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1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3.xml" ContentType="application/vnd.openxmlformats-officedocument.drawingml.chartshapes+xml"/>
  <Override PartName="/xl/drawings/drawing1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7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9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0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1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80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54961\PycharmProjects\Juno-2.0\"/>
    </mc:Choice>
  </mc:AlternateContent>
  <xr:revisionPtr revIDLastSave="0" documentId="13_ncr:1_{01A83573-B4DA-4C32-B8D9-6805C75225CF}" xr6:coauthVersionLast="46" xr6:coauthVersionMax="46" xr10:uidLastSave="{00000000-0000-0000-0000-000000000000}"/>
  <bookViews>
    <workbookView xWindow="38280" yWindow="-120" windowWidth="38640" windowHeight="21840" tabRatio="734" xr2:uid="{00000000-000D-0000-FFFF-FFFF00000000}"/>
  </bookViews>
  <sheets>
    <sheet name="运行数据" sheetId="1" r:id="rId1"/>
    <sheet name="汇总" sheetId="19" r:id="rId2"/>
    <sheet name="EqWW" sheetId="4" r:id="rId3"/>
    <sheet name=" COD" sheetId="6" r:id="rId4"/>
    <sheet name="TA" sheetId="20" r:id="rId5"/>
    <sheet name="P-TOL" sheetId="21" r:id="rId6"/>
    <sheet name="AnR-R" sheetId="17" r:id="rId7"/>
    <sheet name="AnR(A-F)-R" sheetId="22" r:id="rId8"/>
    <sheet name="AnR(A-F)-VFAs" sheetId="23" r:id="rId9"/>
    <sheet name="AnR(A-F)-SS" sheetId="18" r:id="rId10"/>
    <sheet name="AnR-Gas" sheetId="24" r:id="rId11"/>
    <sheet name="AnR A-R" sheetId="7" r:id="rId12"/>
    <sheet name="AnR B-R " sheetId="8" r:id="rId13"/>
    <sheet name="AnR C-R" sheetId="10" r:id="rId14"/>
    <sheet name="AnR D-R" sheetId="11" r:id="rId15"/>
    <sheet name="AnR E-R" sheetId="12" r:id="rId16"/>
    <sheet name="AnR F-R" sheetId="13" r:id="rId17"/>
    <sheet name="Ar1" sheetId="14" r:id="rId18"/>
    <sheet name="Ar2" sheetId="15" r:id="rId19"/>
    <sheet name="EQ Br" sheetId="9" r:id="rId20"/>
  </sheets>
  <calcPr calcId="191029"/>
</workbook>
</file>

<file path=xl/calcChain.xml><?xml version="1.0" encoding="utf-8"?>
<calcChain xmlns="http://schemas.openxmlformats.org/spreadsheetml/2006/main">
  <c r="CH486" i="1" l="1"/>
  <c r="CH83" i="1"/>
  <c r="CH7" i="1"/>
  <c r="CH8" i="1"/>
  <c r="BD82" i="1"/>
  <c r="BD118" i="1"/>
  <c r="BD135" i="1"/>
  <c r="JI375" i="1"/>
  <c r="IJ9" i="1"/>
  <c r="IJ10" i="1"/>
  <c r="IJ11" i="1"/>
  <c r="IJ12" i="1"/>
  <c r="IJ13" i="1"/>
  <c r="IJ14" i="1"/>
  <c r="IJ15" i="1"/>
  <c r="IJ16" i="1"/>
  <c r="IJ17" i="1"/>
  <c r="IJ18" i="1"/>
  <c r="IJ19" i="1"/>
  <c r="IJ20" i="1"/>
  <c r="IJ21" i="1"/>
  <c r="IJ22" i="1"/>
  <c r="IJ23" i="1"/>
  <c r="IJ24" i="1"/>
  <c r="IJ25" i="1"/>
  <c r="IJ26" i="1"/>
  <c r="IJ27" i="1"/>
  <c r="IJ28" i="1"/>
  <c r="IJ29" i="1"/>
  <c r="IJ30" i="1"/>
  <c r="IJ31" i="1"/>
  <c r="IJ32" i="1"/>
  <c r="IJ33" i="1"/>
  <c r="IJ34" i="1"/>
  <c r="IJ35" i="1"/>
  <c r="IJ36" i="1"/>
  <c r="IJ37" i="1"/>
  <c r="IJ38" i="1"/>
  <c r="IJ39" i="1"/>
  <c r="IJ40" i="1"/>
  <c r="IJ41" i="1"/>
  <c r="IJ42" i="1"/>
  <c r="IJ43" i="1"/>
  <c r="IJ44" i="1"/>
  <c r="IJ45" i="1"/>
  <c r="IJ46" i="1"/>
  <c r="IJ47" i="1"/>
  <c r="IJ48" i="1"/>
  <c r="IJ49" i="1"/>
  <c r="IJ50" i="1"/>
  <c r="IJ51" i="1"/>
  <c r="IJ52" i="1"/>
  <c r="IJ53" i="1"/>
  <c r="IJ54" i="1"/>
  <c r="IJ55" i="1"/>
  <c r="IJ56" i="1"/>
  <c r="IJ57" i="1"/>
  <c r="IJ58" i="1"/>
  <c r="IJ59" i="1"/>
  <c r="IJ60" i="1"/>
  <c r="IJ61" i="1"/>
  <c r="IJ62" i="1"/>
  <c r="IJ63" i="1"/>
  <c r="IJ64" i="1"/>
  <c r="IJ65" i="1"/>
  <c r="IJ66" i="1"/>
  <c r="IJ67" i="1"/>
  <c r="IJ68" i="1"/>
  <c r="IJ69" i="1"/>
  <c r="IJ70" i="1"/>
  <c r="IJ71" i="1"/>
  <c r="IJ72" i="1"/>
  <c r="IJ73" i="1"/>
  <c r="IJ74" i="1"/>
  <c r="IJ75" i="1"/>
  <c r="IJ76" i="1"/>
  <c r="IJ77" i="1"/>
  <c r="IJ78" i="1"/>
  <c r="IJ79" i="1"/>
  <c r="IJ80" i="1"/>
  <c r="IJ81" i="1"/>
  <c r="IJ82" i="1"/>
  <c r="IJ83" i="1"/>
  <c r="IJ84" i="1"/>
  <c r="IJ85" i="1"/>
  <c r="IJ86" i="1"/>
  <c r="IJ87" i="1"/>
  <c r="IJ88" i="1"/>
  <c r="IJ89" i="1"/>
  <c r="IJ90" i="1"/>
  <c r="IJ91" i="1"/>
  <c r="IJ92" i="1"/>
  <c r="IJ93" i="1"/>
  <c r="IJ94" i="1"/>
  <c r="IJ95" i="1"/>
  <c r="IJ96" i="1"/>
  <c r="IJ97" i="1"/>
  <c r="IJ98" i="1"/>
  <c r="IJ99" i="1"/>
  <c r="IJ100" i="1"/>
  <c r="IJ101" i="1"/>
  <c r="IJ102" i="1"/>
  <c r="IJ103" i="1"/>
  <c r="IJ104" i="1"/>
  <c r="IJ105" i="1"/>
  <c r="IJ106" i="1"/>
  <c r="IJ107" i="1"/>
  <c r="IJ108" i="1"/>
  <c r="IJ109" i="1"/>
  <c r="IJ110" i="1"/>
  <c r="IJ111" i="1"/>
  <c r="IJ112" i="1"/>
  <c r="IJ113" i="1"/>
  <c r="IJ114" i="1"/>
  <c r="IJ115" i="1"/>
  <c r="IJ116" i="1"/>
  <c r="IJ117" i="1"/>
  <c r="IJ118" i="1"/>
  <c r="IJ119" i="1"/>
  <c r="IJ120" i="1"/>
  <c r="IJ121" i="1"/>
  <c r="IJ122" i="1"/>
  <c r="IJ123" i="1"/>
  <c r="IJ124" i="1"/>
  <c r="IJ125" i="1"/>
  <c r="IJ126" i="1"/>
  <c r="IJ127" i="1"/>
  <c r="IJ128" i="1"/>
  <c r="IJ129" i="1"/>
  <c r="IJ130" i="1"/>
  <c r="IJ131" i="1"/>
  <c r="IJ132" i="1"/>
  <c r="IJ133" i="1"/>
  <c r="IJ134" i="1"/>
  <c r="IJ135" i="1"/>
  <c r="IJ136" i="1"/>
  <c r="IJ137" i="1"/>
  <c r="IJ138" i="1"/>
  <c r="IJ139" i="1"/>
  <c r="IJ140" i="1"/>
  <c r="IJ141" i="1"/>
  <c r="IJ142" i="1"/>
  <c r="IJ143" i="1"/>
  <c r="IJ144" i="1"/>
  <c r="IJ145" i="1"/>
  <c r="IJ146" i="1"/>
  <c r="IJ147" i="1"/>
  <c r="IJ148" i="1"/>
  <c r="IJ149" i="1"/>
  <c r="IJ150" i="1"/>
  <c r="IJ151" i="1"/>
  <c r="IJ152" i="1"/>
  <c r="IJ153" i="1"/>
  <c r="IJ154" i="1"/>
  <c r="IJ155" i="1"/>
  <c r="IJ156" i="1"/>
  <c r="IJ157" i="1"/>
  <c r="IJ158" i="1"/>
  <c r="IJ159" i="1"/>
  <c r="IJ160" i="1"/>
  <c r="IJ161" i="1"/>
  <c r="IJ162" i="1"/>
  <c r="IJ163" i="1"/>
  <c r="IJ164" i="1"/>
  <c r="IJ165" i="1"/>
  <c r="IJ166" i="1"/>
  <c r="IJ167" i="1"/>
  <c r="IJ168" i="1"/>
  <c r="IJ169" i="1"/>
  <c r="IJ170" i="1"/>
  <c r="IJ171" i="1"/>
  <c r="IJ172" i="1"/>
  <c r="IJ173" i="1"/>
  <c r="IJ174" i="1"/>
  <c r="IJ175" i="1"/>
  <c r="IJ176" i="1"/>
  <c r="IJ177" i="1"/>
  <c r="IJ178" i="1"/>
  <c r="IJ179" i="1"/>
  <c r="IJ180" i="1"/>
  <c r="IJ181" i="1"/>
  <c r="IJ182" i="1"/>
  <c r="IJ183" i="1"/>
  <c r="IJ184" i="1"/>
  <c r="IJ185" i="1"/>
  <c r="IJ186" i="1"/>
  <c r="IJ187" i="1"/>
  <c r="IJ188" i="1"/>
  <c r="IJ189" i="1"/>
  <c r="IJ190" i="1"/>
  <c r="IJ191" i="1"/>
  <c r="IJ192" i="1"/>
  <c r="IJ193" i="1"/>
  <c r="IJ194" i="1"/>
  <c r="IJ195" i="1"/>
  <c r="IJ196" i="1"/>
  <c r="IJ197" i="1"/>
  <c r="IJ198" i="1"/>
  <c r="IJ199" i="1"/>
  <c r="IJ200" i="1"/>
  <c r="IJ201" i="1"/>
  <c r="IJ202" i="1"/>
  <c r="IJ203" i="1"/>
  <c r="IJ204" i="1"/>
  <c r="IJ205" i="1"/>
  <c r="IJ206" i="1"/>
  <c r="IJ207" i="1"/>
  <c r="IJ208" i="1"/>
  <c r="IJ209" i="1"/>
  <c r="IJ210" i="1"/>
  <c r="IJ211" i="1"/>
  <c r="IJ212" i="1"/>
  <c r="IJ213" i="1"/>
  <c r="IJ214" i="1"/>
  <c r="IJ215" i="1"/>
  <c r="IJ216" i="1"/>
  <c r="IJ217" i="1"/>
  <c r="IJ218" i="1"/>
  <c r="IJ219" i="1"/>
  <c r="IJ220" i="1"/>
  <c r="IJ221" i="1"/>
  <c r="IJ222" i="1"/>
  <c r="IJ223" i="1"/>
  <c r="IJ224" i="1"/>
  <c r="IJ225" i="1"/>
  <c r="IJ226" i="1"/>
  <c r="IJ227" i="1"/>
  <c r="IJ228" i="1"/>
  <c r="IJ229" i="1"/>
  <c r="IJ230" i="1"/>
  <c r="IJ231" i="1"/>
  <c r="IJ232" i="1"/>
  <c r="IJ233" i="1"/>
  <c r="IJ234" i="1"/>
  <c r="IJ235" i="1"/>
  <c r="IJ236" i="1"/>
  <c r="IJ237" i="1"/>
  <c r="IJ238" i="1"/>
  <c r="IJ239" i="1"/>
  <c r="IJ240" i="1"/>
  <c r="IJ241" i="1"/>
  <c r="IJ242" i="1"/>
  <c r="IJ243" i="1"/>
  <c r="IJ244" i="1"/>
  <c r="IJ245" i="1"/>
  <c r="IJ246" i="1"/>
  <c r="IJ247" i="1"/>
  <c r="IJ248" i="1"/>
  <c r="IJ249" i="1"/>
  <c r="IJ250" i="1"/>
  <c r="IJ251" i="1"/>
  <c r="IJ252" i="1"/>
  <c r="IJ253" i="1"/>
  <c r="IJ254" i="1"/>
  <c r="IJ255" i="1"/>
  <c r="IJ256" i="1"/>
  <c r="IJ257" i="1"/>
  <c r="IJ258" i="1"/>
  <c r="IJ259" i="1"/>
  <c r="IJ260" i="1"/>
  <c r="IJ261" i="1"/>
  <c r="IJ262" i="1"/>
  <c r="IJ263" i="1"/>
  <c r="IJ264" i="1"/>
  <c r="IJ265" i="1"/>
  <c r="IJ266" i="1"/>
  <c r="IJ267" i="1"/>
  <c r="IJ268" i="1"/>
  <c r="IJ269" i="1"/>
  <c r="IJ270" i="1"/>
  <c r="IJ271" i="1"/>
  <c r="IJ272" i="1"/>
  <c r="IJ273" i="1"/>
  <c r="IJ274" i="1"/>
  <c r="IJ275" i="1"/>
  <c r="IJ276" i="1"/>
  <c r="IJ277" i="1"/>
  <c r="IJ278" i="1"/>
  <c r="IJ279" i="1"/>
  <c r="IJ280" i="1"/>
  <c r="IJ281" i="1"/>
  <c r="IJ282" i="1"/>
  <c r="IJ283" i="1"/>
  <c r="IJ284" i="1"/>
  <c r="IJ285" i="1"/>
  <c r="IJ286" i="1"/>
  <c r="IJ287" i="1"/>
  <c r="IJ288" i="1"/>
  <c r="IJ289" i="1"/>
  <c r="IJ290" i="1"/>
  <c r="IJ291" i="1"/>
  <c r="IJ292" i="1"/>
  <c r="IJ293" i="1"/>
  <c r="IJ294" i="1"/>
  <c r="IJ295" i="1"/>
  <c r="IJ296" i="1"/>
  <c r="IJ297" i="1"/>
  <c r="IJ298" i="1"/>
  <c r="IJ299" i="1"/>
  <c r="IJ300" i="1"/>
  <c r="IJ301" i="1"/>
  <c r="IJ302" i="1"/>
  <c r="IJ303" i="1"/>
  <c r="IJ304" i="1"/>
  <c r="IJ305" i="1"/>
  <c r="IJ306" i="1"/>
  <c r="IJ307" i="1"/>
  <c r="IJ308" i="1"/>
  <c r="IJ309" i="1"/>
  <c r="IJ310" i="1"/>
  <c r="IJ311" i="1"/>
  <c r="IJ312" i="1"/>
  <c r="IJ313" i="1"/>
  <c r="IJ314" i="1"/>
  <c r="IJ315" i="1"/>
  <c r="IJ316" i="1"/>
  <c r="IJ317" i="1"/>
  <c r="IJ318" i="1"/>
  <c r="IJ319" i="1"/>
  <c r="IJ320" i="1"/>
  <c r="IJ321" i="1"/>
  <c r="IJ322" i="1"/>
  <c r="IJ323" i="1"/>
  <c r="IJ324" i="1"/>
  <c r="IJ325" i="1"/>
  <c r="IJ326" i="1"/>
  <c r="IJ327" i="1"/>
  <c r="IJ328" i="1"/>
  <c r="IJ329" i="1"/>
  <c r="IJ330" i="1"/>
  <c r="IJ331" i="1"/>
  <c r="IJ332" i="1"/>
  <c r="IJ333" i="1"/>
  <c r="IJ334" i="1"/>
  <c r="IJ335" i="1"/>
  <c r="IJ336" i="1"/>
  <c r="IJ337" i="1"/>
  <c r="IJ338" i="1"/>
  <c r="IJ339" i="1"/>
  <c r="IJ340" i="1"/>
  <c r="IJ341" i="1"/>
  <c r="IJ342" i="1"/>
  <c r="IJ343" i="1"/>
  <c r="IJ344" i="1"/>
  <c r="IJ345" i="1"/>
  <c r="IJ346" i="1"/>
  <c r="IJ347" i="1"/>
  <c r="IJ348" i="1"/>
  <c r="IJ349" i="1"/>
  <c r="IJ350" i="1"/>
  <c r="IJ351" i="1"/>
  <c r="IJ352" i="1"/>
  <c r="IJ353" i="1"/>
  <c r="IJ354" i="1"/>
  <c r="IJ355" i="1"/>
  <c r="IJ356" i="1"/>
  <c r="IJ357" i="1"/>
  <c r="IJ358" i="1"/>
  <c r="IJ359" i="1"/>
  <c r="IJ360" i="1"/>
  <c r="IJ361" i="1"/>
  <c r="IJ362" i="1"/>
  <c r="IJ363" i="1"/>
  <c r="IJ364" i="1"/>
  <c r="IJ365" i="1"/>
  <c r="IJ366" i="1"/>
  <c r="IJ367" i="1"/>
  <c r="IJ368" i="1"/>
  <c r="IJ369" i="1"/>
  <c r="IJ370" i="1"/>
  <c r="IJ371" i="1"/>
  <c r="IJ372" i="1"/>
  <c r="IJ373" i="1"/>
  <c r="IJ374" i="1"/>
  <c r="IJ375" i="1"/>
  <c r="IJ376" i="1"/>
  <c r="IJ377" i="1"/>
  <c r="IJ378" i="1"/>
  <c r="IJ379" i="1"/>
  <c r="IJ380" i="1"/>
  <c r="IJ381" i="1"/>
  <c r="IJ382" i="1"/>
  <c r="IJ383" i="1"/>
  <c r="IJ384" i="1"/>
  <c r="IJ385" i="1"/>
  <c r="IJ386" i="1"/>
  <c r="IJ387" i="1"/>
  <c r="IJ388" i="1"/>
  <c r="IJ389" i="1"/>
  <c r="IJ390" i="1"/>
  <c r="IJ391" i="1"/>
  <c r="IJ392" i="1"/>
  <c r="IJ393" i="1"/>
  <c r="IJ394" i="1"/>
  <c r="IJ395" i="1"/>
  <c r="IJ396" i="1"/>
  <c r="IJ397" i="1"/>
  <c r="IJ398" i="1"/>
  <c r="IJ399" i="1"/>
  <c r="IJ400" i="1"/>
  <c r="IJ401" i="1"/>
  <c r="IJ402" i="1"/>
  <c r="IJ403" i="1"/>
  <c r="IJ404" i="1"/>
  <c r="IJ405" i="1"/>
  <c r="IJ406" i="1"/>
  <c r="IJ407" i="1"/>
  <c r="IJ408" i="1"/>
  <c r="IJ409" i="1"/>
  <c r="IJ410" i="1"/>
  <c r="IJ411" i="1"/>
  <c r="IJ412" i="1"/>
  <c r="IJ413" i="1"/>
  <c r="IJ414" i="1"/>
  <c r="IJ415" i="1"/>
  <c r="IJ416" i="1"/>
  <c r="IJ417" i="1"/>
  <c r="IJ418" i="1"/>
  <c r="IJ419" i="1"/>
  <c r="IJ420" i="1"/>
  <c r="IJ421" i="1"/>
  <c r="IJ422" i="1"/>
  <c r="IJ423" i="1"/>
  <c r="IJ424" i="1"/>
  <c r="IJ425" i="1"/>
  <c r="IJ426" i="1"/>
  <c r="IJ427" i="1"/>
  <c r="IJ428" i="1"/>
  <c r="IJ429" i="1"/>
  <c r="IJ430" i="1"/>
  <c r="IJ431" i="1"/>
  <c r="IJ432" i="1"/>
  <c r="IJ433" i="1"/>
  <c r="IJ434" i="1"/>
  <c r="IJ435" i="1"/>
  <c r="IJ436" i="1"/>
  <c r="IJ437" i="1"/>
  <c r="IJ438" i="1"/>
  <c r="IJ439" i="1"/>
  <c r="IJ440" i="1"/>
  <c r="IJ441" i="1"/>
  <c r="IJ442" i="1"/>
  <c r="IJ443" i="1"/>
  <c r="IJ444" i="1"/>
  <c r="IJ445" i="1"/>
  <c r="IJ446" i="1"/>
  <c r="IJ447" i="1"/>
  <c r="IJ448" i="1"/>
  <c r="IJ449" i="1"/>
  <c r="IJ450" i="1"/>
  <c r="IJ451" i="1"/>
  <c r="IJ452" i="1"/>
  <c r="IJ453" i="1"/>
  <c r="IJ454" i="1"/>
  <c r="IJ455" i="1"/>
  <c r="IJ456" i="1"/>
  <c r="IJ457" i="1"/>
  <c r="IJ458" i="1"/>
  <c r="IJ459" i="1"/>
  <c r="IJ460" i="1"/>
  <c r="IJ461" i="1"/>
  <c r="IJ462" i="1"/>
  <c r="IJ463" i="1"/>
  <c r="IJ464" i="1"/>
  <c r="IJ465" i="1"/>
  <c r="IJ466" i="1"/>
  <c r="IJ467" i="1"/>
  <c r="IJ468" i="1"/>
  <c r="IJ469" i="1"/>
  <c r="IJ470" i="1"/>
  <c r="IJ471" i="1"/>
  <c r="IJ472" i="1"/>
  <c r="IJ473" i="1"/>
  <c r="IJ474" i="1"/>
  <c r="IJ475" i="1"/>
  <c r="IJ476" i="1"/>
  <c r="IJ477" i="1"/>
  <c r="IJ478" i="1"/>
  <c r="IJ479" i="1"/>
  <c r="IJ480" i="1"/>
  <c r="IJ481" i="1"/>
  <c r="IJ482" i="1"/>
  <c r="IJ483" i="1"/>
  <c r="IJ484" i="1"/>
  <c r="IJ485" i="1"/>
  <c r="IJ486" i="1"/>
  <c r="IJ487" i="1"/>
  <c r="IJ488" i="1"/>
  <c r="IJ489" i="1"/>
  <c r="IJ490" i="1"/>
  <c r="IJ491" i="1"/>
  <c r="IJ492" i="1"/>
  <c r="IJ493" i="1"/>
  <c r="IJ494" i="1"/>
  <c r="IJ495" i="1"/>
  <c r="IJ496" i="1"/>
  <c r="IJ497" i="1"/>
  <c r="IJ498" i="1"/>
  <c r="IJ499" i="1"/>
  <c r="IJ500" i="1"/>
  <c r="IJ501" i="1"/>
  <c r="IJ502" i="1"/>
  <c r="IJ503" i="1"/>
  <c r="IJ504" i="1"/>
  <c r="IJ505" i="1"/>
  <c r="IJ506" i="1"/>
  <c r="IJ507" i="1"/>
  <c r="IJ508" i="1"/>
  <c r="IJ509" i="1"/>
  <c r="IJ510" i="1"/>
  <c r="IJ511" i="1"/>
  <c r="IJ512" i="1"/>
  <c r="IJ513" i="1"/>
  <c r="IJ514" i="1"/>
  <c r="IJ515" i="1"/>
  <c r="IJ516" i="1"/>
  <c r="IJ517" i="1"/>
  <c r="IJ518" i="1"/>
  <c r="IJ519" i="1"/>
  <c r="IJ520" i="1"/>
  <c r="IJ521" i="1"/>
  <c r="IJ522" i="1"/>
  <c r="IJ523" i="1"/>
  <c r="IJ524" i="1"/>
  <c r="IJ525" i="1"/>
  <c r="IJ526" i="1"/>
  <c r="IJ527" i="1"/>
  <c r="IJ528" i="1"/>
  <c r="IJ529" i="1"/>
  <c r="IJ530" i="1"/>
  <c r="IJ531" i="1"/>
  <c r="IJ532" i="1"/>
  <c r="IJ533" i="1"/>
  <c r="IJ534" i="1"/>
  <c r="IJ535" i="1"/>
  <c r="IJ536" i="1"/>
  <c r="IJ537" i="1"/>
  <c r="IJ538" i="1"/>
  <c r="IJ539" i="1"/>
  <c r="IJ540" i="1"/>
  <c r="IJ541" i="1"/>
  <c r="IJ542" i="1"/>
  <c r="IJ543" i="1"/>
  <c r="IJ544" i="1"/>
  <c r="IJ545" i="1"/>
  <c r="IJ546" i="1"/>
  <c r="IJ547" i="1"/>
  <c r="IJ548" i="1"/>
  <c r="IJ549" i="1"/>
  <c r="IJ550" i="1"/>
  <c r="IJ551" i="1"/>
  <c r="IJ552" i="1"/>
  <c r="IJ553" i="1"/>
  <c r="IJ554" i="1"/>
  <c r="IJ555" i="1"/>
  <c r="IJ556" i="1"/>
  <c r="IJ557" i="1"/>
  <c r="IJ558" i="1"/>
  <c r="IJ559" i="1"/>
  <c r="IJ8" i="1"/>
  <c r="IJ7" i="1"/>
  <c r="JE7" i="1"/>
  <c r="JE559" i="1" l="1"/>
  <c r="JF559" i="1" s="1"/>
  <c r="JD559" i="1"/>
  <c r="N11" i="19"/>
  <c r="M11" i="19"/>
  <c r="L11" i="19"/>
  <c r="K11" i="19"/>
  <c r="J11" i="19"/>
  <c r="I11" i="19"/>
  <c r="N10" i="19"/>
  <c r="M10" i="19"/>
  <c r="L10" i="19"/>
  <c r="K10" i="19"/>
  <c r="J10" i="19"/>
  <c r="I10" i="19"/>
  <c r="N9" i="19"/>
  <c r="M9" i="19"/>
  <c r="L9" i="19"/>
  <c r="K9" i="19"/>
  <c r="J9" i="19"/>
  <c r="I9" i="19"/>
  <c r="O8" i="19"/>
  <c r="N8" i="19"/>
  <c r="M8" i="19"/>
  <c r="L8" i="19"/>
  <c r="K8" i="19"/>
  <c r="J8" i="19"/>
  <c r="I8" i="19"/>
  <c r="O7" i="19"/>
  <c r="N7" i="19"/>
  <c r="M7" i="19"/>
  <c r="L7" i="19"/>
  <c r="K7" i="19"/>
  <c r="J7" i="19"/>
  <c r="I7" i="19"/>
  <c r="H7" i="19"/>
  <c r="D7" i="19"/>
  <c r="N6" i="19"/>
  <c r="M6" i="19"/>
  <c r="L6" i="19"/>
  <c r="K6" i="19"/>
  <c r="J6" i="19"/>
  <c r="I6" i="19"/>
  <c r="E6" i="19"/>
  <c r="JK559" i="1"/>
  <c r="JI559" i="1"/>
  <c r="IN559" i="1"/>
  <c r="HM559" i="1"/>
  <c r="HL559" i="1"/>
  <c r="II559" i="1" s="1"/>
  <c r="IK559" i="1" s="1"/>
  <c r="HF559" i="1"/>
  <c r="HG559" i="1" s="1"/>
  <c r="GX559" i="1"/>
  <c r="GT559" i="1"/>
  <c r="GR559" i="1"/>
  <c r="GP559" i="1"/>
  <c r="GM559" i="1"/>
  <c r="GG559" i="1"/>
  <c r="FU559" i="1"/>
  <c r="FO559" i="1"/>
  <c r="FC559" i="1"/>
  <c r="EW559" i="1"/>
  <c r="EK559" i="1"/>
  <c r="EE559" i="1"/>
  <c r="DS559" i="1"/>
  <c r="DM559" i="1"/>
  <c r="DA559" i="1"/>
  <c r="CU559" i="1"/>
  <c r="CE559" i="1"/>
  <c r="GO559" i="1" s="1"/>
  <c r="BX559" i="1"/>
  <c r="BY559" i="1" s="1"/>
  <c r="BT559" i="1"/>
  <c r="BS559" i="1"/>
  <c r="BP559" i="1"/>
  <c r="BQ559" i="1" s="1"/>
  <c r="BM559" i="1"/>
  <c r="BN559" i="1" s="1"/>
  <c r="GZ559" i="1" s="1"/>
  <c r="BJ559" i="1"/>
  <c r="GV559" i="1" s="1"/>
  <c r="BG559" i="1"/>
  <c r="BH559" i="1" s="1"/>
  <c r="AC559" i="1"/>
  <c r="JK558" i="1"/>
  <c r="JI558" i="1"/>
  <c r="JE558" i="1"/>
  <c r="JF558" i="1" s="1"/>
  <c r="JD558" i="1"/>
  <c r="IN558" i="1"/>
  <c r="HM558" i="1"/>
  <c r="HL558" i="1"/>
  <c r="HF558" i="1"/>
  <c r="HG558" i="1" s="1"/>
  <c r="GX558" i="1"/>
  <c r="GT558" i="1"/>
  <c r="GR558" i="1"/>
  <c r="GP558" i="1"/>
  <c r="GM558" i="1"/>
  <c r="GG558" i="1"/>
  <c r="FU558" i="1"/>
  <c r="FO558" i="1"/>
  <c r="FC558" i="1"/>
  <c r="EW558" i="1"/>
  <c r="EK558" i="1"/>
  <c r="EE558" i="1"/>
  <c r="DS558" i="1"/>
  <c r="DM558" i="1"/>
  <c r="DA558" i="1"/>
  <c r="CU558" i="1"/>
  <c r="CE558" i="1"/>
  <c r="BX558" i="1"/>
  <c r="BY558" i="1" s="1"/>
  <c r="BT558" i="1"/>
  <c r="BS558" i="1"/>
  <c r="BP558" i="1"/>
  <c r="BQ558" i="1" s="1"/>
  <c r="BM558" i="1"/>
  <c r="BN558" i="1" s="1"/>
  <c r="GZ558" i="1" s="1"/>
  <c r="BJ558" i="1"/>
  <c r="BG558" i="1"/>
  <c r="BH558" i="1" s="1"/>
  <c r="AC558" i="1"/>
  <c r="JK557" i="1"/>
  <c r="JI557" i="1"/>
  <c r="JE557" i="1"/>
  <c r="JF557" i="1" s="1"/>
  <c r="JD557" i="1"/>
  <c r="IN557" i="1"/>
  <c r="IH557" i="1"/>
  <c r="IL557" i="1" s="1"/>
  <c r="HM557" i="1"/>
  <c r="HL557" i="1"/>
  <c r="II557" i="1" s="1"/>
  <c r="IK557" i="1" s="1"/>
  <c r="HF557" i="1"/>
  <c r="HG557" i="1" s="1"/>
  <c r="GX557" i="1"/>
  <c r="GT557" i="1"/>
  <c r="GR557" i="1"/>
  <c r="GP557" i="1"/>
  <c r="GM557" i="1"/>
  <c r="GG557" i="1"/>
  <c r="FU557" i="1"/>
  <c r="FO557" i="1"/>
  <c r="FC557" i="1"/>
  <c r="EW557" i="1"/>
  <c r="EK557" i="1"/>
  <c r="EE557" i="1"/>
  <c r="DS557" i="1"/>
  <c r="DM557" i="1"/>
  <c r="DA557" i="1"/>
  <c r="CU557" i="1"/>
  <c r="CE557" i="1"/>
  <c r="CH557" i="1" s="1"/>
  <c r="CF557" i="1" s="1"/>
  <c r="BX557" i="1"/>
  <c r="BY557" i="1" s="1"/>
  <c r="BT557" i="1"/>
  <c r="BS557" i="1"/>
  <c r="BP557" i="1"/>
  <c r="BQ557" i="1" s="1"/>
  <c r="BM557" i="1"/>
  <c r="BN557" i="1" s="1"/>
  <c r="GZ557" i="1" s="1"/>
  <c r="BJ557" i="1"/>
  <c r="BK557" i="1" s="1"/>
  <c r="BG557" i="1"/>
  <c r="BH557" i="1" s="1"/>
  <c r="AC557" i="1"/>
  <c r="JK556" i="1"/>
  <c r="JI556" i="1"/>
  <c r="JE556" i="1"/>
  <c r="JF556" i="1" s="1"/>
  <c r="JD556" i="1"/>
  <c r="IN556" i="1"/>
  <c r="HM556" i="1"/>
  <c r="HL556" i="1"/>
  <c r="HF556" i="1"/>
  <c r="HG556" i="1" s="1"/>
  <c r="GX556" i="1"/>
  <c r="GT556" i="1"/>
  <c r="GR556" i="1"/>
  <c r="GP556" i="1"/>
  <c r="GM556" i="1"/>
  <c r="GG556" i="1"/>
  <c r="FU556" i="1"/>
  <c r="FO556" i="1"/>
  <c r="FC556" i="1"/>
  <c r="EW556" i="1"/>
  <c r="EK556" i="1"/>
  <c r="EE556" i="1"/>
  <c r="DS556" i="1"/>
  <c r="DM556" i="1"/>
  <c r="DA556" i="1"/>
  <c r="CU556" i="1"/>
  <c r="CE556" i="1"/>
  <c r="CH556" i="1" s="1"/>
  <c r="CI556" i="1" s="1"/>
  <c r="BX556" i="1"/>
  <c r="BY556" i="1" s="1"/>
  <c r="BT556" i="1"/>
  <c r="BS556" i="1"/>
  <c r="BP556" i="1"/>
  <c r="BQ556" i="1" s="1"/>
  <c r="BM556" i="1"/>
  <c r="BJ556" i="1"/>
  <c r="BK556" i="1" s="1"/>
  <c r="BG556" i="1"/>
  <c r="BH556" i="1" s="1"/>
  <c r="AC556" i="1"/>
  <c r="JK555" i="1"/>
  <c r="JI555" i="1"/>
  <c r="JE555" i="1"/>
  <c r="JF555" i="1" s="1"/>
  <c r="JD555" i="1"/>
  <c r="IN555" i="1"/>
  <c r="HM555" i="1"/>
  <c r="HL555" i="1"/>
  <c r="HF555" i="1"/>
  <c r="HG555" i="1" s="1"/>
  <c r="GX555" i="1"/>
  <c r="GT555" i="1"/>
  <c r="GR555" i="1"/>
  <c r="GP555" i="1"/>
  <c r="GM555" i="1"/>
  <c r="GG555" i="1"/>
  <c r="FU555" i="1"/>
  <c r="FO555" i="1"/>
  <c r="FC555" i="1"/>
  <c r="EW555" i="1"/>
  <c r="EK555" i="1"/>
  <c r="EE555" i="1"/>
  <c r="DS555" i="1"/>
  <c r="DM555" i="1"/>
  <c r="DA555" i="1"/>
  <c r="CU555" i="1"/>
  <c r="CE555" i="1"/>
  <c r="CH555" i="1" s="1"/>
  <c r="CI555" i="1" s="1"/>
  <c r="BX555" i="1"/>
  <c r="BY555" i="1" s="1"/>
  <c r="BT555" i="1"/>
  <c r="BS555" i="1"/>
  <c r="BP555" i="1"/>
  <c r="BQ555" i="1" s="1"/>
  <c r="BN555" i="1"/>
  <c r="GZ555" i="1" s="1"/>
  <c r="BM555" i="1"/>
  <c r="BJ555" i="1"/>
  <c r="GV555" i="1" s="1"/>
  <c r="BG555" i="1"/>
  <c r="BH555" i="1" s="1"/>
  <c r="AC555" i="1"/>
  <c r="JK554" i="1"/>
  <c r="JI554" i="1"/>
  <c r="JE554" i="1"/>
  <c r="JF554" i="1" s="1"/>
  <c r="JD554" i="1"/>
  <c r="IN554" i="1"/>
  <c r="HM554" i="1"/>
  <c r="HL554" i="1"/>
  <c r="HF554" i="1"/>
  <c r="HG554" i="1" s="1"/>
  <c r="GX554" i="1"/>
  <c r="GT554" i="1"/>
  <c r="GR554" i="1"/>
  <c r="GP554" i="1"/>
  <c r="GM554" i="1"/>
  <c r="GG554" i="1"/>
  <c r="FU554" i="1"/>
  <c r="FO554" i="1"/>
  <c r="FC554" i="1"/>
  <c r="EW554" i="1"/>
  <c r="EK554" i="1"/>
  <c r="EE554" i="1"/>
  <c r="DS554" i="1"/>
  <c r="DM554" i="1"/>
  <c r="DA554" i="1"/>
  <c r="CU554" i="1"/>
  <c r="CE554" i="1"/>
  <c r="BX554" i="1"/>
  <c r="BY554" i="1" s="1"/>
  <c r="BT554" i="1"/>
  <c r="BS554" i="1"/>
  <c r="BP554" i="1"/>
  <c r="BQ554" i="1" s="1"/>
  <c r="BM554" i="1"/>
  <c r="BN554" i="1" s="1"/>
  <c r="GZ554" i="1" s="1"/>
  <c r="BJ554" i="1"/>
  <c r="BG554" i="1"/>
  <c r="AC554" i="1"/>
  <c r="JK553" i="1"/>
  <c r="JI553" i="1"/>
  <c r="JE553" i="1"/>
  <c r="JF553" i="1" s="1"/>
  <c r="JD553" i="1"/>
  <c r="IN553" i="1"/>
  <c r="HM553" i="1"/>
  <c r="HL553" i="1"/>
  <c r="HF553" i="1"/>
  <c r="HG553" i="1" s="1"/>
  <c r="GX553" i="1"/>
  <c r="GT553" i="1"/>
  <c r="GR553" i="1"/>
  <c r="GP553" i="1"/>
  <c r="GM553" i="1"/>
  <c r="GG553" i="1"/>
  <c r="FU553" i="1"/>
  <c r="FO553" i="1"/>
  <c r="FC553" i="1"/>
  <c r="EW553" i="1"/>
  <c r="EK553" i="1"/>
  <c r="EE553" i="1"/>
  <c r="DS553" i="1"/>
  <c r="DM553" i="1"/>
  <c r="DA553" i="1"/>
  <c r="CU553" i="1"/>
  <c r="CE553" i="1"/>
  <c r="GO553" i="1" s="1"/>
  <c r="BX553" i="1"/>
  <c r="BY553" i="1" s="1"/>
  <c r="BT553" i="1"/>
  <c r="BS553" i="1"/>
  <c r="BP553" i="1"/>
  <c r="BQ553" i="1" s="1"/>
  <c r="BM553" i="1"/>
  <c r="BN553" i="1" s="1"/>
  <c r="GZ553" i="1" s="1"/>
  <c r="BJ553" i="1"/>
  <c r="GV553" i="1" s="1"/>
  <c r="BG553" i="1"/>
  <c r="AC553" i="1"/>
  <c r="JK552" i="1"/>
  <c r="JI552" i="1"/>
  <c r="JE552" i="1"/>
  <c r="JF552" i="1" s="1"/>
  <c r="JD552" i="1"/>
  <c r="IN552" i="1"/>
  <c r="HM552" i="1"/>
  <c r="HL552" i="1"/>
  <c r="HF552" i="1"/>
  <c r="HG552" i="1" s="1"/>
  <c r="GX552" i="1"/>
  <c r="GT552" i="1"/>
  <c r="GR552" i="1"/>
  <c r="GP552" i="1"/>
  <c r="GM552" i="1"/>
  <c r="GG552" i="1"/>
  <c r="FU552" i="1"/>
  <c r="FO552" i="1"/>
  <c r="FC552" i="1"/>
  <c r="EW552" i="1"/>
  <c r="EK552" i="1"/>
  <c r="EE552" i="1"/>
  <c r="DS552" i="1"/>
  <c r="DM552" i="1"/>
  <c r="DA552" i="1"/>
  <c r="CU552" i="1"/>
  <c r="CE552" i="1"/>
  <c r="GO552" i="1" s="1"/>
  <c r="BX552" i="1"/>
  <c r="BY552" i="1" s="1"/>
  <c r="BT552" i="1"/>
  <c r="BS552" i="1"/>
  <c r="BP552" i="1"/>
  <c r="BQ552" i="1" s="1"/>
  <c r="BM552" i="1"/>
  <c r="BN552" i="1" s="1"/>
  <c r="GZ552" i="1" s="1"/>
  <c r="BJ552" i="1"/>
  <c r="GV552" i="1" s="1"/>
  <c r="BG552" i="1"/>
  <c r="AC552" i="1"/>
  <c r="JK551" i="1"/>
  <c r="JI551" i="1"/>
  <c r="JD551" i="1"/>
  <c r="IN551" i="1"/>
  <c r="HM551" i="1"/>
  <c r="HL551" i="1"/>
  <c r="GX551" i="1"/>
  <c r="GT551" i="1"/>
  <c r="GR551" i="1"/>
  <c r="GP551" i="1"/>
  <c r="GM551" i="1"/>
  <c r="GG551" i="1"/>
  <c r="FU551" i="1"/>
  <c r="FO551" i="1"/>
  <c r="FC551" i="1"/>
  <c r="EW551" i="1"/>
  <c r="EK551" i="1"/>
  <c r="EE551" i="1"/>
  <c r="DS551" i="1"/>
  <c r="DM551" i="1"/>
  <c r="DA551" i="1"/>
  <c r="CU551" i="1"/>
  <c r="CE551" i="1"/>
  <c r="BT551" i="1"/>
  <c r="BS551" i="1"/>
  <c r="BP551" i="1"/>
  <c r="BQ551" i="1" s="1"/>
  <c r="BM551" i="1"/>
  <c r="BN551" i="1" s="1"/>
  <c r="GZ551" i="1" s="1"/>
  <c r="BJ551" i="1"/>
  <c r="GV551" i="1" s="1"/>
  <c r="BG551" i="1"/>
  <c r="BH551" i="1" s="1"/>
  <c r="AU551" i="1"/>
  <c r="II551" i="1" s="1"/>
  <c r="IK551" i="1" s="1"/>
  <c r="AR551" i="1"/>
  <c r="AC551" i="1"/>
  <c r="JK550" i="1"/>
  <c r="JI550" i="1"/>
  <c r="JD550" i="1"/>
  <c r="IN550" i="1"/>
  <c r="HM550" i="1"/>
  <c r="HL550" i="1"/>
  <c r="GX550" i="1"/>
  <c r="GT550" i="1"/>
  <c r="GR550" i="1"/>
  <c r="GP550" i="1"/>
  <c r="GM550" i="1"/>
  <c r="GG550" i="1"/>
  <c r="FU550" i="1"/>
  <c r="FO550" i="1"/>
  <c r="FC550" i="1"/>
  <c r="EW550" i="1"/>
  <c r="EK550" i="1"/>
  <c r="EE550" i="1"/>
  <c r="DS550" i="1"/>
  <c r="DM550" i="1"/>
  <c r="DA550" i="1"/>
  <c r="CU550" i="1"/>
  <c r="CE550" i="1"/>
  <c r="GO550" i="1" s="1"/>
  <c r="BT550" i="1"/>
  <c r="BS550" i="1"/>
  <c r="BP550" i="1"/>
  <c r="BQ550" i="1" s="1"/>
  <c r="BM550" i="1"/>
  <c r="BN550" i="1" s="1"/>
  <c r="GZ550" i="1" s="1"/>
  <c r="BJ550" i="1"/>
  <c r="BG550" i="1"/>
  <c r="BH550" i="1" s="1"/>
  <c r="AU550" i="1"/>
  <c r="JE550" i="1" s="1"/>
  <c r="JF550" i="1" s="1"/>
  <c r="AR550" i="1"/>
  <c r="AC550" i="1"/>
  <c r="JK549" i="1"/>
  <c r="JI549" i="1"/>
  <c r="JD549" i="1"/>
  <c r="IN549" i="1"/>
  <c r="HM549" i="1"/>
  <c r="HL549" i="1"/>
  <c r="GX549" i="1"/>
  <c r="GT549" i="1"/>
  <c r="GR549" i="1"/>
  <c r="GP549" i="1"/>
  <c r="GM549" i="1"/>
  <c r="GG549" i="1"/>
  <c r="FU549" i="1"/>
  <c r="FO549" i="1"/>
  <c r="FC549" i="1"/>
  <c r="EW549" i="1"/>
  <c r="EK549" i="1"/>
  <c r="EE549" i="1"/>
  <c r="DS549" i="1"/>
  <c r="DM549" i="1"/>
  <c r="DA549" i="1"/>
  <c r="CU549" i="1"/>
  <c r="CE549" i="1"/>
  <c r="GO549" i="1" s="1"/>
  <c r="BT549" i="1"/>
  <c r="BS549" i="1"/>
  <c r="BP549" i="1"/>
  <c r="BQ549" i="1" s="1"/>
  <c r="BM549" i="1"/>
  <c r="BN549" i="1" s="1"/>
  <c r="GZ549" i="1" s="1"/>
  <c r="BJ549" i="1"/>
  <c r="BG549" i="1"/>
  <c r="AU549" i="1"/>
  <c r="AR549" i="1"/>
  <c r="AC549" i="1"/>
  <c r="JK548" i="1"/>
  <c r="JI548" i="1"/>
  <c r="JD548" i="1"/>
  <c r="IN548" i="1"/>
  <c r="HM548" i="1"/>
  <c r="HL548" i="1"/>
  <c r="GX548" i="1"/>
  <c r="GT548" i="1"/>
  <c r="GR548" i="1"/>
  <c r="GP548" i="1"/>
  <c r="GM548" i="1"/>
  <c r="GG548" i="1"/>
  <c r="FU548" i="1"/>
  <c r="FO548" i="1"/>
  <c r="FC548" i="1"/>
  <c r="EW548" i="1"/>
  <c r="EK548" i="1"/>
  <c r="EE548" i="1"/>
  <c r="DS548" i="1"/>
  <c r="DM548" i="1"/>
  <c r="DA548" i="1"/>
  <c r="CU548" i="1"/>
  <c r="CE548" i="1"/>
  <c r="BT548" i="1"/>
  <c r="BS548" i="1"/>
  <c r="BP548" i="1"/>
  <c r="BQ548" i="1" s="1"/>
  <c r="BM548" i="1"/>
  <c r="BN548" i="1" s="1"/>
  <c r="GZ548" i="1" s="1"/>
  <c r="BJ548" i="1"/>
  <c r="BK548" i="1" s="1"/>
  <c r="BG548" i="1"/>
  <c r="AU548" i="1"/>
  <c r="AR548" i="1"/>
  <c r="AC548" i="1"/>
  <c r="JK547" i="1"/>
  <c r="JI547" i="1"/>
  <c r="JE547" i="1"/>
  <c r="JF547" i="1" s="1"/>
  <c r="JD547" i="1"/>
  <c r="IN547" i="1"/>
  <c r="HM547" i="1"/>
  <c r="HL547" i="1"/>
  <c r="GX547" i="1"/>
  <c r="GT547" i="1"/>
  <c r="GR547" i="1"/>
  <c r="GP547" i="1"/>
  <c r="GM547" i="1"/>
  <c r="GG547" i="1"/>
  <c r="FU547" i="1"/>
  <c r="FO547" i="1"/>
  <c r="FC547" i="1"/>
  <c r="EW547" i="1"/>
  <c r="EK547" i="1"/>
  <c r="EE547" i="1"/>
  <c r="DS547" i="1"/>
  <c r="DM547" i="1"/>
  <c r="DA547" i="1"/>
  <c r="CU547" i="1"/>
  <c r="CE547" i="1"/>
  <c r="GO547" i="1" s="1"/>
  <c r="BT547" i="1"/>
  <c r="BS547" i="1"/>
  <c r="BP547" i="1"/>
  <c r="BQ547" i="1" s="1"/>
  <c r="BM547" i="1"/>
  <c r="BN547" i="1" s="1"/>
  <c r="GZ547" i="1" s="1"/>
  <c r="BJ547" i="1"/>
  <c r="GV547" i="1" s="1"/>
  <c r="BG547" i="1"/>
  <c r="AU547" i="1"/>
  <c r="BX547" i="1" s="1"/>
  <c r="BY547" i="1" s="1"/>
  <c r="AR547" i="1"/>
  <c r="AC547" i="1"/>
  <c r="JK546" i="1"/>
  <c r="JI546" i="1"/>
  <c r="JD546" i="1"/>
  <c r="IN546" i="1"/>
  <c r="HM546" i="1"/>
  <c r="HL546" i="1"/>
  <c r="GX546" i="1"/>
  <c r="GT546" i="1"/>
  <c r="GR546" i="1"/>
  <c r="GP546" i="1"/>
  <c r="GM546" i="1"/>
  <c r="GG546" i="1"/>
  <c r="FU546" i="1"/>
  <c r="FO546" i="1"/>
  <c r="FC546" i="1"/>
  <c r="EW546" i="1"/>
  <c r="EK546" i="1"/>
  <c r="EE546" i="1"/>
  <c r="DS546" i="1"/>
  <c r="DM546" i="1"/>
  <c r="DA546" i="1"/>
  <c r="CU546" i="1"/>
  <c r="CE546" i="1"/>
  <c r="GO546" i="1" s="1"/>
  <c r="BT546" i="1"/>
  <c r="BS546" i="1"/>
  <c r="BP546" i="1"/>
  <c r="BQ546" i="1" s="1"/>
  <c r="BM546" i="1"/>
  <c r="BN546" i="1" s="1"/>
  <c r="GZ546" i="1" s="1"/>
  <c r="BJ546" i="1"/>
  <c r="GV546" i="1" s="1"/>
  <c r="BG546" i="1"/>
  <c r="BH546" i="1" s="1"/>
  <c r="AU546" i="1"/>
  <c r="AR546" i="1"/>
  <c r="AC546" i="1"/>
  <c r="JK545" i="1"/>
  <c r="JI545" i="1"/>
  <c r="JD545" i="1"/>
  <c r="IN545" i="1"/>
  <c r="HM545" i="1"/>
  <c r="HL545" i="1"/>
  <c r="GX545" i="1"/>
  <c r="GT545" i="1"/>
  <c r="GR545" i="1"/>
  <c r="GP545" i="1"/>
  <c r="GM545" i="1"/>
  <c r="GG545" i="1"/>
  <c r="FU545" i="1"/>
  <c r="FO545" i="1"/>
  <c r="FC545" i="1"/>
  <c r="EW545" i="1"/>
  <c r="EK545" i="1"/>
  <c r="EE545" i="1"/>
  <c r="DS545" i="1"/>
  <c r="DM545" i="1"/>
  <c r="DA545" i="1"/>
  <c r="CU545" i="1"/>
  <c r="CE545" i="1"/>
  <c r="BT545" i="1"/>
  <c r="BS545" i="1"/>
  <c r="BP545" i="1"/>
  <c r="BQ545" i="1" s="1"/>
  <c r="BM545" i="1"/>
  <c r="BN545" i="1" s="1"/>
  <c r="GZ545" i="1" s="1"/>
  <c r="BJ545" i="1"/>
  <c r="BK545" i="1" s="1"/>
  <c r="BG545" i="1"/>
  <c r="BH545" i="1" s="1"/>
  <c r="AU545" i="1"/>
  <c r="AR545" i="1"/>
  <c r="AC545" i="1"/>
  <c r="JK544" i="1"/>
  <c r="JI544" i="1"/>
  <c r="JD544" i="1"/>
  <c r="IN544" i="1"/>
  <c r="HM544" i="1"/>
  <c r="HL544" i="1"/>
  <c r="GX544" i="1"/>
  <c r="GT544" i="1"/>
  <c r="GR544" i="1"/>
  <c r="GP544" i="1"/>
  <c r="GM544" i="1"/>
  <c r="GG544" i="1"/>
  <c r="FU544" i="1"/>
  <c r="FO544" i="1"/>
  <c r="FC544" i="1"/>
  <c r="EW544" i="1"/>
  <c r="EK544" i="1"/>
  <c r="EE544" i="1"/>
  <c r="DS544" i="1"/>
  <c r="DM544" i="1"/>
  <c r="DA544" i="1"/>
  <c r="CU544" i="1"/>
  <c r="CE544" i="1"/>
  <c r="BT544" i="1"/>
  <c r="BS544" i="1"/>
  <c r="BP544" i="1"/>
  <c r="BQ544" i="1" s="1"/>
  <c r="BM544" i="1"/>
  <c r="BN544" i="1" s="1"/>
  <c r="GZ544" i="1" s="1"/>
  <c r="BJ544" i="1"/>
  <c r="GV544" i="1" s="1"/>
  <c r="BG544" i="1"/>
  <c r="AU544" i="1"/>
  <c r="AR544" i="1"/>
  <c r="AC544" i="1"/>
  <c r="JK543" i="1"/>
  <c r="JI543" i="1"/>
  <c r="JD543" i="1"/>
  <c r="IN543" i="1"/>
  <c r="HM543" i="1"/>
  <c r="HL543" i="1"/>
  <c r="GX543" i="1"/>
  <c r="GT543" i="1"/>
  <c r="GR543" i="1"/>
  <c r="GP543" i="1"/>
  <c r="GM543" i="1"/>
  <c r="GG543" i="1"/>
  <c r="FU543" i="1"/>
  <c r="FO543" i="1"/>
  <c r="FC543" i="1"/>
  <c r="EW543" i="1"/>
  <c r="EK543" i="1"/>
  <c r="EE543" i="1"/>
  <c r="DS543" i="1"/>
  <c r="DM543" i="1"/>
  <c r="DA543" i="1"/>
  <c r="CU543" i="1"/>
  <c r="CE543" i="1"/>
  <c r="BT543" i="1"/>
  <c r="BS543" i="1"/>
  <c r="BP543" i="1"/>
  <c r="BQ543" i="1" s="1"/>
  <c r="BM543" i="1"/>
  <c r="BN543" i="1" s="1"/>
  <c r="GZ543" i="1" s="1"/>
  <c r="BJ543" i="1"/>
  <c r="BG543" i="1"/>
  <c r="BH543" i="1" s="1"/>
  <c r="AU543" i="1"/>
  <c r="AR543" i="1"/>
  <c r="AC543" i="1"/>
  <c r="JK542" i="1"/>
  <c r="JI542" i="1"/>
  <c r="JD542" i="1"/>
  <c r="IN542" i="1"/>
  <c r="HM542" i="1"/>
  <c r="HL542" i="1"/>
  <c r="GX542" i="1"/>
  <c r="GT542" i="1"/>
  <c r="GR542" i="1"/>
  <c r="GP542" i="1"/>
  <c r="GM542" i="1"/>
  <c r="GG542" i="1"/>
  <c r="FU542" i="1"/>
  <c r="FO542" i="1"/>
  <c r="FC542" i="1"/>
  <c r="EW542" i="1"/>
  <c r="EK542" i="1"/>
  <c r="EE542" i="1"/>
  <c r="DS542" i="1"/>
  <c r="DM542" i="1"/>
  <c r="DA542" i="1"/>
  <c r="CU542" i="1"/>
  <c r="CE542" i="1"/>
  <c r="GO542" i="1" s="1"/>
  <c r="BT542" i="1"/>
  <c r="BS542" i="1"/>
  <c r="BP542" i="1"/>
  <c r="BQ542" i="1" s="1"/>
  <c r="BM542" i="1"/>
  <c r="BN542" i="1" s="1"/>
  <c r="GZ542" i="1" s="1"/>
  <c r="BJ542" i="1"/>
  <c r="GV542" i="1" s="1"/>
  <c r="BG542" i="1"/>
  <c r="AU542" i="1"/>
  <c r="AR542" i="1"/>
  <c r="AC542" i="1"/>
  <c r="JK541" i="1"/>
  <c r="JI541" i="1"/>
  <c r="JD541" i="1"/>
  <c r="IN541" i="1"/>
  <c r="HM541" i="1"/>
  <c r="HL541" i="1"/>
  <c r="GX541" i="1"/>
  <c r="GT541" i="1"/>
  <c r="GR541" i="1"/>
  <c r="GP541" i="1"/>
  <c r="GM541" i="1"/>
  <c r="GG541" i="1"/>
  <c r="FU541" i="1"/>
  <c r="FO541" i="1"/>
  <c r="FC541" i="1"/>
  <c r="EW541" i="1"/>
  <c r="EK541" i="1"/>
  <c r="EE541" i="1"/>
  <c r="DS541" i="1"/>
  <c r="DM541" i="1"/>
  <c r="DA541" i="1"/>
  <c r="CU541" i="1"/>
  <c r="CE541" i="1"/>
  <c r="BT541" i="1"/>
  <c r="BS541" i="1"/>
  <c r="BP541" i="1"/>
  <c r="BQ541" i="1" s="1"/>
  <c r="BM541" i="1"/>
  <c r="BN541" i="1" s="1"/>
  <c r="GZ541" i="1" s="1"/>
  <c r="BJ541" i="1"/>
  <c r="BG541" i="1"/>
  <c r="AU541" i="1"/>
  <c r="AR541" i="1"/>
  <c r="AC541" i="1"/>
  <c r="JK540" i="1"/>
  <c r="JI540" i="1"/>
  <c r="JD540" i="1"/>
  <c r="IN540" i="1"/>
  <c r="HM540" i="1"/>
  <c r="HL540" i="1"/>
  <c r="GX540" i="1"/>
  <c r="GT540" i="1"/>
  <c r="GR540" i="1"/>
  <c r="GP540" i="1"/>
  <c r="GM540" i="1"/>
  <c r="GG540" i="1"/>
  <c r="FU540" i="1"/>
  <c r="FO540" i="1"/>
  <c r="FC540" i="1"/>
  <c r="EW540" i="1"/>
  <c r="EK540" i="1"/>
  <c r="EE540" i="1"/>
  <c r="DS540" i="1"/>
  <c r="DM540" i="1"/>
  <c r="DA540" i="1"/>
  <c r="CU540" i="1"/>
  <c r="CE540" i="1"/>
  <c r="BT540" i="1"/>
  <c r="BS540" i="1"/>
  <c r="BP540" i="1"/>
  <c r="BQ540" i="1" s="1"/>
  <c r="BM540" i="1"/>
  <c r="BN540" i="1" s="1"/>
  <c r="GZ540" i="1" s="1"/>
  <c r="BJ540" i="1"/>
  <c r="BK540" i="1" s="1"/>
  <c r="BG540" i="1"/>
  <c r="AU540" i="1"/>
  <c r="AR540" i="1"/>
  <c r="AC540" i="1"/>
  <c r="JK539" i="1"/>
  <c r="JI539" i="1"/>
  <c r="JD539" i="1"/>
  <c r="IN539" i="1"/>
  <c r="HM539" i="1"/>
  <c r="HL539" i="1"/>
  <c r="GX539" i="1"/>
  <c r="GT539" i="1"/>
  <c r="GR539" i="1"/>
  <c r="GP539" i="1"/>
  <c r="GM539" i="1"/>
  <c r="GG539" i="1"/>
  <c r="FU539" i="1"/>
  <c r="FO539" i="1"/>
  <c r="FC539" i="1"/>
  <c r="EW539" i="1"/>
  <c r="EK539" i="1"/>
  <c r="EE539" i="1"/>
  <c r="DS539" i="1"/>
  <c r="DM539" i="1"/>
  <c r="DA539" i="1"/>
  <c r="CU539" i="1"/>
  <c r="CE539" i="1"/>
  <c r="GO539" i="1" s="1"/>
  <c r="BT539" i="1"/>
  <c r="BS539" i="1"/>
  <c r="BP539" i="1"/>
  <c r="BQ539" i="1" s="1"/>
  <c r="BM539" i="1"/>
  <c r="BN539" i="1" s="1"/>
  <c r="GZ539" i="1" s="1"/>
  <c r="BJ539" i="1"/>
  <c r="BK539" i="1" s="1"/>
  <c r="BG539" i="1"/>
  <c r="AU539" i="1"/>
  <c r="AR539" i="1"/>
  <c r="AC539" i="1"/>
  <c r="JK538" i="1"/>
  <c r="JI538" i="1"/>
  <c r="JD538" i="1"/>
  <c r="IN538" i="1"/>
  <c r="HM538" i="1"/>
  <c r="HL538" i="1"/>
  <c r="GX538" i="1"/>
  <c r="GT538" i="1"/>
  <c r="GR538" i="1"/>
  <c r="GP538" i="1"/>
  <c r="GM538" i="1"/>
  <c r="GG538" i="1"/>
  <c r="FU538" i="1"/>
  <c r="FO538" i="1"/>
  <c r="FC538" i="1"/>
  <c r="EW538" i="1"/>
  <c r="EK538" i="1"/>
  <c r="EE538" i="1"/>
  <c r="DS538" i="1"/>
  <c r="DM538" i="1"/>
  <c r="DA538" i="1"/>
  <c r="CU538" i="1"/>
  <c r="CE538" i="1"/>
  <c r="GO538" i="1" s="1"/>
  <c r="BT538" i="1"/>
  <c r="BS538" i="1"/>
  <c r="BP538" i="1"/>
  <c r="BQ538" i="1" s="1"/>
  <c r="BM538" i="1"/>
  <c r="BN538" i="1" s="1"/>
  <c r="GZ538" i="1" s="1"/>
  <c r="BJ538" i="1"/>
  <c r="BK538" i="1" s="1"/>
  <c r="BG538" i="1"/>
  <c r="AU538" i="1"/>
  <c r="AR538" i="1"/>
  <c r="AC538" i="1"/>
  <c r="JK537" i="1"/>
  <c r="JI537" i="1"/>
  <c r="JD537" i="1"/>
  <c r="IN537" i="1"/>
  <c r="HM537" i="1"/>
  <c r="HL537" i="1"/>
  <c r="GX537" i="1"/>
  <c r="GT537" i="1"/>
  <c r="GR537" i="1"/>
  <c r="GP537" i="1"/>
  <c r="GM537" i="1"/>
  <c r="GG537" i="1"/>
  <c r="FU537" i="1"/>
  <c r="FO537" i="1"/>
  <c r="FC537" i="1"/>
  <c r="EW537" i="1"/>
  <c r="EK537" i="1"/>
  <c r="EE537" i="1"/>
  <c r="DS537" i="1"/>
  <c r="DM537" i="1"/>
  <c r="DA537" i="1"/>
  <c r="CU537" i="1"/>
  <c r="CE537" i="1"/>
  <c r="BT537" i="1"/>
  <c r="BS537" i="1"/>
  <c r="BP537" i="1"/>
  <c r="BQ537" i="1" s="1"/>
  <c r="BM537" i="1"/>
  <c r="BJ537" i="1"/>
  <c r="BK537" i="1" s="1"/>
  <c r="BG537" i="1"/>
  <c r="BH537" i="1" s="1"/>
  <c r="AU537" i="1"/>
  <c r="AR537" i="1"/>
  <c r="AC537" i="1"/>
  <c r="JK536" i="1"/>
  <c r="JI536" i="1"/>
  <c r="JD536" i="1"/>
  <c r="IN536" i="1"/>
  <c r="HM536" i="1"/>
  <c r="HL536" i="1"/>
  <c r="GX536" i="1"/>
  <c r="GT536" i="1"/>
  <c r="GR536" i="1"/>
  <c r="GP536" i="1"/>
  <c r="GM536" i="1"/>
  <c r="GG536" i="1"/>
  <c r="FU536" i="1"/>
  <c r="FO536" i="1"/>
  <c r="FC536" i="1"/>
  <c r="EW536" i="1"/>
  <c r="EK536" i="1"/>
  <c r="EE536" i="1"/>
  <c r="DS536" i="1"/>
  <c r="DM536" i="1"/>
  <c r="DA536" i="1"/>
  <c r="CU536" i="1"/>
  <c r="CE536" i="1"/>
  <c r="BT536" i="1"/>
  <c r="BS536" i="1"/>
  <c r="BP536" i="1"/>
  <c r="BQ536" i="1" s="1"/>
  <c r="BM536" i="1"/>
  <c r="BN536" i="1" s="1"/>
  <c r="GZ536" i="1" s="1"/>
  <c r="BJ536" i="1"/>
  <c r="GV536" i="1" s="1"/>
  <c r="BG536" i="1"/>
  <c r="AU536" i="1"/>
  <c r="AR536" i="1"/>
  <c r="AC536" i="1"/>
  <c r="JK535" i="1"/>
  <c r="JI535" i="1"/>
  <c r="JD535" i="1"/>
  <c r="IN535" i="1"/>
  <c r="HM535" i="1"/>
  <c r="HL535" i="1"/>
  <c r="GX535" i="1"/>
  <c r="GT535" i="1"/>
  <c r="GR535" i="1"/>
  <c r="GP535" i="1"/>
  <c r="GM535" i="1"/>
  <c r="GG535" i="1"/>
  <c r="FU535" i="1"/>
  <c r="FO535" i="1"/>
  <c r="FC535" i="1"/>
  <c r="EW535" i="1"/>
  <c r="EK535" i="1"/>
  <c r="EE535" i="1"/>
  <c r="DS535" i="1"/>
  <c r="DM535" i="1"/>
  <c r="DA535" i="1"/>
  <c r="CU535" i="1"/>
  <c r="CE535" i="1"/>
  <c r="GO535" i="1" s="1"/>
  <c r="BT535" i="1"/>
  <c r="BS535" i="1"/>
  <c r="BP535" i="1"/>
  <c r="BQ535" i="1" s="1"/>
  <c r="BM535" i="1"/>
  <c r="BN535" i="1" s="1"/>
  <c r="GZ535" i="1" s="1"/>
  <c r="BJ535" i="1"/>
  <c r="GV535" i="1" s="1"/>
  <c r="BG535" i="1"/>
  <c r="BH535" i="1" s="1"/>
  <c r="AU535" i="1"/>
  <c r="AR535" i="1"/>
  <c r="AC535" i="1"/>
  <c r="JK534" i="1"/>
  <c r="JI534" i="1"/>
  <c r="JD534" i="1"/>
  <c r="IN534" i="1"/>
  <c r="HM534" i="1"/>
  <c r="HL534" i="1"/>
  <c r="GX534" i="1"/>
  <c r="GT534" i="1"/>
  <c r="GR534" i="1"/>
  <c r="GP534" i="1"/>
  <c r="GM534" i="1"/>
  <c r="GG534" i="1"/>
  <c r="FU534" i="1"/>
  <c r="FO534" i="1"/>
  <c r="FC534" i="1"/>
  <c r="EW534" i="1"/>
  <c r="EK534" i="1"/>
  <c r="EE534" i="1"/>
  <c r="DS534" i="1"/>
  <c r="DM534" i="1"/>
  <c r="DA534" i="1"/>
  <c r="CU534" i="1"/>
  <c r="CE534" i="1"/>
  <c r="BT534" i="1"/>
  <c r="BS534" i="1"/>
  <c r="BP534" i="1"/>
  <c r="BQ534" i="1" s="1"/>
  <c r="BM534" i="1"/>
  <c r="BN534" i="1" s="1"/>
  <c r="GZ534" i="1" s="1"/>
  <c r="BJ534" i="1"/>
  <c r="BG534" i="1"/>
  <c r="BH534" i="1" s="1"/>
  <c r="AU534" i="1"/>
  <c r="AR534" i="1"/>
  <c r="AC534" i="1"/>
  <c r="JK533" i="1"/>
  <c r="JI533" i="1"/>
  <c r="JD533" i="1"/>
  <c r="IN533" i="1"/>
  <c r="HM533" i="1"/>
  <c r="HL533" i="1"/>
  <c r="GX533" i="1"/>
  <c r="GT533" i="1"/>
  <c r="GR533" i="1"/>
  <c r="GP533" i="1"/>
  <c r="GM533" i="1"/>
  <c r="GG533" i="1"/>
  <c r="FU533" i="1"/>
  <c r="FO533" i="1"/>
  <c r="FC533" i="1"/>
  <c r="EW533" i="1"/>
  <c r="EK533" i="1"/>
  <c r="EE533" i="1"/>
  <c r="DS533" i="1"/>
  <c r="DM533" i="1"/>
  <c r="DA533" i="1"/>
  <c r="CU533" i="1"/>
  <c r="CE533" i="1"/>
  <c r="BT533" i="1"/>
  <c r="BS533" i="1"/>
  <c r="BP533" i="1"/>
  <c r="BQ533" i="1" s="1"/>
  <c r="BM533" i="1"/>
  <c r="BN533" i="1" s="1"/>
  <c r="GZ533" i="1" s="1"/>
  <c r="BJ533" i="1"/>
  <c r="BK533" i="1" s="1"/>
  <c r="BG533" i="1"/>
  <c r="AU533" i="1"/>
  <c r="II533" i="1" s="1"/>
  <c r="IK533" i="1" s="1"/>
  <c r="AR533" i="1"/>
  <c r="AC533" i="1"/>
  <c r="JK532" i="1"/>
  <c r="JI532" i="1"/>
  <c r="JD532" i="1"/>
  <c r="IN532" i="1"/>
  <c r="HM532" i="1"/>
  <c r="HL532" i="1"/>
  <c r="GX532" i="1"/>
  <c r="GT532" i="1"/>
  <c r="GR532" i="1"/>
  <c r="GP532" i="1"/>
  <c r="GM532" i="1"/>
  <c r="GG532" i="1"/>
  <c r="FU532" i="1"/>
  <c r="FO532" i="1"/>
  <c r="FC532" i="1"/>
  <c r="EW532" i="1"/>
  <c r="EK532" i="1"/>
  <c r="EE532" i="1"/>
  <c r="DS532" i="1"/>
  <c r="DM532" i="1"/>
  <c r="DA532" i="1"/>
  <c r="CU532" i="1"/>
  <c r="CE532" i="1"/>
  <c r="GO532" i="1" s="1"/>
  <c r="BT532" i="1"/>
  <c r="BS532" i="1"/>
  <c r="BP532" i="1"/>
  <c r="BQ532" i="1" s="1"/>
  <c r="BM532" i="1"/>
  <c r="BN532" i="1" s="1"/>
  <c r="GZ532" i="1" s="1"/>
  <c r="BJ532" i="1"/>
  <c r="BK532" i="1" s="1"/>
  <c r="BG532" i="1"/>
  <c r="AU532" i="1"/>
  <c r="AR532" i="1"/>
  <c r="AC532" i="1"/>
  <c r="JK531" i="1"/>
  <c r="JI531" i="1"/>
  <c r="JD531" i="1"/>
  <c r="IN531" i="1"/>
  <c r="HM531" i="1"/>
  <c r="HL531" i="1"/>
  <c r="GX531" i="1"/>
  <c r="GT531" i="1"/>
  <c r="GR531" i="1"/>
  <c r="GP531" i="1"/>
  <c r="GM531" i="1"/>
  <c r="GG531" i="1"/>
  <c r="FU531" i="1"/>
  <c r="FO531" i="1"/>
  <c r="FC531" i="1"/>
  <c r="EW531" i="1"/>
  <c r="EK531" i="1"/>
  <c r="EE531" i="1"/>
  <c r="DS531" i="1"/>
  <c r="DM531" i="1"/>
  <c r="DA531" i="1"/>
  <c r="CU531" i="1"/>
  <c r="CE531" i="1"/>
  <c r="GO531" i="1" s="1"/>
  <c r="BT531" i="1"/>
  <c r="BS531" i="1"/>
  <c r="BP531" i="1"/>
  <c r="BQ531" i="1" s="1"/>
  <c r="BM531" i="1"/>
  <c r="BN531" i="1" s="1"/>
  <c r="GZ531" i="1" s="1"/>
  <c r="BJ531" i="1"/>
  <c r="GV531" i="1" s="1"/>
  <c r="BG531" i="1"/>
  <c r="AU531" i="1"/>
  <c r="AR531" i="1"/>
  <c r="AC531" i="1"/>
  <c r="JK530" i="1"/>
  <c r="JI530" i="1"/>
  <c r="JD530" i="1"/>
  <c r="IN530" i="1"/>
  <c r="HM530" i="1"/>
  <c r="HL530" i="1"/>
  <c r="GX530" i="1"/>
  <c r="GT530" i="1"/>
  <c r="GR530" i="1"/>
  <c r="GP530" i="1"/>
  <c r="GO530" i="1"/>
  <c r="GM530" i="1"/>
  <c r="GG530" i="1"/>
  <c r="FU530" i="1"/>
  <c r="FO530" i="1"/>
  <c r="FC530" i="1"/>
  <c r="EW530" i="1"/>
  <c r="EK530" i="1"/>
  <c r="EE530" i="1"/>
  <c r="DS530" i="1"/>
  <c r="DM530" i="1"/>
  <c r="DA530" i="1"/>
  <c r="CU530" i="1"/>
  <c r="CE530" i="1"/>
  <c r="BT530" i="1"/>
  <c r="BS530" i="1"/>
  <c r="BP530" i="1"/>
  <c r="BQ530" i="1" s="1"/>
  <c r="BM530" i="1"/>
  <c r="BN530" i="1" s="1"/>
  <c r="GZ530" i="1" s="1"/>
  <c r="BJ530" i="1"/>
  <c r="BK530" i="1" s="1"/>
  <c r="BG530" i="1"/>
  <c r="AU530" i="1"/>
  <c r="AR530" i="1"/>
  <c r="AC530" i="1"/>
  <c r="JK529" i="1"/>
  <c r="JI529" i="1"/>
  <c r="JD529" i="1"/>
  <c r="IN529" i="1"/>
  <c r="HM529" i="1"/>
  <c r="HL529" i="1"/>
  <c r="GX529" i="1"/>
  <c r="GT529" i="1"/>
  <c r="GR529" i="1"/>
  <c r="GP529" i="1"/>
  <c r="GM529" i="1"/>
  <c r="GG529" i="1"/>
  <c r="FU529" i="1"/>
  <c r="FO529" i="1"/>
  <c r="FC529" i="1"/>
  <c r="EW529" i="1"/>
  <c r="EK529" i="1"/>
  <c r="EE529" i="1"/>
  <c r="DS529" i="1"/>
  <c r="DM529" i="1"/>
  <c r="DA529" i="1"/>
  <c r="CU529" i="1"/>
  <c r="CE529" i="1"/>
  <c r="GO529" i="1" s="1"/>
  <c r="BT529" i="1"/>
  <c r="BS529" i="1"/>
  <c r="BP529" i="1"/>
  <c r="BM529" i="1"/>
  <c r="BN529" i="1" s="1"/>
  <c r="GZ529" i="1" s="1"/>
  <c r="BJ529" i="1"/>
  <c r="BK529" i="1" s="1"/>
  <c r="BG529" i="1"/>
  <c r="BH529" i="1" s="1"/>
  <c r="AU529" i="1"/>
  <c r="AR529" i="1"/>
  <c r="AC529" i="1"/>
  <c r="JK528" i="1"/>
  <c r="JI528" i="1"/>
  <c r="JD528" i="1"/>
  <c r="IN528" i="1"/>
  <c r="HM528" i="1"/>
  <c r="HL528" i="1"/>
  <c r="GX528" i="1"/>
  <c r="GT528" i="1"/>
  <c r="GR528" i="1"/>
  <c r="GP528" i="1"/>
  <c r="GM528" i="1"/>
  <c r="GG528" i="1"/>
  <c r="FU528" i="1"/>
  <c r="FO528" i="1"/>
  <c r="FC528" i="1"/>
  <c r="EW528" i="1"/>
  <c r="EK528" i="1"/>
  <c r="EE528" i="1"/>
  <c r="DS528" i="1"/>
  <c r="DM528" i="1"/>
  <c r="DA528" i="1"/>
  <c r="CU528" i="1"/>
  <c r="CE528" i="1"/>
  <c r="BT528" i="1"/>
  <c r="BS528" i="1"/>
  <c r="BP528" i="1"/>
  <c r="BQ528" i="1" s="1"/>
  <c r="BM528" i="1"/>
  <c r="BN528" i="1" s="1"/>
  <c r="GZ528" i="1" s="1"/>
  <c r="BJ528" i="1"/>
  <c r="BG528" i="1"/>
  <c r="BH528" i="1" s="1"/>
  <c r="AU528" i="1"/>
  <c r="AR528" i="1"/>
  <c r="AC528" i="1"/>
  <c r="JK527" i="1"/>
  <c r="JI527" i="1"/>
  <c r="JD527" i="1"/>
  <c r="IN527" i="1"/>
  <c r="HM527" i="1"/>
  <c r="HL527" i="1"/>
  <c r="GX527" i="1"/>
  <c r="GT527" i="1"/>
  <c r="GR527" i="1"/>
  <c r="GP527" i="1"/>
  <c r="GM527" i="1"/>
  <c r="GG527" i="1"/>
  <c r="FU527" i="1"/>
  <c r="FO527" i="1"/>
  <c r="FC527" i="1"/>
  <c r="EW527" i="1"/>
  <c r="EK527" i="1"/>
  <c r="EE527" i="1"/>
  <c r="DS527" i="1"/>
  <c r="DM527" i="1"/>
  <c r="DA527" i="1"/>
  <c r="CU527" i="1"/>
  <c r="CE527" i="1"/>
  <c r="BT527" i="1"/>
  <c r="BS527" i="1"/>
  <c r="BP527" i="1"/>
  <c r="BQ527" i="1" s="1"/>
  <c r="BM527" i="1"/>
  <c r="BN527" i="1" s="1"/>
  <c r="GZ527" i="1" s="1"/>
  <c r="BJ527" i="1"/>
  <c r="GV527" i="1" s="1"/>
  <c r="BG527" i="1"/>
  <c r="BH527" i="1" s="1"/>
  <c r="AU527" i="1"/>
  <c r="AR527" i="1"/>
  <c r="AC527" i="1"/>
  <c r="JK526" i="1"/>
  <c r="JI526" i="1"/>
  <c r="JD526" i="1"/>
  <c r="IN526" i="1"/>
  <c r="HM526" i="1"/>
  <c r="HL526" i="1"/>
  <c r="GX526" i="1"/>
  <c r="GT526" i="1"/>
  <c r="GR526" i="1"/>
  <c r="GP526" i="1"/>
  <c r="GM526" i="1"/>
  <c r="GG526" i="1"/>
  <c r="FU526" i="1"/>
  <c r="FO526" i="1"/>
  <c r="FC526" i="1"/>
  <c r="EW526" i="1"/>
  <c r="EK526" i="1"/>
  <c r="EE526" i="1"/>
  <c r="DS526" i="1"/>
  <c r="DM526" i="1"/>
  <c r="DA526" i="1"/>
  <c r="CU526" i="1"/>
  <c r="CE526" i="1"/>
  <c r="GO526" i="1" s="1"/>
  <c r="BT526" i="1"/>
  <c r="BS526" i="1"/>
  <c r="BP526" i="1"/>
  <c r="BQ526" i="1" s="1"/>
  <c r="BM526" i="1"/>
  <c r="BN526" i="1" s="1"/>
  <c r="GZ526" i="1" s="1"/>
  <c r="BJ526" i="1"/>
  <c r="BK526" i="1" s="1"/>
  <c r="BG526" i="1"/>
  <c r="AU526" i="1"/>
  <c r="AR526" i="1"/>
  <c r="AC526" i="1"/>
  <c r="JK525" i="1"/>
  <c r="JI525" i="1"/>
  <c r="JD525" i="1"/>
  <c r="IN525" i="1"/>
  <c r="HM525" i="1"/>
  <c r="HL525" i="1"/>
  <c r="GX525" i="1"/>
  <c r="GT525" i="1"/>
  <c r="GR525" i="1"/>
  <c r="GP525" i="1"/>
  <c r="GM525" i="1"/>
  <c r="GG525" i="1"/>
  <c r="FU525" i="1"/>
  <c r="FO525" i="1"/>
  <c r="FC525" i="1"/>
  <c r="EW525" i="1"/>
  <c r="EK525" i="1"/>
  <c r="EE525" i="1"/>
  <c r="DS525" i="1"/>
  <c r="DM525" i="1"/>
  <c r="DA525" i="1"/>
  <c r="CU525" i="1"/>
  <c r="CE525" i="1"/>
  <c r="GO525" i="1" s="1"/>
  <c r="BT525" i="1"/>
  <c r="BS525" i="1"/>
  <c r="BP525" i="1"/>
  <c r="BQ525" i="1" s="1"/>
  <c r="BM525" i="1"/>
  <c r="BN525" i="1" s="1"/>
  <c r="GZ525" i="1" s="1"/>
  <c r="BJ525" i="1"/>
  <c r="GV525" i="1" s="1"/>
  <c r="BG525" i="1"/>
  <c r="AU525" i="1"/>
  <c r="AR525" i="1"/>
  <c r="AC525" i="1"/>
  <c r="JK524" i="1"/>
  <c r="JI524" i="1"/>
  <c r="JD524" i="1"/>
  <c r="IN524" i="1"/>
  <c r="HM524" i="1"/>
  <c r="HL524" i="1"/>
  <c r="GX524" i="1"/>
  <c r="GT524" i="1"/>
  <c r="GR524" i="1"/>
  <c r="GP524" i="1"/>
  <c r="GM524" i="1"/>
  <c r="GG524" i="1"/>
  <c r="FU524" i="1"/>
  <c r="FO524" i="1"/>
  <c r="FC524" i="1"/>
  <c r="EW524" i="1"/>
  <c r="EK524" i="1"/>
  <c r="EE524" i="1"/>
  <c r="DS524" i="1"/>
  <c r="DM524" i="1"/>
  <c r="DA524" i="1"/>
  <c r="CU524" i="1"/>
  <c r="CE524" i="1"/>
  <c r="GO524" i="1" s="1"/>
  <c r="BT524" i="1"/>
  <c r="BS524" i="1"/>
  <c r="BP524" i="1"/>
  <c r="BQ524" i="1" s="1"/>
  <c r="BM524" i="1"/>
  <c r="BN524" i="1" s="1"/>
  <c r="GZ524" i="1" s="1"/>
  <c r="BJ524" i="1"/>
  <c r="BG524" i="1"/>
  <c r="BH524" i="1" s="1"/>
  <c r="AU524" i="1"/>
  <c r="AR524" i="1"/>
  <c r="AC524" i="1"/>
  <c r="JK523" i="1"/>
  <c r="JI523" i="1"/>
  <c r="JD523" i="1"/>
  <c r="IN523" i="1"/>
  <c r="HM523" i="1"/>
  <c r="HL523" i="1"/>
  <c r="GX523" i="1"/>
  <c r="GT523" i="1"/>
  <c r="GR523" i="1"/>
  <c r="GP523" i="1"/>
  <c r="GM523" i="1"/>
  <c r="GG523" i="1"/>
  <c r="FU523" i="1"/>
  <c r="FO523" i="1"/>
  <c r="FC523" i="1"/>
  <c r="EW523" i="1"/>
  <c r="EK523" i="1"/>
  <c r="EE523" i="1"/>
  <c r="DS523" i="1"/>
  <c r="DM523" i="1"/>
  <c r="DA523" i="1"/>
  <c r="CU523" i="1"/>
  <c r="CH523" i="1"/>
  <c r="CI523" i="1" s="1"/>
  <c r="CE523" i="1"/>
  <c r="BT523" i="1"/>
  <c r="BS523" i="1"/>
  <c r="BP523" i="1"/>
  <c r="BQ523" i="1" s="1"/>
  <c r="BM523" i="1"/>
  <c r="BN523" i="1" s="1"/>
  <c r="GZ523" i="1" s="1"/>
  <c r="BJ523" i="1"/>
  <c r="GV523" i="1" s="1"/>
  <c r="BG523" i="1"/>
  <c r="AU523" i="1"/>
  <c r="AR523" i="1"/>
  <c r="AC523" i="1"/>
  <c r="JK522" i="1"/>
  <c r="JI522" i="1"/>
  <c r="JD522" i="1"/>
  <c r="IN522" i="1"/>
  <c r="HM522" i="1"/>
  <c r="HL522" i="1"/>
  <c r="GX522" i="1"/>
  <c r="GT522" i="1"/>
  <c r="GR522" i="1"/>
  <c r="GP522" i="1"/>
  <c r="GM522" i="1"/>
  <c r="GG522" i="1"/>
  <c r="FU522" i="1"/>
  <c r="FO522" i="1"/>
  <c r="FC522" i="1"/>
  <c r="EW522" i="1"/>
  <c r="EK522" i="1"/>
  <c r="EE522" i="1"/>
  <c r="DS522" i="1"/>
  <c r="DM522" i="1"/>
  <c r="DA522" i="1"/>
  <c r="CU522" i="1"/>
  <c r="CE522" i="1"/>
  <c r="BT522" i="1"/>
  <c r="BS522" i="1"/>
  <c r="BP522" i="1"/>
  <c r="BQ522" i="1" s="1"/>
  <c r="BM522" i="1"/>
  <c r="BN522" i="1" s="1"/>
  <c r="GZ522" i="1" s="1"/>
  <c r="BJ522" i="1"/>
  <c r="BG522" i="1"/>
  <c r="AU522" i="1"/>
  <c r="AR522" i="1"/>
  <c r="AC522" i="1"/>
  <c r="JK521" i="1"/>
  <c r="JI521" i="1"/>
  <c r="JD521" i="1"/>
  <c r="IN521" i="1"/>
  <c r="HM521" i="1"/>
  <c r="HL521" i="1"/>
  <c r="GX521" i="1"/>
  <c r="GT521" i="1"/>
  <c r="GR521" i="1"/>
  <c r="GP521" i="1"/>
  <c r="GM521" i="1"/>
  <c r="GG521" i="1"/>
  <c r="FU521" i="1"/>
  <c r="FO521" i="1"/>
  <c r="FC521" i="1"/>
  <c r="EW521" i="1"/>
  <c r="EK521" i="1"/>
  <c r="EE521" i="1"/>
  <c r="DS521" i="1"/>
  <c r="DM521" i="1"/>
  <c r="DA521" i="1"/>
  <c r="CU521" i="1"/>
  <c r="CE521" i="1"/>
  <c r="GO521" i="1" s="1"/>
  <c r="BT521" i="1"/>
  <c r="BS521" i="1"/>
  <c r="BP521" i="1"/>
  <c r="BQ521" i="1" s="1"/>
  <c r="BM521" i="1"/>
  <c r="BN521" i="1" s="1"/>
  <c r="GZ521" i="1" s="1"/>
  <c r="BJ521" i="1"/>
  <c r="GV521" i="1" s="1"/>
  <c r="BG521" i="1"/>
  <c r="BH521" i="1" s="1"/>
  <c r="AU521" i="1"/>
  <c r="AR521" i="1"/>
  <c r="AC521" i="1"/>
  <c r="JK520" i="1"/>
  <c r="JI520" i="1"/>
  <c r="JD520" i="1"/>
  <c r="IN520" i="1"/>
  <c r="HM520" i="1"/>
  <c r="HL520" i="1"/>
  <c r="GX520" i="1"/>
  <c r="GT520" i="1"/>
  <c r="GR520" i="1"/>
  <c r="GP520" i="1"/>
  <c r="GM520" i="1"/>
  <c r="GG520" i="1"/>
  <c r="FU520" i="1"/>
  <c r="FO520" i="1"/>
  <c r="FC520" i="1"/>
  <c r="EW520" i="1"/>
  <c r="EK520" i="1"/>
  <c r="EE520" i="1"/>
  <c r="DS520" i="1"/>
  <c r="DM520" i="1"/>
  <c r="DA520" i="1"/>
  <c r="CU520" i="1"/>
  <c r="CE520" i="1"/>
  <c r="GO520" i="1" s="1"/>
  <c r="BT520" i="1"/>
  <c r="BS520" i="1"/>
  <c r="BP520" i="1"/>
  <c r="BM520" i="1"/>
  <c r="BN520" i="1" s="1"/>
  <c r="GZ520" i="1" s="1"/>
  <c r="BJ520" i="1"/>
  <c r="BK520" i="1" s="1"/>
  <c r="BG520" i="1"/>
  <c r="BH520" i="1" s="1"/>
  <c r="AU520" i="1"/>
  <c r="II520" i="1" s="1"/>
  <c r="IK520" i="1" s="1"/>
  <c r="AR520" i="1"/>
  <c r="AC520" i="1"/>
  <c r="JK519" i="1"/>
  <c r="JI519" i="1"/>
  <c r="JD519" i="1"/>
  <c r="IN519" i="1"/>
  <c r="HM519" i="1"/>
  <c r="HL519" i="1"/>
  <c r="GX519" i="1"/>
  <c r="GT519" i="1"/>
  <c r="GR519" i="1"/>
  <c r="GP519" i="1"/>
  <c r="GM519" i="1"/>
  <c r="GG519" i="1"/>
  <c r="FU519" i="1"/>
  <c r="FO519" i="1"/>
  <c r="FC519" i="1"/>
  <c r="EW519" i="1"/>
  <c r="EK519" i="1"/>
  <c r="EE519" i="1"/>
  <c r="DS519" i="1"/>
  <c r="DM519" i="1"/>
  <c r="DA519" i="1"/>
  <c r="CU519" i="1"/>
  <c r="CE519" i="1"/>
  <c r="BT519" i="1"/>
  <c r="BS519" i="1"/>
  <c r="BP519" i="1"/>
  <c r="BQ519" i="1" s="1"/>
  <c r="BM519" i="1"/>
  <c r="BN519" i="1" s="1"/>
  <c r="GZ519" i="1" s="1"/>
  <c r="BJ519" i="1"/>
  <c r="BG519" i="1"/>
  <c r="BH519" i="1" s="1"/>
  <c r="AU519" i="1"/>
  <c r="AR519" i="1"/>
  <c r="AC519" i="1"/>
  <c r="JK518" i="1"/>
  <c r="JI518" i="1"/>
  <c r="JD518" i="1"/>
  <c r="IN518" i="1"/>
  <c r="HM518" i="1"/>
  <c r="HL518" i="1"/>
  <c r="GX518" i="1"/>
  <c r="GT518" i="1"/>
  <c r="GR518" i="1"/>
  <c r="GP518" i="1"/>
  <c r="GM518" i="1"/>
  <c r="GG518" i="1"/>
  <c r="FU518" i="1"/>
  <c r="FO518" i="1"/>
  <c r="FC518" i="1"/>
  <c r="EW518" i="1"/>
  <c r="EK518" i="1"/>
  <c r="EE518" i="1"/>
  <c r="DS518" i="1"/>
  <c r="DM518" i="1"/>
  <c r="DA518" i="1"/>
  <c r="CU518" i="1"/>
  <c r="CE518" i="1"/>
  <c r="GO518" i="1" s="1"/>
  <c r="BT518" i="1"/>
  <c r="BS518" i="1"/>
  <c r="BP518" i="1"/>
  <c r="BQ518" i="1" s="1"/>
  <c r="BM518" i="1"/>
  <c r="BN518" i="1" s="1"/>
  <c r="GZ518" i="1" s="1"/>
  <c r="BJ518" i="1"/>
  <c r="GV518" i="1" s="1"/>
  <c r="BG518" i="1"/>
  <c r="AU518" i="1"/>
  <c r="JE518" i="1" s="1"/>
  <c r="JF518" i="1" s="1"/>
  <c r="AR518" i="1"/>
  <c r="AC518" i="1"/>
  <c r="JK517" i="1"/>
  <c r="JI517" i="1"/>
  <c r="JD517" i="1"/>
  <c r="IN517" i="1"/>
  <c r="HM517" i="1"/>
  <c r="HL517" i="1"/>
  <c r="GX517" i="1"/>
  <c r="GT517" i="1"/>
  <c r="GR517" i="1"/>
  <c r="GP517" i="1"/>
  <c r="GM517" i="1"/>
  <c r="GG517" i="1"/>
  <c r="FU517" i="1"/>
  <c r="FO517" i="1"/>
  <c r="FC517" i="1"/>
  <c r="EW517" i="1"/>
  <c r="EK517" i="1"/>
  <c r="EE517" i="1"/>
  <c r="DS517" i="1"/>
  <c r="DM517" i="1"/>
  <c r="DA517" i="1"/>
  <c r="CU517" i="1"/>
  <c r="CE517" i="1"/>
  <c r="BT517" i="1"/>
  <c r="BS517" i="1"/>
  <c r="BP517" i="1"/>
  <c r="BQ517" i="1" s="1"/>
  <c r="BM517" i="1"/>
  <c r="BN517" i="1" s="1"/>
  <c r="GZ517" i="1" s="1"/>
  <c r="BJ517" i="1"/>
  <c r="GV517" i="1" s="1"/>
  <c r="BG517" i="1"/>
  <c r="AU517" i="1"/>
  <c r="AR517" i="1"/>
  <c r="AC517" i="1"/>
  <c r="JK516" i="1"/>
  <c r="JI516" i="1"/>
  <c r="JD516" i="1"/>
  <c r="IN516" i="1"/>
  <c r="HM516" i="1"/>
  <c r="HL516" i="1"/>
  <c r="GX516" i="1"/>
  <c r="GT516" i="1"/>
  <c r="GR516" i="1"/>
  <c r="GP516" i="1"/>
  <c r="GM516" i="1"/>
  <c r="GG516" i="1"/>
  <c r="FU516" i="1"/>
  <c r="FO516" i="1"/>
  <c r="FC516" i="1"/>
  <c r="EW516" i="1"/>
  <c r="EK516" i="1"/>
  <c r="EE516" i="1"/>
  <c r="DS516" i="1"/>
  <c r="DM516" i="1"/>
  <c r="DA516" i="1"/>
  <c r="CU516" i="1"/>
  <c r="CE516" i="1"/>
  <c r="BT516" i="1"/>
  <c r="BS516" i="1"/>
  <c r="BP516" i="1"/>
  <c r="BQ516" i="1" s="1"/>
  <c r="BM516" i="1"/>
  <c r="BN516" i="1" s="1"/>
  <c r="GZ516" i="1" s="1"/>
  <c r="BJ516" i="1"/>
  <c r="BK516" i="1" s="1"/>
  <c r="BG516" i="1"/>
  <c r="AU516" i="1"/>
  <c r="AR516" i="1"/>
  <c r="AC516" i="1"/>
  <c r="JK515" i="1"/>
  <c r="JI515" i="1"/>
  <c r="JD515" i="1"/>
  <c r="IN515" i="1"/>
  <c r="HM515" i="1"/>
  <c r="HL515" i="1"/>
  <c r="GX515" i="1"/>
  <c r="GT515" i="1"/>
  <c r="GR515" i="1"/>
  <c r="GP515" i="1"/>
  <c r="GM515" i="1"/>
  <c r="GG515" i="1"/>
  <c r="FU515" i="1"/>
  <c r="FO515" i="1"/>
  <c r="FC515" i="1"/>
  <c r="EW515" i="1"/>
  <c r="EK515" i="1"/>
  <c r="EE515" i="1"/>
  <c r="DS515" i="1"/>
  <c r="DM515" i="1"/>
  <c r="DA515" i="1"/>
  <c r="CU515" i="1"/>
  <c r="CE515" i="1"/>
  <c r="GO515" i="1" s="1"/>
  <c r="BT515" i="1"/>
  <c r="BS515" i="1"/>
  <c r="BP515" i="1"/>
  <c r="BQ515" i="1" s="1"/>
  <c r="BM515" i="1"/>
  <c r="BK515" i="1"/>
  <c r="BJ515" i="1"/>
  <c r="GV515" i="1" s="1"/>
  <c r="BG515" i="1"/>
  <c r="BH515" i="1" s="1"/>
  <c r="AU515" i="1"/>
  <c r="AR515" i="1"/>
  <c r="AC515" i="1"/>
  <c r="JK514" i="1"/>
  <c r="JI514" i="1"/>
  <c r="JD514" i="1"/>
  <c r="IN514" i="1"/>
  <c r="HM514" i="1"/>
  <c r="HL514" i="1"/>
  <c r="GX514" i="1"/>
  <c r="GT514" i="1"/>
  <c r="GR514" i="1"/>
  <c r="GP514" i="1"/>
  <c r="GM514" i="1"/>
  <c r="GG514" i="1"/>
  <c r="FU514" i="1"/>
  <c r="FO514" i="1"/>
  <c r="FC514" i="1"/>
  <c r="EW514" i="1"/>
  <c r="EK514" i="1"/>
  <c r="EE514" i="1"/>
  <c r="DS514" i="1"/>
  <c r="DM514" i="1"/>
  <c r="DA514" i="1"/>
  <c r="CU514" i="1"/>
  <c r="CE514" i="1"/>
  <c r="BT514" i="1"/>
  <c r="BS514" i="1"/>
  <c r="BP514" i="1"/>
  <c r="BQ514" i="1" s="1"/>
  <c r="BN514" i="1"/>
  <c r="GZ514" i="1" s="1"/>
  <c r="BM514" i="1"/>
  <c r="BJ514" i="1"/>
  <c r="BG514" i="1"/>
  <c r="AU514" i="1"/>
  <c r="AR514" i="1"/>
  <c r="AC514" i="1"/>
  <c r="JK513" i="1"/>
  <c r="JI513" i="1"/>
  <c r="JD513" i="1"/>
  <c r="IN513" i="1"/>
  <c r="HM513" i="1"/>
  <c r="HL513" i="1"/>
  <c r="GX513" i="1"/>
  <c r="GT513" i="1"/>
  <c r="GR513" i="1"/>
  <c r="GP513" i="1"/>
  <c r="GM513" i="1"/>
  <c r="GG513" i="1"/>
  <c r="FU513" i="1"/>
  <c r="FO513" i="1"/>
  <c r="FC513" i="1"/>
  <c r="EW513" i="1"/>
  <c r="EK513" i="1"/>
  <c r="EE513" i="1"/>
  <c r="DS513" i="1"/>
  <c r="DM513" i="1"/>
  <c r="DA513" i="1"/>
  <c r="CU513" i="1"/>
  <c r="CE513" i="1"/>
  <c r="BT513" i="1"/>
  <c r="BS513" i="1"/>
  <c r="BP513" i="1"/>
  <c r="BQ513" i="1" s="1"/>
  <c r="BM513" i="1"/>
  <c r="BN513" i="1" s="1"/>
  <c r="GZ513" i="1" s="1"/>
  <c r="BJ513" i="1"/>
  <c r="BG513" i="1"/>
  <c r="BH513" i="1" s="1"/>
  <c r="AU513" i="1"/>
  <c r="AR513" i="1"/>
  <c r="AC513" i="1"/>
  <c r="JK512" i="1"/>
  <c r="JI512" i="1"/>
  <c r="JD512" i="1"/>
  <c r="IN512" i="1"/>
  <c r="HM512" i="1"/>
  <c r="HL512" i="1"/>
  <c r="GX512" i="1"/>
  <c r="GT512" i="1"/>
  <c r="GR512" i="1"/>
  <c r="GP512" i="1"/>
  <c r="GM512" i="1"/>
  <c r="GG512" i="1"/>
  <c r="FU512" i="1"/>
  <c r="FO512" i="1"/>
  <c r="FC512" i="1"/>
  <c r="EW512" i="1"/>
  <c r="EK512" i="1"/>
  <c r="EE512" i="1"/>
  <c r="DS512" i="1"/>
  <c r="DM512" i="1"/>
  <c r="DA512" i="1"/>
  <c r="CU512" i="1"/>
  <c r="CE512" i="1"/>
  <c r="GO512" i="1" s="1"/>
  <c r="BT512" i="1"/>
  <c r="BS512" i="1"/>
  <c r="BP512" i="1"/>
  <c r="BQ512" i="1" s="1"/>
  <c r="BM512" i="1"/>
  <c r="BN512" i="1" s="1"/>
  <c r="GZ512" i="1" s="1"/>
  <c r="BJ512" i="1"/>
  <c r="GV512" i="1" s="1"/>
  <c r="BG512" i="1"/>
  <c r="AU512" i="1"/>
  <c r="AR512" i="1"/>
  <c r="AC512" i="1"/>
  <c r="JK511" i="1"/>
  <c r="JI511" i="1"/>
  <c r="JD511" i="1"/>
  <c r="IN511" i="1"/>
  <c r="HM511" i="1"/>
  <c r="HL511" i="1"/>
  <c r="GX511" i="1"/>
  <c r="GT511" i="1"/>
  <c r="GR511" i="1"/>
  <c r="GP511" i="1"/>
  <c r="GM511" i="1"/>
  <c r="GG511" i="1"/>
  <c r="FU511" i="1"/>
  <c r="FO511" i="1"/>
  <c r="FC511" i="1"/>
  <c r="EW511" i="1"/>
  <c r="EK511" i="1"/>
  <c r="EE511" i="1"/>
  <c r="DS511" i="1"/>
  <c r="DM511" i="1"/>
  <c r="DA511" i="1"/>
  <c r="CU511" i="1"/>
  <c r="CE511" i="1"/>
  <c r="BT511" i="1"/>
  <c r="BS511" i="1"/>
  <c r="BP511" i="1"/>
  <c r="BQ511" i="1" s="1"/>
  <c r="BN511" i="1"/>
  <c r="GZ511" i="1" s="1"/>
  <c r="BM511" i="1"/>
  <c r="BJ511" i="1"/>
  <c r="GV511" i="1" s="1"/>
  <c r="BG511" i="1"/>
  <c r="AU511" i="1"/>
  <c r="AR511" i="1"/>
  <c r="AC511" i="1"/>
  <c r="JK510" i="1"/>
  <c r="JI510" i="1"/>
  <c r="JD510" i="1"/>
  <c r="IN510" i="1"/>
  <c r="HM510" i="1"/>
  <c r="HL510" i="1"/>
  <c r="GX510" i="1"/>
  <c r="GT510" i="1"/>
  <c r="GR510" i="1"/>
  <c r="GP510" i="1"/>
  <c r="GM510" i="1"/>
  <c r="GG510" i="1"/>
  <c r="FU510" i="1"/>
  <c r="FO510" i="1"/>
  <c r="FC510" i="1"/>
  <c r="EW510" i="1"/>
  <c r="EK510" i="1"/>
  <c r="EE510" i="1"/>
  <c r="DS510" i="1"/>
  <c r="DM510" i="1"/>
  <c r="DA510" i="1"/>
  <c r="CU510" i="1"/>
  <c r="CE510" i="1"/>
  <c r="BT510" i="1"/>
  <c r="BS510" i="1"/>
  <c r="BP510" i="1"/>
  <c r="BQ510" i="1" s="1"/>
  <c r="BM510" i="1"/>
  <c r="BN510" i="1" s="1"/>
  <c r="GZ510" i="1" s="1"/>
  <c r="BJ510" i="1"/>
  <c r="BK510" i="1" s="1"/>
  <c r="BG510" i="1"/>
  <c r="BH510" i="1" s="1"/>
  <c r="AU510" i="1"/>
  <c r="AR510" i="1"/>
  <c r="AC510" i="1"/>
  <c r="JK509" i="1"/>
  <c r="JI509" i="1"/>
  <c r="JD509" i="1"/>
  <c r="IN509" i="1"/>
  <c r="HM509" i="1"/>
  <c r="HL509" i="1"/>
  <c r="GX509" i="1"/>
  <c r="GT509" i="1"/>
  <c r="GR509" i="1"/>
  <c r="GP509" i="1"/>
  <c r="GM509" i="1"/>
  <c r="GG509" i="1"/>
  <c r="FU509" i="1"/>
  <c r="FO509" i="1"/>
  <c r="FC509" i="1"/>
  <c r="EW509" i="1"/>
  <c r="EK509" i="1"/>
  <c r="EE509" i="1"/>
  <c r="DS509" i="1"/>
  <c r="DM509" i="1"/>
  <c r="DA509" i="1"/>
  <c r="CU509" i="1"/>
  <c r="CE509" i="1"/>
  <c r="BT509" i="1"/>
  <c r="BS509" i="1"/>
  <c r="BP509" i="1"/>
  <c r="BQ509" i="1" s="1"/>
  <c r="BM509" i="1"/>
  <c r="BN509" i="1" s="1"/>
  <c r="GZ509" i="1" s="1"/>
  <c r="BJ509" i="1"/>
  <c r="BK509" i="1" s="1"/>
  <c r="BG509" i="1"/>
  <c r="AU509" i="1"/>
  <c r="AR509" i="1"/>
  <c r="AC509" i="1"/>
  <c r="JK508" i="1"/>
  <c r="JI508" i="1"/>
  <c r="JD508" i="1"/>
  <c r="IN508" i="1"/>
  <c r="HM508" i="1"/>
  <c r="HL508" i="1"/>
  <c r="GX508" i="1"/>
  <c r="GT508" i="1"/>
  <c r="GR508" i="1"/>
  <c r="GP508" i="1"/>
  <c r="GM508" i="1"/>
  <c r="GG508" i="1"/>
  <c r="FU508" i="1"/>
  <c r="FO508" i="1"/>
  <c r="FC508" i="1"/>
  <c r="EW508" i="1"/>
  <c r="EK508" i="1"/>
  <c r="EE508" i="1"/>
  <c r="DS508" i="1"/>
  <c r="DM508" i="1"/>
  <c r="DA508" i="1"/>
  <c r="CU508" i="1"/>
  <c r="CE508" i="1"/>
  <c r="GO508" i="1" s="1"/>
  <c r="BT508" i="1"/>
  <c r="BS508" i="1"/>
  <c r="BP508" i="1"/>
  <c r="BQ508" i="1" s="1"/>
  <c r="BM508" i="1"/>
  <c r="BN508" i="1" s="1"/>
  <c r="GZ508" i="1" s="1"/>
  <c r="BJ508" i="1"/>
  <c r="BG508" i="1"/>
  <c r="AU508" i="1"/>
  <c r="AR508" i="1"/>
  <c r="AC508" i="1"/>
  <c r="JK507" i="1"/>
  <c r="JI507" i="1"/>
  <c r="JD507" i="1"/>
  <c r="IN507" i="1"/>
  <c r="HM507" i="1"/>
  <c r="HL507" i="1"/>
  <c r="GX507" i="1"/>
  <c r="GT507" i="1"/>
  <c r="GR507" i="1"/>
  <c r="GP507" i="1"/>
  <c r="GM507" i="1"/>
  <c r="GG507" i="1"/>
  <c r="FU507" i="1"/>
  <c r="FO507" i="1"/>
  <c r="FC507" i="1"/>
  <c r="EW507" i="1"/>
  <c r="EK507" i="1"/>
  <c r="EE507" i="1"/>
  <c r="DS507" i="1"/>
  <c r="DM507" i="1"/>
  <c r="DA507" i="1"/>
  <c r="CU507" i="1"/>
  <c r="CE507" i="1"/>
  <c r="BT507" i="1"/>
  <c r="BS507" i="1"/>
  <c r="BP507" i="1"/>
  <c r="BQ507" i="1" s="1"/>
  <c r="BM507" i="1"/>
  <c r="BJ507" i="1"/>
  <c r="BK507" i="1" s="1"/>
  <c r="BG507" i="1"/>
  <c r="BH507" i="1" s="1"/>
  <c r="AU507" i="1"/>
  <c r="AR507" i="1"/>
  <c r="AC507" i="1"/>
  <c r="JK506" i="1"/>
  <c r="JI506" i="1"/>
  <c r="JD506" i="1"/>
  <c r="IN506" i="1"/>
  <c r="HM506" i="1"/>
  <c r="HL506" i="1"/>
  <c r="GX506" i="1"/>
  <c r="GT506" i="1"/>
  <c r="GR506" i="1"/>
  <c r="GP506" i="1"/>
  <c r="GM506" i="1"/>
  <c r="GG506" i="1"/>
  <c r="FU506" i="1"/>
  <c r="FO506" i="1"/>
  <c r="FC506" i="1"/>
  <c r="EW506" i="1"/>
  <c r="EK506" i="1"/>
  <c r="EE506" i="1"/>
  <c r="DS506" i="1"/>
  <c r="DM506" i="1"/>
  <c r="DA506" i="1"/>
  <c r="CU506" i="1"/>
  <c r="CE506" i="1"/>
  <c r="BT506" i="1"/>
  <c r="BS506" i="1"/>
  <c r="BP506" i="1"/>
  <c r="BQ506" i="1" s="1"/>
  <c r="BM506" i="1"/>
  <c r="BN506" i="1" s="1"/>
  <c r="GZ506" i="1" s="1"/>
  <c r="BJ506" i="1"/>
  <c r="GV506" i="1" s="1"/>
  <c r="BG506" i="1"/>
  <c r="BH506" i="1" s="1"/>
  <c r="AU506" i="1"/>
  <c r="AR506" i="1"/>
  <c r="AC506" i="1"/>
  <c r="JK505" i="1"/>
  <c r="JI505" i="1"/>
  <c r="JD505" i="1"/>
  <c r="IN505" i="1"/>
  <c r="HM505" i="1"/>
  <c r="HL505" i="1"/>
  <c r="GX505" i="1"/>
  <c r="GT505" i="1"/>
  <c r="GR505" i="1"/>
  <c r="GP505" i="1"/>
  <c r="GM505" i="1"/>
  <c r="GG505" i="1"/>
  <c r="FU505" i="1"/>
  <c r="FO505" i="1"/>
  <c r="FC505" i="1"/>
  <c r="EW505" i="1"/>
  <c r="EK505" i="1"/>
  <c r="EE505" i="1"/>
  <c r="DS505" i="1"/>
  <c r="DM505" i="1"/>
  <c r="DA505" i="1"/>
  <c r="CU505" i="1"/>
  <c r="CE505" i="1"/>
  <c r="BT505" i="1"/>
  <c r="BS505" i="1"/>
  <c r="BP505" i="1"/>
  <c r="BQ505" i="1" s="1"/>
  <c r="BM505" i="1"/>
  <c r="BN505" i="1" s="1"/>
  <c r="GZ505" i="1" s="1"/>
  <c r="BJ505" i="1"/>
  <c r="BG505" i="1"/>
  <c r="BH505" i="1" s="1"/>
  <c r="AU505" i="1"/>
  <c r="AR505" i="1"/>
  <c r="AC505" i="1"/>
  <c r="JK504" i="1"/>
  <c r="JI504" i="1"/>
  <c r="JD504" i="1"/>
  <c r="IN504" i="1"/>
  <c r="HM504" i="1"/>
  <c r="HL504" i="1"/>
  <c r="GX504" i="1"/>
  <c r="GT504" i="1"/>
  <c r="GR504" i="1"/>
  <c r="GP504" i="1"/>
  <c r="GM504" i="1"/>
  <c r="GG504" i="1"/>
  <c r="FU504" i="1"/>
  <c r="FO504" i="1"/>
  <c r="FC504" i="1"/>
  <c r="EW504" i="1"/>
  <c r="EK504" i="1"/>
  <c r="EE504" i="1"/>
  <c r="DS504" i="1"/>
  <c r="DM504" i="1"/>
  <c r="DA504" i="1"/>
  <c r="CU504" i="1"/>
  <c r="CE504" i="1"/>
  <c r="GO504" i="1" s="1"/>
  <c r="BT504" i="1"/>
  <c r="BS504" i="1"/>
  <c r="BP504" i="1"/>
  <c r="BQ504" i="1" s="1"/>
  <c r="BM504" i="1"/>
  <c r="BN504" i="1" s="1"/>
  <c r="GZ504" i="1" s="1"/>
  <c r="BJ504" i="1"/>
  <c r="BK504" i="1" s="1"/>
  <c r="BG504" i="1"/>
  <c r="AU504" i="1"/>
  <c r="AR504" i="1"/>
  <c r="AC504" i="1"/>
  <c r="JK503" i="1"/>
  <c r="JI503" i="1"/>
  <c r="JD503" i="1"/>
  <c r="IN503" i="1"/>
  <c r="HM503" i="1"/>
  <c r="HL503" i="1"/>
  <c r="GX503" i="1"/>
  <c r="GT503" i="1"/>
  <c r="GR503" i="1"/>
  <c r="GP503" i="1"/>
  <c r="GM503" i="1"/>
  <c r="GG503" i="1"/>
  <c r="FU503" i="1"/>
  <c r="FO503" i="1"/>
  <c r="FC503" i="1"/>
  <c r="EW503" i="1"/>
  <c r="EK503" i="1"/>
  <c r="EE503" i="1"/>
  <c r="DS503" i="1"/>
  <c r="DM503" i="1"/>
  <c r="DA503" i="1"/>
  <c r="CU503" i="1"/>
  <c r="CE503" i="1"/>
  <c r="BT503" i="1"/>
  <c r="BS503" i="1"/>
  <c r="BP503" i="1"/>
  <c r="BQ503" i="1" s="1"/>
  <c r="BM503" i="1"/>
  <c r="BN503" i="1" s="1"/>
  <c r="GZ503" i="1" s="1"/>
  <c r="BJ503" i="1"/>
  <c r="BG503" i="1"/>
  <c r="AU503" i="1"/>
  <c r="AR503" i="1"/>
  <c r="AC503" i="1"/>
  <c r="JK502" i="1"/>
  <c r="JI502" i="1"/>
  <c r="JD502" i="1"/>
  <c r="IN502" i="1"/>
  <c r="HM502" i="1"/>
  <c r="HL502" i="1"/>
  <c r="GX502" i="1"/>
  <c r="GT502" i="1"/>
  <c r="GR502" i="1"/>
  <c r="GP502" i="1"/>
  <c r="GM502" i="1"/>
  <c r="GG502" i="1"/>
  <c r="FU502" i="1"/>
  <c r="FO502" i="1"/>
  <c r="FC502" i="1"/>
  <c r="EW502" i="1"/>
  <c r="EK502" i="1"/>
  <c r="EE502" i="1"/>
  <c r="DS502" i="1"/>
  <c r="DM502" i="1"/>
  <c r="DA502" i="1"/>
  <c r="CU502" i="1"/>
  <c r="CE502" i="1"/>
  <c r="BT502" i="1"/>
  <c r="BS502" i="1"/>
  <c r="BP502" i="1"/>
  <c r="BQ502" i="1" s="1"/>
  <c r="BM502" i="1"/>
  <c r="BN502" i="1" s="1"/>
  <c r="GZ502" i="1" s="1"/>
  <c r="BJ502" i="1"/>
  <c r="BG502" i="1"/>
  <c r="BH502" i="1" s="1"/>
  <c r="AU502" i="1"/>
  <c r="AR502" i="1"/>
  <c r="AC502" i="1"/>
  <c r="JK501" i="1"/>
  <c r="JI501" i="1"/>
  <c r="JD501" i="1"/>
  <c r="IN501" i="1"/>
  <c r="HM501" i="1"/>
  <c r="HL501" i="1"/>
  <c r="GX501" i="1"/>
  <c r="GT501" i="1"/>
  <c r="GR501" i="1"/>
  <c r="GP501" i="1"/>
  <c r="GM501" i="1"/>
  <c r="GG501" i="1"/>
  <c r="FU501" i="1"/>
  <c r="FO501" i="1"/>
  <c r="FC501" i="1"/>
  <c r="EW501" i="1"/>
  <c r="EK501" i="1"/>
  <c r="EE501" i="1"/>
  <c r="DS501" i="1"/>
  <c r="DM501" i="1"/>
  <c r="DA501" i="1"/>
  <c r="CU501" i="1"/>
  <c r="CE501" i="1"/>
  <c r="GO501" i="1" s="1"/>
  <c r="BT501" i="1"/>
  <c r="BS501" i="1"/>
  <c r="BP501" i="1"/>
  <c r="BQ501" i="1" s="1"/>
  <c r="BM501" i="1"/>
  <c r="BN501" i="1" s="1"/>
  <c r="GZ501" i="1" s="1"/>
  <c r="BJ501" i="1"/>
  <c r="GV501" i="1" s="1"/>
  <c r="BG501" i="1"/>
  <c r="BH501" i="1" s="1"/>
  <c r="AU501" i="1"/>
  <c r="AR501" i="1"/>
  <c r="AC501" i="1"/>
  <c r="JK500" i="1"/>
  <c r="JI500" i="1"/>
  <c r="JD500" i="1"/>
  <c r="IN500" i="1"/>
  <c r="HM500" i="1"/>
  <c r="HL500" i="1"/>
  <c r="GX500" i="1"/>
  <c r="GT500" i="1"/>
  <c r="GR500" i="1"/>
  <c r="GP500" i="1"/>
  <c r="GM500" i="1"/>
  <c r="GG500" i="1"/>
  <c r="FU500" i="1"/>
  <c r="FO500" i="1"/>
  <c r="FC500" i="1"/>
  <c r="EW500" i="1"/>
  <c r="EK500" i="1"/>
  <c r="EE500" i="1"/>
  <c r="DS500" i="1"/>
  <c r="DM500" i="1"/>
  <c r="DA500" i="1"/>
  <c r="CU500" i="1"/>
  <c r="CE500" i="1"/>
  <c r="GO500" i="1" s="1"/>
  <c r="BT500" i="1"/>
  <c r="BS500" i="1"/>
  <c r="BP500" i="1"/>
  <c r="BQ500" i="1" s="1"/>
  <c r="BM500" i="1"/>
  <c r="BN500" i="1" s="1"/>
  <c r="GZ500" i="1" s="1"/>
  <c r="BJ500" i="1"/>
  <c r="BG500" i="1"/>
  <c r="AU500" i="1"/>
  <c r="AR500" i="1"/>
  <c r="AC500" i="1"/>
  <c r="JK499" i="1"/>
  <c r="JI499" i="1"/>
  <c r="JD499" i="1"/>
  <c r="IN499" i="1"/>
  <c r="HM499" i="1"/>
  <c r="HL499" i="1"/>
  <c r="GX499" i="1"/>
  <c r="GT499" i="1"/>
  <c r="GR499" i="1"/>
  <c r="GP499" i="1"/>
  <c r="GM499" i="1"/>
  <c r="GG499" i="1"/>
  <c r="FU499" i="1"/>
  <c r="FO499" i="1"/>
  <c r="FC499" i="1"/>
  <c r="EW499" i="1"/>
  <c r="EK499" i="1"/>
  <c r="EE499" i="1"/>
  <c r="DS499" i="1"/>
  <c r="DM499" i="1"/>
  <c r="DA499" i="1"/>
  <c r="CU499" i="1"/>
  <c r="CE499" i="1"/>
  <c r="GO499" i="1" s="1"/>
  <c r="BT499" i="1"/>
  <c r="BS499" i="1"/>
  <c r="BP499" i="1"/>
  <c r="BQ499" i="1" s="1"/>
  <c r="BM499" i="1"/>
  <c r="BN499" i="1" s="1"/>
  <c r="GZ499" i="1" s="1"/>
  <c r="BJ499" i="1"/>
  <c r="BG499" i="1"/>
  <c r="AU499" i="1"/>
  <c r="AR499" i="1"/>
  <c r="AC499" i="1"/>
  <c r="JK498" i="1"/>
  <c r="JI498" i="1"/>
  <c r="JD498" i="1"/>
  <c r="IN498" i="1"/>
  <c r="HM498" i="1"/>
  <c r="HL498" i="1"/>
  <c r="GX498" i="1"/>
  <c r="GT498" i="1"/>
  <c r="GR498" i="1"/>
  <c r="GP498" i="1"/>
  <c r="GM498" i="1"/>
  <c r="GG498" i="1"/>
  <c r="FU498" i="1"/>
  <c r="FO498" i="1"/>
  <c r="FC498" i="1"/>
  <c r="EW498" i="1"/>
  <c r="EK498" i="1"/>
  <c r="EE498" i="1"/>
  <c r="DS498" i="1"/>
  <c r="DM498" i="1"/>
  <c r="DA498" i="1"/>
  <c r="CU498" i="1"/>
  <c r="CE498" i="1"/>
  <c r="CH498" i="1" s="1"/>
  <c r="CI498" i="1" s="1"/>
  <c r="BT498" i="1"/>
  <c r="BS498" i="1"/>
  <c r="BP498" i="1"/>
  <c r="BQ498" i="1" s="1"/>
  <c r="BM498" i="1"/>
  <c r="BN498" i="1" s="1"/>
  <c r="GZ498" i="1" s="1"/>
  <c r="BJ498" i="1"/>
  <c r="BK498" i="1" s="1"/>
  <c r="BG498" i="1"/>
  <c r="BH498" i="1" s="1"/>
  <c r="AU498" i="1"/>
  <c r="AR498" i="1"/>
  <c r="AC498" i="1"/>
  <c r="JK497" i="1"/>
  <c r="JI497" i="1"/>
  <c r="JD497" i="1"/>
  <c r="IN497" i="1"/>
  <c r="HM497" i="1"/>
  <c r="HL497" i="1"/>
  <c r="GX497" i="1"/>
  <c r="GT497" i="1"/>
  <c r="GR497" i="1"/>
  <c r="GP497" i="1"/>
  <c r="GM497" i="1"/>
  <c r="GG497" i="1"/>
  <c r="FU497" i="1"/>
  <c r="FO497" i="1"/>
  <c r="FC497" i="1"/>
  <c r="EW497" i="1"/>
  <c r="EK497" i="1"/>
  <c r="EE497" i="1"/>
  <c r="DS497" i="1"/>
  <c r="DM497" i="1"/>
  <c r="DA497" i="1"/>
  <c r="CU497" i="1"/>
  <c r="CE497" i="1"/>
  <c r="GO497" i="1" s="1"/>
  <c r="BT497" i="1"/>
  <c r="BS497" i="1"/>
  <c r="BP497" i="1"/>
  <c r="BQ497" i="1" s="1"/>
  <c r="BM497" i="1"/>
  <c r="BJ497" i="1"/>
  <c r="BG497" i="1"/>
  <c r="BH497" i="1" s="1"/>
  <c r="AU497" i="1"/>
  <c r="AR497" i="1"/>
  <c r="AC497" i="1"/>
  <c r="JK496" i="1"/>
  <c r="JI496" i="1"/>
  <c r="JD496" i="1"/>
  <c r="IN496" i="1"/>
  <c r="HM496" i="1"/>
  <c r="HL496" i="1"/>
  <c r="GX496" i="1"/>
  <c r="GT496" i="1"/>
  <c r="GR496" i="1"/>
  <c r="GP496" i="1"/>
  <c r="GM496" i="1"/>
  <c r="GG496" i="1"/>
  <c r="FU496" i="1"/>
  <c r="FO496" i="1"/>
  <c r="FC496" i="1"/>
  <c r="EW496" i="1"/>
  <c r="EK496" i="1"/>
  <c r="EE496" i="1"/>
  <c r="DS496" i="1"/>
  <c r="DM496" i="1"/>
  <c r="DA496" i="1"/>
  <c r="CU496" i="1"/>
  <c r="CE496" i="1"/>
  <c r="GO496" i="1" s="1"/>
  <c r="BT496" i="1"/>
  <c r="BS496" i="1"/>
  <c r="BP496" i="1"/>
  <c r="BQ496" i="1" s="1"/>
  <c r="BM496" i="1"/>
  <c r="BN496" i="1" s="1"/>
  <c r="GZ496" i="1" s="1"/>
  <c r="BJ496" i="1"/>
  <c r="GV496" i="1" s="1"/>
  <c r="BG496" i="1"/>
  <c r="AU496" i="1"/>
  <c r="AR496" i="1"/>
  <c r="AC496" i="1"/>
  <c r="JK495" i="1"/>
  <c r="JI495" i="1"/>
  <c r="JD495" i="1"/>
  <c r="IN495" i="1"/>
  <c r="HM495" i="1"/>
  <c r="HL495" i="1"/>
  <c r="IH495" i="1" s="1"/>
  <c r="GX495" i="1"/>
  <c r="GT495" i="1"/>
  <c r="GR495" i="1"/>
  <c r="GP495" i="1"/>
  <c r="GM495" i="1"/>
  <c r="GG495" i="1"/>
  <c r="FU495" i="1"/>
  <c r="FO495" i="1"/>
  <c r="FC495" i="1"/>
  <c r="EW495" i="1"/>
  <c r="EK495" i="1"/>
  <c r="EE495" i="1"/>
  <c r="DS495" i="1"/>
  <c r="DM495" i="1"/>
  <c r="DA495" i="1"/>
  <c r="CU495" i="1"/>
  <c r="CE495" i="1"/>
  <c r="GO495" i="1" s="1"/>
  <c r="BT495" i="1"/>
  <c r="BS495" i="1"/>
  <c r="BP495" i="1"/>
  <c r="BQ495" i="1" s="1"/>
  <c r="BM495" i="1"/>
  <c r="BN495" i="1" s="1"/>
  <c r="GZ495" i="1" s="1"/>
  <c r="BJ495" i="1"/>
  <c r="BG495" i="1"/>
  <c r="BH495" i="1" s="1"/>
  <c r="AU495" i="1"/>
  <c r="AR495" i="1"/>
  <c r="AC495" i="1"/>
  <c r="JK494" i="1"/>
  <c r="JI494" i="1"/>
  <c r="JD494" i="1"/>
  <c r="IN494" i="1"/>
  <c r="HM494" i="1"/>
  <c r="HL494" i="1"/>
  <c r="GX494" i="1"/>
  <c r="GT494" i="1"/>
  <c r="GR494" i="1"/>
  <c r="GP494" i="1"/>
  <c r="GM494" i="1"/>
  <c r="GG494" i="1"/>
  <c r="FU494" i="1"/>
  <c r="FO494" i="1"/>
  <c r="FC494" i="1"/>
  <c r="EW494" i="1"/>
  <c r="EK494" i="1"/>
  <c r="EE494" i="1"/>
  <c r="DS494" i="1"/>
  <c r="DM494" i="1"/>
  <c r="DA494" i="1"/>
  <c r="CU494" i="1"/>
  <c r="CE494" i="1"/>
  <c r="GO494" i="1" s="1"/>
  <c r="BT494" i="1"/>
  <c r="BS494" i="1"/>
  <c r="BP494" i="1"/>
  <c r="BQ494" i="1" s="1"/>
  <c r="BM494" i="1"/>
  <c r="BN494" i="1" s="1"/>
  <c r="GZ494" i="1" s="1"/>
  <c r="BJ494" i="1"/>
  <c r="BK494" i="1" s="1"/>
  <c r="BG494" i="1"/>
  <c r="BH494" i="1" s="1"/>
  <c r="AU494" i="1"/>
  <c r="AR494" i="1"/>
  <c r="AC494" i="1"/>
  <c r="JK493" i="1"/>
  <c r="JI493" i="1"/>
  <c r="JD493" i="1"/>
  <c r="IN493" i="1"/>
  <c r="HM493" i="1"/>
  <c r="HL493" i="1"/>
  <c r="GX493" i="1"/>
  <c r="GT493" i="1"/>
  <c r="GR493" i="1"/>
  <c r="GP493" i="1"/>
  <c r="GM493" i="1"/>
  <c r="GG493" i="1"/>
  <c r="FU493" i="1"/>
  <c r="FO493" i="1"/>
  <c r="FC493" i="1"/>
  <c r="EW493" i="1"/>
  <c r="EK493" i="1"/>
  <c r="EE493" i="1"/>
  <c r="DS493" i="1"/>
  <c r="DM493" i="1"/>
  <c r="DA493" i="1"/>
  <c r="CU493" i="1"/>
  <c r="CE493" i="1"/>
  <c r="BT493" i="1"/>
  <c r="BS493" i="1"/>
  <c r="BP493" i="1"/>
  <c r="BQ493" i="1" s="1"/>
  <c r="BM493" i="1"/>
  <c r="BN493" i="1" s="1"/>
  <c r="GZ493" i="1" s="1"/>
  <c r="BJ493" i="1"/>
  <c r="GV493" i="1" s="1"/>
  <c r="BG493" i="1"/>
  <c r="BH493" i="1" s="1"/>
  <c r="AU493" i="1"/>
  <c r="AR493" i="1"/>
  <c r="AC493" i="1"/>
  <c r="JK492" i="1"/>
  <c r="JI492" i="1"/>
  <c r="JD492" i="1"/>
  <c r="IN492" i="1"/>
  <c r="HM492" i="1"/>
  <c r="HL492" i="1"/>
  <c r="GX492" i="1"/>
  <c r="GT492" i="1"/>
  <c r="GR492" i="1"/>
  <c r="GP492" i="1"/>
  <c r="GM492" i="1"/>
  <c r="GG492" i="1"/>
  <c r="FU492" i="1"/>
  <c r="FO492" i="1"/>
  <c r="FC492" i="1"/>
  <c r="EW492" i="1"/>
  <c r="EK492" i="1"/>
  <c r="EE492" i="1"/>
  <c r="DS492" i="1"/>
  <c r="DM492" i="1"/>
  <c r="DA492" i="1"/>
  <c r="CU492" i="1"/>
  <c r="CE492" i="1"/>
  <c r="CH492" i="1" s="1"/>
  <c r="BT492" i="1"/>
  <c r="BS492" i="1"/>
  <c r="BP492" i="1"/>
  <c r="BQ492" i="1" s="1"/>
  <c r="BM492" i="1"/>
  <c r="BN492" i="1" s="1"/>
  <c r="GZ492" i="1" s="1"/>
  <c r="BJ492" i="1"/>
  <c r="GV492" i="1" s="1"/>
  <c r="BG492" i="1"/>
  <c r="AU492" i="1"/>
  <c r="BX492" i="1" s="1"/>
  <c r="BY492" i="1" s="1"/>
  <c r="AR492" i="1"/>
  <c r="AC492" i="1"/>
  <c r="JK491" i="1"/>
  <c r="JI491" i="1"/>
  <c r="JD491" i="1"/>
  <c r="IN491" i="1"/>
  <c r="HM491" i="1"/>
  <c r="HL491" i="1"/>
  <c r="GX491" i="1"/>
  <c r="GT491" i="1"/>
  <c r="GR491" i="1"/>
  <c r="GP491" i="1"/>
  <c r="GM491" i="1"/>
  <c r="GG491" i="1"/>
  <c r="FU491" i="1"/>
  <c r="FO491" i="1"/>
  <c r="FC491" i="1"/>
  <c r="EW491" i="1"/>
  <c r="EK491" i="1"/>
  <c r="EE491" i="1"/>
  <c r="DS491" i="1"/>
  <c r="DM491" i="1"/>
  <c r="DA491" i="1"/>
  <c r="CU491" i="1"/>
  <c r="CE491" i="1"/>
  <c r="BT491" i="1"/>
  <c r="BS491" i="1"/>
  <c r="BP491" i="1"/>
  <c r="BQ491" i="1" s="1"/>
  <c r="BM491" i="1"/>
  <c r="BN491" i="1" s="1"/>
  <c r="GZ491" i="1" s="1"/>
  <c r="BJ491" i="1"/>
  <c r="GV491" i="1" s="1"/>
  <c r="BG491" i="1"/>
  <c r="BH491" i="1" s="1"/>
  <c r="AU491" i="1"/>
  <c r="AR491" i="1"/>
  <c r="AC491" i="1"/>
  <c r="JK490" i="1"/>
  <c r="JI490" i="1"/>
  <c r="JD490" i="1"/>
  <c r="IN490" i="1"/>
  <c r="HM490" i="1"/>
  <c r="HL490" i="1"/>
  <c r="GX490" i="1"/>
  <c r="GT490" i="1"/>
  <c r="GR490" i="1"/>
  <c r="GP490" i="1"/>
  <c r="GM490" i="1"/>
  <c r="GG490" i="1"/>
  <c r="FU490" i="1"/>
  <c r="FO490" i="1"/>
  <c r="FC490" i="1"/>
  <c r="EW490" i="1"/>
  <c r="EK490" i="1"/>
  <c r="EE490" i="1"/>
  <c r="DS490" i="1"/>
  <c r="DM490" i="1"/>
  <c r="DA490" i="1"/>
  <c r="CU490" i="1"/>
  <c r="CE490" i="1"/>
  <c r="BT490" i="1"/>
  <c r="BS490" i="1"/>
  <c r="BP490" i="1"/>
  <c r="BM490" i="1"/>
  <c r="BN490" i="1" s="1"/>
  <c r="GZ490" i="1" s="1"/>
  <c r="BJ490" i="1"/>
  <c r="GV490" i="1" s="1"/>
  <c r="BG490" i="1"/>
  <c r="BH490" i="1" s="1"/>
  <c r="AU490" i="1"/>
  <c r="AR490" i="1"/>
  <c r="AC490" i="1"/>
  <c r="JK489" i="1"/>
  <c r="JD489" i="1"/>
  <c r="IN489" i="1"/>
  <c r="HM489" i="1"/>
  <c r="HL489" i="1"/>
  <c r="GX489" i="1"/>
  <c r="GT489" i="1"/>
  <c r="GR489" i="1"/>
  <c r="GP489" i="1"/>
  <c r="GM489" i="1"/>
  <c r="GG489" i="1"/>
  <c r="FU489" i="1"/>
  <c r="FO489" i="1"/>
  <c r="FC489" i="1"/>
  <c r="EW489" i="1"/>
  <c r="EK489" i="1"/>
  <c r="EE489" i="1"/>
  <c r="DS489" i="1"/>
  <c r="DM489" i="1"/>
  <c r="DA489" i="1"/>
  <c r="CU489" i="1"/>
  <c r="CE489" i="1"/>
  <c r="BT489" i="1"/>
  <c r="BS489" i="1"/>
  <c r="BP489" i="1"/>
  <c r="BQ489" i="1" s="1"/>
  <c r="BM489" i="1"/>
  <c r="BN489" i="1" s="1"/>
  <c r="GZ489" i="1" s="1"/>
  <c r="BJ489" i="1"/>
  <c r="BK489" i="1" s="1"/>
  <c r="BG489" i="1"/>
  <c r="BH489" i="1" s="1"/>
  <c r="AU489" i="1"/>
  <c r="AR489" i="1"/>
  <c r="AC489" i="1"/>
  <c r="JK488" i="1"/>
  <c r="JI488" i="1"/>
  <c r="JD488" i="1"/>
  <c r="IN488" i="1"/>
  <c r="HM488" i="1"/>
  <c r="HL488" i="1"/>
  <c r="GX488" i="1"/>
  <c r="GT488" i="1"/>
  <c r="GR488" i="1"/>
  <c r="GP488" i="1"/>
  <c r="GM488" i="1"/>
  <c r="GG488" i="1"/>
  <c r="FU488" i="1"/>
  <c r="FO488" i="1"/>
  <c r="FC488" i="1"/>
  <c r="EW488" i="1"/>
  <c r="EK488" i="1"/>
  <c r="EE488" i="1"/>
  <c r="DS488" i="1"/>
  <c r="DM488" i="1"/>
  <c r="DA488" i="1"/>
  <c r="CU488" i="1"/>
  <c r="CE488" i="1"/>
  <c r="BT488" i="1"/>
  <c r="BS488" i="1"/>
  <c r="BP488" i="1"/>
  <c r="BQ488" i="1" s="1"/>
  <c r="BM488" i="1"/>
  <c r="BN488" i="1" s="1"/>
  <c r="GZ488" i="1" s="1"/>
  <c r="BJ488" i="1"/>
  <c r="BG488" i="1"/>
  <c r="BH488" i="1" s="1"/>
  <c r="AU488" i="1"/>
  <c r="AR488" i="1"/>
  <c r="AC488" i="1"/>
  <c r="JK487" i="1"/>
  <c r="JI487" i="1"/>
  <c r="JD487" i="1"/>
  <c r="IN487" i="1"/>
  <c r="HM487" i="1"/>
  <c r="HL487" i="1"/>
  <c r="GX487" i="1"/>
  <c r="GT487" i="1"/>
  <c r="GR487" i="1"/>
  <c r="GP487" i="1"/>
  <c r="GM487" i="1"/>
  <c r="GG487" i="1"/>
  <c r="FU487" i="1"/>
  <c r="FO487" i="1"/>
  <c r="FC487" i="1"/>
  <c r="EW487" i="1"/>
  <c r="EK487" i="1"/>
  <c r="EE487" i="1"/>
  <c r="DS487" i="1"/>
  <c r="DM487" i="1"/>
  <c r="DA487" i="1"/>
  <c r="CU487" i="1"/>
  <c r="CE487" i="1"/>
  <c r="BT487" i="1"/>
  <c r="BS487" i="1"/>
  <c r="BP487" i="1"/>
  <c r="BM487" i="1"/>
  <c r="BN487" i="1" s="1"/>
  <c r="GZ487" i="1" s="1"/>
  <c r="BJ487" i="1"/>
  <c r="GV487" i="1" s="1"/>
  <c r="BG487" i="1"/>
  <c r="BH487" i="1" s="1"/>
  <c r="AU487" i="1"/>
  <c r="II487" i="1" s="1"/>
  <c r="IK487" i="1" s="1"/>
  <c r="AR487" i="1"/>
  <c r="AC487" i="1"/>
  <c r="JK486" i="1"/>
  <c r="JI486" i="1"/>
  <c r="JD486" i="1"/>
  <c r="IN486" i="1"/>
  <c r="HM486" i="1"/>
  <c r="HL486" i="1"/>
  <c r="GX486" i="1"/>
  <c r="GT486" i="1"/>
  <c r="GR486" i="1"/>
  <c r="GP486" i="1"/>
  <c r="GM486" i="1"/>
  <c r="GG486" i="1"/>
  <c r="FU486" i="1"/>
  <c r="FO486" i="1"/>
  <c r="FC486" i="1"/>
  <c r="EW486" i="1"/>
  <c r="EK486" i="1"/>
  <c r="EE486" i="1"/>
  <c r="DS486" i="1"/>
  <c r="DM486" i="1"/>
  <c r="DA486" i="1"/>
  <c r="CU486" i="1"/>
  <c r="CE486" i="1"/>
  <c r="BT486" i="1"/>
  <c r="BS486" i="1"/>
  <c r="BP486" i="1"/>
  <c r="BQ486" i="1" s="1"/>
  <c r="BM486" i="1"/>
  <c r="BN486" i="1" s="1"/>
  <c r="GZ486" i="1" s="1"/>
  <c r="BJ486" i="1"/>
  <c r="BK486" i="1" s="1"/>
  <c r="BG486" i="1"/>
  <c r="BH486" i="1" s="1"/>
  <c r="AU486" i="1"/>
  <c r="II486" i="1" s="1"/>
  <c r="IK486" i="1" s="1"/>
  <c r="AR486" i="1"/>
  <c r="AC486" i="1"/>
  <c r="JK485" i="1"/>
  <c r="JI485" i="1"/>
  <c r="JD485" i="1"/>
  <c r="IN485" i="1"/>
  <c r="HM485" i="1"/>
  <c r="HL485" i="1"/>
  <c r="GX485" i="1"/>
  <c r="GT485" i="1"/>
  <c r="GR485" i="1"/>
  <c r="GP485" i="1"/>
  <c r="GM485" i="1"/>
  <c r="GG485" i="1"/>
  <c r="FU485" i="1"/>
  <c r="FO485" i="1"/>
  <c r="FC485" i="1"/>
  <c r="EW485" i="1"/>
  <c r="EK485" i="1"/>
  <c r="EE485" i="1"/>
  <c r="DS485" i="1"/>
  <c r="DM485" i="1"/>
  <c r="DA485" i="1"/>
  <c r="CU485" i="1"/>
  <c r="CE485" i="1"/>
  <c r="BT485" i="1"/>
  <c r="BS485" i="1"/>
  <c r="BP485" i="1"/>
  <c r="BQ485" i="1" s="1"/>
  <c r="BM485" i="1"/>
  <c r="BJ485" i="1"/>
  <c r="BK485" i="1" s="1"/>
  <c r="BG485" i="1"/>
  <c r="BH485" i="1" s="1"/>
  <c r="AU485" i="1"/>
  <c r="AR485" i="1"/>
  <c r="AC485" i="1"/>
  <c r="JK484" i="1"/>
  <c r="JI484" i="1"/>
  <c r="JD484" i="1"/>
  <c r="IN484" i="1"/>
  <c r="HM484" i="1"/>
  <c r="HL484" i="1"/>
  <c r="GX484" i="1"/>
  <c r="GT484" i="1"/>
  <c r="GR484" i="1"/>
  <c r="GP484" i="1"/>
  <c r="GM484" i="1"/>
  <c r="GG484" i="1"/>
  <c r="FU484" i="1"/>
  <c r="FO484" i="1"/>
  <c r="FC484" i="1"/>
  <c r="EW484" i="1"/>
  <c r="EK484" i="1"/>
  <c r="EE484" i="1"/>
  <c r="DS484" i="1"/>
  <c r="DM484" i="1"/>
  <c r="DA484" i="1"/>
  <c r="CU484" i="1"/>
  <c r="CE484" i="1"/>
  <c r="GO484" i="1" s="1"/>
  <c r="BT484" i="1"/>
  <c r="BS484" i="1"/>
  <c r="BP484" i="1"/>
  <c r="BQ484" i="1" s="1"/>
  <c r="BM484" i="1"/>
  <c r="BN484" i="1" s="1"/>
  <c r="GZ484" i="1" s="1"/>
  <c r="BJ484" i="1"/>
  <c r="BG484" i="1"/>
  <c r="BH484" i="1" s="1"/>
  <c r="AU484" i="1"/>
  <c r="JE484" i="1" s="1"/>
  <c r="JF484" i="1" s="1"/>
  <c r="AR484" i="1"/>
  <c r="AC484" i="1"/>
  <c r="JK483" i="1"/>
  <c r="JI483" i="1"/>
  <c r="JD483" i="1"/>
  <c r="IN483" i="1"/>
  <c r="HM483" i="1"/>
  <c r="HL483" i="1"/>
  <c r="GX483" i="1"/>
  <c r="GT483" i="1"/>
  <c r="GR483" i="1"/>
  <c r="GP483" i="1"/>
  <c r="GM483" i="1"/>
  <c r="GG483" i="1"/>
  <c r="FU483" i="1"/>
  <c r="FO483" i="1"/>
  <c r="FC483" i="1"/>
  <c r="EW483" i="1"/>
  <c r="EK483" i="1"/>
  <c r="EE483" i="1"/>
  <c r="DS483" i="1"/>
  <c r="DM483" i="1"/>
  <c r="DA483" i="1"/>
  <c r="CU483" i="1"/>
  <c r="CE483" i="1"/>
  <c r="BT483" i="1"/>
  <c r="BS483" i="1"/>
  <c r="BP483" i="1"/>
  <c r="BQ483" i="1" s="1"/>
  <c r="BM483" i="1"/>
  <c r="BN483" i="1" s="1"/>
  <c r="GZ483" i="1" s="1"/>
  <c r="BJ483" i="1"/>
  <c r="BK483" i="1" s="1"/>
  <c r="BG483" i="1"/>
  <c r="BH483" i="1" s="1"/>
  <c r="AU483" i="1"/>
  <c r="II483" i="1" s="1"/>
  <c r="IK483" i="1" s="1"/>
  <c r="AR483" i="1"/>
  <c r="AC483" i="1"/>
  <c r="JK482" i="1"/>
  <c r="JI482" i="1"/>
  <c r="JD482" i="1"/>
  <c r="IN482" i="1"/>
  <c r="HM482" i="1"/>
  <c r="HL482" i="1"/>
  <c r="GX482" i="1"/>
  <c r="GT482" i="1"/>
  <c r="GR482" i="1"/>
  <c r="GP482" i="1"/>
  <c r="GM482" i="1"/>
  <c r="GG482" i="1"/>
  <c r="FU482" i="1"/>
  <c r="FO482" i="1"/>
  <c r="FC482" i="1"/>
  <c r="EW482" i="1"/>
  <c r="EK482" i="1"/>
  <c r="EE482" i="1"/>
  <c r="DS482" i="1"/>
  <c r="DM482" i="1"/>
  <c r="DA482" i="1"/>
  <c r="CU482" i="1"/>
  <c r="CE482" i="1"/>
  <c r="BT482" i="1"/>
  <c r="BS482" i="1"/>
  <c r="BP482" i="1"/>
  <c r="BQ482" i="1" s="1"/>
  <c r="BM482" i="1"/>
  <c r="BN482" i="1" s="1"/>
  <c r="GZ482" i="1" s="1"/>
  <c r="BJ482" i="1"/>
  <c r="GV482" i="1" s="1"/>
  <c r="BG482" i="1"/>
  <c r="BH482" i="1" s="1"/>
  <c r="AU482" i="1"/>
  <c r="II482" i="1" s="1"/>
  <c r="IK482" i="1" s="1"/>
  <c r="AR482" i="1"/>
  <c r="AC482" i="1"/>
  <c r="JK481" i="1"/>
  <c r="JI481" i="1"/>
  <c r="JD481" i="1"/>
  <c r="IN481" i="1"/>
  <c r="HM481" i="1"/>
  <c r="HL481" i="1"/>
  <c r="GX481" i="1"/>
  <c r="GT481" i="1"/>
  <c r="GR481" i="1"/>
  <c r="GP481" i="1"/>
  <c r="GM481" i="1"/>
  <c r="GG481" i="1"/>
  <c r="FU481" i="1"/>
  <c r="FO481" i="1"/>
  <c r="FC481" i="1"/>
  <c r="EW481" i="1"/>
  <c r="EK481" i="1"/>
  <c r="EE481" i="1"/>
  <c r="DS481" i="1"/>
  <c r="DM481" i="1"/>
  <c r="DA481" i="1"/>
  <c r="CU481" i="1"/>
  <c r="CE481" i="1"/>
  <c r="GO481" i="1" s="1"/>
  <c r="BT481" i="1"/>
  <c r="BS481" i="1"/>
  <c r="BP481" i="1"/>
  <c r="BQ481" i="1" s="1"/>
  <c r="BM481" i="1"/>
  <c r="BN481" i="1" s="1"/>
  <c r="GZ481" i="1" s="1"/>
  <c r="BJ481" i="1"/>
  <c r="BG481" i="1"/>
  <c r="BH481" i="1" s="1"/>
  <c r="AU481" i="1"/>
  <c r="II481" i="1" s="1"/>
  <c r="IK481" i="1" s="1"/>
  <c r="AR481" i="1"/>
  <c r="AC481" i="1"/>
  <c r="JK480" i="1"/>
  <c r="JI480" i="1"/>
  <c r="JD480" i="1"/>
  <c r="IN480" i="1"/>
  <c r="HM480" i="1"/>
  <c r="HL480" i="1"/>
  <c r="GX480" i="1"/>
  <c r="GT480" i="1"/>
  <c r="GR480" i="1"/>
  <c r="GP480" i="1"/>
  <c r="GM480" i="1"/>
  <c r="GG480" i="1"/>
  <c r="FU480" i="1"/>
  <c r="FO480" i="1"/>
  <c r="FC480" i="1"/>
  <c r="EW480" i="1"/>
  <c r="EK480" i="1"/>
  <c r="EE480" i="1"/>
  <c r="DS480" i="1"/>
  <c r="DM480" i="1"/>
  <c r="DA480" i="1"/>
  <c r="CU480" i="1"/>
  <c r="CE480" i="1"/>
  <c r="GO480" i="1" s="1"/>
  <c r="BT480" i="1"/>
  <c r="BS480" i="1"/>
  <c r="BQ480" i="1"/>
  <c r="BP480" i="1"/>
  <c r="BM480" i="1"/>
  <c r="BN480" i="1" s="1"/>
  <c r="GZ480" i="1" s="1"/>
  <c r="BJ480" i="1"/>
  <c r="GV480" i="1" s="1"/>
  <c r="BG480" i="1"/>
  <c r="AU480" i="1"/>
  <c r="AR480" i="1"/>
  <c r="AC480" i="1"/>
  <c r="JK479" i="1"/>
  <c r="JI479" i="1"/>
  <c r="JD479" i="1"/>
  <c r="IN479" i="1"/>
  <c r="HM479" i="1"/>
  <c r="HL479" i="1"/>
  <c r="GX479" i="1"/>
  <c r="GT479" i="1"/>
  <c r="GR479" i="1"/>
  <c r="GP479" i="1"/>
  <c r="GM479" i="1"/>
  <c r="GG479" i="1"/>
  <c r="FU479" i="1"/>
  <c r="FO479" i="1"/>
  <c r="FC479" i="1"/>
  <c r="EW479" i="1"/>
  <c r="EK479" i="1"/>
  <c r="EE479" i="1"/>
  <c r="DS479" i="1"/>
  <c r="DM479" i="1"/>
  <c r="DA479" i="1"/>
  <c r="CU479" i="1"/>
  <c r="CE479" i="1"/>
  <c r="BT479" i="1"/>
  <c r="BS479" i="1"/>
  <c r="BP479" i="1"/>
  <c r="BQ479" i="1" s="1"/>
  <c r="BM479" i="1"/>
  <c r="BN479" i="1" s="1"/>
  <c r="GZ479" i="1" s="1"/>
  <c r="BJ479" i="1"/>
  <c r="BK479" i="1" s="1"/>
  <c r="BG479" i="1"/>
  <c r="AU479" i="1"/>
  <c r="AR479" i="1"/>
  <c r="AC479" i="1"/>
  <c r="JK478" i="1"/>
  <c r="JI478" i="1"/>
  <c r="JD478" i="1"/>
  <c r="IN478" i="1"/>
  <c r="HM478" i="1"/>
  <c r="HL478" i="1"/>
  <c r="GX478" i="1"/>
  <c r="GT478" i="1"/>
  <c r="GR478" i="1"/>
  <c r="GP478" i="1"/>
  <c r="GM478" i="1"/>
  <c r="GG478" i="1"/>
  <c r="FU478" i="1"/>
  <c r="FO478" i="1"/>
  <c r="FC478" i="1"/>
  <c r="EW478" i="1"/>
  <c r="EK478" i="1"/>
  <c r="EE478" i="1"/>
  <c r="DS478" i="1"/>
  <c r="DM478" i="1"/>
  <c r="DA478" i="1"/>
  <c r="CU478" i="1"/>
  <c r="CE478" i="1"/>
  <c r="BT478" i="1"/>
  <c r="BS478" i="1"/>
  <c r="BP478" i="1"/>
  <c r="BM478" i="1"/>
  <c r="BN478" i="1" s="1"/>
  <c r="GZ478" i="1" s="1"/>
  <c r="BJ478" i="1"/>
  <c r="BK478" i="1" s="1"/>
  <c r="BG478" i="1"/>
  <c r="BH478" i="1" s="1"/>
  <c r="AU478" i="1"/>
  <c r="AR478" i="1"/>
  <c r="AC478" i="1"/>
  <c r="JK477" i="1"/>
  <c r="JI477" i="1"/>
  <c r="JD477" i="1"/>
  <c r="IN477" i="1"/>
  <c r="HM477" i="1"/>
  <c r="HL477" i="1"/>
  <c r="GX477" i="1"/>
  <c r="GT477" i="1"/>
  <c r="GR477" i="1"/>
  <c r="GP477" i="1"/>
  <c r="GM477" i="1"/>
  <c r="GG477" i="1"/>
  <c r="FU477" i="1"/>
  <c r="FO477" i="1"/>
  <c r="FC477" i="1"/>
  <c r="EW477" i="1"/>
  <c r="EK477" i="1"/>
  <c r="EE477" i="1"/>
  <c r="DS477" i="1"/>
  <c r="DM477" i="1"/>
  <c r="DA477" i="1"/>
  <c r="CU477" i="1"/>
  <c r="CE477" i="1"/>
  <c r="GO477" i="1" s="1"/>
  <c r="BT477" i="1"/>
  <c r="BS477" i="1"/>
  <c r="BP477" i="1"/>
  <c r="BQ477" i="1" s="1"/>
  <c r="BM477" i="1"/>
  <c r="BN477" i="1" s="1"/>
  <c r="GZ477" i="1" s="1"/>
  <c r="BJ477" i="1"/>
  <c r="BK477" i="1" s="1"/>
  <c r="BG477" i="1"/>
  <c r="BH477" i="1" s="1"/>
  <c r="AU477" i="1"/>
  <c r="AR477" i="1"/>
  <c r="AC477" i="1"/>
  <c r="JK476" i="1"/>
  <c r="JI476" i="1"/>
  <c r="JD476" i="1"/>
  <c r="IN476" i="1"/>
  <c r="HM476" i="1"/>
  <c r="HL476" i="1"/>
  <c r="GX476" i="1"/>
  <c r="GT476" i="1"/>
  <c r="GR476" i="1"/>
  <c r="GP476" i="1"/>
  <c r="GM476" i="1"/>
  <c r="GG476" i="1"/>
  <c r="FU476" i="1"/>
  <c r="FO476" i="1"/>
  <c r="FC476" i="1"/>
  <c r="EW476" i="1"/>
  <c r="EK476" i="1"/>
  <c r="EE476" i="1"/>
  <c r="DS476" i="1"/>
  <c r="DM476" i="1"/>
  <c r="DA476" i="1"/>
  <c r="CU476" i="1"/>
  <c r="CE476" i="1"/>
  <c r="BT476" i="1"/>
  <c r="BS476" i="1"/>
  <c r="BP476" i="1"/>
  <c r="BQ476" i="1" s="1"/>
  <c r="BM476" i="1"/>
  <c r="BJ476" i="1"/>
  <c r="GV476" i="1" s="1"/>
  <c r="BG476" i="1"/>
  <c r="BH476" i="1" s="1"/>
  <c r="AU476" i="1"/>
  <c r="IH476" i="1" s="1"/>
  <c r="AR476" i="1"/>
  <c r="AC476" i="1"/>
  <c r="JK475" i="1"/>
  <c r="JI475" i="1"/>
  <c r="JD475" i="1"/>
  <c r="IN475" i="1"/>
  <c r="HM475" i="1"/>
  <c r="HL475" i="1"/>
  <c r="GX475" i="1"/>
  <c r="GT475" i="1"/>
  <c r="GR475" i="1"/>
  <c r="GP475" i="1"/>
  <c r="GM475" i="1"/>
  <c r="GG475" i="1"/>
  <c r="FU475" i="1"/>
  <c r="FO475" i="1"/>
  <c r="FC475" i="1"/>
  <c r="EW475" i="1"/>
  <c r="EK475" i="1"/>
  <c r="EE475" i="1"/>
  <c r="DS475" i="1"/>
  <c r="DM475" i="1"/>
  <c r="DA475" i="1"/>
  <c r="CU475" i="1"/>
  <c r="CE475" i="1"/>
  <c r="GO475" i="1" s="1"/>
  <c r="BT475" i="1"/>
  <c r="BS475" i="1"/>
  <c r="BP475" i="1"/>
  <c r="BQ475" i="1" s="1"/>
  <c r="BM475" i="1"/>
  <c r="BN475" i="1" s="1"/>
  <c r="GZ475" i="1" s="1"/>
  <c r="BJ475" i="1"/>
  <c r="BK475" i="1" s="1"/>
  <c r="BG475" i="1"/>
  <c r="BH475" i="1" s="1"/>
  <c r="AU475" i="1"/>
  <c r="AR475" i="1"/>
  <c r="AC475" i="1"/>
  <c r="JK474" i="1"/>
  <c r="JI474" i="1"/>
  <c r="JD474" i="1"/>
  <c r="IN474" i="1"/>
  <c r="HM474" i="1"/>
  <c r="HL474" i="1"/>
  <c r="GX474" i="1"/>
  <c r="GT474" i="1"/>
  <c r="GR474" i="1"/>
  <c r="GP474" i="1"/>
  <c r="GM474" i="1"/>
  <c r="GG474" i="1"/>
  <c r="FU474" i="1"/>
  <c r="FO474" i="1"/>
  <c r="FC474" i="1"/>
  <c r="EW474" i="1"/>
  <c r="EK474" i="1"/>
  <c r="EE474" i="1"/>
  <c r="DS474" i="1"/>
  <c r="DM474" i="1"/>
  <c r="DA474" i="1"/>
  <c r="CU474" i="1"/>
  <c r="CE474" i="1"/>
  <c r="BT474" i="1"/>
  <c r="BS474" i="1"/>
  <c r="BP474" i="1"/>
  <c r="BQ474" i="1" s="1"/>
  <c r="BM474" i="1"/>
  <c r="BN474" i="1" s="1"/>
  <c r="GZ474" i="1" s="1"/>
  <c r="BJ474" i="1"/>
  <c r="GV474" i="1" s="1"/>
  <c r="BG474" i="1"/>
  <c r="AU474" i="1"/>
  <c r="AR474" i="1"/>
  <c r="AC474" i="1"/>
  <c r="JK473" i="1"/>
  <c r="JI473" i="1"/>
  <c r="JD473" i="1"/>
  <c r="IN473" i="1"/>
  <c r="HM473" i="1"/>
  <c r="HL473" i="1"/>
  <c r="GX473" i="1"/>
  <c r="GT473" i="1"/>
  <c r="GR473" i="1"/>
  <c r="GP473" i="1"/>
  <c r="GM473" i="1"/>
  <c r="GG473" i="1"/>
  <c r="FU473" i="1"/>
  <c r="FO473" i="1"/>
  <c r="FC473" i="1"/>
  <c r="EW473" i="1"/>
  <c r="EK473" i="1"/>
  <c r="EE473" i="1"/>
  <c r="DS473" i="1"/>
  <c r="DM473" i="1"/>
  <c r="DA473" i="1"/>
  <c r="CU473" i="1"/>
  <c r="CE473" i="1"/>
  <c r="BT473" i="1"/>
  <c r="BS473" i="1"/>
  <c r="BP473" i="1"/>
  <c r="BQ473" i="1" s="1"/>
  <c r="BM473" i="1"/>
  <c r="BN473" i="1" s="1"/>
  <c r="GZ473" i="1" s="1"/>
  <c r="BJ473" i="1"/>
  <c r="GV473" i="1" s="1"/>
  <c r="BG473" i="1"/>
  <c r="BH473" i="1" s="1"/>
  <c r="AU473" i="1"/>
  <c r="AR473" i="1"/>
  <c r="AC473" i="1"/>
  <c r="JK472" i="1"/>
  <c r="JI472" i="1"/>
  <c r="JD472" i="1"/>
  <c r="IN472" i="1"/>
  <c r="HM472" i="1"/>
  <c r="HL472" i="1"/>
  <c r="GX472" i="1"/>
  <c r="GT472" i="1"/>
  <c r="GR472" i="1"/>
  <c r="GP472" i="1"/>
  <c r="GM472" i="1"/>
  <c r="GG472" i="1"/>
  <c r="FU472" i="1"/>
  <c r="FO472" i="1"/>
  <c r="FC472" i="1"/>
  <c r="EW472" i="1"/>
  <c r="EK472" i="1"/>
  <c r="EE472" i="1"/>
  <c r="DS472" i="1"/>
  <c r="DM472" i="1"/>
  <c r="DA472" i="1"/>
  <c r="CU472" i="1"/>
  <c r="CE472" i="1"/>
  <c r="BT472" i="1"/>
  <c r="BS472" i="1"/>
  <c r="BP472" i="1"/>
  <c r="BQ472" i="1" s="1"/>
  <c r="BM472" i="1"/>
  <c r="BJ472" i="1"/>
  <c r="BK472" i="1" s="1"/>
  <c r="BG472" i="1"/>
  <c r="BH472" i="1" s="1"/>
  <c r="AU472" i="1"/>
  <c r="AR472" i="1"/>
  <c r="AC472" i="1"/>
  <c r="JK471" i="1"/>
  <c r="JI471" i="1"/>
  <c r="JD471" i="1"/>
  <c r="IN471" i="1"/>
  <c r="HM471" i="1"/>
  <c r="HL471" i="1"/>
  <c r="GX471" i="1"/>
  <c r="GT471" i="1"/>
  <c r="GR471" i="1"/>
  <c r="GP471" i="1"/>
  <c r="GO471" i="1"/>
  <c r="GM471" i="1"/>
  <c r="GG471" i="1"/>
  <c r="FU471" i="1"/>
  <c r="FO471" i="1"/>
  <c r="FC471" i="1"/>
  <c r="EW471" i="1"/>
  <c r="EK471" i="1"/>
  <c r="EE471" i="1"/>
  <c r="DS471" i="1"/>
  <c r="DM471" i="1"/>
  <c r="DA471" i="1"/>
  <c r="CU471" i="1"/>
  <c r="CE471" i="1"/>
  <c r="BT471" i="1"/>
  <c r="BS471" i="1"/>
  <c r="BP471" i="1"/>
  <c r="BQ471" i="1" s="1"/>
  <c r="BM471" i="1"/>
  <c r="BN471" i="1" s="1"/>
  <c r="GZ471" i="1" s="1"/>
  <c r="BJ471" i="1"/>
  <c r="GV471" i="1" s="1"/>
  <c r="BG471" i="1"/>
  <c r="BH471" i="1" s="1"/>
  <c r="AU471" i="1"/>
  <c r="AR471" i="1"/>
  <c r="AC471" i="1"/>
  <c r="JK470" i="1"/>
  <c r="JI470" i="1"/>
  <c r="JD470" i="1"/>
  <c r="IN470" i="1"/>
  <c r="HM470" i="1"/>
  <c r="HL470" i="1"/>
  <c r="GX470" i="1"/>
  <c r="GT470" i="1"/>
  <c r="GR470" i="1"/>
  <c r="GP470" i="1"/>
  <c r="GM470" i="1"/>
  <c r="GG470" i="1"/>
  <c r="FU470" i="1"/>
  <c r="FO470" i="1"/>
  <c r="FC470" i="1"/>
  <c r="EW470" i="1"/>
  <c r="EK470" i="1"/>
  <c r="EE470" i="1"/>
  <c r="DS470" i="1"/>
  <c r="DM470" i="1"/>
  <c r="DA470" i="1"/>
  <c r="CU470" i="1"/>
  <c r="CE470" i="1"/>
  <c r="BT470" i="1"/>
  <c r="BS470" i="1"/>
  <c r="BP470" i="1"/>
  <c r="BQ470" i="1" s="1"/>
  <c r="BM470" i="1"/>
  <c r="BN470" i="1" s="1"/>
  <c r="GZ470" i="1" s="1"/>
  <c r="BJ470" i="1"/>
  <c r="BG470" i="1"/>
  <c r="BH470" i="1" s="1"/>
  <c r="AU470" i="1"/>
  <c r="AR470" i="1"/>
  <c r="AC470" i="1"/>
  <c r="JK469" i="1"/>
  <c r="JI469" i="1"/>
  <c r="JD469" i="1"/>
  <c r="IN469" i="1"/>
  <c r="HM469" i="1"/>
  <c r="HL469" i="1"/>
  <c r="GX469" i="1"/>
  <c r="GT469" i="1"/>
  <c r="GR469" i="1"/>
  <c r="GP469" i="1"/>
  <c r="GM469" i="1"/>
  <c r="GG469" i="1"/>
  <c r="FU469" i="1"/>
  <c r="FO469" i="1"/>
  <c r="FC469" i="1"/>
  <c r="EW469" i="1"/>
  <c r="EK469" i="1"/>
  <c r="EE469" i="1"/>
  <c r="DS469" i="1"/>
  <c r="DM469" i="1"/>
  <c r="DA469" i="1"/>
  <c r="CU469" i="1"/>
  <c r="CE469" i="1"/>
  <c r="GO469" i="1" s="1"/>
  <c r="BT469" i="1"/>
  <c r="BS469" i="1"/>
  <c r="BP469" i="1"/>
  <c r="BQ469" i="1" s="1"/>
  <c r="BM469" i="1"/>
  <c r="BN469" i="1" s="1"/>
  <c r="GZ469" i="1" s="1"/>
  <c r="BJ469" i="1"/>
  <c r="BG469" i="1"/>
  <c r="BH469" i="1" s="1"/>
  <c r="AU469" i="1"/>
  <c r="AR469" i="1"/>
  <c r="AC469" i="1"/>
  <c r="JK468" i="1"/>
  <c r="JI468" i="1"/>
  <c r="JD468" i="1"/>
  <c r="IN468" i="1"/>
  <c r="HM468" i="1"/>
  <c r="HL468" i="1"/>
  <c r="GX468" i="1"/>
  <c r="GT468" i="1"/>
  <c r="GR468" i="1"/>
  <c r="GP468" i="1"/>
  <c r="GM468" i="1"/>
  <c r="N15" i="19" s="1"/>
  <c r="GG468" i="1"/>
  <c r="FU468" i="1"/>
  <c r="M15" i="19" s="1"/>
  <c r="FO468" i="1"/>
  <c r="FC468" i="1"/>
  <c r="L15" i="19" s="1"/>
  <c r="EW468" i="1"/>
  <c r="EK468" i="1"/>
  <c r="K15" i="19" s="1"/>
  <c r="EE468" i="1"/>
  <c r="DS468" i="1"/>
  <c r="J15" i="19" s="1"/>
  <c r="DM468" i="1"/>
  <c r="DA468" i="1"/>
  <c r="I15" i="19" s="1"/>
  <c r="CU468" i="1"/>
  <c r="CE468" i="1"/>
  <c r="H6" i="19" s="1"/>
  <c r="H13" i="19" s="1"/>
  <c r="H14" i="19" s="1"/>
  <c r="BT468" i="1"/>
  <c r="BS468" i="1"/>
  <c r="BQ468" i="1"/>
  <c r="BP468" i="1"/>
  <c r="BM468" i="1"/>
  <c r="BN468" i="1" s="1"/>
  <c r="GZ468" i="1" s="1"/>
  <c r="BK468" i="1"/>
  <c r="BJ468" i="1"/>
  <c r="GV468" i="1" s="1"/>
  <c r="BG468" i="1"/>
  <c r="AU468" i="1"/>
  <c r="AR468" i="1"/>
  <c r="D6" i="19" s="1"/>
  <c r="AC468" i="1"/>
  <c r="JK467" i="1"/>
  <c r="JI467" i="1"/>
  <c r="JD467" i="1"/>
  <c r="IN467" i="1"/>
  <c r="HM467" i="1"/>
  <c r="HL467" i="1"/>
  <c r="GX467" i="1"/>
  <c r="GT467" i="1"/>
  <c r="GR467" i="1"/>
  <c r="GP467" i="1"/>
  <c r="GM467" i="1"/>
  <c r="GG467" i="1"/>
  <c r="FU467" i="1"/>
  <c r="FO467" i="1"/>
  <c r="FC467" i="1"/>
  <c r="EW467" i="1"/>
  <c r="EK467" i="1"/>
  <c r="EE467" i="1"/>
  <c r="DS467" i="1"/>
  <c r="DM467" i="1"/>
  <c r="DA467" i="1"/>
  <c r="CU467" i="1"/>
  <c r="CE467" i="1"/>
  <c r="GO467" i="1" s="1"/>
  <c r="BT467" i="1"/>
  <c r="BS467" i="1"/>
  <c r="BP467" i="1"/>
  <c r="BQ467" i="1" s="1"/>
  <c r="BM467" i="1"/>
  <c r="BN467" i="1" s="1"/>
  <c r="GZ467" i="1" s="1"/>
  <c r="BJ467" i="1"/>
  <c r="BK467" i="1" s="1"/>
  <c r="BG467" i="1"/>
  <c r="AU467" i="1"/>
  <c r="JE467" i="1" s="1"/>
  <c r="JF467" i="1" s="1"/>
  <c r="AR467" i="1"/>
  <c r="AC467" i="1"/>
  <c r="JK466" i="1"/>
  <c r="JI466" i="1"/>
  <c r="JD466" i="1"/>
  <c r="IN466" i="1"/>
  <c r="HM466" i="1"/>
  <c r="HL466" i="1"/>
  <c r="GX466" i="1"/>
  <c r="GT466" i="1"/>
  <c r="GR466" i="1"/>
  <c r="GP466" i="1"/>
  <c r="GM466" i="1"/>
  <c r="GG466" i="1"/>
  <c r="FU466" i="1"/>
  <c r="FO466" i="1"/>
  <c r="FC466" i="1"/>
  <c r="EW466" i="1"/>
  <c r="EK466" i="1"/>
  <c r="EE466" i="1"/>
  <c r="DS466" i="1"/>
  <c r="DM466" i="1"/>
  <c r="DA466" i="1"/>
  <c r="CU466" i="1"/>
  <c r="CE466" i="1"/>
  <c r="BT466" i="1"/>
  <c r="BS466" i="1"/>
  <c r="BP466" i="1"/>
  <c r="BQ466" i="1" s="1"/>
  <c r="BM466" i="1"/>
  <c r="BN466" i="1" s="1"/>
  <c r="GZ466" i="1" s="1"/>
  <c r="BJ466" i="1"/>
  <c r="BK466" i="1" s="1"/>
  <c r="BG466" i="1"/>
  <c r="BH466" i="1" s="1"/>
  <c r="AU466" i="1"/>
  <c r="AR466" i="1"/>
  <c r="AC466" i="1"/>
  <c r="JK465" i="1"/>
  <c r="JI465" i="1"/>
  <c r="JD465" i="1"/>
  <c r="IN465" i="1"/>
  <c r="HM465" i="1"/>
  <c r="HL465" i="1"/>
  <c r="IH465" i="1" s="1"/>
  <c r="IL465" i="1" s="1"/>
  <c r="GX465" i="1"/>
  <c r="GT465" i="1"/>
  <c r="GR465" i="1"/>
  <c r="GP465" i="1"/>
  <c r="GM465" i="1"/>
  <c r="GG465" i="1"/>
  <c r="FU465" i="1"/>
  <c r="FO465" i="1"/>
  <c r="FC465" i="1"/>
  <c r="EW465" i="1"/>
  <c r="EK465" i="1"/>
  <c r="EE465" i="1"/>
  <c r="DS465" i="1"/>
  <c r="DM465" i="1"/>
  <c r="DA465" i="1"/>
  <c r="CU465" i="1"/>
  <c r="CE465" i="1"/>
  <c r="BT465" i="1"/>
  <c r="BS465" i="1"/>
  <c r="BP465" i="1"/>
  <c r="BM465" i="1"/>
  <c r="BN465" i="1" s="1"/>
  <c r="GZ465" i="1" s="1"/>
  <c r="BJ465" i="1"/>
  <c r="BK465" i="1" s="1"/>
  <c r="BG465" i="1"/>
  <c r="BH465" i="1" s="1"/>
  <c r="AU465" i="1"/>
  <c r="AR465" i="1"/>
  <c r="AC465" i="1"/>
  <c r="JK464" i="1"/>
  <c r="JI464" i="1"/>
  <c r="JD464" i="1"/>
  <c r="IN464" i="1"/>
  <c r="HM464" i="1"/>
  <c r="HL464" i="1"/>
  <c r="GX464" i="1"/>
  <c r="GT464" i="1"/>
  <c r="GR464" i="1"/>
  <c r="GP464" i="1"/>
  <c r="GM464" i="1"/>
  <c r="GG464" i="1"/>
  <c r="FU464" i="1"/>
  <c r="FO464" i="1"/>
  <c r="FC464" i="1"/>
  <c r="EW464" i="1"/>
  <c r="EK464" i="1"/>
  <c r="EE464" i="1"/>
  <c r="DS464" i="1"/>
  <c r="DM464" i="1"/>
  <c r="DA464" i="1"/>
  <c r="CU464" i="1"/>
  <c r="CE464" i="1"/>
  <c r="BT464" i="1"/>
  <c r="BS464" i="1"/>
  <c r="BP464" i="1"/>
  <c r="BQ464" i="1" s="1"/>
  <c r="BM464" i="1"/>
  <c r="BJ464" i="1"/>
  <c r="GV464" i="1" s="1"/>
  <c r="BG464" i="1"/>
  <c r="BH464" i="1" s="1"/>
  <c r="AU464" i="1"/>
  <c r="AR464" i="1"/>
  <c r="AC464" i="1"/>
  <c r="JK463" i="1"/>
  <c r="JI463" i="1"/>
  <c r="JD463" i="1"/>
  <c r="IN463" i="1"/>
  <c r="HM463" i="1"/>
  <c r="HL463" i="1"/>
  <c r="GX463" i="1"/>
  <c r="GT463" i="1"/>
  <c r="GR463" i="1"/>
  <c r="GP463" i="1"/>
  <c r="GM463" i="1"/>
  <c r="GG463" i="1"/>
  <c r="FU463" i="1"/>
  <c r="FO463" i="1"/>
  <c r="FC463" i="1"/>
  <c r="EW463" i="1"/>
  <c r="EK463" i="1"/>
  <c r="EE463" i="1"/>
  <c r="DS463" i="1"/>
  <c r="DM463" i="1"/>
  <c r="DA463" i="1"/>
  <c r="CU463" i="1"/>
  <c r="CE463" i="1"/>
  <c r="BT463" i="1"/>
  <c r="BS463" i="1"/>
  <c r="BP463" i="1"/>
  <c r="BQ463" i="1" s="1"/>
  <c r="BM463" i="1"/>
  <c r="BN463" i="1" s="1"/>
  <c r="GZ463" i="1" s="1"/>
  <c r="BJ463" i="1"/>
  <c r="BG463" i="1"/>
  <c r="BH463" i="1" s="1"/>
  <c r="AU463" i="1"/>
  <c r="AR463" i="1"/>
  <c r="AC463" i="1"/>
  <c r="JK462" i="1"/>
  <c r="JI462" i="1"/>
  <c r="JD462" i="1"/>
  <c r="IN462" i="1"/>
  <c r="HM462" i="1"/>
  <c r="HL462" i="1"/>
  <c r="GX462" i="1"/>
  <c r="GT462" i="1"/>
  <c r="GR462" i="1"/>
  <c r="GP462" i="1"/>
  <c r="GM462" i="1"/>
  <c r="GG462" i="1"/>
  <c r="FU462" i="1"/>
  <c r="FO462" i="1"/>
  <c r="FC462" i="1"/>
  <c r="EW462" i="1"/>
  <c r="EK462" i="1"/>
  <c r="EE462" i="1"/>
  <c r="DS462" i="1"/>
  <c r="DM462" i="1"/>
  <c r="DA462" i="1"/>
  <c r="CU462" i="1"/>
  <c r="CE462" i="1"/>
  <c r="GO462" i="1" s="1"/>
  <c r="BT462" i="1"/>
  <c r="BS462" i="1"/>
  <c r="BP462" i="1"/>
  <c r="BQ462" i="1" s="1"/>
  <c r="BM462" i="1"/>
  <c r="BN462" i="1" s="1"/>
  <c r="GZ462" i="1" s="1"/>
  <c r="BJ462" i="1"/>
  <c r="BK462" i="1" s="1"/>
  <c r="BH462" i="1"/>
  <c r="BG462" i="1"/>
  <c r="AU462" i="1"/>
  <c r="AR462" i="1"/>
  <c r="AC462" i="1"/>
  <c r="JK461" i="1"/>
  <c r="JI461" i="1"/>
  <c r="JD461" i="1"/>
  <c r="IN461" i="1"/>
  <c r="HM461" i="1"/>
  <c r="HL461" i="1"/>
  <c r="GX461" i="1"/>
  <c r="GT461" i="1"/>
  <c r="GR461" i="1"/>
  <c r="GP461" i="1"/>
  <c r="GM461" i="1"/>
  <c r="GG461" i="1"/>
  <c r="FU461" i="1"/>
  <c r="FO461" i="1"/>
  <c r="FC461" i="1"/>
  <c r="EW461" i="1"/>
  <c r="EK461" i="1"/>
  <c r="EE461" i="1"/>
  <c r="DS461" i="1"/>
  <c r="DM461" i="1"/>
  <c r="DA461" i="1"/>
  <c r="CU461" i="1"/>
  <c r="CE461" i="1"/>
  <c r="BT461" i="1"/>
  <c r="BS461" i="1"/>
  <c r="BP461" i="1"/>
  <c r="BQ461" i="1" s="1"/>
  <c r="BM461" i="1"/>
  <c r="BN461" i="1" s="1"/>
  <c r="GZ461" i="1" s="1"/>
  <c r="BJ461" i="1"/>
  <c r="BG461" i="1"/>
  <c r="AU461" i="1"/>
  <c r="AR461" i="1"/>
  <c r="AC461" i="1"/>
  <c r="JK460" i="1"/>
  <c r="JI460" i="1"/>
  <c r="JD460" i="1"/>
  <c r="IN460" i="1"/>
  <c r="HM460" i="1"/>
  <c r="HL460" i="1"/>
  <c r="GX460" i="1"/>
  <c r="GT460" i="1"/>
  <c r="GR460" i="1"/>
  <c r="GP460" i="1"/>
  <c r="GM460" i="1"/>
  <c r="GG460" i="1"/>
  <c r="FU460" i="1"/>
  <c r="FO460" i="1"/>
  <c r="FC460" i="1"/>
  <c r="EW460" i="1"/>
  <c r="EK460" i="1"/>
  <c r="EE460" i="1"/>
  <c r="DS460" i="1"/>
  <c r="DM460" i="1"/>
  <c r="DA460" i="1"/>
  <c r="CU460" i="1"/>
  <c r="CE460" i="1"/>
  <c r="BT460" i="1"/>
  <c r="BS460" i="1"/>
  <c r="BP460" i="1"/>
  <c r="BQ460" i="1" s="1"/>
  <c r="BM460" i="1"/>
  <c r="BN460" i="1" s="1"/>
  <c r="GZ460" i="1" s="1"/>
  <c r="BJ460" i="1"/>
  <c r="GV460" i="1" s="1"/>
  <c r="BG460" i="1"/>
  <c r="AU460" i="1"/>
  <c r="AR460" i="1"/>
  <c r="AC460" i="1"/>
  <c r="JK459" i="1"/>
  <c r="JI459" i="1"/>
  <c r="JD459" i="1"/>
  <c r="IN459" i="1"/>
  <c r="HM459" i="1"/>
  <c r="HL459" i="1"/>
  <c r="GX459" i="1"/>
  <c r="GT459" i="1"/>
  <c r="GR459" i="1"/>
  <c r="GP459" i="1"/>
  <c r="GM459" i="1"/>
  <c r="GG459" i="1"/>
  <c r="FU459" i="1"/>
  <c r="FO459" i="1"/>
  <c r="FC459" i="1"/>
  <c r="EW459" i="1"/>
  <c r="EK459" i="1"/>
  <c r="EE459" i="1"/>
  <c r="DS459" i="1"/>
  <c r="DM459" i="1"/>
  <c r="DA459" i="1"/>
  <c r="CU459" i="1"/>
  <c r="CE459" i="1"/>
  <c r="BT459" i="1"/>
  <c r="BS459" i="1"/>
  <c r="BP459" i="1"/>
  <c r="BQ459" i="1" s="1"/>
  <c r="BM459" i="1"/>
  <c r="BN459" i="1" s="1"/>
  <c r="GZ459" i="1" s="1"/>
  <c r="BJ459" i="1"/>
  <c r="BG459" i="1"/>
  <c r="AU459" i="1"/>
  <c r="AR459" i="1"/>
  <c r="AC459" i="1"/>
  <c r="JK458" i="1"/>
  <c r="JI458" i="1"/>
  <c r="JD458" i="1"/>
  <c r="IN458" i="1"/>
  <c r="HM458" i="1"/>
  <c r="HL458" i="1"/>
  <c r="GX458" i="1"/>
  <c r="GT458" i="1"/>
  <c r="GR458" i="1"/>
  <c r="GP458" i="1"/>
  <c r="GM458" i="1"/>
  <c r="GG458" i="1"/>
  <c r="FU458" i="1"/>
  <c r="FO458" i="1"/>
  <c r="FC458" i="1"/>
  <c r="EW458" i="1"/>
  <c r="EK458" i="1"/>
  <c r="EE458" i="1"/>
  <c r="DS458" i="1"/>
  <c r="DM458" i="1"/>
  <c r="DA458" i="1"/>
  <c r="CU458" i="1"/>
  <c r="CE458" i="1"/>
  <c r="GO458" i="1" s="1"/>
  <c r="BT458" i="1"/>
  <c r="BS458" i="1"/>
  <c r="BP458" i="1"/>
  <c r="BQ458" i="1" s="1"/>
  <c r="BM458" i="1"/>
  <c r="BN458" i="1" s="1"/>
  <c r="GZ458" i="1" s="1"/>
  <c r="BJ458" i="1"/>
  <c r="BK458" i="1" s="1"/>
  <c r="BG458" i="1"/>
  <c r="BH458" i="1" s="1"/>
  <c r="AU458" i="1"/>
  <c r="AR458" i="1"/>
  <c r="AC458" i="1"/>
  <c r="JK457" i="1"/>
  <c r="JI457" i="1"/>
  <c r="JD457" i="1"/>
  <c r="IN457" i="1"/>
  <c r="HM457" i="1"/>
  <c r="HL457" i="1"/>
  <c r="GX457" i="1"/>
  <c r="GT457" i="1"/>
  <c r="GR457" i="1"/>
  <c r="GP457" i="1"/>
  <c r="GM457" i="1"/>
  <c r="GG457" i="1"/>
  <c r="FU457" i="1"/>
  <c r="FO457" i="1"/>
  <c r="FC457" i="1"/>
  <c r="EW457" i="1"/>
  <c r="EK457" i="1"/>
  <c r="EE457" i="1"/>
  <c r="DS457" i="1"/>
  <c r="DM457" i="1"/>
  <c r="DA457" i="1"/>
  <c r="CU457" i="1"/>
  <c r="CE457" i="1"/>
  <c r="GO457" i="1" s="1"/>
  <c r="BT457" i="1"/>
  <c r="BS457" i="1"/>
  <c r="BP457" i="1"/>
  <c r="BM457" i="1"/>
  <c r="BN457" i="1" s="1"/>
  <c r="GZ457" i="1" s="1"/>
  <c r="BJ457" i="1"/>
  <c r="GV457" i="1" s="1"/>
  <c r="BG457" i="1"/>
  <c r="BH457" i="1" s="1"/>
  <c r="AU457" i="1"/>
  <c r="AR457" i="1"/>
  <c r="AC457" i="1"/>
  <c r="JK456" i="1"/>
  <c r="JI456" i="1"/>
  <c r="JD456" i="1"/>
  <c r="IN456" i="1"/>
  <c r="HM456" i="1"/>
  <c r="HL456" i="1"/>
  <c r="GX456" i="1"/>
  <c r="GT456" i="1"/>
  <c r="GR456" i="1"/>
  <c r="GP456" i="1"/>
  <c r="GM456" i="1"/>
  <c r="GG456" i="1"/>
  <c r="FU456" i="1"/>
  <c r="FO456" i="1"/>
  <c r="FC456" i="1"/>
  <c r="EW456" i="1"/>
  <c r="EK456" i="1"/>
  <c r="EE456" i="1"/>
  <c r="DS456" i="1"/>
  <c r="DM456" i="1"/>
  <c r="DA456" i="1"/>
  <c r="CU456" i="1"/>
  <c r="CE456" i="1"/>
  <c r="BT456" i="1"/>
  <c r="BS456" i="1"/>
  <c r="BP456" i="1"/>
  <c r="BQ456" i="1" s="1"/>
  <c r="BM456" i="1"/>
  <c r="BJ456" i="1"/>
  <c r="GV456" i="1" s="1"/>
  <c r="BG456" i="1"/>
  <c r="BH456" i="1" s="1"/>
  <c r="AU456" i="1"/>
  <c r="AR456" i="1"/>
  <c r="AC456" i="1"/>
  <c r="JK455" i="1"/>
  <c r="JI455" i="1"/>
  <c r="JD455" i="1"/>
  <c r="IN455" i="1"/>
  <c r="HM455" i="1"/>
  <c r="HL455" i="1"/>
  <c r="GX455" i="1"/>
  <c r="GT455" i="1"/>
  <c r="GR455" i="1"/>
  <c r="GP455" i="1"/>
  <c r="GM455" i="1"/>
  <c r="GG455" i="1"/>
  <c r="FU455" i="1"/>
  <c r="FO455" i="1"/>
  <c r="FC455" i="1"/>
  <c r="EW455" i="1"/>
  <c r="EK455" i="1"/>
  <c r="EE455" i="1"/>
  <c r="DS455" i="1"/>
  <c r="DM455" i="1"/>
  <c r="DA455" i="1"/>
  <c r="CU455" i="1"/>
  <c r="CE455" i="1"/>
  <c r="BT455" i="1"/>
  <c r="BS455" i="1"/>
  <c r="BP455" i="1"/>
  <c r="BQ455" i="1" s="1"/>
  <c r="BM455" i="1"/>
  <c r="BN455" i="1" s="1"/>
  <c r="GZ455" i="1" s="1"/>
  <c r="BJ455" i="1"/>
  <c r="GV455" i="1" s="1"/>
  <c r="BG455" i="1"/>
  <c r="BH455" i="1" s="1"/>
  <c r="AU455" i="1"/>
  <c r="II455" i="1" s="1"/>
  <c r="IK455" i="1" s="1"/>
  <c r="AR455" i="1"/>
  <c r="AC455" i="1"/>
  <c r="JK454" i="1"/>
  <c r="JI454" i="1"/>
  <c r="JD454" i="1"/>
  <c r="IN454" i="1"/>
  <c r="HM454" i="1"/>
  <c r="HL454" i="1"/>
  <c r="GX454" i="1"/>
  <c r="GT454" i="1"/>
  <c r="GR454" i="1"/>
  <c r="GP454" i="1"/>
  <c r="GM454" i="1"/>
  <c r="GG454" i="1"/>
  <c r="FU454" i="1"/>
  <c r="FO454" i="1"/>
  <c r="FC454" i="1"/>
  <c r="EW454" i="1"/>
  <c r="EK454" i="1"/>
  <c r="EE454" i="1"/>
  <c r="DS454" i="1"/>
  <c r="DM454" i="1"/>
  <c r="DA454" i="1"/>
  <c r="CU454" i="1"/>
  <c r="CE454" i="1"/>
  <c r="GO454" i="1" s="1"/>
  <c r="BT454" i="1"/>
  <c r="BS454" i="1"/>
  <c r="BP454" i="1"/>
  <c r="BQ454" i="1" s="1"/>
  <c r="BM454" i="1"/>
  <c r="BN454" i="1" s="1"/>
  <c r="GZ454" i="1" s="1"/>
  <c r="BJ454" i="1"/>
  <c r="BG454" i="1"/>
  <c r="BH454" i="1" s="1"/>
  <c r="AU454" i="1"/>
  <c r="AR454" i="1"/>
  <c r="AC454" i="1"/>
  <c r="JK453" i="1"/>
  <c r="JI453" i="1"/>
  <c r="JD453" i="1"/>
  <c r="IN453" i="1"/>
  <c r="HM453" i="1"/>
  <c r="HL453" i="1"/>
  <c r="GX453" i="1"/>
  <c r="GT453" i="1"/>
  <c r="GR453" i="1"/>
  <c r="GP453" i="1"/>
  <c r="GM453" i="1"/>
  <c r="GG453" i="1"/>
  <c r="FU453" i="1"/>
  <c r="FO453" i="1"/>
  <c r="FC453" i="1"/>
  <c r="EW453" i="1"/>
  <c r="EK453" i="1"/>
  <c r="EE453" i="1"/>
  <c r="DS453" i="1"/>
  <c r="DM453" i="1"/>
  <c r="DA453" i="1"/>
  <c r="CU453" i="1"/>
  <c r="CE453" i="1"/>
  <c r="GO453" i="1" s="1"/>
  <c r="BT453" i="1"/>
  <c r="BS453" i="1"/>
  <c r="BP453" i="1"/>
  <c r="BQ453" i="1" s="1"/>
  <c r="BM453" i="1"/>
  <c r="BN453" i="1" s="1"/>
  <c r="GZ453" i="1" s="1"/>
  <c r="BJ453" i="1"/>
  <c r="BG453" i="1"/>
  <c r="BH453" i="1" s="1"/>
  <c r="AU453" i="1"/>
  <c r="II453" i="1" s="1"/>
  <c r="IK453" i="1" s="1"/>
  <c r="AR453" i="1"/>
  <c r="AC453" i="1"/>
  <c r="JK452" i="1"/>
  <c r="JI452" i="1"/>
  <c r="JD452" i="1"/>
  <c r="IN452" i="1"/>
  <c r="HM452" i="1"/>
  <c r="HL452" i="1"/>
  <c r="GX452" i="1"/>
  <c r="GT452" i="1"/>
  <c r="GR452" i="1"/>
  <c r="GP452" i="1"/>
  <c r="GM452" i="1"/>
  <c r="GG452" i="1"/>
  <c r="FU452" i="1"/>
  <c r="FO452" i="1"/>
  <c r="FC452" i="1"/>
  <c r="EW452" i="1"/>
  <c r="EK452" i="1"/>
  <c r="EE452" i="1"/>
  <c r="DS452" i="1"/>
  <c r="DM452" i="1"/>
  <c r="DA452" i="1"/>
  <c r="CU452" i="1"/>
  <c r="CE452" i="1"/>
  <c r="GO452" i="1" s="1"/>
  <c r="BT452" i="1"/>
  <c r="BS452" i="1"/>
  <c r="BP452" i="1"/>
  <c r="BQ452" i="1" s="1"/>
  <c r="BM452" i="1"/>
  <c r="BN452" i="1" s="1"/>
  <c r="GZ452" i="1" s="1"/>
  <c r="BJ452" i="1"/>
  <c r="BG452" i="1"/>
  <c r="AU452" i="1"/>
  <c r="AR452" i="1"/>
  <c r="AC452" i="1"/>
  <c r="JK451" i="1"/>
  <c r="JI451" i="1"/>
  <c r="JD451" i="1"/>
  <c r="IN451" i="1"/>
  <c r="HM451" i="1"/>
  <c r="HL451" i="1"/>
  <c r="GX451" i="1"/>
  <c r="GT451" i="1"/>
  <c r="GR451" i="1"/>
  <c r="GP451" i="1"/>
  <c r="GM451" i="1"/>
  <c r="GG451" i="1"/>
  <c r="FU451" i="1"/>
  <c r="FO451" i="1"/>
  <c r="FC451" i="1"/>
  <c r="EW451" i="1"/>
  <c r="EK451" i="1"/>
  <c r="EE451" i="1"/>
  <c r="DS451" i="1"/>
  <c r="DM451" i="1"/>
  <c r="DA451" i="1"/>
  <c r="CU451" i="1"/>
  <c r="CE451" i="1"/>
  <c r="CH451" i="1" s="1"/>
  <c r="CI451" i="1" s="1"/>
  <c r="BT451" i="1"/>
  <c r="BS451" i="1"/>
  <c r="BP451" i="1"/>
  <c r="BQ451" i="1" s="1"/>
  <c r="BM451" i="1"/>
  <c r="BN451" i="1" s="1"/>
  <c r="GZ451" i="1" s="1"/>
  <c r="BJ451" i="1"/>
  <c r="GV451" i="1" s="1"/>
  <c r="BG451" i="1"/>
  <c r="AU451" i="1"/>
  <c r="AR451" i="1"/>
  <c r="AC451" i="1"/>
  <c r="JK450" i="1"/>
  <c r="JI450" i="1"/>
  <c r="JD450" i="1"/>
  <c r="IN450" i="1"/>
  <c r="HM450" i="1"/>
  <c r="HL450" i="1"/>
  <c r="GX450" i="1"/>
  <c r="GT450" i="1"/>
  <c r="GR450" i="1"/>
  <c r="GP450" i="1"/>
  <c r="GO450" i="1"/>
  <c r="GM450" i="1"/>
  <c r="GG450" i="1"/>
  <c r="FU450" i="1"/>
  <c r="FO450" i="1"/>
  <c r="FC450" i="1"/>
  <c r="EW450" i="1"/>
  <c r="EK450" i="1"/>
  <c r="EE450" i="1"/>
  <c r="DS450" i="1"/>
  <c r="DM450" i="1"/>
  <c r="DA450" i="1"/>
  <c r="CU450" i="1"/>
  <c r="CE450" i="1"/>
  <c r="BT450" i="1"/>
  <c r="BS450" i="1"/>
  <c r="BP450" i="1"/>
  <c r="BM450" i="1"/>
  <c r="BN450" i="1" s="1"/>
  <c r="GZ450" i="1" s="1"/>
  <c r="BJ450" i="1"/>
  <c r="BG450" i="1"/>
  <c r="BH450" i="1" s="1"/>
  <c r="AU450" i="1"/>
  <c r="AR450" i="1"/>
  <c r="AC450" i="1"/>
  <c r="JK449" i="1"/>
  <c r="JI449" i="1"/>
  <c r="JD449" i="1"/>
  <c r="IN449" i="1"/>
  <c r="HM449" i="1"/>
  <c r="HL449" i="1"/>
  <c r="GX449" i="1"/>
  <c r="GT449" i="1"/>
  <c r="GR449" i="1"/>
  <c r="GP449" i="1"/>
  <c r="GM449" i="1"/>
  <c r="GG449" i="1"/>
  <c r="FU449" i="1"/>
  <c r="FO449" i="1"/>
  <c r="FC449" i="1"/>
  <c r="EW449" i="1"/>
  <c r="EK449" i="1"/>
  <c r="EE449" i="1"/>
  <c r="DS449" i="1"/>
  <c r="DM449" i="1"/>
  <c r="DA449" i="1"/>
  <c r="CU449" i="1"/>
  <c r="CE449" i="1"/>
  <c r="BT449" i="1"/>
  <c r="BS449" i="1"/>
  <c r="BP449" i="1"/>
  <c r="BQ449" i="1" s="1"/>
  <c r="BM449" i="1"/>
  <c r="BJ449" i="1"/>
  <c r="BK449" i="1" s="1"/>
  <c r="BG449" i="1"/>
  <c r="BH449" i="1" s="1"/>
  <c r="AU449" i="1"/>
  <c r="AR449" i="1"/>
  <c r="AC449" i="1"/>
  <c r="JK448" i="1"/>
  <c r="JI448" i="1"/>
  <c r="JD448" i="1"/>
  <c r="IN448" i="1"/>
  <c r="HM448" i="1"/>
  <c r="HL448" i="1"/>
  <c r="GX448" i="1"/>
  <c r="GT448" i="1"/>
  <c r="GR448" i="1"/>
  <c r="GP448" i="1"/>
  <c r="GM448" i="1"/>
  <c r="GG448" i="1"/>
  <c r="FU448" i="1"/>
  <c r="FO448" i="1"/>
  <c r="FC448" i="1"/>
  <c r="EW448" i="1"/>
  <c r="EK448" i="1"/>
  <c r="EE448" i="1"/>
  <c r="DS448" i="1"/>
  <c r="DM448" i="1"/>
  <c r="DA448" i="1"/>
  <c r="CU448" i="1"/>
  <c r="CE448" i="1"/>
  <c r="BT448" i="1"/>
  <c r="BS448" i="1"/>
  <c r="BP448" i="1"/>
  <c r="BQ448" i="1" s="1"/>
  <c r="BM448" i="1"/>
  <c r="BN448" i="1" s="1"/>
  <c r="GZ448" i="1" s="1"/>
  <c r="BJ448" i="1"/>
  <c r="BK448" i="1" s="1"/>
  <c r="BG448" i="1"/>
  <c r="BH448" i="1" s="1"/>
  <c r="AU448" i="1"/>
  <c r="AR448" i="1"/>
  <c r="AC448" i="1"/>
  <c r="JK447" i="1"/>
  <c r="JI447" i="1"/>
  <c r="JD447" i="1"/>
  <c r="IN447" i="1"/>
  <c r="HM447" i="1"/>
  <c r="HL447" i="1"/>
  <c r="GX447" i="1"/>
  <c r="GT447" i="1"/>
  <c r="GR447" i="1"/>
  <c r="GP447" i="1"/>
  <c r="GM447" i="1"/>
  <c r="GG447" i="1"/>
  <c r="FU447" i="1"/>
  <c r="FO447" i="1"/>
  <c r="FC447" i="1"/>
  <c r="EW447" i="1"/>
  <c r="EK447" i="1"/>
  <c r="EE447" i="1"/>
  <c r="DS447" i="1"/>
  <c r="DM447" i="1"/>
  <c r="DA447" i="1"/>
  <c r="CU447" i="1"/>
  <c r="CE447" i="1"/>
  <c r="BT447" i="1"/>
  <c r="BS447" i="1"/>
  <c r="BP447" i="1"/>
  <c r="BQ447" i="1" s="1"/>
  <c r="BM447" i="1"/>
  <c r="BN447" i="1" s="1"/>
  <c r="GZ447" i="1" s="1"/>
  <c r="BJ447" i="1"/>
  <c r="GV447" i="1" s="1"/>
  <c r="BG447" i="1"/>
  <c r="BH447" i="1" s="1"/>
  <c r="AU447" i="1"/>
  <c r="AR447" i="1"/>
  <c r="AC447" i="1"/>
  <c r="JK446" i="1"/>
  <c r="JI446" i="1"/>
  <c r="JD446" i="1"/>
  <c r="IN446" i="1"/>
  <c r="HM446" i="1"/>
  <c r="HL446" i="1"/>
  <c r="GX446" i="1"/>
  <c r="GT446" i="1"/>
  <c r="GR446" i="1"/>
  <c r="GP446" i="1"/>
  <c r="GM446" i="1"/>
  <c r="GG446" i="1"/>
  <c r="FU446" i="1"/>
  <c r="FO446" i="1"/>
  <c r="FC446" i="1"/>
  <c r="EW446" i="1"/>
  <c r="EK446" i="1"/>
  <c r="EE446" i="1"/>
  <c r="DS446" i="1"/>
  <c r="DM446" i="1"/>
  <c r="DA446" i="1"/>
  <c r="CU446" i="1"/>
  <c r="CE446" i="1"/>
  <c r="GO446" i="1" s="1"/>
  <c r="BT446" i="1"/>
  <c r="BS446" i="1"/>
  <c r="BP446" i="1"/>
  <c r="BQ446" i="1" s="1"/>
  <c r="BM446" i="1"/>
  <c r="BN446" i="1" s="1"/>
  <c r="GZ446" i="1" s="1"/>
  <c r="BJ446" i="1"/>
  <c r="BG446" i="1"/>
  <c r="BH446" i="1" s="1"/>
  <c r="AU446" i="1"/>
  <c r="AR446" i="1"/>
  <c r="AC446" i="1"/>
  <c r="JK445" i="1"/>
  <c r="JI445" i="1"/>
  <c r="JD445" i="1"/>
  <c r="IN445" i="1"/>
  <c r="HM445" i="1"/>
  <c r="HL445" i="1"/>
  <c r="GX445" i="1"/>
  <c r="GT445" i="1"/>
  <c r="GR445" i="1"/>
  <c r="GP445" i="1"/>
  <c r="GM445" i="1"/>
  <c r="GG445" i="1"/>
  <c r="FU445" i="1"/>
  <c r="FO445" i="1"/>
  <c r="FC445" i="1"/>
  <c r="EW445" i="1"/>
  <c r="EK445" i="1"/>
  <c r="EE445" i="1"/>
  <c r="DS445" i="1"/>
  <c r="DM445" i="1"/>
  <c r="DA445" i="1"/>
  <c r="CU445" i="1"/>
  <c r="CE445" i="1"/>
  <c r="BT445" i="1"/>
  <c r="BS445" i="1"/>
  <c r="BP445" i="1"/>
  <c r="BQ445" i="1" s="1"/>
  <c r="BM445" i="1"/>
  <c r="BN445" i="1" s="1"/>
  <c r="GZ445" i="1" s="1"/>
  <c r="BJ445" i="1"/>
  <c r="BG445" i="1"/>
  <c r="BH445" i="1" s="1"/>
  <c r="AU445" i="1"/>
  <c r="AR445" i="1"/>
  <c r="AC445" i="1"/>
  <c r="JK444" i="1"/>
  <c r="JI444" i="1"/>
  <c r="JD444" i="1"/>
  <c r="IN444" i="1"/>
  <c r="HM444" i="1"/>
  <c r="HL444" i="1"/>
  <c r="GX444" i="1"/>
  <c r="GT444" i="1"/>
  <c r="GR444" i="1"/>
  <c r="GP444" i="1"/>
  <c r="GM444" i="1"/>
  <c r="GG444" i="1"/>
  <c r="FU444" i="1"/>
  <c r="FO444" i="1"/>
  <c r="FC444" i="1"/>
  <c r="EW444" i="1"/>
  <c r="EK444" i="1"/>
  <c r="EE444" i="1"/>
  <c r="DS444" i="1"/>
  <c r="DM444" i="1"/>
  <c r="DA444" i="1"/>
  <c r="CU444" i="1"/>
  <c r="CE444" i="1"/>
  <c r="BT444" i="1"/>
  <c r="BS444" i="1"/>
  <c r="BP444" i="1"/>
  <c r="BQ444" i="1" s="1"/>
  <c r="BM444" i="1"/>
  <c r="BN444" i="1" s="1"/>
  <c r="GZ444" i="1" s="1"/>
  <c r="BJ444" i="1"/>
  <c r="BG444" i="1"/>
  <c r="AU444" i="1"/>
  <c r="AR444" i="1"/>
  <c r="AC444" i="1"/>
  <c r="JK443" i="1"/>
  <c r="JI443" i="1"/>
  <c r="JD443" i="1"/>
  <c r="IN443" i="1"/>
  <c r="HM443" i="1"/>
  <c r="HL443" i="1"/>
  <c r="GX443" i="1"/>
  <c r="GT443" i="1"/>
  <c r="GR443" i="1"/>
  <c r="GP443" i="1"/>
  <c r="GM443" i="1"/>
  <c r="GG443" i="1"/>
  <c r="FU443" i="1"/>
  <c r="FO443" i="1"/>
  <c r="FC443" i="1"/>
  <c r="EW443" i="1"/>
  <c r="EK443" i="1"/>
  <c r="EE443" i="1"/>
  <c r="DS443" i="1"/>
  <c r="DM443" i="1"/>
  <c r="DA443" i="1"/>
  <c r="CU443" i="1"/>
  <c r="CE443" i="1"/>
  <c r="BT443" i="1"/>
  <c r="BS443" i="1"/>
  <c r="BQ443" i="1"/>
  <c r="BP443" i="1"/>
  <c r="BM443" i="1"/>
  <c r="BN443" i="1" s="1"/>
  <c r="GZ443" i="1" s="1"/>
  <c r="BJ443" i="1"/>
  <c r="BG443" i="1"/>
  <c r="BH443" i="1" s="1"/>
  <c r="AU443" i="1"/>
  <c r="AR443" i="1"/>
  <c r="AC443" i="1"/>
  <c r="JK442" i="1"/>
  <c r="JI442" i="1"/>
  <c r="JD442" i="1"/>
  <c r="IN442" i="1"/>
  <c r="HM442" i="1"/>
  <c r="HL442" i="1"/>
  <c r="GX442" i="1"/>
  <c r="GT442" i="1"/>
  <c r="GR442" i="1"/>
  <c r="GP442" i="1"/>
  <c r="GM442" i="1"/>
  <c r="GG442" i="1"/>
  <c r="FU442" i="1"/>
  <c r="FO442" i="1"/>
  <c r="FC442" i="1"/>
  <c r="EW442" i="1"/>
  <c r="EK442" i="1"/>
  <c r="EE442" i="1"/>
  <c r="DS442" i="1"/>
  <c r="DM442" i="1"/>
  <c r="DA442" i="1"/>
  <c r="CU442" i="1"/>
  <c r="CE442" i="1"/>
  <c r="GO442" i="1" s="1"/>
  <c r="BT442" i="1"/>
  <c r="BS442" i="1"/>
  <c r="BP442" i="1"/>
  <c r="BQ442" i="1" s="1"/>
  <c r="BM442" i="1"/>
  <c r="BN442" i="1" s="1"/>
  <c r="GZ442" i="1" s="1"/>
  <c r="BJ442" i="1"/>
  <c r="BK442" i="1" s="1"/>
  <c r="BG442" i="1"/>
  <c r="BH442" i="1" s="1"/>
  <c r="AU442" i="1"/>
  <c r="JE442" i="1" s="1"/>
  <c r="JF442" i="1" s="1"/>
  <c r="AR442" i="1"/>
  <c r="AC442" i="1"/>
  <c r="JK441" i="1"/>
  <c r="JI441" i="1"/>
  <c r="JD441" i="1"/>
  <c r="IN441" i="1"/>
  <c r="HM441" i="1"/>
  <c r="HL441" i="1"/>
  <c r="GX441" i="1"/>
  <c r="GT441" i="1"/>
  <c r="GR441" i="1"/>
  <c r="GP441" i="1"/>
  <c r="GM441" i="1"/>
  <c r="GG441" i="1"/>
  <c r="FU441" i="1"/>
  <c r="FO441" i="1"/>
  <c r="FC441" i="1"/>
  <c r="EW441" i="1"/>
  <c r="EK441" i="1"/>
  <c r="EE441" i="1"/>
  <c r="DS441" i="1"/>
  <c r="DM441" i="1"/>
  <c r="DA441" i="1"/>
  <c r="CU441" i="1"/>
  <c r="CE441" i="1"/>
  <c r="BT441" i="1"/>
  <c r="BS441" i="1"/>
  <c r="BP441" i="1"/>
  <c r="BM441" i="1"/>
  <c r="BN441" i="1" s="1"/>
  <c r="GZ441" i="1" s="1"/>
  <c r="BJ441" i="1"/>
  <c r="BG441" i="1"/>
  <c r="BH441" i="1" s="1"/>
  <c r="AU441" i="1"/>
  <c r="II441" i="1" s="1"/>
  <c r="IK441" i="1" s="1"/>
  <c r="AR441" i="1"/>
  <c r="AC441" i="1"/>
  <c r="JK440" i="1"/>
  <c r="JI440" i="1"/>
  <c r="JD440" i="1"/>
  <c r="IN440" i="1"/>
  <c r="HM440" i="1"/>
  <c r="HL440" i="1"/>
  <c r="GX440" i="1"/>
  <c r="GT440" i="1"/>
  <c r="GR440" i="1"/>
  <c r="GP440" i="1"/>
  <c r="GM440" i="1"/>
  <c r="GG440" i="1"/>
  <c r="FU440" i="1"/>
  <c r="FO440" i="1"/>
  <c r="FC440" i="1"/>
  <c r="EW440" i="1"/>
  <c r="EK440" i="1"/>
  <c r="EE440" i="1"/>
  <c r="DS440" i="1"/>
  <c r="DM440" i="1"/>
  <c r="DA440" i="1"/>
  <c r="CU440" i="1"/>
  <c r="CE440" i="1"/>
  <c r="BT440" i="1"/>
  <c r="BS440" i="1"/>
  <c r="BP440" i="1"/>
  <c r="BQ440" i="1" s="1"/>
  <c r="BM440" i="1"/>
  <c r="BJ440" i="1"/>
  <c r="BG440" i="1"/>
  <c r="BH440" i="1" s="1"/>
  <c r="AU440" i="1"/>
  <c r="AR440" i="1"/>
  <c r="AC440" i="1"/>
  <c r="JK439" i="1"/>
  <c r="JI439" i="1"/>
  <c r="JD439" i="1"/>
  <c r="IN439" i="1"/>
  <c r="HM439" i="1"/>
  <c r="HL439" i="1"/>
  <c r="GX439" i="1"/>
  <c r="GT439" i="1"/>
  <c r="GR439" i="1"/>
  <c r="GP439" i="1"/>
  <c r="GM439" i="1"/>
  <c r="GG439" i="1"/>
  <c r="FU439" i="1"/>
  <c r="FO439" i="1"/>
  <c r="FC439" i="1"/>
  <c r="EW439" i="1"/>
  <c r="EK439" i="1"/>
  <c r="EE439" i="1"/>
  <c r="DS439" i="1"/>
  <c r="DM439" i="1"/>
  <c r="DA439" i="1"/>
  <c r="CU439" i="1"/>
  <c r="CE439" i="1"/>
  <c r="BT439" i="1"/>
  <c r="BS439" i="1"/>
  <c r="BP439" i="1"/>
  <c r="BQ439" i="1" s="1"/>
  <c r="BM439" i="1"/>
  <c r="BN439" i="1" s="1"/>
  <c r="GZ439" i="1" s="1"/>
  <c r="BJ439" i="1"/>
  <c r="GV439" i="1" s="1"/>
  <c r="BG439" i="1"/>
  <c r="BH439" i="1" s="1"/>
  <c r="AU439" i="1"/>
  <c r="II439" i="1" s="1"/>
  <c r="IK439" i="1" s="1"/>
  <c r="AR439" i="1"/>
  <c r="AC439" i="1"/>
  <c r="JK438" i="1"/>
  <c r="JI438" i="1"/>
  <c r="JD438" i="1"/>
  <c r="IN438" i="1"/>
  <c r="HM438" i="1"/>
  <c r="HL438" i="1"/>
  <c r="GX438" i="1"/>
  <c r="GT438" i="1"/>
  <c r="GR438" i="1"/>
  <c r="GP438" i="1"/>
  <c r="GM438" i="1"/>
  <c r="GG438" i="1"/>
  <c r="FU438" i="1"/>
  <c r="FO438" i="1"/>
  <c r="FC438" i="1"/>
  <c r="EW438" i="1"/>
  <c r="EK438" i="1"/>
  <c r="EE438" i="1"/>
  <c r="DS438" i="1"/>
  <c r="DM438" i="1"/>
  <c r="DA438" i="1"/>
  <c r="CU438" i="1"/>
  <c r="CE438" i="1"/>
  <c r="BT438" i="1"/>
  <c r="BS438" i="1"/>
  <c r="BP438" i="1"/>
  <c r="BQ438" i="1" s="1"/>
  <c r="BM438" i="1"/>
  <c r="BJ438" i="1"/>
  <c r="BK438" i="1" s="1"/>
  <c r="BG438" i="1"/>
  <c r="BH438" i="1" s="1"/>
  <c r="AU438" i="1"/>
  <c r="AR438" i="1"/>
  <c r="AC438" i="1"/>
  <c r="JK437" i="1"/>
  <c r="JI437" i="1"/>
  <c r="JD437" i="1"/>
  <c r="IN437" i="1"/>
  <c r="HM437" i="1"/>
  <c r="HL437" i="1"/>
  <c r="GX437" i="1"/>
  <c r="GT437" i="1"/>
  <c r="GR437" i="1"/>
  <c r="GP437" i="1"/>
  <c r="GM437" i="1"/>
  <c r="GG437" i="1"/>
  <c r="FU437" i="1"/>
  <c r="FO437" i="1"/>
  <c r="FC437" i="1"/>
  <c r="EW437" i="1"/>
  <c r="EK437" i="1"/>
  <c r="EE437" i="1"/>
  <c r="DS437" i="1"/>
  <c r="DM437" i="1"/>
  <c r="DA437" i="1"/>
  <c r="CU437" i="1"/>
  <c r="CE437" i="1"/>
  <c r="GO437" i="1" s="1"/>
  <c r="BT437" i="1"/>
  <c r="BS437" i="1"/>
  <c r="BP437" i="1"/>
  <c r="BQ437" i="1" s="1"/>
  <c r="BM437" i="1"/>
  <c r="BN437" i="1" s="1"/>
  <c r="GZ437" i="1" s="1"/>
  <c r="BJ437" i="1"/>
  <c r="BG437" i="1"/>
  <c r="BH437" i="1" s="1"/>
  <c r="AU437" i="1"/>
  <c r="AR437" i="1"/>
  <c r="AC437" i="1"/>
  <c r="JK436" i="1"/>
  <c r="JI436" i="1"/>
  <c r="JD436" i="1"/>
  <c r="IN436" i="1"/>
  <c r="HM436" i="1"/>
  <c r="HL436" i="1"/>
  <c r="GX436" i="1"/>
  <c r="GT436" i="1"/>
  <c r="GR436" i="1"/>
  <c r="GP436" i="1"/>
  <c r="GM436" i="1"/>
  <c r="GG436" i="1"/>
  <c r="FU436" i="1"/>
  <c r="FO436" i="1"/>
  <c r="FC436" i="1"/>
  <c r="EW436" i="1"/>
  <c r="EK436" i="1"/>
  <c r="EE436" i="1"/>
  <c r="DS436" i="1"/>
  <c r="DM436" i="1"/>
  <c r="DA436" i="1"/>
  <c r="CU436" i="1"/>
  <c r="CE436" i="1"/>
  <c r="BT436" i="1"/>
  <c r="BS436" i="1"/>
  <c r="BP436" i="1"/>
  <c r="BQ436" i="1" s="1"/>
  <c r="BM436" i="1"/>
  <c r="BN436" i="1" s="1"/>
  <c r="GZ436" i="1" s="1"/>
  <c r="BJ436" i="1"/>
  <c r="BG436" i="1"/>
  <c r="AU436" i="1"/>
  <c r="II436" i="1" s="1"/>
  <c r="IK436" i="1" s="1"/>
  <c r="AR436" i="1"/>
  <c r="AC436" i="1"/>
  <c r="JK435" i="1"/>
  <c r="JI435" i="1"/>
  <c r="JD435" i="1"/>
  <c r="IN435" i="1"/>
  <c r="HM435" i="1"/>
  <c r="HL435" i="1"/>
  <c r="GX435" i="1"/>
  <c r="GT435" i="1"/>
  <c r="GR435" i="1"/>
  <c r="GP435" i="1"/>
  <c r="GM435" i="1"/>
  <c r="GG435" i="1"/>
  <c r="FU435" i="1"/>
  <c r="FO435" i="1"/>
  <c r="FC435" i="1"/>
  <c r="EW435" i="1"/>
  <c r="EK435" i="1"/>
  <c r="EE435" i="1"/>
  <c r="DS435" i="1"/>
  <c r="DM435" i="1"/>
  <c r="DA435" i="1"/>
  <c r="CU435" i="1"/>
  <c r="CE435" i="1"/>
  <c r="BT435" i="1"/>
  <c r="BS435" i="1"/>
  <c r="BP435" i="1"/>
  <c r="BQ435" i="1" s="1"/>
  <c r="BM435" i="1"/>
  <c r="BN435" i="1" s="1"/>
  <c r="GZ435" i="1" s="1"/>
  <c r="BJ435" i="1"/>
  <c r="GV435" i="1" s="1"/>
  <c r="BG435" i="1"/>
  <c r="AU435" i="1"/>
  <c r="JE435" i="1" s="1"/>
  <c r="JF435" i="1" s="1"/>
  <c r="AR435" i="1"/>
  <c r="AC435" i="1"/>
  <c r="JK434" i="1"/>
  <c r="JI434" i="1"/>
  <c r="JD434" i="1"/>
  <c r="IN434" i="1"/>
  <c r="HM434" i="1"/>
  <c r="HL434" i="1"/>
  <c r="GX434" i="1"/>
  <c r="GT434" i="1"/>
  <c r="GR434" i="1"/>
  <c r="GP434" i="1"/>
  <c r="GM434" i="1"/>
  <c r="GG434" i="1"/>
  <c r="FU434" i="1"/>
  <c r="FO434" i="1"/>
  <c r="FC434" i="1"/>
  <c r="EW434" i="1"/>
  <c r="EK434" i="1"/>
  <c r="EE434" i="1"/>
  <c r="DS434" i="1"/>
  <c r="DM434" i="1"/>
  <c r="DA434" i="1"/>
  <c r="CU434" i="1"/>
  <c r="CE434" i="1"/>
  <c r="GO434" i="1" s="1"/>
  <c r="BT434" i="1"/>
  <c r="BS434" i="1"/>
  <c r="BP434" i="1"/>
  <c r="BQ434" i="1" s="1"/>
  <c r="BM434" i="1"/>
  <c r="BN434" i="1" s="1"/>
  <c r="GZ434" i="1" s="1"/>
  <c r="BJ434" i="1"/>
  <c r="BK434" i="1" s="1"/>
  <c r="BG434" i="1"/>
  <c r="AU434" i="1"/>
  <c r="AR434" i="1"/>
  <c r="AC434" i="1"/>
  <c r="JK433" i="1"/>
  <c r="JI433" i="1"/>
  <c r="JD433" i="1"/>
  <c r="IN433" i="1"/>
  <c r="HM433" i="1"/>
  <c r="HL433" i="1"/>
  <c r="GX433" i="1"/>
  <c r="GT433" i="1"/>
  <c r="GR433" i="1"/>
  <c r="GP433" i="1"/>
  <c r="GM433" i="1"/>
  <c r="GG433" i="1"/>
  <c r="FU433" i="1"/>
  <c r="FO433" i="1"/>
  <c r="FC433" i="1"/>
  <c r="EW433" i="1"/>
  <c r="EK433" i="1"/>
  <c r="EE433" i="1"/>
  <c r="DS433" i="1"/>
  <c r="DM433" i="1"/>
  <c r="DA433" i="1"/>
  <c r="CU433" i="1"/>
  <c r="CE433" i="1"/>
  <c r="BT433" i="1"/>
  <c r="BS433" i="1"/>
  <c r="BP433" i="1"/>
  <c r="BQ433" i="1" s="1"/>
  <c r="BM433" i="1"/>
  <c r="BN433" i="1" s="1"/>
  <c r="GZ433" i="1" s="1"/>
  <c r="BJ433" i="1"/>
  <c r="BK433" i="1" s="1"/>
  <c r="BG433" i="1"/>
  <c r="BH433" i="1" s="1"/>
  <c r="AU433" i="1"/>
  <c r="AR433" i="1"/>
  <c r="AC433" i="1"/>
  <c r="JK432" i="1"/>
  <c r="JI432" i="1"/>
  <c r="JD432" i="1"/>
  <c r="IN432" i="1"/>
  <c r="HM432" i="1"/>
  <c r="HL432" i="1"/>
  <c r="GX432" i="1"/>
  <c r="GT432" i="1"/>
  <c r="GR432" i="1"/>
  <c r="GP432" i="1"/>
  <c r="GM432" i="1"/>
  <c r="GG432" i="1"/>
  <c r="FU432" i="1"/>
  <c r="FO432" i="1"/>
  <c r="FC432" i="1"/>
  <c r="EW432" i="1"/>
  <c r="EK432" i="1"/>
  <c r="EE432" i="1"/>
  <c r="DS432" i="1"/>
  <c r="DM432" i="1"/>
  <c r="DA432" i="1"/>
  <c r="CU432" i="1"/>
  <c r="CE432" i="1"/>
  <c r="GO432" i="1" s="1"/>
  <c r="BT432" i="1"/>
  <c r="BS432" i="1"/>
  <c r="BP432" i="1"/>
  <c r="BQ432" i="1" s="1"/>
  <c r="BM432" i="1"/>
  <c r="BJ432" i="1"/>
  <c r="BK432" i="1" s="1"/>
  <c r="BG432" i="1"/>
  <c r="BH432" i="1" s="1"/>
  <c r="AU432" i="1"/>
  <c r="AR432" i="1"/>
  <c r="AC432" i="1"/>
  <c r="JK431" i="1"/>
  <c r="JI431" i="1"/>
  <c r="JD431" i="1"/>
  <c r="IN431" i="1"/>
  <c r="HM431" i="1"/>
  <c r="HL431" i="1"/>
  <c r="GX431" i="1"/>
  <c r="GT431" i="1"/>
  <c r="GR431" i="1"/>
  <c r="GP431" i="1"/>
  <c r="GM431" i="1"/>
  <c r="GG431" i="1"/>
  <c r="FU431" i="1"/>
  <c r="FO431" i="1"/>
  <c r="FC431" i="1"/>
  <c r="EW431" i="1"/>
  <c r="EK431" i="1"/>
  <c r="EE431" i="1"/>
  <c r="DS431" i="1"/>
  <c r="DM431" i="1"/>
  <c r="DA431" i="1"/>
  <c r="CU431" i="1"/>
  <c r="CE431" i="1"/>
  <c r="BT431" i="1"/>
  <c r="BS431" i="1"/>
  <c r="BP431" i="1"/>
  <c r="BQ431" i="1" s="1"/>
  <c r="BM431" i="1"/>
  <c r="BN431" i="1" s="1"/>
  <c r="GZ431" i="1" s="1"/>
  <c r="BJ431" i="1"/>
  <c r="GV431" i="1" s="1"/>
  <c r="BG431" i="1"/>
  <c r="AU431" i="1"/>
  <c r="II431" i="1" s="1"/>
  <c r="IK431" i="1" s="1"/>
  <c r="AR431" i="1"/>
  <c r="AC431" i="1"/>
  <c r="JK430" i="1"/>
  <c r="JI430" i="1"/>
  <c r="JD430" i="1"/>
  <c r="IN430" i="1"/>
  <c r="HM430" i="1"/>
  <c r="HL430" i="1"/>
  <c r="GX430" i="1"/>
  <c r="GT430" i="1"/>
  <c r="GR430" i="1"/>
  <c r="GP430" i="1"/>
  <c r="GM430" i="1"/>
  <c r="GG430" i="1"/>
  <c r="FU430" i="1"/>
  <c r="FO430" i="1"/>
  <c r="FC430" i="1"/>
  <c r="EW430" i="1"/>
  <c r="EK430" i="1"/>
  <c r="EE430" i="1"/>
  <c r="DS430" i="1"/>
  <c r="DM430" i="1"/>
  <c r="DA430" i="1"/>
  <c r="CU430" i="1"/>
  <c r="CE430" i="1"/>
  <c r="GO430" i="1" s="1"/>
  <c r="BT430" i="1"/>
  <c r="BS430" i="1"/>
  <c r="BP430" i="1"/>
  <c r="BQ430" i="1" s="1"/>
  <c r="BM430" i="1"/>
  <c r="BN430" i="1" s="1"/>
  <c r="GZ430" i="1" s="1"/>
  <c r="BJ430" i="1"/>
  <c r="BK430" i="1" s="1"/>
  <c r="BG430" i="1"/>
  <c r="BH430" i="1" s="1"/>
  <c r="AU430" i="1"/>
  <c r="AR430" i="1"/>
  <c r="AC430" i="1"/>
  <c r="JK429" i="1"/>
  <c r="JI429" i="1"/>
  <c r="JD429" i="1"/>
  <c r="IN429" i="1"/>
  <c r="HM429" i="1"/>
  <c r="HL429" i="1"/>
  <c r="GX429" i="1"/>
  <c r="GT429" i="1"/>
  <c r="GR429" i="1"/>
  <c r="GP429" i="1"/>
  <c r="GM429" i="1"/>
  <c r="GG429" i="1"/>
  <c r="FU429" i="1"/>
  <c r="FO429" i="1"/>
  <c r="FC429" i="1"/>
  <c r="EW429" i="1"/>
  <c r="EK429" i="1"/>
  <c r="EE429" i="1"/>
  <c r="DS429" i="1"/>
  <c r="DM429" i="1"/>
  <c r="DA429" i="1"/>
  <c r="CU429" i="1"/>
  <c r="CE429" i="1"/>
  <c r="BT429" i="1"/>
  <c r="BS429" i="1"/>
  <c r="BP429" i="1"/>
  <c r="BQ429" i="1" s="1"/>
  <c r="BM429" i="1"/>
  <c r="BN429" i="1" s="1"/>
  <c r="GZ429" i="1" s="1"/>
  <c r="BJ429" i="1"/>
  <c r="BK429" i="1" s="1"/>
  <c r="BG429" i="1"/>
  <c r="BH429" i="1" s="1"/>
  <c r="AU429" i="1"/>
  <c r="AR429" i="1"/>
  <c r="AC429" i="1"/>
  <c r="JK428" i="1"/>
  <c r="JI428" i="1"/>
  <c r="JD428" i="1"/>
  <c r="IN428" i="1"/>
  <c r="HM428" i="1"/>
  <c r="HL428" i="1"/>
  <c r="GX428" i="1"/>
  <c r="GT428" i="1"/>
  <c r="GR428" i="1"/>
  <c r="GP428" i="1"/>
  <c r="GM428" i="1"/>
  <c r="GG428" i="1"/>
  <c r="FU428" i="1"/>
  <c r="FO428" i="1"/>
  <c r="FC428" i="1"/>
  <c r="EW428" i="1"/>
  <c r="EK428" i="1"/>
  <c r="EE428" i="1"/>
  <c r="DS428" i="1"/>
  <c r="DM428" i="1"/>
  <c r="DA428" i="1"/>
  <c r="CU428" i="1"/>
  <c r="CE428" i="1"/>
  <c r="GO428" i="1" s="1"/>
  <c r="BT428" i="1"/>
  <c r="BS428" i="1"/>
  <c r="BP428" i="1"/>
  <c r="BQ428" i="1" s="1"/>
  <c r="BM428" i="1"/>
  <c r="BN428" i="1" s="1"/>
  <c r="GZ428" i="1" s="1"/>
  <c r="BJ428" i="1"/>
  <c r="BG428" i="1"/>
  <c r="BH428" i="1" s="1"/>
  <c r="AU428" i="1"/>
  <c r="AR428" i="1"/>
  <c r="AC428" i="1"/>
  <c r="JK427" i="1"/>
  <c r="JI427" i="1"/>
  <c r="JD427" i="1"/>
  <c r="IN427" i="1"/>
  <c r="HM427" i="1"/>
  <c r="HL427" i="1"/>
  <c r="GX427" i="1"/>
  <c r="GT427" i="1"/>
  <c r="GR427" i="1"/>
  <c r="GP427" i="1"/>
  <c r="GM427" i="1"/>
  <c r="GG427" i="1"/>
  <c r="FU427" i="1"/>
  <c r="FO427" i="1"/>
  <c r="FC427" i="1"/>
  <c r="EW427" i="1"/>
  <c r="EK427" i="1"/>
  <c r="EE427" i="1"/>
  <c r="DS427" i="1"/>
  <c r="DM427" i="1"/>
  <c r="DA427" i="1"/>
  <c r="CU427" i="1"/>
  <c r="CE427" i="1"/>
  <c r="BT427" i="1"/>
  <c r="BS427" i="1"/>
  <c r="BP427" i="1"/>
  <c r="BQ427" i="1" s="1"/>
  <c r="BM427" i="1"/>
  <c r="BN427" i="1" s="1"/>
  <c r="GZ427" i="1" s="1"/>
  <c r="BJ427" i="1"/>
  <c r="GV427" i="1" s="1"/>
  <c r="BG427" i="1"/>
  <c r="AU427" i="1"/>
  <c r="II427" i="1" s="1"/>
  <c r="IK427" i="1" s="1"/>
  <c r="AR427" i="1"/>
  <c r="AC427" i="1"/>
  <c r="JK426" i="1"/>
  <c r="JI426" i="1"/>
  <c r="JD426" i="1"/>
  <c r="IN426" i="1"/>
  <c r="HM426" i="1"/>
  <c r="HL426" i="1"/>
  <c r="GX426" i="1"/>
  <c r="GT426" i="1"/>
  <c r="GR426" i="1"/>
  <c r="GP426" i="1"/>
  <c r="GO426" i="1"/>
  <c r="GM426" i="1"/>
  <c r="GG426" i="1"/>
  <c r="FU426" i="1"/>
  <c r="FO426" i="1"/>
  <c r="FC426" i="1"/>
  <c r="EW426" i="1"/>
  <c r="EK426" i="1"/>
  <c r="EE426" i="1"/>
  <c r="DS426" i="1"/>
  <c r="DM426" i="1"/>
  <c r="DA426" i="1"/>
  <c r="CU426" i="1"/>
  <c r="CE426" i="1"/>
  <c r="BT426" i="1"/>
  <c r="BS426" i="1"/>
  <c r="BP426" i="1"/>
  <c r="BQ426" i="1" s="1"/>
  <c r="BM426" i="1"/>
  <c r="BN426" i="1" s="1"/>
  <c r="GZ426" i="1" s="1"/>
  <c r="BJ426" i="1"/>
  <c r="GV426" i="1" s="1"/>
  <c r="BG426" i="1"/>
  <c r="BH426" i="1" s="1"/>
  <c r="AU426" i="1"/>
  <c r="AR426" i="1"/>
  <c r="AC426" i="1"/>
  <c r="JK425" i="1"/>
  <c r="JI425" i="1"/>
  <c r="JD425" i="1"/>
  <c r="IN425" i="1"/>
  <c r="HM425" i="1"/>
  <c r="HL425" i="1"/>
  <c r="GX425" i="1"/>
  <c r="GT425" i="1"/>
  <c r="GR425" i="1"/>
  <c r="GP425" i="1"/>
  <c r="GM425" i="1"/>
  <c r="GG425" i="1"/>
  <c r="FU425" i="1"/>
  <c r="FO425" i="1"/>
  <c r="FC425" i="1"/>
  <c r="EW425" i="1"/>
  <c r="EK425" i="1"/>
  <c r="EE425" i="1"/>
  <c r="DS425" i="1"/>
  <c r="DM425" i="1"/>
  <c r="DA425" i="1"/>
  <c r="CU425" i="1"/>
  <c r="CE425" i="1"/>
  <c r="BT425" i="1"/>
  <c r="BS425" i="1"/>
  <c r="BP425" i="1"/>
  <c r="BQ425" i="1" s="1"/>
  <c r="BM425" i="1"/>
  <c r="BN425" i="1" s="1"/>
  <c r="GZ425" i="1" s="1"/>
  <c r="BJ425" i="1"/>
  <c r="GV425" i="1" s="1"/>
  <c r="BG425" i="1"/>
  <c r="AU425" i="1"/>
  <c r="AR425" i="1"/>
  <c r="AC425" i="1"/>
  <c r="JK424" i="1"/>
  <c r="JD424" i="1"/>
  <c r="IN424" i="1"/>
  <c r="HM424" i="1"/>
  <c r="HL424" i="1"/>
  <c r="GX424" i="1"/>
  <c r="GT424" i="1"/>
  <c r="GR424" i="1"/>
  <c r="GP424" i="1"/>
  <c r="GM424" i="1"/>
  <c r="GG424" i="1"/>
  <c r="FU424" i="1"/>
  <c r="FO424" i="1"/>
  <c r="FC424" i="1"/>
  <c r="EW424" i="1"/>
  <c r="EK424" i="1"/>
  <c r="EE424" i="1"/>
  <c r="DS424" i="1"/>
  <c r="DM424" i="1"/>
  <c r="DA424" i="1"/>
  <c r="CU424" i="1"/>
  <c r="CE424" i="1"/>
  <c r="GO424" i="1" s="1"/>
  <c r="BT424" i="1"/>
  <c r="BS424" i="1"/>
  <c r="BP424" i="1"/>
  <c r="BQ424" i="1" s="1"/>
  <c r="BM424" i="1"/>
  <c r="BN424" i="1" s="1"/>
  <c r="GZ424" i="1" s="1"/>
  <c r="BJ424" i="1"/>
  <c r="BG424" i="1"/>
  <c r="AU424" i="1"/>
  <c r="AR424" i="1"/>
  <c r="AC424" i="1"/>
  <c r="JK423" i="1"/>
  <c r="JI423" i="1"/>
  <c r="JD423" i="1"/>
  <c r="IN423" i="1"/>
  <c r="HM423" i="1"/>
  <c r="HL423" i="1"/>
  <c r="GX423" i="1"/>
  <c r="GT423" i="1"/>
  <c r="GR423" i="1"/>
  <c r="GP423" i="1"/>
  <c r="GM423" i="1"/>
  <c r="GG423" i="1"/>
  <c r="FU423" i="1"/>
  <c r="FO423" i="1"/>
  <c r="FC423" i="1"/>
  <c r="EW423" i="1"/>
  <c r="EK423" i="1"/>
  <c r="EE423" i="1"/>
  <c r="DS423" i="1"/>
  <c r="DM423" i="1"/>
  <c r="DA423" i="1"/>
  <c r="CU423" i="1"/>
  <c r="CE423" i="1"/>
  <c r="GO423" i="1" s="1"/>
  <c r="BT423" i="1"/>
  <c r="BS423" i="1"/>
  <c r="BP423" i="1"/>
  <c r="BQ423" i="1" s="1"/>
  <c r="BM423" i="1"/>
  <c r="BN423" i="1" s="1"/>
  <c r="GZ423" i="1" s="1"/>
  <c r="BJ423" i="1"/>
  <c r="GV423" i="1" s="1"/>
  <c r="BH423" i="1"/>
  <c r="BG423" i="1"/>
  <c r="AU423" i="1"/>
  <c r="AR423" i="1"/>
  <c r="AC423" i="1"/>
  <c r="JK422" i="1"/>
  <c r="JI422" i="1"/>
  <c r="JD422" i="1"/>
  <c r="IN422" i="1"/>
  <c r="HM422" i="1"/>
  <c r="HL422" i="1"/>
  <c r="GX422" i="1"/>
  <c r="GV422" i="1"/>
  <c r="GT422" i="1"/>
  <c r="GR422" i="1"/>
  <c r="GP422" i="1"/>
  <c r="GM422" i="1"/>
  <c r="GG422" i="1"/>
  <c r="FU422" i="1"/>
  <c r="FO422" i="1"/>
  <c r="FC422" i="1"/>
  <c r="EW422" i="1"/>
  <c r="EK422" i="1"/>
  <c r="EE422" i="1"/>
  <c r="DS422" i="1"/>
  <c r="DM422" i="1"/>
  <c r="DA422" i="1"/>
  <c r="CU422" i="1"/>
  <c r="CE422" i="1"/>
  <c r="GO422" i="1" s="1"/>
  <c r="BT422" i="1"/>
  <c r="BS422" i="1"/>
  <c r="BP422" i="1"/>
  <c r="BQ422" i="1" s="1"/>
  <c r="BM422" i="1"/>
  <c r="BN422" i="1" s="1"/>
  <c r="GZ422" i="1" s="1"/>
  <c r="BJ422" i="1"/>
  <c r="BK422" i="1" s="1"/>
  <c r="BG422" i="1"/>
  <c r="BH422" i="1" s="1"/>
  <c r="AU422" i="1"/>
  <c r="AR422" i="1"/>
  <c r="AC422" i="1"/>
  <c r="JK421" i="1"/>
  <c r="JI421" i="1"/>
  <c r="JD421" i="1"/>
  <c r="IN421" i="1"/>
  <c r="HM421" i="1"/>
  <c r="HL421" i="1"/>
  <c r="GX421" i="1"/>
  <c r="GT421" i="1"/>
  <c r="GR421" i="1"/>
  <c r="GP421" i="1"/>
  <c r="GM421" i="1"/>
  <c r="GG421" i="1"/>
  <c r="FU421" i="1"/>
  <c r="FO421" i="1"/>
  <c r="FC421" i="1"/>
  <c r="EW421" i="1"/>
  <c r="EK421" i="1"/>
  <c r="EE421" i="1"/>
  <c r="DS421" i="1"/>
  <c r="DM421" i="1"/>
  <c r="DA421" i="1"/>
  <c r="CU421" i="1"/>
  <c r="CE421" i="1"/>
  <c r="BT421" i="1"/>
  <c r="BS421" i="1"/>
  <c r="BP421" i="1"/>
  <c r="BQ421" i="1" s="1"/>
  <c r="BM421" i="1"/>
  <c r="BN421" i="1" s="1"/>
  <c r="GZ421" i="1" s="1"/>
  <c r="BJ421" i="1"/>
  <c r="BK421" i="1" s="1"/>
  <c r="BG421" i="1"/>
  <c r="AU421" i="1"/>
  <c r="AR421" i="1"/>
  <c r="AC421" i="1"/>
  <c r="JK420" i="1"/>
  <c r="JD420" i="1"/>
  <c r="IN420" i="1"/>
  <c r="HM420" i="1"/>
  <c r="HL420" i="1"/>
  <c r="GX420" i="1"/>
  <c r="GT420" i="1"/>
  <c r="GR420" i="1"/>
  <c r="GP420" i="1"/>
  <c r="GM420" i="1"/>
  <c r="GG420" i="1"/>
  <c r="FU420" i="1"/>
  <c r="FO420" i="1"/>
  <c r="FC420" i="1"/>
  <c r="EW420" i="1"/>
  <c r="EK420" i="1"/>
  <c r="EE420" i="1"/>
  <c r="DS420" i="1"/>
  <c r="DM420" i="1"/>
  <c r="DA420" i="1"/>
  <c r="CU420" i="1"/>
  <c r="CE420" i="1"/>
  <c r="GO420" i="1" s="1"/>
  <c r="BT420" i="1"/>
  <c r="BS420" i="1"/>
  <c r="BP420" i="1"/>
  <c r="BM420" i="1"/>
  <c r="BN420" i="1" s="1"/>
  <c r="GZ420" i="1" s="1"/>
  <c r="BJ420" i="1"/>
  <c r="BK420" i="1" s="1"/>
  <c r="BG420" i="1"/>
  <c r="BH420" i="1" s="1"/>
  <c r="AU420" i="1"/>
  <c r="AR420" i="1"/>
  <c r="AC420" i="1"/>
  <c r="JK419" i="1"/>
  <c r="JI419" i="1"/>
  <c r="JD419" i="1"/>
  <c r="IN419" i="1"/>
  <c r="HM419" i="1"/>
  <c r="HL419" i="1"/>
  <c r="GX419" i="1"/>
  <c r="GT419" i="1"/>
  <c r="GR419" i="1"/>
  <c r="GP419" i="1"/>
  <c r="GM419" i="1"/>
  <c r="GG419" i="1"/>
  <c r="FU419" i="1"/>
  <c r="FO419" i="1"/>
  <c r="FC419" i="1"/>
  <c r="EW419" i="1"/>
  <c r="EK419" i="1"/>
  <c r="EE419" i="1"/>
  <c r="DS419" i="1"/>
  <c r="DM419" i="1"/>
  <c r="DA419" i="1"/>
  <c r="CU419" i="1"/>
  <c r="CE419" i="1"/>
  <c r="BT419" i="1"/>
  <c r="BS419" i="1"/>
  <c r="BP419" i="1"/>
  <c r="BM419" i="1"/>
  <c r="BN419" i="1" s="1"/>
  <c r="GZ419" i="1" s="1"/>
  <c r="BJ419" i="1"/>
  <c r="BG419" i="1"/>
  <c r="BH419" i="1" s="1"/>
  <c r="AU419" i="1"/>
  <c r="AR419" i="1"/>
  <c r="AC419" i="1"/>
  <c r="JK418" i="1"/>
  <c r="JI418" i="1"/>
  <c r="JD418" i="1"/>
  <c r="IN418" i="1"/>
  <c r="HM418" i="1"/>
  <c r="HL418" i="1"/>
  <c r="HF418" i="1"/>
  <c r="HG418" i="1" s="1"/>
  <c r="GX418" i="1"/>
  <c r="GT418" i="1"/>
  <c r="GR418" i="1"/>
  <c r="GP418" i="1"/>
  <c r="GM418" i="1"/>
  <c r="GG418" i="1"/>
  <c r="FU418" i="1"/>
  <c r="FO418" i="1"/>
  <c r="FC418" i="1"/>
  <c r="EW418" i="1"/>
  <c r="EK418" i="1"/>
  <c r="EE418" i="1"/>
  <c r="DS418" i="1"/>
  <c r="DM418" i="1"/>
  <c r="DA418" i="1"/>
  <c r="CU418" i="1"/>
  <c r="CE418" i="1"/>
  <c r="GO418" i="1" s="1"/>
  <c r="BT418" i="1"/>
  <c r="BS418" i="1"/>
  <c r="BP418" i="1"/>
  <c r="BQ418" i="1" s="1"/>
  <c r="BM418" i="1"/>
  <c r="BN418" i="1" s="1"/>
  <c r="GZ418" i="1" s="1"/>
  <c r="BJ418" i="1"/>
  <c r="BG418" i="1"/>
  <c r="BH418" i="1" s="1"/>
  <c r="AU418" i="1"/>
  <c r="AR418" i="1"/>
  <c r="AC418" i="1"/>
  <c r="JK417" i="1"/>
  <c r="JI417" i="1"/>
  <c r="JD417" i="1"/>
  <c r="IN417" i="1"/>
  <c r="HM417" i="1"/>
  <c r="HL417" i="1"/>
  <c r="GX417" i="1"/>
  <c r="GT417" i="1"/>
  <c r="GR417" i="1"/>
  <c r="GP417" i="1"/>
  <c r="GM417" i="1"/>
  <c r="GG417" i="1"/>
  <c r="FU417" i="1"/>
  <c r="FO417" i="1"/>
  <c r="FC417" i="1"/>
  <c r="EW417" i="1"/>
  <c r="EK417" i="1"/>
  <c r="EE417" i="1"/>
  <c r="DS417" i="1"/>
  <c r="DM417" i="1"/>
  <c r="DA417" i="1"/>
  <c r="CU417" i="1"/>
  <c r="CE417" i="1"/>
  <c r="CH417" i="1" s="1"/>
  <c r="CI417" i="1" s="1"/>
  <c r="BT417" i="1"/>
  <c r="BS417" i="1"/>
  <c r="BP417" i="1"/>
  <c r="BQ417" i="1" s="1"/>
  <c r="BM417" i="1"/>
  <c r="BN417" i="1" s="1"/>
  <c r="GZ417" i="1" s="1"/>
  <c r="BJ417" i="1"/>
  <c r="BK417" i="1" s="1"/>
  <c r="BG417" i="1"/>
  <c r="AU417" i="1"/>
  <c r="AR417" i="1"/>
  <c r="AC417" i="1"/>
  <c r="JK416" i="1"/>
  <c r="JD416" i="1"/>
  <c r="IN416" i="1"/>
  <c r="HM416" i="1"/>
  <c r="HL416" i="1"/>
  <c r="IH416" i="1" s="1"/>
  <c r="IL416" i="1" s="1"/>
  <c r="GX416" i="1"/>
  <c r="GT416" i="1"/>
  <c r="GR416" i="1"/>
  <c r="GP416" i="1"/>
  <c r="GM416" i="1"/>
  <c r="GG416" i="1"/>
  <c r="FU416" i="1"/>
  <c r="FO416" i="1"/>
  <c r="FC416" i="1"/>
  <c r="EW416" i="1"/>
  <c r="EK416" i="1"/>
  <c r="EE416" i="1"/>
  <c r="DS416" i="1"/>
  <c r="DM416" i="1"/>
  <c r="DA416" i="1"/>
  <c r="CU416" i="1"/>
  <c r="CE416" i="1"/>
  <c r="GO416" i="1" s="1"/>
  <c r="BT416" i="1"/>
  <c r="BS416" i="1"/>
  <c r="BP416" i="1"/>
  <c r="BM416" i="1"/>
  <c r="BN416" i="1" s="1"/>
  <c r="GZ416" i="1" s="1"/>
  <c r="BJ416" i="1"/>
  <c r="GV416" i="1" s="1"/>
  <c r="BG416" i="1"/>
  <c r="BH416" i="1" s="1"/>
  <c r="AU416" i="1"/>
  <c r="AR416" i="1"/>
  <c r="AC416" i="1"/>
  <c r="JK415" i="1"/>
  <c r="JI415" i="1"/>
  <c r="JD415" i="1"/>
  <c r="IN415" i="1"/>
  <c r="HM415" i="1"/>
  <c r="HL415" i="1"/>
  <c r="GX415" i="1"/>
  <c r="GT415" i="1"/>
  <c r="GR415" i="1"/>
  <c r="GP415" i="1"/>
  <c r="GM415" i="1"/>
  <c r="GG415" i="1"/>
  <c r="FU415" i="1"/>
  <c r="FO415" i="1"/>
  <c r="FC415" i="1"/>
  <c r="EW415" i="1"/>
  <c r="EK415" i="1"/>
  <c r="EE415" i="1"/>
  <c r="DS415" i="1"/>
  <c r="DM415" i="1"/>
  <c r="DA415" i="1"/>
  <c r="CU415" i="1"/>
  <c r="CE415" i="1"/>
  <c r="BT415" i="1"/>
  <c r="BS415" i="1"/>
  <c r="BP415" i="1"/>
  <c r="BQ415" i="1" s="1"/>
  <c r="BM415" i="1"/>
  <c r="BN415" i="1" s="1"/>
  <c r="GZ415" i="1" s="1"/>
  <c r="BJ415" i="1"/>
  <c r="BK415" i="1" s="1"/>
  <c r="BG415" i="1"/>
  <c r="BH415" i="1" s="1"/>
  <c r="AU415" i="1"/>
  <c r="AR415" i="1"/>
  <c r="AC415" i="1"/>
  <c r="JK414" i="1"/>
  <c r="JI414" i="1"/>
  <c r="JD414" i="1"/>
  <c r="IN414" i="1"/>
  <c r="HM414" i="1"/>
  <c r="HL414" i="1"/>
  <c r="GX414" i="1"/>
  <c r="GT414" i="1"/>
  <c r="GR414" i="1"/>
  <c r="GP414" i="1"/>
  <c r="GM414" i="1"/>
  <c r="GG414" i="1"/>
  <c r="FU414" i="1"/>
  <c r="FO414" i="1"/>
  <c r="FC414" i="1"/>
  <c r="EW414" i="1"/>
  <c r="EK414" i="1"/>
  <c r="EE414" i="1"/>
  <c r="DS414" i="1"/>
  <c r="DM414" i="1"/>
  <c r="DA414" i="1"/>
  <c r="CU414" i="1"/>
  <c r="CE414" i="1"/>
  <c r="BT414" i="1"/>
  <c r="BS414" i="1"/>
  <c r="BP414" i="1"/>
  <c r="BQ414" i="1" s="1"/>
  <c r="BM414" i="1"/>
  <c r="BN414" i="1" s="1"/>
  <c r="GZ414" i="1" s="1"/>
  <c r="BJ414" i="1"/>
  <c r="BK414" i="1" s="1"/>
  <c r="BG414" i="1"/>
  <c r="BH414" i="1" s="1"/>
  <c r="AU414" i="1"/>
  <c r="AR414" i="1"/>
  <c r="AC414" i="1"/>
  <c r="JK413" i="1"/>
  <c r="JI413" i="1"/>
  <c r="JD413" i="1"/>
  <c r="IN413" i="1"/>
  <c r="HM413" i="1"/>
  <c r="HL413" i="1"/>
  <c r="HF413" i="1"/>
  <c r="HG413" i="1" s="1"/>
  <c r="GX413" i="1"/>
  <c r="GT413" i="1"/>
  <c r="GR413" i="1"/>
  <c r="GP413" i="1"/>
  <c r="GM413" i="1"/>
  <c r="GG413" i="1"/>
  <c r="FU413" i="1"/>
  <c r="FO413" i="1"/>
  <c r="FC413" i="1"/>
  <c r="EW413" i="1"/>
  <c r="EK413" i="1"/>
  <c r="EE413" i="1"/>
  <c r="DS413" i="1"/>
  <c r="DM413" i="1"/>
  <c r="DA413" i="1"/>
  <c r="CU413" i="1"/>
  <c r="CE413" i="1"/>
  <c r="GO413" i="1" s="1"/>
  <c r="BT413" i="1"/>
  <c r="BS413" i="1"/>
  <c r="BP413" i="1"/>
  <c r="BQ413" i="1" s="1"/>
  <c r="BM413" i="1"/>
  <c r="BN413" i="1" s="1"/>
  <c r="GZ413" i="1" s="1"/>
  <c r="BJ413" i="1"/>
  <c r="BG413" i="1"/>
  <c r="BH413" i="1" s="1"/>
  <c r="AU413" i="1"/>
  <c r="AR413" i="1"/>
  <c r="AC413" i="1"/>
  <c r="JK412" i="1"/>
  <c r="JD412" i="1"/>
  <c r="IN412" i="1"/>
  <c r="HM412" i="1"/>
  <c r="HL412" i="1"/>
  <c r="GX412" i="1"/>
  <c r="GT412" i="1"/>
  <c r="GR412" i="1"/>
  <c r="GP412" i="1"/>
  <c r="GM412" i="1"/>
  <c r="GG412" i="1"/>
  <c r="FU412" i="1"/>
  <c r="FO412" i="1"/>
  <c r="FC412" i="1"/>
  <c r="EW412" i="1"/>
  <c r="EK412" i="1"/>
  <c r="EE412" i="1"/>
  <c r="DS412" i="1"/>
  <c r="DM412" i="1"/>
  <c r="DA412" i="1"/>
  <c r="CU412" i="1"/>
  <c r="CE412" i="1"/>
  <c r="GO412" i="1" s="1"/>
  <c r="BT412" i="1"/>
  <c r="BS412" i="1"/>
  <c r="BP412" i="1"/>
  <c r="BQ412" i="1" s="1"/>
  <c r="BM412" i="1"/>
  <c r="BN412" i="1" s="1"/>
  <c r="GZ412" i="1" s="1"/>
  <c r="BJ412" i="1"/>
  <c r="GV412" i="1" s="1"/>
  <c r="BG412" i="1"/>
  <c r="BH412" i="1" s="1"/>
  <c r="AU412" i="1"/>
  <c r="JE412" i="1" s="1"/>
  <c r="JF412" i="1" s="1"/>
  <c r="AR412" i="1"/>
  <c r="AC412" i="1"/>
  <c r="JK411" i="1"/>
  <c r="JI411" i="1"/>
  <c r="JD411" i="1"/>
  <c r="IN411" i="1"/>
  <c r="HM411" i="1"/>
  <c r="HL411" i="1"/>
  <c r="GX411" i="1"/>
  <c r="GT411" i="1"/>
  <c r="GR411" i="1"/>
  <c r="GP411" i="1"/>
  <c r="GM411" i="1"/>
  <c r="GG411" i="1"/>
  <c r="FU411" i="1"/>
  <c r="FO411" i="1"/>
  <c r="FC411" i="1"/>
  <c r="EW411" i="1"/>
  <c r="EK411" i="1"/>
  <c r="EE411" i="1"/>
  <c r="DS411" i="1"/>
  <c r="DM411" i="1"/>
  <c r="DA411" i="1"/>
  <c r="CU411" i="1"/>
  <c r="CE411" i="1"/>
  <c r="GO411" i="1" s="1"/>
  <c r="BT411" i="1"/>
  <c r="BS411" i="1"/>
  <c r="BP411" i="1"/>
  <c r="BQ411" i="1" s="1"/>
  <c r="BM411" i="1"/>
  <c r="BN411" i="1" s="1"/>
  <c r="GZ411" i="1" s="1"/>
  <c r="BJ411" i="1"/>
  <c r="BG411" i="1"/>
  <c r="BH411" i="1" s="1"/>
  <c r="AU411" i="1"/>
  <c r="AR411" i="1"/>
  <c r="AC411" i="1"/>
  <c r="JK410" i="1"/>
  <c r="JI410" i="1"/>
  <c r="JD410" i="1"/>
  <c r="IN410" i="1"/>
  <c r="HM410" i="1"/>
  <c r="HL410" i="1"/>
  <c r="GX410" i="1"/>
  <c r="GT410" i="1"/>
  <c r="GR410" i="1"/>
  <c r="GP410" i="1"/>
  <c r="GM410" i="1"/>
  <c r="GG410" i="1"/>
  <c r="FU410" i="1"/>
  <c r="FO410" i="1"/>
  <c r="FC410" i="1"/>
  <c r="EW410" i="1"/>
  <c r="EK410" i="1"/>
  <c r="EE410" i="1"/>
  <c r="DS410" i="1"/>
  <c r="DM410" i="1"/>
  <c r="DA410" i="1"/>
  <c r="CU410" i="1"/>
  <c r="CE410" i="1"/>
  <c r="GO410" i="1" s="1"/>
  <c r="BT410" i="1"/>
  <c r="BS410" i="1"/>
  <c r="BP410" i="1"/>
  <c r="BQ410" i="1" s="1"/>
  <c r="BM410" i="1"/>
  <c r="BN410" i="1" s="1"/>
  <c r="GZ410" i="1" s="1"/>
  <c r="BJ410" i="1"/>
  <c r="BK410" i="1" s="1"/>
  <c r="BG410" i="1"/>
  <c r="AU410" i="1"/>
  <c r="AR410" i="1"/>
  <c r="AC410" i="1"/>
  <c r="JK409" i="1"/>
  <c r="JI409" i="1"/>
  <c r="JD409" i="1"/>
  <c r="IN409" i="1"/>
  <c r="HM409" i="1"/>
  <c r="HL409" i="1"/>
  <c r="GX409" i="1"/>
  <c r="GT409" i="1"/>
  <c r="GR409" i="1"/>
  <c r="GP409" i="1"/>
  <c r="GM409" i="1"/>
  <c r="GG409" i="1"/>
  <c r="FU409" i="1"/>
  <c r="FO409" i="1"/>
  <c r="FC409" i="1"/>
  <c r="EW409" i="1"/>
  <c r="EK409" i="1"/>
  <c r="EE409" i="1"/>
  <c r="DS409" i="1"/>
  <c r="DM409" i="1"/>
  <c r="DA409" i="1"/>
  <c r="CU409" i="1"/>
  <c r="CE409" i="1"/>
  <c r="BT409" i="1"/>
  <c r="BS409" i="1"/>
  <c r="BP409" i="1"/>
  <c r="BQ409" i="1" s="1"/>
  <c r="BM409" i="1"/>
  <c r="BN409" i="1" s="1"/>
  <c r="GZ409" i="1" s="1"/>
  <c r="BJ409" i="1"/>
  <c r="GV409" i="1" s="1"/>
  <c r="BG409" i="1"/>
  <c r="AU409" i="1"/>
  <c r="AR409" i="1"/>
  <c r="AC409" i="1"/>
  <c r="JK408" i="1"/>
  <c r="JI408" i="1"/>
  <c r="JD408" i="1"/>
  <c r="IN408" i="1"/>
  <c r="HM408" i="1"/>
  <c r="HL408" i="1"/>
  <c r="GX408" i="1"/>
  <c r="GT408" i="1"/>
  <c r="GR408" i="1"/>
  <c r="GP408" i="1"/>
  <c r="GM408" i="1"/>
  <c r="GG408" i="1"/>
  <c r="FU408" i="1"/>
  <c r="FO408" i="1"/>
  <c r="FC408" i="1"/>
  <c r="EW408" i="1"/>
  <c r="EK408" i="1"/>
  <c r="EE408" i="1"/>
  <c r="DS408" i="1"/>
  <c r="DM408" i="1"/>
  <c r="DA408" i="1"/>
  <c r="CU408" i="1"/>
  <c r="CE408" i="1"/>
  <c r="BT408" i="1"/>
  <c r="BS408" i="1"/>
  <c r="BP408" i="1"/>
  <c r="BM408" i="1"/>
  <c r="BN408" i="1" s="1"/>
  <c r="GZ408" i="1" s="1"/>
  <c r="BJ408" i="1"/>
  <c r="BG408" i="1"/>
  <c r="BH408" i="1" s="1"/>
  <c r="AU408" i="1"/>
  <c r="AR408" i="1"/>
  <c r="AC408" i="1"/>
  <c r="JK407" i="1"/>
  <c r="JI407" i="1"/>
  <c r="JD407" i="1"/>
  <c r="IN407" i="1"/>
  <c r="HM407" i="1"/>
  <c r="HL407" i="1"/>
  <c r="GX407" i="1"/>
  <c r="GT407" i="1"/>
  <c r="GR407" i="1"/>
  <c r="GP407" i="1"/>
  <c r="GM407" i="1"/>
  <c r="GG407" i="1"/>
  <c r="FU407" i="1"/>
  <c r="FO407" i="1"/>
  <c r="FC407" i="1"/>
  <c r="EW407" i="1"/>
  <c r="EK407" i="1"/>
  <c r="EE407" i="1"/>
  <c r="DS407" i="1"/>
  <c r="DM407" i="1"/>
  <c r="DA407" i="1"/>
  <c r="CU407" i="1"/>
  <c r="CE407" i="1"/>
  <c r="BT407" i="1"/>
  <c r="BS407" i="1"/>
  <c r="BP407" i="1"/>
  <c r="BM407" i="1"/>
  <c r="BN407" i="1" s="1"/>
  <c r="GZ407" i="1" s="1"/>
  <c r="BJ407" i="1"/>
  <c r="BK407" i="1" s="1"/>
  <c r="BG407" i="1"/>
  <c r="BH407" i="1" s="1"/>
  <c r="AU407" i="1"/>
  <c r="II407" i="1" s="1"/>
  <c r="IK407" i="1" s="1"/>
  <c r="AR407" i="1"/>
  <c r="AC407" i="1"/>
  <c r="JK406" i="1"/>
  <c r="JI406" i="1"/>
  <c r="JD406" i="1"/>
  <c r="IN406" i="1"/>
  <c r="HM406" i="1"/>
  <c r="HL406" i="1"/>
  <c r="GX406" i="1"/>
  <c r="GT406" i="1"/>
  <c r="GR406" i="1"/>
  <c r="GP406" i="1"/>
  <c r="GM406" i="1"/>
  <c r="GG406" i="1"/>
  <c r="FU406" i="1"/>
  <c r="FO406" i="1"/>
  <c r="FC406" i="1"/>
  <c r="EW406" i="1"/>
  <c r="EK406" i="1"/>
  <c r="EE406" i="1"/>
  <c r="DS406" i="1"/>
  <c r="DM406" i="1"/>
  <c r="DA406" i="1"/>
  <c r="CU406" i="1"/>
  <c r="CE406" i="1"/>
  <c r="BT406" i="1"/>
  <c r="BS406" i="1"/>
  <c r="BP406" i="1"/>
  <c r="BQ406" i="1" s="1"/>
  <c r="BM406" i="1"/>
  <c r="BN406" i="1" s="1"/>
  <c r="GZ406" i="1" s="1"/>
  <c r="BJ406" i="1"/>
  <c r="BK406" i="1" s="1"/>
  <c r="BG406" i="1"/>
  <c r="BH406" i="1" s="1"/>
  <c r="AU406" i="1"/>
  <c r="AR406" i="1"/>
  <c r="AC406" i="1"/>
  <c r="JK405" i="1"/>
  <c r="JI405" i="1"/>
  <c r="JD405" i="1"/>
  <c r="IN405" i="1"/>
  <c r="HM405" i="1"/>
  <c r="HL405" i="1"/>
  <c r="GX405" i="1"/>
  <c r="GT405" i="1"/>
  <c r="GR405" i="1"/>
  <c r="GP405" i="1"/>
  <c r="GM405" i="1"/>
  <c r="GG405" i="1"/>
  <c r="FU405" i="1"/>
  <c r="FO405" i="1"/>
  <c r="FC405" i="1"/>
  <c r="EW405" i="1"/>
  <c r="EK405" i="1"/>
  <c r="EE405" i="1"/>
  <c r="DS405" i="1"/>
  <c r="DM405" i="1"/>
  <c r="DA405" i="1"/>
  <c r="CU405" i="1"/>
  <c r="CE405" i="1"/>
  <c r="GO405" i="1" s="1"/>
  <c r="BT405" i="1"/>
  <c r="BS405" i="1"/>
  <c r="BP405" i="1"/>
  <c r="BQ405" i="1" s="1"/>
  <c r="BM405" i="1"/>
  <c r="BJ405" i="1"/>
  <c r="BK405" i="1" s="1"/>
  <c r="BG405" i="1"/>
  <c r="BH405" i="1" s="1"/>
  <c r="AU405" i="1"/>
  <c r="II405" i="1" s="1"/>
  <c r="IK405" i="1" s="1"/>
  <c r="AR405" i="1"/>
  <c r="AC405" i="1"/>
  <c r="JK404" i="1"/>
  <c r="JI404" i="1"/>
  <c r="JD404" i="1"/>
  <c r="IN404" i="1"/>
  <c r="HM404" i="1"/>
  <c r="HL404" i="1"/>
  <c r="GX404" i="1"/>
  <c r="GT404" i="1"/>
  <c r="GR404" i="1"/>
  <c r="GP404" i="1"/>
  <c r="GO404" i="1"/>
  <c r="GM404" i="1"/>
  <c r="GG404" i="1"/>
  <c r="FU404" i="1"/>
  <c r="FO404" i="1"/>
  <c r="FC404" i="1"/>
  <c r="EW404" i="1"/>
  <c r="EK404" i="1"/>
  <c r="EE404" i="1"/>
  <c r="DS404" i="1"/>
  <c r="DM404" i="1"/>
  <c r="DA404" i="1"/>
  <c r="CU404" i="1"/>
  <c r="CE404" i="1"/>
  <c r="BT404" i="1"/>
  <c r="BS404" i="1"/>
  <c r="BP404" i="1"/>
  <c r="BQ404" i="1" s="1"/>
  <c r="BM404" i="1"/>
  <c r="BN404" i="1" s="1"/>
  <c r="GZ404" i="1" s="1"/>
  <c r="BJ404" i="1"/>
  <c r="GV404" i="1" s="1"/>
  <c r="BG404" i="1"/>
  <c r="BH404" i="1" s="1"/>
  <c r="AU404" i="1"/>
  <c r="II404" i="1" s="1"/>
  <c r="IK404" i="1" s="1"/>
  <c r="AR404" i="1"/>
  <c r="AC404" i="1"/>
  <c r="JK403" i="1"/>
  <c r="JI403" i="1"/>
  <c r="JD403" i="1"/>
  <c r="IN403" i="1"/>
  <c r="HM403" i="1"/>
  <c r="HL403" i="1"/>
  <c r="GX403" i="1"/>
  <c r="GT403" i="1"/>
  <c r="GR403" i="1"/>
  <c r="GP403" i="1"/>
  <c r="GM403" i="1"/>
  <c r="GG403" i="1"/>
  <c r="FU403" i="1"/>
  <c r="FO403" i="1"/>
  <c r="FC403" i="1"/>
  <c r="EW403" i="1"/>
  <c r="EK403" i="1"/>
  <c r="EE403" i="1"/>
  <c r="DS403" i="1"/>
  <c r="DM403" i="1"/>
  <c r="DA403" i="1"/>
  <c r="CU403" i="1"/>
  <c r="CE403" i="1"/>
  <c r="BT403" i="1"/>
  <c r="BS403" i="1"/>
  <c r="BP403" i="1"/>
  <c r="BQ403" i="1" s="1"/>
  <c r="BM403" i="1"/>
  <c r="BN403" i="1" s="1"/>
  <c r="GZ403" i="1" s="1"/>
  <c r="BJ403" i="1"/>
  <c r="BG403" i="1"/>
  <c r="BH403" i="1" s="1"/>
  <c r="AU403" i="1"/>
  <c r="AR403" i="1"/>
  <c r="AC403" i="1"/>
  <c r="JK402" i="1"/>
  <c r="JI402" i="1"/>
  <c r="JD402" i="1"/>
  <c r="IN402" i="1"/>
  <c r="HM402" i="1"/>
  <c r="HL402" i="1"/>
  <c r="GX402" i="1"/>
  <c r="GT402" i="1"/>
  <c r="GR402" i="1"/>
  <c r="GP402" i="1"/>
  <c r="GM402" i="1"/>
  <c r="GG402" i="1"/>
  <c r="FU402" i="1"/>
  <c r="FO402" i="1"/>
  <c r="FC402" i="1"/>
  <c r="EW402" i="1"/>
  <c r="EK402" i="1"/>
  <c r="EE402" i="1"/>
  <c r="DS402" i="1"/>
  <c r="DM402" i="1"/>
  <c r="DA402" i="1"/>
  <c r="CU402" i="1"/>
  <c r="CE402" i="1"/>
  <c r="GO402" i="1" s="1"/>
  <c r="BT402" i="1"/>
  <c r="BS402" i="1"/>
  <c r="BP402" i="1"/>
  <c r="BQ402" i="1" s="1"/>
  <c r="BM402" i="1"/>
  <c r="BN402" i="1" s="1"/>
  <c r="GZ402" i="1" s="1"/>
  <c r="BJ402" i="1"/>
  <c r="BG402" i="1"/>
  <c r="BH402" i="1" s="1"/>
  <c r="AU402" i="1"/>
  <c r="IH402" i="1" s="1"/>
  <c r="IL402" i="1" s="1"/>
  <c r="AR402" i="1"/>
  <c r="AC402" i="1"/>
  <c r="JK401" i="1"/>
  <c r="JI401" i="1"/>
  <c r="JD401" i="1"/>
  <c r="IN401" i="1"/>
  <c r="HM401" i="1"/>
  <c r="HL401" i="1"/>
  <c r="GX401" i="1"/>
  <c r="GT401" i="1"/>
  <c r="GR401" i="1"/>
  <c r="GP401" i="1"/>
  <c r="GM401" i="1"/>
  <c r="GG401" i="1"/>
  <c r="FU401" i="1"/>
  <c r="FO401" i="1"/>
  <c r="FC401" i="1"/>
  <c r="EW401" i="1"/>
  <c r="EK401" i="1"/>
  <c r="EE401" i="1"/>
  <c r="DS401" i="1"/>
  <c r="DM401" i="1"/>
  <c r="DA401" i="1"/>
  <c r="CU401" i="1"/>
  <c r="CE401" i="1"/>
  <c r="BT401" i="1"/>
  <c r="BS401" i="1"/>
  <c r="BP401" i="1"/>
  <c r="BQ401" i="1" s="1"/>
  <c r="BM401" i="1"/>
  <c r="BN401" i="1" s="1"/>
  <c r="GZ401" i="1" s="1"/>
  <c r="BJ401" i="1"/>
  <c r="GV401" i="1" s="1"/>
  <c r="BG401" i="1"/>
  <c r="AU401" i="1"/>
  <c r="II401" i="1" s="1"/>
  <c r="IK401" i="1" s="1"/>
  <c r="AR401" i="1"/>
  <c r="AC401" i="1"/>
  <c r="JK400" i="1"/>
  <c r="JI400" i="1"/>
  <c r="JD400" i="1"/>
  <c r="IN400" i="1"/>
  <c r="HM400" i="1"/>
  <c r="HL400" i="1"/>
  <c r="GX400" i="1"/>
  <c r="GT400" i="1"/>
  <c r="GR400" i="1"/>
  <c r="GP400" i="1"/>
  <c r="GM400" i="1"/>
  <c r="GG400" i="1"/>
  <c r="FU400" i="1"/>
  <c r="FO400" i="1"/>
  <c r="FC400" i="1"/>
  <c r="EW400" i="1"/>
  <c r="EK400" i="1"/>
  <c r="EE400" i="1"/>
  <c r="DS400" i="1"/>
  <c r="DM400" i="1"/>
  <c r="DA400" i="1"/>
  <c r="CU400" i="1"/>
  <c r="CE400" i="1"/>
  <c r="BT400" i="1"/>
  <c r="BS400" i="1"/>
  <c r="BP400" i="1"/>
  <c r="BQ400" i="1" s="1"/>
  <c r="BM400" i="1"/>
  <c r="BN400" i="1" s="1"/>
  <c r="GZ400" i="1" s="1"/>
  <c r="BJ400" i="1"/>
  <c r="BK400" i="1" s="1"/>
  <c r="BG400" i="1"/>
  <c r="BH400" i="1" s="1"/>
  <c r="AU400" i="1"/>
  <c r="AR400" i="1"/>
  <c r="AC400" i="1"/>
  <c r="JK399" i="1"/>
  <c r="JI399" i="1"/>
  <c r="JD399" i="1"/>
  <c r="IN399" i="1"/>
  <c r="HM399" i="1"/>
  <c r="HL399" i="1"/>
  <c r="GX399" i="1"/>
  <c r="GT399" i="1"/>
  <c r="GR399" i="1"/>
  <c r="GP399" i="1"/>
  <c r="GM399" i="1"/>
  <c r="GG399" i="1"/>
  <c r="FU399" i="1"/>
  <c r="FO399" i="1"/>
  <c r="FC399" i="1"/>
  <c r="EW399" i="1"/>
  <c r="EK399" i="1"/>
  <c r="EE399" i="1"/>
  <c r="DS399" i="1"/>
  <c r="DM399" i="1"/>
  <c r="DA399" i="1"/>
  <c r="CU399" i="1"/>
  <c r="CE399" i="1"/>
  <c r="BT399" i="1"/>
  <c r="BS399" i="1"/>
  <c r="BP399" i="1"/>
  <c r="BQ399" i="1" s="1"/>
  <c r="BN399" i="1"/>
  <c r="GZ399" i="1" s="1"/>
  <c r="BM399" i="1"/>
  <c r="BJ399" i="1"/>
  <c r="BK399" i="1" s="1"/>
  <c r="BG399" i="1"/>
  <c r="BH399" i="1" s="1"/>
  <c r="AU399" i="1"/>
  <c r="AR399" i="1"/>
  <c r="AC399" i="1"/>
  <c r="JK398" i="1"/>
  <c r="JI398" i="1"/>
  <c r="JD398" i="1"/>
  <c r="IN398" i="1"/>
  <c r="HM398" i="1"/>
  <c r="HL398" i="1"/>
  <c r="GX398" i="1"/>
  <c r="GT398" i="1"/>
  <c r="GR398" i="1"/>
  <c r="GP398" i="1"/>
  <c r="GM398" i="1"/>
  <c r="GG398" i="1"/>
  <c r="FU398" i="1"/>
  <c r="FO398" i="1"/>
  <c r="FC398" i="1"/>
  <c r="EW398" i="1"/>
  <c r="EK398" i="1"/>
  <c r="EE398" i="1"/>
  <c r="DS398" i="1"/>
  <c r="DM398" i="1"/>
  <c r="DA398" i="1"/>
  <c r="CU398" i="1"/>
  <c r="CE398" i="1"/>
  <c r="BT398" i="1"/>
  <c r="BS398" i="1"/>
  <c r="BP398" i="1"/>
  <c r="BQ398" i="1" s="1"/>
  <c r="BM398" i="1"/>
  <c r="BJ398" i="1"/>
  <c r="BK398" i="1" s="1"/>
  <c r="BG398" i="1"/>
  <c r="BH398" i="1" s="1"/>
  <c r="AU398" i="1"/>
  <c r="AR398" i="1"/>
  <c r="AC398" i="1"/>
  <c r="JK397" i="1"/>
  <c r="JI397" i="1"/>
  <c r="JD397" i="1"/>
  <c r="IN397" i="1"/>
  <c r="HM397" i="1"/>
  <c r="HL397" i="1"/>
  <c r="GX397" i="1"/>
  <c r="GT397" i="1"/>
  <c r="GR397" i="1"/>
  <c r="GP397" i="1"/>
  <c r="GM397" i="1"/>
  <c r="GG397" i="1"/>
  <c r="FU397" i="1"/>
  <c r="FO397" i="1"/>
  <c r="FC397" i="1"/>
  <c r="EW397" i="1"/>
  <c r="EK397" i="1"/>
  <c r="EE397" i="1"/>
  <c r="DS397" i="1"/>
  <c r="DM397" i="1"/>
  <c r="DA397" i="1"/>
  <c r="CU397" i="1"/>
  <c r="CE397" i="1"/>
  <c r="GO397" i="1" s="1"/>
  <c r="BT397" i="1"/>
  <c r="BS397" i="1"/>
  <c r="BP397" i="1"/>
  <c r="BQ397" i="1" s="1"/>
  <c r="BM397" i="1"/>
  <c r="BJ397" i="1"/>
  <c r="BK397" i="1" s="1"/>
  <c r="BG397" i="1"/>
  <c r="BH397" i="1" s="1"/>
  <c r="AU397" i="1"/>
  <c r="AR397" i="1"/>
  <c r="AC397" i="1"/>
  <c r="JK396" i="1"/>
  <c r="JI396" i="1"/>
  <c r="JD396" i="1"/>
  <c r="IN396" i="1"/>
  <c r="HM396" i="1"/>
  <c r="HL396" i="1"/>
  <c r="GX396" i="1"/>
  <c r="GT396" i="1"/>
  <c r="GR396" i="1"/>
  <c r="GP396" i="1"/>
  <c r="GM396" i="1"/>
  <c r="GG396" i="1"/>
  <c r="FU396" i="1"/>
  <c r="FO396" i="1"/>
  <c r="FC396" i="1"/>
  <c r="EW396" i="1"/>
  <c r="EK396" i="1"/>
  <c r="EE396" i="1"/>
  <c r="DS396" i="1"/>
  <c r="DM396" i="1"/>
  <c r="DA396" i="1"/>
  <c r="CU396" i="1"/>
  <c r="CE396" i="1"/>
  <c r="GO396" i="1" s="1"/>
  <c r="BT396" i="1"/>
  <c r="BS396" i="1"/>
  <c r="BP396" i="1"/>
  <c r="BQ396" i="1" s="1"/>
  <c r="BM396" i="1"/>
  <c r="BN396" i="1" s="1"/>
  <c r="GZ396" i="1" s="1"/>
  <c r="BJ396" i="1"/>
  <c r="GV396" i="1" s="1"/>
  <c r="BG396" i="1"/>
  <c r="BH396" i="1" s="1"/>
  <c r="AU396" i="1"/>
  <c r="AR396" i="1"/>
  <c r="AC396" i="1"/>
  <c r="JK395" i="1"/>
  <c r="JI395" i="1"/>
  <c r="JD395" i="1"/>
  <c r="IN395" i="1"/>
  <c r="HM395" i="1"/>
  <c r="HL395" i="1"/>
  <c r="GX395" i="1"/>
  <c r="GT395" i="1"/>
  <c r="GR395" i="1"/>
  <c r="GP395" i="1"/>
  <c r="GO395" i="1"/>
  <c r="GM395" i="1"/>
  <c r="GG395" i="1"/>
  <c r="FU395" i="1"/>
  <c r="FO395" i="1"/>
  <c r="FC395" i="1"/>
  <c r="EW395" i="1"/>
  <c r="EK395" i="1"/>
  <c r="EE395" i="1"/>
  <c r="DS395" i="1"/>
  <c r="DM395" i="1"/>
  <c r="DA395" i="1"/>
  <c r="CU395" i="1"/>
  <c r="CE395" i="1"/>
  <c r="BT395" i="1"/>
  <c r="BS395" i="1"/>
  <c r="BP395" i="1"/>
  <c r="BQ395" i="1" s="1"/>
  <c r="BM395" i="1"/>
  <c r="BN395" i="1" s="1"/>
  <c r="GZ395" i="1" s="1"/>
  <c r="BJ395" i="1"/>
  <c r="BG395" i="1"/>
  <c r="BH395" i="1" s="1"/>
  <c r="AU395" i="1"/>
  <c r="AR395" i="1"/>
  <c r="AC395" i="1"/>
  <c r="JK394" i="1"/>
  <c r="JI394" i="1"/>
  <c r="JD394" i="1"/>
  <c r="IN394" i="1"/>
  <c r="HM394" i="1"/>
  <c r="HL394" i="1"/>
  <c r="GX394" i="1"/>
  <c r="GT394" i="1"/>
  <c r="GR394" i="1"/>
  <c r="GP394" i="1"/>
  <c r="GM394" i="1"/>
  <c r="GG394" i="1"/>
  <c r="FU394" i="1"/>
  <c r="FO394" i="1"/>
  <c r="FC394" i="1"/>
  <c r="EW394" i="1"/>
  <c r="EK394" i="1"/>
  <c r="EE394" i="1"/>
  <c r="DS394" i="1"/>
  <c r="DM394" i="1"/>
  <c r="DA394" i="1"/>
  <c r="CU394" i="1"/>
  <c r="CE394" i="1"/>
  <c r="GO394" i="1" s="1"/>
  <c r="BT394" i="1"/>
  <c r="BS394" i="1"/>
  <c r="BP394" i="1"/>
  <c r="BQ394" i="1" s="1"/>
  <c r="BM394" i="1"/>
  <c r="BN394" i="1" s="1"/>
  <c r="GZ394" i="1" s="1"/>
  <c r="BJ394" i="1"/>
  <c r="BG394" i="1"/>
  <c r="BH394" i="1" s="1"/>
  <c r="AU394" i="1"/>
  <c r="II394" i="1" s="1"/>
  <c r="IK394" i="1" s="1"/>
  <c r="AR394" i="1"/>
  <c r="AC394" i="1"/>
  <c r="JK393" i="1"/>
  <c r="JI393" i="1"/>
  <c r="JD393" i="1"/>
  <c r="IN393" i="1"/>
  <c r="HM393" i="1"/>
  <c r="HL393" i="1"/>
  <c r="GX393" i="1"/>
  <c r="GT393" i="1"/>
  <c r="GR393" i="1"/>
  <c r="GP393" i="1"/>
  <c r="GM393" i="1"/>
  <c r="GG393" i="1"/>
  <c r="FU393" i="1"/>
  <c r="FO393" i="1"/>
  <c r="FC393" i="1"/>
  <c r="EW393" i="1"/>
  <c r="EK393" i="1"/>
  <c r="EE393" i="1"/>
  <c r="DS393" i="1"/>
  <c r="DM393" i="1"/>
  <c r="DA393" i="1"/>
  <c r="CU393" i="1"/>
  <c r="CE393" i="1"/>
  <c r="BT393" i="1"/>
  <c r="BS393" i="1"/>
  <c r="BP393" i="1"/>
  <c r="BQ393" i="1" s="1"/>
  <c r="BN393" i="1"/>
  <c r="GZ393" i="1" s="1"/>
  <c r="BM393" i="1"/>
  <c r="BJ393" i="1"/>
  <c r="GV393" i="1" s="1"/>
  <c r="BG393" i="1"/>
  <c r="AU393" i="1"/>
  <c r="AR393" i="1"/>
  <c r="AC393" i="1"/>
  <c r="JK392" i="1"/>
  <c r="JI392" i="1"/>
  <c r="JD392" i="1"/>
  <c r="IN392" i="1"/>
  <c r="HM392" i="1"/>
  <c r="HL392" i="1"/>
  <c r="GX392" i="1"/>
  <c r="GT392" i="1"/>
  <c r="GR392" i="1"/>
  <c r="GP392" i="1"/>
  <c r="GM392" i="1"/>
  <c r="GG392" i="1"/>
  <c r="FU392" i="1"/>
  <c r="FO392" i="1"/>
  <c r="FC392" i="1"/>
  <c r="EW392" i="1"/>
  <c r="EK392" i="1"/>
  <c r="EE392" i="1"/>
  <c r="DS392" i="1"/>
  <c r="DM392" i="1"/>
  <c r="DA392" i="1"/>
  <c r="CU392" i="1"/>
  <c r="CE392" i="1"/>
  <c r="GO392" i="1" s="1"/>
  <c r="BT392" i="1"/>
  <c r="BS392" i="1"/>
  <c r="BP392" i="1"/>
  <c r="BQ392" i="1" s="1"/>
  <c r="BM392" i="1"/>
  <c r="BN392" i="1" s="1"/>
  <c r="GZ392" i="1" s="1"/>
  <c r="BJ392" i="1"/>
  <c r="BK392" i="1" s="1"/>
  <c r="BG392" i="1"/>
  <c r="BH392" i="1" s="1"/>
  <c r="AU392" i="1"/>
  <c r="AR392" i="1"/>
  <c r="AC392" i="1"/>
  <c r="JK391" i="1"/>
  <c r="JI391" i="1"/>
  <c r="JD391" i="1"/>
  <c r="IN391" i="1"/>
  <c r="HM391" i="1"/>
  <c r="HL391" i="1"/>
  <c r="GX391" i="1"/>
  <c r="GT391" i="1"/>
  <c r="GR391" i="1"/>
  <c r="GP391" i="1"/>
  <c r="GM391" i="1"/>
  <c r="GG391" i="1"/>
  <c r="FU391" i="1"/>
  <c r="FO391" i="1"/>
  <c r="FC391" i="1"/>
  <c r="EW391" i="1"/>
  <c r="EK391" i="1"/>
  <c r="EE391" i="1"/>
  <c r="DS391" i="1"/>
  <c r="DM391" i="1"/>
  <c r="DA391" i="1"/>
  <c r="CU391" i="1"/>
  <c r="CE391" i="1"/>
  <c r="BT391" i="1"/>
  <c r="BS391" i="1"/>
  <c r="BP391" i="1"/>
  <c r="BQ391" i="1" s="1"/>
  <c r="BM391" i="1"/>
  <c r="BN391" i="1" s="1"/>
  <c r="GZ391" i="1" s="1"/>
  <c r="BJ391" i="1"/>
  <c r="BG391" i="1"/>
  <c r="BH391" i="1" s="1"/>
  <c r="AU391" i="1"/>
  <c r="AR391" i="1"/>
  <c r="AC391" i="1"/>
  <c r="JK390" i="1"/>
  <c r="JI390" i="1"/>
  <c r="JD390" i="1"/>
  <c r="IN390" i="1"/>
  <c r="HM390" i="1"/>
  <c r="HL390" i="1"/>
  <c r="GX390" i="1"/>
  <c r="GT390" i="1"/>
  <c r="GR390" i="1"/>
  <c r="GP390" i="1"/>
  <c r="GM390" i="1"/>
  <c r="GG390" i="1"/>
  <c r="FU390" i="1"/>
  <c r="FO390" i="1"/>
  <c r="FC390" i="1"/>
  <c r="EW390" i="1"/>
  <c r="EK390" i="1"/>
  <c r="EE390" i="1"/>
  <c r="DS390" i="1"/>
  <c r="DM390" i="1"/>
  <c r="DA390" i="1"/>
  <c r="CU390" i="1"/>
  <c r="CE390" i="1"/>
  <c r="GO390" i="1" s="1"/>
  <c r="BT390" i="1"/>
  <c r="BS390" i="1"/>
  <c r="BP390" i="1"/>
  <c r="BQ390" i="1" s="1"/>
  <c r="BM390" i="1"/>
  <c r="BN390" i="1" s="1"/>
  <c r="GZ390" i="1" s="1"/>
  <c r="BJ390" i="1"/>
  <c r="BK390" i="1" s="1"/>
  <c r="BG390" i="1"/>
  <c r="BH390" i="1" s="1"/>
  <c r="AU390" i="1"/>
  <c r="AR390" i="1"/>
  <c r="AC390" i="1"/>
  <c r="JK389" i="1"/>
  <c r="JI389" i="1"/>
  <c r="JD389" i="1"/>
  <c r="IN389" i="1"/>
  <c r="HM389" i="1"/>
  <c r="HL389" i="1"/>
  <c r="GX389" i="1"/>
  <c r="GT389" i="1"/>
  <c r="GR389" i="1"/>
  <c r="GP389" i="1"/>
  <c r="GM389" i="1"/>
  <c r="GG389" i="1"/>
  <c r="FU389" i="1"/>
  <c r="FO389" i="1"/>
  <c r="FC389" i="1"/>
  <c r="EW389" i="1"/>
  <c r="EK389" i="1"/>
  <c r="EE389" i="1"/>
  <c r="DS389" i="1"/>
  <c r="DM389" i="1"/>
  <c r="DA389" i="1"/>
  <c r="CU389" i="1"/>
  <c r="CE389" i="1"/>
  <c r="BT389" i="1"/>
  <c r="BS389" i="1"/>
  <c r="BP389" i="1"/>
  <c r="BQ389" i="1" s="1"/>
  <c r="BN389" i="1"/>
  <c r="GZ389" i="1" s="1"/>
  <c r="BM389" i="1"/>
  <c r="BJ389" i="1"/>
  <c r="BH389" i="1"/>
  <c r="BG389" i="1"/>
  <c r="AU389" i="1"/>
  <c r="AR389" i="1"/>
  <c r="AC389" i="1"/>
  <c r="JK388" i="1"/>
  <c r="JI388" i="1"/>
  <c r="JD388" i="1"/>
  <c r="IN388" i="1"/>
  <c r="HM388" i="1"/>
  <c r="HL388" i="1"/>
  <c r="GX388" i="1"/>
  <c r="GT388" i="1"/>
  <c r="GR388" i="1"/>
  <c r="GP388" i="1"/>
  <c r="GM388" i="1"/>
  <c r="GG388" i="1"/>
  <c r="FU388" i="1"/>
  <c r="FO388" i="1"/>
  <c r="FC388" i="1"/>
  <c r="EW388" i="1"/>
  <c r="EK388" i="1"/>
  <c r="EE388" i="1"/>
  <c r="DS388" i="1"/>
  <c r="DM388" i="1"/>
  <c r="DA388" i="1"/>
  <c r="CU388" i="1"/>
  <c r="CE388" i="1"/>
  <c r="BT388" i="1"/>
  <c r="BS388" i="1"/>
  <c r="BP388" i="1"/>
  <c r="BQ388" i="1" s="1"/>
  <c r="BM388" i="1"/>
  <c r="BN388" i="1" s="1"/>
  <c r="GZ388" i="1" s="1"/>
  <c r="BJ388" i="1"/>
  <c r="GV388" i="1" s="1"/>
  <c r="BG388" i="1"/>
  <c r="AU388" i="1"/>
  <c r="JE388" i="1" s="1"/>
  <c r="JF388" i="1" s="1"/>
  <c r="AR388" i="1"/>
  <c r="AC388" i="1"/>
  <c r="JK387" i="1"/>
  <c r="JI387" i="1"/>
  <c r="JD387" i="1"/>
  <c r="IN387" i="1"/>
  <c r="HM387" i="1"/>
  <c r="HL387" i="1"/>
  <c r="GX387" i="1"/>
  <c r="GT387" i="1"/>
  <c r="GR387" i="1"/>
  <c r="GP387" i="1"/>
  <c r="GM387" i="1"/>
  <c r="GG387" i="1"/>
  <c r="FU387" i="1"/>
  <c r="FO387" i="1"/>
  <c r="FC387" i="1"/>
  <c r="EW387" i="1"/>
  <c r="EK387" i="1"/>
  <c r="EE387" i="1"/>
  <c r="DS387" i="1"/>
  <c r="DM387" i="1"/>
  <c r="DA387" i="1"/>
  <c r="CU387" i="1"/>
  <c r="CE387" i="1"/>
  <c r="BT387" i="1"/>
  <c r="BS387" i="1"/>
  <c r="BQ387" i="1"/>
  <c r="BP387" i="1"/>
  <c r="BM387" i="1"/>
  <c r="BN387" i="1" s="1"/>
  <c r="GZ387" i="1" s="1"/>
  <c r="BJ387" i="1"/>
  <c r="BH387" i="1"/>
  <c r="BG387" i="1"/>
  <c r="AU387" i="1"/>
  <c r="AR387" i="1"/>
  <c r="AC387" i="1"/>
  <c r="JK386" i="1"/>
  <c r="JI386" i="1"/>
  <c r="JD386" i="1"/>
  <c r="IN386" i="1"/>
  <c r="HM386" i="1"/>
  <c r="HL386" i="1"/>
  <c r="GX386" i="1"/>
  <c r="GT386" i="1"/>
  <c r="GR386" i="1"/>
  <c r="GP386" i="1"/>
  <c r="GM386" i="1"/>
  <c r="GG386" i="1"/>
  <c r="FU386" i="1"/>
  <c r="FO386" i="1"/>
  <c r="FC386" i="1"/>
  <c r="EW386" i="1"/>
  <c r="EK386" i="1"/>
  <c r="EE386" i="1"/>
  <c r="DS386" i="1"/>
  <c r="DM386" i="1"/>
  <c r="DA386" i="1"/>
  <c r="CU386" i="1"/>
  <c r="CE386" i="1"/>
  <c r="GO386" i="1" s="1"/>
  <c r="BT386" i="1"/>
  <c r="BS386" i="1"/>
  <c r="BP386" i="1"/>
  <c r="BQ386" i="1" s="1"/>
  <c r="BM386" i="1"/>
  <c r="BN386" i="1" s="1"/>
  <c r="GZ386" i="1" s="1"/>
  <c r="BJ386" i="1"/>
  <c r="BK386" i="1" s="1"/>
  <c r="BG386" i="1"/>
  <c r="AU386" i="1"/>
  <c r="AR386" i="1"/>
  <c r="AC386" i="1"/>
  <c r="JK385" i="1"/>
  <c r="JI385" i="1"/>
  <c r="JD385" i="1"/>
  <c r="IN385" i="1"/>
  <c r="HM385" i="1"/>
  <c r="HL385" i="1"/>
  <c r="GX385" i="1"/>
  <c r="GT385" i="1"/>
  <c r="GR385" i="1"/>
  <c r="GP385" i="1"/>
  <c r="GM385" i="1"/>
  <c r="GG385" i="1"/>
  <c r="FU385" i="1"/>
  <c r="FO385" i="1"/>
  <c r="FC385" i="1"/>
  <c r="EW385" i="1"/>
  <c r="EK385" i="1"/>
  <c r="EE385" i="1"/>
  <c r="DS385" i="1"/>
  <c r="DM385" i="1"/>
  <c r="DA385" i="1"/>
  <c r="CU385" i="1"/>
  <c r="CE385" i="1"/>
  <c r="CH385" i="1" s="1"/>
  <c r="CI385" i="1" s="1"/>
  <c r="BT385" i="1"/>
  <c r="BS385" i="1"/>
  <c r="BP385" i="1"/>
  <c r="BQ385" i="1" s="1"/>
  <c r="BN385" i="1"/>
  <c r="GZ385" i="1" s="1"/>
  <c r="BM385" i="1"/>
  <c r="BJ385" i="1"/>
  <c r="GV385" i="1" s="1"/>
  <c r="BG385" i="1"/>
  <c r="BH385" i="1" s="1"/>
  <c r="AU385" i="1"/>
  <c r="AR385" i="1"/>
  <c r="AC385" i="1"/>
  <c r="JK384" i="1"/>
  <c r="JI384" i="1"/>
  <c r="JD384" i="1"/>
  <c r="IN384" i="1"/>
  <c r="HM384" i="1"/>
  <c r="HL384" i="1"/>
  <c r="GX384" i="1"/>
  <c r="GT384" i="1"/>
  <c r="GR384" i="1"/>
  <c r="GP384" i="1"/>
  <c r="GM384" i="1"/>
  <c r="GG384" i="1"/>
  <c r="FU384" i="1"/>
  <c r="FO384" i="1"/>
  <c r="FC384" i="1"/>
  <c r="EW384" i="1"/>
  <c r="EK384" i="1"/>
  <c r="EE384" i="1"/>
  <c r="DS384" i="1"/>
  <c r="DM384" i="1"/>
  <c r="DA384" i="1"/>
  <c r="CU384" i="1"/>
  <c r="CE384" i="1"/>
  <c r="GO384" i="1" s="1"/>
  <c r="BT384" i="1"/>
  <c r="BS384" i="1"/>
  <c r="BP384" i="1"/>
  <c r="BM384" i="1"/>
  <c r="BN384" i="1" s="1"/>
  <c r="GZ384" i="1" s="1"/>
  <c r="BJ384" i="1"/>
  <c r="BK384" i="1" s="1"/>
  <c r="BG384" i="1"/>
  <c r="BH384" i="1" s="1"/>
  <c r="AU384" i="1"/>
  <c r="AR384" i="1"/>
  <c r="AC384" i="1"/>
  <c r="JK383" i="1"/>
  <c r="JI383" i="1"/>
  <c r="JD383" i="1"/>
  <c r="IN383" i="1"/>
  <c r="IH383" i="1"/>
  <c r="IL383" i="1" s="1"/>
  <c r="HM383" i="1"/>
  <c r="HL383" i="1"/>
  <c r="GX383" i="1"/>
  <c r="GT383" i="1"/>
  <c r="GR383" i="1"/>
  <c r="GP383" i="1"/>
  <c r="GM383" i="1"/>
  <c r="GG383" i="1"/>
  <c r="FU383" i="1"/>
  <c r="FO383" i="1"/>
  <c r="FC383" i="1"/>
  <c r="EW383" i="1"/>
  <c r="EK383" i="1"/>
  <c r="EE383" i="1"/>
  <c r="DS383" i="1"/>
  <c r="DM383" i="1"/>
  <c r="DA383" i="1"/>
  <c r="CU383" i="1"/>
  <c r="CE383" i="1"/>
  <c r="BT383" i="1"/>
  <c r="BS383" i="1"/>
  <c r="BP383" i="1"/>
  <c r="BQ383" i="1" s="1"/>
  <c r="BM383" i="1"/>
  <c r="BN383" i="1" s="1"/>
  <c r="GZ383" i="1" s="1"/>
  <c r="BJ383" i="1"/>
  <c r="GV383" i="1" s="1"/>
  <c r="BG383" i="1"/>
  <c r="BH383" i="1" s="1"/>
  <c r="AU383" i="1"/>
  <c r="II383" i="1" s="1"/>
  <c r="IK383" i="1" s="1"/>
  <c r="AR383" i="1"/>
  <c r="AC383" i="1"/>
  <c r="JK382" i="1"/>
  <c r="JI382" i="1"/>
  <c r="JD382" i="1"/>
  <c r="IN382" i="1"/>
  <c r="HM382" i="1"/>
  <c r="HL382" i="1"/>
  <c r="GX382" i="1"/>
  <c r="GT382" i="1"/>
  <c r="GR382" i="1"/>
  <c r="GP382" i="1"/>
  <c r="GM382" i="1"/>
  <c r="GG382" i="1"/>
  <c r="FU382" i="1"/>
  <c r="FO382" i="1"/>
  <c r="FC382" i="1"/>
  <c r="EW382" i="1"/>
  <c r="EK382" i="1"/>
  <c r="EE382" i="1"/>
  <c r="DS382" i="1"/>
  <c r="DM382" i="1"/>
  <c r="DA382" i="1"/>
  <c r="CU382" i="1"/>
  <c r="CE382" i="1"/>
  <c r="GO382" i="1" s="1"/>
  <c r="BT382" i="1"/>
  <c r="BS382" i="1"/>
  <c r="BP382" i="1"/>
  <c r="BQ382" i="1" s="1"/>
  <c r="BM382" i="1"/>
  <c r="BN382" i="1" s="1"/>
  <c r="GZ382" i="1" s="1"/>
  <c r="BJ382" i="1"/>
  <c r="BK382" i="1" s="1"/>
  <c r="BG382" i="1"/>
  <c r="BH382" i="1" s="1"/>
  <c r="AU382" i="1"/>
  <c r="AR382" i="1"/>
  <c r="AC382" i="1"/>
  <c r="JK381" i="1"/>
  <c r="JI381" i="1"/>
  <c r="JD381" i="1"/>
  <c r="IN381" i="1"/>
  <c r="HM381" i="1"/>
  <c r="HL381" i="1"/>
  <c r="GX381" i="1"/>
  <c r="GT381" i="1"/>
  <c r="GR381" i="1"/>
  <c r="GP381" i="1"/>
  <c r="GM381" i="1"/>
  <c r="GG381" i="1"/>
  <c r="FU381" i="1"/>
  <c r="FO381" i="1"/>
  <c r="FC381" i="1"/>
  <c r="EW381" i="1"/>
  <c r="EK381" i="1"/>
  <c r="EE381" i="1"/>
  <c r="DS381" i="1"/>
  <c r="DM381" i="1"/>
  <c r="DA381" i="1"/>
  <c r="CU381" i="1"/>
  <c r="CE381" i="1"/>
  <c r="BT381" i="1"/>
  <c r="BS381" i="1"/>
  <c r="BP381" i="1"/>
  <c r="BQ381" i="1" s="1"/>
  <c r="BM381" i="1"/>
  <c r="BN381" i="1" s="1"/>
  <c r="GZ381" i="1" s="1"/>
  <c r="BJ381" i="1"/>
  <c r="BK381" i="1" s="1"/>
  <c r="BG381" i="1"/>
  <c r="BH381" i="1" s="1"/>
  <c r="AU381" i="1"/>
  <c r="AR381" i="1"/>
  <c r="AC381" i="1"/>
  <c r="JK380" i="1"/>
  <c r="JI380" i="1"/>
  <c r="JD380" i="1"/>
  <c r="IN380" i="1"/>
  <c r="HM380" i="1"/>
  <c r="HL380" i="1"/>
  <c r="GX380" i="1"/>
  <c r="GT380" i="1"/>
  <c r="GR380" i="1"/>
  <c r="GP380" i="1"/>
  <c r="GM380" i="1"/>
  <c r="GG380" i="1"/>
  <c r="FU380" i="1"/>
  <c r="FO380" i="1"/>
  <c r="FC380" i="1"/>
  <c r="EW380" i="1"/>
  <c r="EK380" i="1"/>
  <c r="EE380" i="1"/>
  <c r="DS380" i="1"/>
  <c r="DM380" i="1"/>
  <c r="DA380" i="1"/>
  <c r="CU380" i="1"/>
  <c r="CE380" i="1"/>
  <c r="GO380" i="1" s="1"/>
  <c r="BT380" i="1"/>
  <c r="BS380" i="1"/>
  <c r="BP380" i="1"/>
  <c r="BQ380" i="1" s="1"/>
  <c r="BM380" i="1"/>
  <c r="BN380" i="1" s="1"/>
  <c r="GZ380" i="1" s="1"/>
  <c r="BJ380" i="1"/>
  <c r="GV380" i="1" s="1"/>
  <c r="BG380" i="1"/>
  <c r="AU380" i="1"/>
  <c r="AR380" i="1"/>
  <c r="AC380" i="1"/>
  <c r="JK379" i="1"/>
  <c r="JI379" i="1"/>
  <c r="JD379" i="1"/>
  <c r="IN379" i="1"/>
  <c r="HM379" i="1"/>
  <c r="HL379" i="1"/>
  <c r="GX379" i="1"/>
  <c r="GT379" i="1"/>
  <c r="GR379" i="1"/>
  <c r="GP379" i="1"/>
  <c r="GM379" i="1"/>
  <c r="GG379" i="1"/>
  <c r="FU379" i="1"/>
  <c r="FO379" i="1"/>
  <c r="FC379" i="1"/>
  <c r="EW379" i="1"/>
  <c r="EK379" i="1"/>
  <c r="EE379" i="1"/>
  <c r="DS379" i="1"/>
  <c r="DM379" i="1"/>
  <c r="DA379" i="1"/>
  <c r="CU379" i="1"/>
  <c r="CE379" i="1"/>
  <c r="BT379" i="1"/>
  <c r="BS379" i="1"/>
  <c r="BP379" i="1"/>
  <c r="BQ379" i="1" s="1"/>
  <c r="BM379" i="1"/>
  <c r="BN379" i="1" s="1"/>
  <c r="GZ379" i="1" s="1"/>
  <c r="BJ379" i="1"/>
  <c r="BK379" i="1" s="1"/>
  <c r="BG379" i="1"/>
  <c r="BH379" i="1" s="1"/>
  <c r="AU379" i="1"/>
  <c r="AR379" i="1"/>
  <c r="AC379" i="1"/>
  <c r="JK378" i="1"/>
  <c r="JI378" i="1"/>
  <c r="JD378" i="1"/>
  <c r="IN378" i="1"/>
  <c r="HM378" i="1"/>
  <c r="HL378" i="1"/>
  <c r="GX378" i="1"/>
  <c r="GT378" i="1"/>
  <c r="GR378" i="1"/>
  <c r="GP378" i="1"/>
  <c r="GM378" i="1"/>
  <c r="GG378" i="1"/>
  <c r="FU378" i="1"/>
  <c r="FO378" i="1"/>
  <c r="FC378" i="1"/>
  <c r="EW378" i="1"/>
  <c r="EK378" i="1"/>
  <c r="EE378" i="1"/>
  <c r="DS378" i="1"/>
  <c r="DM378" i="1"/>
  <c r="DA378" i="1"/>
  <c r="CU378" i="1"/>
  <c r="CE378" i="1"/>
  <c r="GO378" i="1" s="1"/>
  <c r="BT378" i="1"/>
  <c r="BS378" i="1"/>
  <c r="BP378" i="1"/>
  <c r="BQ378" i="1" s="1"/>
  <c r="BM378" i="1"/>
  <c r="BN378" i="1" s="1"/>
  <c r="GZ378" i="1" s="1"/>
  <c r="BJ378" i="1"/>
  <c r="BK378" i="1" s="1"/>
  <c r="BG378" i="1"/>
  <c r="AU378" i="1"/>
  <c r="AR378" i="1"/>
  <c r="AC378" i="1"/>
  <c r="JK377" i="1"/>
  <c r="JI377" i="1"/>
  <c r="JD377" i="1"/>
  <c r="IN377" i="1"/>
  <c r="HM377" i="1"/>
  <c r="HL377" i="1"/>
  <c r="GX377" i="1"/>
  <c r="GT377" i="1"/>
  <c r="GR377" i="1"/>
  <c r="GP377" i="1"/>
  <c r="GM377" i="1"/>
  <c r="GG377" i="1"/>
  <c r="FU377" i="1"/>
  <c r="FO377" i="1"/>
  <c r="FC377" i="1"/>
  <c r="EW377" i="1"/>
  <c r="EK377" i="1"/>
  <c r="EE377" i="1"/>
  <c r="DS377" i="1"/>
  <c r="DM377" i="1"/>
  <c r="DA377" i="1"/>
  <c r="CU377" i="1"/>
  <c r="CE377" i="1"/>
  <c r="GO377" i="1" s="1"/>
  <c r="BT377" i="1"/>
  <c r="BS377" i="1"/>
  <c r="BP377" i="1"/>
  <c r="BQ377" i="1" s="1"/>
  <c r="BM377" i="1"/>
  <c r="BN377" i="1" s="1"/>
  <c r="GZ377" i="1" s="1"/>
  <c r="BJ377" i="1"/>
  <c r="BG377" i="1"/>
  <c r="AU377" i="1"/>
  <c r="AR377" i="1"/>
  <c r="AC377" i="1"/>
  <c r="JK376" i="1"/>
  <c r="JI376" i="1"/>
  <c r="JD376" i="1"/>
  <c r="IN376" i="1"/>
  <c r="HM376" i="1"/>
  <c r="HL376" i="1"/>
  <c r="GX376" i="1"/>
  <c r="GT376" i="1"/>
  <c r="GR376" i="1"/>
  <c r="GP376" i="1"/>
  <c r="GM376" i="1"/>
  <c r="GG376" i="1"/>
  <c r="FU376" i="1"/>
  <c r="FO376" i="1"/>
  <c r="FC376" i="1"/>
  <c r="EW376" i="1"/>
  <c r="EK376" i="1"/>
  <c r="EE376" i="1"/>
  <c r="DS376" i="1"/>
  <c r="DM376" i="1"/>
  <c r="DA376" i="1"/>
  <c r="CU376" i="1"/>
  <c r="CE376" i="1"/>
  <c r="GO376" i="1" s="1"/>
  <c r="BT376" i="1"/>
  <c r="BS376" i="1"/>
  <c r="BP376" i="1"/>
  <c r="BQ376" i="1" s="1"/>
  <c r="BM376" i="1"/>
  <c r="BN376" i="1" s="1"/>
  <c r="GZ376" i="1" s="1"/>
  <c r="BJ376" i="1"/>
  <c r="BG376" i="1"/>
  <c r="BH376" i="1" s="1"/>
  <c r="AU376" i="1"/>
  <c r="IH376" i="1" s="1"/>
  <c r="AR376" i="1"/>
  <c r="AC376" i="1"/>
  <c r="JK375" i="1"/>
  <c r="JD375" i="1"/>
  <c r="IN375" i="1"/>
  <c r="HM375" i="1"/>
  <c r="HL375" i="1"/>
  <c r="GX375" i="1"/>
  <c r="GT375" i="1"/>
  <c r="GR375" i="1"/>
  <c r="GP375" i="1"/>
  <c r="GM375" i="1"/>
  <c r="GG375" i="1"/>
  <c r="FU375" i="1"/>
  <c r="FO375" i="1"/>
  <c r="FC375" i="1"/>
  <c r="EW375" i="1"/>
  <c r="EK375" i="1"/>
  <c r="EE375" i="1"/>
  <c r="DS375" i="1"/>
  <c r="DM375" i="1"/>
  <c r="DA375" i="1"/>
  <c r="CU375" i="1"/>
  <c r="CE375" i="1"/>
  <c r="BT375" i="1"/>
  <c r="BS375" i="1"/>
  <c r="BP375" i="1"/>
  <c r="BQ375" i="1" s="1"/>
  <c r="BM375" i="1"/>
  <c r="BN375" i="1" s="1"/>
  <c r="GZ375" i="1" s="1"/>
  <c r="BJ375" i="1"/>
  <c r="GV375" i="1" s="1"/>
  <c r="BG375" i="1"/>
  <c r="BH375" i="1" s="1"/>
  <c r="AU375" i="1"/>
  <c r="AR375" i="1"/>
  <c r="AC375" i="1"/>
  <c r="JK374" i="1"/>
  <c r="JI374" i="1"/>
  <c r="JD374" i="1"/>
  <c r="IN374" i="1"/>
  <c r="HM374" i="1"/>
  <c r="HL374" i="1"/>
  <c r="GX374" i="1"/>
  <c r="GT374" i="1"/>
  <c r="GR374" i="1"/>
  <c r="GP374" i="1"/>
  <c r="GM374" i="1"/>
  <c r="GG374" i="1"/>
  <c r="FU374" i="1"/>
  <c r="FO374" i="1"/>
  <c r="FC374" i="1"/>
  <c r="EW374" i="1"/>
  <c r="EK374" i="1"/>
  <c r="EE374" i="1"/>
  <c r="DS374" i="1"/>
  <c r="DM374" i="1"/>
  <c r="DA374" i="1"/>
  <c r="CU374" i="1"/>
  <c r="CE374" i="1"/>
  <c r="BT374" i="1"/>
  <c r="BS374" i="1"/>
  <c r="BP374" i="1"/>
  <c r="BQ374" i="1" s="1"/>
  <c r="BM374" i="1"/>
  <c r="BN374" i="1" s="1"/>
  <c r="GZ374" i="1" s="1"/>
  <c r="BJ374" i="1"/>
  <c r="BK374" i="1" s="1"/>
  <c r="BG374" i="1"/>
  <c r="BH374" i="1" s="1"/>
  <c r="AU374" i="1"/>
  <c r="IH374" i="1" s="1"/>
  <c r="AR374" i="1"/>
  <c r="AC374" i="1"/>
  <c r="JK373" i="1"/>
  <c r="JI373" i="1"/>
  <c r="JD373" i="1"/>
  <c r="IN373" i="1"/>
  <c r="HM373" i="1"/>
  <c r="HL373" i="1"/>
  <c r="GX373" i="1"/>
  <c r="GT373" i="1"/>
  <c r="GR373" i="1"/>
  <c r="GP373" i="1"/>
  <c r="GM373" i="1"/>
  <c r="GG373" i="1"/>
  <c r="FU373" i="1"/>
  <c r="FO373" i="1"/>
  <c r="FC373" i="1"/>
  <c r="EW373" i="1"/>
  <c r="EK373" i="1"/>
  <c r="EE373" i="1"/>
  <c r="DS373" i="1"/>
  <c r="DM373" i="1"/>
  <c r="DA373" i="1"/>
  <c r="CU373" i="1"/>
  <c r="CE373" i="1"/>
  <c r="BT373" i="1"/>
  <c r="BS373" i="1"/>
  <c r="BP373" i="1"/>
  <c r="BQ373" i="1" s="1"/>
  <c r="BM373" i="1"/>
  <c r="BN373" i="1" s="1"/>
  <c r="GZ373" i="1" s="1"/>
  <c r="BJ373" i="1"/>
  <c r="GV373" i="1" s="1"/>
  <c r="BG373" i="1"/>
  <c r="AU373" i="1"/>
  <c r="II373" i="1" s="1"/>
  <c r="IK373" i="1" s="1"/>
  <c r="AR373" i="1"/>
  <c r="AC373" i="1"/>
  <c r="JK372" i="1"/>
  <c r="JI372" i="1"/>
  <c r="JD372" i="1"/>
  <c r="IN372" i="1"/>
  <c r="HM372" i="1"/>
  <c r="HL372" i="1"/>
  <c r="GX372" i="1"/>
  <c r="GT372" i="1"/>
  <c r="GR372" i="1"/>
  <c r="GP372" i="1"/>
  <c r="GM372" i="1"/>
  <c r="GG372" i="1"/>
  <c r="FU372" i="1"/>
  <c r="FO372" i="1"/>
  <c r="FC372" i="1"/>
  <c r="EW372" i="1"/>
  <c r="EK372" i="1"/>
  <c r="EE372" i="1"/>
  <c r="DS372" i="1"/>
  <c r="DM372" i="1"/>
  <c r="DA372" i="1"/>
  <c r="CU372" i="1"/>
  <c r="CE372" i="1"/>
  <c r="BT372" i="1"/>
  <c r="BS372" i="1"/>
  <c r="BP372" i="1"/>
  <c r="BQ372" i="1" s="1"/>
  <c r="BM372" i="1"/>
  <c r="BN372" i="1" s="1"/>
  <c r="GZ372" i="1" s="1"/>
  <c r="BJ372" i="1"/>
  <c r="GV372" i="1" s="1"/>
  <c r="BG372" i="1"/>
  <c r="AU372" i="1"/>
  <c r="AR372" i="1"/>
  <c r="AC372" i="1"/>
  <c r="JK371" i="1"/>
  <c r="JI371" i="1"/>
  <c r="JD371" i="1"/>
  <c r="IN371" i="1"/>
  <c r="HM371" i="1"/>
  <c r="HL371" i="1"/>
  <c r="GX371" i="1"/>
  <c r="GT371" i="1"/>
  <c r="GR371" i="1"/>
  <c r="GP371" i="1"/>
  <c r="GM371" i="1"/>
  <c r="GG371" i="1"/>
  <c r="FU371" i="1"/>
  <c r="FO371" i="1"/>
  <c r="FC371" i="1"/>
  <c r="EW371" i="1"/>
  <c r="EK371" i="1"/>
  <c r="EE371" i="1"/>
  <c r="DS371" i="1"/>
  <c r="DM371" i="1"/>
  <c r="DA371" i="1"/>
  <c r="CU371" i="1"/>
  <c r="CE371" i="1"/>
  <c r="BT371" i="1"/>
  <c r="BS371" i="1"/>
  <c r="BP371" i="1"/>
  <c r="BQ371" i="1" s="1"/>
  <c r="BM371" i="1"/>
  <c r="BN371" i="1" s="1"/>
  <c r="GZ371" i="1" s="1"/>
  <c r="BJ371" i="1"/>
  <c r="GV371" i="1" s="1"/>
  <c r="BG371" i="1"/>
  <c r="BH371" i="1" s="1"/>
  <c r="AU371" i="1"/>
  <c r="II371" i="1" s="1"/>
  <c r="IK371" i="1" s="1"/>
  <c r="AR371" i="1"/>
  <c r="AC371" i="1"/>
  <c r="JK370" i="1"/>
  <c r="JI370" i="1"/>
  <c r="JD370" i="1"/>
  <c r="IN370" i="1"/>
  <c r="HM370" i="1"/>
  <c r="HL370" i="1"/>
  <c r="GX370" i="1"/>
  <c r="GT370" i="1"/>
  <c r="GR370" i="1"/>
  <c r="GP370" i="1"/>
  <c r="GM370" i="1"/>
  <c r="GG370" i="1"/>
  <c r="FU370" i="1"/>
  <c r="FO370" i="1"/>
  <c r="FC370" i="1"/>
  <c r="EW370" i="1"/>
  <c r="EK370" i="1"/>
  <c r="EE370" i="1"/>
  <c r="DS370" i="1"/>
  <c r="DM370" i="1"/>
  <c r="DA370" i="1"/>
  <c r="CU370" i="1"/>
  <c r="CE370" i="1"/>
  <c r="GO370" i="1" s="1"/>
  <c r="BT370" i="1"/>
  <c r="BS370" i="1"/>
  <c r="BP370" i="1"/>
  <c r="BQ370" i="1" s="1"/>
  <c r="BM370" i="1"/>
  <c r="BN370" i="1" s="1"/>
  <c r="GZ370" i="1" s="1"/>
  <c r="BJ370" i="1"/>
  <c r="BG370" i="1"/>
  <c r="BH370" i="1" s="1"/>
  <c r="AU370" i="1"/>
  <c r="II370" i="1" s="1"/>
  <c r="IK370" i="1" s="1"/>
  <c r="AR370" i="1"/>
  <c r="AC370" i="1"/>
  <c r="JK369" i="1"/>
  <c r="JI369" i="1"/>
  <c r="JD369" i="1"/>
  <c r="IN369" i="1"/>
  <c r="HM369" i="1"/>
  <c r="HL369" i="1"/>
  <c r="GX369" i="1"/>
  <c r="GT369" i="1"/>
  <c r="GR369" i="1"/>
  <c r="GP369" i="1"/>
  <c r="GM369" i="1"/>
  <c r="GG369" i="1"/>
  <c r="FU369" i="1"/>
  <c r="FO369" i="1"/>
  <c r="FC369" i="1"/>
  <c r="EW369" i="1"/>
  <c r="EK369" i="1"/>
  <c r="EE369" i="1"/>
  <c r="DS369" i="1"/>
  <c r="DM369" i="1"/>
  <c r="DA369" i="1"/>
  <c r="CU369" i="1"/>
  <c r="CE369" i="1"/>
  <c r="GO369" i="1" s="1"/>
  <c r="BT369" i="1"/>
  <c r="BS369" i="1"/>
  <c r="BP369" i="1"/>
  <c r="BQ369" i="1" s="1"/>
  <c r="BM369" i="1"/>
  <c r="BN369" i="1" s="1"/>
  <c r="GZ369" i="1" s="1"/>
  <c r="BJ369" i="1"/>
  <c r="GV369" i="1" s="1"/>
  <c r="BG369" i="1"/>
  <c r="BH369" i="1" s="1"/>
  <c r="AU369" i="1"/>
  <c r="AR369" i="1"/>
  <c r="AC369" i="1"/>
  <c r="JK368" i="1"/>
  <c r="JI368" i="1"/>
  <c r="JD368" i="1"/>
  <c r="IN368" i="1"/>
  <c r="HM368" i="1"/>
  <c r="HL368" i="1"/>
  <c r="GX368" i="1"/>
  <c r="GT368" i="1"/>
  <c r="GP368" i="1"/>
  <c r="GM368" i="1"/>
  <c r="GG368" i="1"/>
  <c r="FU368" i="1"/>
  <c r="FO368" i="1"/>
  <c r="FC368" i="1"/>
  <c r="EW368" i="1"/>
  <c r="EK368" i="1"/>
  <c r="EE368" i="1"/>
  <c r="DS368" i="1"/>
  <c r="DM368" i="1"/>
  <c r="DA368" i="1"/>
  <c r="CU368" i="1"/>
  <c r="CE368" i="1"/>
  <c r="GO368" i="1" s="1"/>
  <c r="BT368" i="1"/>
  <c r="BS368" i="1"/>
  <c r="BP368" i="1"/>
  <c r="BQ368" i="1" s="1"/>
  <c r="BM368" i="1"/>
  <c r="BN368" i="1" s="1"/>
  <c r="GZ368" i="1" s="1"/>
  <c r="BJ368" i="1"/>
  <c r="BG368" i="1"/>
  <c r="BH368" i="1" s="1"/>
  <c r="AU368" i="1"/>
  <c r="II368" i="1" s="1"/>
  <c r="IK368" i="1" s="1"/>
  <c r="AR368" i="1"/>
  <c r="AC368" i="1"/>
  <c r="JK367" i="1"/>
  <c r="JI367" i="1"/>
  <c r="JD367" i="1"/>
  <c r="IN367" i="1"/>
  <c r="HM367" i="1"/>
  <c r="HL367" i="1"/>
  <c r="GX367" i="1"/>
  <c r="GT367" i="1"/>
  <c r="GR367" i="1"/>
  <c r="GP367" i="1"/>
  <c r="GM367" i="1"/>
  <c r="GG367" i="1"/>
  <c r="FU367" i="1"/>
  <c r="FO367" i="1"/>
  <c r="FC367" i="1"/>
  <c r="EW367" i="1"/>
  <c r="EK367" i="1"/>
  <c r="EE367" i="1"/>
  <c r="DS367" i="1"/>
  <c r="DM367" i="1"/>
  <c r="DA367" i="1"/>
  <c r="CU367" i="1"/>
  <c r="CE367" i="1"/>
  <c r="BT367" i="1"/>
  <c r="BS367" i="1"/>
  <c r="BP367" i="1"/>
  <c r="BQ367" i="1" s="1"/>
  <c r="BM367" i="1"/>
  <c r="BN367" i="1" s="1"/>
  <c r="GZ367" i="1" s="1"/>
  <c r="BJ367" i="1"/>
  <c r="BK367" i="1" s="1"/>
  <c r="BG367" i="1"/>
  <c r="AU367" i="1"/>
  <c r="II367" i="1" s="1"/>
  <c r="IK367" i="1" s="1"/>
  <c r="AR367" i="1"/>
  <c r="AC367" i="1"/>
  <c r="JK366" i="1"/>
  <c r="JI366" i="1"/>
  <c r="JD366" i="1"/>
  <c r="IN366" i="1"/>
  <c r="HM366" i="1"/>
  <c r="HL366" i="1"/>
  <c r="GX366" i="1"/>
  <c r="GT366" i="1"/>
  <c r="GR366" i="1"/>
  <c r="GP366" i="1"/>
  <c r="GM366" i="1"/>
  <c r="GG366" i="1"/>
  <c r="FU366" i="1"/>
  <c r="FO366" i="1"/>
  <c r="FC366" i="1"/>
  <c r="EW366" i="1"/>
  <c r="EK366" i="1"/>
  <c r="EE366" i="1"/>
  <c r="DS366" i="1"/>
  <c r="DM366" i="1"/>
  <c r="DA366" i="1"/>
  <c r="CU366" i="1"/>
  <c r="CE366" i="1"/>
  <c r="BT366" i="1"/>
  <c r="BS366" i="1"/>
  <c r="BP366" i="1"/>
  <c r="BQ366" i="1" s="1"/>
  <c r="BM366" i="1"/>
  <c r="BN366" i="1" s="1"/>
  <c r="GZ366" i="1" s="1"/>
  <c r="BJ366" i="1"/>
  <c r="GV366" i="1" s="1"/>
  <c r="BG366" i="1"/>
  <c r="AU366" i="1"/>
  <c r="II366" i="1" s="1"/>
  <c r="IK366" i="1" s="1"/>
  <c r="AR366" i="1"/>
  <c r="AC366" i="1"/>
  <c r="JK365" i="1"/>
  <c r="JI365" i="1"/>
  <c r="JD365" i="1"/>
  <c r="IN365" i="1"/>
  <c r="HM365" i="1"/>
  <c r="HL365" i="1"/>
  <c r="GX365" i="1"/>
  <c r="GT365" i="1"/>
  <c r="GR365" i="1"/>
  <c r="GP365" i="1"/>
  <c r="GM365" i="1"/>
  <c r="GG365" i="1"/>
  <c r="FU365" i="1"/>
  <c r="FO365" i="1"/>
  <c r="FC365" i="1"/>
  <c r="EW365" i="1"/>
  <c r="EK365" i="1"/>
  <c r="EE365" i="1"/>
  <c r="DS365" i="1"/>
  <c r="DM365" i="1"/>
  <c r="DA365" i="1"/>
  <c r="CU365" i="1"/>
  <c r="CE365" i="1"/>
  <c r="GO365" i="1" s="1"/>
  <c r="BT365" i="1"/>
  <c r="BS365" i="1"/>
  <c r="BP365" i="1"/>
  <c r="BQ365" i="1" s="1"/>
  <c r="BM365" i="1"/>
  <c r="BJ365" i="1"/>
  <c r="BK365" i="1" s="1"/>
  <c r="BG365" i="1"/>
  <c r="BH365" i="1" s="1"/>
  <c r="AU365" i="1"/>
  <c r="AR365" i="1"/>
  <c r="AC365" i="1"/>
  <c r="JK364" i="1"/>
  <c r="JI364" i="1"/>
  <c r="JD364" i="1"/>
  <c r="IN364" i="1"/>
  <c r="HM364" i="1"/>
  <c r="HL364" i="1"/>
  <c r="GX364" i="1"/>
  <c r="GT364" i="1"/>
  <c r="GR364" i="1"/>
  <c r="GP364" i="1"/>
  <c r="GM364" i="1"/>
  <c r="GG364" i="1"/>
  <c r="FU364" i="1"/>
  <c r="FO364" i="1"/>
  <c r="FC364" i="1"/>
  <c r="EW364" i="1"/>
  <c r="EK364" i="1"/>
  <c r="EE364" i="1"/>
  <c r="DS364" i="1"/>
  <c r="DM364" i="1"/>
  <c r="DA364" i="1"/>
  <c r="CU364" i="1"/>
  <c r="CE364" i="1"/>
  <c r="BT364" i="1"/>
  <c r="BS364" i="1"/>
  <c r="BP364" i="1"/>
  <c r="BM364" i="1"/>
  <c r="BN364" i="1" s="1"/>
  <c r="GZ364" i="1" s="1"/>
  <c r="BJ364" i="1"/>
  <c r="BK364" i="1" s="1"/>
  <c r="BG364" i="1"/>
  <c r="BH364" i="1" s="1"/>
  <c r="AU364" i="1"/>
  <c r="AR364" i="1"/>
  <c r="AC364" i="1"/>
  <c r="JK363" i="1"/>
  <c r="JI363" i="1"/>
  <c r="JD363" i="1"/>
  <c r="IN363" i="1"/>
  <c r="HM363" i="1"/>
  <c r="HL363" i="1"/>
  <c r="GX363" i="1"/>
  <c r="GT363" i="1"/>
  <c r="GR363" i="1"/>
  <c r="GP363" i="1"/>
  <c r="GM363" i="1"/>
  <c r="GG363" i="1"/>
  <c r="FU363" i="1"/>
  <c r="FO363" i="1"/>
  <c r="FC363" i="1"/>
  <c r="EW363" i="1"/>
  <c r="EK363" i="1"/>
  <c r="EE363" i="1"/>
  <c r="DS363" i="1"/>
  <c r="DM363" i="1"/>
  <c r="DA363" i="1"/>
  <c r="CU363" i="1"/>
  <c r="CE363" i="1"/>
  <c r="GO363" i="1" s="1"/>
  <c r="BX363" i="1"/>
  <c r="BY363" i="1" s="1"/>
  <c r="BT363" i="1"/>
  <c r="BS363" i="1"/>
  <c r="BP363" i="1"/>
  <c r="BQ363" i="1" s="1"/>
  <c r="BM363" i="1"/>
  <c r="BN363" i="1" s="1"/>
  <c r="GZ363" i="1" s="1"/>
  <c r="BJ363" i="1"/>
  <c r="BG363" i="1"/>
  <c r="BH363" i="1" s="1"/>
  <c r="AU363" i="1"/>
  <c r="JE363" i="1" s="1"/>
  <c r="JF363" i="1" s="1"/>
  <c r="AR363" i="1"/>
  <c r="AC363" i="1"/>
  <c r="JK362" i="1"/>
  <c r="JI362" i="1"/>
  <c r="JD362" i="1"/>
  <c r="IN362" i="1"/>
  <c r="HM362" i="1"/>
  <c r="HL362" i="1"/>
  <c r="GX362" i="1"/>
  <c r="GT362" i="1"/>
  <c r="GR362" i="1"/>
  <c r="GP362" i="1"/>
  <c r="GM362" i="1"/>
  <c r="GG362" i="1"/>
  <c r="FU362" i="1"/>
  <c r="FO362" i="1"/>
  <c r="FC362" i="1"/>
  <c r="EW362" i="1"/>
  <c r="EK362" i="1"/>
  <c r="EE362" i="1"/>
  <c r="DS362" i="1"/>
  <c r="DM362" i="1"/>
  <c r="DA362" i="1"/>
  <c r="CU362" i="1"/>
  <c r="CE362" i="1"/>
  <c r="BT362" i="1"/>
  <c r="BS362" i="1"/>
  <c r="BP362" i="1"/>
  <c r="BQ362" i="1" s="1"/>
  <c r="BM362" i="1"/>
  <c r="BN362" i="1" s="1"/>
  <c r="GZ362" i="1" s="1"/>
  <c r="BJ362" i="1"/>
  <c r="BG362" i="1"/>
  <c r="AU362" i="1"/>
  <c r="AR362" i="1"/>
  <c r="AC362" i="1"/>
  <c r="JK361" i="1"/>
  <c r="JI361" i="1"/>
  <c r="JD361" i="1"/>
  <c r="IN361" i="1"/>
  <c r="HM361" i="1"/>
  <c r="HL361" i="1"/>
  <c r="GX361" i="1"/>
  <c r="GT361" i="1"/>
  <c r="GR361" i="1"/>
  <c r="GP361" i="1"/>
  <c r="GM361" i="1"/>
  <c r="GG361" i="1"/>
  <c r="FU361" i="1"/>
  <c r="FO361" i="1"/>
  <c r="FC361" i="1"/>
  <c r="EW361" i="1"/>
  <c r="EK361" i="1"/>
  <c r="EE361" i="1"/>
  <c r="DS361" i="1"/>
  <c r="DM361" i="1"/>
  <c r="DA361" i="1"/>
  <c r="CU361" i="1"/>
  <c r="CE361" i="1"/>
  <c r="GO361" i="1" s="1"/>
  <c r="BT361" i="1"/>
  <c r="BS361" i="1"/>
  <c r="BP361" i="1"/>
  <c r="BQ361" i="1" s="1"/>
  <c r="BM361" i="1"/>
  <c r="BN361" i="1" s="1"/>
  <c r="GZ361" i="1" s="1"/>
  <c r="BJ361" i="1"/>
  <c r="BG361" i="1"/>
  <c r="AU361" i="1"/>
  <c r="AR361" i="1"/>
  <c r="AC361" i="1"/>
  <c r="JK360" i="1"/>
  <c r="JI360" i="1"/>
  <c r="JD360" i="1"/>
  <c r="IN360" i="1"/>
  <c r="HM360" i="1"/>
  <c r="HL360" i="1"/>
  <c r="GX360" i="1"/>
  <c r="GT360" i="1"/>
  <c r="GR360" i="1"/>
  <c r="GP360" i="1"/>
  <c r="GM360" i="1"/>
  <c r="GG360" i="1"/>
  <c r="FU360" i="1"/>
  <c r="FO360" i="1"/>
  <c r="FC360" i="1"/>
  <c r="EW360" i="1"/>
  <c r="EK360" i="1"/>
  <c r="EE360" i="1"/>
  <c r="DS360" i="1"/>
  <c r="DM360" i="1"/>
  <c r="DA360" i="1"/>
  <c r="CU360" i="1"/>
  <c r="CE360" i="1"/>
  <c r="GO360" i="1" s="1"/>
  <c r="BT360" i="1"/>
  <c r="BS360" i="1"/>
  <c r="BP360" i="1"/>
  <c r="BQ360" i="1" s="1"/>
  <c r="BM360" i="1"/>
  <c r="BN360" i="1" s="1"/>
  <c r="GZ360" i="1" s="1"/>
  <c r="BJ360" i="1"/>
  <c r="BG360" i="1"/>
  <c r="BH360" i="1" s="1"/>
  <c r="AU360" i="1"/>
  <c r="II360" i="1" s="1"/>
  <c r="IK360" i="1" s="1"/>
  <c r="AR360" i="1"/>
  <c r="AC360" i="1"/>
  <c r="JK359" i="1"/>
  <c r="JI359" i="1"/>
  <c r="JD359" i="1"/>
  <c r="IN359" i="1"/>
  <c r="HM359" i="1"/>
  <c r="HL359" i="1"/>
  <c r="GX359" i="1"/>
  <c r="GT359" i="1"/>
  <c r="GR359" i="1"/>
  <c r="GP359" i="1"/>
  <c r="GM359" i="1"/>
  <c r="GG359" i="1"/>
  <c r="FU359" i="1"/>
  <c r="FO359" i="1"/>
  <c r="FC359" i="1"/>
  <c r="EW359" i="1"/>
  <c r="EK359" i="1"/>
  <c r="EE359" i="1"/>
  <c r="DS359" i="1"/>
  <c r="DM359" i="1"/>
  <c r="DA359" i="1"/>
  <c r="CU359" i="1"/>
  <c r="CE359" i="1"/>
  <c r="GO359" i="1" s="1"/>
  <c r="BT359" i="1"/>
  <c r="BS359" i="1"/>
  <c r="BP359" i="1"/>
  <c r="BM359" i="1"/>
  <c r="BN359" i="1" s="1"/>
  <c r="GZ359" i="1" s="1"/>
  <c r="BJ359" i="1"/>
  <c r="BK359" i="1" s="1"/>
  <c r="BG359" i="1"/>
  <c r="BH359" i="1" s="1"/>
  <c r="AU359" i="1"/>
  <c r="II359" i="1" s="1"/>
  <c r="IK359" i="1" s="1"/>
  <c r="AR359" i="1"/>
  <c r="AC359" i="1"/>
  <c r="JK358" i="1"/>
  <c r="JI358" i="1"/>
  <c r="JD358" i="1"/>
  <c r="IN358" i="1"/>
  <c r="HM358" i="1"/>
  <c r="HL358" i="1"/>
  <c r="GX358" i="1"/>
  <c r="GT358" i="1"/>
  <c r="GR358" i="1"/>
  <c r="GP358" i="1"/>
  <c r="GM358" i="1"/>
  <c r="GG358" i="1"/>
  <c r="FU358" i="1"/>
  <c r="FO358" i="1"/>
  <c r="FC358" i="1"/>
  <c r="EW358" i="1"/>
  <c r="EK358" i="1"/>
  <c r="EE358" i="1"/>
  <c r="DS358" i="1"/>
  <c r="DM358" i="1"/>
  <c r="DA358" i="1"/>
  <c r="CU358" i="1"/>
  <c r="CE358" i="1"/>
  <c r="BT358" i="1"/>
  <c r="BS358" i="1"/>
  <c r="BP358" i="1"/>
  <c r="BQ358" i="1" s="1"/>
  <c r="BM358" i="1"/>
  <c r="BN358" i="1" s="1"/>
  <c r="GZ358" i="1" s="1"/>
  <c r="BJ358" i="1"/>
  <c r="GV358" i="1" s="1"/>
  <c r="BG358" i="1"/>
  <c r="AU358" i="1"/>
  <c r="AR358" i="1"/>
  <c r="AC358" i="1"/>
  <c r="JK357" i="1"/>
  <c r="JI357" i="1"/>
  <c r="JD357" i="1"/>
  <c r="IN357" i="1"/>
  <c r="HM357" i="1"/>
  <c r="HL357" i="1"/>
  <c r="GX357" i="1"/>
  <c r="GT357" i="1"/>
  <c r="GR357" i="1"/>
  <c r="GP357" i="1"/>
  <c r="GM357" i="1"/>
  <c r="GG357" i="1"/>
  <c r="FU357" i="1"/>
  <c r="FO357" i="1"/>
  <c r="FC357" i="1"/>
  <c r="EW357" i="1"/>
  <c r="EK357" i="1"/>
  <c r="EE357" i="1"/>
  <c r="DS357" i="1"/>
  <c r="DM357" i="1"/>
  <c r="DA357" i="1"/>
  <c r="CU357" i="1"/>
  <c r="CE357" i="1"/>
  <c r="GO357" i="1" s="1"/>
  <c r="BT357" i="1"/>
  <c r="BS357" i="1"/>
  <c r="BP357" i="1"/>
  <c r="BQ357" i="1" s="1"/>
  <c r="BM357" i="1"/>
  <c r="BJ357" i="1"/>
  <c r="GV357" i="1" s="1"/>
  <c r="BG357" i="1"/>
  <c r="BH357" i="1" s="1"/>
  <c r="AU357" i="1"/>
  <c r="AR357" i="1"/>
  <c r="AC357" i="1"/>
  <c r="JK356" i="1"/>
  <c r="JI356" i="1"/>
  <c r="JD356" i="1"/>
  <c r="IN356" i="1"/>
  <c r="HM356" i="1"/>
  <c r="HL356" i="1"/>
  <c r="IH356" i="1" s="1"/>
  <c r="IL356" i="1" s="1"/>
  <c r="GX356" i="1"/>
  <c r="GT356" i="1"/>
  <c r="GR356" i="1"/>
  <c r="GP356" i="1"/>
  <c r="GM356" i="1"/>
  <c r="GG356" i="1"/>
  <c r="FU356" i="1"/>
  <c r="FO356" i="1"/>
  <c r="FC356" i="1"/>
  <c r="EW356" i="1"/>
  <c r="EK356" i="1"/>
  <c r="EE356" i="1"/>
  <c r="DS356" i="1"/>
  <c r="DM356" i="1"/>
  <c r="DA356" i="1"/>
  <c r="CU356" i="1"/>
  <c r="CE356" i="1"/>
  <c r="BT356" i="1"/>
  <c r="BS356" i="1"/>
  <c r="BP356" i="1"/>
  <c r="BQ356" i="1" s="1"/>
  <c r="BM356" i="1"/>
  <c r="BN356" i="1" s="1"/>
  <c r="GZ356" i="1" s="1"/>
  <c r="BJ356" i="1"/>
  <c r="BK356" i="1" s="1"/>
  <c r="BG356" i="1"/>
  <c r="BH356" i="1" s="1"/>
  <c r="AU356" i="1"/>
  <c r="AR356" i="1"/>
  <c r="AC356" i="1"/>
  <c r="JK355" i="1"/>
  <c r="JI355" i="1"/>
  <c r="JD355" i="1"/>
  <c r="IN355" i="1"/>
  <c r="HM355" i="1"/>
  <c r="HL355" i="1"/>
  <c r="GX355" i="1"/>
  <c r="GT355" i="1"/>
  <c r="GR355" i="1"/>
  <c r="GP355" i="1"/>
  <c r="GM355" i="1"/>
  <c r="GG355" i="1"/>
  <c r="FU355" i="1"/>
  <c r="FO355" i="1"/>
  <c r="FC355" i="1"/>
  <c r="EW355" i="1"/>
  <c r="EK355" i="1"/>
  <c r="EE355" i="1"/>
  <c r="DS355" i="1"/>
  <c r="DM355" i="1"/>
  <c r="DA355" i="1"/>
  <c r="CU355" i="1"/>
  <c r="CE355" i="1"/>
  <c r="BT355" i="1"/>
  <c r="BS355" i="1"/>
  <c r="BP355" i="1"/>
  <c r="BQ355" i="1" s="1"/>
  <c r="BM355" i="1"/>
  <c r="BN355" i="1" s="1"/>
  <c r="GZ355" i="1" s="1"/>
  <c r="BJ355" i="1"/>
  <c r="BG355" i="1"/>
  <c r="BH355" i="1" s="1"/>
  <c r="AU355" i="1"/>
  <c r="AR355" i="1"/>
  <c r="AC355" i="1"/>
  <c r="JK354" i="1"/>
  <c r="JI354" i="1"/>
  <c r="JD354" i="1"/>
  <c r="IN354" i="1"/>
  <c r="HM354" i="1"/>
  <c r="HL354" i="1"/>
  <c r="GX354" i="1"/>
  <c r="GT354" i="1"/>
  <c r="GR354" i="1"/>
  <c r="GP354" i="1"/>
  <c r="GM354" i="1"/>
  <c r="GG354" i="1"/>
  <c r="FU354" i="1"/>
  <c r="FO354" i="1"/>
  <c r="FC354" i="1"/>
  <c r="EW354" i="1"/>
  <c r="EK354" i="1"/>
  <c r="EE354" i="1"/>
  <c r="DS354" i="1"/>
  <c r="DM354" i="1"/>
  <c r="DA354" i="1"/>
  <c r="CU354" i="1"/>
  <c r="CH354" i="1"/>
  <c r="CI354" i="1" s="1"/>
  <c r="CE354" i="1"/>
  <c r="GO354" i="1" s="1"/>
  <c r="BT354" i="1"/>
  <c r="BS354" i="1"/>
  <c r="BP354" i="1"/>
  <c r="BQ354" i="1" s="1"/>
  <c r="BM354" i="1"/>
  <c r="BN354" i="1" s="1"/>
  <c r="GZ354" i="1" s="1"/>
  <c r="BJ354" i="1"/>
  <c r="GV354" i="1" s="1"/>
  <c r="BG354" i="1"/>
  <c r="AU354" i="1"/>
  <c r="AR354" i="1"/>
  <c r="AC354" i="1"/>
  <c r="JK353" i="1"/>
  <c r="JI353" i="1"/>
  <c r="JD353" i="1"/>
  <c r="IN353" i="1"/>
  <c r="HM353" i="1"/>
  <c r="HL353" i="1"/>
  <c r="GX353" i="1"/>
  <c r="GT353" i="1"/>
  <c r="GR353" i="1"/>
  <c r="GP353" i="1"/>
  <c r="GM353" i="1"/>
  <c r="GG353" i="1"/>
  <c r="FU353" i="1"/>
  <c r="FO353" i="1"/>
  <c r="FC353" i="1"/>
  <c r="EW353" i="1"/>
  <c r="EK353" i="1"/>
  <c r="EE353" i="1"/>
  <c r="DS353" i="1"/>
  <c r="DM353" i="1"/>
  <c r="DA353" i="1"/>
  <c r="CU353" i="1"/>
  <c r="CE353" i="1"/>
  <c r="BT353" i="1"/>
  <c r="BS353" i="1"/>
  <c r="BQ353" i="1"/>
  <c r="BP353" i="1"/>
  <c r="BM353" i="1"/>
  <c r="BN353" i="1" s="1"/>
  <c r="GZ353" i="1" s="1"/>
  <c r="BJ353" i="1"/>
  <c r="BG353" i="1"/>
  <c r="AU353" i="1"/>
  <c r="AR353" i="1"/>
  <c r="AC353" i="1"/>
  <c r="JK352" i="1"/>
  <c r="JI352" i="1"/>
  <c r="JD352" i="1"/>
  <c r="IN352" i="1"/>
  <c r="HM352" i="1"/>
  <c r="HL352" i="1"/>
  <c r="GX352" i="1"/>
  <c r="GT352" i="1"/>
  <c r="GR352" i="1"/>
  <c r="GP352" i="1"/>
  <c r="GM352" i="1"/>
  <c r="GG352" i="1"/>
  <c r="FU352" i="1"/>
  <c r="FO352" i="1"/>
  <c r="FC352" i="1"/>
  <c r="EW352" i="1"/>
  <c r="EK352" i="1"/>
  <c r="EE352" i="1"/>
  <c r="DS352" i="1"/>
  <c r="DM352" i="1"/>
  <c r="DA352" i="1"/>
  <c r="CU352" i="1"/>
  <c r="CE352" i="1"/>
  <c r="BT352" i="1"/>
  <c r="BS352" i="1"/>
  <c r="BP352" i="1"/>
  <c r="BQ352" i="1" s="1"/>
  <c r="BM352" i="1"/>
  <c r="BN352" i="1" s="1"/>
  <c r="GZ352" i="1" s="1"/>
  <c r="BJ352" i="1"/>
  <c r="BG352" i="1"/>
  <c r="BH352" i="1" s="1"/>
  <c r="AU352" i="1"/>
  <c r="AR352" i="1"/>
  <c r="AC352" i="1"/>
  <c r="JK351" i="1"/>
  <c r="JI351" i="1"/>
  <c r="JD351" i="1"/>
  <c r="IN351" i="1"/>
  <c r="HM351" i="1"/>
  <c r="HL351" i="1"/>
  <c r="GX351" i="1"/>
  <c r="GT351" i="1"/>
  <c r="GR351" i="1"/>
  <c r="GP351" i="1"/>
  <c r="GM351" i="1"/>
  <c r="GG351" i="1"/>
  <c r="FU351" i="1"/>
  <c r="FO351" i="1"/>
  <c r="FC351" i="1"/>
  <c r="EW351" i="1"/>
  <c r="EK351" i="1"/>
  <c r="EE351" i="1"/>
  <c r="DS351" i="1"/>
  <c r="DM351" i="1"/>
  <c r="DA351" i="1"/>
  <c r="CU351" i="1"/>
  <c r="CE351" i="1"/>
  <c r="GO351" i="1" s="1"/>
  <c r="BT351" i="1"/>
  <c r="BS351" i="1"/>
  <c r="BP351" i="1"/>
  <c r="BM351" i="1"/>
  <c r="BN351" i="1" s="1"/>
  <c r="GZ351" i="1" s="1"/>
  <c r="BJ351" i="1"/>
  <c r="BK351" i="1" s="1"/>
  <c r="BG351" i="1"/>
  <c r="BH351" i="1" s="1"/>
  <c r="AU351" i="1"/>
  <c r="AR351" i="1"/>
  <c r="AC351" i="1"/>
  <c r="JK350" i="1"/>
  <c r="JI350" i="1"/>
  <c r="JD350" i="1"/>
  <c r="IN350" i="1"/>
  <c r="HM350" i="1"/>
  <c r="HL350" i="1"/>
  <c r="GX350" i="1"/>
  <c r="GT350" i="1"/>
  <c r="GR350" i="1"/>
  <c r="GP350" i="1"/>
  <c r="GM350" i="1"/>
  <c r="GG350" i="1"/>
  <c r="FU350" i="1"/>
  <c r="FO350" i="1"/>
  <c r="FC350" i="1"/>
  <c r="EW350" i="1"/>
  <c r="EK350" i="1"/>
  <c r="EE350" i="1"/>
  <c r="DS350" i="1"/>
  <c r="DM350" i="1"/>
  <c r="DA350" i="1"/>
  <c r="CU350" i="1"/>
  <c r="CE350" i="1"/>
  <c r="BT350" i="1"/>
  <c r="BS350" i="1"/>
  <c r="BP350" i="1"/>
  <c r="BQ350" i="1" s="1"/>
  <c r="BM350" i="1"/>
  <c r="BN350" i="1" s="1"/>
  <c r="GZ350" i="1" s="1"/>
  <c r="BJ350" i="1"/>
  <c r="GV350" i="1" s="1"/>
  <c r="BG350" i="1"/>
  <c r="AU350" i="1"/>
  <c r="AR350" i="1"/>
  <c r="AC350" i="1"/>
  <c r="JK349" i="1"/>
  <c r="JI349" i="1"/>
  <c r="JD349" i="1"/>
  <c r="IN349" i="1"/>
  <c r="HM349" i="1"/>
  <c r="HL349" i="1"/>
  <c r="GZ349" i="1"/>
  <c r="GX349" i="1"/>
  <c r="GT349" i="1"/>
  <c r="GR349" i="1"/>
  <c r="GP349" i="1"/>
  <c r="GM349" i="1"/>
  <c r="GG349" i="1"/>
  <c r="FU349" i="1"/>
  <c r="FO349" i="1"/>
  <c r="FC349" i="1"/>
  <c r="EW349" i="1"/>
  <c r="EK349" i="1"/>
  <c r="EE349" i="1"/>
  <c r="DS349" i="1"/>
  <c r="DM349" i="1"/>
  <c r="DA349" i="1"/>
  <c r="CU349" i="1"/>
  <c r="CE349" i="1"/>
  <c r="GO349" i="1" s="1"/>
  <c r="BT349" i="1"/>
  <c r="BS349" i="1"/>
  <c r="BP349" i="1"/>
  <c r="BQ349" i="1" s="1"/>
  <c r="BM349" i="1"/>
  <c r="BN349" i="1" s="1"/>
  <c r="BJ349" i="1"/>
  <c r="GV349" i="1" s="1"/>
  <c r="BG349" i="1"/>
  <c r="BH349" i="1" s="1"/>
  <c r="AU349" i="1"/>
  <c r="AR349" i="1"/>
  <c r="AC349" i="1"/>
  <c r="JK348" i="1"/>
  <c r="JI348" i="1"/>
  <c r="JD348" i="1"/>
  <c r="IN348" i="1"/>
  <c r="HM348" i="1"/>
  <c r="HL348" i="1"/>
  <c r="GX348" i="1"/>
  <c r="GT348" i="1"/>
  <c r="GR348" i="1"/>
  <c r="GP348" i="1"/>
  <c r="GM348" i="1"/>
  <c r="GG348" i="1"/>
  <c r="FU348" i="1"/>
  <c r="FO348" i="1"/>
  <c r="FC348" i="1"/>
  <c r="EW348" i="1"/>
  <c r="EK348" i="1"/>
  <c r="EE348" i="1"/>
  <c r="DS348" i="1"/>
  <c r="DM348" i="1"/>
  <c r="DA348" i="1"/>
  <c r="CU348" i="1"/>
  <c r="CE348" i="1"/>
  <c r="GO348" i="1" s="1"/>
  <c r="BT348" i="1"/>
  <c r="BS348" i="1"/>
  <c r="BP348" i="1"/>
  <c r="BQ348" i="1" s="1"/>
  <c r="BM348" i="1"/>
  <c r="BN348" i="1" s="1"/>
  <c r="GZ348" i="1" s="1"/>
  <c r="BJ348" i="1"/>
  <c r="BG348" i="1"/>
  <c r="BH348" i="1" s="1"/>
  <c r="AU348" i="1"/>
  <c r="AR348" i="1"/>
  <c r="AC348" i="1"/>
  <c r="JK347" i="1"/>
  <c r="JI347" i="1"/>
  <c r="JD347" i="1"/>
  <c r="IN347" i="1"/>
  <c r="HM347" i="1"/>
  <c r="HL347" i="1"/>
  <c r="GX347" i="1"/>
  <c r="GT347" i="1"/>
  <c r="GR347" i="1"/>
  <c r="GP347" i="1"/>
  <c r="GM347" i="1"/>
  <c r="GG347" i="1"/>
  <c r="FU347" i="1"/>
  <c r="FO347" i="1"/>
  <c r="FC347" i="1"/>
  <c r="EW347" i="1"/>
  <c r="EK347" i="1"/>
  <c r="EE347" i="1"/>
  <c r="DS347" i="1"/>
  <c r="DM347" i="1"/>
  <c r="DA347" i="1"/>
  <c r="CU347" i="1"/>
  <c r="CE347" i="1"/>
  <c r="BT347" i="1"/>
  <c r="BS347" i="1"/>
  <c r="BP347" i="1"/>
  <c r="BQ347" i="1" s="1"/>
  <c r="BM347" i="1"/>
  <c r="BN347" i="1" s="1"/>
  <c r="GZ347" i="1" s="1"/>
  <c r="BJ347" i="1"/>
  <c r="GV347" i="1" s="1"/>
  <c r="BG347" i="1"/>
  <c r="AU347" i="1"/>
  <c r="AR347" i="1"/>
  <c r="AC347" i="1"/>
  <c r="JK346" i="1"/>
  <c r="JI346" i="1"/>
  <c r="JD346" i="1"/>
  <c r="IN346" i="1"/>
  <c r="HM346" i="1"/>
  <c r="HL346" i="1"/>
  <c r="GX346" i="1"/>
  <c r="GT346" i="1"/>
  <c r="GR346" i="1"/>
  <c r="GP346" i="1"/>
  <c r="GM346" i="1"/>
  <c r="GG346" i="1"/>
  <c r="FU346" i="1"/>
  <c r="FO346" i="1"/>
  <c r="FC346" i="1"/>
  <c r="EW346" i="1"/>
  <c r="EK346" i="1"/>
  <c r="EE346" i="1"/>
  <c r="DS346" i="1"/>
  <c r="DM346" i="1"/>
  <c r="DA346" i="1"/>
  <c r="CU346" i="1"/>
  <c r="CE346" i="1"/>
  <c r="GO346" i="1" s="1"/>
  <c r="BT346" i="1"/>
  <c r="BS346" i="1"/>
  <c r="BP346" i="1"/>
  <c r="BQ346" i="1" s="1"/>
  <c r="BM346" i="1"/>
  <c r="BN346" i="1" s="1"/>
  <c r="GZ346" i="1" s="1"/>
  <c r="BJ346" i="1"/>
  <c r="BG346" i="1"/>
  <c r="BH346" i="1" s="1"/>
  <c r="AU346" i="1"/>
  <c r="AR346" i="1"/>
  <c r="AC346" i="1"/>
  <c r="JK345" i="1"/>
  <c r="JI345" i="1"/>
  <c r="JD345" i="1"/>
  <c r="IN345" i="1"/>
  <c r="HM345" i="1"/>
  <c r="HL345" i="1"/>
  <c r="GX345" i="1"/>
  <c r="GT345" i="1"/>
  <c r="GR345" i="1"/>
  <c r="GP345" i="1"/>
  <c r="GM345" i="1"/>
  <c r="GG345" i="1"/>
  <c r="FU345" i="1"/>
  <c r="FO345" i="1"/>
  <c r="FC345" i="1"/>
  <c r="EW345" i="1"/>
  <c r="EK345" i="1"/>
  <c r="EE345" i="1"/>
  <c r="DS345" i="1"/>
  <c r="DM345" i="1"/>
  <c r="DA345" i="1"/>
  <c r="CU345" i="1"/>
  <c r="CE345" i="1"/>
  <c r="BT345" i="1"/>
  <c r="BS345" i="1"/>
  <c r="BP345" i="1"/>
  <c r="BQ345" i="1" s="1"/>
  <c r="BM345" i="1"/>
  <c r="BN345" i="1" s="1"/>
  <c r="GZ345" i="1" s="1"/>
  <c r="BJ345" i="1"/>
  <c r="BK345" i="1" s="1"/>
  <c r="BG345" i="1"/>
  <c r="BH345" i="1" s="1"/>
  <c r="AU345" i="1"/>
  <c r="AR345" i="1"/>
  <c r="AC345" i="1"/>
  <c r="JK344" i="1"/>
  <c r="JI344" i="1"/>
  <c r="JD344" i="1"/>
  <c r="IN344" i="1"/>
  <c r="HM344" i="1"/>
  <c r="HL344" i="1"/>
  <c r="GX344" i="1"/>
  <c r="GT344" i="1"/>
  <c r="GR344" i="1"/>
  <c r="GP344" i="1"/>
  <c r="GM344" i="1"/>
  <c r="GG344" i="1"/>
  <c r="FU344" i="1"/>
  <c r="FO344" i="1"/>
  <c r="FC344" i="1"/>
  <c r="EW344" i="1"/>
  <c r="EK344" i="1"/>
  <c r="EE344" i="1"/>
  <c r="DS344" i="1"/>
  <c r="DM344" i="1"/>
  <c r="DA344" i="1"/>
  <c r="CU344" i="1"/>
  <c r="CE344" i="1"/>
  <c r="GO344" i="1" s="1"/>
  <c r="BT344" i="1"/>
  <c r="BS344" i="1"/>
  <c r="BP344" i="1"/>
  <c r="BQ344" i="1" s="1"/>
  <c r="BM344" i="1"/>
  <c r="BJ344" i="1"/>
  <c r="BK344" i="1" s="1"/>
  <c r="BG344" i="1"/>
  <c r="BH344" i="1" s="1"/>
  <c r="AU344" i="1"/>
  <c r="AR344" i="1"/>
  <c r="AC344" i="1"/>
  <c r="JK343" i="1"/>
  <c r="JI343" i="1"/>
  <c r="JE343" i="1"/>
  <c r="JF343" i="1" s="1"/>
  <c r="JD343" i="1"/>
  <c r="IN343" i="1"/>
  <c r="HM343" i="1"/>
  <c r="HL343" i="1"/>
  <c r="GX343" i="1"/>
  <c r="GT343" i="1"/>
  <c r="GR343" i="1"/>
  <c r="GP343" i="1"/>
  <c r="GM343" i="1"/>
  <c r="GG343" i="1"/>
  <c r="FU343" i="1"/>
  <c r="FO343" i="1"/>
  <c r="FC343" i="1"/>
  <c r="EW343" i="1"/>
  <c r="EK343" i="1"/>
  <c r="EE343" i="1"/>
  <c r="DS343" i="1"/>
  <c r="DM343" i="1"/>
  <c r="DA343" i="1"/>
  <c r="CU343" i="1"/>
  <c r="CE343" i="1"/>
  <c r="GO343" i="1" s="1"/>
  <c r="BT343" i="1"/>
  <c r="BS343" i="1"/>
  <c r="BP343" i="1"/>
  <c r="BQ343" i="1" s="1"/>
  <c r="BM343" i="1"/>
  <c r="BN343" i="1" s="1"/>
  <c r="GZ343" i="1" s="1"/>
  <c r="BJ343" i="1"/>
  <c r="BK343" i="1" s="1"/>
  <c r="BG343" i="1"/>
  <c r="BH343" i="1" s="1"/>
  <c r="AU343" i="1"/>
  <c r="AR343" i="1"/>
  <c r="AC343" i="1"/>
  <c r="JK342" i="1"/>
  <c r="JI342" i="1"/>
  <c r="JD342" i="1"/>
  <c r="IN342" i="1"/>
  <c r="HM342" i="1"/>
  <c r="HL342" i="1"/>
  <c r="GX342" i="1"/>
  <c r="GT342" i="1"/>
  <c r="GR342" i="1"/>
  <c r="GP342" i="1"/>
  <c r="GM342" i="1"/>
  <c r="GG342" i="1"/>
  <c r="FU342" i="1"/>
  <c r="FO342" i="1"/>
  <c r="FC342" i="1"/>
  <c r="EW342" i="1"/>
  <c r="EK342" i="1"/>
  <c r="EE342" i="1"/>
  <c r="DS342" i="1"/>
  <c r="DM342" i="1"/>
  <c r="DA342" i="1"/>
  <c r="CU342" i="1"/>
  <c r="CE342" i="1"/>
  <c r="GO342" i="1" s="1"/>
  <c r="BT342" i="1"/>
  <c r="BS342" i="1"/>
  <c r="BP342" i="1"/>
  <c r="BQ342" i="1" s="1"/>
  <c r="BN342" i="1"/>
  <c r="GZ342" i="1" s="1"/>
  <c r="BM342" i="1"/>
  <c r="BJ342" i="1"/>
  <c r="BG342" i="1"/>
  <c r="BH342" i="1" s="1"/>
  <c r="AU342" i="1"/>
  <c r="AR342" i="1"/>
  <c r="AC342" i="1"/>
  <c r="JK341" i="1"/>
  <c r="JI341" i="1"/>
  <c r="JD341" i="1"/>
  <c r="IN341" i="1"/>
  <c r="HM341" i="1"/>
  <c r="HL341" i="1"/>
  <c r="GX341" i="1"/>
  <c r="GT341" i="1"/>
  <c r="GR341" i="1"/>
  <c r="GP341" i="1"/>
  <c r="GO341" i="1"/>
  <c r="GM341" i="1"/>
  <c r="GG341" i="1"/>
  <c r="FU341" i="1"/>
  <c r="FO341" i="1"/>
  <c r="FC341" i="1"/>
  <c r="EW341" i="1"/>
  <c r="EK341" i="1"/>
  <c r="EE341" i="1"/>
  <c r="DS341" i="1"/>
  <c r="DM341" i="1"/>
  <c r="DA341" i="1"/>
  <c r="CU341" i="1"/>
  <c r="CE341" i="1"/>
  <c r="BT341" i="1"/>
  <c r="BS341" i="1"/>
  <c r="BP341" i="1"/>
  <c r="BQ341" i="1" s="1"/>
  <c r="BM341" i="1"/>
  <c r="BN341" i="1" s="1"/>
  <c r="GZ341" i="1" s="1"/>
  <c r="BJ341" i="1"/>
  <c r="GV341" i="1" s="1"/>
  <c r="BG341" i="1"/>
  <c r="BH341" i="1" s="1"/>
  <c r="AU341" i="1"/>
  <c r="AR341" i="1"/>
  <c r="AC341" i="1"/>
  <c r="JK340" i="1"/>
  <c r="JI340" i="1"/>
  <c r="JD340" i="1"/>
  <c r="IN340" i="1"/>
  <c r="HM340" i="1"/>
  <c r="HL340" i="1"/>
  <c r="GX340" i="1"/>
  <c r="GT340" i="1"/>
  <c r="GR340" i="1"/>
  <c r="GP340" i="1"/>
  <c r="GM340" i="1"/>
  <c r="GG340" i="1"/>
  <c r="FU340" i="1"/>
  <c r="FO340" i="1"/>
  <c r="FC340" i="1"/>
  <c r="EW340" i="1"/>
  <c r="EK340" i="1"/>
  <c r="EE340" i="1"/>
  <c r="DS340" i="1"/>
  <c r="DM340" i="1"/>
  <c r="DA340" i="1"/>
  <c r="CU340" i="1"/>
  <c r="CE340" i="1"/>
  <c r="BT340" i="1"/>
  <c r="BS340" i="1"/>
  <c r="BP340" i="1"/>
  <c r="BQ340" i="1" s="1"/>
  <c r="BM340" i="1"/>
  <c r="BN340" i="1" s="1"/>
  <c r="GZ340" i="1" s="1"/>
  <c r="BJ340" i="1"/>
  <c r="GV340" i="1" s="1"/>
  <c r="BG340" i="1"/>
  <c r="AU340" i="1"/>
  <c r="AR340" i="1"/>
  <c r="AC340" i="1"/>
  <c r="JK339" i="1"/>
  <c r="JI339" i="1"/>
  <c r="JD339" i="1"/>
  <c r="IN339" i="1"/>
  <c r="HM339" i="1"/>
  <c r="HL339" i="1"/>
  <c r="GX339" i="1"/>
  <c r="GT339" i="1"/>
  <c r="GR339" i="1"/>
  <c r="GP339" i="1"/>
  <c r="GM339" i="1"/>
  <c r="GG339" i="1"/>
  <c r="FU339" i="1"/>
  <c r="FO339" i="1"/>
  <c r="FC339" i="1"/>
  <c r="EW339" i="1"/>
  <c r="EK339" i="1"/>
  <c r="EE339" i="1"/>
  <c r="DS339" i="1"/>
  <c r="DM339" i="1"/>
  <c r="DA339" i="1"/>
  <c r="CU339" i="1"/>
  <c r="CE339" i="1"/>
  <c r="BT339" i="1"/>
  <c r="BS339" i="1"/>
  <c r="BP339" i="1"/>
  <c r="BQ339" i="1" s="1"/>
  <c r="BM339" i="1"/>
  <c r="BN339" i="1" s="1"/>
  <c r="GZ339" i="1" s="1"/>
  <c r="BJ339" i="1"/>
  <c r="BG339" i="1"/>
  <c r="AU339" i="1"/>
  <c r="II339" i="1" s="1"/>
  <c r="IK339" i="1" s="1"/>
  <c r="AR339" i="1"/>
  <c r="AC339" i="1"/>
  <c r="JK338" i="1"/>
  <c r="JI338" i="1"/>
  <c r="JD338" i="1"/>
  <c r="IN338" i="1"/>
  <c r="HM338" i="1"/>
  <c r="HL338" i="1"/>
  <c r="GX338" i="1"/>
  <c r="GT338" i="1"/>
  <c r="GR338" i="1"/>
  <c r="GP338" i="1"/>
  <c r="GM338" i="1"/>
  <c r="GG338" i="1"/>
  <c r="FU338" i="1"/>
  <c r="FO338" i="1"/>
  <c r="FC338" i="1"/>
  <c r="EW338" i="1"/>
  <c r="EK338" i="1"/>
  <c r="EE338" i="1"/>
  <c r="DS338" i="1"/>
  <c r="DM338" i="1"/>
  <c r="DA338" i="1"/>
  <c r="CU338" i="1"/>
  <c r="CE338" i="1"/>
  <c r="GO338" i="1" s="1"/>
  <c r="BT338" i="1"/>
  <c r="BS338" i="1"/>
  <c r="BP338" i="1"/>
  <c r="BQ338" i="1" s="1"/>
  <c r="BM338" i="1"/>
  <c r="BN338" i="1" s="1"/>
  <c r="GZ338" i="1" s="1"/>
  <c r="BJ338" i="1"/>
  <c r="BG338" i="1"/>
  <c r="BH338" i="1" s="1"/>
  <c r="AU338" i="1"/>
  <c r="AR338" i="1"/>
  <c r="AC338" i="1"/>
  <c r="JK337" i="1"/>
  <c r="JI337" i="1"/>
  <c r="JD337" i="1"/>
  <c r="IN337" i="1"/>
  <c r="HM337" i="1"/>
  <c r="HL337" i="1"/>
  <c r="GX337" i="1"/>
  <c r="GT337" i="1"/>
  <c r="GR337" i="1"/>
  <c r="GP337" i="1"/>
  <c r="GM337" i="1"/>
  <c r="GG337" i="1"/>
  <c r="FU337" i="1"/>
  <c r="FO337" i="1"/>
  <c r="FC337" i="1"/>
  <c r="EW337" i="1"/>
  <c r="EK337" i="1"/>
  <c r="EE337" i="1"/>
  <c r="DS337" i="1"/>
  <c r="DM337" i="1"/>
  <c r="DA337" i="1"/>
  <c r="CU337" i="1"/>
  <c r="CE337" i="1"/>
  <c r="CH337" i="1" s="1"/>
  <c r="CI337" i="1" s="1"/>
  <c r="BT337" i="1"/>
  <c r="BS337" i="1"/>
  <c r="BP337" i="1"/>
  <c r="BQ337" i="1" s="1"/>
  <c r="BM337" i="1"/>
  <c r="BN337" i="1" s="1"/>
  <c r="GZ337" i="1" s="1"/>
  <c r="BJ337" i="1"/>
  <c r="BG337" i="1"/>
  <c r="AU337" i="1"/>
  <c r="AR337" i="1"/>
  <c r="AC337" i="1"/>
  <c r="JK336" i="1"/>
  <c r="JD336" i="1"/>
  <c r="IN336" i="1"/>
  <c r="HM336" i="1"/>
  <c r="HL336" i="1"/>
  <c r="GX336" i="1"/>
  <c r="GT336" i="1"/>
  <c r="GR336" i="1"/>
  <c r="GP336" i="1"/>
  <c r="GM336" i="1"/>
  <c r="GG336" i="1"/>
  <c r="FU336" i="1"/>
  <c r="FO336" i="1"/>
  <c r="FC336" i="1"/>
  <c r="EW336" i="1"/>
  <c r="EK336" i="1"/>
  <c r="EE336" i="1"/>
  <c r="DS336" i="1"/>
  <c r="DM336" i="1"/>
  <c r="DA336" i="1"/>
  <c r="CU336" i="1"/>
  <c r="CE336" i="1"/>
  <c r="GO336" i="1" s="1"/>
  <c r="BT336" i="1"/>
  <c r="BS336" i="1"/>
  <c r="BP336" i="1"/>
  <c r="BQ336" i="1" s="1"/>
  <c r="BM336" i="1"/>
  <c r="BJ336" i="1"/>
  <c r="BK336" i="1" s="1"/>
  <c r="BG336" i="1"/>
  <c r="BH336" i="1" s="1"/>
  <c r="AU336" i="1"/>
  <c r="AR336" i="1"/>
  <c r="AC336" i="1"/>
  <c r="JK335" i="1"/>
  <c r="JD335" i="1"/>
  <c r="IN335" i="1"/>
  <c r="HM335" i="1"/>
  <c r="HL335" i="1"/>
  <c r="GX335" i="1"/>
  <c r="GT335" i="1"/>
  <c r="GR335" i="1"/>
  <c r="GP335" i="1"/>
  <c r="GM335" i="1"/>
  <c r="GG335" i="1"/>
  <c r="FU335" i="1"/>
  <c r="FO335" i="1"/>
  <c r="FC335" i="1"/>
  <c r="EW335" i="1"/>
  <c r="EK335" i="1"/>
  <c r="EE335" i="1"/>
  <c r="DS335" i="1"/>
  <c r="DM335" i="1"/>
  <c r="DA335" i="1"/>
  <c r="CU335" i="1"/>
  <c r="CE335" i="1"/>
  <c r="GO335" i="1" s="1"/>
  <c r="BT335" i="1"/>
  <c r="BS335" i="1"/>
  <c r="BP335" i="1"/>
  <c r="BQ335" i="1" s="1"/>
  <c r="BM335" i="1"/>
  <c r="BN335" i="1" s="1"/>
  <c r="GZ335" i="1" s="1"/>
  <c r="BJ335" i="1"/>
  <c r="BG335" i="1"/>
  <c r="BH335" i="1" s="1"/>
  <c r="AU335" i="1"/>
  <c r="AR335" i="1"/>
  <c r="AC335" i="1"/>
  <c r="JK334" i="1"/>
  <c r="JD334" i="1"/>
  <c r="IN334" i="1"/>
  <c r="HM334" i="1"/>
  <c r="HL334" i="1"/>
  <c r="GX334" i="1"/>
  <c r="GT334" i="1"/>
  <c r="GR334" i="1"/>
  <c r="GP334" i="1"/>
  <c r="GM334" i="1"/>
  <c r="GG334" i="1"/>
  <c r="FU334" i="1"/>
  <c r="FO334" i="1"/>
  <c r="FC334" i="1"/>
  <c r="EW334" i="1"/>
  <c r="EK334" i="1"/>
  <c r="EE334" i="1"/>
  <c r="DS334" i="1"/>
  <c r="DM334" i="1"/>
  <c r="DA334" i="1"/>
  <c r="CU334" i="1"/>
  <c r="CE334" i="1"/>
  <c r="GO334" i="1" s="1"/>
  <c r="BT334" i="1"/>
  <c r="BS334" i="1"/>
  <c r="BP334" i="1"/>
  <c r="BQ334" i="1" s="1"/>
  <c r="BM334" i="1"/>
  <c r="BN334" i="1" s="1"/>
  <c r="GZ334" i="1" s="1"/>
  <c r="BJ334" i="1"/>
  <c r="BG334" i="1"/>
  <c r="BH334" i="1" s="1"/>
  <c r="AU334" i="1"/>
  <c r="AR334" i="1"/>
  <c r="AC334" i="1"/>
  <c r="JK333" i="1"/>
  <c r="JI333" i="1"/>
  <c r="JD333" i="1"/>
  <c r="IN333" i="1"/>
  <c r="HM333" i="1"/>
  <c r="HL333" i="1"/>
  <c r="GX333" i="1"/>
  <c r="GT333" i="1"/>
  <c r="GR333" i="1"/>
  <c r="GP333" i="1"/>
  <c r="GM333" i="1"/>
  <c r="GG333" i="1"/>
  <c r="FU333" i="1"/>
  <c r="FO333" i="1"/>
  <c r="FC333" i="1"/>
  <c r="EW333" i="1"/>
  <c r="EK333" i="1"/>
  <c r="EE333" i="1"/>
  <c r="DS333" i="1"/>
  <c r="DM333" i="1"/>
  <c r="DA333" i="1"/>
  <c r="CU333" i="1"/>
  <c r="CE333" i="1"/>
  <c r="BT333" i="1"/>
  <c r="BS333" i="1"/>
  <c r="BP333" i="1"/>
  <c r="BQ333" i="1" s="1"/>
  <c r="BM333" i="1"/>
  <c r="BN333" i="1" s="1"/>
  <c r="GZ333" i="1" s="1"/>
  <c r="BJ333" i="1"/>
  <c r="GV333" i="1" s="1"/>
  <c r="BG333" i="1"/>
  <c r="BH333" i="1" s="1"/>
  <c r="AU333" i="1"/>
  <c r="AR333" i="1"/>
  <c r="AC333" i="1"/>
  <c r="JK332" i="1"/>
  <c r="JI332" i="1"/>
  <c r="JD332" i="1"/>
  <c r="IN332" i="1"/>
  <c r="HM332" i="1"/>
  <c r="HL332" i="1"/>
  <c r="HF332" i="1"/>
  <c r="HG332" i="1" s="1"/>
  <c r="GX332" i="1"/>
  <c r="GT332" i="1"/>
  <c r="GR332" i="1"/>
  <c r="GP332" i="1"/>
  <c r="GM332" i="1"/>
  <c r="GG332" i="1"/>
  <c r="FU332" i="1"/>
  <c r="FO332" i="1"/>
  <c r="FC332" i="1"/>
  <c r="EW332" i="1"/>
  <c r="EK332" i="1"/>
  <c r="EE332" i="1"/>
  <c r="DS332" i="1"/>
  <c r="DM332" i="1"/>
  <c r="DA332" i="1"/>
  <c r="CU332" i="1"/>
  <c r="CE332" i="1"/>
  <c r="GO332" i="1" s="1"/>
  <c r="BT332" i="1"/>
  <c r="BS332" i="1"/>
  <c r="BP332" i="1"/>
  <c r="BQ332" i="1" s="1"/>
  <c r="BM332" i="1"/>
  <c r="BN332" i="1" s="1"/>
  <c r="GZ332" i="1" s="1"/>
  <c r="BJ332" i="1"/>
  <c r="GV332" i="1" s="1"/>
  <c r="BG332" i="1"/>
  <c r="AU332" i="1"/>
  <c r="II332" i="1" s="1"/>
  <c r="IK332" i="1" s="1"/>
  <c r="AR332" i="1"/>
  <c r="AC332" i="1"/>
  <c r="JK331" i="1"/>
  <c r="JI331" i="1"/>
  <c r="JD331" i="1"/>
  <c r="IN331" i="1"/>
  <c r="HM331" i="1"/>
  <c r="HL331" i="1"/>
  <c r="GX331" i="1"/>
  <c r="GT331" i="1"/>
  <c r="GR331" i="1"/>
  <c r="GP331" i="1"/>
  <c r="GO331" i="1"/>
  <c r="GM331" i="1"/>
  <c r="GG331" i="1"/>
  <c r="FU331" i="1"/>
  <c r="FO331" i="1"/>
  <c r="FC331" i="1"/>
  <c r="EW331" i="1"/>
  <c r="EK331" i="1"/>
  <c r="EE331" i="1"/>
  <c r="DS331" i="1"/>
  <c r="DM331" i="1"/>
  <c r="DA331" i="1"/>
  <c r="CU331" i="1"/>
  <c r="CE331" i="1"/>
  <c r="BX331" i="1"/>
  <c r="BY331" i="1" s="1"/>
  <c r="BT331" i="1"/>
  <c r="BS331" i="1"/>
  <c r="BP331" i="1"/>
  <c r="BQ331" i="1" s="1"/>
  <c r="BM331" i="1"/>
  <c r="BN331" i="1" s="1"/>
  <c r="GZ331" i="1" s="1"/>
  <c r="BJ331" i="1"/>
  <c r="BG331" i="1"/>
  <c r="AU331" i="1"/>
  <c r="AR331" i="1"/>
  <c r="AC331" i="1"/>
  <c r="JK330" i="1"/>
  <c r="JI330" i="1"/>
  <c r="JD330" i="1"/>
  <c r="IN330" i="1"/>
  <c r="HM330" i="1"/>
  <c r="HL330" i="1"/>
  <c r="GX330" i="1"/>
  <c r="GT330" i="1"/>
  <c r="GR330" i="1"/>
  <c r="GP330" i="1"/>
  <c r="GM330" i="1"/>
  <c r="GG330" i="1"/>
  <c r="FU330" i="1"/>
  <c r="FO330" i="1"/>
  <c r="FC330" i="1"/>
  <c r="EW330" i="1"/>
  <c r="EK330" i="1"/>
  <c r="EE330" i="1"/>
  <c r="DS330" i="1"/>
  <c r="DM330" i="1"/>
  <c r="DA330" i="1"/>
  <c r="CU330" i="1"/>
  <c r="CE330" i="1"/>
  <c r="GO330" i="1" s="1"/>
  <c r="BT330" i="1"/>
  <c r="BS330" i="1"/>
  <c r="BP330" i="1"/>
  <c r="BQ330" i="1" s="1"/>
  <c r="BM330" i="1"/>
  <c r="BN330" i="1" s="1"/>
  <c r="GZ330" i="1" s="1"/>
  <c r="BJ330" i="1"/>
  <c r="BG330" i="1"/>
  <c r="BH330" i="1" s="1"/>
  <c r="AU330" i="1"/>
  <c r="IH330" i="1" s="1"/>
  <c r="AR330" i="1"/>
  <c r="AC330" i="1"/>
  <c r="JK329" i="1"/>
  <c r="JI329" i="1"/>
  <c r="JD329" i="1"/>
  <c r="IN329" i="1"/>
  <c r="HM329" i="1"/>
  <c r="HL329" i="1"/>
  <c r="GX329" i="1"/>
  <c r="GT329" i="1"/>
  <c r="GR329" i="1"/>
  <c r="GP329" i="1"/>
  <c r="GM329" i="1"/>
  <c r="GG329" i="1"/>
  <c r="FU329" i="1"/>
  <c r="FO329" i="1"/>
  <c r="FC329" i="1"/>
  <c r="EW329" i="1"/>
  <c r="EK329" i="1"/>
  <c r="EE329" i="1"/>
  <c r="DS329" i="1"/>
  <c r="DM329" i="1"/>
  <c r="DA329" i="1"/>
  <c r="CU329" i="1"/>
  <c r="CE329" i="1"/>
  <c r="BT329" i="1"/>
  <c r="BS329" i="1"/>
  <c r="BP329" i="1"/>
  <c r="BQ329" i="1" s="1"/>
  <c r="BM329" i="1"/>
  <c r="BN329" i="1" s="1"/>
  <c r="GZ329" i="1" s="1"/>
  <c r="BJ329" i="1"/>
  <c r="BK329" i="1" s="1"/>
  <c r="BG329" i="1"/>
  <c r="BH329" i="1" s="1"/>
  <c r="AU329" i="1"/>
  <c r="II329" i="1" s="1"/>
  <c r="IK329" i="1" s="1"/>
  <c r="AR329" i="1"/>
  <c r="AC329" i="1"/>
  <c r="JK328" i="1"/>
  <c r="JI328" i="1"/>
  <c r="JD328" i="1"/>
  <c r="IN328" i="1"/>
  <c r="HM328" i="1"/>
  <c r="HL328" i="1"/>
  <c r="GX328" i="1"/>
  <c r="GT328" i="1"/>
  <c r="GR328" i="1"/>
  <c r="GP328" i="1"/>
  <c r="GM328" i="1"/>
  <c r="GG328" i="1"/>
  <c r="FU328" i="1"/>
  <c r="FO328" i="1"/>
  <c r="FC328" i="1"/>
  <c r="EW328" i="1"/>
  <c r="EK328" i="1"/>
  <c r="EE328" i="1"/>
  <c r="DS328" i="1"/>
  <c r="DM328" i="1"/>
  <c r="DA328" i="1"/>
  <c r="CU328" i="1"/>
  <c r="CE328" i="1"/>
  <c r="BT328" i="1"/>
  <c r="BS328" i="1"/>
  <c r="BP328" i="1"/>
  <c r="BQ328" i="1" s="1"/>
  <c r="BM328" i="1"/>
  <c r="BN328" i="1" s="1"/>
  <c r="GZ328" i="1" s="1"/>
  <c r="BJ328" i="1"/>
  <c r="BG328" i="1"/>
  <c r="BH328" i="1" s="1"/>
  <c r="AU328" i="1"/>
  <c r="AR328" i="1"/>
  <c r="AC328" i="1"/>
  <c r="JK327" i="1"/>
  <c r="JI327" i="1"/>
  <c r="JD327" i="1"/>
  <c r="IN327" i="1"/>
  <c r="HM327" i="1"/>
  <c r="HL327" i="1"/>
  <c r="GX327" i="1"/>
  <c r="GT327" i="1"/>
  <c r="GR327" i="1"/>
  <c r="GP327" i="1"/>
  <c r="GM327" i="1"/>
  <c r="GG327" i="1"/>
  <c r="FU327" i="1"/>
  <c r="FO327" i="1"/>
  <c r="FC327" i="1"/>
  <c r="EW327" i="1"/>
  <c r="EK327" i="1"/>
  <c r="EE327" i="1"/>
  <c r="DS327" i="1"/>
  <c r="DM327" i="1"/>
  <c r="DA327" i="1"/>
  <c r="CU327" i="1"/>
  <c r="CE327" i="1"/>
  <c r="GO327" i="1" s="1"/>
  <c r="BT327" i="1"/>
  <c r="BS327" i="1"/>
  <c r="BP327" i="1"/>
  <c r="BQ327" i="1" s="1"/>
  <c r="BM327" i="1"/>
  <c r="BN327" i="1" s="1"/>
  <c r="GZ327" i="1" s="1"/>
  <c r="BJ327" i="1"/>
  <c r="GV327" i="1" s="1"/>
  <c r="BG327" i="1"/>
  <c r="AU327" i="1"/>
  <c r="AR327" i="1"/>
  <c r="AC327" i="1"/>
  <c r="JK326" i="1"/>
  <c r="JI326" i="1"/>
  <c r="JD326" i="1"/>
  <c r="IN326" i="1"/>
  <c r="HM326" i="1"/>
  <c r="HL326" i="1"/>
  <c r="GX326" i="1"/>
  <c r="GT326" i="1"/>
  <c r="GR326" i="1"/>
  <c r="GP326" i="1"/>
  <c r="GM326" i="1"/>
  <c r="GG326" i="1"/>
  <c r="FU326" i="1"/>
  <c r="FO326" i="1"/>
  <c r="FC326" i="1"/>
  <c r="EW326" i="1"/>
  <c r="EK326" i="1"/>
  <c r="EE326" i="1"/>
  <c r="DS326" i="1"/>
  <c r="DM326" i="1"/>
  <c r="DA326" i="1"/>
  <c r="CU326" i="1"/>
  <c r="CE326" i="1"/>
  <c r="GO326" i="1" s="1"/>
  <c r="BT326" i="1"/>
  <c r="BS326" i="1"/>
  <c r="BP326" i="1"/>
  <c r="BQ326" i="1" s="1"/>
  <c r="BM326" i="1"/>
  <c r="BN326" i="1" s="1"/>
  <c r="GZ326" i="1" s="1"/>
  <c r="BJ326" i="1"/>
  <c r="BG326" i="1"/>
  <c r="BH326" i="1" s="1"/>
  <c r="AU326" i="1"/>
  <c r="AR326" i="1"/>
  <c r="AC326" i="1"/>
  <c r="JK325" i="1"/>
  <c r="JI325" i="1"/>
  <c r="JD325" i="1"/>
  <c r="IN325" i="1"/>
  <c r="HM325" i="1"/>
  <c r="HL325" i="1"/>
  <c r="GX325" i="1"/>
  <c r="GT325" i="1"/>
  <c r="GR325" i="1"/>
  <c r="GP325" i="1"/>
  <c r="GM325" i="1"/>
  <c r="GG325" i="1"/>
  <c r="FU325" i="1"/>
  <c r="FO325" i="1"/>
  <c r="FC325" i="1"/>
  <c r="EW325" i="1"/>
  <c r="EK325" i="1"/>
  <c r="EE325" i="1"/>
  <c r="DS325" i="1"/>
  <c r="DM325" i="1"/>
  <c r="DA325" i="1"/>
  <c r="CU325" i="1"/>
  <c r="CE325" i="1"/>
  <c r="BT325" i="1"/>
  <c r="BS325" i="1"/>
  <c r="BP325" i="1"/>
  <c r="BQ325" i="1" s="1"/>
  <c r="BM325" i="1"/>
  <c r="BN325" i="1" s="1"/>
  <c r="GZ325" i="1" s="1"/>
  <c r="BJ325" i="1"/>
  <c r="BG325" i="1"/>
  <c r="BH325" i="1" s="1"/>
  <c r="AU325" i="1"/>
  <c r="AR325" i="1"/>
  <c r="AC325" i="1"/>
  <c r="JK324" i="1"/>
  <c r="JI324" i="1"/>
  <c r="JD324" i="1"/>
  <c r="IN324" i="1"/>
  <c r="HM324" i="1"/>
  <c r="HL324" i="1"/>
  <c r="GX324" i="1"/>
  <c r="GT324" i="1"/>
  <c r="GR324" i="1"/>
  <c r="GP324" i="1"/>
  <c r="GO324" i="1"/>
  <c r="GM324" i="1"/>
  <c r="GG324" i="1"/>
  <c r="FU324" i="1"/>
  <c r="FO324" i="1"/>
  <c r="FC324" i="1"/>
  <c r="EW324" i="1"/>
  <c r="EK324" i="1"/>
  <c r="EE324" i="1"/>
  <c r="DS324" i="1"/>
  <c r="DM324" i="1"/>
  <c r="DA324" i="1"/>
  <c r="CU324" i="1"/>
  <c r="CE324" i="1"/>
  <c r="BT324" i="1"/>
  <c r="BS324" i="1"/>
  <c r="BP324" i="1"/>
  <c r="BQ324" i="1" s="1"/>
  <c r="BM324" i="1"/>
  <c r="BN324" i="1" s="1"/>
  <c r="GZ324" i="1" s="1"/>
  <c r="BJ324" i="1"/>
  <c r="GV324" i="1" s="1"/>
  <c r="BG324" i="1"/>
  <c r="AU324" i="1"/>
  <c r="AR324" i="1"/>
  <c r="AC324" i="1"/>
  <c r="JK323" i="1"/>
  <c r="JI323" i="1"/>
  <c r="JD323" i="1"/>
  <c r="IN323" i="1"/>
  <c r="HM323" i="1"/>
  <c r="HL323" i="1"/>
  <c r="GZ323" i="1"/>
  <c r="GX323" i="1"/>
  <c r="GT323" i="1"/>
  <c r="GR323" i="1"/>
  <c r="GP323" i="1"/>
  <c r="GM323" i="1"/>
  <c r="GG323" i="1"/>
  <c r="FU323" i="1"/>
  <c r="FO323" i="1"/>
  <c r="FC323" i="1"/>
  <c r="EW323" i="1"/>
  <c r="EK323" i="1"/>
  <c r="EE323" i="1"/>
  <c r="DS323" i="1"/>
  <c r="DM323" i="1"/>
  <c r="DA323" i="1"/>
  <c r="CU323" i="1"/>
  <c r="CE323" i="1"/>
  <c r="BT323" i="1"/>
  <c r="BS323" i="1"/>
  <c r="BP323" i="1"/>
  <c r="BQ323" i="1" s="1"/>
  <c r="BM323" i="1"/>
  <c r="BN323" i="1" s="1"/>
  <c r="BJ323" i="1"/>
  <c r="BG323" i="1"/>
  <c r="AU323" i="1"/>
  <c r="II323" i="1" s="1"/>
  <c r="IK323" i="1" s="1"/>
  <c r="AR323" i="1"/>
  <c r="AC323" i="1"/>
  <c r="JK322" i="1"/>
  <c r="JI322" i="1"/>
  <c r="JD322" i="1"/>
  <c r="IN322" i="1"/>
  <c r="HM322" i="1"/>
  <c r="HL322" i="1"/>
  <c r="GX322" i="1"/>
  <c r="GT322" i="1"/>
  <c r="GR322" i="1"/>
  <c r="GP322" i="1"/>
  <c r="GM322" i="1"/>
  <c r="GG322" i="1"/>
  <c r="FU322" i="1"/>
  <c r="FO322" i="1"/>
  <c r="FC322" i="1"/>
  <c r="EW322" i="1"/>
  <c r="EK322" i="1"/>
  <c r="EE322" i="1"/>
  <c r="DS322" i="1"/>
  <c r="DM322" i="1"/>
  <c r="DA322" i="1"/>
  <c r="CU322" i="1"/>
  <c r="CE322" i="1"/>
  <c r="GO322" i="1" s="1"/>
  <c r="BT322" i="1"/>
  <c r="BS322" i="1"/>
  <c r="BP322" i="1"/>
  <c r="BM322" i="1"/>
  <c r="BN322" i="1" s="1"/>
  <c r="GZ322" i="1" s="1"/>
  <c r="BJ322" i="1"/>
  <c r="BK322" i="1" s="1"/>
  <c r="BG322" i="1"/>
  <c r="BH322" i="1" s="1"/>
  <c r="AU322" i="1"/>
  <c r="AR322" i="1"/>
  <c r="AC322" i="1"/>
  <c r="JK321" i="1"/>
  <c r="JI321" i="1"/>
  <c r="JD321" i="1"/>
  <c r="IN321" i="1"/>
  <c r="HM321" i="1"/>
  <c r="HL321" i="1"/>
  <c r="GX321" i="1"/>
  <c r="GT321" i="1"/>
  <c r="GR321" i="1"/>
  <c r="GP321" i="1"/>
  <c r="GM321" i="1"/>
  <c r="GG321" i="1"/>
  <c r="FU321" i="1"/>
  <c r="FO321" i="1"/>
  <c r="FC321" i="1"/>
  <c r="EW321" i="1"/>
  <c r="EK321" i="1"/>
  <c r="EE321" i="1"/>
  <c r="DS321" i="1"/>
  <c r="DM321" i="1"/>
  <c r="DA321" i="1"/>
  <c r="CU321" i="1"/>
  <c r="CE321" i="1"/>
  <c r="BT321" i="1"/>
  <c r="BS321" i="1"/>
  <c r="BP321" i="1"/>
  <c r="BQ321" i="1" s="1"/>
  <c r="BM321" i="1"/>
  <c r="BN321" i="1" s="1"/>
  <c r="GZ321" i="1" s="1"/>
  <c r="BJ321" i="1"/>
  <c r="BG321" i="1"/>
  <c r="AU321" i="1"/>
  <c r="II321" i="1" s="1"/>
  <c r="IK321" i="1" s="1"/>
  <c r="AR321" i="1"/>
  <c r="AC321" i="1"/>
  <c r="JK320" i="1"/>
  <c r="JI320" i="1"/>
  <c r="JD320" i="1"/>
  <c r="IN320" i="1"/>
  <c r="HM320" i="1"/>
  <c r="HL320" i="1"/>
  <c r="GX320" i="1"/>
  <c r="GT320" i="1"/>
  <c r="GR320" i="1"/>
  <c r="GP320" i="1"/>
  <c r="GM320" i="1"/>
  <c r="GG320" i="1"/>
  <c r="FU320" i="1"/>
  <c r="FO320" i="1"/>
  <c r="FC320" i="1"/>
  <c r="EW320" i="1"/>
  <c r="EK320" i="1"/>
  <c r="EE320" i="1"/>
  <c r="DS320" i="1"/>
  <c r="DM320" i="1"/>
  <c r="DA320" i="1"/>
  <c r="CU320" i="1"/>
  <c r="CE320" i="1"/>
  <c r="BT320" i="1"/>
  <c r="BS320" i="1"/>
  <c r="BP320" i="1"/>
  <c r="BQ320" i="1" s="1"/>
  <c r="BM320" i="1"/>
  <c r="BN320" i="1" s="1"/>
  <c r="GZ320" i="1" s="1"/>
  <c r="BJ320" i="1"/>
  <c r="BG320" i="1"/>
  <c r="BH320" i="1" s="1"/>
  <c r="AU320" i="1"/>
  <c r="II320" i="1" s="1"/>
  <c r="IK320" i="1" s="1"/>
  <c r="AR320" i="1"/>
  <c r="AC320" i="1"/>
  <c r="JK319" i="1"/>
  <c r="JI319" i="1"/>
  <c r="JD319" i="1"/>
  <c r="IN319" i="1"/>
  <c r="HM319" i="1"/>
  <c r="HL319" i="1"/>
  <c r="GX319" i="1"/>
  <c r="GT319" i="1"/>
  <c r="GR319" i="1"/>
  <c r="GP319" i="1"/>
  <c r="GM319" i="1"/>
  <c r="GG319" i="1"/>
  <c r="FU319" i="1"/>
  <c r="FO319" i="1"/>
  <c r="FC319" i="1"/>
  <c r="EW319" i="1"/>
  <c r="EK319" i="1"/>
  <c r="EE319" i="1"/>
  <c r="DS319" i="1"/>
  <c r="DM319" i="1"/>
  <c r="DA319" i="1"/>
  <c r="CU319" i="1"/>
  <c r="CE319" i="1"/>
  <c r="GO319" i="1" s="1"/>
  <c r="BT319" i="1"/>
  <c r="BS319" i="1"/>
  <c r="BP319" i="1"/>
  <c r="BQ319" i="1" s="1"/>
  <c r="BM319" i="1"/>
  <c r="BN319" i="1" s="1"/>
  <c r="GZ319" i="1" s="1"/>
  <c r="BJ319" i="1"/>
  <c r="GV319" i="1" s="1"/>
  <c r="BG319" i="1"/>
  <c r="BH319" i="1" s="1"/>
  <c r="AU319" i="1"/>
  <c r="AR319" i="1"/>
  <c r="AC319" i="1"/>
  <c r="JK318" i="1"/>
  <c r="JI318" i="1"/>
  <c r="JD318" i="1"/>
  <c r="IN318" i="1"/>
  <c r="HM318" i="1"/>
  <c r="HL318" i="1"/>
  <c r="GX318" i="1"/>
  <c r="GT318" i="1"/>
  <c r="GR318" i="1"/>
  <c r="GP318" i="1"/>
  <c r="GM318" i="1"/>
  <c r="GG318" i="1"/>
  <c r="FU318" i="1"/>
  <c r="FO318" i="1"/>
  <c r="FC318" i="1"/>
  <c r="EW318" i="1"/>
  <c r="EK318" i="1"/>
  <c r="EE318" i="1"/>
  <c r="DS318" i="1"/>
  <c r="DM318" i="1"/>
  <c r="DA318" i="1"/>
  <c r="CU318" i="1"/>
  <c r="CE318" i="1"/>
  <c r="BT318" i="1"/>
  <c r="BS318" i="1"/>
  <c r="BP318" i="1"/>
  <c r="BQ318" i="1" s="1"/>
  <c r="BM318" i="1"/>
  <c r="BN318" i="1" s="1"/>
  <c r="GZ318" i="1" s="1"/>
  <c r="BJ318" i="1"/>
  <c r="BG318" i="1"/>
  <c r="BH318" i="1" s="1"/>
  <c r="AU318" i="1"/>
  <c r="AR318" i="1"/>
  <c r="AC318" i="1"/>
  <c r="JK317" i="1"/>
  <c r="JI317" i="1"/>
  <c r="JD317" i="1"/>
  <c r="IN317" i="1"/>
  <c r="HM317" i="1"/>
  <c r="HL317" i="1"/>
  <c r="GX317" i="1"/>
  <c r="GT317" i="1"/>
  <c r="GR317" i="1"/>
  <c r="GP317" i="1"/>
  <c r="GM317" i="1"/>
  <c r="GG317" i="1"/>
  <c r="FU317" i="1"/>
  <c r="FO317" i="1"/>
  <c r="FC317" i="1"/>
  <c r="EW317" i="1"/>
  <c r="EK317" i="1"/>
  <c r="EE317" i="1"/>
  <c r="DS317" i="1"/>
  <c r="DM317" i="1"/>
  <c r="DA317" i="1"/>
  <c r="CU317" i="1"/>
  <c r="CE317" i="1"/>
  <c r="BT317" i="1"/>
  <c r="BS317" i="1"/>
  <c r="BP317" i="1"/>
  <c r="BQ317" i="1" s="1"/>
  <c r="BM317" i="1"/>
  <c r="BN317" i="1" s="1"/>
  <c r="GZ317" i="1" s="1"/>
  <c r="BJ317" i="1"/>
  <c r="BG317" i="1"/>
  <c r="BH317" i="1" s="1"/>
  <c r="AU317" i="1"/>
  <c r="AR317" i="1"/>
  <c r="AC317" i="1"/>
  <c r="JK316" i="1"/>
  <c r="JI316" i="1"/>
  <c r="JD316" i="1"/>
  <c r="IN316" i="1"/>
  <c r="HM316" i="1"/>
  <c r="HL316" i="1"/>
  <c r="GX316" i="1"/>
  <c r="GT316" i="1"/>
  <c r="GR316" i="1"/>
  <c r="GP316" i="1"/>
  <c r="GM316" i="1"/>
  <c r="GG316" i="1"/>
  <c r="FU316" i="1"/>
  <c r="FO316" i="1"/>
  <c r="FC316" i="1"/>
  <c r="EW316" i="1"/>
  <c r="EK316" i="1"/>
  <c r="EE316" i="1"/>
  <c r="DS316" i="1"/>
  <c r="DM316" i="1"/>
  <c r="DA316" i="1"/>
  <c r="CU316" i="1"/>
  <c r="CE316" i="1"/>
  <c r="BT316" i="1"/>
  <c r="BS316" i="1"/>
  <c r="BP316" i="1"/>
  <c r="BQ316" i="1" s="1"/>
  <c r="BM316" i="1"/>
  <c r="BN316" i="1" s="1"/>
  <c r="GZ316" i="1" s="1"/>
  <c r="BJ316" i="1"/>
  <c r="BG316" i="1"/>
  <c r="BH316" i="1" s="1"/>
  <c r="AU316" i="1"/>
  <c r="AR316" i="1"/>
  <c r="AC316" i="1"/>
  <c r="JK315" i="1"/>
  <c r="JI315" i="1"/>
  <c r="JD315" i="1"/>
  <c r="IN315" i="1"/>
  <c r="HM315" i="1"/>
  <c r="HL315" i="1"/>
  <c r="GX315" i="1"/>
  <c r="GT315" i="1"/>
  <c r="GR315" i="1"/>
  <c r="GP315" i="1"/>
  <c r="GM315" i="1"/>
  <c r="GG315" i="1"/>
  <c r="FU315" i="1"/>
  <c r="FO315" i="1"/>
  <c r="FC315" i="1"/>
  <c r="EW315" i="1"/>
  <c r="EK315" i="1"/>
  <c r="EE315" i="1"/>
  <c r="DS315" i="1"/>
  <c r="DM315" i="1"/>
  <c r="DA315" i="1"/>
  <c r="CU315" i="1"/>
  <c r="CE315" i="1"/>
  <c r="GO315" i="1" s="1"/>
  <c r="BT315" i="1"/>
  <c r="BS315" i="1"/>
  <c r="BP315" i="1"/>
  <c r="BQ315" i="1" s="1"/>
  <c r="BM315" i="1"/>
  <c r="BN315" i="1" s="1"/>
  <c r="GZ315" i="1" s="1"/>
  <c r="BJ315" i="1"/>
  <c r="BG315" i="1"/>
  <c r="BH315" i="1" s="1"/>
  <c r="AU315" i="1"/>
  <c r="AR315" i="1"/>
  <c r="AC315" i="1"/>
  <c r="JK314" i="1"/>
  <c r="JI314" i="1"/>
  <c r="JD314" i="1"/>
  <c r="IN314" i="1"/>
  <c r="HM314" i="1"/>
  <c r="HL314" i="1"/>
  <c r="GX314" i="1"/>
  <c r="GT314" i="1"/>
  <c r="GR314" i="1"/>
  <c r="GP314" i="1"/>
  <c r="GM314" i="1"/>
  <c r="GG314" i="1"/>
  <c r="FU314" i="1"/>
  <c r="FO314" i="1"/>
  <c r="FC314" i="1"/>
  <c r="EW314" i="1"/>
  <c r="EK314" i="1"/>
  <c r="EE314" i="1"/>
  <c r="DS314" i="1"/>
  <c r="DM314" i="1"/>
  <c r="DA314" i="1"/>
  <c r="CU314" i="1"/>
  <c r="CE314" i="1"/>
  <c r="GO314" i="1" s="1"/>
  <c r="BT314" i="1"/>
  <c r="BS314" i="1"/>
  <c r="BP314" i="1"/>
  <c r="BQ314" i="1" s="1"/>
  <c r="BM314" i="1"/>
  <c r="BN314" i="1" s="1"/>
  <c r="GZ314" i="1" s="1"/>
  <c r="BJ314" i="1"/>
  <c r="BG314" i="1"/>
  <c r="BH314" i="1" s="1"/>
  <c r="AU314" i="1"/>
  <c r="II314" i="1" s="1"/>
  <c r="IK314" i="1" s="1"/>
  <c r="AR314" i="1"/>
  <c r="AC314" i="1"/>
  <c r="JK313" i="1"/>
  <c r="JI313" i="1"/>
  <c r="JD313" i="1"/>
  <c r="IN313" i="1"/>
  <c r="HM313" i="1"/>
  <c r="HL313" i="1"/>
  <c r="GX313" i="1"/>
  <c r="GT313" i="1"/>
  <c r="GR313" i="1"/>
  <c r="GP313" i="1"/>
  <c r="GM313" i="1"/>
  <c r="GG313" i="1"/>
  <c r="FU313" i="1"/>
  <c r="FO313" i="1"/>
  <c r="FC313" i="1"/>
  <c r="EW313" i="1"/>
  <c r="EK313" i="1"/>
  <c r="EE313" i="1"/>
  <c r="DS313" i="1"/>
  <c r="DM313" i="1"/>
  <c r="DA313" i="1"/>
  <c r="CU313" i="1"/>
  <c r="CE313" i="1"/>
  <c r="GO313" i="1" s="1"/>
  <c r="BT313" i="1"/>
  <c r="BS313" i="1"/>
  <c r="BP313" i="1"/>
  <c r="BQ313" i="1" s="1"/>
  <c r="BM313" i="1"/>
  <c r="BN313" i="1" s="1"/>
  <c r="GZ313" i="1" s="1"/>
  <c r="BJ313" i="1"/>
  <c r="BK313" i="1" s="1"/>
  <c r="BG313" i="1"/>
  <c r="BH313" i="1" s="1"/>
  <c r="AU313" i="1"/>
  <c r="II313" i="1" s="1"/>
  <c r="IK313" i="1" s="1"/>
  <c r="AR313" i="1"/>
  <c r="AC313" i="1"/>
  <c r="JK312" i="1"/>
  <c r="JI312" i="1"/>
  <c r="JD312" i="1"/>
  <c r="IN312" i="1"/>
  <c r="HM312" i="1"/>
  <c r="HL312" i="1"/>
  <c r="GX312" i="1"/>
  <c r="GT312" i="1"/>
  <c r="GR312" i="1"/>
  <c r="GP312" i="1"/>
  <c r="GM312" i="1"/>
  <c r="GG312" i="1"/>
  <c r="FU312" i="1"/>
  <c r="FO312" i="1"/>
  <c r="FC312" i="1"/>
  <c r="EW312" i="1"/>
  <c r="EK312" i="1"/>
  <c r="EE312" i="1"/>
  <c r="DS312" i="1"/>
  <c r="DM312" i="1"/>
  <c r="DA312" i="1"/>
  <c r="CU312" i="1"/>
  <c r="CE312" i="1"/>
  <c r="BT312" i="1"/>
  <c r="BS312" i="1"/>
  <c r="BP312" i="1"/>
  <c r="BQ312" i="1" s="1"/>
  <c r="BM312" i="1"/>
  <c r="BN312" i="1" s="1"/>
  <c r="GZ312" i="1" s="1"/>
  <c r="BJ312" i="1"/>
  <c r="GV312" i="1" s="1"/>
  <c r="BG312" i="1"/>
  <c r="AU312" i="1"/>
  <c r="II312" i="1" s="1"/>
  <c r="IK312" i="1" s="1"/>
  <c r="AR312" i="1"/>
  <c r="AC312" i="1"/>
  <c r="JK311" i="1"/>
  <c r="JI311" i="1"/>
  <c r="JD311" i="1"/>
  <c r="IN311" i="1"/>
  <c r="HM311" i="1"/>
  <c r="HL311" i="1"/>
  <c r="GX311" i="1"/>
  <c r="GT311" i="1"/>
  <c r="GR311" i="1"/>
  <c r="GP311" i="1"/>
  <c r="GM311" i="1"/>
  <c r="GG311" i="1"/>
  <c r="FU311" i="1"/>
  <c r="FO311" i="1"/>
  <c r="FC311" i="1"/>
  <c r="EW311" i="1"/>
  <c r="EK311" i="1"/>
  <c r="EE311" i="1"/>
  <c r="DS311" i="1"/>
  <c r="DM311" i="1"/>
  <c r="DA311" i="1"/>
  <c r="CU311" i="1"/>
  <c r="CE311" i="1"/>
  <c r="GO311" i="1" s="1"/>
  <c r="BT311" i="1"/>
  <c r="BS311" i="1"/>
  <c r="BP311" i="1"/>
  <c r="BQ311" i="1" s="1"/>
  <c r="BM311" i="1"/>
  <c r="BN311" i="1" s="1"/>
  <c r="GZ311" i="1" s="1"/>
  <c r="BJ311" i="1"/>
  <c r="BG311" i="1"/>
  <c r="BH311" i="1" s="1"/>
  <c r="AU311" i="1"/>
  <c r="JE311" i="1" s="1"/>
  <c r="JF311" i="1" s="1"/>
  <c r="AR311" i="1"/>
  <c r="AC311" i="1"/>
  <c r="JK310" i="1"/>
  <c r="JI310" i="1"/>
  <c r="JD310" i="1"/>
  <c r="IN310" i="1"/>
  <c r="HM310" i="1"/>
  <c r="HL310" i="1"/>
  <c r="GX310" i="1"/>
  <c r="GT310" i="1"/>
  <c r="GR310" i="1"/>
  <c r="GP310" i="1"/>
  <c r="GM310" i="1"/>
  <c r="GG310" i="1"/>
  <c r="FU310" i="1"/>
  <c r="FO310" i="1"/>
  <c r="FC310" i="1"/>
  <c r="EW310" i="1"/>
  <c r="EK310" i="1"/>
  <c r="EE310" i="1"/>
  <c r="DS310" i="1"/>
  <c r="DM310" i="1"/>
  <c r="DA310" i="1"/>
  <c r="CU310" i="1"/>
  <c r="CE310" i="1"/>
  <c r="BT310" i="1"/>
  <c r="BS310" i="1"/>
  <c r="BP310" i="1"/>
  <c r="BQ310" i="1" s="1"/>
  <c r="BM310" i="1"/>
  <c r="BN310" i="1" s="1"/>
  <c r="GZ310" i="1" s="1"/>
  <c r="BJ310" i="1"/>
  <c r="BG310" i="1"/>
  <c r="BH310" i="1" s="1"/>
  <c r="AU310" i="1"/>
  <c r="AR310" i="1"/>
  <c r="AC310" i="1"/>
  <c r="JK309" i="1"/>
  <c r="JI309" i="1"/>
  <c r="JD309" i="1"/>
  <c r="IN309" i="1"/>
  <c r="HM309" i="1"/>
  <c r="HL309" i="1"/>
  <c r="GX309" i="1"/>
  <c r="GT309" i="1"/>
  <c r="GR309" i="1"/>
  <c r="GP309" i="1"/>
  <c r="GM309" i="1"/>
  <c r="GG309" i="1"/>
  <c r="FU309" i="1"/>
  <c r="FO309" i="1"/>
  <c r="FC309" i="1"/>
  <c r="EW309" i="1"/>
  <c r="EK309" i="1"/>
  <c r="EE309" i="1"/>
  <c r="DS309" i="1"/>
  <c r="DM309" i="1"/>
  <c r="DA309" i="1"/>
  <c r="CU309" i="1"/>
  <c r="CE309" i="1"/>
  <c r="GO309" i="1" s="1"/>
  <c r="BT309" i="1"/>
  <c r="BS309" i="1"/>
  <c r="BP309" i="1"/>
  <c r="BQ309" i="1" s="1"/>
  <c r="BM309" i="1"/>
  <c r="BN309" i="1" s="1"/>
  <c r="GZ309" i="1" s="1"/>
  <c r="BJ309" i="1"/>
  <c r="BG309" i="1"/>
  <c r="AU309" i="1"/>
  <c r="AR309" i="1"/>
  <c r="AC309" i="1"/>
  <c r="JK308" i="1"/>
  <c r="JI308" i="1"/>
  <c r="JD308" i="1"/>
  <c r="IN308" i="1"/>
  <c r="HM308" i="1"/>
  <c r="HL308" i="1"/>
  <c r="GX308" i="1"/>
  <c r="GT308" i="1"/>
  <c r="GR308" i="1"/>
  <c r="GP308" i="1"/>
  <c r="GM308" i="1"/>
  <c r="GG308" i="1"/>
  <c r="FU308" i="1"/>
  <c r="FO308" i="1"/>
  <c r="FC308" i="1"/>
  <c r="EW308" i="1"/>
  <c r="EK308" i="1"/>
  <c r="EE308" i="1"/>
  <c r="DS308" i="1"/>
  <c r="DM308" i="1"/>
  <c r="DA308" i="1"/>
  <c r="CU308" i="1"/>
  <c r="CE308" i="1"/>
  <c r="GO308" i="1" s="1"/>
  <c r="BX308" i="1"/>
  <c r="BY308" i="1" s="1"/>
  <c r="BT308" i="1"/>
  <c r="BS308" i="1"/>
  <c r="BP308" i="1"/>
  <c r="BQ308" i="1" s="1"/>
  <c r="BM308" i="1"/>
  <c r="BN308" i="1" s="1"/>
  <c r="GZ308" i="1" s="1"/>
  <c r="BJ308" i="1"/>
  <c r="BG308" i="1"/>
  <c r="BH308" i="1" s="1"/>
  <c r="AU308" i="1"/>
  <c r="II308" i="1" s="1"/>
  <c r="IK308" i="1" s="1"/>
  <c r="AR308" i="1"/>
  <c r="AC308" i="1"/>
  <c r="JK307" i="1"/>
  <c r="JI307" i="1"/>
  <c r="JD307" i="1"/>
  <c r="IN307" i="1"/>
  <c r="IH307" i="1"/>
  <c r="HM307" i="1"/>
  <c r="HL307" i="1"/>
  <c r="HF307" i="1"/>
  <c r="HG307" i="1" s="1"/>
  <c r="GX307" i="1"/>
  <c r="GT307" i="1"/>
  <c r="GR307" i="1"/>
  <c r="GP307" i="1"/>
  <c r="GM307" i="1"/>
  <c r="GG307" i="1"/>
  <c r="FU307" i="1"/>
  <c r="FO307" i="1"/>
  <c r="FC307" i="1"/>
  <c r="EW307" i="1"/>
  <c r="EK307" i="1"/>
  <c r="EE307" i="1"/>
  <c r="DS307" i="1"/>
  <c r="DM307" i="1"/>
  <c r="DA307" i="1"/>
  <c r="CU307" i="1"/>
  <c r="CE307" i="1"/>
  <c r="GO307" i="1" s="1"/>
  <c r="BT307" i="1"/>
  <c r="BS307" i="1"/>
  <c r="BP307" i="1"/>
  <c r="BQ307" i="1" s="1"/>
  <c r="BM307" i="1"/>
  <c r="BN307" i="1" s="1"/>
  <c r="GZ307" i="1" s="1"/>
  <c r="BJ307" i="1"/>
  <c r="GV307" i="1" s="1"/>
  <c r="BG307" i="1"/>
  <c r="BH307" i="1" s="1"/>
  <c r="AU307" i="1"/>
  <c r="JE307" i="1" s="1"/>
  <c r="JF307" i="1" s="1"/>
  <c r="AR307" i="1"/>
  <c r="AC307" i="1"/>
  <c r="JK306" i="1"/>
  <c r="JI306" i="1"/>
  <c r="JD306" i="1"/>
  <c r="IN306" i="1"/>
  <c r="HM306" i="1"/>
  <c r="HL306" i="1"/>
  <c r="GX306" i="1"/>
  <c r="GT306" i="1"/>
  <c r="GR306" i="1"/>
  <c r="GP306" i="1"/>
  <c r="GM306" i="1"/>
  <c r="GG306" i="1"/>
  <c r="FU306" i="1"/>
  <c r="FO306" i="1"/>
  <c r="FC306" i="1"/>
  <c r="EW306" i="1"/>
  <c r="EK306" i="1"/>
  <c r="EE306" i="1"/>
  <c r="DS306" i="1"/>
  <c r="DM306" i="1"/>
  <c r="DA306" i="1"/>
  <c r="CU306" i="1"/>
  <c r="CE306" i="1"/>
  <c r="BT306" i="1"/>
  <c r="BS306" i="1"/>
  <c r="BP306" i="1"/>
  <c r="BQ306" i="1" s="1"/>
  <c r="BM306" i="1"/>
  <c r="BN306" i="1" s="1"/>
  <c r="GZ306" i="1" s="1"/>
  <c r="BJ306" i="1"/>
  <c r="BG306" i="1"/>
  <c r="AU306" i="1"/>
  <c r="AR306" i="1"/>
  <c r="AC306" i="1"/>
  <c r="JK305" i="1"/>
  <c r="JI305" i="1"/>
  <c r="JD305" i="1"/>
  <c r="IN305" i="1"/>
  <c r="HM305" i="1"/>
  <c r="HL305" i="1"/>
  <c r="GX305" i="1"/>
  <c r="GT305" i="1"/>
  <c r="GR305" i="1"/>
  <c r="GP305" i="1"/>
  <c r="GM305" i="1"/>
  <c r="GG305" i="1"/>
  <c r="FU305" i="1"/>
  <c r="FO305" i="1"/>
  <c r="FC305" i="1"/>
  <c r="EW305" i="1"/>
  <c r="EK305" i="1"/>
  <c r="EE305" i="1"/>
  <c r="DS305" i="1"/>
  <c r="DM305" i="1"/>
  <c r="DA305" i="1"/>
  <c r="CU305" i="1"/>
  <c r="CE305" i="1"/>
  <c r="GO305" i="1" s="1"/>
  <c r="BT305" i="1"/>
  <c r="BS305" i="1"/>
  <c r="BP305" i="1"/>
  <c r="BM305" i="1"/>
  <c r="BN305" i="1" s="1"/>
  <c r="GZ305" i="1" s="1"/>
  <c r="BJ305" i="1"/>
  <c r="BG305" i="1"/>
  <c r="BH305" i="1" s="1"/>
  <c r="AU305" i="1"/>
  <c r="AR305" i="1"/>
  <c r="AC305" i="1"/>
  <c r="JK304" i="1"/>
  <c r="JI304" i="1"/>
  <c r="JD304" i="1"/>
  <c r="IN304" i="1"/>
  <c r="HM304" i="1"/>
  <c r="HL304" i="1"/>
  <c r="GX304" i="1"/>
  <c r="GT304" i="1"/>
  <c r="GR304" i="1"/>
  <c r="GP304" i="1"/>
  <c r="GM304" i="1"/>
  <c r="GG304" i="1"/>
  <c r="FU304" i="1"/>
  <c r="FO304" i="1"/>
  <c r="FC304" i="1"/>
  <c r="EW304" i="1"/>
  <c r="EK304" i="1"/>
  <c r="EE304" i="1"/>
  <c r="DS304" i="1"/>
  <c r="DM304" i="1"/>
  <c r="DA304" i="1"/>
  <c r="CU304" i="1"/>
  <c r="CE304" i="1"/>
  <c r="BT304" i="1"/>
  <c r="BS304" i="1"/>
  <c r="BP304" i="1"/>
  <c r="BQ304" i="1" s="1"/>
  <c r="BM304" i="1"/>
  <c r="BN304" i="1" s="1"/>
  <c r="GZ304" i="1" s="1"/>
  <c r="BJ304" i="1"/>
  <c r="BG304" i="1"/>
  <c r="BH304" i="1" s="1"/>
  <c r="AU304" i="1"/>
  <c r="AR304" i="1"/>
  <c r="AC304" i="1"/>
  <c r="JK303" i="1"/>
  <c r="JI303" i="1"/>
  <c r="JD303" i="1"/>
  <c r="IN303" i="1"/>
  <c r="HM303" i="1"/>
  <c r="HL303" i="1"/>
  <c r="GX303" i="1"/>
  <c r="GT303" i="1"/>
  <c r="GR303" i="1"/>
  <c r="GP303" i="1"/>
  <c r="GM303" i="1"/>
  <c r="GG303" i="1"/>
  <c r="FU303" i="1"/>
  <c r="FO303" i="1"/>
  <c r="FC303" i="1"/>
  <c r="EW303" i="1"/>
  <c r="EK303" i="1"/>
  <c r="EE303" i="1"/>
  <c r="DS303" i="1"/>
  <c r="DM303" i="1"/>
  <c r="DA303" i="1"/>
  <c r="CU303" i="1"/>
  <c r="CE303" i="1"/>
  <c r="BT303" i="1"/>
  <c r="BS303" i="1"/>
  <c r="BP303" i="1"/>
  <c r="BQ303" i="1" s="1"/>
  <c r="BM303" i="1"/>
  <c r="BN303" i="1" s="1"/>
  <c r="GZ303" i="1" s="1"/>
  <c r="BK303" i="1"/>
  <c r="BJ303" i="1"/>
  <c r="GV303" i="1" s="1"/>
  <c r="BG303" i="1"/>
  <c r="BH303" i="1" s="1"/>
  <c r="AU303" i="1"/>
  <c r="AR303" i="1"/>
  <c r="AC303" i="1"/>
  <c r="JK302" i="1"/>
  <c r="JI302" i="1"/>
  <c r="JD302" i="1"/>
  <c r="IN302" i="1"/>
  <c r="HM302" i="1"/>
  <c r="HL302" i="1"/>
  <c r="GX302" i="1"/>
  <c r="GT302" i="1"/>
  <c r="GR302" i="1"/>
  <c r="GP302" i="1"/>
  <c r="GM302" i="1"/>
  <c r="GG302" i="1"/>
  <c r="FU302" i="1"/>
  <c r="FO302" i="1"/>
  <c r="FC302" i="1"/>
  <c r="EW302" i="1"/>
  <c r="EK302" i="1"/>
  <c r="EE302" i="1"/>
  <c r="DS302" i="1"/>
  <c r="DM302" i="1"/>
  <c r="DA302" i="1"/>
  <c r="CU302" i="1"/>
  <c r="CE302" i="1"/>
  <c r="BT302" i="1"/>
  <c r="BS302" i="1"/>
  <c r="BP302" i="1"/>
  <c r="BQ302" i="1" s="1"/>
  <c r="BM302" i="1"/>
  <c r="BN302" i="1" s="1"/>
  <c r="GZ302" i="1" s="1"/>
  <c r="BJ302" i="1"/>
  <c r="GV302" i="1" s="1"/>
  <c r="BG302" i="1"/>
  <c r="BH302" i="1" s="1"/>
  <c r="AU302" i="1"/>
  <c r="AR302" i="1"/>
  <c r="AC302" i="1"/>
  <c r="JK301" i="1"/>
  <c r="JI301" i="1"/>
  <c r="JD301" i="1"/>
  <c r="IN301" i="1"/>
  <c r="HM301" i="1"/>
  <c r="HL301" i="1"/>
  <c r="GX301" i="1"/>
  <c r="GT301" i="1"/>
  <c r="GR301" i="1"/>
  <c r="GP301" i="1"/>
  <c r="GM301" i="1"/>
  <c r="GG301" i="1"/>
  <c r="FU301" i="1"/>
  <c r="FO301" i="1"/>
  <c r="FC301" i="1"/>
  <c r="EW301" i="1"/>
  <c r="EK301" i="1"/>
  <c r="EE301" i="1"/>
  <c r="DS301" i="1"/>
  <c r="DM301" i="1"/>
  <c r="DA301" i="1"/>
  <c r="CU301" i="1"/>
  <c r="CE301" i="1"/>
  <c r="GO301" i="1" s="1"/>
  <c r="BT301" i="1"/>
  <c r="BS301" i="1"/>
  <c r="BP301" i="1"/>
  <c r="BQ301" i="1" s="1"/>
  <c r="BM301" i="1"/>
  <c r="BN301" i="1" s="1"/>
  <c r="GZ301" i="1" s="1"/>
  <c r="BJ301" i="1"/>
  <c r="GV301" i="1" s="1"/>
  <c r="BG301" i="1"/>
  <c r="AU301" i="1"/>
  <c r="AR301" i="1"/>
  <c r="AC301" i="1"/>
  <c r="JK300" i="1"/>
  <c r="JI300" i="1"/>
  <c r="JD300" i="1"/>
  <c r="IN300" i="1"/>
  <c r="HM300" i="1"/>
  <c r="HL300" i="1"/>
  <c r="GM300" i="1"/>
  <c r="GG300" i="1"/>
  <c r="FU300" i="1"/>
  <c r="FO300" i="1"/>
  <c r="FC300" i="1"/>
  <c r="EW300" i="1"/>
  <c r="EK300" i="1"/>
  <c r="EE300" i="1"/>
  <c r="DS300" i="1"/>
  <c r="DM300" i="1"/>
  <c r="DA300" i="1"/>
  <c r="CU300" i="1"/>
  <c r="CE300" i="1"/>
  <c r="BT300" i="1"/>
  <c r="BS300" i="1"/>
  <c r="BP300" i="1"/>
  <c r="BQ300" i="1" s="1"/>
  <c r="BM300" i="1"/>
  <c r="BN300" i="1" s="1"/>
  <c r="BJ300" i="1"/>
  <c r="BK300" i="1" s="1"/>
  <c r="BG300" i="1"/>
  <c r="BH300" i="1" s="1"/>
  <c r="AU300" i="1"/>
  <c r="II300" i="1" s="1"/>
  <c r="IK300" i="1" s="1"/>
  <c r="AR300" i="1"/>
  <c r="AC300" i="1"/>
  <c r="JK299" i="1"/>
  <c r="JI299" i="1"/>
  <c r="JD299" i="1"/>
  <c r="IN299" i="1"/>
  <c r="HM299" i="1"/>
  <c r="HL299" i="1"/>
  <c r="GM299" i="1"/>
  <c r="GG299" i="1"/>
  <c r="FU299" i="1"/>
  <c r="FO299" i="1"/>
  <c r="FC299" i="1"/>
  <c r="EW299" i="1"/>
  <c r="EK299" i="1"/>
  <c r="EE299" i="1"/>
  <c r="DS299" i="1"/>
  <c r="DM299" i="1"/>
  <c r="DA299" i="1"/>
  <c r="CU299" i="1"/>
  <c r="CE299" i="1"/>
  <c r="BT299" i="1"/>
  <c r="BS299" i="1"/>
  <c r="BP299" i="1"/>
  <c r="BQ299" i="1" s="1"/>
  <c r="BM299" i="1"/>
  <c r="BN299" i="1" s="1"/>
  <c r="BJ299" i="1"/>
  <c r="BK299" i="1" s="1"/>
  <c r="BG299" i="1"/>
  <c r="BH299" i="1" s="1"/>
  <c r="AU299" i="1"/>
  <c r="AR299" i="1"/>
  <c r="AC299" i="1"/>
  <c r="JK298" i="1"/>
  <c r="JI298" i="1"/>
  <c r="JD298" i="1"/>
  <c r="IN298" i="1"/>
  <c r="HM298" i="1"/>
  <c r="HL298" i="1"/>
  <c r="GM298" i="1"/>
  <c r="GG298" i="1"/>
  <c r="FU298" i="1"/>
  <c r="FO298" i="1"/>
  <c r="FC298" i="1"/>
  <c r="EW298" i="1"/>
  <c r="EK298" i="1"/>
  <c r="EE298" i="1"/>
  <c r="DS298" i="1"/>
  <c r="DM298" i="1"/>
  <c r="DA298" i="1"/>
  <c r="CU298" i="1"/>
  <c r="CE298" i="1"/>
  <c r="BT298" i="1"/>
  <c r="BS298" i="1"/>
  <c r="BP298" i="1"/>
  <c r="BQ298" i="1" s="1"/>
  <c r="BM298" i="1"/>
  <c r="BN298" i="1" s="1"/>
  <c r="BJ298" i="1"/>
  <c r="BK298" i="1" s="1"/>
  <c r="BG298" i="1"/>
  <c r="BH298" i="1" s="1"/>
  <c r="AU298" i="1"/>
  <c r="AR298" i="1"/>
  <c r="AC298" i="1"/>
  <c r="JK297" i="1"/>
  <c r="JI297" i="1"/>
  <c r="JD297" i="1"/>
  <c r="IN297" i="1"/>
  <c r="HM297" i="1"/>
  <c r="HL297" i="1"/>
  <c r="GM297" i="1"/>
  <c r="GG297" i="1"/>
  <c r="FU297" i="1"/>
  <c r="FO297" i="1"/>
  <c r="FC297" i="1"/>
  <c r="EW297" i="1"/>
  <c r="EK297" i="1"/>
  <c r="EE297" i="1"/>
  <c r="DS297" i="1"/>
  <c r="DM297" i="1"/>
  <c r="DA297" i="1"/>
  <c r="CU297" i="1"/>
  <c r="CE297" i="1"/>
  <c r="GO297" i="1" s="1"/>
  <c r="BT297" i="1"/>
  <c r="BS297" i="1"/>
  <c r="BP297" i="1"/>
  <c r="BQ297" i="1" s="1"/>
  <c r="BM297" i="1"/>
  <c r="BN297" i="1" s="1"/>
  <c r="BJ297" i="1"/>
  <c r="BK297" i="1" s="1"/>
  <c r="BG297" i="1"/>
  <c r="BH297" i="1" s="1"/>
  <c r="AU297" i="1"/>
  <c r="JE297" i="1" s="1"/>
  <c r="JF297" i="1" s="1"/>
  <c r="AR297" i="1"/>
  <c r="AC297" i="1"/>
  <c r="JK296" i="1"/>
  <c r="JI296" i="1"/>
  <c r="JD296" i="1"/>
  <c r="IN296" i="1"/>
  <c r="HM296" i="1"/>
  <c r="HL296" i="1"/>
  <c r="GM296" i="1"/>
  <c r="GG296" i="1"/>
  <c r="FU296" i="1"/>
  <c r="FO296" i="1"/>
  <c r="FC296" i="1"/>
  <c r="EW296" i="1"/>
  <c r="EK296" i="1"/>
  <c r="EE296" i="1"/>
  <c r="DS296" i="1"/>
  <c r="DM296" i="1"/>
  <c r="DA296" i="1"/>
  <c r="CU296" i="1"/>
  <c r="CE296" i="1"/>
  <c r="GO296" i="1" s="1"/>
  <c r="BT296" i="1"/>
  <c r="BS296" i="1"/>
  <c r="BP296" i="1"/>
  <c r="BQ296" i="1" s="1"/>
  <c r="BM296" i="1"/>
  <c r="BN296" i="1" s="1"/>
  <c r="BJ296" i="1"/>
  <c r="BK296" i="1" s="1"/>
  <c r="BG296" i="1"/>
  <c r="BH296" i="1" s="1"/>
  <c r="AU296" i="1"/>
  <c r="AR296" i="1"/>
  <c r="AC296" i="1"/>
  <c r="JK295" i="1"/>
  <c r="JI295" i="1"/>
  <c r="JD295" i="1"/>
  <c r="IN295" i="1"/>
  <c r="HM295" i="1"/>
  <c r="HL295" i="1"/>
  <c r="GM295" i="1"/>
  <c r="GG295" i="1"/>
  <c r="FU295" i="1"/>
  <c r="FO295" i="1"/>
  <c r="FC295" i="1"/>
  <c r="EW295" i="1"/>
  <c r="EK295" i="1"/>
  <c r="EE295" i="1"/>
  <c r="DS295" i="1"/>
  <c r="DM295" i="1"/>
  <c r="DA295" i="1"/>
  <c r="CU295" i="1"/>
  <c r="CE295" i="1"/>
  <c r="BT295" i="1"/>
  <c r="BS295" i="1"/>
  <c r="BP295" i="1"/>
  <c r="BQ295" i="1" s="1"/>
  <c r="BM295" i="1"/>
  <c r="BN295" i="1" s="1"/>
  <c r="BJ295" i="1"/>
  <c r="BK295" i="1" s="1"/>
  <c r="BG295" i="1"/>
  <c r="BH295" i="1" s="1"/>
  <c r="AU295" i="1"/>
  <c r="II295" i="1" s="1"/>
  <c r="IK295" i="1" s="1"/>
  <c r="AR295" i="1"/>
  <c r="AC295" i="1"/>
  <c r="JK294" i="1"/>
  <c r="JI294" i="1"/>
  <c r="JD294" i="1"/>
  <c r="IN294" i="1"/>
  <c r="HM294" i="1"/>
  <c r="HL294" i="1"/>
  <c r="GM294" i="1"/>
  <c r="GG294" i="1"/>
  <c r="FU294" i="1"/>
  <c r="FO294" i="1"/>
  <c r="FC294" i="1"/>
  <c r="EW294" i="1"/>
  <c r="EK294" i="1"/>
  <c r="EE294" i="1"/>
  <c r="DS294" i="1"/>
  <c r="DM294" i="1"/>
  <c r="DA294" i="1"/>
  <c r="CU294" i="1"/>
  <c r="CE294" i="1"/>
  <c r="BT294" i="1"/>
  <c r="BS294" i="1"/>
  <c r="BQ294" i="1"/>
  <c r="BP294" i="1"/>
  <c r="BM294" i="1"/>
  <c r="BN294" i="1" s="1"/>
  <c r="BJ294" i="1"/>
  <c r="BK294" i="1" s="1"/>
  <c r="BG294" i="1"/>
  <c r="BH294" i="1" s="1"/>
  <c r="AU294" i="1"/>
  <c r="AR294" i="1"/>
  <c r="AC294" i="1"/>
  <c r="JK293" i="1"/>
  <c r="JI293" i="1"/>
  <c r="JD293" i="1"/>
  <c r="IN293" i="1"/>
  <c r="HM293" i="1"/>
  <c r="HL293" i="1"/>
  <c r="GM293" i="1"/>
  <c r="GG293" i="1"/>
  <c r="FU293" i="1"/>
  <c r="FO293" i="1"/>
  <c r="FC293" i="1"/>
  <c r="EW293" i="1"/>
  <c r="EK293" i="1"/>
  <c r="EE293" i="1"/>
  <c r="DS293" i="1"/>
  <c r="DM293" i="1"/>
  <c r="DA293" i="1"/>
  <c r="CU293" i="1"/>
  <c r="CE293" i="1"/>
  <c r="BT293" i="1"/>
  <c r="BS293" i="1"/>
  <c r="BP293" i="1"/>
  <c r="BQ293" i="1" s="1"/>
  <c r="BM293" i="1"/>
  <c r="BN293" i="1" s="1"/>
  <c r="BJ293" i="1"/>
  <c r="BK293" i="1" s="1"/>
  <c r="BG293" i="1"/>
  <c r="AU293" i="1"/>
  <c r="BX293" i="1" s="1"/>
  <c r="BY293" i="1" s="1"/>
  <c r="AR293" i="1"/>
  <c r="AC293" i="1"/>
  <c r="JK292" i="1"/>
  <c r="JI292" i="1"/>
  <c r="JD292" i="1"/>
  <c r="IN292" i="1"/>
  <c r="HM292" i="1"/>
  <c r="HL292" i="1"/>
  <c r="GM292" i="1"/>
  <c r="GG292" i="1"/>
  <c r="FU292" i="1"/>
  <c r="FO292" i="1"/>
  <c r="FC292" i="1"/>
  <c r="EW292" i="1"/>
  <c r="EK292" i="1"/>
  <c r="EE292" i="1"/>
  <c r="DS292" i="1"/>
  <c r="DM292" i="1"/>
  <c r="DA292" i="1"/>
  <c r="CU292" i="1"/>
  <c r="CE292" i="1"/>
  <c r="GO292" i="1" s="1"/>
  <c r="BT292" i="1"/>
  <c r="BS292" i="1"/>
  <c r="BP292" i="1"/>
  <c r="BQ292" i="1" s="1"/>
  <c r="BM292" i="1"/>
  <c r="BN292" i="1" s="1"/>
  <c r="BJ292" i="1"/>
  <c r="BK292" i="1" s="1"/>
  <c r="BG292" i="1"/>
  <c r="AU292" i="1"/>
  <c r="AR292" i="1"/>
  <c r="AC292" i="1"/>
  <c r="JK291" i="1"/>
  <c r="JI291" i="1"/>
  <c r="JD291" i="1"/>
  <c r="IN291" i="1"/>
  <c r="HM291" i="1"/>
  <c r="HL291" i="1"/>
  <c r="GM291" i="1"/>
  <c r="GG291" i="1"/>
  <c r="FU291" i="1"/>
  <c r="FO291" i="1"/>
  <c r="FC291" i="1"/>
  <c r="EW291" i="1"/>
  <c r="EK291" i="1"/>
  <c r="EE291" i="1"/>
  <c r="DS291" i="1"/>
  <c r="DM291" i="1"/>
  <c r="DA291" i="1"/>
  <c r="CU291" i="1"/>
  <c r="CE291" i="1"/>
  <c r="BT291" i="1"/>
  <c r="BS291" i="1"/>
  <c r="BP291" i="1"/>
  <c r="BQ291" i="1" s="1"/>
  <c r="BM291" i="1"/>
  <c r="BN291" i="1" s="1"/>
  <c r="BJ291" i="1"/>
  <c r="BK291" i="1" s="1"/>
  <c r="BG291" i="1"/>
  <c r="AU291" i="1"/>
  <c r="AR291" i="1"/>
  <c r="AC291" i="1"/>
  <c r="JK290" i="1"/>
  <c r="JI290" i="1"/>
  <c r="JD290" i="1"/>
  <c r="IN290" i="1"/>
  <c r="HM290" i="1"/>
  <c r="HL290" i="1"/>
  <c r="GM290" i="1"/>
  <c r="GG290" i="1"/>
  <c r="FU290" i="1"/>
  <c r="FO290" i="1"/>
  <c r="FC290" i="1"/>
  <c r="EW290" i="1"/>
  <c r="EK290" i="1"/>
  <c r="EE290" i="1"/>
  <c r="DS290" i="1"/>
  <c r="DM290" i="1"/>
  <c r="DA290" i="1"/>
  <c r="CU290" i="1"/>
  <c r="CE290" i="1"/>
  <c r="GO290" i="1" s="1"/>
  <c r="BT290" i="1"/>
  <c r="BS290" i="1"/>
  <c r="BP290" i="1"/>
  <c r="BQ290" i="1" s="1"/>
  <c r="BM290" i="1"/>
  <c r="BN290" i="1" s="1"/>
  <c r="BJ290" i="1"/>
  <c r="BK290" i="1" s="1"/>
  <c r="BG290" i="1"/>
  <c r="BH290" i="1" s="1"/>
  <c r="AU290" i="1"/>
  <c r="AR290" i="1"/>
  <c r="AC290" i="1"/>
  <c r="JK289" i="1"/>
  <c r="JI289" i="1"/>
  <c r="JD289" i="1"/>
  <c r="IN289" i="1"/>
  <c r="HM289" i="1"/>
  <c r="HL289" i="1"/>
  <c r="GM289" i="1"/>
  <c r="GG289" i="1"/>
  <c r="FU289" i="1"/>
  <c r="FO289" i="1"/>
  <c r="FC289" i="1"/>
  <c r="EW289" i="1"/>
  <c r="EK289" i="1"/>
  <c r="EE289" i="1"/>
  <c r="DS289" i="1"/>
  <c r="DM289" i="1"/>
  <c r="DA289" i="1"/>
  <c r="CU289" i="1"/>
  <c r="CE289" i="1"/>
  <c r="BT289" i="1"/>
  <c r="BS289" i="1"/>
  <c r="BP289" i="1"/>
  <c r="BQ289" i="1" s="1"/>
  <c r="BM289" i="1"/>
  <c r="BN289" i="1" s="1"/>
  <c r="BJ289" i="1"/>
  <c r="BK289" i="1" s="1"/>
  <c r="BG289" i="1"/>
  <c r="AU289" i="1"/>
  <c r="AR289" i="1"/>
  <c r="AC289" i="1"/>
  <c r="JK288" i="1"/>
  <c r="JI288" i="1"/>
  <c r="JD288" i="1"/>
  <c r="IN288" i="1"/>
  <c r="HM288" i="1"/>
  <c r="HL288" i="1"/>
  <c r="GM288" i="1"/>
  <c r="GG288" i="1"/>
  <c r="FU288" i="1"/>
  <c r="FO288" i="1"/>
  <c r="FC288" i="1"/>
  <c r="EW288" i="1"/>
  <c r="EK288" i="1"/>
  <c r="EE288" i="1"/>
  <c r="DS288" i="1"/>
  <c r="DM288" i="1"/>
  <c r="DA288" i="1"/>
  <c r="CU288" i="1"/>
  <c r="CE288" i="1"/>
  <c r="BT288" i="1"/>
  <c r="BS288" i="1"/>
  <c r="BP288" i="1"/>
  <c r="BQ288" i="1" s="1"/>
  <c r="BM288" i="1"/>
  <c r="BN288" i="1" s="1"/>
  <c r="BJ288" i="1"/>
  <c r="BK288" i="1" s="1"/>
  <c r="BG288" i="1"/>
  <c r="BH288" i="1" s="1"/>
  <c r="AU288" i="1"/>
  <c r="AR288" i="1"/>
  <c r="AC288" i="1"/>
  <c r="JK287" i="1"/>
  <c r="JI287" i="1"/>
  <c r="JD287" i="1"/>
  <c r="IN287" i="1"/>
  <c r="HM287" i="1"/>
  <c r="HL287" i="1"/>
  <c r="IH287" i="1" s="1"/>
  <c r="GM287" i="1"/>
  <c r="GG287" i="1"/>
  <c r="FU287" i="1"/>
  <c r="FO287" i="1"/>
  <c r="FC287" i="1"/>
  <c r="EW287" i="1"/>
  <c r="EK287" i="1"/>
  <c r="EE287" i="1"/>
  <c r="DS287" i="1"/>
  <c r="DM287" i="1"/>
  <c r="DA287" i="1"/>
  <c r="CU287" i="1"/>
  <c r="CE287" i="1"/>
  <c r="BX287" i="1"/>
  <c r="BY287" i="1" s="1"/>
  <c r="BT287" i="1"/>
  <c r="BS287" i="1"/>
  <c r="BP287" i="1"/>
  <c r="BQ287" i="1" s="1"/>
  <c r="BM287" i="1"/>
  <c r="BN287" i="1" s="1"/>
  <c r="BJ287" i="1"/>
  <c r="BG287" i="1"/>
  <c r="BH287" i="1" s="1"/>
  <c r="AU287" i="1"/>
  <c r="AR287" i="1"/>
  <c r="AC287" i="1"/>
  <c r="JK286" i="1"/>
  <c r="JI286" i="1"/>
  <c r="JD286" i="1"/>
  <c r="IN286" i="1"/>
  <c r="HM286" i="1"/>
  <c r="HL286" i="1"/>
  <c r="GM286" i="1"/>
  <c r="GG286" i="1"/>
  <c r="FU286" i="1"/>
  <c r="FO286" i="1"/>
  <c r="FC286" i="1"/>
  <c r="EW286" i="1"/>
  <c r="EK286" i="1"/>
  <c r="EE286" i="1"/>
  <c r="DS286" i="1"/>
  <c r="DM286" i="1"/>
  <c r="DA286" i="1"/>
  <c r="CU286" i="1"/>
  <c r="CE286" i="1"/>
  <c r="BT286" i="1"/>
  <c r="BS286" i="1"/>
  <c r="BP286" i="1"/>
  <c r="BQ286" i="1" s="1"/>
  <c r="BM286" i="1"/>
  <c r="BN286" i="1" s="1"/>
  <c r="BJ286" i="1"/>
  <c r="BK286" i="1" s="1"/>
  <c r="BG286" i="1"/>
  <c r="AU286" i="1"/>
  <c r="AR286" i="1"/>
  <c r="AC286" i="1"/>
  <c r="JK285" i="1"/>
  <c r="JI285" i="1"/>
  <c r="JD285" i="1"/>
  <c r="IN285" i="1"/>
  <c r="HM285" i="1"/>
  <c r="HL285" i="1"/>
  <c r="GM285" i="1"/>
  <c r="GG285" i="1"/>
  <c r="FU285" i="1"/>
  <c r="FO285" i="1"/>
  <c r="FC285" i="1"/>
  <c r="EW285" i="1"/>
  <c r="EK285" i="1"/>
  <c r="EE285" i="1"/>
  <c r="DS285" i="1"/>
  <c r="DM285" i="1"/>
  <c r="DA285" i="1"/>
  <c r="CU285" i="1"/>
  <c r="CE285" i="1"/>
  <c r="GO285" i="1" s="1"/>
  <c r="BT285" i="1"/>
  <c r="BS285" i="1"/>
  <c r="BP285" i="1"/>
  <c r="BQ285" i="1" s="1"/>
  <c r="BM285" i="1"/>
  <c r="BN285" i="1" s="1"/>
  <c r="BJ285" i="1"/>
  <c r="BK285" i="1" s="1"/>
  <c r="BG285" i="1"/>
  <c r="BH285" i="1" s="1"/>
  <c r="AU285" i="1"/>
  <c r="IH285" i="1" s="1"/>
  <c r="AR285" i="1"/>
  <c r="AC285" i="1"/>
  <c r="JK284" i="1"/>
  <c r="JI284" i="1"/>
  <c r="JD284" i="1"/>
  <c r="IN284" i="1"/>
  <c r="HM284" i="1"/>
  <c r="HL284" i="1"/>
  <c r="GM284" i="1"/>
  <c r="GG284" i="1"/>
  <c r="FU284" i="1"/>
  <c r="FO284" i="1"/>
  <c r="FC284" i="1"/>
  <c r="EW284" i="1"/>
  <c r="EK284" i="1"/>
  <c r="EE284" i="1"/>
  <c r="DS284" i="1"/>
  <c r="DM284" i="1"/>
  <c r="DA284" i="1"/>
  <c r="CU284" i="1"/>
  <c r="CE284" i="1"/>
  <c r="BT284" i="1"/>
  <c r="BS284" i="1"/>
  <c r="BP284" i="1"/>
  <c r="BQ284" i="1" s="1"/>
  <c r="BM284" i="1"/>
  <c r="BJ284" i="1"/>
  <c r="BK284" i="1" s="1"/>
  <c r="BG284" i="1"/>
  <c r="BH284" i="1" s="1"/>
  <c r="AU284" i="1"/>
  <c r="AR284" i="1"/>
  <c r="AC284" i="1"/>
  <c r="JK283" i="1"/>
  <c r="JI283" i="1"/>
  <c r="JD283" i="1"/>
  <c r="IN283" i="1"/>
  <c r="HM283" i="1"/>
  <c r="HL283" i="1"/>
  <c r="GM283" i="1"/>
  <c r="GG283" i="1"/>
  <c r="FU283" i="1"/>
  <c r="FO283" i="1"/>
  <c r="FC283" i="1"/>
  <c r="EW283" i="1"/>
  <c r="EK283" i="1"/>
  <c r="EE283" i="1"/>
  <c r="DS283" i="1"/>
  <c r="DM283" i="1"/>
  <c r="DA283" i="1"/>
  <c r="CU283" i="1"/>
  <c r="CE283" i="1"/>
  <c r="GO283" i="1" s="1"/>
  <c r="BT283" i="1"/>
  <c r="BS283" i="1"/>
  <c r="BP283" i="1"/>
  <c r="BQ283" i="1" s="1"/>
  <c r="BM283" i="1"/>
  <c r="BN283" i="1" s="1"/>
  <c r="BJ283" i="1"/>
  <c r="BK283" i="1" s="1"/>
  <c r="BG283" i="1"/>
  <c r="AU283" i="1"/>
  <c r="AR283" i="1"/>
  <c r="AC283" i="1"/>
  <c r="JK282" i="1"/>
  <c r="JI282" i="1"/>
  <c r="JD282" i="1"/>
  <c r="IN282" i="1"/>
  <c r="HM282" i="1"/>
  <c r="HL282" i="1"/>
  <c r="GM282" i="1"/>
  <c r="GG282" i="1"/>
  <c r="FU282" i="1"/>
  <c r="FO282" i="1"/>
  <c r="FC282" i="1"/>
  <c r="EW282" i="1"/>
  <c r="EK282" i="1"/>
  <c r="EE282" i="1"/>
  <c r="DS282" i="1"/>
  <c r="DM282" i="1"/>
  <c r="DA282" i="1"/>
  <c r="CU282" i="1"/>
  <c r="CE282" i="1"/>
  <c r="GO282" i="1" s="1"/>
  <c r="BT282" i="1"/>
  <c r="BS282" i="1"/>
  <c r="BP282" i="1"/>
  <c r="BQ282" i="1" s="1"/>
  <c r="BM282" i="1"/>
  <c r="BN282" i="1" s="1"/>
  <c r="BJ282" i="1"/>
  <c r="BK282" i="1" s="1"/>
  <c r="BG282" i="1"/>
  <c r="BH282" i="1" s="1"/>
  <c r="AU282" i="1"/>
  <c r="AR282" i="1"/>
  <c r="AC282" i="1"/>
  <c r="JK281" i="1"/>
  <c r="JI281" i="1"/>
  <c r="JE281" i="1"/>
  <c r="JF281" i="1" s="1"/>
  <c r="JD281" i="1"/>
  <c r="IN281" i="1"/>
  <c r="HM281" i="1"/>
  <c r="HL281" i="1"/>
  <c r="GM281" i="1"/>
  <c r="GG281" i="1"/>
  <c r="FU281" i="1"/>
  <c r="FO281" i="1"/>
  <c r="FC281" i="1"/>
  <c r="EW281" i="1"/>
  <c r="EK281" i="1"/>
  <c r="EE281" i="1"/>
  <c r="DS281" i="1"/>
  <c r="DM281" i="1"/>
  <c r="DA281" i="1"/>
  <c r="CU281" i="1"/>
  <c r="CE281" i="1"/>
  <c r="GO281" i="1" s="1"/>
  <c r="BT281" i="1"/>
  <c r="BS281" i="1"/>
  <c r="BP281" i="1"/>
  <c r="BQ281" i="1" s="1"/>
  <c r="BM281" i="1"/>
  <c r="BN281" i="1" s="1"/>
  <c r="BJ281" i="1"/>
  <c r="BK281" i="1" s="1"/>
  <c r="BG281" i="1"/>
  <c r="AU281" i="1"/>
  <c r="AR281" i="1"/>
  <c r="AC281" i="1"/>
  <c r="JK280" i="1"/>
  <c r="JI280" i="1"/>
  <c r="JD280" i="1"/>
  <c r="IN280" i="1"/>
  <c r="HM280" i="1"/>
  <c r="HL280" i="1"/>
  <c r="GM280" i="1"/>
  <c r="GG280" i="1"/>
  <c r="FU280" i="1"/>
  <c r="FO280" i="1"/>
  <c r="FC280" i="1"/>
  <c r="EW280" i="1"/>
  <c r="EK280" i="1"/>
  <c r="EE280" i="1"/>
  <c r="DS280" i="1"/>
  <c r="DM280" i="1"/>
  <c r="DA280" i="1"/>
  <c r="CU280" i="1"/>
  <c r="CE280" i="1"/>
  <c r="BT280" i="1"/>
  <c r="BS280" i="1"/>
  <c r="BP280" i="1"/>
  <c r="BQ280" i="1" s="1"/>
  <c r="BM280" i="1"/>
  <c r="BN280" i="1" s="1"/>
  <c r="BJ280" i="1"/>
  <c r="BK280" i="1" s="1"/>
  <c r="BG280" i="1"/>
  <c r="AU280" i="1"/>
  <c r="AR280" i="1"/>
  <c r="AC280" i="1"/>
  <c r="JK279" i="1"/>
  <c r="JI279" i="1"/>
  <c r="JD279" i="1"/>
  <c r="IN279" i="1"/>
  <c r="HM279" i="1"/>
  <c r="HL279" i="1"/>
  <c r="GM279" i="1"/>
  <c r="GG279" i="1"/>
  <c r="FU279" i="1"/>
  <c r="FO279" i="1"/>
  <c r="FC279" i="1"/>
  <c r="EW279" i="1"/>
  <c r="EK279" i="1"/>
  <c r="EE279" i="1"/>
  <c r="DS279" i="1"/>
  <c r="DM279" i="1"/>
  <c r="DA279" i="1"/>
  <c r="CU279" i="1"/>
  <c r="CE279" i="1"/>
  <c r="GO279" i="1" s="1"/>
  <c r="BT279" i="1"/>
  <c r="BS279" i="1"/>
  <c r="BP279" i="1"/>
  <c r="BQ279" i="1" s="1"/>
  <c r="BM279" i="1"/>
  <c r="BN279" i="1" s="1"/>
  <c r="BJ279" i="1"/>
  <c r="BG279" i="1"/>
  <c r="BH279" i="1" s="1"/>
  <c r="AU279" i="1"/>
  <c r="CH279" i="1" s="1"/>
  <c r="CF279" i="1" s="1"/>
  <c r="GL279" i="1" s="1"/>
  <c r="AR279" i="1"/>
  <c r="AC279" i="1"/>
  <c r="JK278" i="1"/>
  <c r="JI278" i="1"/>
  <c r="JD278" i="1"/>
  <c r="IN278" i="1"/>
  <c r="HM278" i="1"/>
  <c r="HL278" i="1"/>
  <c r="GM278" i="1"/>
  <c r="GG278" i="1"/>
  <c r="FU278" i="1"/>
  <c r="FO278" i="1"/>
  <c r="FC278" i="1"/>
  <c r="EW278" i="1"/>
  <c r="EK278" i="1"/>
  <c r="EE278" i="1"/>
  <c r="DS278" i="1"/>
  <c r="DM278" i="1"/>
  <c r="DA278" i="1"/>
  <c r="CU278" i="1"/>
  <c r="CE278" i="1"/>
  <c r="BT278" i="1"/>
  <c r="BS278" i="1"/>
  <c r="BP278" i="1"/>
  <c r="BQ278" i="1" s="1"/>
  <c r="BM278" i="1"/>
  <c r="BN278" i="1" s="1"/>
  <c r="BJ278" i="1"/>
  <c r="BG278" i="1"/>
  <c r="BH278" i="1" s="1"/>
  <c r="AU278" i="1"/>
  <c r="AR278" i="1"/>
  <c r="AC278" i="1"/>
  <c r="JK277" i="1"/>
  <c r="JI277" i="1"/>
  <c r="JD277" i="1"/>
  <c r="IN277" i="1"/>
  <c r="HM277" i="1"/>
  <c r="HL277" i="1"/>
  <c r="GM277" i="1"/>
  <c r="GG277" i="1"/>
  <c r="FU277" i="1"/>
  <c r="FO277" i="1"/>
  <c r="FC277" i="1"/>
  <c r="EW277" i="1"/>
  <c r="EK277" i="1"/>
  <c r="EE277" i="1"/>
  <c r="DS277" i="1"/>
  <c r="DM277" i="1"/>
  <c r="DA277" i="1"/>
  <c r="CU277" i="1"/>
  <c r="CE277" i="1"/>
  <c r="GO277" i="1" s="1"/>
  <c r="BT277" i="1"/>
  <c r="BS277" i="1"/>
  <c r="BP277" i="1"/>
  <c r="BQ277" i="1" s="1"/>
  <c r="BM277" i="1"/>
  <c r="BN277" i="1" s="1"/>
  <c r="BJ277" i="1"/>
  <c r="BK277" i="1" s="1"/>
  <c r="BG277" i="1"/>
  <c r="BH277" i="1" s="1"/>
  <c r="AU277" i="1"/>
  <c r="II277" i="1" s="1"/>
  <c r="IK277" i="1" s="1"/>
  <c r="AR277" i="1"/>
  <c r="AC277" i="1"/>
  <c r="JK276" i="1"/>
  <c r="JI276" i="1"/>
  <c r="JD276" i="1"/>
  <c r="IN276" i="1"/>
  <c r="HM276" i="1"/>
  <c r="HL276" i="1"/>
  <c r="GM276" i="1"/>
  <c r="GG276" i="1"/>
  <c r="FU276" i="1"/>
  <c r="FO276" i="1"/>
  <c r="FC276" i="1"/>
  <c r="EW276" i="1"/>
  <c r="EK276" i="1"/>
  <c r="EE276" i="1"/>
  <c r="DS276" i="1"/>
  <c r="DM276" i="1"/>
  <c r="DA276" i="1"/>
  <c r="CU276" i="1"/>
  <c r="CE276" i="1"/>
  <c r="BT276" i="1"/>
  <c r="BS276" i="1"/>
  <c r="BP276" i="1"/>
  <c r="BQ276" i="1" s="1"/>
  <c r="BM276" i="1"/>
  <c r="BN276" i="1" s="1"/>
  <c r="BJ276" i="1"/>
  <c r="BK276" i="1" s="1"/>
  <c r="BG276" i="1"/>
  <c r="BH276" i="1" s="1"/>
  <c r="AU276" i="1"/>
  <c r="AR276" i="1"/>
  <c r="AC276" i="1"/>
  <c r="JK275" i="1"/>
  <c r="JI275" i="1"/>
  <c r="JD275" i="1"/>
  <c r="IN275" i="1"/>
  <c r="HM275" i="1"/>
  <c r="HL275" i="1"/>
  <c r="GM275" i="1"/>
  <c r="GG275" i="1"/>
  <c r="FU275" i="1"/>
  <c r="FO275" i="1"/>
  <c r="FC275" i="1"/>
  <c r="EW275" i="1"/>
  <c r="EK275" i="1"/>
  <c r="EE275" i="1"/>
  <c r="DS275" i="1"/>
  <c r="DM275" i="1"/>
  <c r="DA275" i="1"/>
  <c r="CU275" i="1"/>
  <c r="CE275" i="1"/>
  <c r="GO275" i="1" s="1"/>
  <c r="BT275" i="1"/>
  <c r="BS275" i="1"/>
  <c r="BP275" i="1"/>
  <c r="BQ275" i="1" s="1"/>
  <c r="BM275" i="1"/>
  <c r="BN275" i="1" s="1"/>
  <c r="BJ275" i="1"/>
  <c r="BK275" i="1" s="1"/>
  <c r="BG275" i="1"/>
  <c r="BH275" i="1" s="1"/>
  <c r="AU275" i="1"/>
  <c r="AR275" i="1"/>
  <c r="AC275" i="1"/>
  <c r="JK274" i="1"/>
  <c r="JI274" i="1"/>
  <c r="JD274" i="1"/>
  <c r="IN274" i="1"/>
  <c r="HM274" i="1"/>
  <c r="HL274" i="1"/>
  <c r="GM274" i="1"/>
  <c r="GG274" i="1"/>
  <c r="FU274" i="1"/>
  <c r="FO274" i="1"/>
  <c r="FC274" i="1"/>
  <c r="EW274" i="1"/>
  <c r="EK274" i="1"/>
  <c r="EE274" i="1"/>
  <c r="DS274" i="1"/>
  <c r="DM274" i="1"/>
  <c r="DA274" i="1"/>
  <c r="CU274" i="1"/>
  <c r="CE274" i="1"/>
  <c r="GO274" i="1" s="1"/>
  <c r="BT274" i="1"/>
  <c r="BS274" i="1"/>
  <c r="BP274" i="1"/>
  <c r="BQ274" i="1" s="1"/>
  <c r="BN274" i="1"/>
  <c r="BM274" i="1"/>
  <c r="BJ274" i="1"/>
  <c r="BG274" i="1"/>
  <c r="BH274" i="1" s="1"/>
  <c r="AU274" i="1"/>
  <c r="AR274" i="1"/>
  <c r="AC274" i="1"/>
  <c r="JK273" i="1"/>
  <c r="JI273" i="1"/>
  <c r="JD273" i="1"/>
  <c r="IN273" i="1"/>
  <c r="HM273" i="1"/>
  <c r="HL273" i="1"/>
  <c r="IH273" i="1" s="1"/>
  <c r="GX273" i="1"/>
  <c r="GT273" i="1"/>
  <c r="GR273" i="1"/>
  <c r="GP273" i="1"/>
  <c r="GM273" i="1"/>
  <c r="GG273" i="1"/>
  <c r="FU273" i="1"/>
  <c r="FO273" i="1"/>
  <c r="FC273" i="1"/>
  <c r="EW273" i="1"/>
  <c r="EK273" i="1"/>
  <c r="EE273" i="1"/>
  <c r="DS273" i="1"/>
  <c r="DM273" i="1"/>
  <c r="DA273" i="1"/>
  <c r="CU273" i="1"/>
  <c r="CE273" i="1"/>
  <c r="GO273" i="1" s="1"/>
  <c r="BT273" i="1"/>
  <c r="BS273" i="1"/>
  <c r="BP273" i="1"/>
  <c r="BQ273" i="1" s="1"/>
  <c r="BM273" i="1"/>
  <c r="BN273" i="1" s="1"/>
  <c r="GZ273" i="1" s="1"/>
  <c r="BJ273" i="1"/>
  <c r="BK273" i="1" s="1"/>
  <c r="BG273" i="1"/>
  <c r="BH273" i="1" s="1"/>
  <c r="AU273" i="1"/>
  <c r="AR273" i="1"/>
  <c r="AC273" i="1"/>
  <c r="JK272" i="1"/>
  <c r="JI272" i="1"/>
  <c r="JD272" i="1"/>
  <c r="IN272" i="1"/>
  <c r="HM272" i="1"/>
  <c r="HL272" i="1"/>
  <c r="GX272" i="1"/>
  <c r="GT272" i="1"/>
  <c r="GR272" i="1"/>
  <c r="GP272" i="1"/>
  <c r="GM272" i="1"/>
  <c r="GG272" i="1"/>
  <c r="FU272" i="1"/>
  <c r="FO272" i="1"/>
  <c r="FC272" i="1"/>
  <c r="EW272" i="1"/>
  <c r="EK272" i="1"/>
  <c r="EE272" i="1"/>
  <c r="DS272" i="1"/>
  <c r="DM272" i="1"/>
  <c r="DA272" i="1"/>
  <c r="CU272" i="1"/>
  <c r="CE272" i="1"/>
  <c r="BT272" i="1"/>
  <c r="BS272" i="1"/>
  <c r="BP272" i="1"/>
  <c r="BQ272" i="1" s="1"/>
  <c r="BM272" i="1"/>
  <c r="BN272" i="1" s="1"/>
  <c r="GZ272" i="1" s="1"/>
  <c r="BJ272" i="1"/>
  <c r="GV272" i="1" s="1"/>
  <c r="BG272" i="1"/>
  <c r="AU272" i="1"/>
  <c r="AR272" i="1"/>
  <c r="AC272" i="1"/>
  <c r="JK271" i="1"/>
  <c r="JI271" i="1"/>
  <c r="JD271" i="1"/>
  <c r="IN271" i="1"/>
  <c r="HM271" i="1"/>
  <c r="HL271" i="1"/>
  <c r="GX271" i="1"/>
  <c r="GT271" i="1"/>
  <c r="GR271" i="1"/>
  <c r="GP271" i="1"/>
  <c r="GM271" i="1"/>
  <c r="GG271" i="1"/>
  <c r="FU271" i="1"/>
  <c r="FO271" i="1"/>
  <c r="FC271" i="1"/>
  <c r="EW271" i="1"/>
  <c r="EK271" i="1"/>
  <c r="EE271" i="1"/>
  <c r="DS271" i="1"/>
  <c r="DM271" i="1"/>
  <c r="DA271" i="1"/>
  <c r="CU271" i="1"/>
  <c r="CE271" i="1"/>
  <c r="GO271" i="1" s="1"/>
  <c r="BT271" i="1"/>
  <c r="BS271" i="1"/>
  <c r="BP271" i="1"/>
  <c r="BQ271" i="1" s="1"/>
  <c r="BM271" i="1"/>
  <c r="BN271" i="1" s="1"/>
  <c r="GZ271" i="1" s="1"/>
  <c r="BJ271" i="1"/>
  <c r="GV271" i="1" s="1"/>
  <c r="BG271" i="1"/>
  <c r="BH271" i="1" s="1"/>
  <c r="AU271" i="1"/>
  <c r="AR271" i="1"/>
  <c r="AC271" i="1"/>
  <c r="JK270" i="1"/>
  <c r="JI270" i="1"/>
  <c r="JD270" i="1"/>
  <c r="IN270" i="1"/>
  <c r="HM270" i="1"/>
  <c r="HL270" i="1"/>
  <c r="GX270" i="1"/>
  <c r="GT270" i="1"/>
  <c r="GR270" i="1"/>
  <c r="GP270" i="1"/>
  <c r="GM270" i="1"/>
  <c r="GG270" i="1"/>
  <c r="FU270" i="1"/>
  <c r="FO270" i="1"/>
  <c r="FC270" i="1"/>
  <c r="EW270" i="1"/>
  <c r="EK270" i="1"/>
  <c r="EE270" i="1"/>
  <c r="DS270" i="1"/>
  <c r="DM270" i="1"/>
  <c r="DA270" i="1"/>
  <c r="CU270" i="1"/>
  <c r="CE270" i="1"/>
  <c r="BT270" i="1"/>
  <c r="BS270" i="1"/>
  <c r="BP270" i="1"/>
  <c r="BQ270" i="1" s="1"/>
  <c r="BM270" i="1"/>
  <c r="BN270" i="1" s="1"/>
  <c r="GZ270" i="1" s="1"/>
  <c r="BJ270" i="1"/>
  <c r="BG270" i="1"/>
  <c r="BH270" i="1" s="1"/>
  <c r="AU270" i="1"/>
  <c r="AR270" i="1"/>
  <c r="AC270" i="1"/>
  <c r="JK269" i="1"/>
  <c r="JI269" i="1"/>
  <c r="JD269" i="1"/>
  <c r="IN269" i="1"/>
  <c r="HM269" i="1"/>
  <c r="HL269" i="1"/>
  <c r="GX269" i="1"/>
  <c r="GT269" i="1"/>
  <c r="GR269" i="1"/>
  <c r="GP269" i="1"/>
  <c r="GM269" i="1"/>
  <c r="GG269" i="1"/>
  <c r="FU269" i="1"/>
  <c r="FO269" i="1"/>
  <c r="FC269" i="1"/>
  <c r="EW269" i="1"/>
  <c r="EK269" i="1"/>
  <c r="EE269" i="1"/>
  <c r="DS269" i="1"/>
  <c r="DM269" i="1"/>
  <c r="DA269" i="1"/>
  <c r="CU269" i="1"/>
  <c r="CE269" i="1"/>
  <c r="BT269" i="1"/>
  <c r="BS269" i="1"/>
  <c r="BP269" i="1"/>
  <c r="BQ269" i="1" s="1"/>
  <c r="BM269" i="1"/>
  <c r="BN269" i="1" s="1"/>
  <c r="GZ269" i="1" s="1"/>
  <c r="BJ269" i="1"/>
  <c r="GV269" i="1" s="1"/>
  <c r="BG269" i="1"/>
  <c r="AU269" i="1"/>
  <c r="AR269" i="1"/>
  <c r="AC269" i="1"/>
  <c r="JK268" i="1"/>
  <c r="JI268" i="1"/>
  <c r="JD268" i="1"/>
  <c r="IN268" i="1"/>
  <c r="HM268" i="1"/>
  <c r="HL268" i="1"/>
  <c r="GX268" i="1"/>
  <c r="GT268" i="1"/>
  <c r="GR268" i="1"/>
  <c r="GP268" i="1"/>
  <c r="GM268" i="1"/>
  <c r="GG268" i="1"/>
  <c r="FU268" i="1"/>
  <c r="FO268" i="1"/>
  <c r="FC268" i="1"/>
  <c r="EW268" i="1"/>
  <c r="EK268" i="1"/>
  <c r="EE268" i="1"/>
  <c r="DS268" i="1"/>
  <c r="DM268" i="1"/>
  <c r="DA268" i="1"/>
  <c r="CU268" i="1"/>
  <c r="CE268" i="1"/>
  <c r="GO268" i="1" s="1"/>
  <c r="BT268" i="1"/>
  <c r="BS268" i="1"/>
  <c r="BP268" i="1"/>
  <c r="BQ268" i="1" s="1"/>
  <c r="BM268" i="1"/>
  <c r="BN268" i="1" s="1"/>
  <c r="GZ268" i="1" s="1"/>
  <c r="BJ268" i="1"/>
  <c r="GV268" i="1" s="1"/>
  <c r="BG268" i="1"/>
  <c r="AU268" i="1"/>
  <c r="AR268" i="1"/>
  <c r="AC268" i="1"/>
  <c r="JK267" i="1"/>
  <c r="JI267" i="1"/>
  <c r="JD267" i="1"/>
  <c r="IN267" i="1"/>
  <c r="HM267" i="1"/>
  <c r="HL267" i="1"/>
  <c r="GX267" i="1"/>
  <c r="GT267" i="1"/>
  <c r="GR267" i="1"/>
  <c r="GP267" i="1"/>
  <c r="GM267" i="1"/>
  <c r="GG267" i="1"/>
  <c r="FU267" i="1"/>
  <c r="FO267" i="1"/>
  <c r="FC267" i="1"/>
  <c r="EW267" i="1"/>
  <c r="EK267" i="1"/>
  <c r="EE267" i="1"/>
  <c r="DS267" i="1"/>
  <c r="DM267" i="1"/>
  <c r="DA267" i="1"/>
  <c r="CU267" i="1"/>
  <c r="CE267" i="1"/>
  <c r="GO267" i="1" s="1"/>
  <c r="BT267" i="1"/>
  <c r="BS267" i="1"/>
  <c r="BP267" i="1"/>
  <c r="BQ267" i="1" s="1"/>
  <c r="BN267" i="1"/>
  <c r="GZ267" i="1" s="1"/>
  <c r="BM267" i="1"/>
  <c r="BJ267" i="1"/>
  <c r="BG267" i="1"/>
  <c r="BH267" i="1" s="1"/>
  <c r="AU267" i="1"/>
  <c r="AR267" i="1"/>
  <c r="AC267" i="1"/>
  <c r="JK266" i="1"/>
  <c r="JI266" i="1"/>
  <c r="JD266" i="1"/>
  <c r="IN266" i="1"/>
  <c r="HM266" i="1"/>
  <c r="HL266" i="1"/>
  <c r="GX266" i="1"/>
  <c r="GT266" i="1"/>
  <c r="GR266" i="1"/>
  <c r="GP266" i="1"/>
  <c r="GM266" i="1"/>
  <c r="GG266" i="1"/>
  <c r="FU266" i="1"/>
  <c r="FO266" i="1"/>
  <c r="FC266" i="1"/>
  <c r="EW266" i="1"/>
  <c r="EK266" i="1"/>
  <c r="EE266" i="1"/>
  <c r="DS266" i="1"/>
  <c r="DM266" i="1"/>
  <c r="DA266" i="1"/>
  <c r="CU266" i="1"/>
  <c r="CE266" i="1"/>
  <c r="GO266" i="1" s="1"/>
  <c r="BT266" i="1"/>
  <c r="BS266" i="1"/>
  <c r="BP266" i="1"/>
  <c r="BQ266" i="1" s="1"/>
  <c r="BM266" i="1"/>
  <c r="BN266" i="1" s="1"/>
  <c r="GZ266" i="1" s="1"/>
  <c r="BJ266" i="1"/>
  <c r="BK266" i="1" s="1"/>
  <c r="BG266" i="1"/>
  <c r="BH266" i="1" s="1"/>
  <c r="AU266" i="1"/>
  <c r="AR266" i="1"/>
  <c r="AC266" i="1"/>
  <c r="JK265" i="1"/>
  <c r="JI265" i="1"/>
  <c r="JD265" i="1"/>
  <c r="IN265" i="1"/>
  <c r="HM265" i="1"/>
  <c r="HL265" i="1"/>
  <c r="GX265" i="1"/>
  <c r="GT265" i="1"/>
  <c r="GR265" i="1"/>
  <c r="GP265" i="1"/>
  <c r="GM265" i="1"/>
  <c r="GG265" i="1"/>
  <c r="FU265" i="1"/>
  <c r="FO265" i="1"/>
  <c r="FC265" i="1"/>
  <c r="EW265" i="1"/>
  <c r="EK265" i="1"/>
  <c r="EE265" i="1"/>
  <c r="DS265" i="1"/>
  <c r="DM265" i="1"/>
  <c r="DA265" i="1"/>
  <c r="CU265" i="1"/>
  <c r="CE265" i="1"/>
  <c r="BT265" i="1"/>
  <c r="BS265" i="1"/>
  <c r="BQ265" i="1"/>
  <c r="BP265" i="1"/>
  <c r="BM265" i="1"/>
  <c r="BN265" i="1" s="1"/>
  <c r="GZ265" i="1" s="1"/>
  <c r="BJ265" i="1"/>
  <c r="GV265" i="1" s="1"/>
  <c r="BG265" i="1"/>
  <c r="BH265" i="1" s="1"/>
  <c r="AU265" i="1"/>
  <c r="II265" i="1" s="1"/>
  <c r="IK265" i="1" s="1"/>
  <c r="AR265" i="1"/>
  <c r="AC265" i="1"/>
  <c r="JK264" i="1"/>
  <c r="JI264" i="1"/>
  <c r="JD264" i="1"/>
  <c r="IN264" i="1"/>
  <c r="HM264" i="1"/>
  <c r="HL264" i="1"/>
  <c r="GX264" i="1"/>
  <c r="GT264" i="1"/>
  <c r="GR264" i="1"/>
  <c r="GP264" i="1"/>
  <c r="GM264" i="1"/>
  <c r="GG264" i="1"/>
  <c r="FU264" i="1"/>
  <c r="FO264" i="1"/>
  <c r="FC264" i="1"/>
  <c r="EW264" i="1"/>
  <c r="EK264" i="1"/>
  <c r="EE264" i="1"/>
  <c r="DS264" i="1"/>
  <c r="DM264" i="1"/>
  <c r="DA264" i="1"/>
  <c r="CU264" i="1"/>
  <c r="CE264" i="1"/>
  <c r="BT264" i="1"/>
  <c r="BS264" i="1"/>
  <c r="BP264" i="1"/>
  <c r="BQ264" i="1" s="1"/>
  <c r="BM264" i="1"/>
  <c r="BN264" i="1" s="1"/>
  <c r="GZ264" i="1" s="1"/>
  <c r="BJ264" i="1"/>
  <c r="GV264" i="1" s="1"/>
  <c r="BG264" i="1"/>
  <c r="BH264" i="1" s="1"/>
  <c r="AU264" i="1"/>
  <c r="II264" i="1" s="1"/>
  <c r="IK264" i="1" s="1"/>
  <c r="AR264" i="1"/>
  <c r="AC264" i="1"/>
  <c r="JK263" i="1"/>
  <c r="JI263" i="1"/>
  <c r="JD263" i="1"/>
  <c r="IN263" i="1"/>
  <c r="HM263" i="1"/>
  <c r="HL263" i="1"/>
  <c r="GX263" i="1"/>
  <c r="GT263" i="1"/>
  <c r="GR263" i="1"/>
  <c r="GP263" i="1"/>
  <c r="GM263" i="1"/>
  <c r="GG263" i="1"/>
  <c r="FU263" i="1"/>
  <c r="FO263" i="1"/>
  <c r="FC263" i="1"/>
  <c r="EW263" i="1"/>
  <c r="EK263" i="1"/>
  <c r="EE263" i="1"/>
  <c r="DS263" i="1"/>
  <c r="DM263" i="1"/>
  <c r="DA263" i="1"/>
  <c r="CU263" i="1"/>
  <c r="CE263" i="1"/>
  <c r="GO263" i="1" s="1"/>
  <c r="BT263" i="1"/>
  <c r="BS263" i="1"/>
  <c r="BP263" i="1"/>
  <c r="BQ263" i="1" s="1"/>
  <c r="BM263" i="1"/>
  <c r="BN263" i="1" s="1"/>
  <c r="GZ263" i="1" s="1"/>
  <c r="BJ263" i="1"/>
  <c r="GV263" i="1" s="1"/>
  <c r="BH263" i="1"/>
  <c r="BG263" i="1"/>
  <c r="AU263" i="1"/>
  <c r="AR263" i="1"/>
  <c r="AC263" i="1"/>
  <c r="JK262" i="1"/>
  <c r="JI262" i="1"/>
  <c r="JD262" i="1"/>
  <c r="IN262" i="1"/>
  <c r="HM262" i="1"/>
  <c r="HL262" i="1"/>
  <c r="GX262" i="1"/>
  <c r="GT262" i="1"/>
  <c r="GR262" i="1"/>
  <c r="GP262" i="1"/>
  <c r="GM262" i="1"/>
  <c r="GG262" i="1"/>
  <c r="FU262" i="1"/>
  <c r="FO262" i="1"/>
  <c r="FC262" i="1"/>
  <c r="EW262" i="1"/>
  <c r="EK262" i="1"/>
  <c r="EE262" i="1"/>
  <c r="DS262" i="1"/>
  <c r="DM262" i="1"/>
  <c r="DA262" i="1"/>
  <c r="CU262" i="1"/>
  <c r="CE262" i="1"/>
  <c r="GO262" i="1" s="1"/>
  <c r="BT262" i="1"/>
  <c r="BS262" i="1"/>
  <c r="BP262" i="1"/>
  <c r="BQ262" i="1" s="1"/>
  <c r="BM262" i="1"/>
  <c r="BN262" i="1" s="1"/>
  <c r="GZ262" i="1" s="1"/>
  <c r="BJ262" i="1"/>
  <c r="BG262" i="1"/>
  <c r="AU262" i="1"/>
  <c r="AR262" i="1"/>
  <c r="AC262" i="1"/>
  <c r="JK261" i="1"/>
  <c r="JI261" i="1"/>
  <c r="JD261" i="1"/>
  <c r="IN261" i="1"/>
  <c r="HM261" i="1"/>
  <c r="HL261" i="1"/>
  <c r="GX261" i="1"/>
  <c r="GT261" i="1"/>
  <c r="GR261" i="1"/>
  <c r="GP261" i="1"/>
  <c r="GM261" i="1"/>
  <c r="GG261" i="1"/>
  <c r="FU261" i="1"/>
  <c r="FO261" i="1"/>
  <c r="FC261" i="1"/>
  <c r="EW261" i="1"/>
  <c r="EK261" i="1"/>
  <c r="EE261" i="1"/>
  <c r="DS261" i="1"/>
  <c r="DM261" i="1"/>
  <c r="DA261" i="1"/>
  <c r="CU261" i="1"/>
  <c r="CE261" i="1"/>
  <c r="BT261" i="1"/>
  <c r="BS261" i="1"/>
  <c r="BP261" i="1"/>
  <c r="BQ261" i="1" s="1"/>
  <c r="BM261" i="1"/>
  <c r="BN261" i="1" s="1"/>
  <c r="GZ261" i="1" s="1"/>
  <c r="BJ261" i="1"/>
  <c r="GV261" i="1" s="1"/>
  <c r="BG261" i="1"/>
  <c r="BH261" i="1" s="1"/>
  <c r="AU261" i="1"/>
  <c r="AR261" i="1"/>
  <c r="AC261" i="1"/>
  <c r="JK260" i="1"/>
  <c r="JI260" i="1"/>
  <c r="JD260" i="1"/>
  <c r="IN260" i="1"/>
  <c r="HM260" i="1"/>
  <c r="HL260" i="1"/>
  <c r="GX260" i="1"/>
  <c r="GT260" i="1"/>
  <c r="GR260" i="1"/>
  <c r="GP260" i="1"/>
  <c r="GM260" i="1"/>
  <c r="GG260" i="1"/>
  <c r="FU260" i="1"/>
  <c r="FO260" i="1"/>
  <c r="FC260" i="1"/>
  <c r="EW260" i="1"/>
  <c r="EK260" i="1"/>
  <c r="EE260" i="1"/>
  <c r="DS260" i="1"/>
  <c r="DM260" i="1"/>
  <c r="DA260" i="1"/>
  <c r="CU260" i="1"/>
  <c r="CE260" i="1"/>
  <c r="GO260" i="1" s="1"/>
  <c r="BT260" i="1"/>
  <c r="BS260" i="1"/>
  <c r="BP260" i="1"/>
  <c r="BQ260" i="1" s="1"/>
  <c r="BM260" i="1"/>
  <c r="BN260" i="1" s="1"/>
  <c r="GZ260" i="1" s="1"/>
  <c r="BJ260" i="1"/>
  <c r="GV260" i="1" s="1"/>
  <c r="BG260" i="1"/>
  <c r="AU260" i="1"/>
  <c r="AR260" i="1"/>
  <c r="AC260" i="1"/>
  <c r="JK259" i="1"/>
  <c r="JI259" i="1"/>
  <c r="JD259" i="1"/>
  <c r="IN259" i="1"/>
  <c r="HM259" i="1"/>
  <c r="HL259" i="1"/>
  <c r="GX259" i="1"/>
  <c r="GT259" i="1"/>
  <c r="GR259" i="1"/>
  <c r="GP259" i="1"/>
  <c r="GM259" i="1"/>
  <c r="GG259" i="1"/>
  <c r="FU259" i="1"/>
  <c r="FO259" i="1"/>
  <c r="FC259" i="1"/>
  <c r="EW259" i="1"/>
  <c r="EK259" i="1"/>
  <c r="EE259" i="1"/>
  <c r="DS259" i="1"/>
  <c r="DM259" i="1"/>
  <c r="DA259" i="1"/>
  <c r="CU259" i="1"/>
  <c r="CE259" i="1"/>
  <c r="GO259" i="1" s="1"/>
  <c r="BT259" i="1"/>
  <c r="BS259" i="1"/>
  <c r="BP259" i="1"/>
  <c r="BQ259" i="1" s="1"/>
  <c r="BM259" i="1"/>
  <c r="BN259" i="1" s="1"/>
  <c r="GZ259" i="1" s="1"/>
  <c r="BJ259" i="1"/>
  <c r="GV259" i="1" s="1"/>
  <c r="BG259" i="1"/>
  <c r="BH259" i="1" s="1"/>
  <c r="AU259" i="1"/>
  <c r="AR259" i="1"/>
  <c r="AC259" i="1"/>
  <c r="JK258" i="1"/>
  <c r="JI258" i="1"/>
  <c r="JD258" i="1"/>
  <c r="IN258" i="1"/>
  <c r="HM258" i="1"/>
  <c r="HL258" i="1"/>
  <c r="GX258" i="1"/>
  <c r="GT258" i="1"/>
  <c r="GR258" i="1"/>
  <c r="GP258" i="1"/>
  <c r="GM258" i="1"/>
  <c r="GG258" i="1"/>
  <c r="FU258" i="1"/>
  <c r="FO258" i="1"/>
  <c r="FC258" i="1"/>
  <c r="EW258" i="1"/>
  <c r="EK258" i="1"/>
  <c r="EE258" i="1"/>
  <c r="DS258" i="1"/>
  <c r="DM258" i="1"/>
  <c r="DA258" i="1"/>
  <c r="CU258" i="1"/>
  <c r="CE258" i="1"/>
  <c r="GO258" i="1" s="1"/>
  <c r="BT258" i="1"/>
  <c r="BS258" i="1"/>
  <c r="BP258" i="1"/>
  <c r="BQ258" i="1" s="1"/>
  <c r="BM258" i="1"/>
  <c r="BN258" i="1" s="1"/>
  <c r="GZ258" i="1" s="1"/>
  <c r="BJ258" i="1"/>
  <c r="BK258" i="1" s="1"/>
  <c r="BG258" i="1"/>
  <c r="BH258" i="1" s="1"/>
  <c r="AU258" i="1"/>
  <c r="AR258" i="1"/>
  <c r="AC258" i="1"/>
  <c r="JK257" i="1"/>
  <c r="JI257" i="1"/>
  <c r="JD257" i="1"/>
  <c r="IN257" i="1"/>
  <c r="HM257" i="1"/>
  <c r="HL257" i="1"/>
  <c r="GX257" i="1"/>
  <c r="GT257" i="1"/>
  <c r="GR257" i="1"/>
  <c r="GP257" i="1"/>
  <c r="GM257" i="1"/>
  <c r="GG257" i="1"/>
  <c r="FU257" i="1"/>
  <c r="FO257" i="1"/>
  <c r="FC257" i="1"/>
  <c r="EW257" i="1"/>
  <c r="EK257" i="1"/>
  <c r="EE257" i="1"/>
  <c r="DS257" i="1"/>
  <c r="DM257" i="1"/>
  <c r="DA257" i="1"/>
  <c r="CU257" i="1"/>
  <c r="CE257" i="1"/>
  <c r="BT257" i="1"/>
  <c r="BS257" i="1"/>
  <c r="BP257" i="1"/>
  <c r="BQ257" i="1" s="1"/>
  <c r="BM257" i="1"/>
  <c r="BN257" i="1" s="1"/>
  <c r="GZ257" i="1" s="1"/>
  <c r="BJ257" i="1"/>
  <c r="GV257" i="1" s="1"/>
  <c r="BG257" i="1"/>
  <c r="AU257" i="1"/>
  <c r="AR257" i="1"/>
  <c r="AC257" i="1"/>
  <c r="JK256" i="1"/>
  <c r="JI256" i="1"/>
  <c r="JD256" i="1"/>
  <c r="IN256" i="1"/>
  <c r="HM256" i="1"/>
  <c r="HL256" i="1"/>
  <c r="GX256" i="1"/>
  <c r="GT256" i="1"/>
  <c r="GR256" i="1"/>
  <c r="GP256" i="1"/>
  <c r="GM256" i="1"/>
  <c r="GG256" i="1"/>
  <c r="FU256" i="1"/>
  <c r="FO256" i="1"/>
  <c r="FC256" i="1"/>
  <c r="EW256" i="1"/>
  <c r="EK256" i="1"/>
  <c r="EE256" i="1"/>
  <c r="DS256" i="1"/>
  <c r="DM256" i="1"/>
  <c r="DA256" i="1"/>
  <c r="CU256" i="1"/>
  <c r="CE256" i="1"/>
  <c r="GO256" i="1" s="1"/>
  <c r="BT256" i="1"/>
  <c r="BS256" i="1"/>
  <c r="BP256" i="1"/>
  <c r="BQ256" i="1" s="1"/>
  <c r="BM256" i="1"/>
  <c r="BN256" i="1" s="1"/>
  <c r="GZ256" i="1" s="1"/>
  <c r="BJ256" i="1"/>
  <c r="GV256" i="1" s="1"/>
  <c r="BG256" i="1"/>
  <c r="AU256" i="1"/>
  <c r="JE256" i="1" s="1"/>
  <c r="JF256" i="1" s="1"/>
  <c r="AR256" i="1"/>
  <c r="AC256" i="1"/>
  <c r="JK255" i="1"/>
  <c r="JI255" i="1"/>
  <c r="JD255" i="1"/>
  <c r="IN255" i="1"/>
  <c r="HM255" i="1"/>
  <c r="HL255" i="1"/>
  <c r="GX255" i="1"/>
  <c r="GT255" i="1"/>
  <c r="GR255" i="1"/>
  <c r="GP255" i="1"/>
  <c r="GM255" i="1"/>
  <c r="GG255" i="1"/>
  <c r="FU255" i="1"/>
  <c r="FO255" i="1"/>
  <c r="FC255" i="1"/>
  <c r="EW255" i="1"/>
  <c r="EK255" i="1"/>
  <c r="EE255" i="1"/>
  <c r="DS255" i="1"/>
  <c r="DM255" i="1"/>
  <c r="DA255" i="1"/>
  <c r="CU255" i="1"/>
  <c r="CE255" i="1"/>
  <c r="BT255" i="1"/>
  <c r="BS255" i="1"/>
  <c r="BP255" i="1"/>
  <c r="BQ255" i="1" s="1"/>
  <c r="BM255" i="1"/>
  <c r="BN255" i="1" s="1"/>
  <c r="GZ255" i="1" s="1"/>
  <c r="BJ255" i="1"/>
  <c r="GV255" i="1" s="1"/>
  <c r="BG255" i="1"/>
  <c r="BH255" i="1" s="1"/>
  <c r="AU255" i="1"/>
  <c r="AR255" i="1"/>
  <c r="AC255" i="1"/>
  <c r="JK254" i="1"/>
  <c r="JI254" i="1"/>
  <c r="JD254" i="1"/>
  <c r="IN254" i="1"/>
  <c r="HM254" i="1"/>
  <c r="HL254" i="1"/>
  <c r="GX254" i="1"/>
  <c r="GT254" i="1"/>
  <c r="GR254" i="1"/>
  <c r="GP254" i="1"/>
  <c r="GM254" i="1"/>
  <c r="GG254" i="1"/>
  <c r="FU254" i="1"/>
  <c r="FO254" i="1"/>
  <c r="FC254" i="1"/>
  <c r="EW254" i="1"/>
  <c r="EK254" i="1"/>
  <c r="EE254" i="1"/>
  <c r="DS254" i="1"/>
  <c r="DM254" i="1"/>
  <c r="DA254" i="1"/>
  <c r="CU254" i="1"/>
  <c r="CE254" i="1"/>
  <c r="GO254" i="1" s="1"/>
  <c r="BT254" i="1"/>
  <c r="BS254" i="1"/>
  <c r="BP254" i="1"/>
  <c r="BQ254" i="1" s="1"/>
  <c r="BM254" i="1"/>
  <c r="BN254" i="1" s="1"/>
  <c r="GZ254" i="1" s="1"/>
  <c r="BJ254" i="1"/>
  <c r="BK254" i="1" s="1"/>
  <c r="BG254" i="1"/>
  <c r="AU254" i="1"/>
  <c r="AR254" i="1"/>
  <c r="AC254" i="1"/>
  <c r="JK253" i="1"/>
  <c r="JI253" i="1"/>
  <c r="JD253" i="1"/>
  <c r="IN253" i="1"/>
  <c r="HM253" i="1"/>
  <c r="HL253" i="1"/>
  <c r="GX253" i="1"/>
  <c r="GT253" i="1"/>
  <c r="GR253" i="1"/>
  <c r="GP253" i="1"/>
  <c r="GM253" i="1"/>
  <c r="GG253" i="1"/>
  <c r="FU253" i="1"/>
  <c r="FO253" i="1"/>
  <c r="FC253" i="1"/>
  <c r="EW253" i="1"/>
  <c r="EK253" i="1"/>
  <c r="EE253" i="1"/>
  <c r="DS253" i="1"/>
  <c r="DM253" i="1"/>
  <c r="DA253" i="1"/>
  <c r="CU253" i="1"/>
  <c r="CE253" i="1"/>
  <c r="BT253" i="1"/>
  <c r="BS253" i="1"/>
  <c r="BP253" i="1"/>
  <c r="BQ253" i="1" s="1"/>
  <c r="BM253" i="1"/>
  <c r="BN253" i="1" s="1"/>
  <c r="GZ253" i="1" s="1"/>
  <c r="BJ253" i="1"/>
  <c r="GV253" i="1" s="1"/>
  <c r="BG253" i="1"/>
  <c r="AU253" i="1"/>
  <c r="AR253" i="1"/>
  <c r="AC253" i="1"/>
  <c r="JK252" i="1"/>
  <c r="JI252" i="1"/>
  <c r="JD252" i="1"/>
  <c r="IN252" i="1"/>
  <c r="HM252" i="1"/>
  <c r="HL252" i="1"/>
  <c r="GX252" i="1"/>
  <c r="GT252" i="1"/>
  <c r="GR252" i="1"/>
  <c r="GP252" i="1"/>
  <c r="GM252" i="1"/>
  <c r="GG252" i="1"/>
  <c r="FU252" i="1"/>
  <c r="FO252" i="1"/>
  <c r="FC252" i="1"/>
  <c r="EW252" i="1"/>
  <c r="EK252" i="1"/>
  <c r="EE252" i="1"/>
  <c r="DS252" i="1"/>
  <c r="DM252" i="1"/>
  <c r="DA252" i="1"/>
  <c r="CU252" i="1"/>
  <c r="CE252" i="1"/>
  <c r="GO252" i="1" s="1"/>
  <c r="BT252" i="1"/>
  <c r="BS252" i="1"/>
  <c r="BP252" i="1"/>
  <c r="BQ252" i="1" s="1"/>
  <c r="BN252" i="1"/>
  <c r="GZ252" i="1" s="1"/>
  <c r="BM252" i="1"/>
  <c r="BJ252" i="1"/>
  <c r="BG252" i="1"/>
  <c r="BH252" i="1" s="1"/>
  <c r="AU252" i="1"/>
  <c r="AR252" i="1"/>
  <c r="AC252" i="1"/>
  <c r="JK251" i="1"/>
  <c r="JI251" i="1"/>
  <c r="JD251" i="1"/>
  <c r="IN251" i="1"/>
  <c r="HM251" i="1"/>
  <c r="HL251" i="1"/>
  <c r="GX251" i="1"/>
  <c r="GT251" i="1"/>
  <c r="GR251" i="1"/>
  <c r="GP251" i="1"/>
  <c r="GM251" i="1"/>
  <c r="GG251" i="1"/>
  <c r="FU251" i="1"/>
  <c r="FO251" i="1"/>
  <c r="FC251" i="1"/>
  <c r="EW251" i="1"/>
  <c r="EK251" i="1"/>
  <c r="EE251" i="1"/>
  <c r="DS251" i="1"/>
  <c r="DM251" i="1"/>
  <c r="DA251" i="1"/>
  <c r="CU251" i="1"/>
  <c r="CE251" i="1"/>
  <c r="BT251" i="1"/>
  <c r="BS251" i="1"/>
  <c r="BP251" i="1"/>
  <c r="BQ251" i="1" s="1"/>
  <c r="BM251" i="1"/>
  <c r="BN251" i="1" s="1"/>
  <c r="GZ251" i="1" s="1"/>
  <c r="BJ251" i="1"/>
  <c r="BK251" i="1" s="1"/>
  <c r="BG251" i="1"/>
  <c r="BH251" i="1" s="1"/>
  <c r="AU251" i="1"/>
  <c r="AR251" i="1"/>
  <c r="AC251" i="1"/>
  <c r="JK250" i="1"/>
  <c r="JI250" i="1"/>
  <c r="JD250" i="1"/>
  <c r="IN250" i="1"/>
  <c r="HM250" i="1"/>
  <c r="HL250" i="1"/>
  <c r="GX250" i="1"/>
  <c r="GT250" i="1"/>
  <c r="GR250" i="1"/>
  <c r="GP250" i="1"/>
  <c r="GM250" i="1"/>
  <c r="GG250" i="1"/>
  <c r="FU250" i="1"/>
  <c r="FO250" i="1"/>
  <c r="FC250" i="1"/>
  <c r="EW250" i="1"/>
  <c r="EK250" i="1"/>
  <c r="EE250" i="1"/>
  <c r="DS250" i="1"/>
  <c r="DM250" i="1"/>
  <c r="DA250" i="1"/>
  <c r="CU250" i="1"/>
  <c r="CE250" i="1"/>
  <c r="GO250" i="1" s="1"/>
  <c r="BT250" i="1"/>
  <c r="BS250" i="1"/>
  <c r="BP250" i="1"/>
  <c r="BQ250" i="1" s="1"/>
  <c r="BM250" i="1"/>
  <c r="BN250" i="1" s="1"/>
  <c r="GZ250" i="1" s="1"/>
  <c r="BJ250" i="1"/>
  <c r="GV250" i="1" s="1"/>
  <c r="BG250" i="1"/>
  <c r="BH250" i="1" s="1"/>
  <c r="AU250" i="1"/>
  <c r="AR250" i="1"/>
  <c r="AC250" i="1"/>
  <c r="JK249" i="1"/>
  <c r="JI249" i="1"/>
  <c r="JD249" i="1"/>
  <c r="IN249" i="1"/>
  <c r="HM249" i="1"/>
  <c r="HL249" i="1"/>
  <c r="GX249" i="1"/>
  <c r="GT249" i="1"/>
  <c r="GR249" i="1"/>
  <c r="GP249" i="1"/>
  <c r="GO249" i="1"/>
  <c r="GM249" i="1"/>
  <c r="GG249" i="1"/>
  <c r="FU249" i="1"/>
  <c r="FO249" i="1"/>
  <c r="FC249" i="1"/>
  <c r="EW249" i="1"/>
  <c r="EK249" i="1"/>
  <c r="EE249" i="1"/>
  <c r="DS249" i="1"/>
  <c r="DM249" i="1"/>
  <c r="DA249" i="1"/>
  <c r="CU249" i="1"/>
  <c r="CH249" i="1"/>
  <c r="CI249" i="1" s="1"/>
  <c r="CE249" i="1"/>
  <c r="BX249" i="1"/>
  <c r="BY249" i="1" s="1"/>
  <c r="BT249" i="1"/>
  <c r="BS249" i="1"/>
  <c r="BP249" i="1"/>
  <c r="BQ249" i="1" s="1"/>
  <c r="BM249" i="1"/>
  <c r="BN249" i="1" s="1"/>
  <c r="GZ249" i="1" s="1"/>
  <c r="BJ249" i="1"/>
  <c r="GV249" i="1" s="1"/>
  <c r="BG249" i="1"/>
  <c r="BH249" i="1" s="1"/>
  <c r="AU249" i="1"/>
  <c r="AR249" i="1"/>
  <c r="AC249" i="1"/>
  <c r="JK248" i="1"/>
  <c r="JI248" i="1"/>
  <c r="JD248" i="1"/>
  <c r="IN248" i="1"/>
  <c r="HM248" i="1"/>
  <c r="HL248" i="1"/>
  <c r="GX248" i="1"/>
  <c r="GT248" i="1"/>
  <c r="GR248" i="1"/>
  <c r="GP248" i="1"/>
  <c r="GM248" i="1"/>
  <c r="GG248" i="1"/>
  <c r="FU248" i="1"/>
  <c r="FO248" i="1"/>
  <c r="FC248" i="1"/>
  <c r="EW248" i="1"/>
  <c r="EK248" i="1"/>
  <c r="EE248" i="1"/>
  <c r="DS248" i="1"/>
  <c r="DM248" i="1"/>
  <c r="DA248" i="1"/>
  <c r="CU248" i="1"/>
  <c r="CE248" i="1"/>
  <c r="GO248" i="1" s="1"/>
  <c r="BT248" i="1"/>
  <c r="BS248" i="1"/>
  <c r="BP248" i="1"/>
  <c r="BQ248" i="1" s="1"/>
  <c r="BM248" i="1"/>
  <c r="BN248" i="1" s="1"/>
  <c r="GZ248" i="1" s="1"/>
  <c r="BJ248" i="1"/>
  <c r="BG248" i="1"/>
  <c r="BH248" i="1" s="1"/>
  <c r="AU248" i="1"/>
  <c r="AR248" i="1"/>
  <c r="AC248" i="1"/>
  <c r="JK247" i="1"/>
  <c r="JI247" i="1"/>
  <c r="JD247" i="1"/>
  <c r="IN247" i="1"/>
  <c r="HM247" i="1"/>
  <c r="HL247" i="1"/>
  <c r="GX247" i="1"/>
  <c r="GT247" i="1"/>
  <c r="GR247" i="1"/>
  <c r="GP247" i="1"/>
  <c r="GM247" i="1"/>
  <c r="GG247" i="1"/>
  <c r="FU247" i="1"/>
  <c r="FO247" i="1"/>
  <c r="FC247" i="1"/>
  <c r="EW247" i="1"/>
  <c r="EK247" i="1"/>
  <c r="EE247" i="1"/>
  <c r="DS247" i="1"/>
  <c r="DM247" i="1"/>
  <c r="DA247" i="1"/>
  <c r="CU247" i="1"/>
  <c r="CE247" i="1"/>
  <c r="BT247" i="1"/>
  <c r="BS247" i="1"/>
  <c r="BP247" i="1"/>
  <c r="BQ247" i="1" s="1"/>
  <c r="BM247" i="1"/>
  <c r="BN247" i="1" s="1"/>
  <c r="GZ247" i="1" s="1"/>
  <c r="BJ247" i="1"/>
  <c r="BK247" i="1" s="1"/>
  <c r="BG247" i="1"/>
  <c r="BH247" i="1" s="1"/>
  <c r="AU247" i="1"/>
  <c r="II247" i="1" s="1"/>
  <c r="IK247" i="1" s="1"/>
  <c r="AR247" i="1"/>
  <c r="AC247" i="1"/>
  <c r="JK246" i="1"/>
  <c r="JI246" i="1"/>
  <c r="JD246" i="1"/>
  <c r="IN246" i="1"/>
  <c r="HM246" i="1"/>
  <c r="HL246" i="1"/>
  <c r="GX246" i="1"/>
  <c r="GT246" i="1"/>
  <c r="GR246" i="1"/>
  <c r="GP246" i="1"/>
  <c r="GM246" i="1"/>
  <c r="GG246" i="1"/>
  <c r="FU246" i="1"/>
  <c r="FO246" i="1"/>
  <c r="FC246" i="1"/>
  <c r="EW246" i="1"/>
  <c r="EK246" i="1"/>
  <c r="EE246" i="1"/>
  <c r="DS246" i="1"/>
  <c r="DM246" i="1"/>
  <c r="DA246" i="1"/>
  <c r="CU246" i="1"/>
  <c r="CE246" i="1"/>
  <c r="CH246" i="1" s="1"/>
  <c r="CI246" i="1" s="1"/>
  <c r="BT246" i="1"/>
  <c r="BS246" i="1"/>
  <c r="BP246" i="1"/>
  <c r="BQ246" i="1" s="1"/>
  <c r="BM246" i="1"/>
  <c r="BN246" i="1" s="1"/>
  <c r="GZ246" i="1" s="1"/>
  <c r="BJ246" i="1"/>
  <c r="BG246" i="1"/>
  <c r="AU246" i="1"/>
  <c r="II246" i="1" s="1"/>
  <c r="IK246" i="1" s="1"/>
  <c r="AR246" i="1"/>
  <c r="AC246" i="1"/>
  <c r="JK245" i="1"/>
  <c r="JI245" i="1"/>
  <c r="JD245" i="1"/>
  <c r="IN245" i="1"/>
  <c r="HM245" i="1"/>
  <c r="HL245" i="1"/>
  <c r="GX245" i="1"/>
  <c r="GT245" i="1"/>
  <c r="GR245" i="1"/>
  <c r="GP245" i="1"/>
  <c r="GM245" i="1"/>
  <c r="GG245" i="1"/>
  <c r="FU245" i="1"/>
  <c r="FO245" i="1"/>
  <c r="FC245" i="1"/>
  <c r="EW245" i="1"/>
  <c r="EK245" i="1"/>
  <c r="EE245" i="1"/>
  <c r="DS245" i="1"/>
  <c r="DM245" i="1"/>
  <c r="DA245" i="1"/>
  <c r="CU245" i="1"/>
  <c r="CE245" i="1"/>
  <c r="GO245" i="1" s="1"/>
  <c r="BT245" i="1"/>
  <c r="BS245" i="1"/>
  <c r="BP245" i="1"/>
  <c r="BQ245" i="1" s="1"/>
  <c r="BM245" i="1"/>
  <c r="BJ245" i="1"/>
  <c r="GV245" i="1" s="1"/>
  <c r="BG245" i="1"/>
  <c r="BH245" i="1" s="1"/>
  <c r="AU245" i="1"/>
  <c r="AR245" i="1"/>
  <c r="AC245" i="1"/>
  <c r="JK244" i="1"/>
  <c r="JI244" i="1"/>
  <c r="JD244" i="1"/>
  <c r="IN244" i="1"/>
  <c r="HM244" i="1"/>
  <c r="HL244" i="1"/>
  <c r="GX244" i="1"/>
  <c r="GT244" i="1"/>
  <c r="GR244" i="1"/>
  <c r="GP244" i="1"/>
  <c r="GM244" i="1"/>
  <c r="GG244" i="1"/>
  <c r="FU244" i="1"/>
  <c r="FO244" i="1"/>
  <c r="FC244" i="1"/>
  <c r="EW244" i="1"/>
  <c r="EK244" i="1"/>
  <c r="EE244" i="1"/>
  <c r="DS244" i="1"/>
  <c r="DM244" i="1"/>
  <c r="DA244" i="1"/>
  <c r="CU244" i="1"/>
  <c r="CE244" i="1"/>
  <c r="GO244" i="1" s="1"/>
  <c r="BT244" i="1"/>
  <c r="BS244" i="1"/>
  <c r="BP244" i="1"/>
  <c r="BQ244" i="1" s="1"/>
  <c r="BM244" i="1"/>
  <c r="BN244" i="1" s="1"/>
  <c r="GZ244" i="1" s="1"/>
  <c r="BJ244" i="1"/>
  <c r="BK244" i="1" s="1"/>
  <c r="BG244" i="1"/>
  <c r="BH244" i="1" s="1"/>
  <c r="AU244" i="1"/>
  <c r="AR244" i="1"/>
  <c r="AC244" i="1"/>
  <c r="JK243" i="1"/>
  <c r="JI243" i="1"/>
  <c r="JD243" i="1"/>
  <c r="IN243" i="1"/>
  <c r="HM243" i="1"/>
  <c r="HL243" i="1"/>
  <c r="GX243" i="1"/>
  <c r="GT243" i="1"/>
  <c r="GR243" i="1"/>
  <c r="GP243" i="1"/>
  <c r="GM243" i="1"/>
  <c r="GG243" i="1"/>
  <c r="FU243" i="1"/>
  <c r="FO243" i="1"/>
  <c r="FC243" i="1"/>
  <c r="EW243" i="1"/>
  <c r="EK243" i="1"/>
  <c r="EE243" i="1"/>
  <c r="DS243" i="1"/>
  <c r="DM243" i="1"/>
  <c r="DA243" i="1"/>
  <c r="CU243" i="1"/>
  <c r="CE243" i="1"/>
  <c r="BT243" i="1"/>
  <c r="BS243" i="1"/>
  <c r="BP243" i="1"/>
  <c r="BQ243" i="1" s="1"/>
  <c r="BN243" i="1"/>
  <c r="GZ243" i="1" s="1"/>
  <c r="BM243" i="1"/>
  <c r="BJ243" i="1"/>
  <c r="BK243" i="1" s="1"/>
  <c r="BG243" i="1"/>
  <c r="AU243" i="1"/>
  <c r="II243" i="1" s="1"/>
  <c r="IK243" i="1" s="1"/>
  <c r="AR243" i="1"/>
  <c r="AC243" i="1"/>
  <c r="JK242" i="1"/>
  <c r="JI242" i="1"/>
  <c r="JD242" i="1"/>
  <c r="IN242" i="1"/>
  <c r="HM242" i="1"/>
  <c r="HL242" i="1"/>
  <c r="HF242" i="1"/>
  <c r="HG242" i="1" s="1"/>
  <c r="GX242" i="1"/>
  <c r="GT242" i="1"/>
  <c r="GR242" i="1"/>
  <c r="GP242" i="1"/>
  <c r="GM242" i="1"/>
  <c r="GG242" i="1"/>
  <c r="FU242" i="1"/>
  <c r="FO242" i="1"/>
  <c r="FC242" i="1"/>
  <c r="EW242" i="1"/>
  <c r="EK242" i="1"/>
  <c r="EE242" i="1"/>
  <c r="DS242" i="1"/>
  <c r="DM242" i="1"/>
  <c r="DA242" i="1"/>
  <c r="CU242" i="1"/>
  <c r="CE242" i="1"/>
  <c r="GO242" i="1" s="1"/>
  <c r="BT242" i="1"/>
  <c r="BS242" i="1"/>
  <c r="BP242" i="1"/>
  <c r="BQ242" i="1" s="1"/>
  <c r="BM242" i="1"/>
  <c r="BN242" i="1" s="1"/>
  <c r="GZ242" i="1" s="1"/>
  <c r="BJ242" i="1"/>
  <c r="BG242" i="1"/>
  <c r="AU242" i="1"/>
  <c r="AR242" i="1"/>
  <c r="AC242" i="1"/>
  <c r="JK241" i="1"/>
  <c r="JI241" i="1"/>
  <c r="JD241" i="1"/>
  <c r="IN241" i="1"/>
  <c r="HM241" i="1"/>
  <c r="HL241" i="1"/>
  <c r="GX241" i="1"/>
  <c r="GT241" i="1"/>
  <c r="GR241" i="1"/>
  <c r="GP241" i="1"/>
  <c r="GM241" i="1"/>
  <c r="GG241" i="1"/>
  <c r="FU241" i="1"/>
  <c r="FO241" i="1"/>
  <c r="FC241" i="1"/>
  <c r="EW241" i="1"/>
  <c r="EK241" i="1"/>
  <c r="EE241" i="1"/>
  <c r="DS241" i="1"/>
  <c r="DM241" i="1"/>
  <c r="DA241" i="1"/>
  <c r="CU241" i="1"/>
  <c r="CE241" i="1"/>
  <c r="GO241" i="1" s="1"/>
  <c r="BT241" i="1"/>
  <c r="BS241" i="1"/>
  <c r="BP241" i="1"/>
  <c r="BQ241" i="1" s="1"/>
  <c r="BM241" i="1"/>
  <c r="BN241" i="1" s="1"/>
  <c r="GZ241" i="1" s="1"/>
  <c r="BK241" i="1"/>
  <c r="BJ241" i="1"/>
  <c r="GV241" i="1" s="1"/>
  <c r="BG241" i="1"/>
  <c r="BH241" i="1" s="1"/>
  <c r="AU241" i="1"/>
  <c r="AR241" i="1"/>
  <c r="AC241" i="1"/>
  <c r="JK240" i="1"/>
  <c r="JI240" i="1"/>
  <c r="JD240" i="1"/>
  <c r="IN240" i="1"/>
  <c r="HM240" i="1"/>
  <c r="HL240" i="1"/>
  <c r="HF240" i="1"/>
  <c r="HG240" i="1" s="1"/>
  <c r="GX240" i="1"/>
  <c r="GT240" i="1"/>
  <c r="GR240" i="1"/>
  <c r="GP240" i="1"/>
  <c r="GM240" i="1"/>
  <c r="GG240" i="1"/>
  <c r="FU240" i="1"/>
  <c r="FO240" i="1"/>
  <c r="FC240" i="1"/>
  <c r="EW240" i="1"/>
  <c r="EK240" i="1"/>
  <c r="EE240" i="1"/>
  <c r="DS240" i="1"/>
  <c r="DM240" i="1"/>
  <c r="DA240" i="1"/>
  <c r="CU240" i="1"/>
  <c r="CE240" i="1"/>
  <c r="GO240" i="1" s="1"/>
  <c r="BT240" i="1"/>
  <c r="BS240" i="1"/>
  <c r="BP240" i="1"/>
  <c r="BQ240" i="1" s="1"/>
  <c r="BM240" i="1"/>
  <c r="BN240" i="1" s="1"/>
  <c r="GZ240" i="1" s="1"/>
  <c r="BJ240" i="1"/>
  <c r="BG240" i="1"/>
  <c r="BH240" i="1" s="1"/>
  <c r="AU240" i="1"/>
  <c r="AR240" i="1"/>
  <c r="AC240" i="1"/>
  <c r="JK239" i="1"/>
  <c r="JI239" i="1"/>
  <c r="JD239" i="1"/>
  <c r="IN239" i="1"/>
  <c r="HM239" i="1"/>
  <c r="HL239" i="1"/>
  <c r="GX239" i="1"/>
  <c r="GT239" i="1"/>
  <c r="GR239" i="1"/>
  <c r="GP239" i="1"/>
  <c r="GM239" i="1"/>
  <c r="GG239" i="1"/>
  <c r="FU239" i="1"/>
  <c r="FO239" i="1"/>
  <c r="FC239" i="1"/>
  <c r="EW239" i="1"/>
  <c r="EK239" i="1"/>
  <c r="EE239" i="1"/>
  <c r="DS239" i="1"/>
  <c r="DM239" i="1"/>
  <c r="DA239" i="1"/>
  <c r="CU239" i="1"/>
  <c r="CE239" i="1"/>
  <c r="GO239" i="1" s="1"/>
  <c r="BT239" i="1"/>
  <c r="BS239" i="1"/>
  <c r="BP239" i="1"/>
  <c r="BQ239" i="1" s="1"/>
  <c r="BM239" i="1"/>
  <c r="BN239" i="1" s="1"/>
  <c r="GZ239" i="1" s="1"/>
  <c r="BJ239" i="1"/>
  <c r="BK239" i="1" s="1"/>
  <c r="BG239" i="1"/>
  <c r="BH239" i="1" s="1"/>
  <c r="AU239" i="1"/>
  <c r="II239" i="1" s="1"/>
  <c r="IK239" i="1" s="1"/>
  <c r="AR239" i="1"/>
  <c r="AC239" i="1"/>
  <c r="JK238" i="1"/>
  <c r="JI238" i="1"/>
  <c r="JD238" i="1"/>
  <c r="IN238" i="1"/>
  <c r="HM238" i="1"/>
  <c r="HL238" i="1"/>
  <c r="GX238" i="1"/>
  <c r="GT238" i="1"/>
  <c r="GR238" i="1"/>
  <c r="GP238" i="1"/>
  <c r="GM238" i="1"/>
  <c r="GG238" i="1"/>
  <c r="FU238" i="1"/>
  <c r="FO238" i="1"/>
  <c r="FC238" i="1"/>
  <c r="EW238" i="1"/>
  <c r="EK238" i="1"/>
  <c r="EE238" i="1"/>
  <c r="DS238" i="1"/>
  <c r="DM238" i="1"/>
  <c r="DA238" i="1"/>
  <c r="CU238" i="1"/>
  <c r="CE238" i="1"/>
  <c r="BT238" i="1"/>
  <c r="BS238" i="1"/>
  <c r="BP238" i="1"/>
  <c r="BQ238" i="1" s="1"/>
  <c r="BM238" i="1"/>
  <c r="BN238" i="1" s="1"/>
  <c r="GZ238" i="1" s="1"/>
  <c r="BJ238" i="1"/>
  <c r="GV238" i="1" s="1"/>
  <c r="BG238" i="1"/>
  <c r="AU238" i="1"/>
  <c r="II238" i="1" s="1"/>
  <c r="IK238" i="1" s="1"/>
  <c r="AR238" i="1"/>
  <c r="AC238" i="1"/>
  <c r="JK237" i="1"/>
  <c r="JI237" i="1"/>
  <c r="JD237" i="1"/>
  <c r="IN237" i="1"/>
  <c r="HM237" i="1"/>
  <c r="HL237" i="1"/>
  <c r="GX237" i="1"/>
  <c r="GT237" i="1"/>
  <c r="GR237" i="1"/>
  <c r="GP237" i="1"/>
  <c r="GM237" i="1"/>
  <c r="GG237" i="1"/>
  <c r="FU237" i="1"/>
  <c r="FO237" i="1"/>
  <c r="FC237" i="1"/>
  <c r="EW237" i="1"/>
  <c r="EK237" i="1"/>
  <c r="EE237" i="1"/>
  <c r="DS237" i="1"/>
  <c r="DM237" i="1"/>
  <c r="DA237" i="1"/>
  <c r="CU237" i="1"/>
  <c r="CE237" i="1"/>
  <c r="GO237" i="1" s="1"/>
  <c r="BT237" i="1"/>
  <c r="BS237" i="1"/>
  <c r="BP237" i="1"/>
  <c r="BQ237" i="1" s="1"/>
  <c r="BM237" i="1"/>
  <c r="BJ237" i="1"/>
  <c r="BK237" i="1" s="1"/>
  <c r="BG237" i="1"/>
  <c r="BH237" i="1" s="1"/>
  <c r="AU237" i="1"/>
  <c r="AR237" i="1"/>
  <c r="AC237" i="1"/>
  <c r="JK236" i="1"/>
  <c r="JI236" i="1"/>
  <c r="JD236" i="1"/>
  <c r="IN236" i="1"/>
  <c r="HM236" i="1"/>
  <c r="HL236" i="1"/>
  <c r="GX236" i="1"/>
  <c r="GT236" i="1"/>
  <c r="GR236" i="1"/>
  <c r="GP236" i="1"/>
  <c r="GM236" i="1"/>
  <c r="GG236" i="1"/>
  <c r="FU236" i="1"/>
  <c r="FO236" i="1"/>
  <c r="FC236" i="1"/>
  <c r="EW236" i="1"/>
  <c r="EK236" i="1"/>
  <c r="EE236" i="1"/>
  <c r="DS236" i="1"/>
  <c r="DM236" i="1"/>
  <c r="DA236" i="1"/>
  <c r="CU236" i="1"/>
  <c r="CE236" i="1"/>
  <c r="GO236" i="1" s="1"/>
  <c r="BT236" i="1"/>
  <c r="BS236" i="1"/>
  <c r="BP236" i="1"/>
  <c r="BM236" i="1"/>
  <c r="BN236" i="1" s="1"/>
  <c r="GZ236" i="1" s="1"/>
  <c r="BJ236" i="1"/>
  <c r="BK236" i="1" s="1"/>
  <c r="BG236" i="1"/>
  <c r="BH236" i="1" s="1"/>
  <c r="AU236" i="1"/>
  <c r="AR236" i="1"/>
  <c r="AC236" i="1"/>
  <c r="JK235" i="1"/>
  <c r="JI235" i="1"/>
  <c r="JD235" i="1"/>
  <c r="IN235" i="1"/>
  <c r="HM235" i="1"/>
  <c r="HL235" i="1"/>
  <c r="GX235" i="1"/>
  <c r="GT235" i="1"/>
  <c r="GR235" i="1"/>
  <c r="GP235" i="1"/>
  <c r="GM235" i="1"/>
  <c r="GG235" i="1"/>
  <c r="FU235" i="1"/>
  <c r="FO235" i="1"/>
  <c r="FC235" i="1"/>
  <c r="EW235" i="1"/>
  <c r="EK235" i="1"/>
  <c r="EE235" i="1"/>
  <c r="DS235" i="1"/>
  <c r="DM235" i="1"/>
  <c r="DA235" i="1"/>
  <c r="CU235" i="1"/>
  <c r="CE235" i="1"/>
  <c r="BT235" i="1"/>
  <c r="BS235" i="1"/>
  <c r="BP235" i="1"/>
  <c r="BQ235" i="1" s="1"/>
  <c r="BM235" i="1"/>
  <c r="BN235" i="1" s="1"/>
  <c r="GZ235" i="1" s="1"/>
  <c r="BJ235" i="1"/>
  <c r="BK235" i="1" s="1"/>
  <c r="BG235" i="1"/>
  <c r="AU235" i="1"/>
  <c r="II235" i="1" s="1"/>
  <c r="IK235" i="1" s="1"/>
  <c r="AR235" i="1"/>
  <c r="AC235" i="1"/>
  <c r="JK234" i="1"/>
  <c r="JI234" i="1"/>
  <c r="JD234" i="1"/>
  <c r="IN234" i="1"/>
  <c r="HM234" i="1"/>
  <c r="HL234" i="1"/>
  <c r="GX234" i="1"/>
  <c r="GT234" i="1"/>
  <c r="GR234" i="1"/>
  <c r="GP234" i="1"/>
  <c r="GM234" i="1"/>
  <c r="GG234" i="1"/>
  <c r="FU234" i="1"/>
  <c r="FO234" i="1"/>
  <c r="FC234" i="1"/>
  <c r="EW234" i="1"/>
  <c r="EK234" i="1"/>
  <c r="EE234" i="1"/>
  <c r="DS234" i="1"/>
  <c r="DM234" i="1"/>
  <c r="DA234" i="1"/>
  <c r="CU234" i="1"/>
  <c r="CE234" i="1"/>
  <c r="GO234" i="1" s="1"/>
  <c r="BT234" i="1"/>
  <c r="BS234" i="1"/>
  <c r="BP234" i="1"/>
  <c r="BQ234" i="1" s="1"/>
  <c r="BM234" i="1"/>
  <c r="BN234" i="1" s="1"/>
  <c r="GZ234" i="1" s="1"/>
  <c r="BJ234" i="1"/>
  <c r="GV234" i="1" s="1"/>
  <c r="BG234" i="1"/>
  <c r="AU234" i="1"/>
  <c r="AR234" i="1"/>
  <c r="AC234" i="1"/>
  <c r="JK233" i="1"/>
  <c r="JI233" i="1"/>
  <c r="JD233" i="1"/>
  <c r="IN233" i="1"/>
  <c r="HM233" i="1"/>
  <c r="HL233" i="1"/>
  <c r="GX233" i="1"/>
  <c r="GT233" i="1"/>
  <c r="GR233" i="1"/>
  <c r="GP233" i="1"/>
  <c r="GM233" i="1"/>
  <c r="GG233" i="1"/>
  <c r="FU233" i="1"/>
  <c r="FO233" i="1"/>
  <c r="FC233" i="1"/>
  <c r="EW233" i="1"/>
  <c r="EK233" i="1"/>
  <c r="EE233" i="1"/>
  <c r="DS233" i="1"/>
  <c r="DM233" i="1"/>
  <c r="DA233" i="1"/>
  <c r="CU233" i="1"/>
  <c r="CE233" i="1"/>
  <c r="BT233" i="1"/>
  <c r="BS233" i="1"/>
  <c r="BP233" i="1"/>
  <c r="BQ233" i="1" s="1"/>
  <c r="BM233" i="1"/>
  <c r="BN233" i="1" s="1"/>
  <c r="GZ233" i="1" s="1"/>
  <c r="BJ233" i="1"/>
  <c r="GV233" i="1" s="1"/>
  <c r="BG233" i="1"/>
  <c r="BH233" i="1" s="1"/>
  <c r="AU233" i="1"/>
  <c r="AR233" i="1"/>
  <c r="AC233" i="1"/>
  <c r="JK232" i="1"/>
  <c r="JI232" i="1"/>
  <c r="JD232" i="1"/>
  <c r="IN232" i="1"/>
  <c r="HM232" i="1"/>
  <c r="HL232" i="1"/>
  <c r="GX232" i="1"/>
  <c r="GT232" i="1"/>
  <c r="GR232" i="1"/>
  <c r="GP232" i="1"/>
  <c r="GM232" i="1"/>
  <c r="GG232" i="1"/>
  <c r="FU232" i="1"/>
  <c r="FO232" i="1"/>
  <c r="FC232" i="1"/>
  <c r="EW232" i="1"/>
  <c r="EK232" i="1"/>
  <c r="EE232" i="1"/>
  <c r="DS232" i="1"/>
  <c r="DM232" i="1"/>
  <c r="DA232" i="1"/>
  <c r="CU232" i="1"/>
  <c r="CE232" i="1"/>
  <c r="BT232" i="1"/>
  <c r="BS232" i="1"/>
  <c r="BP232" i="1"/>
  <c r="BQ232" i="1" s="1"/>
  <c r="BM232" i="1"/>
  <c r="BN232" i="1" s="1"/>
  <c r="GZ232" i="1" s="1"/>
  <c r="BJ232" i="1"/>
  <c r="BG232" i="1"/>
  <c r="BH232" i="1" s="1"/>
  <c r="AU232" i="1"/>
  <c r="AR232" i="1"/>
  <c r="AC232" i="1"/>
  <c r="JK231" i="1"/>
  <c r="JI231" i="1"/>
  <c r="JD231" i="1"/>
  <c r="IN231" i="1"/>
  <c r="HM231" i="1"/>
  <c r="HL231" i="1"/>
  <c r="GX231" i="1"/>
  <c r="GT231" i="1"/>
  <c r="GR231" i="1"/>
  <c r="GP231" i="1"/>
  <c r="GM231" i="1"/>
  <c r="GG231" i="1"/>
  <c r="FU231" i="1"/>
  <c r="FO231" i="1"/>
  <c r="FC231" i="1"/>
  <c r="EW231" i="1"/>
  <c r="EK231" i="1"/>
  <c r="EE231" i="1"/>
  <c r="DS231" i="1"/>
  <c r="DM231" i="1"/>
  <c r="DA231" i="1"/>
  <c r="CU231" i="1"/>
  <c r="CE231" i="1"/>
  <c r="GO231" i="1" s="1"/>
  <c r="BT231" i="1"/>
  <c r="BS231" i="1"/>
  <c r="BP231" i="1"/>
  <c r="BQ231" i="1" s="1"/>
  <c r="BM231" i="1"/>
  <c r="BN231" i="1" s="1"/>
  <c r="GZ231" i="1" s="1"/>
  <c r="BJ231" i="1"/>
  <c r="BK231" i="1" s="1"/>
  <c r="BG231" i="1"/>
  <c r="BH231" i="1" s="1"/>
  <c r="AU231" i="1"/>
  <c r="AR231" i="1"/>
  <c r="AC231" i="1"/>
  <c r="JK230" i="1"/>
  <c r="JI230" i="1"/>
  <c r="JD230" i="1"/>
  <c r="IN230" i="1"/>
  <c r="HM230" i="1"/>
  <c r="HL230" i="1"/>
  <c r="GX230" i="1"/>
  <c r="GT230" i="1"/>
  <c r="GR230" i="1"/>
  <c r="GP230" i="1"/>
  <c r="GM230" i="1"/>
  <c r="GG230" i="1"/>
  <c r="FU230" i="1"/>
  <c r="FO230" i="1"/>
  <c r="FC230" i="1"/>
  <c r="EW230" i="1"/>
  <c r="EK230" i="1"/>
  <c r="EE230" i="1"/>
  <c r="DS230" i="1"/>
  <c r="DM230" i="1"/>
  <c r="DA230" i="1"/>
  <c r="CU230" i="1"/>
  <c r="CE230" i="1"/>
  <c r="BT230" i="1"/>
  <c r="BS230" i="1"/>
  <c r="BP230" i="1"/>
  <c r="BQ230" i="1" s="1"/>
  <c r="BM230" i="1"/>
  <c r="BN230" i="1" s="1"/>
  <c r="GZ230" i="1" s="1"/>
  <c r="BJ230" i="1"/>
  <c r="BG230" i="1"/>
  <c r="AU230" i="1"/>
  <c r="II230" i="1" s="1"/>
  <c r="IK230" i="1" s="1"/>
  <c r="AR230" i="1"/>
  <c r="AC230" i="1"/>
  <c r="JK229" i="1"/>
  <c r="JI229" i="1"/>
  <c r="JD229" i="1"/>
  <c r="IN229" i="1"/>
  <c r="HM229" i="1"/>
  <c r="HL229" i="1"/>
  <c r="GT229" i="1"/>
  <c r="GR229" i="1"/>
  <c r="GM229" i="1"/>
  <c r="GG229" i="1"/>
  <c r="FU229" i="1"/>
  <c r="FO229" i="1"/>
  <c r="FC229" i="1"/>
  <c r="EW229" i="1"/>
  <c r="EK229" i="1"/>
  <c r="EE229" i="1"/>
  <c r="DS229" i="1"/>
  <c r="DM229" i="1"/>
  <c r="DA229" i="1"/>
  <c r="CU229" i="1"/>
  <c r="CE229" i="1"/>
  <c r="BT229" i="1"/>
  <c r="BS229" i="1"/>
  <c r="BP229" i="1"/>
  <c r="BQ229" i="1" s="1"/>
  <c r="BM229" i="1"/>
  <c r="BN229" i="1" s="1"/>
  <c r="BJ229" i="1"/>
  <c r="BK229" i="1" s="1"/>
  <c r="BG229" i="1"/>
  <c r="AU229" i="1"/>
  <c r="II229" i="1" s="1"/>
  <c r="IK229" i="1" s="1"/>
  <c r="AR229" i="1"/>
  <c r="AC229" i="1"/>
  <c r="JK228" i="1"/>
  <c r="JI228" i="1"/>
  <c r="JD228" i="1"/>
  <c r="IN228" i="1"/>
  <c r="HM228" i="1"/>
  <c r="HL228" i="1"/>
  <c r="GT228" i="1"/>
  <c r="GR228" i="1"/>
  <c r="GM228" i="1"/>
  <c r="GG228" i="1"/>
  <c r="FU228" i="1"/>
  <c r="FO228" i="1"/>
  <c r="FC228" i="1"/>
  <c r="EW228" i="1"/>
  <c r="EK228" i="1"/>
  <c r="EE228" i="1"/>
  <c r="DS228" i="1"/>
  <c r="DM228" i="1"/>
  <c r="DA228" i="1"/>
  <c r="CU228" i="1"/>
  <c r="CE228" i="1"/>
  <c r="BT228" i="1"/>
  <c r="BS228" i="1"/>
  <c r="BP228" i="1"/>
  <c r="BQ228" i="1" s="1"/>
  <c r="BM228" i="1"/>
  <c r="BN228" i="1" s="1"/>
  <c r="BJ228" i="1"/>
  <c r="BK228" i="1" s="1"/>
  <c r="BG228" i="1"/>
  <c r="AU228" i="1"/>
  <c r="II228" i="1" s="1"/>
  <c r="IK228" i="1" s="1"/>
  <c r="AR228" i="1"/>
  <c r="AC228" i="1"/>
  <c r="JK227" i="1"/>
  <c r="JI227" i="1"/>
  <c r="JD227" i="1"/>
  <c r="IN227" i="1"/>
  <c r="HM227" i="1"/>
  <c r="HL227" i="1"/>
  <c r="GT227" i="1"/>
  <c r="GR227" i="1"/>
  <c r="GM227" i="1"/>
  <c r="GG227" i="1"/>
  <c r="FU227" i="1"/>
  <c r="FO227" i="1"/>
  <c r="FC227" i="1"/>
  <c r="EW227" i="1"/>
  <c r="EK227" i="1"/>
  <c r="EE227" i="1"/>
  <c r="DS227" i="1"/>
  <c r="DM227" i="1"/>
  <c r="DA227" i="1"/>
  <c r="CU227" i="1"/>
  <c r="CE227" i="1"/>
  <c r="BT227" i="1"/>
  <c r="BS227" i="1"/>
  <c r="BQ227" i="1"/>
  <c r="BP227" i="1"/>
  <c r="BM227" i="1"/>
  <c r="BN227" i="1" s="1"/>
  <c r="BJ227" i="1"/>
  <c r="BK227" i="1" s="1"/>
  <c r="BG227" i="1"/>
  <c r="AU227" i="1"/>
  <c r="AR227" i="1"/>
  <c r="AC227" i="1"/>
  <c r="JK226" i="1"/>
  <c r="JI226" i="1"/>
  <c r="JD226" i="1"/>
  <c r="IN226" i="1"/>
  <c r="HM226" i="1"/>
  <c r="HL226" i="1"/>
  <c r="GT226" i="1"/>
  <c r="GR226" i="1"/>
  <c r="GM226" i="1"/>
  <c r="GG226" i="1"/>
  <c r="FU226" i="1"/>
  <c r="FO226" i="1"/>
  <c r="FC226" i="1"/>
  <c r="EW226" i="1"/>
  <c r="EK226" i="1"/>
  <c r="EE226" i="1"/>
  <c r="DS226" i="1"/>
  <c r="DM226" i="1"/>
  <c r="DA226" i="1"/>
  <c r="CU226" i="1"/>
  <c r="CE226" i="1"/>
  <c r="BT226" i="1"/>
  <c r="BS226" i="1"/>
  <c r="BP226" i="1"/>
  <c r="BQ226" i="1" s="1"/>
  <c r="BN226" i="1"/>
  <c r="BM226" i="1"/>
  <c r="BJ226" i="1"/>
  <c r="BK226" i="1" s="1"/>
  <c r="BG226" i="1"/>
  <c r="AU226" i="1"/>
  <c r="AR226" i="1"/>
  <c r="AC226" i="1"/>
  <c r="JK225" i="1"/>
  <c r="JI225" i="1"/>
  <c r="JD225" i="1"/>
  <c r="IN225" i="1"/>
  <c r="HM225" i="1"/>
  <c r="HL225" i="1"/>
  <c r="GT225" i="1"/>
  <c r="GR225" i="1"/>
  <c r="GM225" i="1"/>
  <c r="GG225" i="1"/>
  <c r="FU225" i="1"/>
  <c r="FO225" i="1"/>
  <c r="FC225" i="1"/>
  <c r="EW225" i="1"/>
  <c r="EK225" i="1"/>
  <c r="EE225" i="1"/>
  <c r="DS225" i="1"/>
  <c r="DM225" i="1"/>
  <c r="DA225" i="1"/>
  <c r="CU225" i="1"/>
  <c r="CE225" i="1"/>
  <c r="BT225" i="1"/>
  <c r="BS225" i="1"/>
  <c r="BP225" i="1"/>
  <c r="BQ225" i="1" s="1"/>
  <c r="BM225" i="1"/>
  <c r="BN225" i="1" s="1"/>
  <c r="BJ225" i="1"/>
  <c r="BK225" i="1" s="1"/>
  <c r="BG225" i="1"/>
  <c r="AU225" i="1"/>
  <c r="AR225" i="1"/>
  <c r="AC225" i="1"/>
  <c r="JK224" i="1"/>
  <c r="JI224" i="1"/>
  <c r="JD224" i="1"/>
  <c r="IN224" i="1"/>
  <c r="HM224" i="1"/>
  <c r="HL224" i="1"/>
  <c r="GT224" i="1"/>
  <c r="GR224" i="1"/>
  <c r="GM224" i="1"/>
  <c r="GG224" i="1"/>
  <c r="FU224" i="1"/>
  <c r="FO224" i="1"/>
  <c r="FC224" i="1"/>
  <c r="EW224" i="1"/>
  <c r="EK224" i="1"/>
  <c r="EE224" i="1"/>
  <c r="DS224" i="1"/>
  <c r="DM224" i="1"/>
  <c r="DA224" i="1"/>
  <c r="CU224" i="1"/>
  <c r="CE224" i="1"/>
  <c r="BT224" i="1"/>
  <c r="BS224" i="1"/>
  <c r="BP224" i="1"/>
  <c r="BQ224" i="1" s="1"/>
  <c r="BM224" i="1"/>
  <c r="BN224" i="1" s="1"/>
  <c r="BJ224" i="1"/>
  <c r="BK224" i="1" s="1"/>
  <c r="BG224" i="1"/>
  <c r="AU224" i="1"/>
  <c r="AR224" i="1"/>
  <c r="AC224" i="1"/>
  <c r="JK223" i="1"/>
  <c r="JI223" i="1"/>
  <c r="JD223" i="1"/>
  <c r="IN223" i="1"/>
  <c r="HM223" i="1"/>
  <c r="HL223" i="1"/>
  <c r="GT223" i="1"/>
  <c r="GR223" i="1"/>
  <c r="GM223" i="1"/>
  <c r="GG223" i="1"/>
  <c r="FU223" i="1"/>
  <c r="FO223" i="1"/>
  <c r="FC223" i="1"/>
  <c r="EW223" i="1"/>
  <c r="EK223" i="1"/>
  <c r="EE223" i="1"/>
  <c r="DS223" i="1"/>
  <c r="DM223" i="1"/>
  <c r="DA223" i="1"/>
  <c r="CU223" i="1"/>
  <c r="CE223" i="1"/>
  <c r="BT223" i="1"/>
  <c r="BS223" i="1"/>
  <c r="BP223" i="1"/>
  <c r="BQ223" i="1" s="1"/>
  <c r="BM223" i="1"/>
  <c r="BN223" i="1" s="1"/>
  <c r="BJ223" i="1"/>
  <c r="BK223" i="1" s="1"/>
  <c r="BG223" i="1"/>
  <c r="AU223" i="1"/>
  <c r="AR223" i="1"/>
  <c r="AC223" i="1"/>
  <c r="JK222" i="1"/>
  <c r="JI222" i="1"/>
  <c r="JD222" i="1"/>
  <c r="IN222" i="1"/>
  <c r="HM222" i="1"/>
  <c r="HL222" i="1"/>
  <c r="GT222" i="1"/>
  <c r="GR222" i="1"/>
  <c r="GM222" i="1"/>
  <c r="GG222" i="1"/>
  <c r="FU222" i="1"/>
  <c r="FO222" i="1"/>
  <c r="FC222" i="1"/>
  <c r="EW222" i="1"/>
  <c r="EK222" i="1"/>
  <c r="EE222" i="1"/>
  <c r="DS222" i="1"/>
  <c r="DM222" i="1"/>
  <c r="DA222" i="1"/>
  <c r="CU222" i="1"/>
  <c r="CE222" i="1"/>
  <c r="BT222" i="1"/>
  <c r="BS222" i="1"/>
  <c r="BP222" i="1"/>
  <c r="BQ222" i="1" s="1"/>
  <c r="BM222" i="1"/>
  <c r="BN222" i="1" s="1"/>
  <c r="BJ222" i="1"/>
  <c r="BK222" i="1" s="1"/>
  <c r="BG222" i="1"/>
  <c r="AU222" i="1"/>
  <c r="II222" i="1" s="1"/>
  <c r="IK222" i="1" s="1"/>
  <c r="AR222" i="1"/>
  <c r="AC222" i="1"/>
  <c r="JK221" i="1"/>
  <c r="JI221" i="1"/>
  <c r="JD221" i="1"/>
  <c r="IN221" i="1"/>
  <c r="HM221" i="1"/>
  <c r="HL221" i="1"/>
  <c r="GT221" i="1"/>
  <c r="GR221" i="1"/>
  <c r="GM221" i="1"/>
  <c r="GG221" i="1"/>
  <c r="FU221" i="1"/>
  <c r="FO221" i="1"/>
  <c r="FC221" i="1"/>
  <c r="EW221" i="1"/>
  <c r="EK221" i="1"/>
  <c r="EE221" i="1"/>
  <c r="DS221" i="1"/>
  <c r="DM221" i="1"/>
  <c r="DA221" i="1"/>
  <c r="CU221" i="1"/>
  <c r="CE221" i="1"/>
  <c r="CH221" i="1" s="1"/>
  <c r="CI221" i="1" s="1"/>
  <c r="BT221" i="1"/>
  <c r="BS221" i="1"/>
  <c r="BP221" i="1"/>
  <c r="BQ221" i="1" s="1"/>
  <c r="BM221" i="1"/>
  <c r="BN221" i="1" s="1"/>
  <c r="BJ221" i="1"/>
  <c r="BK221" i="1" s="1"/>
  <c r="BG221" i="1"/>
  <c r="AU221" i="1"/>
  <c r="AR221" i="1"/>
  <c r="AC221" i="1"/>
  <c r="JK220" i="1"/>
  <c r="JI220" i="1"/>
  <c r="JD220" i="1"/>
  <c r="IN220" i="1"/>
  <c r="HM220" i="1"/>
  <c r="HL220" i="1"/>
  <c r="GT220" i="1"/>
  <c r="GR220" i="1"/>
  <c r="GM220" i="1"/>
  <c r="GG220" i="1"/>
  <c r="FU220" i="1"/>
  <c r="FO220" i="1"/>
  <c r="FC220" i="1"/>
  <c r="EW220" i="1"/>
  <c r="EK220" i="1"/>
  <c r="EE220" i="1"/>
  <c r="DS220" i="1"/>
  <c r="DM220" i="1"/>
  <c r="DA220" i="1"/>
  <c r="CU220" i="1"/>
  <c r="CE220" i="1"/>
  <c r="BT220" i="1"/>
  <c r="BS220" i="1"/>
  <c r="BP220" i="1"/>
  <c r="BQ220" i="1" s="1"/>
  <c r="BM220" i="1"/>
  <c r="BN220" i="1" s="1"/>
  <c r="BJ220" i="1"/>
  <c r="BK220" i="1" s="1"/>
  <c r="BG220" i="1"/>
  <c r="AU220" i="1"/>
  <c r="AR220" i="1"/>
  <c r="AC220" i="1"/>
  <c r="JK219" i="1"/>
  <c r="JI219" i="1"/>
  <c r="JD219" i="1"/>
  <c r="IN219" i="1"/>
  <c r="HM219" i="1"/>
  <c r="HL219" i="1"/>
  <c r="GT219" i="1"/>
  <c r="GR219" i="1"/>
  <c r="GM219" i="1"/>
  <c r="GG219" i="1"/>
  <c r="FU219" i="1"/>
  <c r="FO219" i="1"/>
  <c r="FC219" i="1"/>
  <c r="EW219" i="1"/>
  <c r="EK219" i="1"/>
  <c r="EE219" i="1"/>
  <c r="DS219" i="1"/>
  <c r="DM219" i="1"/>
  <c r="DA219" i="1"/>
  <c r="CU219" i="1"/>
  <c r="CE219" i="1"/>
  <c r="BT219" i="1"/>
  <c r="BS219" i="1"/>
  <c r="BP219" i="1"/>
  <c r="BQ219" i="1" s="1"/>
  <c r="BM219" i="1"/>
  <c r="BN219" i="1" s="1"/>
  <c r="BJ219" i="1"/>
  <c r="BK219" i="1" s="1"/>
  <c r="BG219" i="1"/>
  <c r="AU219" i="1"/>
  <c r="II219" i="1" s="1"/>
  <c r="IK219" i="1" s="1"/>
  <c r="AR219" i="1"/>
  <c r="AC219" i="1"/>
  <c r="JK218" i="1"/>
  <c r="JI218" i="1"/>
  <c r="JD218" i="1"/>
  <c r="IN218" i="1"/>
  <c r="HM218" i="1"/>
  <c r="HL218" i="1"/>
  <c r="GT218" i="1"/>
  <c r="GR218" i="1"/>
  <c r="GM218" i="1"/>
  <c r="GG218" i="1"/>
  <c r="FU218" i="1"/>
  <c r="FO218" i="1"/>
  <c r="FC218" i="1"/>
  <c r="EW218" i="1"/>
  <c r="EK218" i="1"/>
  <c r="EE218" i="1"/>
  <c r="DS218" i="1"/>
  <c r="DM218" i="1"/>
  <c r="DA218" i="1"/>
  <c r="CU218" i="1"/>
  <c r="CE218" i="1"/>
  <c r="BT218" i="1"/>
  <c r="BS218" i="1"/>
  <c r="BP218" i="1"/>
  <c r="BQ218" i="1" s="1"/>
  <c r="BM218" i="1"/>
  <c r="BN218" i="1" s="1"/>
  <c r="BJ218" i="1"/>
  <c r="BK218" i="1" s="1"/>
  <c r="BG218" i="1"/>
  <c r="AU218" i="1"/>
  <c r="AR218" i="1"/>
  <c r="AC218" i="1"/>
  <c r="JK217" i="1"/>
  <c r="JI217" i="1"/>
  <c r="JD217" i="1"/>
  <c r="IN217" i="1"/>
  <c r="HM217" i="1"/>
  <c r="HL217" i="1"/>
  <c r="GT217" i="1"/>
  <c r="GR217" i="1"/>
  <c r="GM217" i="1"/>
  <c r="GG217" i="1"/>
  <c r="FU217" i="1"/>
  <c r="FO217" i="1"/>
  <c r="FC217" i="1"/>
  <c r="EW217" i="1"/>
  <c r="EK217" i="1"/>
  <c r="EE217" i="1"/>
  <c r="DS217" i="1"/>
  <c r="DM217" i="1"/>
  <c r="DA217" i="1"/>
  <c r="CU217" i="1"/>
  <c r="CE217" i="1"/>
  <c r="BT217" i="1"/>
  <c r="BS217" i="1"/>
  <c r="BP217" i="1"/>
  <c r="BQ217" i="1" s="1"/>
  <c r="BM217" i="1"/>
  <c r="BN217" i="1" s="1"/>
  <c r="BJ217" i="1"/>
  <c r="BK217" i="1" s="1"/>
  <c r="BG217" i="1"/>
  <c r="AU217" i="1"/>
  <c r="AR217" i="1"/>
  <c r="AC217" i="1"/>
  <c r="JK216" i="1"/>
  <c r="JI216" i="1"/>
  <c r="JD216" i="1"/>
  <c r="IN216" i="1"/>
  <c r="HM216" i="1"/>
  <c r="HL216" i="1"/>
  <c r="GT216" i="1"/>
  <c r="GR216" i="1"/>
  <c r="GM216" i="1"/>
  <c r="GG216" i="1"/>
  <c r="FU216" i="1"/>
  <c r="FO216" i="1"/>
  <c r="FC216" i="1"/>
  <c r="EW216" i="1"/>
  <c r="EK216" i="1"/>
  <c r="EE216" i="1"/>
  <c r="DS216" i="1"/>
  <c r="DM216" i="1"/>
  <c r="DA216" i="1"/>
  <c r="CU216" i="1"/>
  <c r="CE216" i="1"/>
  <c r="BT216" i="1"/>
  <c r="BS216" i="1"/>
  <c r="BP216" i="1"/>
  <c r="BQ216" i="1" s="1"/>
  <c r="BM216" i="1"/>
  <c r="BN216" i="1" s="1"/>
  <c r="BJ216" i="1"/>
  <c r="BK216" i="1" s="1"/>
  <c r="BG216" i="1"/>
  <c r="AU216" i="1"/>
  <c r="AR216" i="1"/>
  <c r="AC216" i="1"/>
  <c r="JK215" i="1"/>
  <c r="JI215" i="1"/>
  <c r="JD215" i="1"/>
  <c r="IN215" i="1"/>
  <c r="HM215" i="1"/>
  <c r="HL215" i="1"/>
  <c r="GT215" i="1"/>
  <c r="GR215" i="1"/>
  <c r="GM215" i="1"/>
  <c r="GG215" i="1"/>
  <c r="FU215" i="1"/>
  <c r="FO215" i="1"/>
  <c r="FC215" i="1"/>
  <c r="EW215" i="1"/>
  <c r="EK215" i="1"/>
  <c r="EE215" i="1"/>
  <c r="DS215" i="1"/>
  <c r="DM215" i="1"/>
  <c r="DA215" i="1"/>
  <c r="CU215" i="1"/>
  <c r="CE215" i="1"/>
  <c r="BT215" i="1"/>
  <c r="BS215" i="1"/>
  <c r="BP215" i="1"/>
  <c r="BQ215" i="1" s="1"/>
  <c r="BM215" i="1"/>
  <c r="BN215" i="1" s="1"/>
  <c r="BJ215" i="1"/>
  <c r="BK215" i="1" s="1"/>
  <c r="BG215" i="1"/>
  <c r="AU215" i="1"/>
  <c r="AR215" i="1"/>
  <c r="AC215" i="1"/>
  <c r="JK214" i="1"/>
  <c r="JI214" i="1"/>
  <c r="JD214" i="1"/>
  <c r="IN214" i="1"/>
  <c r="HM214" i="1"/>
  <c r="HL214" i="1"/>
  <c r="GT214" i="1"/>
  <c r="GR214" i="1"/>
  <c r="GM214" i="1"/>
  <c r="GG214" i="1"/>
  <c r="FU214" i="1"/>
  <c r="FO214" i="1"/>
  <c r="FC214" i="1"/>
  <c r="EW214" i="1"/>
  <c r="EK214" i="1"/>
  <c r="EE214" i="1"/>
  <c r="DS214" i="1"/>
  <c r="DM214" i="1"/>
  <c r="DA214" i="1"/>
  <c r="CU214" i="1"/>
  <c r="CE214" i="1"/>
  <c r="BT214" i="1"/>
  <c r="BS214" i="1"/>
  <c r="BP214" i="1"/>
  <c r="BQ214" i="1" s="1"/>
  <c r="BM214" i="1"/>
  <c r="BN214" i="1" s="1"/>
  <c r="BJ214" i="1"/>
  <c r="BK214" i="1" s="1"/>
  <c r="BG214" i="1"/>
  <c r="AU214" i="1"/>
  <c r="II214" i="1" s="1"/>
  <c r="IK214" i="1" s="1"/>
  <c r="AR214" i="1"/>
  <c r="AC214" i="1"/>
  <c r="JK213" i="1"/>
  <c r="JI213" i="1"/>
  <c r="JD213" i="1"/>
  <c r="IN213" i="1"/>
  <c r="HM213" i="1"/>
  <c r="HL213" i="1"/>
  <c r="GT213" i="1"/>
  <c r="GR213" i="1"/>
  <c r="GM213" i="1"/>
  <c r="GG213" i="1"/>
  <c r="FU213" i="1"/>
  <c r="FO213" i="1"/>
  <c r="FC213" i="1"/>
  <c r="EW213" i="1"/>
  <c r="EK213" i="1"/>
  <c r="EE213" i="1"/>
  <c r="DS213" i="1"/>
  <c r="DM213" i="1"/>
  <c r="DA213" i="1"/>
  <c r="CU213" i="1"/>
  <c r="CE213" i="1"/>
  <c r="BT213" i="1"/>
  <c r="BS213" i="1"/>
  <c r="BP213" i="1"/>
  <c r="BQ213" i="1" s="1"/>
  <c r="BM213" i="1"/>
  <c r="BN213" i="1" s="1"/>
  <c r="BJ213" i="1"/>
  <c r="BK213" i="1" s="1"/>
  <c r="BG213" i="1"/>
  <c r="AU213" i="1"/>
  <c r="AR213" i="1"/>
  <c r="AC213" i="1"/>
  <c r="JK212" i="1"/>
  <c r="JI212" i="1"/>
  <c r="JD212" i="1"/>
  <c r="IN212" i="1"/>
  <c r="HM212" i="1"/>
  <c r="HL212" i="1"/>
  <c r="GT212" i="1"/>
  <c r="GR212" i="1"/>
  <c r="GM212" i="1"/>
  <c r="GG212" i="1"/>
  <c r="FU212" i="1"/>
  <c r="FO212" i="1"/>
  <c r="FC212" i="1"/>
  <c r="EW212" i="1"/>
  <c r="EK212" i="1"/>
  <c r="EE212" i="1"/>
  <c r="DS212" i="1"/>
  <c r="DM212" i="1"/>
  <c r="DA212" i="1"/>
  <c r="CU212" i="1"/>
  <c r="CE212" i="1"/>
  <c r="BT212" i="1"/>
  <c r="BS212" i="1"/>
  <c r="BP212" i="1"/>
  <c r="BQ212" i="1" s="1"/>
  <c r="BM212" i="1"/>
  <c r="BN212" i="1" s="1"/>
  <c r="BJ212" i="1"/>
  <c r="BK212" i="1" s="1"/>
  <c r="BG212" i="1"/>
  <c r="AU212" i="1"/>
  <c r="II212" i="1" s="1"/>
  <c r="IK212" i="1" s="1"/>
  <c r="AR212" i="1"/>
  <c r="AC212" i="1"/>
  <c r="JK211" i="1"/>
  <c r="JI211" i="1"/>
  <c r="JD211" i="1"/>
  <c r="IN211" i="1"/>
  <c r="HM211" i="1"/>
  <c r="HL211" i="1"/>
  <c r="GT211" i="1"/>
  <c r="GR211" i="1"/>
  <c r="GM211" i="1"/>
  <c r="GG211" i="1"/>
  <c r="FU211" i="1"/>
  <c r="FO211" i="1"/>
  <c r="FC211" i="1"/>
  <c r="EW211" i="1"/>
  <c r="EK211" i="1"/>
  <c r="EE211" i="1"/>
  <c r="DS211" i="1"/>
  <c r="DM211" i="1"/>
  <c r="DA211" i="1"/>
  <c r="CU211" i="1"/>
  <c r="CE211" i="1"/>
  <c r="BT211" i="1"/>
  <c r="BS211" i="1"/>
  <c r="BP211" i="1"/>
  <c r="BQ211" i="1" s="1"/>
  <c r="BM211" i="1"/>
  <c r="BN211" i="1" s="1"/>
  <c r="BJ211" i="1"/>
  <c r="BK211" i="1" s="1"/>
  <c r="BG211" i="1"/>
  <c r="AU211" i="1"/>
  <c r="AR211" i="1"/>
  <c r="AC211" i="1"/>
  <c r="JK210" i="1"/>
  <c r="JI210" i="1"/>
  <c r="JD210" i="1"/>
  <c r="IN210" i="1"/>
  <c r="HM210" i="1"/>
  <c r="HL210" i="1"/>
  <c r="GT210" i="1"/>
  <c r="GR210" i="1"/>
  <c r="GM210" i="1"/>
  <c r="GG210" i="1"/>
  <c r="FU210" i="1"/>
  <c r="FO210" i="1"/>
  <c r="FC210" i="1"/>
  <c r="EW210" i="1"/>
  <c r="EK210" i="1"/>
  <c r="EE210" i="1"/>
  <c r="DS210" i="1"/>
  <c r="DM210" i="1"/>
  <c r="DA210" i="1"/>
  <c r="CU210" i="1"/>
  <c r="CE210" i="1"/>
  <c r="GO210" i="1" s="1"/>
  <c r="BT210" i="1"/>
  <c r="BS210" i="1"/>
  <c r="BP210" i="1"/>
  <c r="BQ210" i="1" s="1"/>
  <c r="BM210" i="1"/>
  <c r="BN210" i="1" s="1"/>
  <c r="BJ210" i="1"/>
  <c r="BG210" i="1"/>
  <c r="BH210" i="1" s="1"/>
  <c r="AU210" i="1"/>
  <c r="AR210" i="1"/>
  <c r="AC210" i="1"/>
  <c r="JK209" i="1"/>
  <c r="JI209" i="1"/>
  <c r="JD209" i="1"/>
  <c r="IN209" i="1"/>
  <c r="HM209" i="1"/>
  <c r="HL209" i="1"/>
  <c r="GT209" i="1"/>
  <c r="GR209" i="1"/>
  <c r="GM209" i="1"/>
  <c r="GG209" i="1"/>
  <c r="FU209" i="1"/>
  <c r="FO209" i="1"/>
  <c r="FC209" i="1"/>
  <c r="EW209" i="1"/>
  <c r="EK209" i="1"/>
  <c r="EE209" i="1"/>
  <c r="DS209" i="1"/>
  <c r="DM209" i="1"/>
  <c r="DA209" i="1"/>
  <c r="CU209" i="1"/>
  <c r="CE209" i="1"/>
  <c r="GO209" i="1" s="1"/>
  <c r="BT209" i="1"/>
  <c r="BS209" i="1"/>
  <c r="BQ209" i="1"/>
  <c r="BP209" i="1"/>
  <c r="BM209" i="1"/>
  <c r="BN209" i="1" s="1"/>
  <c r="BK209" i="1"/>
  <c r="BJ209" i="1"/>
  <c r="BG209" i="1"/>
  <c r="BH209" i="1" s="1"/>
  <c r="AU209" i="1"/>
  <c r="AR209" i="1"/>
  <c r="AC209" i="1"/>
  <c r="JK208" i="1"/>
  <c r="JI208" i="1"/>
  <c r="JD208" i="1"/>
  <c r="IN208" i="1"/>
  <c r="HM208" i="1"/>
  <c r="HL208" i="1"/>
  <c r="GT208" i="1"/>
  <c r="GR208" i="1"/>
  <c r="GM208" i="1"/>
  <c r="GG208" i="1"/>
  <c r="FU208" i="1"/>
  <c r="FO208" i="1"/>
  <c r="FC208" i="1"/>
  <c r="EW208" i="1"/>
  <c r="EK208" i="1"/>
  <c r="EE208" i="1"/>
  <c r="DS208" i="1"/>
  <c r="DM208" i="1"/>
  <c r="DA208" i="1"/>
  <c r="CU208" i="1"/>
  <c r="CE208" i="1"/>
  <c r="BT208" i="1"/>
  <c r="BS208" i="1"/>
  <c r="BP208" i="1"/>
  <c r="BQ208" i="1" s="1"/>
  <c r="BM208" i="1"/>
  <c r="BN208" i="1" s="1"/>
  <c r="BJ208" i="1"/>
  <c r="BK208" i="1" s="1"/>
  <c r="BG208" i="1"/>
  <c r="BH208" i="1" s="1"/>
  <c r="AU208" i="1"/>
  <c r="AR208" i="1"/>
  <c r="AC208" i="1"/>
  <c r="JK207" i="1"/>
  <c r="JI207" i="1"/>
  <c r="JD207" i="1"/>
  <c r="IN207" i="1"/>
  <c r="HM207" i="1"/>
  <c r="HL207" i="1"/>
  <c r="GT207" i="1"/>
  <c r="GR207" i="1"/>
  <c r="GM207" i="1"/>
  <c r="GG207" i="1"/>
  <c r="FU207" i="1"/>
  <c r="FO207" i="1"/>
  <c r="FC207" i="1"/>
  <c r="EW207" i="1"/>
  <c r="EK207" i="1"/>
  <c r="EE207" i="1"/>
  <c r="DS207" i="1"/>
  <c r="DM207" i="1"/>
  <c r="DA207" i="1"/>
  <c r="CU207" i="1"/>
  <c r="CE207" i="1"/>
  <c r="GO207" i="1" s="1"/>
  <c r="BT207" i="1"/>
  <c r="BS207" i="1"/>
  <c r="BP207" i="1"/>
  <c r="BQ207" i="1" s="1"/>
  <c r="BM207" i="1"/>
  <c r="BN207" i="1" s="1"/>
  <c r="BJ207" i="1"/>
  <c r="BK207" i="1" s="1"/>
  <c r="BG207" i="1"/>
  <c r="BH207" i="1" s="1"/>
  <c r="AU207" i="1"/>
  <c r="AR207" i="1"/>
  <c r="AC207" i="1"/>
  <c r="JK206" i="1"/>
  <c r="JI206" i="1"/>
  <c r="JD206" i="1"/>
  <c r="IN206" i="1"/>
  <c r="HM206" i="1"/>
  <c r="HL206" i="1"/>
  <c r="GT206" i="1"/>
  <c r="GR206" i="1"/>
  <c r="GM206" i="1"/>
  <c r="GG206" i="1"/>
  <c r="FU206" i="1"/>
  <c r="FO206" i="1"/>
  <c r="FC206" i="1"/>
  <c r="EW206" i="1"/>
  <c r="EK206" i="1"/>
  <c r="EE206" i="1"/>
  <c r="DS206" i="1"/>
  <c r="DM206" i="1"/>
  <c r="DA206" i="1"/>
  <c r="CU206" i="1"/>
  <c r="CE206" i="1"/>
  <c r="GO206" i="1" s="1"/>
  <c r="BT206" i="1"/>
  <c r="BS206" i="1"/>
  <c r="BP206" i="1"/>
  <c r="BQ206" i="1" s="1"/>
  <c r="BM206" i="1"/>
  <c r="BN206" i="1" s="1"/>
  <c r="BJ206" i="1"/>
  <c r="BK206" i="1" s="1"/>
  <c r="BG206" i="1"/>
  <c r="BH206" i="1" s="1"/>
  <c r="AU206" i="1"/>
  <c r="AR206" i="1"/>
  <c r="AC206" i="1"/>
  <c r="JK205" i="1"/>
  <c r="JI205" i="1"/>
  <c r="JD205" i="1"/>
  <c r="IN205" i="1"/>
  <c r="HM205" i="1"/>
  <c r="HL205" i="1"/>
  <c r="GT205" i="1"/>
  <c r="GR205" i="1"/>
  <c r="GM205" i="1"/>
  <c r="GG205" i="1"/>
  <c r="FU205" i="1"/>
  <c r="FO205" i="1"/>
  <c r="FC205" i="1"/>
  <c r="EW205" i="1"/>
  <c r="EK205" i="1"/>
  <c r="EE205" i="1"/>
  <c r="DS205" i="1"/>
  <c r="DM205" i="1"/>
  <c r="DA205" i="1"/>
  <c r="CU205" i="1"/>
  <c r="CE205" i="1"/>
  <c r="BT205" i="1"/>
  <c r="BS205" i="1"/>
  <c r="BQ205" i="1"/>
  <c r="BP205" i="1"/>
  <c r="BM205" i="1"/>
  <c r="BN205" i="1" s="1"/>
  <c r="BJ205" i="1"/>
  <c r="BK205" i="1" s="1"/>
  <c r="BG205" i="1"/>
  <c r="BH205" i="1" s="1"/>
  <c r="AU205" i="1"/>
  <c r="AR205" i="1"/>
  <c r="AC205" i="1"/>
  <c r="JK204" i="1"/>
  <c r="JI204" i="1"/>
  <c r="JD204" i="1"/>
  <c r="IN204" i="1"/>
  <c r="HM204" i="1"/>
  <c r="HL204" i="1"/>
  <c r="GT204" i="1"/>
  <c r="GR204" i="1"/>
  <c r="GM204" i="1"/>
  <c r="GG204" i="1"/>
  <c r="FU204" i="1"/>
  <c r="FO204" i="1"/>
  <c r="FC204" i="1"/>
  <c r="EW204" i="1"/>
  <c r="EK204" i="1"/>
  <c r="EE204" i="1"/>
  <c r="DS204" i="1"/>
  <c r="DM204" i="1"/>
  <c r="DA204" i="1"/>
  <c r="CU204" i="1"/>
  <c r="CE204" i="1"/>
  <c r="GO204" i="1" s="1"/>
  <c r="BT204" i="1"/>
  <c r="BS204" i="1"/>
  <c r="BP204" i="1"/>
  <c r="BQ204" i="1" s="1"/>
  <c r="BM204" i="1"/>
  <c r="BN204" i="1" s="1"/>
  <c r="BJ204" i="1"/>
  <c r="BK204" i="1" s="1"/>
  <c r="BG204" i="1"/>
  <c r="BH204" i="1" s="1"/>
  <c r="AU204" i="1"/>
  <c r="AR204" i="1"/>
  <c r="AC204" i="1"/>
  <c r="JK203" i="1"/>
  <c r="JI203" i="1"/>
  <c r="JD203" i="1"/>
  <c r="IN203" i="1"/>
  <c r="HM203" i="1"/>
  <c r="HL203" i="1"/>
  <c r="GT203" i="1"/>
  <c r="GR203" i="1"/>
  <c r="GM203" i="1"/>
  <c r="GG203" i="1"/>
  <c r="FU203" i="1"/>
  <c r="FO203" i="1"/>
  <c r="FC203" i="1"/>
  <c r="EW203" i="1"/>
  <c r="EK203" i="1"/>
  <c r="EE203" i="1"/>
  <c r="DS203" i="1"/>
  <c r="DM203" i="1"/>
  <c r="DA203" i="1"/>
  <c r="CU203" i="1"/>
  <c r="CE203" i="1"/>
  <c r="GO203" i="1" s="1"/>
  <c r="BT203" i="1"/>
  <c r="BS203" i="1"/>
  <c r="BP203" i="1"/>
  <c r="BQ203" i="1" s="1"/>
  <c r="BM203" i="1"/>
  <c r="BN203" i="1" s="1"/>
  <c r="BJ203" i="1"/>
  <c r="BK203" i="1" s="1"/>
  <c r="BG203" i="1"/>
  <c r="BH203" i="1" s="1"/>
  <c r="AU203" i="1"/>
  <c r="AR203" i="1"/>
  <c r="AC203" i="1"/>
  <c r="JK202" i="1"/>
  <c r="JI202" i="1"/>
  <c r="JD202" i="1"/>
  <c r="IN202" i="1"/>
  <c r="HM202" i="1"/>
  <c r="HL202" i="1"/>
  <c r="GT202" i="1"/>
  <c r="GR202" i="1"/>
  <c r="GM202" i="1"/>
  <c r="GG202" i="1"/>
  <c r="FU202" i="1"/>
  <c r="FO202" i="1"/>
  <c r="FC202" i="1"/>
  <c r="EW202" i="1"/>
  <c r="EK202" i="1"/>
  <c r="EE202" i="1"/>
  <c r="DS202" i="1"/>
  <c r="DM202" i="1"/>
  <c r="DA202" i="1"/>
  <c r="CU202" i="1"/>
  <c r="CE202" i="1"/>
  <c r="GO202" i="1" s="1"/>
  <c r="BT202" i="1"/>
  <c r="BS202" i="1"/>
  <c r="BP202" i="1"/>
  <c r="BQ202" i="1" s="1"/>
  <c r="BM202" i="1"/>
  <c r="BN202" i="1" s="1"/>
  <c r="BJ202" i="1"/>
  <c r="BK202" i="1" s="1"/>
  <c r="BG202" i="1"/>
  <c r="BH202" i="1" s="1"/>
  <c r="AU202" i="1"/>
  <c r="AR202" i="1"/>
  <c r="AC202" i="1"/>
  <c r="JK201" i="1"/>
  <c r="JI201" i="1"/>
  <c r="JD201" i="1"/>
  <c r="IN201" i="1"/>
  <c r="HM201" i="1"/>
  <c r="HL201" i="1"/>
  <c r="GT201" i="1"/>
  <c r="GR201" i="1"/>
  <c r="GM201" i="1"/>
  <c r="GG201" i="1"/>
  <c r="FU201" i="1"/>
  <c r="FO201" i="1"/>
  <c r="FC201" i="1"/>
  <c r="EW201" i="1"/>
  <c r="EK201" i="1"/>
  <c r="EE201" i="1"/>
  <c r="DS201" i="1"/>
  <c r="DM201" i="1"/>
  <c r="DA201" i="1"/>
  <c r="CU201" i="1"/>
  <c r="CE201" i="1"/>
  <c r="BT201" i="1"/>
  <c r="BS201" i="1"/>
  <c r="BP201" i="1"/>
  <c r="BQ201" i="1" s="1"/>
  <c r="BM201" i="1"/>
  <c r="BN201" i="1" s="1"/>
  <c r="BJ201" i="1"/>
  <c r="BK201" i="1" s="1"/>
  <c r="BG201" i="1"/>
  <c r="BH201" i="1" s="1"/>
  <c r="AU201" i="1"/>
  <c r="AR201" i="1"/>
  <c r="AC201" i="1"/>
  <c r="JK200" i="1"/>
  <c r="JI200" i="1"/>
  <c r="JD200" i="1"/>
  <c r="IN200" i="1"/>
  <c r="HM200" i="1"/>
  <c r="HL200" i="1"/>
  <c r="GT200" i="1"/>
  <c r="GR200" i="1"/>
  <c r="GM200" i="1"/>
  <c r="GG200" i="1"/>
  <c r="FU200" i="1"/>
  <c r="FO200" i="1"/>
  <c r="FC200" i="1"/>
  <c r="EW200" i="1"/>
  <c r="EK200" i="1"/>
  <c r="EE200" i="1"/>
  <c r="DS200" i="1"/>
  <c r="DM200" i="1"/>
  <c r="DA200" i="1"/>
  <c r="CU200" i="1"/>
  <c r="CE200" i="1"/>
  <c r="BT200" i="1"/>
  <c r="BS200" i="1"/>
  <c r="BP200" i="1"/>
  <c r="BQ200" i="1" s="1"/>
  <c r="BM200" i="1"/>
  <c r="BN200" i="1" s="1"/>
  <c r="BJ200" i="1"/>
  <c r="BK200" i="1" s="1"/>
  <c r="BG200" i="1"/>
  <c r="BH200" i="1" s="1"/>
  <c r="AU200" i="1"/>
  <c r="AR200" i="1"/>
  <c r="AC200" i="1"/>
  <c r="JK199" i="1"/>
  <c r="JI199" i="1"/>
  <c r="JD199" i="1"/>
  <c r="IN199" i="1"/>
  <c r="HM199" i="1"/>
  <c r="HL199" i="1"/>
  <c r="GT199" i="1"/>
  <c r="GR199" i="1"/>
  <c r="GM199" i="1"/>
  <c r="GG199" i="1"/>
  <c r="FU199" i="1"/>
  <c r="FO199" i="1"/>
  <c r="FC199" i="1"/>
  <c r="EW199" i="1"/>
  <c r="EK199" i="1"/>
  <c r="EE199" i="1"/>
  <c r="DS199" i="1"/>
  <c r="DM199" i="1"/>
  <c r="DA199" i="1"/>
  <c r="CU199" i="1"/>
  <c r="CE199" i="1"/>
  <c r="BT199" i="1"/>
  <c r="BS199" i="1"/>
  <c r="BP199" i="1"/>
  <c r="BQ199" i="1" s="1"/>
  <c r="BM199" i="1"/>
  <c r="BN199" i="1" s="1"/>
  <c r="BJ199" i="1"/>
  <c r="BK199" i="1" s="1"/>
  <c r="BG199" i="1"/>
  <c r="BH199" i="1" s="1"/>
  <c r="AU199" i="1"/>
  <c r="AR199" i="1"/>
  <c r="AC199" i="1"/>
  <c r="JK198" i="1"/>
  <c r="JI198" i="1"/>
  <c r="JD198" i="1"/>
  <c r="IN198" i="1"/>
  <c r="HM198" i="1"/>
  <c r="HL198" i="1"/>
  <c r="GT198" i="1"/>
  <c r="GR198" i="1"/>
  <c r="GM198" i="1"/>
  <c r="GG198" i="1"/>
  <c r="FU198" i="1"/>
  <c r="FO198" i="1"/>
  <c r="FC198" i="1"/>
  <c r="EW198" i="1"/>
  <c r="EK198" i="1"/>
  <c r="EE198" i="1"/>
  <c r="DS198" i="1"/>
  <c r="DM198" i="1"/>
  <c r="DA198" i="1"/>
  <c r="CU198" i="1"/>
  <c r="CE198" i="1"/>
  <c r="GO198" i="1" s="1"/>
  <c r="BT198" i="1"/>
  <c r="BS198" i="1"/>
  <c r="BP198" i="1"/>
  <c r="BQ198" i="1" s="1"/>
  <c r="BM198" i="1"/>
  <c r="BN198" i="1" s="1"/>
  <c r="BJ198" i="1"/>
  <c r="BK198" i="1" s="1"/>
  <c r="BG198" i="1"/>
  <c r="BH198" i="1" s="1"/>
  <c r="AU198" i="1"/>
  <c r="AR198" i="1"/>
  <c r="AC198" i="1"/>
  <c r="JK197" i="1"/>
  <c r="JI197" i="1"/>
  <c r="JD197" i="1"/>
  <c r="IN197" i="1"/>
  <c r="HM197" i="1"/>
  <c r="HL197" i="1"/>
  <c r="GT197" i="1"/>
  <c r="GR197" i="1"/>
  <c r="GM197" i="1"/>
  <c r="GG197" i="1"/>
  <c r="FU197" i="1"/>
  <c r="FO197" i="1"/>
  <c r="FC197" i="1"/>
  <c r="EW197" i="1"/>
  <c r="EK197" i="1"/>
  <c r="EE197" i="1"/>
  <c r="DS197" i="1"/>
  <c r="DM197" i="1"/>
  <c r="DA197" i="1"/>
  <c r="CU197" i="1"/>
  <c r="CE197" i="1"/>
  <c r="GO197" i="1" s="1"/>
  <c r="BT197" i="1"/>
  <c r="BS197" i="1"/>
  <c r="BP197" i="1"/>
  <c r="BQ197" i="1" s="1"/>
  <c r="BM197" i="1"/>
  <c r="BN197" i="1" s="1"/>
  <c r="BJ197" i="1"/>
  <c r="BK197" i="1" s="1"/>
  <c r="BG197" i="1"/>
  <c r="AU197" i="1"/>
  <c r="AR197" i="1"/>
  <c r="AC197" i="1"/>
  <c r="JK196" i="1"/>
  <c r="JI196" i="1"/>
  <c r="JD196" i="1"/>
  <c r="IN196" i="1"/>
  <c r="HM196" i="1"/>
  <c r="HL196" i="1"/>
  <c r="GT196" i="1"/>
  <c r="GR196" i="1"/>
  <c r="GM196" i="1"/>
  <c r="GG196" i="1"/>
  <c r="FU196" i="1"/>
  <c r="FO196" i="1"/>
  <c r="FC196" i="1"/>
  <c r="EW196" i="1"/>
  <c r="EK196" i="1"/>
  <c r="EE196" i="1"/>
  <c r="DS196" i="1"/>
  <c r="DM196" i="1"/>
  <c r="DA196" i="1"/>
  <c r="CU196" i="1"/>
  <c r="CE196" i="1"/>
  <c r="GO196" i="1" s="1"/>
  <c r="BT196" i="1"/>
  <c r="BS196" i="1"/>
  <c r="BP196" i="1"/>
  <c r="BQ196" i="1" s="1"/>
  <c r="BM196" i="1"/>
  <c r="BN196" i="1" s="1"/>
  <c r="BJ196" i="1"/>
  <c r="BK196" i="1" s="1"/>
  <c r="BG196" i="1"/>
  <c r="AU196" i="1"/>
  <c r="AR196" i="1"/>
  <c r="AC196" i="1"/>
  <c r="JK195" i="1"/>
  <c r="JI195" i="1"/>
  <c r="JD195" i="1"/>
  <c r="IN195" i="1"/>
  <c r="HM195" i="1"/>
  <c r="HL195" i="1"/>
  <c r="GT195" i="1"/>
  <c r="GR195" i="1"/>
  <c r="GM195" i="1"/>
  <c r="GG195" i="1"/>
  <c r="FU195" i="1"/>
  <c r="FO195" i="1"/>
  <c r="FC195" i="1"/>
  <c r="EW195" i="1"/>
  <c r="EK195" i="1"/>
  <c r="EE195" i="1"/>
  <c r="DS195" i="1"/>
  <c r="DM195" i="1"/>
  <c r="DA195" i="1"/>
  <c r="CU195" i="1"/>
  <c r="CE195" i="1"/>
  <c r="GO195" i="1" s="1"/>
  <c r="BT195" i="1"/>
  <c r="BS195" i="1"/>
  <c r="BP195" i="1"/>
  <c r="BQ195" i="1" s="1"/>
  <c r="BM195" i="1"/>
  <c r="BN195" i="1" s="1"/>
  <c r="BJ195" i="1"/>
  <c r="BK195" i="1" s="1"/>
  <c r="BG195" i="1"/>
  <c r="AU195" i="1"/>
  <c r="AR195" i="1"/>
  <c r="AC195" i="1"/>
  <c r="JK194" i="1"/>
  <c r="JI194" i="1"/>
  <c r="JD194" i="1"/>
  <c r="IN194" i="1"/>
  <c r="HM194" i="1"/>
  <c r="HL194" i="1"/>
  <c r="GT194" i="1"/>
  <c r="GR194" i="1"/>
  <c r="GM194" i="1"/>
  <c r="GG194" i="1"/>
  <c r="FU194" i="1"/>
  <c r="FO194" i="1"/>
  <c r="FC194" i="1"/>
  <c r="EW194" i="1"/>
  <c r="EK194" i="1"/>
  <c r="EE194" i="1"/>
  <c r="DS194" i="1"/>
  <c r="DM194" i="1"/>
  <c r="DA194" i="1"/>
  <c r="CU194" i="1"/>
  <c r="CE194" i="1"/>
  <c r="BT194" i="1"/>
  <c r="BS194" i="1"/>
  <c r="BP194" i="1"/>
  <c r="BQ194" i="1" s="1"/>
  <c r="BM194" i="1"/>
  <c r="BN194" i="1" s="1"/>
  <c r="BJ194" i="1"/>
  <c r="BK194" i="1" s="1"/>
  <c r="BG194" i="1"/>
  <c r="AU194" i="1"/>
  <c r="AR194" i="1"/>
  <c r="AC194" i="1"/>
  <c r="JK193" i="1"/>
  <c r="JI193" i="1"/>
  <c r="JD193" i="1"/>
  <c r="IN193" i="1"/>
  <c r="HM193" i="1"/>
  <c r="HL193" i="1"/>
  <c r="GT193" i="1"/>
  <c r="GR193" i="1"/>
  <c r="GM193" i="1"/>
  <c r="GG193" i="1"/>
  <c r="FU193" i="1"/>
  <c r="FO193" i="1"/>
  <c r="FC193" i="1"/>
  <c r="EW193" i="1"/>
  <c r="EK193" i="1"/>
  <c r="EE193" i="1"/>
  <c r="DS193" i="1"/>
  <c r="DM193" i="1"/>
  <c r="DA193" i="1"/>
  <c r="CU193" i="1"/>
  <c r="CE193" i="1"/>
  <c r="GO193" i="1" s="1"/>
  <c r="BT193" i="1"/>
  <c r="BS193" i="1"/>
  <c r="BP193" i="1"/>
  <c r="BQ193" i="1" s="1"/>
  <c r="BM193" i="1"/>
  <c r="BN193" i="1" s="1"/>
  <c r="BJ193" i="1"/>
  <c r="BK193" i="1" s="1"/>
  <c r="BG193" i="1"/>
  <c r="AU193" i="1"/>
  <c r="AR193" i="1"/>
  <c r="AC193" i="1"/>
  <c r="JK192" i="1"/>
  <c r="JI192" i="1"/>
  <c r="JD192" i="1"/>
  <c r="IN192" i="1"/>
  <c r="HM192" i="1"/>
  <c r="HL192" i="1"/>
  <c r="GT192" i="1"/>
  <c r="GR192" i="1"/>
  <c r="GM192" i="1"/>
  <c r="GG192" i="1"/>
  <c r="FU192" i="1"/>
  <c r="FO192" i="1"/>
  <c r="FC192" i="1"/>
  <c r="EW192" i="1"/>
  <c r="EK192" i="1"/>
  <c r="EE192" i="1"/>
  <c r="DS192" i="1"/>
  <c r="DM192" i="1"/>
  <c r="DA192" i="1"/>
  <c r="CU192" i="1"/>
  <c r="CE192" i="1"/>
  <c r="GO192" i="1" s="1"/>
  <c r="BT192" i="1"/>
  <c r="BS192" i="1"/>
  <c r="BP192" i="1"/>
  <c r="BQ192" i="1" s="1"/>
  <c r="BM192" i="1"/>
  <c r="BN192" i="1" s="1"/>
  <c r="BK192" i="1"/>
  <c r="BJ192" i="1"/>
  <c r="BG192" i="1"/>
  <c r="AU192" i="1"/>
  <c r="AR192" i="1"/>
  <c r="AC192" i="1"/>
  <c r="JK191" i="1"/>
  <c r="JI191" i="1"/>
  <c r="JD191" i="1"/>
  <c r="IN191" i="1"/>
  <c r="HM191" i="1"/>
  <c r="HL191" i="1"/>
  <c r="GT191" i="1"/>
  <c r="GR191" i="1"/>
  <c r="GM191" i="1"/>
  <c r="GG191" i="1"/>
  <c r="FU191" i="1"/>
  <c r="FO191" i="1"/>
  <c r="FC191" i="1"/>
  <c r="EW191" i="1"/>
  <c r="EK191" i="1"/>
  <c r="EE191" i="1"/>
  <c r="DS191" i="1"/>
  <c r="DM191" i="1"/>
  <c r="DA191" i="1"/>
  <c r="CU191" i="1"/>
  <c r="CE191" i="1"/>
  <c r="GO191" i="1" s="1"/>
  <c r="BT191" i="1"/>
  <c r="BS191" i="1"/>
  <c r="BP191" i="1"/>
  <c r="BQ191" i="1" s="1"/>
  <c r="BM191" i="1"/>
  <c r="BN191" i="1" s="1"/>
  <c r="BJ191" i="1"/>
  <c r="BK191" i="1" s="1"/>
  <c r="BG191" i="1"/>
  <c r="AU191" i="1"/>
  <c r="AR191" i="1"/>
  <c r="AC191" i="1"/>
  <c r="JK190" i="1"/>
  <c r="JI190" i="1"/>
  <c r="JD190" i="1"/>
  <c r="IN190" i="1"/>
  <c r="HM190" i="1"/>
  <c r="HL190" i="1"/>
  <c r="GT190" i="1"/>
  <c r="GR190" i="1"/>
  <c r="GM190" i="1"/>
  <c r="GG190" i="1"/>
  <c r="FU190" i="1"/>
  <c r="FO190" i="1"/>
  <c r="FC190" i="1"/>
  <c r="EW190" i="1"/>
  <c r="EK190" i="1"/>
  <c r="EE190" i="1"/>
  <c r="DS190" i="1"/>
  <c r="DM190" i="1"/>
  <c r="DA190" i="1"/>
  <c r="CU190" i="1"/>
  <c r="CE190" i="1"/>
  <c r="BT190" i="1"/>
  <c r="BS190" i="1"/>
  <c r="BP190" i="1"/>
  <c r="BQ190" i="1" s="1"/>
  <c r="BM190" i="1"/>
  <c r="BN190" i="1" s="1"/>
  <c r="BJ190" i="1"/>
  <c r="BK190" i="1" s="1"/>
  <c r="BG190" i="1"/>
  <c r="AU190" i="1"/>
  <c r="AR190" i="1"/>
  <c r="AC190" i="1"/>
  <c r="JK189" i="1"/>
  <c r="JI189" i="1"/>
  <c r="JD189" i="1"/>
  <c r="IN189" i="1"/>
  <c r="HM189" i="1"/>
  <c r="HL189" i="1"/>
  <c r="GT189" i="1"/>
  <c r="GR189" i="1"/>
  <c r="GM189" i="1"/>
  <c r="GG189" i="1"/>
  <c r="FU189" i="1"/>
  <c r="FO189" i="1"/>
  <c r="FC189" i="1"/>
  <c r="EW189" i="1"/>
  <c r="EK189" i="1"/>
  <c r="EE189" i="1"/>
  <c r="DS189" i="1"/>
  <c r="DM189" i="1"/>
  <c r="DA189" i="1"/>
  <c r="CU189" i="1"/>
  <c r="CE189" i="1"/>
  <c r="BT189" i="1"/>
  <c r="BS189" i="1"/>
  <c r="BP189" i="1"/>
  <c r="BQ189" i="1" s="1"/>
  <c r="BM189" i="1"/>
  <c r="BN189" i="1" s="1"/>
  <c r="BJ189" i="1"/>
  <c r="BK189" i="1" s="1"/>
  <c r="BG189" i="1"/>
  <c r="AU189" i="1"/>
  <c r="AR189" i="1"/>
  <c r="AC189" i="1"/>
  <c r="JK188" i="1"/>
  <c r="JI188" i="1"/>
  <c r="JD188" i="1"/>
  <c r="IN188" i="1"/>
  <c r="HM188" i="1"/>
  <c r="HL188" i="1"/>
  <c r="GT188" i="1"/>
  <c r="GR188" i="1"/>
  <c r="GM188" i="1"/>
  <c r="GG188" i="1"/>
  <c r="FU188" i="1"/>
  <c r="FO188" i="1"/>
  <c r="FC188" i="1"/>
  <c r="EW188" i="1"/>
  <c r="EK188" i="1"/>
  <c r="EE188" i="1"/>
  <c r="DS188" i="1"/>
  <c r="DM188" i="1"/>
  <c r="DA188" i="1"/>
  <c r="CU188" i="1"/>
  <c r="CE188" i="1"/>
  <c r="BT188" i="1"/>
  <c r="BS188" i="1"/>
  <c r="BP188" i="1"/>
  <c r="BQ188" i="1" s="1"/>
  <c r="BM188" i="1"/>
  <c r="BN188" i="1" s="1"/>
  <c r="BK188" i="1"/>
  <c r="BJ188" i="1"/>
  <c r="BG188" i="1"/>
  <c r="AU188" i="1"/>
  <c r="II188" i="1" s="1"/>
  <c r="IK188" i="1" s="1"/>
  <c r="AR188" i="1"/>
  <c r="AC188" i="1"/>
  <c r="JK187" i="1"/>
  <c r="JI187" i="1"/>
  <c r="JD187" i="1"/>
  <c r="IN187" i="1"/>
  <c r="HM187" i="1"/>
  <c r="HL187" i="1"/>
  <c r="GT187" i="1"/>
  <c r="GR187" i="1"/>
  <c r="GM187" i="1"/>
  <c r="GG187" i="1"/>
  <c r="FU187" i="1"/>
  <c r="FO187" i="1"/>
  <c r="FC187" i="1"/>
  <c r="EW187" i="1"/>
  <c r="EK187" i="1"/>
  <c r="EE187" i="1"/>
  <c r="DS187" i="1"/>
  <c r="DM187" i="1"/>
  <c r="DA187" i="1"/>
  <c r="CU187" i="1"/>
  <c r="CE187" i="1"/>
  <c r="BT187" i="1"/>
  <c r="BS187" i="1"/>
  <c r="BP187" i="1"/>
  <c r="BQ187" i="1" s="1"/>
  <c r="BM187" i="1"/>
  <c r="BN187" i="1" s="1"/>
  <c r="BJ187" i="1"/>
  <c r="BK187" i="1" s="1"/>
  <c r="BG187" i="1"/>
  <c r="AU187" i="1"/>
  <c r="AR187" i="1"/>
  <c r="AC187" i="1"/>
  <c r="JK186" i="1"/>
  <c r="JI186" i="1"/>
  <c r="JD186" i="1"/>
  <c r="IN186" i="1"/>
  <c r="HM186" i="1"/>
  <c r="HL186" i="1"/>
  <c r="GT186" i="1"/>
  <c r="GR186" i="1"/>
  <c r="GM186" i="1"/>
  <c r="GG186" i="1"/>
  <c r="FU186" i="1"/>
  <c r="FO186" i="1"/>
  <c r="FC186" i="1"/>
  <c r="EW186" i="1"/>
  <c r="EK186" i="1"/>
  <c r="EE186" i="1"/>
  <c r="DS186" i="1"/>
  <c r="DM186" i="1"/>
  <c r="DA186" i="1"/>
  <c r="CU186" i="1"/>
  <c r="CE186" i="1"/>
  <c r="GO186" i="1" s="1"/>
  <c r="BT186" i="1"/>
  <c r="BS186" i="1"/>
  <c r="BP186" i="1"/>
  <c r="BQ186" i="1" s="1"/>
  <c r="BM186" i="1"/>
  <c r="BN186" i="1" s="1"/>
  <c r="BJ186" i="1"/>
  <c r="BK186" i="1" s="1"/>
  <c r="BG186" i="1"/>
  <c r="AU186" i="1"/>
  <c r="AR186" i="1"/>
  <c r="AC186" i="1"/>
  <c r="JK185" i="1"/>
  <c r="JI185" i="1"/>
  <c r="JD185" i="1"/>
  <c r="IN185" i="1"/>
  <c r="HM185" i="1"/>
  <c r="HL185" i="1"/>
  <c r="GT185" i="1"/>
  <c r="GR185" i="1"/>
  <c r="GM185" i="1"/>
  <c r="GG185" i="1"/>
  <c r="FU185" i="1"/>
  <c r="FO185" i="1"/>
  <c r="FC185" i="1"/>
  <c r="EW185" i="1"/>
  <c r="EK185" i="1"/>
  <c r="EE185" i="1"/>
  <c r="DS185" i="1"/>
  <c r="DM185" i="1"/>
  <c r="DA185" i="1"/>
  <c r="CU185" i="1"/>
  <c r="CE185" i="1"/>
  <c r="GO185" i="1" s="1"/>
  <c r="BT185" i="1"/>
  <c r="BS185" i="1"/>
  <c r="BP185" i="1"/>
  <c r="BQ185" i="1" s="1"/>
  <c r="BM185" i="1"/>
  <c r="BN185" i="1" s="1"/>
  <c r="BJ185" i="1"/>
  <c r="BK185" i="1" s="1"/>
  <c r="BG185" i="1"/>
  <c r="AU185" i="1"/>
  <c r="AR185" i="1"/>
  <c r="AC185" i="1"/>
  <c r="JK184" i="1"/>
  <c r="JI184" i="1"/>
  <c r="JD184" i="1"/>
  <c r="IN184" i="1"/>
  <c r="HM184" i="1"/>
  <c r="HL184" i="1"/>
  <c r="GT184" i="1"/>
  <c r="GR184" i="1"/>
  <c r="GM184" i="1"/>
  <c r="GG184" i="1"/>
  <c r="FU184" i="1"/>
  <c r="FO184" i="1"/>
  <c r="FC184" i="1"/>
  <c r="EW184" i="1"/>
  <c r="EK184" i="1"/>
  <c r="EE184" i="1"/>
  <c r="DS184" i="1"/>
  <c r="DM184" i="1"/>
  <c r="DA184" i="1"/>
  <c r="CU184" i="1"/>
  <c r="CE184" i="1"/>
  <c r="GO184" i="1" s="1"/>
  <c r="BT184" i="1"/>
  <c r="BS184" i="1"/>
  <c r="BQ184" i="1"/>
  <c r="BP184" i="1"/>
  <c r="BM184" i="1"/>
  <c r="BN184" i="1" s="1"/>
  <c r="BJ184" i="1"/>
  <c r="BK184" i="1" s="1"/>
  <c r="BG184" i="1"/>
  <c r="AU184" i="1"/>
  <c r="AR184" i="1"/>
  <c r="AC184" i="1"/>
  <c r="JK183" i="1"/>
  <c r="JI183" i="1"/>
  <c r="JD183" i="1"/>
  <c r="IN183" i="1"/>
  <c r="HM183" i="1"/>
  <c r="HL183" i="1"/>
  <c r="GT183" i="1"/>
  <c r="GR183" i="1"/>
  <c r="GM183" i="1"/>
  <c r="GG183" i="1"/>
  <c r="FU183" i="1"/>
  <c r="FO183" i="1"/>
  <c r="FC183" i="1"/>
  <c r="EW183" i="1"/>
  <c r="EK183" i="1"/>
  <c r="EE183" i="1"/>
  <c r="DS183" i="1"/>
  <c r="DM183" i="1"/>
  <c r="DA183" i="1"/>
  <c r="CU183" i="1"/>
  <c r="CE183" i="1"/>
  <c r="BT183" i="1"/>
  <c r="BS183" i="1"/>
  <c r="BP183" i="1"/>
  <c r="BQ183" i="1" s="1"/>
  <c r="BN183" i="1"/>
  <c r="BM183" i="1"/>
  <c r="BJ183" i="1"/>
  <c r="BK183" i="1" s="1"/>
  <c r="BG183" i="1"/>
  <c r="AU183" i="1"/>
  <c r="AR183" i="1"/>
  <c r="AC183" i="1"/>
  <c r="JK182" i="1"/>
  <c r="JI182" i="1"/>
  <c r="JD182" i="1"/>
  <c r="IN182" i="1"/>
  <c r="HM182" i="1"/>
  <c r="HL182" i="1"/>
  <c r="GT182" i="1"/>
  <c r="GR182" i="1"/>
  <c r="GM182" i="1"/>
  <c r="GG182" i="1"/>
  <c r="FU182" i="1"/>
  <c r="FO182" i="1"/>
  <c r="FC182" i="1"/>
  <c r="EW182" i="1"/>
  <c r="EK182" i="1"/>
  <c r="EE182" i="1"/>
  <c r="DS182" i="1"/>
  <c r="DM182" i="1"/>
  <c r="DA182" i="1"/>
  <c r="CU182" i="1"/>
  <c r="CE182" i="1"/>
  <c r="BT182" i="1"/>
  <c r="BS182" i="1"/>
  <c r="BP182" i="1"/>
  <c r="BQ182" i="1" s="1"/>
  <c r="BM182" i="1"/>
  <c r="BN182" i="1" s="1"/>
  <c r="BJ182" i="1"/>
  <c r="BK182" i="1" s="1"/>
  <c r="BG182" i="1"/>
  <c r="AU182" i="1"/>
  <c r="AR182" i="1"/>
  <c r="AC182" i="1"/>
  <c r="JK181" i="1"/>
  <c r="JI181" i="1"/>
  <c r="JD181" i="1"/>
  <c r="IN181" i="1"/>
  <c r="HM181" i="1"/>
  <c r="HL181" i="1"/>
  <c r="GT181" i="1"/>
  <c r="GR181" i="1"/>
  <c r="GM181" i="1"/>
  <c r="GG181" i="1"/>
  <c r="FU181" i="1"/>
  <c r="FO181" i="1"/>
  <c r="FC181" i="1"/>
  <c r="EW181" i="1"/>
  <c r="EK181" i="1"/>
  <c r="EE181" i="1"/>
  <c r="DS181" i="1"/>
  <c r="DM181" i="1"/>
  <c r="DA181" i="1"/>
  <c r="CU181" i="1"/>
  <c r="CE181" i="1"/>
  <c r="BT181" i="1"/>
  <c r="BS181" i="1"/>
  <c r="BP181" i="1"/>
  <c r="BQ181" i="1" s="1"/>
  <c r="BM181" i="1"/>
  <c r="BN181" i="1" s="1"/>
  <c r="BJ181" i="1"/>
  <c r="BK181" i="1" s="1"/>
  <c r="BG181" i="1"/>
  <c r="AU181" i="1"/>
  <c r="AR181" i="1"/>
  <c r="AC181" i="1"/>
  <c r="JK180" i="1"/>
  <c r="JI180" i="1"/>
  <c r="JD180" i="1"/>
  <c r="IN180" i="1"/>
  <c r="HM180" i="1"/>
  <c r="HL180" i="1"/>
  <c r="GT180" i="1"/>
  <c r="GR180" i="1"/>
  <c r="GM180" i="1"/>
  <c r="GG180" i="1"/>
  <c r="FU180" i="1"/>
  <c r="FO180" i="1"/>
  <c r="FC180" i="1"/>
  <c r="EW180" i="1"/>
  <c r="EK180" i="1"/>
  <c r="EE180" i="1"/>
  <c r="DS180" i="1"/>
  <c r="DM180" i="1"/>
  <c r="DA180" i="1"/>
  <c r="CU180" i="1"/>
  <c r="CE180" i="1"/>
  <c r="GO180" i="1" s="1"/>
  <c r="BT180" i="1"/>
  <c r="BS180" i="1"/>
  <c r="BP180" i="1"/>
  <c r="BQ180" i="1" s="1"/>
  <c r="BM180" i="1"/>
  <c r="BN180" i="1" s="1"/>
  <c r="BJ180" i="1"/>
  <c r="BK180" i="1" s="1"/>
  <c r="BG180" i="1"/>
  <c r="BH180" i="1" s="1"/>
  <c r="AU180" i="1"/>
  <c r="AR180" i="1"/>
  <c r="AC180" i="1"/>
  <c r="JK179" i="1"/>
  <c r="JI179" i="1"/>
  <c r="JD179" i="1"/>
  <c r="IN179" i="1"/>
  <c r="HM179" i="1"/>
  <c r="HL179" i="1"/>
  <c r="GT179" i="1"/>
  <c r="GR179" i="1"/>
  <c r="GM179" i="1"/>
  <c r="GG179" i="1"/>
  <c r="FU179" i="1"/>
  <c r="FO179" i="1"/>
  <c r="FC179" i="1"/>
  <c r="EW179" i="1"/>
  <c r="EK179" i="1"/>
  <c r="EE179" i="1"/>
  <c r="DS179" i="1"/>
  <c r="DM179" i="1"/>
  <c r="DA179" i="1"/>
  <c r="CU179" i="1"/>
  <c r="CE179" i="1"/>
  <c r="BT179" i="1"/>
  <c r="BS179" i="1"/>
  <c r="BP179" i="1"/>
  <c r="BQ179" i="1" s="1"/>
  <c r="BM179" i="1"/>
  <c r="BN179" i="1" s="1"/>
  <c r="BJ179" i="1"/>
  <c r="BK179" i="1" s="1"/>
  <c r="BG179" i="1"/>
  <c r="AU179" i="1"/>
  <c r="AR179" i="1"/>
  <c r="AC179" i="1"/>
  <c r="JK178" i="1"/>
  <c r="JI178" i="1"/>
  <c r="JD178" i="1"/>
  <c r="IN178" i="1"/>
  <c r="HM178" i="1"/>
  <c r="HL178" i="1"/>
  <c r="GT178" i="1"/>
  <c r="GR178" i="1"/>
  <c r="GM178" i="1"/>
  <c r="GG178" i="1"/>
  <c r="FU178" i="1"/>
  <c r="FO178" i="1"/>
  <c r="FC178" i="1"/>
  <c r="EW178" i="1"/>
  <c r="EK178" i="1"/>
  <c r="EE178" i="1"/>
  <c r="DS178" i="1"/>
  <c r="DM178" i="1"/>
  <c r="DA178" i="1"/>
  <c r="CU178" i="1"/>
  <c r="CE178" i="1"/>
  <c r="BT178" i="1"/>
  <c r="BS178" i="1"/>
  <c r="BP178" i="1"/>
  <c r="BQ178" i="1" s="1"/>
  <c r="BM178" i="1"/>
  <c r="BN178" i="1" s="1"/>
  <c r="BJ178" i="1"/>
  <c r="BK178" i="1" s="1"/>
  <c r="BG178" i="1"/>
  <c r="BH178" i="1" s="1"/>
  <c r="AU178" i="1"/>
  <c r="AR178" i="1"/>
  <c r="AC178" i="1"/>
  <c r="JK177" i="1"/>
  <c r="JI177" i="1"/>
  <c r="JD177" i="1"/>
  <c r="IN177" i="1"/>
  <c r="HM177" i="1"/>
  <c r="HL177" i="1"/>
  <c r="GT177" i="1"/>
  <c r="GR177" i="1"/>
  <c r="GM177" i="1"/>
  <c r="GG177" i="1"/>
  <c r="FU177" i="1"/>
  <c r="FO177" i="1"/>
  <c r="FC177" i="1"/>
  <c r="EW177" i="1"/>
  <c r="EK177" i="1"/>
  <c r="EE177" i="1"/>
  <c r="DS177" i="1"/>
  <c r="DM177" i="1"/>
  <c r="DA177" i="1"/>
  <c r="CU177" i="1"/>
  <c r="CE177" i="1"/>
  <c r="GO177" i="1" s="1"/>
  <c r="BT177" i="1"/>
  <c r="BS177" i="1"/>
  <c r="BP177" i="1"/>
  <c r="BQ177" i="1" s="1"/>
  <c r="BM177" i="1"/>
  <c r="BN177" i="1" s="1"/>
  <c r="BJ177" i="1"/>
  <c r="BK177" i="1" s="1"/>
  <c r="BG177" i="1"/>
  <c r="AU177" i="1"/>
  <c r="II177" i="1" s="1"/>
  <c r="IK177" i="1" s="1"/>
  <c r="AR177" i="1"/>
  <c r="AC177" i="1"/>
  <c r="JK176" i="1"/>
  <c r="JI176" i="1"/>
  <c r="JD176" i="1"/>
  <c r="IN176" i="1"/>
  <c r="HM176" i="1"/>
  <c r="HL176" i="1"/>
  <c r="GT176" i="1"/>
  <c r="GR176" i="1"/>
  <c r="GM176" i="1"/>
  <c r="GG176" i="1"/>
  <c r="FU176" i="1"/>
  <c r="FO176" i="1"/>
  <c r="FC176" i="1"/>
  <c r="EW176" i="1"/>
  <c r="EK176" i="1"/>
  <c r="EE176" i="1"/>
  <c r="DS176" i="1"/>
  <c r="DM176" i="1"/>
  <c r="DA176" i="1"/>
  <c r="CU176" i="1"/>
  <c r="CE176" i="1"/>
  <c r="BT176" i="1"/>
  <c r="BS176" i="1"/>
  <c r="BP176" i="1"/>
  <c r="BQ176" i="1" s="1"/>
  <c r="BM176" i="1"/>
  <c r="BN176" i="1" s="1"/>
  <c r="BJ176" i="1"/>
  <c r="BK176" i="1" s="1"/>
  <c r="BG176" i="1"/>
  <c r="BH176" i="1" s="1"/>
  <c r="AU176" i="1"/>
  <c r="AR176" i="1"/>
  <c r="AC176" i="1"/>
  <c r="JK175" i="1"/>
  <c r="JI175" i="1"/>
  <c r="JD175" i="1"/>
  <c r="IN175" i="1"/>
  <c r="HM175" i="1"/>
  <c r="HL175" i="1"/>
  <c r="GT175" i="1"/>
  <c r="GR175" i="1"/>
  <c r="GM175" i="1"/>
  <c r="GG175" i="1"/>
  <c r="FU175" i="1"/>
  <c r="FO175" i="1"/>
  <c r="FC175" i="1"/>
  <c r="EW175" i="1"/>
  <c r="EK175" i="1"/>
  <c r="EE175" i="1"/>
  <c r="DS175" i="1"/>
  <c r="DM175" i="1"/>
  <c r="DA175" i="1"/>
  <c r="CU175" i="1"/>
  <c r="CE175" i="1"/>
  <c r="GO175" i="1" s="1"/>
  <c r="BT175" i="1"/>
  <c r="BS175" i="1"/>
  <c r="BP175" i="1"/>
  <c r="BQ175" i="1" s="1"/>
  <c r="BM175" i="1"/>
  <c r="BN175" i="1" s="1"/>
  <c r="BJ175" i="1"/>
  <c r="BG175" i="1"/>
  <c r="BH175" i="1" s="1"/>
  <c r="AU175" i="1"/>
  <c r="II175" i="1" s="1"/>
  <c r="IK175" i="1" s="1"/>
  <c r="AR175" i="1"/>
  <c r="AC175" i="1"/>
  <c r="JK174" i="1"/>
  <c r="JI174" i="1"/>
  <c r="JD174" i="1"/>
  <c r="IN174" i="1"/>
  <c r="HM174" i="1"/>
  <c r="HL174" i="1"/>
  <c r="GT174" i="1"/>
  <c r="GR174" i="1"/>
  <c r="GM174" i="1"/>
  <c r="GG174" i="1"/>
  <c r="FU174" i="1"/>
  <c r="FO174" i="1"/>
  <c r="FC174" i="1"/>
  <c r="EW174" i="1"/>
  <c r="EK174" i="1"/>
  <c r="EE174" i="1"/>
  <c r="DS174" i="1"/>
  <c r="DM174" i="1"/>
  <c r="DA174" i="1"/>
  <c r="CU174" i="1"/>
  <c r="CE174" i="1"/>
  <c r="BT174" i="1"/>
  <c r="BS174" i="1"/>
  <c r="BP174" i="1"/>
  <c r="BQ174" i="1" s="1"/>
  <c r="BM174" i="1"/>
  <c r="BN174" i="1" s="1"/>
  <c r="BJ174" i="1"/>
  <c r="BK174" i="1" s="1"/>
  <c r="BG174" i="1"/>
  <c r="AU174" i="1"/>
  <c r="AR174" i="1"/>
  <c r="AC174" i="1"/>
  <c r="JK173" i="1"/>
  <c r="JI173" i="1"/>
  <c r="JD173" i="1"/>
  <c r="IN173" i="1"/>
  <c r="HM173" i="1"/>
  <c r="HL173" i="1"/>
  <c r="GT173" i="1"/>
  <c r="GR173" i="1"/>
  <c r="GM173" i="1"/>
  <c r="GG173" i="1"/>
  <c r="FU173" i="1"/>
  <c r="FO173" i="1"/>
  <c r="FC173" i="1"/>
  <c r="EW173" i="1"/>
  <c r="EK173" i="1"/>
  <c r="EE173" i="1"/>
  <c r="DS173" i="1"/>
  <c r="DM173" i="1"/>
  <c r="DA173" i="1"/>
  <c r="CU173" i="1"/>
  <c r="CE173" i="1"/>
  <c r="GO173" i="1" s="1"/>
  <c r="BT173" i="1"/>
  <c r="BS173" i="1"/>
  <c r="BP173" i="1"/>
  <c r="BQ173" i="1" s="1"/>
  <c r="BM173" i="1"/>
  <c r="BN173" i="1" s="1"/>
  <c r="BJ173" i="1"/>
  <c r="BG173" i="1"/>
  <c r="BH173" i="1" s="1"/>
  <c r="AU173" i="1"/>
  <c r="BX173" i="1" s="1"/>
  <c r="BY173" i="1" s="1"/>
  <c r="AR173" i="1"/>
  <c r="AC173" i="1"/>
  <c r="JK172" i="1"/>
  <c r="JI172" i="1"/>
  <c r="JD172" i="1"/>
  <c r="IN172" i="1"/>
  <c r="HM172" i="1"/>
  <c r="HL172" i="1"/>
  <c r="GT172" i="1"/>
  <c r="GR172" i="1"/>
  <c r="GM172" i="1"/>
  <c r="GG172" i="1"/>
  <c r="FU172" i="1"/>
  <c r="FO172" i="1"/>
  <c r="FC172" i="1"/>
  <c r="EW172" i="1"/>
  <c r="EK172" i="1"/>
  <c r="EE172" i="1"/>
  <c r="DS172" i="1"/>
  <c r="DM172" i="1"/>
  <c r="DA172" i="1"/>
  <c r="CU172" i="1"/>
  <c r="CE172" i="1"/>
  <c r="BT172" i="1"/>
  <c r="BS172" i="1"/>
  <c r="BP172" i="1"/>
  <c r="BQ172" i="1" s="1"/>
  <c r="BM172" i="1"/>
  <c r="BN172" i="1" s="1"/>
  <c r="BJ172" i="1"/>
  <c r="BK172" i="1" s="1"/>
  <c r="BG172" i="1"/>
  <c r="BH172" i="1" s="1"/>
  <c r="AU172" i="1"/>
  <c r="AR172" i="1"/>
  <c r="AC172" i="1"/>
  <c r="JK171" i="1"/>
  <c r="JI171" i="1"/>
  <c r="JD171" i="1"/>
  <c r="IN171" i="1"/>
  <c r="HM171" i="1"/>
  <c r="HL171" i="1"/>
  <c r="GT171" i="1"/>
  <c r="GR171" i="1"/>
  <c r="GM171" i="1"/>
  <c r="GG171" i="1"/>
  <c r="FU171" i="1"/>
  <c r="FO171" i="1"/>
  <c r="FC171" i="1"/>
  <c r="EW171" i="1"/>
  <c r="EK171" i="1"/>
  <c r="EE171" i="1"/>
  <c r="DS171" i="1"/>
  <c r="DM171" i="1"/>
  <c r="DA171" i="1"/>
  <c r="CU171" i="1"/>
  <c r="CE171" i="1"/>
  <c r="CH171" i="1" s="1"/>
  <c r="CI171" i="1" s="1"/>
  <c r="BT171" i="1"/>
  <c r="BS171" i="1"/>
  <c r="BP171" i="1"/>
  <c r="BQ171" i="1" s="1"/>
  <c r="BM171" i="1"/>
  <c r="BN171" i="1" s="1"/>
  <c r="BJ171" i="1"/>
  <c r="BK171" i="1" s="1"/>
  <c r="BG171" i="1"/>
  <c r="BH171" i="1" s="1"/>
  <c r="AU171" i="1"/>
  <c r="AR171" i="1"/>
  <c r="AC171" i="1"/>
  <c r="JK170" i="1"/>
  <c r="JI170" i="1"/>
  <c r="JD170" i="1"/>
  <c r="IN170" i="1"/>
  <c r="HM170" i="1"/>
  <c r="HL170" i="1"/>
  <c r="GT170" i="1"/>
  <c r="GR170" i="1"/>
  <c r="GM170" i="1"/>
  <c r="GG170" i="1"/>
  <c r="FU170" i="1"/>
  <c r="FO170" i="1"/>
  <c r="FC170" i="1"/>
  <c r="EW170" i="1"/>
  <c r="EK170" i="1"/>
  <c r="EE170" i="1"/>
  <c r="DS170" i="1"/>
  <c r="DM170" i="1"/>
  <c r="DA170" i="1"/>
  <c r="CU170" i="1"/>
  <c r="CE170" i="1"/>
  <c r="GO170" i="1" s="1"/>
  <c r="BT170" i="1"/>
  <c r="BS170" i="1"/>
  <c r="BP170" i="1"/>
  <c r="BQ170" i="1" s="1"/>
  <c r="BM170" i="1"/>
  <c r="BN170" i="1" s="1"/>
  <c r="BJ170" i="1"/>
  <c r="BK170" i="1" s="1"/>
  <c r="BH170" i="1"/>
  <c r="BG170" i="1"/>
  <c r="AU170" i="1"/>
  <c r="AR170" i="1"/>
  <c r="AC170" i="1"/>
  <c r="JK169" i="1"/>
  <c r="JI169" i="1"/>
  <c r="JD169" i="1"/>
  <c r="IN169" i="1"/>
  <c r="HM169" i="1"/>
  <c r="HL169" i="1"/>
  <c r="GT169" i="1"/>
  <c r="GR169" i="1"/>
  <c r="GO169" i="1"/>
  <c r="GM169" i="1"/>
  <c r="GG169" i="1"/>
  <c r="FU169" i="1"/>
  <c r="FO169" i="1"/>
  <c r="FC169" i="1"/>
  <c r="EW169" i="1"/>
  <c r="EK169" i="1"/>
  <c r="EE169" i="1"/>
  <c r="DS169" i="1"/>
  <c r="DM169" i="1"/>
  <c r="DA169" i="1"/>
  <c r="CU169" i="1"/>
  <c r="CE169" i="1"/>
  <c r="BT169" i="1"/>
  <c r="BS169" i="1"/>
  <c r="BP169" i="1"/>
  <c r="BQ169" i="1" s="1"/>
  <c r="BM169" i="1"/>
  <c r="BN169" i="1" s="1"/>
  <c r="BJ169" i="1"/>
  <c r="BK169" i="1" s="1"/>
  <c r="BG169" i="1"/>
  <c r="BH169" i="1" s="1"/>
  <c r="AU169" i="1"/>
  <c r="AR169" i="1"/>
  <c r="AC169" i="1"/>
  <c r="JK168" i="1"/>
  <c r="JI168" i="1"/>
  <c r="JD168" i="1"/>
  <c r="IN168" i="1"/>
  <c r="HM168" i="1"/>
  <c r="HL168" i="1"/>
  <c r="GT168" i="1"/>
  <c r="GR168" i="1"/>
  <c r="GM168" i="1"/>
  <c r="GG168" i="1"/>
  <c r="FU168" i="1"/>
  <c r="FO168" i="1"/>
  <c r="FC168" i="1"/>
  <c r="EW168" i="1"/>
  <c r="EK168" i="1"/>
  <c r="EE168" i="1"/>
  <c r="DS168" i="1"/>
  <c r="DM168" i="1"/>
  <c r="DA168" i="1"/>
  <c r="CU168" i="1"/>
  <c r="CE168" i="1"/>
  <c r="BT168" i="1"/>
  <c r="BS168" i="1"/>
  <c r="BP168" i="1"/>
  <c r="BQ168" i="1" s="1"/>
  <c r="BM168" i="1"/>
  <c r="BN168" i="1" s="1"/>
  <c r="BJ168" i="1"/>
  <c r="BK168" i="1" s="1"/>
  <c r="BG168" i="1"/>
  <c r="BH168" i="1" s="1"/>
  <c r="AU168" i="1"/>
  <c r="AR168" i="1"/>
  <c r="AC168" i="1"/>
  <c r="JK167" i="1"/>
  <c r="JI167" i="1"/>
  <c r="JD167" i="1"/>
  <c r="IN167" i="1"/>
  <c r="HM167" i="1"/>
  <c r="HL167" i="1"/>
  <c r="GT167" i="1"/>
  <c r="GR167" i="1"/>
  <c r="GM167" i="1"/>
  <c r="GG167" i="1"/>
  <c r="FU167" i="1"/>
  <c r="FO167" i="1"/>
  <c r="FC167" i="1"/>
  <c r="EW167" i="1"/>
  <c r="EK167" i="1"/>
  <c r="EE167" i="1"/>
  <c r="DS167" i="1"/>
  <c r="DM167" i="1"/>
  <c r="DA167" i="1"/>
  <c r="CU167" i="1"/>
  <c r="CE167" i="1"/>
  <c r="GO167" i="1" s="1"/>
  <c r="BT167" i="1"/>
  <c r="BS167" i="1"/>
  <c r="BP167" i="1"/>
  <c r="BM167" i="1"/>
  <c r="BN167" i="1" s="1"/>
  <c r="BJ167" i="1"/>
  <c r="BK167" i="1" s="1"/>
  <c r="BG167" i="1"/>
  <c r="BH167" i="1" s="1"/>
  <c r="AU167" i="1"/>
  <c r="AR167" i="1"/>
  <c r="AC167" i="1"/>
  <c r="JK166" i="1"/>
  <c r="JI166" i="1"/>
  <c r="JD166" i="1"/>
  <c r="IN166" i="1"/>
  <c r="HM166" i="1"/>
  <c r="HL166" i="1"/>
  <c r="GT166" i="1"/>
  <c r="GR166" i="1"/>
  <c r="GM166" i="1"/>
  <c r="GG166" i="1"/>
  <c r="FU166" i="1"/>
  <c r="FO166" i="1"/>
  <c r="FC166" i="1"/>
  <c r="EW166" i="1"/>
  <c r="EK166" i="1"/>
  <c r="EE166" i="1"/>
  <c r="DS166" i="1"/>
  <c r="DM166" i="1"/>
  <c r="DA166" i="1"/>
  <c r="CU166" i="1"/>
  <c r="CE166" i="1"/>
  <c r="BT166" i="1"/>
  <c r="BS166" i="1"/>
  <c r="BP166" i="1"/>
  <c r="BQ166" i="1" s="1"/>
  <c r="BM166" i="1"/>
  <c r="BN166" i="1" s="1"/>
  <c r="BJ166" i="1"/>
  <c r="BK166" i="1" s="1"/>
  <c r="BG166" i="1"/>
  <c r="BH166" i="1" s="1"/>
  <c r="AU166" i="1"/>
  <c r="AR166" i="1"/>
  <c r="AC166" i="1"/>
  <c r="JK165" i="1"/>
  <c r="JI165" i="1"/>
  <c r="JD165" i="1"/>
  <c r="IN165" i="1"/>
  <c r="HM165" i="1"/>
  <c r="HL165" i="1"/>
  <c r="GT165" i="1"/>
  <c r="GR165" i="1"/>
  <c r="GM165" i="1"/>
  <c r="GG165" i="1"/>
  <c r="FU165" i="1"/>
  <c r="FO165" i="1"/>
  <c r="FC165" i="1"/>
  <c r="EW165" i="1"/>
  <c r="EK165" i="1"/>
  <c r="EE165" i="1"/>
  <c r="DS165" i="1"/>
  <c r="DM165" i="1"/>
  <c r="DA165" i="1"/>
  <c r="CU165" i="1"/>
  <c r="CE165" i="1"/>
  <c r="GO165" i="1" s="1"/>
  <c r="BT165" i="1"/>
  <c r="BS165" i="1"/>
  <c r="BP165" i="1"/>
  <c r="BQ165" i="1" s="1"/>
  <c r="BM165" i="1"/>
  <c r="BN165" i="1" s="1"/>
  <c r="BJ165" i="1"/>
  <c r="BK165" i="1" s="1"/>
  <c r="BG165" i="1"/>
  <c r="BH165" i="1" s="1"/>
  <c r="AU165" i="1"/>
  <c r="II165" i="1" s="1"/>
  <c r="IK165" i="1" s="1"/>
  <c r="AR165" i="1"/>
  <c r="AC165" i="1"/>
  <c r="JK164" i="1"/>
  <c r="JI164" i="1"/>
  <c r="JD164" i="1"/>
  <c r="IN164" i="1"/>
  <c r="HM164" i="1"/>
  <c r="HL164" i="1"/>
  <c r="GT164" i="1"/>
  <c r="GR164" i="1"/>
  <c r="GM164" i="1"/>
  <c r="GG164" i="1"/>
  <c r="FU164" i="1"/>
  <c r="FO164" i="1"/>
  <c r="FC164" i="1"/>
  <c r="EW164" i="1"/>
  <c r="EK164" i="1"/>
  <c r="EE164" i="1"/>
  <c r="DS164" i="1"/>
  <c r="DM164" i="1"/>
  <c r="DA164" i="1"/>
  <c r="CU164" i="1"/>
  <c r="CE164" i="1"/>
  <c r="BT164" i="1"/>
  <c r="BS164" i="1"/>
  <c r="BP164" i="1"/>
  <c r="BQ164" i="1" s="1"/>
  <c r="BM164" i="1"/>
  <c r="BJ164" i="1"/>
  <c r="BK164" i="1" s="1"/>
  <c r="BG164" i="1"/>
  <c r="BH164" i="1" s="1"/>
  <c r="AU164" i="1"/>
  <c r="CH164" i="1" s="1"/>
  <c r="CI164" i="1" s="1"/>
  <c r="AR164" i="1"/>
  <c r="AC164" i="1"/>
  <c r="JK163" i="1"/>
  <c r="JI163" i="1"/>
  <c r="JD163" i="1"/>
  <c r="IN163" i="1"/>
  <c r="HM163" i="1"/>
  <c r="HL163" i="1"/>
  <c r="GT163" i="1"/>
  <c r="GR163" i="1"/>
  <c r="GM163" i="1"/>
  <c r="GG163" i="1"/>
  <c r="FU163" i="1"/>
  <c r="FO163" i="1"/>
  <c r="FC163" i="1"/>
  <c r="EW163" i="1"/>
  <c r="EK163" i="1"/>
  <c r="EE163" i="1"/>
  <c r="DS163" i="1"/>
  <c r="DM163" i="1"/>
  <c r="DA163" i="1"/>
  <c r="CU163" i="1"/>
  <c r="CE163" i="1"/>
  <c r="BT163" i="1"/>
  <c r="BS163" i="1"/>
  <c r="BP163" i="1"/>
  <c r="BQ163" i="1" s="1"/>
  <c r="BM163" i="1"/>
  <c r="BN163" i="1" s="1"/>
  <c r="BJ163" i="1"/>
  <c r="BK163" i="1" s="1"/>
  <c r="BG163" i="1"/>
  <c r="BH163" i="1" s="1"/>
  <c r="AU163" i="1"/>
  <c r="AR163" i="1"/>
  <c r="AC163" i="1"/>
  <c r="JK162" i="1"/>
  <c r="JI162" i="1"/>
  <c r="JD162" i="1"/>
  <c r="IN162" i="1"/>
  <c r="HM162" i="1"/>
  <c r="HL162" i="1"/>
  <c r="GT162" i="1"/>
  <c r="GR162" i="1"/>
  <c r="GM162" i="1"/>
  <c r="GG162" i="1"/>
  <c r="FU162" i="1"/>
  <c r="FO162" i="1"/>
  <c r="FC162" i="1"/>
  <c r="EW162" i="1"/>
  <c r="EK162" i="1"/>
  <c r="EE162" i="1"/>
  <c r="DS162" i="1"/>
  <c r="DM162" i="1"/>
  <c r="DA162" i="1"/>
  <c r="CU162" i="1"/>
  <c r="CE162" i="1"/>
  <c r="GO162" i="1" s="1"/>
  <c r="BT162" i="1"/>
  <c r="BS162" i="1"/>
  <c r="BP162" i="1"/>
  <c r="BQ162" i="1" s="1"/>
  <c r="BM162" i="1"/>
  <c r="BN162" i="1" s="1"/>
  <c r="BJ162" i="1"/>
  <c r="BK162" i="1" s="1"/>
  <c r="BG162" i="1"/>
  <c r="BH162" i="1" s="1"/>
  <c r="AU162" i="1"/>
  <c r="AR162" i="1"/>
  <c r="AC162" i="1"/>
  <c r="JK161" i="1"/>
  <c r="JI161" i="1"/>
  <c r="JD161" i="1"/>
  <c r="IN161" i="1"/>
  <c r="HM161" i="1"/>
  <c r="HL161" i="1"/>
  <c r="GT161" i="1"/>
  <c r="GR161" i="1"/>
  <c r="GM161" i="1"/>
  <c r="GG161" i="1"/>
  <c r="FU161" i="1"/>
  <c r="FO161" i="1"/>
  <c r="FC161" i="1"/>
  <c r="EW161" i="1"/>
  <c r="EK161" i="1"/>
  <c r="EE161" i="1"/>
  <c r="DS161" i="1"/>
  <c r="DM161" i="1"/>
  <c r="DA161" i="1"/>
  <c r="CU161" i="1"/>
  <c r="CE161" i="1"/>
  <c r="GO161" i="1" s="1"/>
  <c r="BT161" i="1"/>
  <c r="BS161" i="1"/>
  <c r="BP161" i="1"/>
  <c r="BQ161" i="1" s="1"/>
  <c r="BM161" i="1"/>
  <c r="BN161" i="1" s="1"/>
  <c r="BJ161" i="1"/>
  <c r="BK161" i="1" s="1"/>
  <c r="BH161" i="1"/>
  <c r="BG161" i="1"/>
  <c r="AU161" i="1"/>
  <c r="AR161" i="1"/>
  <c r="AC161" i="1"/>
  <c r="JK160" i="1"/>
  <c r="JI160" i="1"/>
  <c r="JD160" i="1"/>
  <c r="IN160" i="1"/>
  <c r="HM160" i="1"/>
  <c r="HL160" i="1"/>
  <c r="GT160" i="1"/>
  <c r="GR160" i="1"/>
  <c r="GM160" i="1"/>
  <c r="GG160" i="1"/>
  <c r="FU160" i="1"/>
  <c r="FO160" i="1"/>
  <c r="FC160" i="1"/>
  <c r="EW160" i="1"/>
  <c r="EK160" i="1"/>
  <c r="EE160" i="1"/>
  <c r="DS160" i="1"/>
  <c r="DM160" i="1"/>
  <c r="DA160" i="1"/>
  <c r="CU160" i="1"/>
  <c r="CE160" i="1"/>
  <c r="BT160" i="1"/>
  <c r="BS160" i="1"/>
  <c r="BP160" i="1"/>
  <c r="BQ160" i="1" s="1"/>
  <c r="BM160" i="1"/>
  <c r="BN160" i="1" s="1"/>
  <c r="BJ160" i="1"/>
  <c r="BK160" i="1" s="1"/>
  <c r="BG160" i="1"/>
  <c r="BH160" i="1" s="1"/>
  <c r="AU160" i="1"/>
  <c r="AR160" i="1"/>
  <c r="AC160" i="1"/>
  <c r="JK159" i="1"/>
  <c r="JI159" i="1"/>
  <c r="JD159" i="1"/>
  <c r="IN159" i="1"/>
  <c r="HM159" i="1"/>
  <c r="HL159" i="1"/>
  <c r="GT159" i="1"/>
  <c r="GR159" i="1"/>
  <c r="GM159" i="1"/>
  <c r="GG159" i="1"/>
  <c r="FU159" i="1"/>
  <c r="FO159" i="1"/>
  <c r="FC159" i="1"/>
  <c r="EW159" i="1"/>
  <c r="EK159" i="1"/>
  <c r="EE159" i="1"/>
  <c r="DS159" i="1"/>
  <c r="DM159" i="1"/>
  <c r="DA159" i="1"/>
  <c r="CU159" i="1"/>
  <c r="CE159" i="1"/>
  <c r="GO159" i="1" s="1"/>
  <c r="BT159" i="1"/>
  <c r="BS159" i="1"/>
  <c r="BP159" i="1"/>
  <c r="BQ159" i="1" s="1"/>
  <c r="BM159" i="1"/>
  <c r="BN159" i="1" s="1"/>
  <c r="BJ159" i="1"/>
  <c r="BK159" i="1" s="1"/>
  <c r="BG159" i="1"/>
  <c r="BH159" i="1" s="1"/>
  <c r="AU159" i="1"/>
  <c r="AR159" i="1"/>
  <c r="AC159" i="1"/>
  <c r="JK158" i="1"/>
  <c r="JI158" i="1"/>
  <c r="JD158" i="1"/>
  <c r="IN158" i="1"/>
  <c r="HM158" i="1"/>
  <c r="HL158" i="1"/>
  <c r="GT158" i="1"/>
  <c r="GR158" i="1"/>
  <c r="GM158" i="1"/>
  <c r="GG158" i="1"/>
  <c r="FU158" i="1"/>
  <c r="FO158" i="1"/>
  <c r="FC158" i="1"/>
  <c r="EW158" i="1"/>
  <c r="EK158" i="1"/>
  <c r="EE158" i="1"/>
  <c r="DS158" i="1"/>
  <c r="DM158" i="1"/>
  <c r="DA158" i="1"/>
  <c r="CU158" i="1"/>
  <c r="CE158" i="1"/>
  <c r="BT158" i="1"/>
  <c r="BS158" i="1"/>
  <c r="BP158" i="1"/>
  <c r="BM158" i="1"/>
  <c r="BN158" i="1" s="1"/>
  <c r="BJ158" i="1"/>
  <c r="BK158" i="1" s="1"/>
  <c r="BG158" i="1"/>
  <c r="BH158" i="1" s="1"/>
  <c r="AU158" i="1"/>
  <c r="AR158" i="1"/>
  <c r="AC158" i="1"/>
  <c r="JK157" i="1"/>
  <c r="JI157" i="1"/>
  <c r="JD157" i="1"/>
  <c r="IN157" i="1"/>
  <c r="HM157" i="1"/>
  <c r="HL157" i="1"/>
  <c r="GT157" i="1"/>
  <c r="GR157" i="1"/>
  <c r="GM157" i="1"/>
  <c r="GG157" i="1"/>
  <c r="FU157" i="1"/>
  <c r="FO157" i="1"/>
  <c r="FC157" i="1"/>
  <c r="EW157" i="1"/>
  <c r="EK157" i="1"/>
  <c r="EE157" i="1"/>
  <c r="DS157" i="1"/>
  <c r="DM157" i="1"/>
  <c r="DA157" i="1"/>
  <c r="CU157" i="1"/>
  <c r="CE157" i="1"/>
  <c r="GO157" i="1" s="1"/>
  <c r="BT157" i="1"/>
  <c r="BS157" i="1"/>
  <c r="BQ157" i="1"/>
  <c r="BP157" i="1"/>
  <c r="BM157" i="1"/>
  <c r="BN157" i="1" s="1"/>
  <c r="BJ157" i="1"/>
  <c r="BK157" i="1" s="1"/>
  <c r="BG157" i="1"/>
  <c r="BH157" i="1" s="1"/>
  <c r="AU157" i="1"/>
  <c r="AR157" i="1"/>
  <c r="AC157" i="1"/>
  <c r="JK156" i="1"/>
  <c r="JI156" i="1"/>
  <c r="JD156" i="1"/>
  <c r="IN156" i="1"/>
  <c r="HM156" i="1"/>
  <c r="HL156" i="1"/>
  <c r="GT156" i="1"/>
  <c r="GR156" i="1"/>
  <c r="GM156" i="1"/>
  <c r="GG156" i="1"/>
  <c r="FU156" i="1"/>
  <c r="FO156" i="1"/>
  <c r="FC156" i="1"/>
  <c r="EW156" i="1"/>
  <c r="EK156" i="1"/>
  <c r="EE156" i="1"/>
  <c r="DS156" i="1"/>
  <c r="DM156" i="1"/>
  <c r="DA156" i="1"/>
  <c r="CU156" i="1"/>
  <c r="CE156" i="1"/>
  <c r="GO156" i="1" s="1"/>
  <c r="BT156" i="1"/>
  <c r="BS156" i="1"/>
  <c r="BP156" i="1"/>
  <c r="BQ156" i="1" s="1"/>
  <c r="BM156" i="1"/>
  <c r="BN156" i="1" s="1"/>
  <c r="BJ156" i="1"/>
  <c r="BK156" i="1" s="1"/>
  <c r="BG156" i="1"/>
  <c r="BH156" i="1" s="1"/>
  <c r="AU156" i="1"/>
  <c r="AR156" i="1"/>
  <c r="AC156" i="1"/>
  <c r="JK155" i="1"/>
  <c r="JI155" i="1"/>
  <c r="JD155" i="1"/>
  <c r="IN155" i="1"/>
  <c r="HM155" i="1"/>
  <c r="HL155" i="1"/>
  <c r="GT155" i="1"/>
  <c r="GR155" i="1"/>
  <c r="GM155" i="1"/>
  <c r="GG155" i="1"/>
  <c r="FU155" i="1"/>
  <c r="FO155" i="1"/>
  <c r="FC155" i="1"/>
  <c r="EW155" i="1"/>
  <c r="EK155" i="1"/>
  <c r="EE155" i="1"/>
  <c r="DS155" i="1"/>
  <c r="DM155" i="1"/>
  <c r="DA155" i="1"/>
  <c r="CU155" i="1"/>
  <c r="CE155" i="1"/>
  <c r="GO155" i="1" s="1"/>
  <c r="BT155" i="1"/>
  <c r="BS155" i="1"/>
  <c r="BP155" i="1"/>
  <c r="BM155" i="1"/>
  <c r="BN155" i="1" s="1"/>
  <c r="BJ155" i="1"/>
  <c r="BK155" i="1" s="1"/>
  <c r="BG155" i="1"/>
  <c r="BH155" i="1" s="1"/>
  <c r="AU155" i="1"/>
  <c r="AR155" i="1"/>
  <c r="AC155" i="1"/>
  <c r="JK154" i="1"/>
  <c r="JI154" i="1"/>
  <c r="JD154" i="1"/>
  <c r="IN154" i="1"/>
  <c r="HM154" i="1"/>
  <c r="HL154" i="1"/>
  <c r="GT154" i="1"/>
  <c r="GR154" i="1"/>
  <c r="GM154" i="1"/>
  <c r="GG154" i="1"/>
  <c r="FU154" i="1"/>
  <c r="FO154" i="1"/>
  <c r="FC154" i="1"/>
  <c r="EW154" i="1"/>
  <c r="EK154" i="1"/>
  <c r="EE154" i="1"/>
  <c r="DS154" i="1"/>
  <c r="DM154" i="1"/>
  <c r="DA154" i="1"/>
  <c r="CU154" i="1"/>
  <c r="CE154" i="1"/>
  <c r="GO154" i="1" s="1"/>
  <c r="BT154" i="1"/>
  <c r="BS154" i="1"/>
  <c r="BP154" i="1"/>
  <c r="BQ154" i="1" s="1"/>
  <c r="BM154" i="1"/>
  <c r="BN154" i="1" s="1"/>
  <c r="BJ154" i="1"/>
  <c r="BK154" i="1" s="1"/>
  <c r="BG154" i="1"/>
  <c r="AU154" i="1"/>
  <c r="AR154" i="1"/>
  <c r="AC154" i="1"/>
  <c r="JK153" i="1"/>
  <c r="JI153" i="1"/>
  <c r="JG153" i="1" s="1"/>
  <c r="JD153" i="1"/>
  <c r="IN153" i="1"/>
  <c r="HM153" i="1"/>
  <c r="HL153" i="1"/>
  <c r="GT153" i="1"/>
  <c r="GR153" i="1"/>
  <c r="GM153" i="1"/>
  <c r="GG153" i="1"/>
  <c r="FU153" i="1"/>
  <c r="FO153" i="1"/>
  <c r="FC153" i="1"/>
  <c r="EW153" i="1"/>
  <c r="EK153" i="1"/>
  <c r="EE153" i="1"/>
  <c r="DS153" i="1"/>
  <c r="DM153" i="1"/>
  <c r="DA153" i="1"/>
  <c r="CU153" i="1"/>
  <c r="CE153" i="1"/>
  <c r="GO153" i="1" s="1"/>
  <c r="BT153" i="1"/>
  <c r="BS153" i="1"/>
  <c r="BP153" i="1"/>
  <c r="BQ153" i="1" s="1"/>
  <c r="BM153" i="1"/>
  <c r="BN153" i="1" s="1"/>
  <c r="BJ153" i="1"/>
  <c r="BK153" i="1" s="1"/>
  <c r="BG153" i="1"/>
  <c r="BH153" i="1" s="1"/>
  <c r="AU153" i="1"/>
  <c r="II153" i="1" s="1"/>
  <c r="IK153" i="1" s="1"/>
  <c r="AR153" i="1"/>
  <c r="AC153" i="1"/>
  <c r="JK152" i="1"/>
  <c r="JI152" i="1"/>
  <c r="JD152" i="1"/>
  <c r="IN152" i="1"/>
  <c r="HM152" i="1"/>
  <c r="HL152" i="1"/>
  <c r="GT152" i="1"/>
  <c r="GR152" i="1"/>
  <c r="GM152" i="1"/>
  <c r="GG152" i="1"/>
  <c r="FU152" i="1"/>
  <c r="FO152" i="1"/>
  <c r="FC152" i="1"/>
  <c r="EW152" i="1"/>
  <c r="EK152" i="1"/>
  <c r="EE152" i="1"/>
  <c r="DS152" i="1"/>
  <c r="DM152" i="1"/>
  <c r="DA152" i="1"/>
  <c r="CU152" i="1"/>
  <c r="CE152" i="1"/>
  <c r="GO152" i="1" s="1"/>
  <c r="BT152" i="1"/>
  <c r="BS152" i="1"/>
  <c r="BP152" i="1"/>
  <c r="BQ152" i="1" s="1"/>
  <c r="BM152" i="1"/>
  <c r="BN152" i="1" s="1"/>
  <c r="BJ152" i="1"/>
  <c r="BK152" i="1" s="1"/>
  <c r="BG152" i="1"/>
  <c r="BH152" i="1" s="1"/>
  <c r="AU152" i="1"/>
  <c r="AR152" i="1"/>
  <c r="AC152" i="1"/>
  <c r="JK151" i="1"/>
  <c r="JI151" i="1"/>
  <c r="JD151" i="1"/>
  <c r="IN151" i="1"/>
  <c r="HM151" i="1"/>
  <c r="HL151" i="1"/>
  <c r="GT151" i="1"/>
  <c r="GR151" i="1"/>
  <c r="GM151" i="1"/>
  <c r="GG151" i="1"/>
  <c r="FU151" i="1"/>
  <c r="FO151" i="1"/>
  <c r="FC151" i="1"/>
  <c r="EW151" i="1"/>
  <c r="EK151" i="1"/>
  <c r="EE151" i="1"/>
  <c r="DS151" i="1"/>
  <c r="DM151" i="1"/>
  <c r="DA151" i="1"/>
  <c r="CU151" i="1"/>
  <c r="CE151" i="1"/>
  <c r="BT151" i="1"/>
  <c r="BS151" i="1"/>
  <c r="BP151" i="1"/>
  <c r="BQ151" i="1" s="1"/>
  <c r="BM151" i="1"/>
  <c r="BN151" i="1" s="1"/>
  <c r="BJ151" i="1"/>
  <c r="BK151" i="1" s="1"/>
  <c r="BG151" i="1"/>
  <c r="AU151" i="1"/>
  <c r="AR151" i="1"/>
  <c r="AC151" i="1"/>
  <c r="JK150" i="1"/>
  <c r="JI150" i="1"/>
  <c r="JD150" i="1"/>
  <c r="IN150" i="1"/>
  <c r="HM150" i="1"/>
  <c r="HL150" i="1"/>
  <c r="GT150" i="1"/>
  <c r="GR150" i="1"/>
  <c r="GM150" i="1"/>
  <c r="GG150" i="1"/>
  <c r="FU150" i="1"/>
  <c r="FO150" i="1"/>
  <c r="FC150" i="1"/>
  <c r="EW150" i="1"/>
  <c r="EK150" i="1"/>
  <c r="EE150" i="1"/>
  <c r="DS150" i="1"/>
  <c r="DM150" i="1"/>
  <c r="DA150" i="1"/>
  <c r="CU150" i="1"/>
  <c r="CE150" i="1"/>
  <c r="GO150" i="1" s="1"/>
  <c r="BT150" i="1"/>
  <c r="BS150" i="1"/>
  <c r="BP150" i="1"/>
  <c r="BQ150" i="1" s="1"/>
  <c r="BM150" i="1"/>
  <c r="BN150" i="1" s="1"/>
  <c r="BJ150" i="1"/>
  <c r="BK150" i="1" s="1"/>
  <c r="BG150" i="1"/>
  <c r="AU150" i="1"/>
  <c r="AR150" i="1"/>
  <c r="AC150" i="1"/>
  <c r="JK149" i="1"/>
  <c r="JI149" i="1"/>
  <c r="JD149" i="1"/>
  <c r="IN149" i="1"/>
  <c r="HM149" i="1"/>
  <c r="HL149" i="1"/>
  <c r="GT149" i="1"/>
  <c r="GR149" i="1"/>
  <c r="GM149" i="1"/>
  <c r="GG149" i="1"/>
  <c r="FU149" i="1"/>
  <c r="FO149" i="1"/>
  <c r="FC149" i="1"/>
  <c r="EW149" i="1"/>
  <c r="EK149" i="1"/>
  <c r="EE149" i="1"/>
  <c r="DS149" i="1"/>
  <c r="DM149" i="1"/>
  <c r="DA149" i="1"/>
  <c r="CU149" i="1"/>
  <c r="CE149" i="1"/>
  <c r="BT149" i="1"/>
  <c r="BS149" i="1"/>
  <c r="BP149" i="1"/>
  <c r="BQ149" i="1" s="1"/>
  <c r="BM149" i="1"/>
  <c r="BN149" i="1" s="1"/>
  <c r="BJ149" i="1"/>
  <c r="BK149" i="1" s="1"/>
  <c r="BH149" i="1"/>
  <c r="BG149" i="1"/>
  <c r="AU149" i="1"/>
  <c r="AR149" i="1"/>
  <c r="AC149" i="1"/>
  <c r="JK148" i="1"/>
  <c r="JI148" i="1"/>
  <c r="JD148" i="1"/>
  <c r="IN148" i="1"/>
  <c r="HM148" i="1"/>
  <c r="HL148" i="1"/>
  <c r="GT148" i="1"/>
  <c r="GR148" i="1"/>
  <c r="GM148" i="1"/>
  <c r="GG148" i="1"/>
  <c r="FU148" i="1"/>
  <c r="FO148" i="1"/>
  <c r="FC148" i="1"/>
  <c r="EW148" i="1"/>
  <c r="EK148" i="1"/>
  <c r="EE148" i="1"/>
  <c r="DS148" i="1"/>
  <c r="DM148" i="1"/>
  <c r="DA148" i="1"/>
  <c r="CU148" i="1"/>
  <c r="CE148" i="1"/>
  <c r="GO148" i="1" s="1"/>
  <c r="BT148" i="1"/>
  <c r="BS148" i="1"/>
  <c r="BP148" i="1"/>
  <c r="BQ148" i="1" s="1"/>
  <c r="BM148" i="1"/>
  <c r="BN148" i="1" s="1"/>
  <c r="BJ148" i="1"/>
  <c r="BK148" i="1" s="1"/>
  <c r="BH148" i="1"/>
  <c r="BG148" i="1"/>
  <c r="AU148" i="1"/>
  <c r="AR148" i="1"/>
  <c r="AC148" i="1"/>
  <c r="JK147" i="1"/>
  <c r="JI147" i="1"/>
  <c r="JD147" i="1"/>
  <c r="IN147" i="1"/>
  <c r="HM147" i="1"/>
  <c r="HL147" i="1"/>
  <c r="GT147" i="1"/>
  <c r="GR147" i="1"/>
  <c r="GM147" i="1"/>
  <c r="GG147" i="1"/>
  <c r="FU147" i="1"/>
  <c r="FO147" i="1"/>
  <c r="FC147" i="1"/>
  <c r="EW147" i="1"/>
  <c r="EK147" i="1"/>
  <c r="EE147" i="1"/>
  <c r="DS147" i="1"/>
  <c r="DM147" i="1"/>
  <c r="DA147" i="1"/>
  <c r="CU147" i="1"/>
  <c r="CE147" i="1"/>
  <c r="GO147" i="1" s="1"/>
  <c r="BT147" i="1"/>
  <c r="BS147" i="1"/>
  <c r="BP147" i="1"/>
  <c r="BQ147" i="1" s="1"/>
  <c r="BM147" i="1"/>
  <c r="BN147" i="1" s="1"/>
  <c r="BJ147" i="1"/>
  <c r="BK147" i="1" s="1"/>
  <c r="BH147" i="1"/>
  <c r="BG147" i="1"/>
  <c r="AU147" i="1"/>
  <c r="AR147" i="1"/>
  <c r="AC147" i="1"/>
  <c r="JK146" i="1"/>
  <c r="JI146" i="1"/>
  <c r="JD146" i="1"/>
  <c r="IN146" i="1"/>
  <c r="HM146" i="1"/>
  <c r="HL146" i="1"/>
  <c r="GT146" i="1"/>
  <c r="GR146" i="1"/>
  <c r="GM146" i="1"/>
  <c r="GG146" i="1"/>
  <c r="FU146" i="1"/>
  <c r="FO146" i="1"/>
  <c r="FC146" i="1"/>
  <c r="EW146" i="1"/>
  <c r="EK146" i="1"/>
  <c r="EE146" i="1"/>
  <c r="DS146" i="1"/>
  <c r="DM146" i="1"/>
  <c r="DA146" i="1"/>
  <c r="CU146" i="1"/>
  <c r="CE146" i="1"/>
  <c r="GO146" i="1" s="1"/>
  <c r="BT146" i="1"/>
  <c r="BS146" i="1"/>
  <c r="BP146" i="1"/>
  <c r="BM146" i="1"/>
  <c r="BN146" i="1" s="1"/>
  <c r="BJ146" i="1"/>
  <c r="BK146" i="1" s="1"/>
  <c r="BG146" i="1"/>
  <c r="BH146" i="1" s="1"/>
  <c r="AU146" i="1"/>
  <c r="AR146" i="1"/>
  <c r="AC146" i="1"/>
  <c r="JK145" i="1"/>
  <c r="JI145" i="1"/>
  <c r="JD145" i="1"/>
  <c r="IN145" i="1"/>
  <c r="HM145" i="1"/>
  <c r="HL145" i="1"/>
  <c r="GT145" i="1"/>
  <c r="GR145" i="1"/>
  <c r="GM145" i="1"/>
  <c r="GG145" i="1"/>
  <c r="FU145" i="1"/>
  <c r="FO145" i="1"/>
  <c r="FC145" i="1"/>
  <c r="EW145" i="1"/>
  <c r="EK145" i="1"/>
  <c r="EE145" i="1"/>
  <c r="DS145" i="1"/>
  <c r="DM145" i="1"/>
  <c r="DA145" i="1"/>
  <c r="CU145" i="1"/>
  <c r="CE145" i="1"/>
  <c r="CH145" i="1" s="1"/>
  <c r="CI145" i="1" s="1"/>
  <c r="BT145" i="1"/>
  <c r="BS145" i="1"/>
  <c r="BQ145" i="1"/>
  <c r="BP145" i="1"/>
  <c r="BM145" i="1"/>
  <c r="BN145" i="1" s="1"/>
  <c r="BJ145" i="1"/>
  <c r="BK145" i="1" s="1"/>
  <c r="BG145" i="1"/>
  <c r="BH145" i="1" s="1"/>
  <c r="AU145" i="1"/>
  <c r="AR145" i="1"/>
  <c r="AC145" i="1"/>
  <c r="JK144" i="1"/>
  <c r="JI144" i="1"/>
  <c r="JD144" i="1"/>
  <c r="IN144" i="1"/>
  <c r="HM144" i="1"/>
  <c r="HL144" i="1"/>
  <c r="GT144" i="1"/>
  <c r="GR144" i="1"/>
  <c r="GM144" i="1"/>
  <c r="GG144" i="1"/>
  <c r="FU144" i="1"/>
  <c r="FO144" i="1"/>
  <c r="FC144" i="1"/>
  <c r="EW144" i="1"/>
  <c r="EK144" i="1"/>
  <c r="EE144" i="1"/>
  <c r="DS144" i="1"/>
  <c r="DM144" i="1"/>
  <c r="DA144" i="1"/>
  <c r="CU144" i="1"/>
  <c r="CE144" i="1"/>
  <c r="BT144" i="1"/>
  <c r="BS144" i="1"/>
  <c r="BP144" i="1"/>
  <c r="BQ144" i="1" s="1"/>
  <c r="BM144" i="1"/>
  <c r="BN144" i="1" s="1"/>
  <c r="BJ144" i="1"/>
  <c r="BK144" i="1" s="1"/>
  <c r="BG144" i="1"/>
  <c r="BH144" i="1" s="1"/>
  <c r="AU144" i="1"/>
  <c r="AR144" i="1"/>
  <c r="AC144" i="1"/>
  <c r="JK143" i="1"/>
  <c r="JI143" i="1"/>
  <c r="JD143" i="1"/>
  <c r="IN143" i="1"/>
  <c r="HM143" i="1"/>
  <c r="HL143" i="1"/>
  <c r="GT143" i="1"/>
  <c r="GR143" i="1"/>
  <c r="GM143" i="1"/>
  <c r="GG143" i="1"/>
  <c r="FU143" i="1"/>
  <c r="FO143" i="1"/>
  <c r="FC143" i="1"/>
  <c r="EW143" i="1"/>
  <c r="EK143" i="1"/>
  <c r="EE143" i="1"/>
  <c r="DS143" i="1"/>
  <c r="DM143" i="1"/>
  <c r="DA143" i="1"/>
  <c r="CU143" i="1"/>
  <c r="CE143" i="1"/>
  <c r="GO143" i="1" s="1"/>
  <c r="BT143" i="1"/>
  <c r="BS143" i="1"/>
  <c r="BP143" i="1"/>
  <c r="BM143" i="1"/>
  <c r="BN143" i="1" s="1"/>
  <c r="BJ143" i="1"/>
  <c r="BK143" i="1" s="1"/>
  <c r="BH143" i="1"/>
  <c r="BG143" i="1"/>
  <c r="AU143" i="1"/>
  <c r="AR143" i="1"/>
  <c r="AC143" i="1"/>
  <c r="JK142" i="1"/>
  <c r="JI142" i="1"/>
  <c r="JD142" i="1"/>
  <c r="IN142" i="1"/>
  <c r="HM142" i="1"/>
  <c r="HL142" i="1"/>
  <c r="GT142" i="1"/>
  <c r="GR142" i="1"/>
  <c r="GM142" i="1"/>
  <c r="GG142" i="1"/>
  <c r="FU142" i="1"/>
  <c r="FO142" i="1"/>
  <c r="FC142" i="1"/>
  <c r="EW142" i="1"/>
  <c r="EK142" i="1"/>
  <c r="EE142" i="1"/>
  <c r="DS142" i="1"/>
  <c r="DM142" i="1"/>
  <c r="DA142" i="1"/>
  <c r="CU142" i="1"/>
  <c r="CE142" i="1"/>
  <c r="GO142" i="1" s="1"/>
  <c r="BT142" i="1"/>
  <c r="BS142" i="1"/>
  <c r="BP142" i="1"/>
  <c r="BQ142" i="1" s="1"/>
  <c r="BM142" i="1"/>
  <c r="BN142" i="1" s="1"/>
  <c r="BJ142" i="1"/>
  <c r="BK142" i="1" s="1"/>
  <c r="BG142" i="1"/>
  <c r="BH142" i="1" s="1"/>
  <c r="AU142" i="1"/>
  <c r="AR142" i="1"/>
  <c r="AC142" i="1"/>
  <c r="JK141" i="1"/>
  <c r="JI141" i="1"/>
  <c r="JD141" i="1"/>
  <c r="IN141" i="1"/>
  <c r="HM141" i="1"/>
  <c r="HL141" i="1"/>
  <c r="GT141" i="1"/>
  <c r="GR141" i="1"/>
  <c r="GM141" i="1"/>
  <c r="GG141" i="1"/>
  <c r="FU141" i="1"/>
  <c r="FO141" i="1"/>
  <c r="FC141" i="1"/>
  <c r="EW141" i="1"/>
  <c r="EK141" i="1"/>
  <c r="EE141" i="1"/>
  <c r="DS141" i="1"/>
  <c r="DM141" i="1"/>
  <c r="DA141" i="1"/>
  <c r="CU141" i="1"/>
  <c r="CE141" i="1"/>
  <c r="BT141" i="1"/>
  <c r="BS141" i="1"/>
  <c r="BP141" i="1"/>
  <c r="BM141" i="1"/>
  <c r="BN141" i="1" s="1"/>
  <c r="BJ141" i="1"/>
  <c r="BK141" i="1" s="1"/>
  <c r="BG141" i="1"/>
  <c r="BH141" i="1" s="1"/>
  <c r="AU141" i="1"/>
  <c r="AR141" i="1"/>
  <c r="AC141" i="1"/>
  <c r="JK140" i="1"/>
  <c r="JI140" i="1"/>
  <c r="JD140" i="1"/>
  <c r="IN140" i="1"/>
  <c r="HM140" i="1"/>
  <c r="HL140" i="1"/>
  <c r="GT140" i="1"/>
  <c r="GR140" i="1"/>
  <c r="GM140" i="1"/>
  <c r="GG140" i="1"/>
  <c r="FU140" i="1"/>
  <c r="FO140" i="1"/>
  <c r="FC140" i="1"/>
  <c r="EW140" i="1"/>
  <c r="EK140" i="1"/>
  <c r="EE140" i="1"/>
  <c r="DS140" i="1"/>
  <c r="DM140" i="1"/>
  <c r="DA140" i="1"/>
  <c r="CU140" i="1"/>
  <c r="CE140" i="1"/>
  <c r="BT140" i="1"/>
  <c r="BS140" i="1"/>
  <c r="BP140" i="1"/>
  <c r="BQ140" i="1" s="1"/>
  <c r="BM140" i="1"/>
  <c r="BN140" i="1" s="1"/>
  <c r="BJ140" i="1"/>
  <c r="BK140" i="1" s="1"/>
  <c r="BG140" i="1"/>
  <c r="AU140" i="1"/>
  <c r="AR140" i="1"/>
  <c r="AC140" i="1"/>
  <c r="JK139" i="1"/>
  <c r="JI139" i="1"/>
  <c r="JD139" i="1"/>
  <c r="IN139" i="1"/>
  <c r="HM139" i="1"/>
  <c r="HL139" i="1"/>
  <c r="GT139" i="1"/>
  <c r="GR139" i="1"/>
  <c r="GM139" i="1"/>
  <c r="GG139" i="1"/>
  <c r="FU139" i="1"/>
  <c r="FO139" i="1"/>
  <c r="FC139" i="1"/>
  <c r="EW139" i="1"/>
  <c r="EK139" i="1"/>
  <c r="EE139" i="1"/>
  <c r="DS139" i="1"/>
  <c r="DM139" i="1"/>
  <c r="DA139" i="1"/>
  <c r="CU139" i="1"/>
  <c r="CE139" i="1"/>
  <c r="GO139" i="1" s="1"/>
  <c r="BT139" i="1"/>
  <c r="BS139" i="1"/>
  <c r="BP139" i="1"/>
  <c r="BM139" i="1"/>
  <c r="BN139" i="1" s="1"/>
  <c r="BJ139" i="1"/>
  <c r="BK139" i="1" s="1"/>
  <c r="BG139" i="1"/>
  <c r="BH139" i="1" s="1"/>
  <c r="AU139" i="1"/>
  <c r="AR139" i="1"/>
  <c r="AC139" i="1"/>
  <c r="JK138" i="1"/>
  <c r="JI138" i="1"/>
  <c r="JD138" i="1"/>
  <c r="IN138" i="1"/>
  <c r="HM138" i="1"/>
  <c r="HL138" i="1"/>
  <c r="GT138" i="1"/>
  <c r="GR138" i="1"/>
  <c r="GM138" i="1"/>
  <c r="GG138" i="1"/>
  <c r="FU138" i="1"/>
  <c r="FO138" i="1"/>
  <c r="FC138" i="1"/>
  <c r="EW138" i="1"/>
  <c r="EK138" i="1"/>
  <c r="EE138" i="1"/>
  <c r="DS138" i="1"/>
  <c r="DM138" i="1"/>
  <c r="DA138" i="1"/>
  <c r="CU138" i="1"/>
  <c r="CE138" i="1"/>
  <c r="GO138" i="1" s="1"/>
  <c r="BT138" i="1"/>
  <c r="BS138" i="1"/>
  <c r="BP138" i="1"/>
  <c r="BQ138" i="1" s="1"/>
  <c r="BM138" i="1"/>
  <c r="BN138" i="1" s="1"/>
  <c r="BJ138" i="1"/>
  <c r="BK138" i="1" s="1"/>
  <c r="BG138" i="1"/>
  <c r="BH138" i="1" s="1"/>
  <c r="AU138" i="1"/>
  <c r="AR138" i="1"/>
  <c r="AC138" i="1"/>
  <c r="JK137" i="1"/>
  <c r="JI137" i="1"/>
  <c r="JD137" i="1"/>
  <c r="IN137" i="1"/>
  <c r="HM137" i="1"/>
  <c r="HL137" i="1"/>
  <c r="GT137" i="1"/>
  <c r="GR137" i="1"/>
  <c r="GM137" i="1"/>
  <c r="GG137" i="1"/>
  <c r="FU137" i="1"/>
  <c r="FO137" i="1"/>
  <c r="FC137" i="1"/>
  <c r="EW137" i="1"/>
  <c r="EK137" i="1"/>
  <c r="EE137" i="1"/>
  <c r="DS137" i="1"/>
  <c r="DM137" i="1"/>
  <c r="DA137" i="1"/>
  <c r="CU137" i="1"/>
  <c r="CE137" i="1"/>
  <c r="GO137" i="1" s="1"/>
  <c r="BT137" i="1"/>
  <c r="BS137" i="1"/>
  <c r="BP137" i="1"/>
  <c r="BM137" i="1"/>
  <c r="BN137" i="1" s="1"/>
  <c r="BJ137" i="1"/>
  <c r="BK137" i="1" s="1"/>
  <c r="BG137" i="1"/>
  <c r="BH137" i="1" s="1"/>
  <c r="AU137" i="1"/>
  <c r="AR137" i="1"/>
  <c r="AC137" i="1"/>
  <c r="JK136" i="1"/>
  <c r="JI136" i="1"/>
  <c r="JD136" i="1"/>
  <c r="IN136" i="1"/>
  <c r="HM136" i="1"/>
  <c r="HL136" i="1"/>
  <c r="GT136" i="1"/>
  <c r="GR136" i="1"/>
  <c r="GO136" i="1"/>
  <c r="GM136" i="1"/>
  <c r="GG136" i="1"/>
  <c r="FU136" i="1"/>
  <c r="FO136" i="1"/>
  <c r="FC136" i="1"/>
  <c r="EW136" i="1"/>
  <c r="EK136" i="1"/>
  <c r="EE136" i="1"/>
  <c r="DS136" i="1"/>
  <c r="DM136" i="1"/>
  <c r="DA136" i="1"/>
  <c r="CU136" i="1"/>
  <c r="CE136" i="1"/>
  <c r="BT136" i="1"/>
  <c r="BS136" i="1"/>
  <c r="BP136" i="1"/>
  <c r="BQ136" i="1" s="1"/>
  <c r="BM136" i="1"/>
  <c r="BN136" i="1" s="1"/>
  <c r="BJ136" i="1"/>
  <c r="BK136" i="1" s="1"/>
  <c r="BH136" i="1"/>
  <c r="BG136" i="1"/>
  <c r="AU136" i="1"/>
  <c r="AR136" i="1"/>
  <c r="AC136" i="1"/>
  <c r="JK135" i="1"/>
  <c r="JI135" i="1"/>
  <c r="JD135" i="1"/>
  <c r="IN135" i="1"/>
  <c r="HM135" i="1"/>
  <c r="HL135" i="1"/>
  <c r="GT135" i="1"/>
  <c r="GR135" i="1"/>
  <c r="GM135" i="1"/>
  <c r="GG135" i="1"/>
  <c r="FU135" i="1"/>
  <c r="FO135" i="1"/>
  <c r="FC135" i="1"/>
  <c r="EW135" i="1"/>
  <c r="EK135" i="1"/>
  <c r="EE135" i="1"/>
  <c r="DS135" i="1"/>
  <c r="DM135" i="1"/>
  <c r="DA135" i="1"/>
  <c r="CU135" i="1"/>
  <c r="CE135" i="1"/>
  <c r="GO135" i="1" s="1"/>
  <c r="BT135" i="1"/>
  <c r="BS135" i="1"/>
  <c r="BP135" i="1"/>
  <c r="BQ135" i="1" s="1"/>
  <c r="BM135" i="1"/>
  <c r="BN135" i="1" s="1"/>
  <c r="BJ135" i="1"/>
  <c r="BK135" i="1" s="1"/>
  <c r="BG135" i="1"/>
  <c r="BH135" i="1" s="1"/>
  <c r="AU135" i="1"/>
  <c r="AR135" i="1"/>
  <c r="AC135" i="1"/>
  <c r="JK134" i="1"/>
  <c r="JI134" i="1"/>
  <c r="JD134" i="1"/>
  <c r="IN134" i="1"/>
  <c r="HM134" i="1"/>
  <c r="HL134" i="1"/>
  <c r="GT134" i="1"/>
  <c r="GR134" i="1"/>
  <c r="GM134" i="1"/>
  <c r="GG134" i="1"/>
  <c r="FU134" i="1"/>
  <c r="FO134" i="1"/>
  <c r="FC134" i="1"/>
  <c r="EW134" i="1"/>
  <c r="EK134" i="1"/>
  <c r="EE134" i="1"/>
  <c r="DS134" i="1"/>
  <c r="DM134" i="1"/>
  <c r="DA134" i="1"/>
  <c r="CU134" i="1"/>
  <c r="CE134" i="1"/>
  <c r="BT134" i="1"/>
  <c r="BS134" i="1"/>
  <c r="BP134" i="1"/>
  <c r="BQ134" i="1" s="1"/>
  <c r="BN134" i="1"/>
  <c r="BM134" i="1"/>
  <c r="BJ134" i="1"/>
  <c r="BK134" i="1" s="1"/>
  <c r="BG134" i="1"/>
  <c r="BH134" i="1" s="1"/>
  <c r="AU134" i="1"/>
  <c r="IH134" i="1" s="1"/>
  <c r="AR134" i="1"/>
  <c r="AC134" i="1"/>
  <c r="JK133" i="1"/>
  <c r="JI133" i="1"/>
  <c r="JD133" i="1"/>
  <c r="IN133" i="1"/>
  <c r="HM133" i="1"/>
  <c r="HL133" i="1"/>
  <c r="GT133" i="1"/>
  <c r="GR133" i="1"/>
  <c r="GM133" i="1"/>
  <c r="GG133" i="1"/>
  <c r="FU133" i="1"/>
  <c r="FO133" i="1"/>
  <c r="FC133" i="1"/>
  <c r="EW133" i="1"/>
  <c r="EK133" i="1"/>
  <c r="EE133" i="1"/>
  <c r="DS133" i="1"/>
  <c r="DM133" i="1"/>
  <c r="DA133" i="1"/>
  <c r="CU133" i="1"/>
  <c r="CE133" i="1"/>
  <c r="GO133" i="1" s="1"/>
  <c r="BT133" i="1"/>
  <c r="BS133" i="1"/>
  <c r="BP133" i="1"/>
  <c r="BQ133" i="1" s="1"/>
  <c r="BM133" i="1"/>
  <c r="BN133" i="1" s="1"/>
  <c r="BJ133" i="1"/>
  <c r="BK133" i="1" s="1"/>
  <c r="BG133" i="1"/>
  <c r="AU133" i="1"/>
  <c r="AR133" i="1"/>
  <c r="AC133" i="1"/>
  <c r="JK132" i="1"/>
  <c r="JI132" i="1"/>
  <c r="JD132" i="1"/>
  <c r="IN132" i="1"/>
  <c r="HM132" i="1"/>
  <c r="HL132" i="1"/>
  <c r="GT132" i="1"/>
  <c r="GR132" i="1"/>
  <c r="GM132" i="1"/>
  <c r="GG132" i="1"/>
  <c r="FU132" i="1"/>
  <c r="FO132" i="1"/>
  <c r="FC132" i="1"/>
  <c r="EW132" i="1"/>
  <c r="EK132" i="1"/>
  <c r="EE132" i="1"/>
  <c r="DS132" i="1"/>
  <c r="DM132" i="1"/>
  <c r="DA132" i="1"/>
  <c r="CU132" i="1"/>
  <c r="CE132" i="1"/>
  <c r="BT132" i="1"/>
  <c r="BS132" i="1"/>
  <c r="BP132" i="1"/>
  <c r="BM132" i="1"/>
  <c r="BN132" i="1" s="1"/>
  <c r="BJ132" i="1"/>
  <c r="BK132" i="1" s="1"/>
  <c r="BG132" i="1"/>
  <c r="BH132" i="1" s="1"/>
  <c r="AU132" i="1"/>
  <c r="AR132" i="1"/>
  <c r="AC132" i="1"/>
  <c r="JK131" i="1"/>
  <c r="JI131" i="1"/>
  <c r="JD131" i="1"/>
  <c r="IN131" i="1"/>
  <c r="HM131" i="1"/>
  <c r="HL131" i="1"/>
  <c r="GT131" i="1"/>
  <c r="GR131" i="1"/>
  <c r="GM131" i="1"/>
  <c r="GG131" i="1"/>
  <c r="FU131" i="1"/>
  <c r="FO131" i="1"/>
  <c r="FC131" i="1"/>
  <c r="EW131" i="1"/>
  <c r="EK131" i="1"/>
  <c r="EE131" i="1"/>
  <c r="DS131" i="1"/>
  <c r="DM131" i="1"/>
  <c r="DA131" i="1"/>
  <c r="CU131" i="1"/>
  <c r="CE131" i="1"/>
  <c r="GO131" i="1" s="1"/>
  <c r="BT131" i="1"/>
  <c r="BS131" i="1"/>
  <c r="BP131" i="1"/>
  <c r="BQ131" i="1" s="1"/>
  <c r="BM131" i="1"/>
  <c r="BN131" i="1" s="1"/>
  <c r="BJ131" i="1"/>
  <c r="BK131" i="1" s="1"/>
  <c r="BG131" i="1"/>
  <c r="BH131" i="1" s="1"/>
  <c r="AU131" i="1"/>
  <c r="AR131" i="1"/>
  <c r="AC131" i="1"/>
  <c r="JK130" i="1"/>
  <c r="JI130" i="1"/>
  <c r="JD130" i="1"/>
  <c r="IN130" i="1"/>
  <c r="HM130" i="1"/>
  <c r="HL130" i="1"/>
  <c r="GT130" i="1"/>
  <c r="GR130" i="1"/>
  <c r="GM130" i="1"/>
  <c r="GG130" i="1"/>
  <c r="FU130" i="1"/>
  <c r="FO130" i="1"/>
  <c r="FC130" i="1"/>
  <c r="EW130" i="1"/>
  <c r="EK130" i="1"/>
  <c r="EE130" i="1"/>
  <c r="DS130" i="1"/>
  <c r="DM130" i="1"/>
  <c r="DA130" i="1"/>
  <c r="CU130" i="1"/>
  <c r="CE130" i="1"/>
  <c r="GO130" i="1" s="1"/>
  <c r="BT130" i="1"/>
  <c r="BS130" i="1"/>
  <c r="BP130" i="1"/>
  <c r="BQ130" i="1" s="1"/>
  <c r="BM130" i="1"/>
  <c r="BN130" i="1" s="1"/>
  <c r="BJ130" i="1"/>
  <c r="BG130" i="1"/>
  <c r="BH130" i="1" s="1"/>
  <c r="AU130" i="1"/>
  <c r="JE130" i="1" s="1"/>
  <c r="JF130" i="1" s="1"/>
  <c r="AR130" i="1"/>
  <c r="AC130" i="1"/>
  <c r="JK129" i="1"/>
  <c r="JI129" i="1"/>
  <c r="JD129" i="1"/>
  <c r="IN129" i="1"/>
  <c r="HM129" i="1"/>
  <c r="HL129" i="1"/>
  <c r="GT129" i="1"/>
  <c r="GR129" i="1"/>
  <c r="GM129" i="1"/>
  <c r="GG129" i="1"/>
  <c r="FU129" i="1"/>
  <c r="FO129" i="1"/>
  <c r="FC129" i="1"/>
  <c r="EW129" i="1"/>
  <c r="EK129" i="1"/>
  <c r="EE129" i="1"/>
  <c r="DS129" i="1"/>
  <c r="DM129" i="1"/>
  <c r="DA129" i="1"/>
  <c r="CU129" i="1"/>
  <c r="CE129" i="1"/>
  <c r="GO129" i="1" s="1"/>
  <c r="BT129" i="1"/>
  <c r="BS129" i="1"/>
  <c r="BP129" i="1"/>
  <c r="BQ129" i="1" s="1"/>
  <c r="BM129" i="1"/>
  <c r="BN129" i="1" s="1"/>
  <c r="BJ129" i="1"/>
  <c r="BG129" i="1"/>
  <c r="BH129" i="1" s="1"/>
  <c r="AU129" i="1"/>
  <c r="AR129" i="1"/>
  <c r="AC129" i="1"/>
  <c r="JK128" i="1"/>
  <c r="JI128" i="1"/>
  <c r="JD128" i="1"/>
  <c r="IN128" i="1"/>
  <c r="HM128" i="1"/>
  <c r="HL128" i="1"/>
  <c r="GT128" i="1"/>
  <c r="GR128" i="1"/>
  <c r="GM128" i="1"/>
  <c r="GG128" i="1"/>
  <c r="FU128" i="1"/>
  <c r="FO128" i="1"/>
  <c r="FC128" i="1"/>
  <c r="EW128" i="1"/>
  <c r="EK128" i="1"/>
  <c r="EE128" i="1"/>
  <c r="DS128" i="1"/>
  <c r="DM128" i="1"/>
  <c r="DA128" i="1"/>
  <c r="CU128" i="1"/>
  <c r="CE128" i="1"/>
  <c r="BT128" i="1"/>
  <c r="BS128" i="1"/>
  <c r="BP128" i="1"/>
  <c r="BQ128" i="1" s="1"/>
  <c r="BM128" i="1"/>
  <c r="BN128" i="1" s="1"/>
  <c r="BJ128" i="1"/>
  <c r="BG128" i="1"/>
  <c r="BH128" i="1" s="1"/>
  <c r="AU128" i="1"/>
  <c r="AR128" i="1"/>
  <c r="AC128" i="1"/>
  <c r="JK127" i="1"/>
  <c r="JI127" i="1"/>
  <c r="JD127" i="1"/>
  <c r="IN127" i="1"/>
  <c r="HM127" i="1"/>
  <c r="HL127" i="1"/>
  <c r="GT127" i="1"/>
  <c r="GR127" i="1"/>
  <c r="GM127" i="1"/>
  <c r="GG127" i="1"/>
  <c r="FU127" i="1"/>
  <c r="FO127" i="1"/>
  <c r="FC127" i="1"/>
  <c r="EW127" i="1"/>
  <c r="EK127" i="1"/>
  <c r="EE127" i="1"/>
  <c r="DS127" i="1"/>
  <c r="DM127" i="1"/>
  <c r="DA127" i="1"/>
  <c r="CU127" i="1"/>
  <c r="CE127" i="1"/>
  <c r="GO127" i="1" s="1"/>
  <c r="BT127" i="1"/>
  <c r="BS127" i="1"/>
  <c r="BP127" i="1"/>
  <c r="BQ127" i="1" s="1"/>
  <c r="BM127" i="1"/>
  <c r="BN127" i="1" s="1"/>
  <c r="BJ127" i="1"/>
  <c r="BG127" i="1"/>
  <c r="BH127" i="1" s="1"/>
  <c r="AU127" i="1"/>
  <c r="AR127" i="1"/>
  <c r="AC127" i="1"/>
  <c r="JK126" i="1"/>
  <c r="JI126" i="1"/>
  <c r="JD126" i="1"/>
  <c r="IN126" i="1"/>
  <c r="HM126" i="1"/>
  <c r="HL126" i="1"/>
  <c r="GT126" i="1"/>
  <c r="GR126" i="1"/>
  <c r="GM126" i="1"/>
  <c r="GG126" i="1"/>
  <c r="FU126" i="1"/>
  <c r="FO126" i="1"/>
  <c r="FC126" i="1"/>
  <c r="EW126" i="1"/>
  <c r="EK126" i="1"/>
  <c r="EE126" i="1"/>
  <c r="DS126" i="1"/>
  <c r="DM126" i="1"/>
  <c r="DA126" i="1"/>
  <c r="CU126" i="1"/>
  <c r="CE126" i="1"/>
  <c r="BT126" i="1"/>
  <c r="BS126" i="1"/>
  <c r="BP126" i="1"/>
  <c r="BQ126" i="1" s="1"/>
  <c r="BM126" i="1"/>
  <c r="BN126" i="1" s="1"/>
  <c r="BJ126" i="1"/>
  <c r="BG126" i="1"/>
  <c r="BH126" i="1" s="1"/>
  <c r="AU126" i="1"/>
  <c r="AR126" i="1"/>
  <c r="AC126" i="1"/>
  <c r="JK125" i="1"/>
  <c r="JI125" i="1"/>
  <c r="JD125" i="1"/>
  <c r="IN125" i="1"/>
  <c r="HM125" i="1"/>
  <c r="HL125" i="1"/>
  <c r="GT125" i="1"/>
  <c r="GR125" i="1"/>
  <c r="GO125" i="1"/>
  <c r="GM125" i="1"/>
  <c r="GG125" i="1"/>
  <c r="FU125" i="1"/>
  <c r="FO125" i="1"/>
  <c r="FC125" i="1"/>
  <c r="EW125" i="1"/>
  <c r="EK125" i="1"/>
  <c r="EE125" i="1"/>
  <c r="DS125" i="1"/>
  <c r="DM125" i="1"/>
  <c r="DA125" i="1"/>
  <c r="CU125" i="1"/>
  <c r="CE125" i="1"/>
  <c r="BT125" i="1"/>
  <c r="BS125" i="1"/>
  <c r="BP125" i="1"/>
  <c r="BQ125" i="1" s="1"/>
  <c r="BM125" i="1"/>
  <c r="BN125" i="1" s="1"/>
  <c r="BJ125" i="1"/>
  <c r="BG125" i="1"/>
  <c r="BH125" i="1" s="1"/>
  <c r="AU125" i="1"/>
  <c r="AR125" i="1"/>
  <c r="AC125" i="1"/>
  <c r="JK124" i="1"/>
  <c r="JI124" i="1"/>
  <c r="JD124" i="1"/>
  <c r="IN124" i="1"/>
  <c r="HM124" i="1"/>
  <c r="HL124" i="1"/>
  <c r="GT124" i="1"/>
  <c r="GR124" i="1"/>
  <c r="GM124" i="1"/>
  <c r="GG124" i="1"/>
  <c r="FU124" i="1"/>
  <c r="FO124" i="1"/>
  <c r="FC124" i="1"/>
  <c r="EW124" i="1"/>
  <c r="EK124" i="1"/>
  <c r="EE124" i="1"/>
  <c r="DS124" i="1"/>
  <c r="DM124" i="1"/>
  <c r="DA124" i="1"/>
  <c r="CU124" i="1"/>
  <c r="CE124" i="1"/>
  <c r="GO124" i="1" s="1"/>
  <c r="BT124" i="1"/>
  <c r="BS124" i="1"/>
  <c r="BP124" i="1"/>
  <c r="BQ124" i="1" s="1"/>
  <c r="BM124" i="1"/>
  <c r="BN124" i="1" s="1"/>
  <c r="BJ124" i="1"/>
  <c r="BG124" i="1"/>
  <c r="BH124" i="1" s="1"/>
  <c r="AU124" i="1"/>
  <c r="AR124" i="1"/>
  <c r="AC124" i="1"/>
  <c r="JK123" i="1"/>
  <c r="JI123" i="1"/>
  <c r="JD123" i="1"/>
  <c r="IN123" i="1"/>
  <c r="HM123" i="1"/>
  <c r="HL123" i="1"/>
  <c r="GT123" i="1"/>
  <c r="GR123" i="1"/>
  <c r="GM123" i="1"/>
  <c r="GG123" i="1"/>
  <c r="FU123" i="1"/>
  <c r="FO123" i="1"/>
  <c r="FC123" i="1"/>
  <c r="EW123" i="1"/>
  <c r="EK123" i="1"/>
  <c r="EE123" i="1"/>
  <c r="DS123" i="1"/>
  <c r="DM123" i="1"/>
  <c r="DA123" i="1"/>
  <c r="CU123" i="1"/>
  <c r="CE123" i="1"/>
  <c r="GO123" i="1" s="1"/>
  <c r="BT123" i="1"/>
  <c r="BS123" i="1"/>
  <c r="BP123" i="1"/>
  <c r="BQ123" i="1" s="1"/>
  <c r="BM123" i="1"/>
  <c r="BN123" i="1" s="1"/>
  <c r="BJ123" i="1"/>
  <c r="BG123" i="1"/>
  <c r="BH123" i="1" s="1"/>
  <c r="AU123" i="1"/>
  <c r="AR123" i="1"/>
  <c r="AC123" i="1"/>
  <c r="JK122" i="1"/>
  <c r="JI122" i="1"/>
  <c r="JD122" i="1"/>
  <c r="IN122" i="1"/>
  <c r="HM122" i="1"/>
  <c r="HL122" i="1"/>
  <c r="GT122" i="1"/>
  <c r="GR122" i="1"/>
  <c r="GM122" i="1"/>
  <c r="GG122" i="1"/>
  <c r="FU122" i="1"/>
  <c r="FO122" i="1"/>
  <c r="FC122" i="1"/>
  <c r="EW122" i="1"/>
  <c r="EK122" i="1"/>
  <c r="EE122" i="1"/>
  <c r="DS122" i="1"/>
  <c r="DM122" i="1"/>
  <c r="DA122" i="1"/>
  <c r="CU122" i="1"/>
  <c r="CE122" i="1"/>
  <c r="GO122" i="1" s="1"/>
  <c r="BT122" i="1"/>
  <c r="BS122" i="1"/>
  <c r="BP122" i="1"/>
  <c r="BQ122" i="1" s="1"/>
  <c r="BM122" i="1"/>
  <c r="BN122" i="1" s="1"/>
  <c r="BJ122" i="1"/>
  <c r="BG122" i="1"/>
  <c r="BH122" i="1" s="1"/>
  <c r="AU122" i="1"/>
  <c r="AR122" i="1"/>
  <c r="AC122" i="1"/>
  <c r="JK121" i="1"/>
  <c r="JI121" i="1"/>
  <c r="JD121" i="1"/>
  <c r="IN121" i="1"/>
  <c r="HM121" i="1"/>
  <c r="HL121" i="1"/>
  <c r="GT121" i="1"/>
  <c r="GR121" i="1"/>
  <c r="GM121" i="1"/>
  <c r="GG121" i="1"/>
  <c r="FU121" i="1"/>
  <c r="FO121" i="1"/>
  <c r="FC121" i="1"/>
  <c r="EW121" i="1"/>
  <c r="EK121" i="1"/>
  <c r="EE121" i="1"/>
  <c r="DS121" i="1"/>
  <c r="DM121" i="1"/>
  <c r="DA121" i="1"/>
  <c r="CU121" i="1"/>
  <c r="CE121" i="1"/>
  <c r="GO121" i="1" s="1"/>
  <c r="BT121" i="1"/>
  <c r="BS121" i="1"/>
  <c r="BP121" i="1"/>
  <c r="BQ121" i="1" s="1"/>
  <c r="BM121" i="1"/>
  <c r="BN121" i="1" s="1"/>
  <c r="BJ121" i="1"/>
  <c r="BG121" i="1"/>
  <c r="BH121" i="1" s="1"/>
  <c r="AU121" i="1"/>
  <c r="IH121" i="1" s="1"/>
  <c r="AR121" i="1"/>
  <c r="AC121" i="1"/>
  <c r="JK120" i="1"/>
  <c r="JI120" i="1"/>
  <c r="JD120" i="1"/>
  <c r="IN120" i="1"/>
  <c r="HM120" i="1"/>
  <c r="HL120" i="1"/>
  <c r="GT120" i="1"/>
  <c r="GR120" i="1"/>
  <c r="GM120" i="1"/>
  <c r="GG120" i="1"/>
  <c r="FU120" i="1"/>
  <c r="FO120" i="1"/>
  <c r="FC120" i="1"/>
  <c r="EW120" i="1"/>
  <c r="EK120" i="1"/>
  <c r="EE120" i="1"/>
  <c r="DS120" i="1"/>
  <c r="DM120" i="1"/>
  <c r="DA120" i="1"/>
  <c r="CU120" i="1"/>
  <c r="CE120" i="1"/>
  <c r="GO120" i="1" s="1"/>
  <c r="BT120" i="1"/>
  <c r="BS120" i="1"/>
  <c r="BP120" i="1"/>
  <c r="BQ120" i="1" s="1"/>
  <c r="BM120" i="1"/>
  <c r="BN120" i="1" s="1"/>
  <c r="BJ120" i="1"/>
  <c r="BG120" i="1"/>
  <c r="BH120" i="1" s="1"/>
  <c r="AU120" i="1"/>
  <c r="AR120" i="1"/>
  <c r="AC120" i="1"/>
  <c r="JK119" i="1"/>
  <c r="JI119" i="1"/>
  <c r="JD119" i="1"/>
  <c r="IN119" i="1"/>
  <c r="HM119" i="1"/>
  <c r="HL119" i="1"/>
  <c r="GT119" i="1"/>
  <c r="GR119" i="1"/>
  <c r="GM119" i="1"/>
  <c r="GG119" i="1"/>
  <c r="FU119" i="1"/>
  <c r="FO119" i="1"/>
  <c r="FC119" i="1"/>
  <c r="EW119" i="1"/>
  <c r="EK119" i="1"/>
  <c r="EE119" i="1"/>
  <c r="DS119" i="1"/>
  <c r="DM119" i="1"/>
  <c r="DA119" i="1"/>
  <c r="CU119" i="1"/>
  <c r="CE119" i="1"/>
  <c r="GO119" i="1" s="1"/>
  <c r="BT119" i="1"/>
  <c r="BS119" i="1"/>
  <c r="BP119" i="1"/>
  <c r="BQ119" i="1" s="1"/>
  <c r="BM119" i="1"/>
  <c r="BN119" i="1" s="1"/>
  <c r="BJ119" i="1"/>
  <c r="BG119" i="1"/>
  <c r="BH119" i="1" s="1"/>
  <c r="AU119" i="1"/>
  <c r="AR119" i="1"/>
  <c r="AC119" i="1"/>
  <c r="JK118" i="1"/>
  <c r="JI118" i="1"/>
  <c r="JD118" i="1"/>
  <c r="IN118" i="1"/>
  <c r="HM118" i="1"/>
  <c r="HL118" i="1"/>
  <c r="GT118" i="1"/>
  <c r="GR118" i="1"/>
  <c r="GM118" i="1"/>
  <c r="GG118" i="1"/>
  <c r="FU118" i="1"/>
  <c r="FO118" i="1"/>
  <c r="FC118" i="1"/>
  <c r="EW118" i="1"/>
  <c r="EK118" i="1"/>
  <c r="EE118" i="1"/>
  <c r="DS118" i="1"/>
  <c r="DM118" i="1"/>
  <c r="DA118" i="1"/>
  <c r="CU118" i="1"/>
  <c r="CE118" i="1"/>
  <c r="GO118" i="1" s="1"/>
  <c r="BT118" i="1"/>
  <c r="BS118" i="1"/>
  <c r="BP118" i="1"/>
  <c r="BQ118" i="1" s="1"/>
  <c r="BM118" i="1"/>
  <c r="BN118" i="1" s="1"/>
  <c r="BJ118" i="1"/>
  <c r="BG118" i="1"/>
  <c r="BH118" i="1" s="1"/>
  <c r="AU118" i="1"/>
  <c r="AR118" i="1"/>
  <c r="AC118" i="1"/>
  <c r="JK117" i="1"/>
  <c r="JI117" i="1"/>
  <c r="JD117" i="1"/>
  <c r="IN117" i="1"/>
  <c r="HM117" i="1"/>
  <c r="HL117" i="1"/>
  <c r="GT117" i="1"/>
  <c r="GR117" i="1"/>
  <c r="GM117" i="1"/>
  <c r="GG117" i="1"/>
  <c r="FU117" i="1"/>
  <c r="FO117" i="1"/>
  <c r="FC117" i="1"/>
  <c r="EW117" i="1"/>
  <c r="EK117" i="1"/>
  <c r="EE117" i="1"/>
  <c r="DS117" i="1"/>
  <c r="DM117" i="1"/>
  <c r="DA117" i="1"/>
  <c r="CU117" i="1"/>
  <c r="CE117" i="1"/>
  <c r="BT117" i="1"/>
  <c r="BS117" i="1"/>
  <c r="BP117" i="1"/>
  <c r="BQ117" i="1" s="1"/>
  <c r="BM117" i="1"/>
  <c r="BN117" i="1" s="1"/>
  <c r="BJ117" i="1"/>
  <c r="BG117" i="1"/>
  <c r="BH117" i="1" s="1"/>
  <c r="AU117" i="1"/>
  <c r="AR117" i="1"/>
  <c r="AC117" i="1"/>
  <c r="JK116" i="1"/>
  <c r="JI116" i="1"/>
  <c r="JD116" i="1"/>
  <c r="IN116" i="1"/>
  <c r="HM116" i="1"/>
  <c r="HL116" i="1"/>
  <c r="GT116" i="1"/>
  <c r="GR116" i="1"/>
  <c r="GM116" i="1"/>
  <c r="GG116" i="1"/>
  <c r="FU116" i="1"/>
  <c r="FO116" i="1"/>
  <c r="FC116" i="1"/>
  <c r="EW116" i="1"/>
  <c r="EK116" i="1"/>
  <c r="EE116" i="1"/>
  <c r="DS116" i="1"/>
  <c r="DM116" i="1"/>
  <c r="DA116" i="1"/>
  <c r="CU116" i="1"/>
  <c r="CE116" i="1"/>
  <c r="GO116" i="1" s="1"/>
  <c r="BT116" i="1"/>
  <c r="BS116" i="1"/>
  <c r="BP116" i="1"/>
  <c r="BQ116" i="1" s="1"/>
  <c r="BM116" i="1"/>
  <c r="BN116" i="1" s="1"/>
  <c r="BJ116" i="1"/>
  <c r="BG116" i="1"/>
  <c r="BH116" i="1" s="1"/>
  <c r="AU116" i="1"/>
  <c r="AR116" i="1"/>
  <c r="AC116" i="1"/>
  <c r="JK115" i="1"/>
  <c r="JI115" i="1"/>
  <c r="JD115" i="1"/>
  <c r="IN115" i="1"/>
  <c r="HM115" i="1"/>
  <c r="HL115" i="1"/>
  <c r="GT115" i="1"/>
  <c r="GR115" i="1"/>
  <c r="GM115" i="1"/>
  <c r="GG115" i="1"/>
  <c r="FU115" i="1"/>
  <c r="FO115" i="1"/>
  <c r="FC115" i="1"/>
  <c r="EW115" i="1"/>
  <c r="EK115" i="1"/>
  <c r="EE115" i="1"/>
  <c r="DS115" i="1"/>
  <c r="DM115" i="1"/>
  <c r="DA115" i="1"/>
  <c r="CU115" i="1"/>
  <c r="CE115" i="1"/>
  <c r="GO115" i="1" s="1"/>
  <c r="BT115" i="1"/>
  <c r="BS115" i="1"/>
  <c r="BP115" i="1"/>
  <c r="BQ115" i="1" s="1"/>
  <c r="BM115" i="1"/>
  <c r="BN115" i="1" s="1"/>
  <c r="BJ115" i="1"/>
  <c r="BG115" i="1"/>
  <c r="BH115" i="1" s="1"/>
  <c r="AU115" i="1"/>
  <c r="II115" i="1" s="1"/>
  <c r="IK115" i="1" s="1"/>
  <c r="AR115" i="1"/>
  <c r="AC115" i="1"/>
  <c r="JK114" i="1"/>
  <c r="JI114" i="1"/>
  <c r="JD114" i="1"/>
  <c r="IN114" i="1"/>
  <c r="HM114" i="1"/>
  <c r="HL114" i="1"/>
  <c r="GT114" i="1"/>
  <c r="GR114" i="1"/>
  <c r="GM114" i="1"/>
  <c r="GG114" i="1"/>
  <c r="FU114" i="1"/>
  <c r="FO114" i="1"/>
  <c r="FC114" i="1"/>
  <c r="EW114" i="1"/>
  <c r="EK114" i="1"/>
  <c r="EE114" i="1"/>
  <c r="DS114" i="1"/>
  <c r="DM114" i="1"/>
  <c r="DA114" i="1"/>
  <c r="CU114" i="1"/>
  <c r="CE114" i="1"/>
  <c r="GO114" i="1" s="1"/>
  <c r="BT114" i="1"/>
  <c r="BS114" i="1"/>
  <c r="BP114" i="1"/>
  <c r="BQ114" i="1" s="1"/>
  <c r="BM114" i="1"/>
  <c r="BN114" i="1" s="1"/>
  <c r="BJ114" i="1"/>
  <c r="BG114" i="1"/>
  <c r="BH114" i="1" s="1"/>
  <c r="AU114" i="1"/>
  <c r="IH114" i="1" s="1"/>
  <c r="AR114" i="1"/>
  <c r="AC114" i="1"/>
  <c r="JK113" i="1"/>
  <c r="JI113" i="1"/>
  <c r="JD113" i="1"/>
  <c r="IN113" i="1"/>
  <c r="HM113" i="1"/>
  <c r="HL113" i="1"/>
  <c r="GT113" i="1"/>
  <c r="GR113" i="1"/>
  <c r="GM113" i="1"/>
  <c r="GG113" i="1"/>
  <c r="FU113" i="1"/>
  <c r="FO113" i="1"/>
  <c r="FC113" i="1"/>
  <c r="EW113" i="1"/>
  <c r="EK113" i="1"/>
  <c r="EE113" i="1"/>
  <c r="DS113" i="1"/>
  <c r="DM113" i="1"/>
  <c r="DA113" i="1"/>
  <c r="CU113" i="1"/>
  <c r="CE113" i="1"/>
  <c r="GO113" i="1" s="1"/>
  <c r="BT113" i="1"/>
  <c r="BS113" i="1"/>
  <c r="BP113" i="1"/>
  <c r="BQ113" i="1" s="1"/>
  <c r="BM113" i="1"/>
  <c r="BN113" i="1" s="1"/>
  <c r="BJ113" i="1"/>
  <c r="BG113" i="1"/>
  <c r="BH113" i="1" s="1"/>
  <c r="AU113" i="1"/>
  <c r="AR113" i="1"/>
  <c r="AC113" i="1"/>
  <c r="JK112" i="1"/>
  <c r="JI112" i="1"/>
  <c r="JD112" i="1"/>
  <c r="IN112" i="1"/>
  <c r="HM112" i="1"/>
  <c r="HL112" i="1"/>
  <c r="GT112" i="1"/>
  <c r="GR112" i="1"/>
  <c r="GM112" i="1"/>
  <c r="GG112" i="1"/>
  <c r="FU112" i="1"/>
  <c r="FO112" i="1"/>
  <c r="FC112" i="1"/>
  <c r="EW112" i="1"/>
  <c r="EK112" i="1"/>
  <c r="EE112" i="1"/>
  <c r="DS112" i="1"/>
  <c r="DM112" i="1"/>
  <c r="DA112" i="1"/>
  <c r="CU112" i="1"/>
  <c r="CE112" i="1"/>
  <c r="BT112" i="1"/>
  <c r="BS112" i="1"/>
  <c r="BP112" i="1"/>
  <c r="BQ112" i="1" s="1"/>
  <c r="BM112" i="1"/>
  <c r="BN112" i="1" s="1"/>
  <c r="BJ112" i="1"/>
  <c r="BH112" i="1"/>
  <c r="BG112" i="1"/>
  <c r="AU112" i="1"/>
  <c r="AR112" i="1"/>
  <c r="AC112" i="1"/>
  <c r="JK111" i="1"/>
  <c r="JI111" i="1"/>
  <c r="JD111" i="1"/>
  <c r="IN111" i="1"/>
  <c r="HM111" i="1"/>
  <c r="HL111" i="1"/>
  <c r="GT111" i="1"/>
  <c r="GR111" i="1"/>
  <c r="GM111" i="1"/>
  <c r="GG111" i="1"/>
  <c r="FU111" i="1"/>
  <c r="FO111" i="1"/>
  <c r="FC111" i="1"/>
  <c r="EW111" i="1"/>
  <c r="EK111" i="1"/>
  <c r="EE111" i="1"/>
  <c r="DS111" i="1"/>
  <c r="DM111" i="1"/>
  <c r="DA111" i="1"/>
  <c r="CU111" i="1"/>
  <c r="CE111" i="1"/>
  <c r="BT111" i="1"/>
  <c r="BS111" i="1"/>
  <c r="BP111" i="1"/>
  <c r="BQ111" i="1" s="1"/>
  <c r="BM111" i="1"/>
  <c r="BN111" i="1" s="1"/>
  <c r="BJ111" i="1"/>
  <c r="BG111" i="1"/>
  <c r="BH111" i="1" s="1"/>
  <c r="AU111" i="1"/>
  <c r="AR111" i="1"/>
  <c r="AC111" i="1"/>
  <c r="JK110" i="1"/>
  <c r="JI110" i="1"/>
  <c r="JD110" i="1"/>
  <c r="IN110" i="1"/>
  <c r="HM110" i="1"/>
  <c r="HL110" i="1"/>
  <c r="GT110" i="1"/>
  <c r="GR110" i="1"/>
  <c r="GM110" i="1"/>
  <c r="GG110" i="1"/>
  <c r="FU110" i="1"/>
  <c r="FO110" i="1"/>
  <c r="FC110" i="1"/>
  <c r="EW110" i="1"/>
  <c r="EK110" i="1"/>
  <c r="EE110" i="1"/>
  <c r="DS110" i="1"/>
  <c r="DM110" i="1"/>
  <c r="DA110" i="1"/>
  <c r="CU110" i="1"/>
  <c r="CE110" i="1"/>
  <c r="GO110" i="1" s="1"/>
  <c r="BT110" i="1"/>
  <c r="BS110" i="1"/>
  <c r="BP110" i="1"/>
  <c r="BQ110" i="1" s="1"/>
  <c r="BM110" i="1"/>
  <c r="BN110" i="1" s="1"/>
  <c r="BJ110" i="1"/>
  <c r="BG110" i="1"/>
  <c r="BH110" i="1" s="1"/>
  <c r="AU110" i="1"/>
  <c r="AR110" i="1"/>
  <c r="AC110" i="1"/>
  <c r="JK109" i="1"/>
  <c r="JI109" i="1"/>
  <c r="JD109" i="1"/>
  <c r="IN109" i="1"/>
  <c r="HM109" i="1"/>
  <c r="HL109" i="1"/>
  <c r="GT109" i="1"/>
  <c r="GR109" i="1"/>
  <c r="GM109" i="1"/>
  <c r="GG109" i="1"/>
  <c r="FU109" i="1"/>
  <c r="FO109" i="1"/>
  <c r="FC109" i="1"/>
  <c r="EW109" i="1"/>
  <c r="EK109" i="1"/>
  <c r="EE109" i="1"/>
  <c r="DS109" i="1"/>
  <c r="DM109" i="1"/>
  <c r="DA109" i="1"/>
  <c r="CU109" i="1"/>
  <c r="CE109" i="1"/>
  <c r="GO109" i="1" s="1"/>
  <c r="BX109" i="1"/>
  <c r="BY109" i="1" s="1"/>
  <c r="BT109" i="1"/>
  <c r="BS109" i="1"/>
  <c r="BP109" i="1"/>
  <c r="BQ109" i="1" s="1"/>
  <c r="BM109" i="1"/>
  <c r="BN109" i="1" s="1"/>
  <c r="BJ109" i="1"/>
  <c r="BG109" i="1"/>
  <c r="BH109" i="1" s="1"/>
  <c r="AU109" i="1"/>
  <c r="AR109" i="1"/>
  <c r="AC109" i="1"/>
  <c r="JK108" i="1"/>
  <c r="JI108" i="1"/>
  <c r="JD108" i="1"/>
  <c r="IN108" i="1"/>
  <c r="HM108" i="1"/>
  <c r="HL108" i="1"/>
  <c r="GT108" i="1"/>
  <c r="GR108" i="1"/>
  <c r="GO108" i="1"/>
  <c r="GM108" i="1"/>
  <c r="GG108" i="1"/>
  <c r="FU108" i="1"/>
  <c r="FO108" i="1"/>
  <c r="FC108" i="1"/>
  <c r="EW108" i="1"/>
  <c r="EK108" i="1"/>
  <c r="EE108" i="1"/>
  <c r="DS108" i="1"/>
  <c r="DM108" i="1"/>
  <c r="DA108" i="1"/>
  <c r="CU108" i="1"/>
  <c r="CE108" i="1"/>
  <c r="BT108" i="1"/>
  <c r="BS108" i="1"/>
  <c r="BP108" i="1"/>
  <c r="BQ108" i="1" s="1"/>
  <c r="BN108" i="1"/>
  <c r="BM108" i="1"/>
  <c r="BJ108" i="1"/>
  <c r="BG108" i="1"/>
  <c r="BH108" i="1" s="1"/>
  <c r="AU108" i="1"/>
  <c r="AR108" i="1"/>
  <c r="AC108" i="1"/>
  <c r="JK107" i="1"/>
  <c r="JI107" i="1"/>
  <c r="JD107" i="1"/>
  <c r="IN107" i="1"/>
  <c r="HM107" i="1"/>
  <c r="HL107" i="1"/>
  <c r="GT107" i="1"/>
  <c r="GR107" i="1"/>
  <c r="GM107" i="1"/>
  <c r="GG107" i="1"/>
  <c r="FU107" i="1"/>
  <c r="FO107" i="1"/>
  <c r="FC107" i="1"/>
  <c r="EW107" i="1"/>
  <c r="EK107" i="1"/>
  <c r="EE107" i="1"/>
  <c r="DS107" i="1"/>
  <c r="DM107" i="1"/>
  <c r="DA107" i="1"/>
  <c r="CU107" i="1"/>
  <c r="CE107" i="1"/>
  <c r="BT107" i="1"/>
  <c r="BS107" i="1"/>
  <c r="BP107" i="1"/>
  <c r="BQ107" i="1" s="1"/>
  <c r="BM107" i="1"/>
  <c r="BN107" i="1" s="1"/>
  <c r="BJ107" i="1"/>
  <c r="BG107" i="1"/>
  <c r="BH107" i="1" s="1"/>
  <c r="AU107" i="1"/>
  <c r="AR107" i="1"/>
  <c r="AC107" i="1"/>
  <c r="JK106" i="1"/>
  <c r="JI106" i="1"/>
  <c r="JD106" i="1"/>
  <c r="IN106" i="1"/>
  <c r="HM106" i="1"/>
  <c r="HL106" i="1"/>
  <c r="GT106" i="1"/>
  <c r="GR106" i="1"/>
  <c r="GM106" i="1"/>
  <c r="GG106" i="1"/>
  <c r="FU106" i="1"/>
  <c r="FO106" i="1"/>
  <c r="FC106" i="1"/>
  <c r="EW106" i="1"/>
  <c r="EK106" i="1"/>
  <c r="EE106" i="1"/>
  <c r="DS106" i="1"/>
  <c r="DM106" i="1"/>
  <c r="DA106" i="1"/>
  <c r="CU106" i="1"/>
  <c r="CE106" i="1"/>
  <c r="GO106" i="1" s="1"/>
  <c r="BT106" i="1"/>
  <c r="BS106" i="1"/>
  <c r="BP106" i="1"/>
  <c r="BQ106" i="1" s="1"/>
  <c r="BN106" i="1"/>
  <c r="BM106" i="1"/>
  <c r="BJ106" i="1"/>
  <c r="BG106" i="1"/>
  <c r="BH106" i="1" s="1"/>
  <c r="AU106" i="1"/>
  <c r="AR106" i="1"/>
  <c r="AC106" i="1"/>
  <c r="JK105" i="1"/>
  <c r="JI105" i="1"/>
  <c r="JD105" i="1"/>
  <c r="IN105" i="1"/>
  <c r="HM105" i="1"/>
  <c r="HL105" i="1"/>
  <c r="GT105" i="1"/>
  <c r="GR105" i="1"/>
  <c r="GM105" i="1"/>
  <c r="GG105" i="1"/>
  <c r="FU105" i="1"/>
  <c r="FO105" i="1"/>
  <c r="FC105" i="1"/>
  <c r="EW105" i="1"/>
  <c r="EK105" i="1"/>
  <c r="EE105" i="1"/>
  <c r="DS105" i="1"/>
  <c r="DM105" i="1"/>
  <c r="DA105" i="1"/>
  <c r="CU105" i="1"/>
  <c r="CE105" i="1"/>
  <c r="GO105" i="1" s="1"/>
  <c r="BT105" i="1"/>
  <c r="BS105" i="1"/>
  <c r="BP105" i="1"/>
  <c r="BQ105" i="1" s="1"/>
  <c r="BM105" i="1"/>
  <c r="BN105" i="1" s="1"/>
  <c r="BJ105" i="1"/>
  <c r="BK105" i="1" s="1"/>
  <c r="BG105" i="1"/>
  <c r="BH105" i="1" s="1"/>
  <c r="AU105" i="1"/>
  <c r="AR105" i="1"/>
  <c r="AC105" i="1"/>
  <c r="JK104" i="1"/>
  <c r="JI104" i="1"/>
  <c r="JD104" i="1"/>
  <c r="IN104" i="1"/>
  <c r="HM104" i="1"/>
  <c r="HL104" i="1"/>
  <c r="GT104" i="1"/>
  <c r="GR104" i="1"/>
  <c r="GM104" i="1"/>
  <c r="GG104" i="1"/>
  <c r="FU104" i="1"/>
  <c r="FO104" i="1"/>
  <c r="FC104" i="1"/>
  <c r="EW104" i="1"/>
  <c r="EK104" i="1"/>
  <c r="EE104" i="1"/>
  <c r="DS104" i="1"/>
  <c r="DM104" i="1"/>
  <c r="DA104" i="1"/>
  <c r="CU104" i="1"/>
  <c r="CE104" i="1"/>
  <c r="BT104" i="1"/>
  <c r="BS104" i="1"/>
  <c r="BP104" i="1"/>
  <c r="BQ104" i="1" s="1"/>
  <c r="BM104" i="1"/>
  <c r="BN104" i="1" s="1"/>
  <c r="BJ104" i="1"/>
  <c r="BG104" i="1"/>
  <c r="BH104" i="1" s="1"/>
  <c r="AU104" i="1"/>
  <c r="AR104" i="1"/>
  <c r="AC104" i="1"/>
  <c r="JK103" i="1"/>
  <c r="JI103" i="1"/>
  <c r="JD103" i="1"/>
  <c r="IN103" i="1"/>
  <c r="HM103" i="1"/>
  <c r="HL103" i="1"/>
  <c r="GT103" i="1"/>
  <c r="GR103" i="1"/>
  <c r="GM103" i="1"/>
  <c r="GG103" i="1"/>
  <c r="FU103" i="1"/>
  <c r="FO103" i="1"/>
  <c r="FC103" i="1"/>
  <c r="EW103" i="1"/>
  <c r="EK103" i="1"/>
  <c r="EE103" i="1"/>
  <c r="DS103" i="1"/>
  <c r="DM103" i="1"/>
  <c r="DA103" i="1"/>
  <c r="CU103" i="1"/>
  <c r="CE103" i="1"/>
  <c r="GO103" i="1" s="1"/>
  <c r="BT103" i="1"/>
  <c r="BS103" i="1"/>
  <c r="BP103" i="1"/>
  <c r="BQ103" i="1" s="1"/>
  <c r="BM103" i="1"/>
  <c r="BN103" i="1" s="1"/>
  <c r="BJ103" i="1"/>
  <c r="BK103" i="1" s="1"/>
  <c r="BG103" i="1"/>
  <c r="BH103" i="1" s="1"/>
  <c r="AU103" i="1"/>
  <c r="AR103" i="1"/>
  <c r="AC103" i="1"/>
  <c r="JK102" i="1"/>
  <c r="JI102" i="1"/>
  <c r="JD102" i="1"/>
  <c r="IN102" i="1"/>
  <c r="HM102" i="1"/>
  <c r="HL102" i="1"/>
  <c r="GT102" i="1"/>
  <c r="GR102" i="1"/>
  <c r="GM102" i="1"/>
  <c r="GG102" i="1"/>
  <c r="FU102" i="1"/>
  <c r="FO102" i="1"/>
  <c r="FC102" i="1"/>
  <c r="EW102" i="1"/>
  <c r="EK102" i="1"/>
  <c r="EE102" i="1"/>
  <c r="DS102" i="1"/>
  <c r="DM102" i="1"/>
  <c r="DA102" i="1"/>
  <c r="CU102" i="1"/>
  <c r="CE102" i="1"/>
  <c r="GO102" i="1" s="1"/>
  <c r="BT102" i="1"/>
  <c r="BS102" i="1"/>
  <c r="BP102" i="1"/>
  <c r="BQ102" i="1" s="1"/>
  <c r="BM102" i="1"/>
  <c r="BN102" i="1" s="1"/>
  <c r="BJ102" i="1"/>
  <c r="BK102" i="1" s="1"/>
  <c r="BG102" i="1"/>
  <c r="BH102" i="1" s="1"/>
  <c r="AU102" i="1"/>
  <c r="AR102" i="1"/>
  <c r="AC102" i="1"/>
  <c r="JK101" i="1"/>
  <c r="JI101" i="1"/>
  <c r="JD101" i="1"/>
  <c r="IN101" i="1"/>
  <c r="HM101" i="1"/>
  <c r="HL101" i="1"/>
  <c r="GT101" i="1"/>
  <c r="GR101" i="1"/>
  <c r="GM101" i="1"/>
  <c r="GG101" i="1"/>
  <c r="FU101" i="1"/>
  <c r="FO101" i="1"/>
  <c r="FC101" i="1"/>
  <c r="EW101" i="1"/>
  <c r="EK101" i="1"/>
  <c r="EE101" i="1"/>
  <c r="DS101" i="1"/>
  <c r="DM101" i="1"/>
  <c r="DA101" i="1"/>
  <c r="CU101" i="1"/>
  <c r="CE101" i="1"/>
  <c r="BT101" i="1"/>
  <c r="BS101" i="1"/>
  <c r="BP101" i="1"/>
  <c r="BQ101" i="1" s="1"/>
  <c r="BM101" i="1"/>
  <c r="BN101" i="1" s="1"/>
  <c r="BJ101" i="1"/>
  <c r="BG101" i="1"/>
  <c r="BH101" i="1" s="1"/>
  <c r="AU101" i="1"/>
  <c r="AR101" i="1"/>
  <c r="AC101" i="1"/>
  <c r="JK100" i="1"/>
  <c r="JI100" i="1"/>
  <c r="JD100" i="1"/>
  <c r="IN100" i="1"/>
  <c r="HM100" i="1"/>
  <c r="HL100" i="1"/>
  <c r="GT100" i="1"/>
  <c r="GR100" i="1"/>
  <c r="GM100" i="1"/>
  <c r="GG100" i="1"/>
  <c r="FU100" i="1"/>
  <c r="FO100" i="1"/>
  <c r="FC100" i="1"/>
  <c r="EW100" i="1"/>
  <c r="EK100" i="1"/>
  <c r="EE100" i="1"/>
  <c r="DS100" i="1"/>
  <c r="DM100" i="1"/>
  <c r="DA100" i="1"/>
  <c r="CU100" i="1"/>
  <c r="CE100" i="1"/>
  <c r="BT100" i="1"/>
  <c r="BS100" i="1"/>
  <c r="BP100" i="1"/>
  <c r="BQ100" i="1" s="1"/>
  <c r="BM100" i="1"/>
  <c r="BN100" i="1" s="1"/>
  <c r="BJ100" i="1"/>
  <c r="BK100" i="1" s="1"/>
  <c r="BG100" i="1"/>
  <c r="BH100" i="1" s="1"/>
  <c r="AU100" i="1"/>
  <c r="AR100" i="1"/>
  <c r="AC100" i="1"/>
  <c r="JK99" i="1"/>
  <c r="JI99" i="1"/>
  <c r="JD99" i="1"/>
  <c r="IN99" i="1"/>
  <c r="HM99" i="1"/>
  <c r="HL99" i="1"/>
  <c r="GT99" i="1"/>
  <c r="GR99" i="1"/>
  <c r="GM99" i="1"/>
  <c r="GG99" i="1"/>
  <c r="FU99" i="1"/>
  <c r="FO99" i="1"/>
  <c r="FC99" i="1"/>
  <c r="EW99" i="1"/>
  <c r="EK99" i="1"/>
  <c r="EE99" i="1"/>
  <c r="DS99" i="1"/>
  <c r="DM99" i="1"/>
  <c r="DA99" i="1"/>
  <c r="CU99" i="1"/>
  <c r="CE99" i="1"/>
  <c r="GO99" i="1" s="1"/>
  <c r="BT99" i="1"/>
  <c r="BS99" i="1"/>
  <c r="BP99" i="1"/>
  <c r="BQ99" i="1" s="1"/>
  <c r="BM99" i="1"/>
  <c r="BN99" i="1" s="1"/>
  <c r="BJ99" i="1"/>
  <c r="BK99" i="1" s="1"/>
  <c r="BG99" i="1"/>
  <c r="BH99" i="1" s="1"/>
  <c r="AU99" i="1"/>
  <c r="AR99" i="1"/>
  <c r="AC99" i="1"/>
  <c r="JK98" i="1"/>
  <c r="JI98" i="1"/>
  <c r="JD98" i="1"/>
  <c r="IN98" i="1"/>
  <c r="HM98" i="1"/>
  <c r="HL98" i="1"/>
  <c r="GT98" i="1"/>
  <c r="GR98" i="1"/>
  <c r="GM98" i="1"/>
  <c r="GG98" i="1"/>
  <c r="FU98" i="1"/>
  <c r="FO98" i="1"/>
  <c r="FC98" i="1"/>
  <c r="EW98" i="1"/>
  <c r="EK98" i="1"/>
  <c r="EE98" i="1"/>
  <c r="DS98" i="1"/>
  <c r="DM98" i="1"/>
  <c r="DA98" i="1"/>
  <c r="CU98" i="1"/>
  <c r="CE98" i="1"/>
  <c r="GO98" i="1" s="1"/>
  <c r="BT98" i="1"/>
  <c r="BS98" i="1"/>
  <c r="BP98" i="1"/>
  <c r="BQ98" i="1" s="1"/>
  <c r="BM98" i="1"/>
  <c r="BN98" i="1" s="1"/>
  <c r="BJ98" i="1"/>
  <c r="BK98" i="1" s="1"/>
  <c r="BG98" i="1"/>
  <c r="AU98" i="1"/>
  <c r="AR98" i="1"/>
  <c r="AC98" i="1"/>
  <c r="JK97" i="1"/>
  <c r="JI97" i="1"/>
  <c r="JD97" i="1"/>
  <c r="IN97" i="1"/>
  <c r="HM97" i="1"/>
  <c r="HL97" i="1"/>
  <c r="GT97" i="1"/>
  <c r="GR97" i="1"/>
  <c r="GM97" i="1"/>
  <c r="GG97" i="1"/>
  <c r="FU97" i="1"/>
  <c r="FO97" i="1"/>
  <c r="FC97" i="1"/>
  <c r="EW97" i="1"/>
  <c r="EK97" i="1"/>
  <c r="EE97" i="1"/>
  <c r="DS97" i="1"/>
  <c r="DM97" i="1"/>
  <c r="DA97" i="1"/>
  <c r="CU97" i="1"/>
  <c r="CE97" i="1"/>
  <c r="BT97" i="1"/>
  <c r="BS97" i="1"/>
  <c r="BP97" i="1"/>
  <c r="BQ97" i="1" s="1"/>
  <c r="BM97" i="1"/>
  <c r="BN97" i="1" s="1"/>
  <c r="BJ97" i="1"/>
  <c r="BK97" i="1" s="1"/>
  <c r="BG97" i="1"/>
  <c r="AU97" i="1"/>
  <c r="AR97" i="1"/>
  <c r="AC97" i="1"/>
  <c r="JK96" i="1"/>
  <c r="JI96" i="1"/>
  <c r="JD96" i="1"/>
  <c r="IN96" i="1"/>
  <c r="HM96" i="1"/>
  <c r="HL96" i="1"/>
  <c r="GT96" i="1"/>
  <c r="GR96" i="1"/>
  <c r="GM96" i="1"/>
  <c r="GG96" i="1"/>
  <c r="FU96" i="1"/>
  <c r="FO96" i="1"/>
  <c r="FC96" i="1"/>
  <c r="EW96" i="1"/>
  <c r="EK96" i="1"/>
  <c r="EE96" i="1"/>
  <c r="DS96" i="1"/>
  <c r="DM96" i="1"/>
  <c r="DA96" i="1"/>
  <c r="CU96" i="1"/>
  <c r="CE96" i="1"/>
  <c r="GO96" i="1" s="1"/>
  <c r="BT96" i="1"/>
  <c r="BS96" i="1"/>
  <c r="BP96" i="1"/>
  <c r="BQ96" i="1" s="1"/>
  <c r="BM96" i="1"/>
  <c r="BN96" i="1" s="1"/>
  <c r="BJ96" i="1"/>
  <c r="BG96" i="1"/>
  <c r="BH96" i="1" s="1"/>
  <c r="AU96" i="1"/>
  <c r="AR96" i="1"/>
  <c r="AC96" i="1"/>
  <c r="JK95" i="1"/>
  <c r="JI95" i="1"/>
  <c r="JD95" i="1"/>
  <c r="IN95" i="1"/>
  <c r="HM95" i="1"/>
  <c r="HL95" i="1"/>
  <c r="GT95" i="1"/>
  <c r="GR95" i="1"/>
  <c r="GM95" i="1"/>
  <c r="GG95" i="1"/>
  <c r="FU95" i="1"/>
  <c r="FO95" i="1"/>
  <c r="FC95" i="1"/>
  <c r="EW95" i="1"/>
  <c r="EK95" i="1"/>
  <c r="EE95" i="1"/>
  <c r="DS95" i="1"/>
  <c r="DM95" i="1"/>
  <c r="DA95" i="1"/>
  <c r="CU95" i="1"/>
  <c r="CE95" i="1"/>
  <c r="BT95" i="1"/>
  <c r="BS95" i="1"/>
  <c r="BP95" i="1"/>
  <c r="BQ95" i="1" s="1"/>
  <c r="BM95" i="1"/>
  <c r="BN95" i="1" s="1"/>
  <c r="BJ95" i="1"/>
  <c r="BK95" i="1" s="1"/>
  <c r="BG95" i="1"/>
  <c r="BH95" i="1" s="1"/>
  <c r="AU95" i="1"/>
  <c r="AR95" i="1"/>
  <c r="AC95" i="1"/>
  <c r="JK94" i="1"/>
  <c r="JI94" i="1"/>
  <c r="JD94" i="1"/>
  <c r="IN94" i="1"/>
  <c r="HM94" i="1"/>
  <c r="HL94" i="1"/>
  <c r="GT94" i="1"/>
  <c r="GR94" i="1"/>
  <c r="GM94" i="1"/>
  <c r="GG94" i="1"/>
  <c r="FU94" i="1"/>
  <c r="FO94" i="1"/>
  <c r="FC94" i="1"/>
  <c r="EW94" i="1"/>
  <c r="EK94" i="1"/>
  <c r="EE94" i="1"/>
  <c r="DS94" i="1"/>
  <c r="DM94" i="1"/>
  <c r="DA94" i="1"/>
  <c r="CU94" i="1"/>
  <c r="CE94" i="1"/>
  <c r="BT94" i="1"/>
  <c r="BS94" i="1"/>
  <c r="BP94" i="1"/>
  <c r="BQ94" i="1" s="1"/>
  <c r="BM94" i="1"/>
  <c r="BN94" i="1" s="1"/>
  <c r="BJ94" i="1"/>
  <c r="BG94" i="1"/>
  <c r="BH94" i="1" s="1"/>
  <c r="AU94" i="1"/>
  <c r="AR94" i="1"/>
  <c r="AC94" i="1"/>
  <c r="JK93" i="1"/>
  <c r="JI93" i="1"/>
  <c r="JD93" i="1"/>
  <c r="IN93" i="1"/>
  <c r="HM93" i="1"/>
  <c r="HL93" i="1"/>
  <c r="GT93" i="1"/>
  <c r="GR93" i="1"/>
  <c r="GM93" i="1"/>
  <c r="GG93" i="1"/>
  <c r="FU93" i="1"/>
  <c r="FO93" i="1"/>
  <c r="FC93" i="1"/>
  <c r="EW93" i="1"/>
  <c r="EK93" i="1"/>
  <c r="EE93" i="1"/>
  <c r="DS93" i="1"/>
  <c r="DM93" i="1"/>
  <c r="DA93" i="1"/>
  <c r="CU93" i="1"/>
  <c r="CE93" i="1"/>
  <c r="GO93" i="1" s="1"/>
  <c r="BT93" i="1"/>
  <c r="BS93" i="1"/>
  <c r="BP93" i="1"/>
  <c r="BQ93" i="1" s="1"/>
  <c r="BM93" i="1"/>
  <c r="BN93" i="1" s="1"/>
  <c r="BJ93" i="1"/>
  <c r="BK93" i="1" s="1"/>
  <c r="BG93" i="1"/>
  <c r="BH93" i="1" s="1"/>
  <c r="AU93" i="1"/>
  <c r="AR93" i="1"/>
  <c r="AC93" i="1"/>
  <c r="JK92" i="1"/>
  <c r="JI92" i="1"/>
  <c r="JD92" i="1"/>
  <c r="IN92" i="1"/>
  <c r="HM92" i="1"/>
  <c r="HL92" i="1"/>
  <c r="GT92" i="1"/>
  <c r="GR92" i="1"/>
  <c r="GM92" i="1"/>
  <c r="GG92" i="1"/>
  <c r="FU92" i="1"/>
  <c r="FO92" i="1"/>
  <c r="FC92" i="1"/>
  <c r="EW92" i="1"/>
  <c r="EK92" i="1"/>
  <c r="EE92" i="1"/>
  <c r="DS92" i="1"/>
  <c r="DM92" i="1"/>
  <c r="DA92" i="1"/>
  <c r="CU92" i="1"/>
  <c r="CE92" i="1"/>
  <c r="BT92" i="1"/>
  <c r="BS92" i="1"/>
  <c r="BP92" i="1"/>
  <c r="BQ92" i="1" s="1"/>
  <c r="BM92" i="1"/>
  <c r="BN92" i="1" s="1"/>
  <c r="BJ92" i="1"/>
  <c r="BK92" i="1" s="1"/>
  <c r="BG92" i="1"/>
  <c r="BH92" i="1" s="1"/>
  <c r="AU92" i="1"/>
  <c r="AR92" i="1"/>
  <c r="AC92" i="1"/>
  <c r="JK91" i="1"/>
  <c r="JI91" i="1"/>
  <c r="JD91" i="1"/>
  <c r="IN91" i="1"/>
  <c r="HM91" i="1"/>
  <c r="HL91" i="1"/>
  <c r="GT91" i="1"/>
  <c r="GR91" i="1"/>
  <c r="GM91" i="1"/>
  <c r="GG91" i="1"/>
  <c r="FU91" i="1"/>
  <c r="FO91" i="1"/>
  <c r="FC91" i="1"/>
  <c r="EW91" i="1"/>
  <c r="EK91" i="1"/>
  <c r="EE91" i="1"/>
  <c r="DS91" i="1"/>
  <c r="DM91" i="1"/>
  <c r="DA91" i="1"/>
  <c r="CU91" i="1"/>
  <c r="CE91" i="1"/>
  <c r="GO91" i="1" s="1"/>
  <c r="BT91" i="1"/>
  <c r="BS91" i="1"/>
  <c r="BP91" i="1"/>
  <c r="BQ91" i="1" s="1"/>
  <c r="BM91" i="1"/>
  <c r="BN91" i="1" s="1"/>
  <c r="BJ91" i="1"/>
  <c r="BG91" i="1"/>
  <c r="BH91" i="1" s="1"/>
  <c r="AU91" i="1"/>
  <c r="AR91" i="1"/>
  <c r="AC91" i="1"/>
  <c r="JK90" i="1"/>
  <c r="JI90" i="1"/>
  <c r="JD90" i="1"/>
  <c r="IN90" i="1"/>
  <c r="HM90" i="1"/>
  <c r="HL90" i="1"/>
  <c r="GT90" i="1"/>
  <c r="GR90" i="1"/>
  <c r="GM90" i="1"/>
  <c r="GG90" i="1"/>
  <c r="FU90" i="1"/>
  <c r="FO90" i="1"/>
  <c r="FC90" i="1"/>
  <c r="EW90" i="1"/>
  <c r="EK90" i="1"/>
  <c r="EE90" i="1"/>
  <c r="DS90" i="1"/>
  <c r="DM90" i="1"/>
  <c r="DA90" i="1"/>
  <c r="CU90" i="1"/>
  <c r="CE90" i="1"/>
  <c r="GO90" i="1" s="1"/>
  <c r="BT90" i="1"/>
  <c r="BS90" i="1"/>
  <c r="BP90" i="1"/>
  <c r="BQ90" i="1" s="1"/>
  <c r="BM90" i="1"/>
  <c r="BN90" i="1" s="1"/>
  <c r="BJ90" i="1"/>
  <c r="BK90" i="1" s="1"/>
  <c r="BG90" i="1"/>
  <c r="BH90" i="1" s="1"/>
  <c r="AU90" i="1"/>
  <c r="AR90" i="1"/>
  <c r="AC90" i="1"/>
  <c r="JK89" i="1"/>
  <c r="JI89" i="1"/>
  <c r="JD89" i="1"/>
  <c r="IN89" i="1"/>
  <c r="HM89" i="1"/>
  <c r="HL89" i="1"/>
  <c r="GT89" i="1"/>
  <c r="GR89" i="1"/>
  <c r="GM89" i="1"/>
  <c r="GG89" i="1"/>
  <c r="FU89" i="1"/>
  <c r="FO89" i="1"/>
  <c r="FC89" i="1"/>
  <c r="EW89" i="1"/>
  <c r="EK89" i="1"/>
  <c r="EE89" i="1"/>
  <c r="DS89" i="1"/>
  <c r="DM89" i="1"/>
  <c r="DA89" i="1"/>
  <c r="CU89" i="1"/>
  <c r="CE89" i="1"/>
  <c r="BT89" i="1"/>
  <c r="BS89" i="1"/>
  <c r="BP89" i="1"/>
  <c r="BQ89" i="1" s="1"/>
  <c r="BM89" i="1"/>
  <c r="BN89" i="1" s="1"/>
  <c r="BJ89" i="1"/>
  <c r="BG89" i="1"/>
  <c r="BH89" i="1" s="1"/>
  <c r="AU89" i="1"/>
  <c r="II89" i="1" s="1"/>
  <c r="IK89" i="1" s="1"/>
  <c r="AR89" i="1"/>
  <c r="AC89" i="1"/>
  <c r="JK88" i="1"/>
  <c r="JI88" i="1"/>
  <c r="JD88" i="1"/>
  <c r="IN88" i="1"/>
  <c r="HM88" i="1"/>
  <c r="HL88" i="1"/>
  <c r="GT88" i="1"/>
  <c r="GR88" i="1"/>
  <c r="GO88" i="1"/>
  <c r="GM88" i="1"/>
  <c r="GG88" i="1"/>
  <c r="FU88" i="1"/>
  <c r="FO88" i="1"/>
  <c r="FC88" i="1"/>
  <c r="EW88" i="1"/>
  <c r="EK88" i="1"/>
  <c r="EE88" i="1"/>
  <c r="DS88" i="1"/>
  <c r="DM88" i="1"/>
  <c r="DA88" i="1"/>
  <c r="CU88" i="1"/>
  <c r="CE88" i="1"/>
  <c r="BT88" i="1"/>
  <c r="BS88" i="1"/>
  <c r="BP88" i="1"/>
  <c r="BQ88" i="1" s="1"/>
  <c r="BM88" i="1"/>
  <c r="BN88" i="1" s="1"/>
  <c r="BJ88" i="1"/>
  <c r="BK88" i="1" s="1"/>
  <c r="BG88" i="1"/>
  <c r="BH88" i="1" s="1"/>
  <c r="AU88" i="1"/>
  <c r="AR88" i="1"/>
  <c r="AC88" i="1"/>
  <c r="JK87" i="1"/>
  <c r="JI87" i="1"/>
  <c r="JD87" i="1"/>
  <c r="JG87" i="1" s="1"/>
  <c r="IN87" i="1"/>
  <c r="HM87" i="1"/>
  <c r="HL87" i="1"/>
  <c r="GT87" i="1"/>
  <c r="GR87" i="1"/>
  <c r="GM87" i="1"/>
  <c r="GG87" i="1"/>
  <c r="FU87" i="1"/>
  <c r="FO87" i="1"/>
  <c r="FC87" i="1"/>
  <c r="EW87" i="1"/>
  <c r="EK87" i="1"/>
  <c r="EE87" i="1"/>
  <c r="DS87" i="1"/>
  <c r="DM87" i="1"/>
  <c r="DA87" i="1"/>
  <c r="CU87" i="1"/>
  <c r="CE87" i="1"/>
  <c r="GO87" i="1" s="1"/>
  <c r="BT87" i="1"/>
  <c r="BS87" i="1"/>
  <c r="BP87" i="1"/>
  <c r="BQ87" i="1" s="1"/>
  <c r="BM87" i="1"/>
  <c r="BN87" i="1" s="1"/>
  <c r="BJ87" i="1"/>
  <c r="BK87" i="1" s="1"/>
  <c r="BG87" i="1"/>
  <c r="BH87" i="1" s="1"/>
  <c r="AU87" i="1"/>
  <c r="AR87" i="1"/>
  <c r="AC87" i="1"/>
  <c r="JK86" i="1"/>
  <c r="JI86" i="1"/>
  <c r="JD86" i="1"/>
  <c r="IN86" i="1"/>
  <c r="HM86" i="1"/>
  <c r="HL86" i="1"/>
  <c r="GT86" i="1"/>
  <c r="GR86" i="1"/>
  <c r="GM86" i="1"/>
  <c r="GG86" i="1"/>
  <c r="FU86" i="1"/>
  <c r="FO86" i="1"/>
  <c r="FC86" i="1"/>
  <c r="EW86" i="1"/>
  <c r="EK86" i="1"/>
  <c r="EE86" i="1"/>
  <c r="DS86" i="1"/>
  <c r="DM86" i="1"/>
  <c r="DA86" i="1"/>
  <c r="CU86" i="1"/>
  <c r="CE86" i="1"/>
  <c r="GO86" i="1" s="1"/>
  <c r="BT86" i="1"/>
  <c r="BS86" i="1"/>
  <c r="BP86" i="1"/>
  <c r="BQ86" i="1" s="1"/>
  <c r="BM86" i="1"/>
  <c r="BN86" i="1" s="1"/>
  <c r="BJ86" i="1"/>
  <c r="BG86" i="1"/>
  <c r="BH86" i="1" s="1"/>
  <c r="AU86" i="1"/>
  <c r="II86" i="1" s="1"/>
  <c r="IK86" i="1" s="1"/>
  <c r="AR86" i="1"/>
  <c r="AC86" i="1"/>
  <c r="JK85" i="1"/>
  <c r="JI85" i="1"/>
  <c r="JE85" i="1"/>
  <c r="JF85" i="1" s="1"/>
  <c r="JD85" i="1"/>
  <c r="IN85" i="1"/>
  <c r="HM85" i="1"/>
  <c r="HL85" i="1"/>
  <c r="GT85" i="1"/>
  <c r="GR85" i="1"/>
  <c r="GM85" i="1"/>
  <c r="GG85" i="1"/>
  <c r="FU85" i="1"/>
  <c r="FO85" i="1"/>
  <c r="FC85" i="1"/>
  <c r="EW85" i="1"/>
  <c r="EK85" i="1"/>
  <c r="EE85" i="1"/>
  <c r="DS85" i="1"/>
  <c r="DM85" i="1"/>
  <c r="DA85" i="1"/>
  <c r="CU85" i="1"/>
  <c r="CE85" i="1"/>
  <c r="BT85" i="1"/>
  <c r="BS85" i="1"/>
  <c r="BP85" i="1"/>
  <c r="BQ85" i="1" s="1"/>
  <c r="BM85" i="1"/>
  <c r="BN85" i="1" s="1"/>
  <c r="BJ85" i="1"/>
  <c r="BG85" i="1"/>
  <c r="BH85" i="1" s="1"/>
  <c r="AU85" i="1"/>
  <c r="AR85" i="1"/>
  <c r="AC85" i="1"/>
  <c r="JK84" i="1"/>
  <c r="JI84" i="1"/>
  <c r="JE84" i="1"/>
  <c r="JF84" i="1" s="1"/>
  <c r="JD84" i="1"/>
  <c r="IN84" i="1"/>
  <c r="HM84" i="1"/>
  <c r="HL84" i="1"/>
  <c r="GT84" i="1"/>
  <c r="GR84" i="1"/>
  <c r="GM84" i="1"/>
  <c r="GG84" i="1"/>
  <c r="FU84" i="1"/>
  <c r="FO84" i="1"/>
  <c r="FC84" i="1"/>
  <c r="EW84" i="1"/>
  <c r="EK84" i="1"/>
  <c r="EE84" i="1"/>
  <c r="DS84" i="1"/>
  <c r="DM84" i="1"/>
  <c r="DA84" i="1"/>
  <c r="CU84" i="1"/>
  <c r="CE84" i="1"/>
  <c r="BT84" i="1"/>
  <c r="BS84" i="1"/>
  <c r="BP84" i="1"/>
  <c r="BQ84" i="1" s="1"/>
  <c r="BM84" i="1"/>
  <c r="BN84" i="1" s="1"/>
  <c r="BJ84" i="1"/>
  <c r="BK84" i="1" s="1"/>
  <c r="BG84" i="1"/>
  <c r="BH84" i="1" s="1"/>
  <c r="AU84" i="1"/>
  <c r="AR84" i="1"/>
  <c r="AC84" i="1"/>
  <c r="JK83" i="1"/>
  <c r="JI83" i="1"/>
  <c r="JE83" i="1"/>
  <c r="JF83" i="1" s="1"/>
  <c r="JD83" i="1"/>
  <c r="IN83" i="1"/>
  <c r="HM83" i="1"/>
  <c r="HL83" i="1"/>
  <c r="GT83" i="1"/>
  <c r="GR83" i="1"/>
  <c r="GM83" i="1"/>
  <c r="GG83" i="1"/>
  <c r="FU83" i="1"/>
  <c r="FO83" i="1"/>
  <c r="FC83" i="1"/>
  <c r="EW83" i="1"/>
  <c r="EK83" i="1"/>
  <c r="EE83" i="1"/>
  <c r="DS83" i="1"/>
  <c r="DM83" i="1"/>
  <c r="DA83" i="1"/>
  <c r="CU83" i="1"/>
  <c r="CE83" i="1"/>
  <c r="BT83" i="1"/>
  <c r="BS83" i="1"/>
  <c r="BP83" i="1"/>
  <c r="BQ83" i="1" s="1"/>
  <c r="BM83" i="1"/>
  <c r="BN83" i="1" s="1"/>
  <c r="BJ83" i="1"/>
  <c r="BG83" i="1"/>
  <c r="BH83" i="1" s="1"/>
  <c r="AU83" i="1"/>
  <c r="II83" i="1" s="1"/>
  <c r="IK83" i="1" s="1"/>
  <c r="AR83" i="1"/>
  <c r="AC83" i="1"/>
  <c r="JK82" i="1"/>
  <c r="JI82" i="1"/>
  <c r="JE82" i="1"/>
  <c r="JF82" i="1" s="1"/>
  <c r="JD82" i="1"/>
  <c r="IN82" i="1"/>
  <c r="HM82" i="1"/>
  <c r="HL82" i="1"/>
  <c r="GT82" i="1"/>
  <c r="GR82" i="1"/>
  <c r="GM82" i="1"/>
  <c r="GG82" i="1"/>
  <c r="FU82" i="1"/>
  <c r="FO82" i="1"/>
  <c r="FC82" i="1"/>
  <c r="EW82" i="1"/>
  <c r="EK82" i="1"/>
  <c r="EE82" i="1"/>
  <c r="DS82" i="1"/>
  <c r="DM82" i="1"/>
  <c r="DA82" i="1"/>
  <c r="CU82" i="1"/>
  <c r="CE82" i="1"/>
  <c r="GO82" i="1" s="1"/>
  <c r="BT82" i="1"/>
  <c r="BS82" i="1"/>
  <c r="BP82" i="1"/>
  <c r="BQ82" i="1" s="1"/>
  <c r="BM82" i="1"/>
  <c r="BN82" i="1" s="1"/>
  <c r="BJ82" i="1"/>
  <c r="BG82" i="1"/>
  <c r="BH82" i="1" s="1"/>
  <c r="AU82" i="1"/>
  <c r="AR82" i="1"/>
  <c r="AC82" i="1"/>
  <c r="JK81" i="1"/>
  <c r="JI81" i="1"/>
  <c r="JE81" i="1"/>
  <c r="JF81" i="1" s="1"/>
  <c r="JD81" i="1"/>
  <c r="IN81" i="1"/>
  <c r="HM81" i="1"/>
  <c r="HL81" i="1"/>
  <c r="GT81" i="1"/>
  <c r="GR81" i="1"/>
  <c r="GM81" i="1"/>
  <c r="GG81" i="1"/>
  <c r="FU81" i="1"/>
  <c r="FO81" i="1"/>
  <c r="FC81" i="1"/>
  <c r="EW81" i="1"/>
  <c r="EK81" i="1"/>
  <c r="EE81" i="1"/>
  <c r="DS81" i="1"/>
  <c r="DM81" i="1"/>
  <c r="DA81" i="1"/>
  <c r="CU81" i="1"/>
  <c r="CE81" i="1"/>
  <c r="GO81" i="1" s="1"/>
  <c r="BT81" i="1"/>
  <c r="BS81" i="1"/>
  <c r="BP81" i="1"/>
  <c r="BQ81" i="1" s="1"/>
  <c r="BM81" i="1"/>
  <c r="BN81" i="1" s="1"/>
  <c r="BJ81" i="1"/>
  <c r="BK81" i="1" s="1"/>
  <c r="BG81" i="1"/>
  <c r="BH81" i="1" s="1"/>
  <c r="AU81" i="1"/>
  <c r="AR81" i="1"/>
  <c r="AC81" i="1"/>
  <c r="JK80" i="1"/>
  <c r="JI80" i="1"/>
  <c r="JE80" i="1"/>
  <c r="JF80" i="1" s="1"/>
  <c r="JD80" i="1"/>
  <c r="IN80" i="1"/>
  <c r="HM80" i="1"/>
  <c r="HL80" i="1"/>
  <c r="GT80" i="1"/>
  <c r="GR80" i="1"/>
  <c r="GM80" i="1"/>
  <c r="GG80" i="1"/>
  <c r="FU80" i="1"/>
  <c r="FO80" i="1"/>
  <c r="FC80" i="1"/>
  <c r="EW80" i="1"/>
  <c r="EK80" i="1"/>
  <c r="EE80" i="1"/>
  <c r="DS80" i="1"/>
  <c r="DM80" i="1"/>
  <c r="DA80" i="1"/>
  <c r="CU80" i="1"/>
  <c r="CE80" i="1"/>
  <c r="BT80" i="1"/>
  <c r="BS80" i="1"/>
  <c r="BP80" i="1"/>
  <c r="BQ80" i="1" s="1"/>
  <c r="BM80" i="1"/>
  <c r="BN80" i="1" s="1"/>
  <c r="BJ80" i="1"/>
  <c r="BK80" i="1" s="1"/>
  <c r="BG80" i="1"/>
  <c r="BH80" i="1" s="1"/>
  <c r="AU80" i="1"/>
  <c r="II80" i="1" s="1"/>
  <c r="IK80" i="1" s="1"/>
  <c r="AR80" i="1"/>
  <c r="AC80" i="1"/>
  <c r="JK79" i="1"/>
  <c r="JI79" i="1"/>
  <c r="JE79" i="1"/>
  <c r="JF79" i="1" s="1"/>
  <c r="JD79" i="1"/>
  <c r="IN79" i="1"/>
  <c r="HM79" i="1"/>
  <c r="HL79" i="1"/>
  <c r="GT79" i="1"/>
  <c r="GR79" i="1"/>
  <c r="GM79" i="1"/>
  <c r="GG79" i="1"/>
  <c r="FU79" i="1"/>
  <c r="FO79" i="1"/>
  <c r="FC79" i="1"/>
  <c r="EW79" i="1"/>
  <c r="EK79" i="1"/>
  <c r="EE79" i="1"/>
  <c r="DS79" i="1"/>
  <c r="DM79" i="1"/>
  <c r="DA79" i="1"/>
  <c r="CU79" i="1"/>
  <c r="CE79" i="1"/>
  <c r="BT79" i="1"/>
  <c r="BS79" i="1"/>
  <c r="BP79" i="1"/>
  <c r="BQ79" i="1" s="1"/>
  <c r="BM79" i="1"/>
  <c r="BN79" i="1" s="1"/>
  <c r="BJ79" i="1"/>
  <c r="BK79" i="1" s="1"/>
  <c r="BG79" i="1"/>
  <c r="BH79" i="1" s="1"/>
  <c r="AU79" i="1"/>
  <c r="AR79" i="1"/>
  <c r="AC79" i="1"/>
  <c r="JK78" i="1"/>
  <c r="JI78" i="1"/>
  <c r="JE78" i="1"/>
  <c r="JF78" i="1" s="1"/>
  <c r="JD78" i="1"/>
  <c r="IN78" i="1"/>
  <c r="HM78" i="1"/>
  <c r="HL78" i="1"/>
  <c r="GT78" i="1"/>
  <c r="GR78" i="1"/>
  <c r="GM78" i="1"/>
  <c r="GG78" i="1"/>
  <c r="FU78" i="1"/>
  <c r="FO78" i="1"/>
  <c r="FC78" i="1"/>
  <c r="EW78" i="1"/>
  <c r="EK78" i="1"/>
  <c r="EE78" i="1"/>
  <c r="DS78" i="1"/>
  <c r="DM78" i="1"/>
  <c r="DA78" i="1"/>
  <c r="CU78" i="1"/>
  <c r="CE78" i="1"/>
  <c r="BT78" i="1"/>
  <c r="BS78" i="1"/>
  <c r="BP78" i="1"/>
  <c r="BQ78" i="1" s="1"/>
  <c r="BM78" i="1"/>
  <c r="BN78" i="1" s="1"/>
  <c r="BJ78" i="1"/>
  <c r="BK78" i="1" s="1"/>
  <c r="BG78" i="1"/>
  <c r="AU78" i="1"/>
  <c r="II78" i="1" s="1"/>
  <c r="IK78" i="1" s="1"/>
  <c r="AR78" i="1"/>
  <c r="AC78" i="1"/>
  <c r="JK77" i="1"/>
  <c r="JI77" i="1"/>
  <c r="JE77" i="1"/>
  <c r="JF77" i="1" s="1"/>
  <c r="JD77" i="1"/>
  <c r="IN77" i="1"/>
  <c r="HM77" i="1"/>
  <c r="HL77" i="1"/>
  <c r="GT77" i="1"/>
  <c r="GR77" i="1"/>
  <c r="GM77" i="1"/>
  <c r="GG77" i="1"/>
  <c r="FU77" i="1"/>
  <c r="FO77" i="1"/>
  <c r="FC77" i="1"/>
  <c r="EW77" i="1"/>
  <c r="EK77" i="1"/>
  <c r="EE77" i="1"/>
  <c r="DS77" i="1"/>
  <c r="DM77" i="1"/>
  <c r="DA77" i="1"/>
  <c r="CU77" i="1"/>
  <c r="CE77" i="1"/>
  <c r="GO77" i="1" s="1"/>
  <c r="BT77" i="1"/>
  <c r="BS77" i="1"/>
  <c r="BP77" i="1"/>
  <c r="BQ77" i="1" s="1"/>
  <c r="BM77" i="1"/>
  <c r="BN77" i="1" s="1"/>
  <c r="BJ77" i="1"/>
  <c r="BK77" i="1" s="1"/>
  <c r="BG77" i="1"/>
  <c r="BH77" i="1" s="1"/>
  <c r="AU77" i="1"/>
  <c r="AR77" i="1"/>
  <c r="AC77" i="1"/>
  <c r="JK76" i="1"/>
  <c r="JI76" i="1"/>
  <c r="JE76" i="1"/>
  <c r="JF76" i="1" s="1"/>
  <c r="JD76" i="1"/>
  <c r="IN76" i="1"/>
  <c r="HM76" i="1"/>
  <c r="HL76" i="1"/>
  <c r="GT76" i="1"/>
  <c r="GR76" i="1"/>
  <c r="GM76" i="1"/>
  <c r="GG76" i="1"/>
  <c r="FU76" i="1"/>
  <c r="FO76" i="1"/>
  <c r="FC76" i="1"/>
  <c r="EW76" i="1"/>
  <c r="EK76" i="1"/>
  <c r="EE76" i="1"/>
  <c r="DS76" i="1"/>
  <c r="DM76" i="1"/>
  <c r="DA76" i="1"/>
  <c r="CU76" i="1"/>
  <c r="CE76" i="1"/>
  <c r="GO76" i="1" s="1"/>
  <c r="BT76" i="1"/>
  <c r="BS76" i="1"/>
  <c r="BP76" i="1"/>
  <c r="BQ76" i="1" s="1"/>
  <c r="BM76" i="1"/>
  <c r="BN76" i="1" s="1"/>
  <c r="BJ76" i="1"/>
  <c r="BK76" i="1" s="1"/>
  <c r="BG76" i="1"/>
  <c r="BH76" i="1" s="1"/>
  <c r="AU76" i="1"/>
  <c r="IH76" i="1" s="1"/>
  <c r="AR76" i="1"/>
  <c r="AC76" i="1"/>
  <c r="JK75" i="1"/>
  <c r="JI75" i="1"/>
  <c r="JE75" i="1"/>
  <c r="JF75" i="1" s="1"/>
  <c r="JD75" i="1"/>
  <c r="IN75" i="1"/>
  <c r="HM75" i="1"/>
  <c r="HL75" i="1"/>
  <c r="GT75" i="1"/>
  <c r="GR75" i="1"/>
  <c r="GM75" i="1"/>
  <c r="GG75" i="1"/>
  <c r="FU75" i="1"/>
  <c r="FO75" i="1"/>
  <c r="FC75" i="1"/>
  <c r="EW75" i="1"/>
  <c r="EK75" i="1"/>
  <c r="EE75" i="1"/>
  <c r="DS75" i="1"/>
  <c r="DM75" i="1"/>
  <c r="DA75" i="1"/>
  <c r="CU75" i="1"/>
  <c r="CE75" i="1"/>
  <c r="GO75" i="1" s="1"/>
  <c r="BT75" i="1"/>
  <c r="BS75" i="1"/>
  <c r="BP75" i="1"/>
  <c r="BQ75" i="1" s="1"/>
  <c r="BM75" i="1"/>
  <c r="BN75" i="1" s="1"/>
  <c r="BJ75" i="1"/>
  <c r="BK75" i="1" s="1"/>
  <c r="BG75" i="1"/>
  <c r="BH75" i="1" s="1"/>
  <c r="AU75" i="1"/>
  <c r="AR75" i="1"/>
  <c r="AC75" i="1"/>
  <c r="JK74" i="1"/>
  <c r="JI74" i="1"/>
  <c r="JE74" i="1"/>
  <c r="JF74" i="1" s="1"/>
  <c r="JD74" i="1"/>
  <c r="IN74" i="1"/>
  <c r="HM74" i="1"/>
  <c r="HL74" i="1"/>
  <c r="GT74" i="1"/>
  <c r="GR74" i="1"/>
  <c r="GM74" i="1"/>
  <c r="GG74" i="1"/>
  <c r="FU74" i="1"/>
  <c r="FO74" i="1"/>
  <c r="FC74" i="1"/>
  <c r="EW74" i="1"/>
  <c r="EK74" i="1"/>
  <c r="EE74" i="1"/>
  <c r="DS74" i="1"/>
  <c r="DM74" i="1"/>
  <c r="DA74" i="1"/>
  <c r="CU74" i="1"/>
  <c r="CE74" i="1"/>
  <c r="BT74" i="1"/>
  <c r="BS74" i="1"/>
  <c r="BP74" i="1"/>
  <c r="BQ74" i="1" s="1"/>
  <c r="BM74" i="1"/>
  <c r="BN74" i="1" s="1"/>
  <c r="BJ74" i="1"/>
  <c r="BK74" i="1" s="1"/>
  <c r="BG74" i="1"/>
  <c r="BH74" i="1" s="1"/>
  <c r="AU74" i="1"/>
  <c r="AR74" i="1"/>
  <c r="AC74" i="1"/>
  <c r="JK73" i="1"/>
  <c r="JI73" i="1"/>
  <c r="JE73" i="1"/>
  <c r="JF73" i="1" s="1"/>
  <c r="JD73" i="1"/>
  <c r="IN73" i="1"/>
  <c r="HM73" i="1"/>
  <c r="HL73" i="1"/>
  <c r="GT73" i="1"/>
  <c r="GR73" i="1"/>
  <c r="GM73" i="1"/>
  <c r="GG73" i="1"/>
  <c r="FU73" i="1"/>
  <c r="FO73" i="1"/>
  <c r="FC73" i="1"/>
  <c r="EW73" i="1"/>
  <c r="EK73" i="1"/>
  <c r="EE73" i="1"/>
  <c r="DS73" i="1"/>
  <c r="DM73" i="1"/>
  <c r="DA73" i="1"/>
  <c r="CU73" i="1"/>
  <c r="CE73" i="1"/>
  <c r="BT73" i="1"/>
  <c r="BS73" i="1"/>
  <c r="BP73" i="1"/>
  <c r="BQ73" i="1" s="1"/>
  <c r="BM73" i="1"/>
  <c r="BN73" i="1" s="1"/>
  <c r="BJ73" i="1"/>
  <c r="BK73" i="1" s="1"/>
  <c r="BG73" i="1"/>
  <c r="BH73" i="1" s="1"/>
  <c r="AU73" i="1"/>
  <c r="AR73" i="1"/>
  <c r="AC73" i="1"/>
  <c r="JK72" i="1"/>
  <c r="JI72" i="1"/>
  <c r="JE72" i="1"/>
  <c r="JF72" i="1" s="1"/>
  <c r="JD72" i="1"/>
  <c r="IN72" i="1"/>
  <c r="HM72" i="1"/>
  <c r="HL72" i="1"/>
  <c r="GT72" i="1"/>
  <c r="GR72" i="1"/>
  <c r="GM72" i="1"/>
  <c r="GG72" i="1"/>
  <c r="FU72" i="1"/>
  <c r="FO72" i="1"/>
  <c r="FC72" i="1"/>
  <c r="EW72" i="1"/>
  <c r="EK72" i="1"/>
  <c r="EE72" i="1"/>
  <c r="DS72" i="1"/>
  <c r="DM72" i="1"/>
  <c r="DA72" i="1"/>
  <c r="CU72" i="1"/>
  <c r="CE72" i="1"/>
  <c r="GO72" i="1" s="1"/>
  <c r="BT72" i="1"/>
  <c r="BS72" i="1"/>
  <c r="BP72" i="1"/>
  <c r="BQ72" i="1" s="1"/>
  <c r="BM72" i="1"/>
  <c r="BN72" i="1" s="1"/>
  <c r="BJ72" i="1"/>
  <c r="BK72" i="1" s="1"/>
  <c r="BG72" i="1"/>
  <c r="BH72" i="1" s="1"/>
  <c r="AU72" i="1"/>
  <c r="AR72" i="1"/>
  <c r="AC72" i="1"/>
  <c r="JK71" i="1"/>
  <c r="JI71" i="1"/>
  <c r="JE71" i="1"/>
  <c r="JF71" i="1" s="1"/>
  <c r="JD71" i="1"/>
  <c r="IN71" i="1"/>
  <c r="HM71" i="1"/>
  <c r="HL71" i="1"/>
  <c r="GT71" i="1"/>
  <c r="GR71" i="1"/>
  <c r="GM71" i="1"/>
  <c r="GG71" i="1"/>
  <c r="FU71" i="1"/>
  <c r="FO71" i="1"/>
  <c r="FC71" i="1"/>
  <c r="EW71" i="1"/>
  <c r="EK71" i="1"/>
  <c r="EE71" i="1"/>
  <c r="DS71" i="1"/>
  <c r="DM71" i="1"/>
  <c r="DA71" i="1"/>
  <c r="CU71" i="1"/>
  <c r="CE71" i="1"/>
  <c r="BT71" i="1"/>
  <c r="BS71" i="1"/>
  <c r="BP71" i="1"/>
  <c r="BQ71" i="1" s="1"/>
  <c r="BM71" i="1"/>
  <c r="BN71" i="1" s="1"/>
  <c r="BJ71" i="1"/>
  <c r="BK71" i="1" s="1"/>
  <c r="BG71" i="1"/>
  <c r="BH71" i="1" s="1"/>
  <c r="AU71" i="1"/>
  <c r="AR71" i="1"/>
  <c r="AC71" i="1"/>
  <c r="JK70" i="1"/>
  <c r="JI70" i="1"/>
  <c r="JE70" i="1"/>
  <c r="JF70" i="1" s="1"/>
  <c r="JD70" i="1"/>
  <c r="IN70" i="1"/>
  <c r="HM70" i="1"/>
  <c r="HL70" i="1"/>
  <c r="GT70" i="1"/>
  <c r="GR70" i="1"/>
  <c r="GM70" i="1"/>
  <c r="GG70" i="1"/>
  <c r="FU70" i="1"/>
  <c r="FO70" i="1"/>
  <c r="FC70" i="1"/>
  <c r="EW70" i="1"/>
  <c r="EK70" i="1"/>
  <c r="EE70" i="1"/>
  <c r="DS70" i="1"/>
  <c r="DM70" i="1"/>
  <c r="DA70" i="1"/>
  <c r="CU70" i="1"/>
  <c r="CE70" i="1"/>
  <c r="GO70" i="1" s="1"/>
  <c r="BT70" i="1"/>
  <c r="BS70" i="1"/>
  <c r="BP70" i="1"/>
  <c r="BQ70" i="1" s="1"/>
  <c r="BM70" i="1"/>
  <c r="BN70" i="1" s="1"/>
  <c r="BJ70" i="1"/>
  <c r="BK70" i="1" s="1"/>
  <c r="BG70" i="1"/>
  <c r="BH70" i="1" s="1"/>
  <c r="AU70" i="1"/>
  <c r="AR70" i="1"/>
  <c r="AC70" i="1"/>
  <c r="JK69" i="1"/>
  <c r="JI69" i="1"/>
  <c r="JE69" i="1"/>
  <c r="JF69" i="1" s="1"/>
  <c r="JD69" i="1"/>
  <c r="IN69" i="1"/>
  <c r="HM69" i="1"/>
  <c r="HL69" i="1"/>
  <c r="IH69" i="1" s="1"/>
  <c r="GT69" i="1"/>
  <c r="GR69" i="1"/>
  <c r="GM69" i="1"/>
  <c r="GG69" i="1"/>
  <c r="FU69" i="1"/>
  <c r="FO69" i="1"/>
  <c r="FC69" i="1"/>
  <c r="EW69" i="1"/>
  <c r="EK69" i="1"/>
  <c r="EE69" i="1"/>
  <c r="DS69" i="1"/>
  <c r="DM69" i="1"/>
  <c r="DA69" i="1"/>
  <c r="CU69" i="1"/>
  <c r="CE69" i="1"/>
  <c r="GO69" i="1" s="1"/>
  <c r="BT69" i="1"/>
  <c r="BS69" i="1"/>
  <c r="BP69" i="1"/>
  <c r="BQ69" i="1" s="1"/>
  <c r="BM69" i="1"/>
  <c r="BN69" i="1" s="1"/>
  <c r="BJ69" i="1"/>
  <c r="BK69" i="1" s="1"/>
  <c r="BG69" i="1"/>
  <c r="BH69" i="1" s="1"/>
  <c r="AU69" i="1"/>
  <c r="AR69" i="1"/>
  <c r="AC69" i="1"/>
  <c r="JK68" i="1"/>
  <c r="JI68" i="1"/>
  <c r="JE68" i="1"/>
  <c r="JF68" i="1" s="1"/>
  <c r="JD68" i="1"/>
  <c r="IN68" i="1"/>
  <c r="HM68" i="1"/>
  <c r="HL68" i="1"/>
  <c r="GT68" i="1"/>
  <c r="GR68" i="1"/>
  <c r="GM68" i="1"/>
  <c r="GG68" i="1"/>
  <c r="FU68" i="1"/>
  <c r="FO68" i="1"/>
  <c r="FC68" i="1"/>
  <c r="EW68" i="1"/>
  <c r="EK68" i="1"/>
  <c r="EE68" i="1"/>
  <c r="DS68" i="1"/>
  <c r="DM68" i="1"/>
  <c r="DA68" i="1"/>
  <c r="CU68" i="1"/>
  <c r="CE68" i="1"/>
  <c r="GO68" i="1" s="1"/>
  <c r="BT68" i="1"/>
  <c r="BS68" i="1"/>
  <c r="BP68" i="1"/>
  <c r="BQ68" i="1" s="1"/>
  <c r="BM68" i="1"/>
  <c r="BN68" i="1" s="1"/>
  <c r="BJ68" i="1"/>
  <c r="BK68" i="1" s="1"/>
  <c r="BG68" i="1"/>
  <c r="BH68" i="1" s="1"/>
  <c r="AU68" i="1"/>
  <c r="IH68" i="1" s="1"/>
  <c r="AR68" i="1"/>
  <c r="AC68" i="1"/>
  <c r="JK67" i="1"/>
  <c r="JI67" i="1"/>
  <c r="JE67" i="1"/>
  <c r="JF67" i="1" s="1"/>
  <c r="JD67" i="1"/>
  <c r="IN67" i="1"/>
  <c r="HM67" i="1"/>
  <c r="HL67" i="1"/>
  <c r="GT67" i="1"/>
  <c r="GR67" i="1"/>
  <c r="GM67" i="1"/>
  <c r="GG67" i="1"/>
  <c r="FU67" i="1"/>
  <c r="FO67" i="1"/>
  <c r="FC67" i="1"/>
  <c r="EW67" i="1"/>
  <c r="EK67" i="1"/>
  <c r="EE67" i="1"/>
  <c r="DS67" i="1"/>
  <c r="DM67" i="1"/>
  <c r="DA67" i="1"/>
  <c r="CU67" i="1"/>
  <c r="CE67" i="1"/>
  <c r="BT67" i="1"/>
  <c r="BS67" i="1"/>
  <c r="BP67" i="1"/>
  <c r="BQ67" i="1" s="1"/>
  <c r="BM67" i="1"/>
  <c r="BN67" i="1" s="1"/>
  <c r="BJ67" i="1"/>
  <c r="BK67" i="1" s="1"/>
  <c r="BG67" i="1"/>
  <c r="BH67" i="1" s="1"/>
  <c r="AU67" i="1"/>
  <c r="AR67" i="1"/>
  <c r="AC67" i="1"/>
  <c r="JK66" i="1"/>
  <c r="JI66" i="1"/>
  <c r="JE66" i="1"/>
  <c r="JF66" i="1" s="1"/>
  <c r="JD66" i="1"/>
  <c r="IN66" i="1"/>
  <c r="HM66" i="1"/>
  <c r="HL66" i="1"/>
  <c r="GT66" i="1"/>
  <c r="GR66" i="1"/>
  <c r="GM66" i="1"/>
  <c r="GG66" i="1"/>
  <c r="FU66" i="1"/>
  <c r="FO66" i="1"/>
  <c r="FC66" i="1"/>
  <c r="EW66" i="1"/>
  <c r="EK66" i="1"/>
  <c r="EE66" i="1"/>
  <c r="DS66" i="1"/>
  <c r="DM66" i="1"/>
  <c r="DA66" i="1"/>
  <c r="CU66" i="1"/>
  <c r="CE66" i="1"/>
  <c r="BT66" i="1"/>
  <c r="BS66" i="1"/>
  <c r="BP66" i="1"/>
  <c r="BQ66" i="1" s="1"/>
  <c r="BM66" i="1"/>
  <c r="BN66" i="1" s="1"/>
  <c r="BJ66" i="1"/>
  <c r="BK66" i="1" s="1"/>
  <c r="BG66" i="1"/>
  <c r="BH66" i="1" s="1"/>
  <c r="AU66" i="1"/>
  <c r="AR66" i="1"/>
  <c r="AC66" i="1"/>
  <c r="JK65" i="1"/>
  <c r="JI65" i="1"/>
  <c r="JE65" i="1"/>
  <c r="JF65" i="1" s="1"/>
  <c r="JD65" i="1"/>
  <c r="IN65" i="1"/>
  <c r="HM65" i="1"/>
  <c r="HL65" i="1"/>
  <c r="GT65" i="1"/>
  <c r="GR65" i="1"/>
  <c r="GM65" i="1"/>
  <c r="GG65" i="1"/>
  <c r="FU65" i="1"/>
  <c r="FO65" i="1"/>
  <c r="FC65" i="1"/>
  <c r="EW65" i="1"/>
  <c r="EK65" i="1"/>
  <c r="EE65" i="1"/>
  <c r="DS65" i="1"/>
  <c r="DM65" i="1"/>
  <c r="DA65" i="1"/>
  <c r="CU65" i="1"/>
  <c r="CE65" i="1"/>
  <c r="GO65" i="1" s="1"/>
  <c r="BT65" i="1"/>
  <c r="BS65" i="1"/>
  <c r="BP65" i="1"/>
  <c r="BQ65" i="1" s="1"/>
  <c r="BM65" i="1"/>
  <c r="BN65" i="1" s="1"/>
  <c r="BJ65" i="1"/>
  <c r="BK65" i="1" s="1"/>
  <c r="BG65" i="1"/>
  <c r="BH65" i="1" s="1"/>
  <c r="AU65" i="1"/>
  <c r="AR65" i="1"/>
  <c r="AC65" i="1"/>
  <c r="JK64" i="1"/>
  <c r="JI64" i="1"/>
  <c r="JE64" i="1"/>
  <c r="JF64" i="1" s="1"/>
  <c r="JD64" i="1"/>
  <c r="IN64" i="1"/>
  <c r="HM64" i="1"/>
  <c r="HL64" i="1"/>
  <c r="GT64" i="1"/>
  <c r="GR64" i="1"/>
  <c r="GM64" i="1"/>
  <c r="GG64" i="1"/>
  <c r="FU64" i="1"/>
  <c r="FO64" i="1"/>
  <c r="FC64" i="1"/>
  <c r="EW64" i="1"/>
  <c r="EK64" i="1"/>
  <c r="EE64" i="1"/>
  <c r="DS64" i="1"/>
  <c r="DM64" i="1"/>
  <c r="DA64" i="1"/>
  <c r="CU64" i="1"/>
  <c r="CE64" i="1"/>
  <c r="GO64" i="1" s="1"/>
  <c r="BT64" i="1"/>
  <c r="BS64" i="1"/>
  <c r="BP64" i="1"/>
  <c r="BQ64" i="1" s="1"/>
  <c r="BM64" i="1"/>
  <c r="BN64" i="1" s="1"/>
  <c r="BJ64" i="1"/>
  <c r="BK64" i="1" s="1"/>
  <c r="BG64" i="1"/>
  <c r="BH64" i="1" s="1"/>
  <c r="AU64" i="1"/>
  <c r="AR64" i="1"/>
  <c r="AC64" i="1"/>
  <c r="JK63" i="1"/>
  <c r="JI63" i="1"/>
  <c r="JE63" i="1"/>
  <c r="JF63" i="1" s="1"/>
  <c r="JD63" i="1"/>
  <c r="IN63" i="1"/>
  <c r="HM63" i="1"/>
  <c r="HL63" i="1"/>
  <c r="GT63" i="1"/>
  <c r="GR63" i="1"/>
  <c r="GM63" i="1"/>
  <c r="GG63" i="1"/>
  <c r="FU63" i="1"/>
  <c r="FO63" i="1"/>
  <c r="FC63" i="1"/>
  <c r="EW63" i="1"/>
  <c r="EK63" i="1"/>
  <c r="EE63" i="1"/>
  <c r="DS63" i="1"/>
  <c r="DM63" i="1"/>
  <c r="DA63" i="1"/>
  <c r="CU63" i="1"/>
  <c r="CE63" i="1"/>
  <c r="GO63" i="1" s="1"/>
  <c r="BT63" i="1"/>
  <c r="BS63" i="1"/>
  <c r="BP63" i="1"/>
  <c r="BQ63" i="1" s="1"/>
  <c r="BM63" i="1"/>
  <c r="BN63" i="1" s="1"/>
  <c r="BJ63" i="1"/>
  <c r="BK63" i="1" s="1"/>
  <c r="BG63" i="1"/>
  <c r="BH63" i="1" s="1"/>
  <c r="AU63" i="1"/>
  <c r="AR63" i="1"/>
  <c r="AC63" i="1"/>
  <c r="JK62" i="1"/>
  <c r="JI62" i="1"/>
  <c r="JE62" i="1"/>
  <c r="JF62" i="1" s="1"/>
  <c r="JD62" i="1"/>
  <c r="IN62" i="1"/>
  <c r="HM62" i="1"/>
  <c r="HL62" i="1"/>
  <c r="GT62" i="1"/>
  <c r="GR62" i="1"/>
  <c r="GM62" i="1"/>
  <c r="GG62" i="1"/>
  <c r="FU62" i="1"/>
  <c r="FO62" i="1"/>
  <c r="FC62" i="1"/>
  <c r="EW62" i="1"/>
  <c r="EK62" i="1"/>
  <c r="EE62" i="1"/>
  <c r="DS62" i="1"/>
  <c r="DM62" i="1"/>
  <c r="DA62" i="1"/>
  <c r="CU62" i="1"/>
  <c r="CE62" i="1"/>
  <c r="GO62" i="1" s="1"/>
  <c r="BT62" i="1"/>
  <c r="BS62" i="1"/>
  <c r="BP62" i="1"/>
  <c r="BQ62" i="1" s="1"/>
  <c r="BM62" i="1"/>
  <c r="BN62" i="1" s="1"/>
  <c r="BJ62" i="1"/>
  <c r="BK62" i="1" s="1"/>
  <c r="BG62" i="1"/>
  <c r="BH62" i="1" s="1"/>
  <c r="AU62" i="1"/>
  <c r="AR62" i="1"/>
  <c r="AC62" i="1"/>
  <c r="JK61" i="1"/>
  <c r="JI61" i="1"/>
  <c r="JE61" i="1"/>
  <c r="JF61" i="1" s="1"/>
  <c r="JD61" i="1"/>
  <c r="IN61" i="1"/>
  <c r="HM61" i="1"/>
  <c r="HL61" i="1"/>
  <c r="GT61" i="1"/>
  <c r="GR61" i="1"/>
  <c r="GM61" i="1"/>
  <c r="GG61" i="1"/>
  <c r="FU61" i="1"/>
  <c r="FO61" i="1"/>
  <c r="FC61" i="1"/>
  <c r="EW61" i="1"/>
  <c r="EK61" i="1"/>
  <c r="EE61" i="1"/>
  <c r="DS61" i="1"/>
  <c r="DM61" i="1"/>
  <c r="DA61" i="1"/>
  <c r="CU61" i="1"/>
  <c r="CE61" i="1"/>
  <c r="GO61" i="1" s="1"/>
  <c r="BT61" i="1"/>
  <c r="BS61" i="1"/>
  <c r="BP61" i="1"/>
  <c r="BQ61" i="1" s="1"/>
  <c r="BM61" i="1"/>
  <c r="BN61" i="1" s="1"/>
  <c r="BJ61" i="1"/>
  <c r="BK61" i="1" s="1"/>
  <c r="BG61" i="1"/>
  <c r="BH61" i="1" s="1"/>
  <c r="AU61" i="1"/>
  <c r="AR61" i="1"/>
  <c r="AC61" i="1"/>
  <c r="JK60" i="1"/>
  <c r="JI60" i="1"/>
  <c r="JE60" i="1"/>
  <c r="JF60" i="1" s="1"/>
  <c r="JD60" i="1"/>
  <c r="IN60" i="1"/>
  <c r="HM60" i="1"/>
  <c r="HL60" i="1"/>
  <c r="GT60" i="1"/>
  <c r="GR60" i="1"/>
  <c r="GM60" i="1"/>
  <c r="GG60" i="1"/>
  <c r="FU60" i="1"/>
  <c r="FO60" i="1"/>
  <c r="FC60" i="1"/>
  <c r="EW60" i="1"/>
  <c r="EK60" i="1"/>
  <c r="EE60" i="1"/>
  <c r="DS60" i="1"/>
  <c r="DM60" i="1"/>
  <c r="DA60" i="1"/>
  <c r="CU60" i="1"/>
  <c r="CE60" i="1"/>
  <c r="GO60" i="1" s="1"/>
  <c r="BT60" i="1"/>
  <c r="BS60" i="1"/>
  <c r="BP60" i="1"/>
  <c r="BQ60" i="1" s="1"/>
  <c r="BM60" i="1"/>
  <c r="BN60" i="1" s="1"/>
  <c r="BJ60" i="1"/>
  <c r="BK60" i="1" s="1"/>
  <c r="BG60" i="1"/>
  <c r="BH60" i="1" s="1"/>
  <c r="AU60" i="1"/>
  <c r="AR60" i="1"/>
  <c r="AC60" i="1"/>
  <c r="JK59" i="1"/>
  <c r="JI59" i="1"/>
  <c r="JE59" i="1"/>
  <c r="JF59" i="1" s="1"/>
  <c r="JD59" i="1"/>
  <c r="IN59" i="1"/>
  <c r="HM59" i="1"/>
  <c r="HL59" i="1"/>
  <c r="GT59" i="1"/>
  <c r="GR59" i="1"/>
  <c r="GM59" i="1"/>
  <c r="GG59" i="1"/>
  <c r="FU59" i="1"/>
  <c r="FO59" i="1"/>
  <c r="FC59" i="1"/>
  <c r="EW59" i="1"/>
  <c r="EK59" i="1"/>
  <c r="EE59" i="1"/>
  <c r="DS59" i="1"/>
  <c r="DM59" i="1"/>
  <c r="DA59" i="1"/>
  <c r="CU59" i="1"/>
  <c r="CE59" i="1"/>
  <c r="BT59" i="1"/>
  <c r="BS59" i="1"/>
  <c r="BP59" i="1"/>
  <c r="BQ59" i="1" s="1"/>
  <c r="BM59" i="1"/>
  <c r="BN59" i="1" s="1"/>
  <c r="BJ59" i="1"/>
  <c r="BK59" i="1" s="1"/>
  <c r="BG59" i="1"/>
  <c r="BH59" i="1" s="1"/>
  <c r="AU59" i="1"/>
  <c r="AR59" i="1"/>
  <c r="AC59" i="1"/>
  <c r="JK58" i="1"/>
  <c r="JI58" i="1"/>
  <c r="JE58" i="1"/>
  <c r="JF58" i="1" s="1"/>
  <c r="JD58" i="1"/>
  <c r="IN58" i="1"/>
  <c r="HM58" i="1"/>
  <c r="HL58" i="1"/>
  <c r="GT58" i="1"/>
  <c r="GR58" i="1"/>
  <c r="GM58" i="1"/>
  <c r="GG58" i="1"/>
  <c r="FU58" i="1"/>
  <c r="FO58" i="1"/>
  <c r="FC58" i="1"/>
  <c r="EW58" i="1"/>
  <c r="EK58" i="1"/>
  <c r="EE58" i="1"/>
  <c r="DS58" i="1"/>
  <c r="DM58" i="1"/>
  <c r="DA58" i="1"/>
  <c r="CU58" i="1"/>
  <c r="CE58" i="1"/>
  <c r="BT58" i="1"/>
  <c r="BS58" i="1"/>
  <c r="BP58" i="1"/>
  <c r="BQ58" i="1" s="1"/>
  <c r="BM58" i="1"/>
  <c r="BN58" i="1" s="1"/>
  <c r="BJ58" i="1"/>
  <c r="BK58" i="1" s="1"/>
  <c r="BG58" i="1"/>
  <c r="BH58" i="1" s="1"/>
  <c r="AU58" i="1"/>
  <c r="AR58" i="1"/>
  <c r="AC58" i="1"/>
  <c r="JK57" i="1"/>
  <c r="JI57" i="1"/>
  <c r="JE57" i="1"/>
  <c r="JF57" i="1" s="1"/>
  <c r="JD57" i="1"/>
  <c r="IN57" i="1"/>
  <c r="HM57" i="1"/>
  <c r="HL57" i="1"/>
  <c r="GT57" i="1"/>
  <c r="GR57" i="1"/>
  <c r="GM57" i="1"/>
  <c r="GG57" i="1"/>
  <c r="FU57" i="1"/>
  <c r="FO57" i="1"/>
  <c r="FC57" i="1"/>
  <c r="EW57" i="1"/>
  <c r="EK57" i="1"/>
  <c r="EE57" i="1"/>
  <c r="DS57" i="1"/>
  <c r="DM57" i="1"/>
  <c r="DA57" i="1"/>
  <c r="CU57" i="1"/>
  <c r="CE57" i="1"/>
  <c r="GO57" i="1" s="1"/>
  <c r="BT57" i="1"/>
  <c r="BS57" i="1"/>
  <c r="BP57" i="1"/>
  <c r="BQ57" i="1" s="1"/>
  <c r="BM57" i="1"/>
  <c r="BN57" i="1" s="1"/>
  <c r="BJ57" i="1"/>
  <c r="BK57" i="1" s="1"/>
  <c r="BG57" i="1"/>
  <c r="BH57" i="1" s="1"/>
  <c r="AU57" i="1"/>
  <c r="II57" i="1" s="1"/>
  <c r="IK57" i="1" s="1"/>
  <c r="AR57" i="1"/>
  <c r="AC57" i="1"/>
  <c r="JK56" i="1"/>
  <c r="JI56" i="1"/>
  <c r="JE56" i="1"/>
  <c r="JF56" i="1" s="1"/>
  <c r="JD56" i="1"/>
  <c r="IN56" i="1"/>
  <c r="HM56" i="1"/>
  <c r="HL56" i="1"/>
  <c r="GT56" i="1"/>
  <c r="GR56" i="1"/>
  <c r="GM56" i="1"/>
  <c r="GG56" i="1"/>
  <c r="FU56" i="1"/>
  <c r="FO56" i="1"/>
  <c r="FC56" i="1"/>
  <c r="EW56" i="1"/>
  <c r="EK56" i="1"/>
  <c r="EE56" i="1"/>
  <c r="DS56" i="1"/>
  <c r="DM56" i="1"/>
  <c r="DA56" i="1"/>
  <c r="CU56" i="1"/>
  <c r="CE56" i="1"/>
  <c r="GO56" i="1" s="1"/>
  <c r="BT56" i="1"/>
  <c r="BS56" i="1"/>
  <c r="BP56" i="1"/>
  <c r="BQ56" i="1" s="1"/>
  <c r="BM56" i="1"/>
  <c r="BN56" i="1" s="1"/>
  <c r="BJ56" i="1"/>
  <c r="BK56" i="1" s="1"/>
  <c r="BG56" i="1"/>
  <c r="AU56" i="1"/>
  <c r="AR56" i="1"/>
  <c r="AC56" i="1"/>
  <c r="JK55" i="1"/>
  <c r="JI55" i="1"/>
  <c r="JE55" i="1"/>
  <c r="JF55" i="1" s="1"/>
  <c r="JD55" i="1"/>
  <c r="IN55" i="1"/>
  <c r="HM55" i="1"/>
  <c r="HL55" i="1"/>
  <c r="GT55" i="1"/>
  <c r="GR55" i="1"/>
  <c r="GM55" i="1"/>
  <c r="GG55" i="1"/>
  <c r="FU55" i="1"/>
  <c r="FO55" i="1"/>
  <c r="FC55" i="1"/>
  <c r="EW55" i="1"/>
  <c r="EK55" i="1"/>
  <c r="EE55" i="1"/>
  <c r="DS55" i="1"/>
  <c r="DM55" i="1"/>
  <c r="DA55" i="1"/>
  <c r="CU55" i="1"/>
  <c r="CE55" i="1"/>
  <c r="GO55" i="1" s="1"/>
  <c r="BT55" i="1"/>
  <c r="BS55" i="1"/>
  <c r="BP55" i="1"/>
  <c r="BQ55" i="1" s="1"/>
  <c r="BM55" i="1"/>
  <c r="BN55" i="1" s="1"/>
  <c r="BJ55" i="1"/>
  <c r="BK55" i="1" s="1"/>
  <c r="BG55" i="1"/>
  <c r="AU55" i="1"/>
  <c r="IH55" i="1" s="1"/>
  <c r="AR55" i="1"/>
  <c r="AC55" i="1"/>
  <c r="JK54" i="1"/>
  <c r="JI54" i="1"/>
  <c r="JE54" i="1"/>
  <c r="JF54" i="1" s="1"/>
  <c r="JD54" i="1"/>
  <c r="IN54" i="1"/>
  <c r="HM54" i="1"/>
  <c r="HL54" i="1"/>
  <c r="GT54" i="1"/>
  <c r="GR54" i="1"/>
  <c r="GM54" i="1"/>
  <c r="GG54" i="1"/>
  <c r="FU54" i="1"/>
  <c r="FO54" i="1"/>
  <c r="FC54" i="1"/>
  <c r="EW54" i="1"/>
  <c r="EK54" i="1"/>
  <c r="EE54" i="1"/>
  <c r="DS54" i="1"/>
  <c r="DM54" i="1"/>
  <c r="DA54" i="1"/>
  <c r="CU54" i="1"/>
  <c r="CE54" i="1"/>
  <c r="GO54" i="1" s="1"/>
  <c r="BT54" i="1"/>
  <c r="BS54" i="1"/>
  <c r="BP54" i="1"/>
  <c r="BQ54" i="1" s="1"/>
  <c r="BM54" i="1"/>
  <c r="BN54" i="1" s="1"/>
  <c r="BK54" i="1"/>
  <c r="BJ54" i="1"/>
  <c r="BG54" i="1"/>
  <c r="AU54" i="1"/>
  <c r="AR54" i="1"/>
  <c r="AC54" i="1"/>
  <c r="JK53" i="1"/>
  <c r="JI53" i="1"/>
  <c r="JE53" i="1"/>
  <c r="JF53" i="1" s="1"/>
  <c r="JD53" i="1"/>
  <c r="IN53" i="1"/>
  <c r="HM53" i="1"/>
  <c r="HL53" i="1"/>
  <c r="GT53" i="1"/>
  <c r="GR53" i="1"/>
  <c r="GM53" i="1"/>
  <c r="GG53" i="1"/>
  <c r="FU53" i="1"/>
  <c r="FO53" i="1"/>
  <c r="FC53" i="1"/>
  <c r="EW53" i="1"/>
  <c r="EK53" i="1"/>
  <c r="EE53" i="1"/>
  <c r="DS53" i="1"/>
  <c r="DM53" i="1"/>
  <c r="DA53" i="1"/>
  <c r="CU53" i="1"/>
  <c r="CE53" i="1"/>
  <c r="GO53" i="1" s="1"/>
  <c r="BT53" i="1"/>
  <c r="BS53" i="1"/>
  <c r="BP53" i="1"/>
  <c r="BQ53" i="1" s="1"/>
  <c r="BM53" i="1"/>
  <c r="BN53" i="1" s="1"/>
  <c r="BJ53" i="1"/>
  <c r="BK53" i="1" s="1"/>
  <c r="BG53" i="1"/>
  <c r="AU53" i="1"/>
  <c r="AR53" i="1"/>
  <c r="AC53" i="1"/>
  <c r="JK52" i="1"/>
  <c r="JI52" i="1"/>
  <c r="JE52" i="1"/>
  <c r="JF52" i="1" s="1"/>
  <c r="JD52" i="1"/>
  <c r="IN52" i="1"/>
  <c r="HM52" i="1"/>
  <c r="HL52" i="1"/>
  <c r="GT52" i="1"/>
  <c r="GR52" i="1"/>
  <c r="GM52" i="1"/>
  <c r="GG52" i="1"/>
  <c r="FU52" i="1"/>
  <c r="FO52" i="1"/>
  <c r="FC52" i="1"/>
  <c r="EW52" i="1"/>
  <c r="EK52" i="1"/>
  <c r="EE52" i="1"/>
  <c r="DS52" i="1"/>
  <c r="DM52" i="1"/>
  <c r="DA52" i="1"/>
  <c r="CU52" i="1"/>
  <c r="CE52" i="1"/>
  <c r="BT52" i="1"/>
  <c r="BS52" i="1"/>
  <c r="BP52" i="1"/>
  <c r="BQ52" i="1" s="1"/>
  <c r="BM52" i="1"/>
  <c r="BN52" i="1" s="1"/>
  <c r="BJ52" i="1"/>
  <c r="BK52" i="1" s="1"/>
  <c r="BG52" i="1"/>
  <c r="AU52" i="1"/>
  <c r="AR52" i="1"/>
  <c r="AC52" i="1"/>
  <c r="JK51" i="1"/>
  <c r="JI51" i="1"/>
  <c r="JE51" i="1"/>
  <c r="JF51" i="1" s="1"/>
  <c r="JD51" i="1"/>
  <c r="IN51" i="1"/>
  <c r="HM51" i="1"/>
  <c r="HL51" i="1"/>
  <c r="GT51" i="1"/>
  <c r="GR51" i="1"/>
  <c r="GM51" i="1"/>
  <c r="GG51" i="1"/>
  <c r="FU51" i="1"/>
  <c r="FO51" i="1"/>
  <c r="FC51" i="1"/>
  <c r="EW51" i="1"/>
  <c r="EK51" i="1"/>
  <c r="EE51" i="1"/>
  <c r="DS51" i="1"/>
  <c r="DM51" i="1"/>
  <c r="DA51" i="1"/>
  <c r="CU51" i="1"/>
  <c r="CE51" i="1"/>
  <c r="GO51" i="1" s="1"/>
  <c r="BT51" i="1"/>
  <c r="BS51" i="1"/>
  <c r="BP51" i="1"/>
  <c r="BQ51" i="1" s="1"/>
  <c r="BM51" i="1"/>
  <c r="BN51" i="1" s="1"/>
  <c r="BJ51" i="1"/>
  <c r="BK51" i="1" s="1"/>
  <c r="BG51" i="1"/>
  <c r="AU51" i="1"/>
  <c r="AR51" i="1"/>
  <c r="AC51" i="1"/>
  <c r="JK50" i="1"/>
  <c r="JI50" i="1"/>
  <c r="JE50" i="1"/>
  <c r="JF50" i="1" s="1"/>
  <c r="JD50" i="1"/>
  <c r="IN50" i="1"/>
  <c r="HM50" i="1"/>
  <c r="HL50" i="1"/>
  <c r="GT50" i="1"/>
  <c r="GR50" i="1"/>
  <c r="GM50" i="1"/>
  <c r="GG50" i="1"/>
  <c r="FU50" i="1"/>
  <c r="FO50" i="1"/>
  <c r="FC50" i="1"/>
  <c r="EW50" i="1"/>
  <c r="EK50" i="1"/>
  <c r="EE50" i="1"/>
  <c r="DS50" i="1"/>
  <c r="DM50" i="1"/>
  <c r="DA50" i="1"/>
  <c r="CU50" i="1"/>
  <c r="CE50" i="1"/>
  <c r="GO50" i="1" s="1"/>
  <c r="BT50" i="1"/>
  <c r="BS50" i="1"/>
  <c r="BP50" i="1"/>
  <c r="BQ50" i="1" s="1"/>
  <c r="BM50" i="1"/>
  <c r="BN50" i="1" s="1"/>
  <c r="BJ50" i="1"/>
  <c r="BK50" i="1" s="1"/>
  <c r="BG50" i="1"/>
  <c r="AU50" i="1"/>
  <c r="AR50" i="1"/>
  <c r="AC50" i="1"/>
  <c r="JK49" i="1"/>
  <c r="JE49" i="1"/>
  <c r="JF49" i="1" s="1"/>
  <c r="JD49" i="1"/>
  <c r="IN49" i="1"/>
  <c r="HM49" i="1"/>
  <c r="HL49" i="1"/>
  <c r="GT49" i="1"/>
  <c r="GR49" i="1"/>
  <c r="GM49" i="1"/>
  <c r="GG49" i="1"/>
  <c r="FU49" i="1"/>
  <c r="FO49" i="1"/>
  <c r="FC49" i="1"/>
  <c r="EW49" i="1"/>
  <c r="EK49" i="1"/>
  <c r="EE49" i="1"/>
  <c r="DS49" i="1"/>
  <c r="DM49" i="1"/>
  <c r="DA49" i="1"/>
  <c r="CU49" i="1"/>
  <c r="CE49" i="1"/>
  <c r="GO49" i="1" s="1"/>
  <c r="BT49" i="1"/>
  <c r="BS49" i="1"/>
  <c r="BQ49" i="1"/>
  <c r="BP49" i="1"/>
  <c r="BM49" i="1"/>
  <c r="BN49" i="1" s="1"/>
  <c r="BJ49" i="1"/>
  <c r="BK49" i="1" s="1"/>
  <c r="BG49" i="1"/>
  <c r="AU49" i="1"/>
  <c r="AR49" i="1"/>
  <c r="AC49" i="1"/>
  <c r="JK48" i="1"/>
  <c r="JI48" i="1"/>
  <c r="JE48" i="1"/>
  <c r="JF48" i="1" s="1"/>
  <c r="JD48" i="1"/>
  <c r="IN48" i="1"/>
  <c r="HM48" i="1"/>
  <c r="HL48" i="1"/>
  <c r="GT48" i="1"/>
  <c r="GR48" i="1"/>
  <c r="GM48" i="1"/>
  <c r="GG48" i="1"/>
  <c r="FU48" i="1"/>
  <c r="FO48" i="1"/>
  <c r="FC48" i="1"/>
  <c r="EW48" i="1"/>
  <c r="EK48" i="1"/>
  <c r="EE48" i="1"/>
  <c r="DS48" i="1"/>
  <c r="DM48" i="1"/>
  <c r="DA48" i="1"/>
  <c r="CU48" i="1"/>
  <c r="CE48" i="1"/>
  <c r="GO48" i="1" s="1"/>
  <c r="BT48" i="1"/>
  <c r="BS48" i="1"/>
  <c r="BP48" i="1"/>
  <c r="BQ48" i="1" s="1"/>
  <c r="BM48" i="1"/>
  <c r="BN48" i="1" s="1"/>
  <c r="BJ48" i="1"/>
  <c r="BK48" i="1" s="1"/>
  <c r="BG48" i="1"/>
  <c r="AU48" i="1"/>
  <c r="AR48" i="1"/>
  <c r="AC48" i="1"/>
  <c r="JK47" i="1"/>
  <c r="JI47" i="1"/>
  <c r="JE47" i="1"/>
  <c r="JF47" i="1" s="1"/>
  <c r="JD47" i="1"/>
  <c r="IN47" i="1"/>
  <c r="HM47" i="1"/>
  <c r="HL47" i="1"/>
  <c r="GT47" i="1"/>
  <c r="GR47" i="1"/>
  <c r="GM47" i="1"/>
  <c r="GG47" i="1"/>
  <c r="FU47" i="1"/>
  <c r="FO47" i="1"/>
  <c r="FC47" i="1"/>
  <c r="EW47" i="1"/>
  <c r="EK47" i="1"/>
  <c r="EE47" i="1"/>
  <c r="DS47" i="1"/>
  <c r="DM47" i="1"/>
  <c r="DA47" i="1"/>
  <c r="CU47" i="1"/>
  <c r="CE47" i="1"/>
  <c r="BT47" i="1"/>
  <c r="BS47" i="1"/>
  <c r="BP47" i="1"/>
  <c r="BQ47" i="1" s="1"/>
  <c r="BM47" i="1"/>
  <c r="BN47" i="1" s="1"/>
  <c r="BJ47" i="1"/>
  <c r="BK47" i="1" s="1"/>
  <c r="BG47" i="1"/>
  <c r="AU47" i="1"/>
  <c r="AR47" i="1"/>
  <c r="AC47" i="1"/>
  <c r="JK46" i="1"/>
  <c r="JI46" i="1"/>
  <c r="JE46" i="1"/>
  <c r="JF46" i="1" s="1"/>
  <c r="JD46" i="1"/>
  <c r="IN46" i="1"/>
  <c r="HM46" i="1"/>
  <c r="HL46" i="1"/>
  <c r="GT46" i="1"/>
  <c r="GR46" i="1"/>
  <c r="GM46" i="1"/>
  <c r="GG46" i="1"/>
  <c r="FU46" i="1"/>
  <c r="FO46" i="1"/>
  <c r="FC46" i="1"/>
  <c r="EW46" i="1"/>
  <c r="EK46" i="1"/>
  <c r="EE46" i="1"/>
  <c r="DS46" i="1"/>
  <c r="DM46" i="1"/>
  <c r="DA46" i="1"/>
  <c r="CU46" i="1"/>
  <c r="CE46" i="1"/>
  <c r="GO46" i="1" s="1"/>
  <c r="BT46" i="1"/>
  <c r="BS46" i="1"/>
  <c r="BP46" i="1"/>
  <c r="BQ46" i="1" s="1"/>
  <c r="BM46" i="1"/>
  <c r="BN46" i="1" s="1"/>
  <c r="BJ46" i="1"/>
  <c r="BK46" i="1" s="1"/>
  <c r="BG46" i="1"/>
  <c r="AU46" i="1"/>
  <c r="AR46" i="1"/>
  <c r="AC46" i="1"/>
  <c r="JK45" i="1"/>
  <c r="JI45" i="1"/>
  <c r="JE45" i="1"/>
  <c r="JF45" i="1" s="1"/>
  <c r="JD45" i="1"/>
  <c r="IN45" i="1"/>
  <c r="HM45" i="1"/>
  <c r="HL45" i="1"/>
  <c r="GT45" i="1"/>
  <c r="GR45" i="1"/>
  <c r="GM45" i="1"/>
  <c r="GG45" i="1"/>
  <c r="FU45" i="1"/>
  <c r="FO45" i="1"/>
  <c r="FC45" i="1"/>
  <c r="EW45" i="1"/>
  <c r="EK45" i="1"/>
  <c r="EE45" i="1"/>
  <c r="DS45" i="1"/>
  <c r="DM45" i="1"/>
  <c r="DA45" i="1"/>
  <c r="CU45" i="1"/>
  <c r="CE45" i="1"/>
  <c r="GO45" i="1" s="1"/>
  <c r="BT45" i="1"/>
  <c r="BS45" i="1"/>
  <c r="BP45" i="1"/>
  <c r="BQ45" i="1" s="1"/>
  <c r="BM45" i="1"/>
  <c r="BN45" i="1" s="1"/>
  <c r="BJ45" i="1"/>
  <c r="BK45" i="1" s="1"/>
  <c r="BG45" i="1"/>
  <c r="AU45" i="1"/>
  <c r="AR45" i="1"/>
  <c r="AC45" i="1"/>
  <c r="JK44" i="1"/>
  <c r="JI44" i="1"/>
  <c r="JE44" i="1"/>
  <c r="JF44" i="1" s="1"/>
  <c r="JD44" i="1"/>
  <c r="IN44" i="1"/>
  <c r="HM44" i="1"/>
  <c r="HL44" i="1"/>
  <c r="GT44" i="1"/>
  <c r="GR44" i="1"/>
  <c r="GM44" i="1"/>
  <c r="GG44" i="1"/>
  <c r="FU44" i="1"/>
  <c r="FO44" i="1"/>
  <c r="FC44" i="1"/>
  <c r="EW44" i="1"/>
  <c r="EK44" i="1"/>
  <c r="EE44" i="1"/>
  <c r="DS44" i="1"/>
  <c r="DM44" i="1"/>
  <c r="DA44" i="1"/>
  <c r="CU44" i="1"/>
  <c r="CE44" i="1"/>
  <c r="GO44" i="1" s="1"/>
  <c r="BT44" i="1"/>
  <c r="BS44" i="1"/>
  <c r="BP44" i="1"/>
  <c r="BQ44" i="1" s="1"/>
  <c r="BM44" i="1"/>
  <c r="BN44" i="1" s="1"/>
  <c r="BJ44" i="1"/>
  <c r="BK44" i="1" s="1"/>
  <c r="BG44" i="1"/>
  <c r="AU44" i="1"/>
  <c r="AR44" i="1"/>
  <c r="AC44" i="1"/>
  <c r="JK43" i="1"/>
  <c r="JI43" i="1"/>
  <c r="JE43" i="1"/>
  <c r="JF43" i="1" s="1"/>
  <c r="JD43" i="1"/>
  <c r="IN43" i="1"/>
  <c r="HM43" i="1"/>
  <c r="HL43" i="1"/>
  <c r="GT43" i="1"/>
  <c r="GR43" i="1"/>
  <c r="GM43" i="1"/>
  <c r="GG43" i="1"/>
  <c r="FU43" i="1"/>
  <c r="FO43" i="1"/>
  <c r="FC43" i="1"/>
  <c r="EW43" i="1"/>
  <c r="EK43" i="1"/>
  <c r="EE43" i="1"/>
  <c r="DS43" i="1"/>
  <c r="DM43" i="1"/>
  <c r="DA43" i="1"/>
  <c r="CU43" i="1"/>
  <c r="CE43" i="1"/>
  <c r="GO43" i="1" s="1"/>
  <c r="BT43" i="1"/>
  <c r="BS43" i="1"/>
  <c r="BP43" i="1"/>
  <c r="BQ43" i="1" s="1"/>
  <c r="BM43" i="1"/>
  <c r="BN43" i="1" s="1"/>
  <c r="BJ43" i="1"/>
  <c r="BK43" i="1" s="1"/>
  <c r="BG43" i="1"/>
  <c r="AU43" i="1"/>
  <c r="II43" i="1" s="1"/>
  <c r="IK43" i="1" s="1"/>
  <c r="AR43" i="1"/>
  <c r="AC43" i="1"/>
  <c r="JK42" i="1"/>
  <c r="JI42" i="1"/>
  <c r="JE42" i="1"/>
  <c r="JF42" i="1" s="1"/>
  <c r="JD42" i="1"/>
  <c r="IN42" i="1"/>
  <c r="HM42" i="1"/>
  <c r="HL42" i="1"/>
  <c r="GT42" i="1"/>
  <c r="GR42" i="1"/>
  <c r="GM42" i="1"/>
  <c r="GG42" i="1"/>
  <c r="FU42" i="1"/>
  <c r="FO42" i="1"/>
  <c r="FC42" i="1"/>
  <c r="EW42" i="1"/>
  <c r="EK42" i="1"/>
  <c r="EE42" i="1"/>
  <c r="DS42" i="1"/>
  <c r="DM42" i="1"/>
  <c r="DA42" i="1"/>
  <c r="CU42" i="1"/>
  <c r="CE42" i="1"/>
  <c r="GO42" i="1" s="1"/>
  <c r="BT42" i="1"/>
  <c r="BS42" i="1"/>
  <c r="BP42" i="1"/>
  <c r="BQ42" i="1" s="1"/>
  <c r="BM42" i="1"/>
  <c r="BN42" i="1" s="1"/>
  <c r="BJ42" i="1"/>
  <c r="BK42" i="1" s="1"/>
  <c r="BG42" i="1"/>
  <c r="AU42" i="1"/>
  <c r="AR42" i="1"/>
  <c r="AC42" i="1"/>
  <c r="JK41" i="1"/>
  <c r="JI41" i="1"/>
  <c r="JE41" i="1"/>
  <c r="JF41" i="1" s="1"/>
  <c r="JD41" i="1"/>
  <c r="IN41" i="1"/>
  <c r="HM41" i="1"/>
  <c r="HL41" i="1"/>
  <c r="GT41" i="1"/>
  <c r="GR41" i="1"/>
  <c r="GM41" i="1"/>
  <c r="GG41" i="1"/>
  <c r="FU41" i="1"/>
  <c r="FO41" i="1"/>
  <c r="FC41" i="1"/>
  <c r="EW41" i="1"/>
  <c r="EK41" i="1"/>
  <c r="EE41" i="1"/>
  <c r="DS41" i="1"/>
  <c r="DM41" i="1"/>
  <c r="DA41" i="1"/>
  <c r="CU41" i="1"/>
  <c r="CE41" i="1"/>
  <c r="GO41" i="1" s="1"/>
  <c r="BT41" i="1"/>
  <c r="BS41" i="1"/>
  <c r="BP41" i="1"/>
  <c r="BQ41" i="1" s="1"/>
  <c r="BM41" i="1"/>
  <c r="BN41" i="1" s="1"/>
  <c r="BJ41" i="1"/>
  <c r="BK41" i="1" s="1"/>
  <c r="BG41" i="1"/>
  <c r="AU41" i="1"/>
  <c r="AR41" i="1"/>
  <c r="AC41" i="1"/>
  <c r="JK40" i="1"/>
  <c r="JI40" i="1"/>
  <c r="JE40" i="1"/>
  <c r="JF40" i="1" s="1"/>
  <c r="JD40" i="1"/>
  <c r="IN40" i="1"/>
  <c r="HM40" i="1"/>
  <c r="HL40" i="1"/>
  <c r="GT40" i="1"/>
  <c r="GR40" i="1"/>
  <c r="GM40" i="1"/>
  <c r="GG40" i="1"/>
  <c r="FU40" i="1"/>
  <c r="FO40" i="1"/>
  <c r="FC40" i="1"/>
  <c r="EW40" i="1"/>
  <c r="EK40" i="1"/>
  <c r="EE40" i="1"/>
  <c r="DS40" i="1"/>
  <c r="DM40" i="1"/>
  <c r="DA40" i="1"/>
  <c r="CU40" i="1"/>
  <c r="CE40" i="1"/>
  <c r="GO40" i="1" s="1"/>
  <c r="BT40" i="1"/>
  <c r="BS40" i="1"/>
  <c r="BP40" i="1"/>
  <c r="BQ40" i="1" s="1"/>
  <c r="BM40" i="1"/>
  <c r="BN40" i="1" s="1"/>
  <c r="BJ40" i="1"/>
  <c r="BK40" i="1" s="1"/>
  <c r="BG40" i="1"/>
  <c r="AU40" i="1"/>
  <c r="AR40" i="1"/>
  <c r="AC40" i="1"/>
  <c r="JK39" i="1"/>
  <c r="JI39" i="1"/>
  <c r="JE39" i="1"/>
  <c r="JF39" i="1" s="1"/>
  <c r="JD39" i="1"/>
  <c r="IN39" i="1"/>
  <c r="HM39" i="1"/>
  <c r="HL39" i="1"/>
  <c r="GT39" i="1"/>
  <c r="GR39" i="1"/>
  <c r="GM39" i="1"/>
  <c r="GG39" i="1"/>
  <c r="FU39" i="1"/>
  <c r="FO39" i="1"/>
  <c r="FC39" i="1"/>
  <c r="EW39" i="1"/>
  <c r="EK39" i="1"/>
  <c r="EE39" i="1"/>
  <c r="DS39" i="1"/>
  <c r="DM39" i="1"/>
  <c r="DA39" i="1"/>
  <c r="CU39" i="1"/>
  <c r="CE39" i="1"/>
  <c r="GO39" i="1" s="1"/>
  <c r="BT39" i="1"/>
  <c r="BS39" i="1"/>
  <c r="BP39" i="1"/>
  <c r="BQ39" i="1" s="1"/>
  <c r="BM39" i="1"/>
  <c r="BN39" i="1" s="1"/>
  <c r="BJ39" i="1"/>
  <c r="BK39" i="1" s="1"/>
  <c r="BG39" i="1"/>
  <c r="AU39" i="1"/>
  <c r="AR39" i="1"/>
  <c r="AC39" i="1"/>
  <c r="JK38" i="1"/>
  <c r="JI38" i="1"/>
  <c r="JE38" i="1"/>
  <c r="JF38" i="1" s="1"/>
  <c r="JD38" i="1"/>
  <c r="IN38" i="1"/>
  <c r="HM38" i="1"/>
  <c r="HL38" i="1"/>
  <c r="GT38" i="1"/>
  <c r="GR38" i="1"/>
  <c r="GM38" i="1"/>
  <c r="GG38" i="1"/>
  <c r="FU38" i="1"/>
  <c r="FO38" i="1"/>
  <c r="FC38" i="1"/>
  <c r="EW38" i="1"/>
  <c r="EK38" i="1"/>
  <c r="EE38" i="1"/>
  <c r="DS38" i="1"/>
  <c r="DM38" i="1"/>
  <c r="DA38" i="1"/>
  <c r="CU38" i="1"/>
  <c r="CE38" i="1"/>
  <c r="BT38" i="1"/>
  <c r="BS38" i="1"/>
  <c r="BP38" i="1"/>
  <c r="BQ38" i="1" s="1"/>
  <c r="BM38" i="1"/>
  <c r="BN38" i="1" s="1"/>
  <c r="BJ38" i="1"/>
  <c r="BK38" i="1" s="1"/>
  <c r="BG38" i="1"/>
  <c r="AU38" i="1"/>
  <c r="IH38" i="1" s="1"/>
  <c r="AR38" i="1"/>
  <c r="AC38" i="1"/>
  <c r="JK37" i="1"/>
  <c r="JI37" i="1"/>
  <c r="JE37" i="1"/>
  <c r="JF37" i="1" s="1"/>
  <c r="JD37" i="1"/>
  <c r="IN37" i="1"/>
  <c r="HM37" i="1"/>
  <c r="HL37" i="1"/>
  <c r="GT37" i="1"/>
  <c r="GR37" i="1"/>
  <c r="GM37" i="1"/>
  <c r="GG37" i="1"/>
  <c r="FU37" i="1"/>
  <c r="FO37" i="1"/>
  <c r="FC37" i="1"/>
  <c r="EW37" i="1"/>
  <c r="EK37" i="1"/>
  <c r="EE37" i="1"/>
  <c r="DS37" i="1"/>
  <c r="DM37" i="1"/>
  <c r="DA37" i="1"/>
  <c r="CU37" i="1"/>
  <c r="CE37" i="1"/>
  <c r="GO37" i="1" s="1"/>
  <c r="BT37" i="1"/>
  <c r="BS37" i="1"/>
  <c r="BP37" i="1"/>
  <c r="BQ37" i="1" s="1"/>
  <c r="BM37" i="1"/>
  <c r="BN37" i="1" s="1"/>
  <c r="BJ37" i="1"/>
  <c r="BK37" i="1" s="1"/>
  <c r="BG37" i="1"/>
  <c r="AU37" i="1"/>
  <c r="AR37" i="1"/>
  <c r="AC37" i="1"/>
  <c r="JK36" i="1"/>
  <c r="JI36" i="1"/>
  <c r="JE36" i="1"/>
  <c r="JF36" i="1" s="1"/>
  <c r="JD36" i="1"/>
  <c r="IN36" i="1"/>
  <c r="HM36" i="1"/>
  <c r="HL36" i="1"/>
  <c r="GT36" i="1"/>
  <c r="GR36" i="1"/>
  <c r="GM36" i="1"/>
  <c r="GG36" i="1"/>
  <c r="FU36" i="1"/>
  <c r="FO36" i="1"/>
  <c r="FC36" i="1"/>
  <c r="EW36" i="1"/>
  <c r="EK36" i="1"/>
  <c r="EE36" i="1"/>
  <c r="DS36" i="1"/>
  <c r="DM36" i="1"/>
  <c r="DA36" i="1"/>
  <c r="CU36" i="1"/>
  <c r="CE36" i="1"/>
  <c r="GO36" i="1" s="1"/>
  <c r="BT36" i="1"/>
  <c r="BS36" i="1"/>
  <c r="BP36" i="1"/>
  <c r="BQ36" i="1" s="1"/>
  <c r="BM36" i="1"/>
  <c r="BN36" i="1" s="1"/>
  <c r="BJ36" i="1"/>
  <c r="BK36" i="1" s="1"/>
  <c r="BG36" i="1"/>
  <c r="AU36" i="1"/>
  <c r="AR36" i="1"/>
  <c r="AC36" i="1"/>
  <c r="JK35" i="1"/>
  <c r="JI35" i="1"/>
  <c r="JE35" i="1"/>
  <c r="JF35" i="1" s="1"/>
  <c r="JD35" i="1"/>
  <c r="IN35" i="1"/>
  <c r="HM35" i="1"/>
  <c r="HL35" i="1"/>
  <c r="GT35" i="1"/>
  <c r="GR35" i="1"/>
  <c r="GM35" i="1"/>
  <c r="GG35" i="1"/>
  <c r="FU35" i="1"/>
  <c r="FO35" i="1"/>
  <c r="FC35" i="1"/>
  <c r="EW35" i="1"/>
  <c r="EK35" i="1"/>
  <c r="EE35" i="1"/>
  <c r="DS35" i="1"/>
  <c r="DM35" i="1"/>
  <c r="DA35" i="1"/>
  <c r="CU35" i="1"/>
  <c r="CE35" i="1"/>
  <c r="BT35" i="1"/>
  <c r="BS35" i="1"/>
  <c r="BP35" i="1"/>
  <c r="BQ35" i="1" s="1"/>
  <c r="BM35" i="1"/>
  <c r="BN35" i="1" s="1"/>
  <c r="BJ35" i="1"/>
  <c r="BK35" i="1" s="1"/>
  <c r="BG35" i="1"/>
  <c r="AU35" i="1"/>
  <c r="AR35" i="1"/>
  <c r="AC35" i="1"/>
  <c r="JK34" i="1"/>
  <c r="JI34" i="1"/>
  <c r="JE34" i="1"/>
  <c r="JF34" i="1" s="1"/>
  <c r="JD34" i="1"/>
  <c r="IN34" i="1"/>
  <c r="HM34" i="1"/>
  <c r="HL34" i="1"/>
  <c r="GT34" i="1"/>
  <c r="GR34" i="1"/>
  <c r="GM34" i="1"/>
  <c r="GG34" i="1"/>
  <c r="FU34" i="1"/>
  <c r="FO34" i="1"/>
  <c r="FC34" i="1"/>
  <c r="EW34" i="1"/>
  <c r="EK34" i="1"/>
  <c r="EE34" i="1"/>
  <c r="DS34" i="1"/>
  <c r="DM34" i="1"/>
  <c r="DA34" i="1"/>
  <c r="CU34" i="1"/>
  <c r="CE34" i="1"/>
  <c r="BT34" i="1"/>
  <c r="BS34" i="1"/>
  <c r="BP34" i="1"/>
  <c r="BQ34" i="1" s="1"/>
  <c r="BM34" i="1"/>
  <c r="BN34" i="1" s="1"/>
  <c r="BJ34" i="1"/>
  <c r="BK34" i="1" s="1"/>
  <c r="BG34" i="1"/>
  <c r="AU34" i="1"/>
  <c r="AR34" i="1"/>
  <c r="AC34" i="1"/>
  <c r="JK33" i="1"/>
  <c r="JI33" i="1"/>
  <c r="JE33" i="1"/>
  <c r="JF33" i="1" s="1"/>
  <c r="JD33" i="1"/>
  <c r="IN33" i="1"/>
  <c r="HM33" i="1"/>
  <c r="HL33" i="1"/>
  <c r="GT33" i="1"/>
  <c r="GR33" i="1"/>
  <c r="GM33" i="1"/>
  <c r="GG33" i="1"/>
  <c r="FU33" i="1"/>
  <c r="FO33" i="1"/>
  <c r="FC33" i="1"/>
  <c r="EW33" i="1"/>
  <c r="EK33" i="1"/>
  <c r="EE33" i="1"/>
  <c r="DS33" i="1"/>
  <c r="DM33" i="1"/>
  <c r="DA33" i="1"/>
  <c r="CU33" i="1"/>
  <c r="CE33" i="1"/>
  <c r="GO33" i="1" s="1"/>
  <c r="BT33" i="1"/>
  <c r="BS33" i="1"/>
  <c r="BP33" i="1"/>
  <c r="BQ33" i="1" s="1"/>
  <c r="BM33" i="1"/>
  <c r="BN33" i="1" s="1"/>
  <c r="BK33" i="1"/>
  <c r="BJ33" i="1"/>
  <c r="BG33" i="1"/>
  <c r="AU33" i="1"/>
  <c r="AR33" i="1"/>
  <c r="AC33" i="1"/>
  <c r="JK32" i="1"/>
  <c r="JI32" i="1"/>
  <c r="JE32" i="1"/>
  <c r="JF32" i="1" s="1"/>
  <c r="JD32" i="1"/>
  <c r="IN32" i="1"/>
  <c r="HM32" i="1"/>
  <c r="HL32" i="1"/>
  <c r="GT32" i="1"/>
  <c r="GR32" i="1"/>
  <c r="GM32" i="1"/>
  <c r="GG32" i="1"/>
  <c r="FU32" i="1"/>
  <c r="FO32" i="1"/>
  <c r="FC32" i="1"/>
  <c r="EW32" i="1"/>
  <c r="EK32" i="1"/>
  <c r="EE32" i="1"/>
  <c r="DS32" i="1"/>
  <c r="DM32" i="1"/>
  <c r="DA32" i="1"/>
  <c r="CU32" i="1"/>
  <c r="CE32" i="1"/>
  <c r="GO32" i="1" s="1"/>
  <c r="BT32" i="1"/>
  <c r="BS32" i="1"/>
  <c r="BP32" i="1"/>
  <c r="BQ32" i="1" s="1"/>
  <c r="BM32" i="1"/>
  <c r="BN32" i="1" s="1"/>
  <c r="BJ32" i="1"/>
  <c r="BK32" i="1" s="1"/>
  <c r="BG32" i="1"/>
  <c r="AU32" i="1"/>
  <c r="AR32" i="1"/>
  <c r="AC32" i="1"/>
  <c r="JK31" i="1"/>
  <c r="JI31" i="1"/>
  <c r="JE31" i="1"/>
  <c r="JF31" i="1" s="1"/>
  <c r="JD31" i="1"/>
  <c r="IN31" i="1"/>
  <c r="HM31" i="1"/>
  <c r="HL31" i="1"/>
  <c r="GT31" i="1"/>
  <c r="GR31" i="1"/>
  <c r="GM31" i="1"/>
  <c r="GG31" i="1"/>
  <c r="FU31" i="1"/>
  <c r="FO31" i="1"/>
  <c r="FC31" i="1"/>
  <c r="EW31" i="1"/>
  <c r="EK31" i="1"/>
  <c r="EE31" i="1"/>
  <c r="DS31" i="1"/>
  <c r="DM31" i="1"/>
  <c r="DA31" i="1"/>
  <c r="CU31" i="1"/>
  <c r="CE31" i="1"/>
  <c r="GO31" i="1" s="1"/>
  <c r="BT31" i="1"/>
  <c r="BS31" i="1"/>
  <c r="BP31" i="1"/>
  <c r="BQ31" i="1" s="1"/>
  <c r="BM31" i="1"/>
  <c r="BN31" i="1" s="1"/>
  <c r="BK31" i="1"/>
  <c r="BJ31" i="1"/>
  <c r="BG31" i="1"/>
  <c r="AU31" i="1"/>
  <c r="AR31" i="1"/>
  <c r="AC31" i="1"/>
  <c r="JK30" i="1"/>
  <c r="JI30" i="1"/>
  <c r="JE30" i="1"/>
  <c r="JF30" i="1" s="1"/>
  <c r="JD30" i="1"/>
  <c r="IN30" i="1"/>
  <c r="HM30" i="1"/>
  <c r="HL30" i="1"/>
  <c r="GT30" i="1"/>
  <c r="GR30" i="1"/>
  <c r="GM30" i="1"/>
  <c r="GG30" i="1"/>
  <c r="FU30" i="1"/>
  <c r="FO30" i="1"/>
  <c r="FC30" i="1"/>
  <c r="EW30" i="1"/>
  <c r="EK30" i="1"/>
  <c r="EE30" i="1"/>
  <c r="DS30" i="1"/>
  <c r="DM30" i="1"/>
  <c r="DA30" i="1"/>
  <c r="CU30" i="1"/>
  <c r="CE30" i="1"/>
  <c r="GO30" i="1" s="1"/>
  <c r="BT30" i="1"/>
  <c r="BS30" i="1"/>
  <c r="BP30" i="1"/>
  <c r="BQ30" i="1" s="1"/>
  <c r="BM30" i="1"/>
  <c r="BN30" i="1" s="1"/>
  <c r="BJ30" i="1"/>
  <c r="BK30" i="1" s="1"/>
  <c r="BG30" i="1"/>
  <c r="AU30" i="1"/>
  <c r="AR30" i="1"/>
  <c r="AC30" i="1"/>
  <c r="JK29" i="1"/>
  <c r="JI29" i="1"/>
  <c r="JE29" i="1"/>
  <c r="JF29" i="1" s="1"/>
  <c r="JD29" i="1"/>
  <c r="IN29" i="1"/>
  <c r="HM29" i="1"/>
  <c r="HL29" i="1"/>
  <c r="GT29" i="1"/>
  <c r="GR29" i="1"/>
  <c r="GM29" i="1"/>
  <c r="GG29" i="1"/>
  <c r="FU29" i="1"/>
  <c r="FO29" i="1"/>
  <c r="FC29" i="1"/>
  <c r="EW29" i="1"/>
  <c r="EK29" i="1"/>
  <c r="EE29" i="1"/>
  <c r="DS29" i="1"/>
  <c r="DM29" i="1"/>
  <c r="DA29" i="1"/>
  <c r="CU29" i="1"/>
  <c r="CE29" i="1"/>
  <c r="BT29" i="1"/>
  <c r="BS29" i="1"/>
  <c r="BP29" i="1"/>
  <c r="BQ29" i="1" s="1"/>
  <c r="BM29" i="1"/>
  <c r="BN29" i="1" s="1"/>
  <c r="BJ29" i="1"/>
  <c r="BK29" i="1" s="1"/>
  <c r="BG29" i="1"/>
  <c r="AU29" i="1"/>
  <c r="AR29" i="1"/>
  <c r="AC29" i="1"/>
  <c r="JK28" i="1"/>
  <c r="JI28" i="1"/>
  <c r="JE28" i="1"/>
  <c r="JF28" i="1" s="1"/>
  <c r="JD28" i="1"/>
  <c r="IN28" i="1"/>
  <c r="HM28" i="1"/>
  <c r="HL28" i="1"/>
  <c r="GT28" i="1"/>
  <c r="GR28" i="1"/>
  <c r="GM28" i="1"/>
  <c r="GG28" i="1"/>
  <c r="FU28" i="1"/>
  <c r="FO28" i="1"/>
  <c r="FC28" i="1"/>
  <c r="EW28" i="1"/>
  <c r="EK28" i="1"/>
  <c r="EE28" i="1"/>
  <c r="DS28" i="1"/>
  <c r="DM28" i="1"/>
  <c r="DA28" i="1"/>
  <c r="CU28" i="1"/>
  <c r="CE28" i="1"/>
  <c r="GO28" i="1" s="1"/>
  <c r="BT28" i="1"/>
  <c r="BS28" i="1"/>
  <c r="BQ28" i="1"/>
  <c r="BP28" i="1"/>
  <c r="BM28" i="1"/>
  <c r="BN28" i="1" s="1"/>
  <c r="BJ28" i="1"/>
  <c r="BK28" i="1" s="1"/>
  <c r="BG28" i="1"/>
  <c r="AU28" i="1"/>
  <c r="AR28" i="1"/>
  <c r="AC28" i="1"/>
  <c r="JK27" i="1"/>
  <c r="JI27" i="1"/>
  <c r="JE27" i="1"/>
  <c r="JF27" i="1" s="1"/>
  <c r="JD27" i="1"/>
  <c r="IN27" i="1"/>
  <c r="HM27" i="1"/>
  <c r="HL27" i="1"/>
  <c r="GT27" i="1"/>
  <c r="GR27" i="1"/>
  <c r="GM27" i="1"/>
  <c r="GG27" i="1"/>
  <c r="FU27" i="1"/>
  <c r="FO27" i="1"/>
  <c r="FC27" i="1"/>
  <c r="EW27" i="1"/>
  <c r="EK27" i="1"/>
  <c r="EE27" i="1"/>
  <c r="DS27" i="1"/>
  <c r="DM27" i="1"/>
  <c r="DA27" i="1"/>
  <c r="CU27" i="1"/>
  <c r="CE27" i="1"/>
  <c r="GO27" i="1" s="1"/>
  <c r="BT27" i="1"/>
  <c r="BS27" i="1"/>
  <c r="BP27" i="1"/>
  <c r="BQ27" i="1" s="1"/>
  <c r="BM27" i="1"/>
  <c r="BN27" i="1" s="1"/>
  <c r="BJ27" i="1"/>
  <c r="BK27" i="1" s="1"/>
  <c r="BG27" i="1"/>
  <c r="AU27" i="1"/>
  <c r="AR27" i="1"/>
  <c r="AC27" i="1"/>
  <c r="JK26" i="1"/>
  <c r="JI26" i="1"/>
  <c r="JE26" i="1"/>
  <c r="JF26" i="1" s="1"/>
  <c r="JD26" i="1"/>
  <c r="IN26" i="1"/>
  <c r="HM26" i="1"/>
  <c r="HL26" i="1"/>
  <c r="GT26" i="1"/>
  <c r="GR26" i="1"/>
  <c r="GM26" i="1"/>
  <c r="GG26" i="1"/>
  <c r="FU26" i="1"/>
  <c r="FO26" i="1"/>
  <c r="FC26" i="1"/>
  <c r="EW26" i="1"/>
  <c r="EK26" i="1"/>
  <c r="EE26" i="1"/>
  <c r="DS26" i="1"/>
  <c r="DM26" i="1"/>
  <c r="DA26" i="1"/>
  <c r="CU26" i="1"/>
  <c r="CE26" i="1"/>
  <c r="GO26" i="1" s="1"/>
  <c r="BT26" i="1"/>
  <c r="BS26" i="1"/>
  <c r="BP26" i="1"/>
  <c r="BQ26" i="1" s="1"/>
  <c r="BM26" i="1"/>
  <c r="BN26" i="1" s="1"/>
  <c r="BJ26" i="1"/>
  <c r="BK26" i="1" s="1"/>
  <c r="BG26" i="1"/>
  <c r="AU26" i="1"/>
  <c r="AR26" i="1"/>
  <c r="AC26" i="1"/>
  <c r="JK25" i="1"/>
  <c r="JI25" i="1"/>
  <c r="JE25" i="1"/>
  <c r="JF25" i="1" s="1"/>
  <c r="JD25" i="1"/>
  <c r="IN25" i="1"/>
  <c r="HM25" i="1"/>
  <c r="HL25" i="1"/>
  <c r="GT25" i="1"/>
  <c r="GR25" i="1"/>
  <c r="GM25" i="1"/>
  <c r="GG25" i="1"/>
  <c r="FU25" i="1"/>
  <c r="FO25" i="1"/>
  <c r="FC25" i="1"/>
  <c r="EW25" i="1"/>
  <c r="EK25" i="1"/>
  <c r="EE25" i="1"/>
  <c r="DS25" i="1"/>
  <c r="DM25" i="1"/>
  <c r="DA25" i="1"/>
  <c r="CU25" i="1"/>
  <c r="CE25" i="1"/>
  <c r="BT25" i="1"/>
  <c r="BS25" i="1"/>
  <c r="BP25" i="1"/>
  <c r="BQ25" i="1" s="1"/>
  <c r="BM25" i="1"/>
  <c r="BN25" i="1" s="1"/>
  <c r="BJ25" i="1"/>
  <c r="BK25" i="1" s="1"/>
  <c r="BG25" i="1"/>
  <c r="AU25" i="1"/>
  <c r="AR25" i="1"/>
  <c r="AC25" i="1"/>
  <c r="JK24" i="1"/>
  <c r="JI24" i="1"/>
  <c r="JE24" i="1"/>
  <c r="JF24" i="1" s="1"/>
  <c r="JD24" i="1"/>
  <c r="IN24" i="1"/>
  <c r="HM24" i="1"/>
  <c r="HL24" i="1"/>
  <c r="GT24" i="1"/>
  <c r="GR24" i="1"/>
  <c r="GM24" i="1"/>
  <c r="GG24" i="1"/>
  <c r="FU24" i="1"/>
  <c r="FO24" i="1"/>
  <c r="FC24" i="1"/>
  <c r="EW24" i="1"/>
  <c r="EK24" i="1"/>
  <c r="EE24" i="1"/>
  <c r="DS24" i="1"/>
  <c r="DM24" i="1"/>
  <c r="DA24" i="1"/>
  <c r="CU24" i="1"/>
  <c r="CE24" i="1"/>
  <c r="GO24" i="1" s="1"/>
  <c r="BT24" i="1"/>
  <c r="BS24" i="1"/>
  <c r="BP24" i="1"/>
  <c r="BQ24" i="1" s="1"/>
  <c r="BM24" i="1"/>
  <c r="BN24" i="1" s="1"/>
  <c r="BJ24" i="1"/>
  <c r="BK24" i="1" s="1"/>
  <c r="BG24" i="1"/>
  <c r="AU24" i="1"/>
  <c r="AR24" i="1"/>
  <c r="AC24" i="1"/>
  <c r="JK23" i="1"/>
  <c r="JI23" i="1"/>
  <c r="JE23" i="1"/>
  <c r="JF23" i="1" s="1"/>
  <c r="JD23" i="1"/>
  <c r="IN23" i="1"/>
  <c r="HM23" i="1"/>
  <c r="HL23" i="1"/>
  <c r="GT23" i="1"/>
  <c r="GR23" i="1"/>
  <c r="GM23" i="1"/>
  <c r="GG23" i="1"/>
  <c r="FU23" i="1"/>
  <c r="FO23" i="1"/>
  <c r="FC23" i="1"/>
  <c r="EW23" i="1"/>
  <c r="EK23" i="1"/>
  <c r="EE23" i="1"/>
  <c r="DS23" i="1"/>
  <c r="DM23" i="1"/>
  <c r="DA23" i="1"/>
  <c r="CU23" i="1"/>
  <c r="CE23" i="1"/>
  <c r="GO23" i="1" s="1"/>
  <c r="BT23" i="1"/>
  <c r="BS23" i="1"/>
  <c r="BP23" i="1"/>
  <c r="BQ23" i="1" s="1"/>
  <c r="BM23" i="1"/>
  <c r="BN23" i="1" s="1"/>
  <c r="BJ23" i="1"/>
  <c r="BK23" i="1" s="1"/>
  <c r="BG23" i="1"/>
  <c r="AU23" i="1"/>
  <c r="AR23" i="1"/>
  <c r="AC23" i="1"/>
  <c r="JK22" i="1"/>
  <c r="JI22" i="1"/>
  <c r="JE22" i="1"/>
  <c r="JF22" i="1" s="1"/>
  <c r="JD22" i="1"/>
  <c r="IN22" i="1"/>
  <c r="HM22" i="1"/>
  <c r="HL22" i="1"/>
  <c r="GT22" i="1"/>
  <c r="GR22" i="1"/>
  <c r="GM22" i="1"/>
  <c r="GG22" i="1"/>
  <c r="FU22" i="1"/>
  <c r="FO22" i="1"/>
  <c r="FC22" i="1"/>
  <c r="EW22" i="1"/>
  <c r="EK22" i="1"/>
  <c r="EE22" i="1"/>
  <c r="DS22" i="1"/>
  <c r="DM22" i="1"/>
  <c r="DA22" i="1"/>
  <c r="CU22" i="1"/>
  <c r="CE22" i="1"/>
  <c r="GO22" i="1" s="1"/>
  <c r="BT22" i="1"/>
  <c r="BS22" i="1"/>
  <c r="BP22" i="1"/>
  <c r="BQ22" i="1" s="1"/>
  <c r="BM22" i="1"/>
  <c r="BN22" i="1" s="1"/>
  <c r="BJ22" i="1"/>
  <c r="BK22" i="1" s="1"/>
  <c r="BG22" i="1"/>
  <c r="AU22" i="1"/>
  <c r="AR22" i="1"/>
  <c r="AC22" i="1"/>
  <c r="JK21" i="1"/>
  <c r="JI21" i="1"/>
  <c r="JE21" i="1"/>
  <c r="JF21" i="1" s="1"/>
  <c r="JD21" i="1"/>
  <c r="IN21" i="1"/>
  <c r="HM21" i="1"/>
  <c r="HL21" i="1"/>
  <c r="IH21" i="1" s="1"/>
  <c r="GT21" i="1"/>
  <c r="GR21" i="1"/>
  <c r="GM21" i="1"/>
  <c r="GG21" i="1"/>
  <c r="FU21" i="1"/>
  <c r="FO21" i="1"/>
  <c r="FC21" i="1"/>
  <c r="EW21" i="1"/>
  <c r="EK21" i="1"/>
  <c r="EE21" i="1"/>
  <c r="DS21" i="1"/>
  <c r="DM21" i="1"/>
  <c r="DA21" i="1"/>
  <c r="CU21" i="1"/>
  <c r="CE21" i="1"/>
  <c r="GO21" i="1" s="1"/>
  <c r="BT21" i="1"/>
  <c r="BS21" i="1"/>
  <c r="BP21" i="1"/>
  <c r="BQ21" i="1" s="1"/>
  <c r="BM21" i="1"/>
  <c r="BN21" i="1" s="1"/>
  <c r="BK21" i="1"/>
  <c r="BJ21" i="1"/>
  <c r="BG21" i="1"/>
  <c r="AU21" i="1"/>
  <c r="AR21" i="1"/>
  <c r="AC21" i="1"/>
  <c r="JK20" i="1"/>
  <c r="JI20" i="1"/>
  <c r="JE20" i="1"/>
  <c r="JF20" i="1" s="1"/>
  <c r="JD20" i="1"/>
  <c r="IN20" i="1"/>
  <c r="HM20" i="1"/>
  <c r="HL20" i="1"/>
  <c r="GT20" i="1"/>
  <c r="GR20" i="1"/>
  <c r="GM20" i="1"/>
  <c r="GG20" i="1"/>
  <c r="FU20" i="1"/>
  <c r="FO20" i="1"/>
  <c r="FC20" i="1"/>
  <c r="EW20" i="1"/>
  <c r="EK20" i="1"/>
  <c r="EE20" i="1"/>
  <c r="DS20" i="1"/>
  <c r="DM20" i="1"/>
  <c r="DA20" i="1"/>
  <c r="CU20" i="1"/>
  <c r="CE20" i="1"/>
  <c r="BT20" i="1"/>
  <c r="BS20" i="1"/>
  <c r="BP20" i="1"/>
  <c r="BQ20" i="1" s="1"/>
  <c r="BM20" i="1"/>
  <c r="BN20" i="1" s="1"/>
  <c r="BJ20" i="1"/>
  <c r="BK20" i="1" s="1"/>
  <c r="BG20" i="1"/>
  <c r="AU20" i="1"/>
  <c r="AR20" i="1"/>
  <c r="AC20" i="1"/>
  <c r="JK19" i="1"/>
  <c r="JI19" i="1"/>
  <c r="JE19" i="1"/>
  <c r="JF19" i="1" s="1"/>
  <c r="JD19" i="1"/>
  <c r="IN19" i="1"/>
  <c r="HM19" i="1"/>
  <c r="HL19" i="1"/>
  <c r="GT19" i="1"/>
  <c r="GR19" i="1"/>
  <c r="GM19" i="1"/>
  <c r="GG19" i="1"/>
  <c r="FU19" i="1"/>
  <c r="FO19" i="1"/>
  <c r="FC19" i="1"/>
  <c r="EW19" i="1"/>
  <c r="EK19" i="1"/>
  <c r="EE19" i="1"/>
  <c r="DS19" i="1"/>
  <c r="DM19" i="1"/>
  <c r="DA19" i="1"/>
  <c r="CU19" i="1"/>
  <c r="CE19" i="1"/>
  <c r="GO19" i="1" s="1"/>
  <c r="BT19" i="1"/>
  <c r="BS19" i="1"/>
  <c r="BP19" i="1"/>
  <c r="BQ19" i="1" s="1"/>
  <c r="BM19" i="1"/>
  <c r="BN19" i="1" s="1"/>
  <c r="BJ19" i="1"/>
  <c r="BK19" i="1" s="1"/>
  <c r="BG19" i="1"/>
  <c r="AU19" i="1"/>
  <c r="AR19" i="1"/>
  <c r="AC19" i="1"/>
  <c r="JK18" i="1"/>
  <c r="JI18" i="1"/>
  <c r="JE18" i="1"/>
  <c r="JF18" i="1" s="1"/>
  <c r="JD18" i="1"/>
  <c r="IN18" i="1"/>
  <c r="HM18" i="1"/>
  <c r="HL18" i="1"/>
  <c r="GT18" i="1"/>
  <c r="GR18" i="1"/>
  <c r="GM18" i="1"/>
  <c r="GG18" i="1"/>
  <c r="FU18" i="1"/>
  <c r="FO18" i="1"/>
  <c r="FC18" i="1"/>
  <c r="EW18" i="1"/>
  <c r="EK18" i="1"/>
  <c r="EE18" i="1"/>
  <c r="DS18" i="1"/>
  <c r="DM18" i="1"/>
  <c r="DA18" i="1"/>
  <c r="CU18" i="1"/>
  <c r="CE18" i="1"/>
  <c r="GO18" i="1" s="1"/>
  <c r="BT18" i="1"/>
  <c r="BS18" i="1"/>
  <c r="BP18" i="1"/>
  <c r="BQ18" i="1" s="1"/>
  <c r="BM18" i="1"/>
  <c r="BN18" i="1" s="1"/>
  <c r="BJ18" i="1"/>
  <c r="BK18" i="1" s="1"/>
  <c r="BG18" i="1"/>
  <c r="BH18" i="1" s="1"/>
  <c r="AU18" i="1"/>
  <c r="AR18" i="1"/>
  <c r="AC18" i="1"/>
  <c r="JK17" i="1"/>
  <c r="JI17" i="1"/>
  <c r="JE17" i="1"/>
  <c r="JF17" i="1" s="1"/>
  <c r="JD17" i="1"/>
  <c r="IN17" i="1"/>
  <c r="HM17" i="1"/>
  <c r="HL17" i="1"/>
  <c r="GT17" i="1"/>
  <c r="GR17" i="1"/>
  <c r="GM17" i="1"/>
  <c r="GG17" i="1"/>
  <c r="FU17" i="1"/>
  <c r="FO17" i="1"/>
  <c r="FC17" i="1"/>
  <c r="EW17" i="1"/>
  <c r="EK17" i="1"/>
  <c r="EE17" i="1"/>
  <c r="DS17" i="1"/>
  <c r="DM17" i="1"/>
  <c r="DA17" i="1"/>
  <c r="CU17" i="1"/>
  <c r="CE17" i="1"/>
  <c r="GO17" i="1" s="1"/>
  <c r="BT17" i="1"/>
  <c r="BS17" i="1"/>
  <c r="BP17" i="1"/>
  <c r="BQ17" i="1" s="1"/>
  <c r="BM17" i="1"/>
  <c r="BN17" i="1" s="1"/>
  <c r="BK17" i="1"/>
  <c r="BJ17" i="1"/>
  <c r="BG17" i="1"/>
  <c r="AU17" i="1"/>
  <c r="AR17" i="1"/>
  <c r="AC17" i="1"/>
  <c r="JK16" i="1"/>
  <c r="JI16" i="1"/>
  <c r="JE16" i="1"/>
  <c r="JF16" i="1" s="1"/>
  <c r="JD16" i="1"/>
  <c r="IN16" i="1"/>
  <c r="HM16" i="1"/>
  <c r="HL16" i="1"/>
  <c r="GT16" i="1"/>
  <c r="GR16" i="1"/>
  <c r="GM16" i="1"/>
  <c r="GG16" i="1"/>
  <c r="FU16" i="1"/>
  <c r="FO16" i="1"/>
  <c r="FC16" i="1"/>
  <c r="EW16" i="1"/>
  <c r="EK16" i="1"/>
  <c r="EE16" i="1"/>
  <c r="DS16" i="1"/>
  <c r="DM16" i="1"/>
  <c r="DA16" i="1"/>
  <c r="CU16" i="1"/>
  <c r="CE16" i="1"/>
  <c r="BT16" i="1"/>
  <c r="BS16" i="1"/>
  <c r="BP16" i="1"/>
  <c r="BQ16" i="1" s="1"/>
  <c r="BM16" i="1"/>
  <c r="BN16" i="1" s="1"/>
  <c r="BJ16" i="1"/>
  <c r="BK16" i="1" s="1"/>
  <c r="BG16" i="1"/>
  <c r="AU16" i="1"/>
  <c r="II16" i="1" s="1"/>
  <c r="IK16" i="1" s="1"/>
  <c r="AR16" i="1"/>
  <c r="AC16" i="1"/>
  <c r="JK15" i="1"/>
  <c r="JI15" i="1"/>
  <c r="JE15" i="1"/>
  <c r="JF15" i="1" s="1"/>
  <c r="JD15" i="1"/>
  <c r="IN15" i="1"/>
  <c r="HM15" i="1"/>
  <c r="HL15" i="1"/>
  <c r="GT15" i="1"/>
  <c r="GR15" i="1"/>
  <c r="GM15" i="1"/>
  <c r="GG15" i="1"/>
  <c r="FU15" i="1"/>
  <c r="FO15" i="1"/>
  <c r="FC15" i="1"/>
  <c r="EW15" i="1"/>
  <c r="EK15" i="1"/>
  <c r="EE15" i="1"/>
  <c r="DS15" i="1"/>
  <c r="DM15" i="1"/>
  <c r="DA15" i="1"/>
  <c r="CU15" i="1"/>
  <c r="CE15" i="1"/>
  <c r="BT15" i="1"/>
  <c r="BS15" i="1"/>
  <c r="BP15" i="1"/>
  <c r="BQ15" i="1" s="1"/>
  <c r="BM15" i="1"/>
  <c r="BN15" i="1" s="1"/>
  <c r="BJ15" i="1"/>
  <c r="BK15" i="1" s="1"/>
  <c r="BG15" i="1"/>
  <c r="AU15" i="1"/>
  <c r="AR15" i="1"/>
  <c r="AC15" i="1"/>
  <c r="JK14" i="1"/>
  <c r="JI14" i="1"/>
  <c r="JE14" i="1"/>
  <c r="JF14" i="1" s="1"/>
  <c r="JD14" i="1"/>
  <c r="IN14" i="1"/>
  <c r="HM14" i="1"/>
  <c r="HL14" i="1"/>
  <c r="GT14" i="1"/>
  <c r="GR14" i="1"/>
  <c r="GM14" i="1"/>
  <c r="GG14" i="1"/>
  <c r="FU14" i="1"/>
  <c r="FO14" i="1"/>
  <c r="FC14" i="1"/>
  <c r="EW14" i="1"/>
  <c r="EK14" i="1"/>
  <c r="EE14" i="1"/>
  <c r="DS14" i="1"/>
  <c r="DM14" i="1"/>
  <c r="DA14" i="1"/>
  <c r="CU14" i="1"/>
  <c r="CE14" i="1"/>
  <c r="BT14" i="1"/>
  <c r="BS14" i="1"/>
  <c r="BP14" i="1"/>
  <c r="BQ14" i="1" s="1"/>
  <c r="BM14" i="1"/>
  <c r="BN14" i="1" s="1"/>
  <c r="BJ14" i="1"/>
  <c r="BK14" i="1" s="1"/>
  <c r="BG14" i="1"/>
  <c r="AU14" i="1"/>
  <c r="AR14" i="1"/>
  <c r="AC14" i="1"/>
  <c r="JK13" i="1"/>
  <c r="JI13" i="1"/>
  <c r="JE13" i="1"/>
  <c r="JF13" i="1" s="1"/>
  <c r="JD13" i="1"/>
  <c r="IN13" i="1"/>
  <c r="HM13" i="1"/>
  <c r="HL13" i="1"/>
  <c r="GT13" i="1"/>
  <c r="GR13" i="1"/>
  <c r="GM13" i="1"/>
  <c r="GG13" i="1"/>
  <c r="FU13" i="1"/>
  <c r="FO13" i="1"/>
  <c r="FC13" i="1"/>
  <c r="EW13" i="1"/>
  <c r="EK13" i="1"/>
  <c r="EE13" i="1"/>
  <c r="DS13" i="1"/>
  <c r="DM13" i="1"/>
  <c r="DA13" i="1"/>
  <c r="CU13" i="1"/>
  <c r="CE13" i="1"/>
  <c r="BT13" i="1"/>
  <c r="BS13" i="1"/>
  <c r="BP13" i="1"/>
  <c r="BQ13" i="1" s="1"/>
  <c r="BM13" i="1"/>
  <c r="BN13" i="1" s="1"/>
  <c r="BJ13" i="1"/>
  <c r="BK13" i="1" s="1"/>
  <c r="BG13" i="1"/>
  <c r="AU13" i="1"/>
  <c r="AR13" i="1"/>
  <c r="AC13" i="1"/>
  <c r="JK12" i="1"/>
  <c r="JI12" i="1"/>
  <c r="JE12" i="1"/>
  <c r="JF12" i="1" s="1"/>
  <c r="JD12" i="1"/>
  <c r="IN12" i="1"/>
  <c r="HM12" i="1"/>
  <c r="HL12" i="1"/>
  <c r="GT12" i="1"/>
  <c r="GR12" i="1"/>
  <c r="GM12" i="1"/>
  <c r="GG12" i="1"/>
  <c r="FU12" i="1"/>
  <c r="FO12" i="1"/>
  <c r="FC12" i="1"/>
  <c r="EW12" i="1"/>
  <c r="EK12" i="1"/>
  <c r="EE12" i="1"/>
  <c r="DS12" i="1"/>
  <c r="DM12" i="1"/>
  <c r="DA12" i="1"/>
  <c r="CU12" i="1"/>
  <c r="CE12" i="1"/>
  <c r="GO12" i="1" s="1"/>
  <c r="BT12" i="1"/>
  <c r="BS12" i="1"/>
  <c r="BP12" i="1"/>
  <c r="BQ12" i="1" s="1"/>
  <c r="BM12" i="1"/>
  <c r="BN12" i="1" s="1"/>
  <c r="BJ12" i="1"/>
  <c r="BK12" i="1" s="1"/>
  <c r="BH12" i="1"/>
  <c r="BG12" i="1"/>
  <c r="AU12" i="1"/>
  <c r="AR12" i="1"/>
  <c r="AC12" i="1"/>
  <c r="JK11" i="1"/>
  <c r="JI11" i="1"/>
  <c r="JE11" i="1"/>
  <c r="JF11" i="1" s="1"/>
  <c r="JD11" i="1"/>
  <c r="IN11" i="1"/>
  <c r="HM11" i="1"/>
  <c r="HL11" i="1"/>
  <c r="GT11" i="1"/>
  <c r="GR11" i="1"/>
  <c r="GM11" i="1"/>
  <c r="GG11" i="1"/>
  <c r="FU11" i="1"/>
  <c r="FO11" i="1"/>
  <c r="FC11" i="1"/>
  <c r="EW11" i="1"/>
  <c r="EK11" i="1"/>
  <c r="EE11" i="1"/>
  <c r="DS11" i="1"/>
  <c r="DM11" i="1"/>
  <c r="DA11" i="1"/>
  <c r="CU11" i="1"/>
  <c r="CE11" i="1"/>
  <c r="BT11" i="1"/>
  <c r="BS11" i="1"/>
  <c r="BP11" i="1"/>
  <c r="BQ11" i="1" s="1"/>
  <c r="BM11" i="1"/>
  <c r="BN11" i="1" s="1"/>
  <c r="BJ11" i="1"/>
  <c r="BK11" i="1" s="1"/>
  <c r="BG11" i="1"/>
  <c r="BH11" i="1" s="1"/>
  <c r="AU11" i="1"/>
  <c r="AR11" i="1"/>
  <c r="AC11" i="1"/>
  <c r="JK10" i="1"/>
  <c r="JI10" i="1"/>
  <c r="JE10" i="1"/>
  <c r="JF10" i="1" s="1"/>
  <c r="JD10" i="1"/>
  <c r="IN10" i="1"/>
  <c r="HM10" i="1"/>
  <c r="HL10" i="1"/>
  <c r="GT10" i="1"/>
  <c r="GR10" i="1"/>
  <c r="GM10" i="1"/>
  <c r="GG10" i="1"/>
  <c r="FU10" i="1"/>
  <c r="FO10" i="1"/>
  <c r="FC10" i="1"/>
  <c r="EW10" i="1"/>
  <c r="EK10" i="1"/>
  <c r="EE10" i="1"/>
  <c r="DS10" i="1"/>
  <c r="DM10" i="1"/>
  <c r="DA10" i="1"/>
  <c r="CU10" i="1"/>
  <c r="CE10" i="1"/>
  <c r="BT10" i="1"/>
  <c r="BS10" i="1"/>
  <c r="BP10" i="1"/>
  <c r="BM10" i="1"/>
  <c r="BN10" i="1" s="1"/>
  <c r="BJ10" i="1"/>
  <c r="BK10" i="1" s="1"/>
  <c r="BG10" i="1"/>
  <c r="BH10" i="1" s="1"/>
  <c r="AU10" i="1"/>
  <c r="II10" i="1" s="1"/>
  <c r="IK10" i="1" s="1"/>
  <c r="AR10" i="1"/>
  <c r="AC10" i="1"/>
  <c r="JK9" i="1"/>
  <c r="JI9" i="1"/>
  <c r="JE9" i="1"/>
  <c r="JF9" i="1" s="1"/>
  <c r="JD9" i="1"/>
  <c r="IN9" i="1"/>
  <c r="HM9" i="1"/>
  <c r="HL9" i="1"/>
  <c r="GT9" i="1"/>
  <c r="GR9" i="1"/>
  <c r="GM9" i="1"/>
  <c r="GG9" i="1"/>
  <c r="FU9" i="1"/>
  <c r="FO9" i="1"/>
  <c r="FC9" i="1"/>
  <c r="EW9" i="1"/>
  <c r="EK9" i="1"/>
  <c r="EE9" i="1"/>
  <c r="DS9" i="1"/>
  <c r="DM9" i="1"/>
  <c r="DA9" i="1"/>
  <c r="CU9" i="1"/>
  <c r="CE9" i="1"/>
  <c r="BT9" i="1"/>
  <c r="BS9" i="1"/>
  <c r="BP9" i="1"/>
  <c r="BQ9" i="1" s="1"/>
  <c r="BM9" i="1"/>
  <c r="BN9" i="1" s="1"/>
  <c r="BJ9" i="1"/>
  <c r="BK9" i="1" s="1"/>
  <c r="BG9" i="1"/>
  <c r="BH9" i="1" s="1"/>
  <c r="AU9" i="1"/>
  <c r="II9" i="1" s="1"/>
  <c r="IK9" i="1" s="1"/>
  <c r="AR9" i="1"/>
  <c r="AC9" i="1"/>
  <c r="JK8" i="1"/>
  <c r="JI8" i="1"/>
  <c r="JE8" i="1"/>
  <c r="JF8" i="1" s="1"/>
  <c r="JD8" i="1"/>
  <c r="IN8" i="1"/>
  <c r="HM8" i="1"/>
  <c r="HL8" i="1"/>
  <c r="GT8" i="1"/>
  <c r="GR8" i="1"/>
  <c r="GM8" i="1"/>
  <c r="GG8" i="1"/>
  <c r="FU8" i="1"/>
  <c r="FO8" i="1"/>
  <c r="FC8" i="1"/>
  <c r="EW8" i="1"/>
  <c r="EK8" i="1"/>
  <c r="EE8" i="1"/>
  <c r="DS8" i="1"/>
  <c r="DM8" i="1"/>
  <c r="DA8" i="1"/>
  <c r="CU8" i="1"/>
  <c r="CE8" i="1"/>
  <c r="BT8" i="1"/>
  <c r="BS8" i="1"/>
  <c r="BP8" i="1"/>
  <c r="BQ8" i="1" s="1"/>
  <c r="BM8" i="1"/>
  <c r="BN8" i="1" s="1"/>
  <c r="BJ8" i="1"/>
  <c r="BK8" i="1" s="1"/>
  <c r="BG8" i="1"/>
  <c r="BH8" i="1" s="1"/>
  <c r="AU8" i="1"/>
  <c r="AR8" i="1"/>
  <c r="AC8" i="1"/>
  <c r="JK7" i="1"/>
  <c r="JI7" i="1"/>
  <c r="JF7" i="1"/>
  <c r="JD7" i="1"/>
  <c r="IN7" i="1"/>
  <c r="HM7" i="1"/>
  <c r="HL7" i="1"/>
  <c r="GT7" i="1"/>
  <c r="GR7" i="1"/>
  <c r="GM7" i="1"/>
  <c r="GG7" i="1"/>
  <c r="FU7" i="1"/>
  <c r="FO7" i="1"/>
  <c r="FC7" i="1"/>
  <c r="EW7" i="1"/>
  <c r="EK7" i="1"/>
  <c r="EE7" i="1"/>
  <c r="DS7" i="1"/>
  <c r="DM7" i="1"/>
  <c r="DA7" i="1"/>
  <c r="CU7" i="1"/>
  <c r="CE7" i="1"/>
  <c r="BT7" i="1"/>
  <c r="BS7" i="1"/>
  <c r="BP7" i="1"/>
  <c r="BQ7" i="1" s="1"/>
  <c r="BM7" i="1"/>
  <c r="BN7" i="1" s="1"/>
  <c r="BJ7" i="1"/>
  <c r="BK7" i="1" s="1"/>
  <c r="BG7" i="1"/>
  <c r="AU7" i="1"/>
  <c r="AR7" i="1"/>
  <c r="AC7" i="1"/>
  <c r="IL273" i="1" l="1"/>
  <c r="II351" i="1"/>
  <c r="IK351" i="1" s="1"/>
  <c r="II352" i="1"/>
  <c r="IK352" i="1" s="1"/>
  <c r="GV365" i="1"/>
  <c r="CH400" i="1"/>
  <c r="CI400" i="1" s="1"/>
  <c r="GV400" i="1"/>
  <c r="CH442" i="1"/>
  <c r="CI442" i="1" s="1"/>
  <c r="II468" i="1"/>
  <c r="IK468" i="1" s="1"/>
  <c r="JG473" i="1"/>
  <c r="IH478" i="1"/>
  <c r="IL478" i="1" s="1"/>
  <c r="II251" i="1"/>
  <c r="IK251" i="1" s="1"/>
  <c r="II276" i="1"/>
  <c r="IK276" i="1" s="1"/>
  <c r="BX307" i="1"/>
  <c r="BY307" i="1" s="1"/>
  <c r="II318" i="1"/>
  <c r="IK318" i="1" s="1"/>
  <c r="CH444" i="1"/>
  <c r="CI444" i="1" s="1"/>
  <c r="CH487" i="1"/>
  <c r="CI487" i="1" s="1"/>
  <c r="CH491" i="1"/>
  <c r="CI491" i="1" s="1"/>
  <c r="CH544" i="1"/>
  <c r="CI544" i="1" s="1"/>
  <c r="GV343" i="1"/>
  <c r="II355" i="1"/>
  <c r="IK355" i="1" s="1"/>
  <c r="II356" i="1"/>
  <c r="IK356" i="1" s="1"/>
  <c r="II470" i="1"/>
  <c r="IK470" i="1" s="1"/>
  <c r="II176" i="1"/>
  <c r="IK176" i="1" s="1"/>
  <c r="II196" i="1"/>
  <c r="IK196" i="1" s="1"/>
  <c r="BD253" i="1"/>
  <c r="BE253" i="1" s="1"/>
  <c r="II260" i="1"/>
  <c r="IK260" i="1" s="1"/>
  <c r="II284" i="1"/>
  <c r="IK284" i="1" s="1"/>
  <c r="II298" i="1"/>
  <c r="IK298" i="1" s="1"/>
  <c r="CH307" i="1"/>
  <c r="CF307" i="1" s="1"/>
  <c r="II391" i="1"/>
  <c r="IK391" i="1" s="1"/>
  <c r="II422" i="1"/>
  <c r="IK422" i="1" s="1"/>
  <c r="CH552" i="1"/>
  <c r="CI552" i="1" s="1"/>
  <c r="IL21" i="1"/>
  <c r="CH225" i="1"/>
  <c r="CI225" i="1" s="1"/>
  <c r="IH294" i="1"/>
  <c r="IL294" i="1" s="1"/>
  <c r="JG295" i="1"/>
  <c r="II325" i="1"/>
  <c r="IK325" i="1" s="1"/>
  <c r="II326" i="1"/>
  <c r="IK326" i="1" s="1"/>
  <c r="GV345" i="1"/>
  <c r="II362" i="1"/>
  <c r="IK362" i="1" s="1"/>
  <c r="IH423" i="1"/>
  <c r="IL423" i="1" s="1"/>
  <c r="II93" i="1"/>
  <c r="IK93" i="1" s="1"/>
  <c r="JG139" i="1"/>
  <c r="IL330" i="1"/>
  <c r="II424" i="1"/>
  <c r="IK424" i="1" s="1"/>
  <c r="II475" i="1"/>
  <c r="IK475" i="1" s="1"/>
  <c r="JG486" i="1"/>
  <c r="JG549" i="1"/>
  <c r="JG107" i="1"/>
  <c r="CH215" i="1"/>
  <c r="CI215" i="1" s="1"/>
  <c r="BK473" i="1"/>
  <c r="CH18" i="1"/>
  <c r="CI18" i="1" s="1"/>
  <c r="JG88" i="1"/>
  <c r="IH27" i="1"/>
  <c r="IL27" i="1" s="1"/>
  <c r="JG168" i="1"/>
  <c r="BX177" i="1"/>
  <c r="BY177" i="1" s="1"/>
  <c r="CH250" i="1"/>
  <c r="CI250" i="1" s="1"/>
  <c r="II272" i="1"/>
  <c r="IK272" i="1" s="1"/>
  <c r="JG552" i="1"/>
  <c r="IH50" i="1"/>
  <c r="II91" i="1"/>
  <c r="IK91" i="1" s="1"/>
  <c r="CH166" i="1"/>
  <c r="CI166" i="1" s="1"/>
  <c r="II303" i="1"/>
  <c r="IK303" i="1" s="1"/>
  <c r="II341" i="1"/>
  <c r="IK341" i="1" s="1"/>
  <c r="BK476" i="1"/>
  <c r="BD529" i="1"/>
  <c r="BE529" i="1" s="1"/>
  <c r="BK536" i="1"/>
  <c r="JG82" i="1"/>
  <c r="II210" i="1"/>
  <c r="IK210" i="1" s="1"/>
  <c r="II227" i="1"/>
  <c r="IK227" i="1" s="1"/>
  <c r="II304" i="1"/>
  <c r="IK304" i="1" s="1"/>
  <c r="BK332" i="1"/>
  <c r="II445" i="1"/>
  <c r="IK445" i="1" s="1"/>
  <c r="JG511" i="1"/>
  <c r="IH63" i="1"/>
  <c r="JG95" i="1"/>
  <c r="II160" i="1"/>
  <c r="IK160" i="1" s="1"/>
  <c r="BX164" i="1"/>
  <c r="BY164" i="1" s="1"/>
  <c r="II282" i="1"/>
  <c r="IK282" i="1" s="1"/>
  <c r="JE298" i="1"/>
  <c r="JF298" i="1" s="1"/>
  <c r="GV329" i="1"/>
  <c r="IH343" i="1"/>
  <c r="GV392" i="1"/>
  <c r="JG108" i="1"/>
  <c r="II217" i="1"/>
  <c r="IK217" i="1" s="1"/>
  <c r="JG313" i="1"/>
  <c r="IL374" i="1"/>
  <c r="II458" i="1"/>
  <c r="IK458" i="1" s="1"/>
  <c r="GV475" i="1"/>
  <c r="IH45" i="1"/>
  <c r="IL45" i="1" s="1"/>
  <c r="II87" i="1"/>
  <c r="IK87" i="1" s="1"/>
  <c r="IL287" i="1"/>
  <c r="BK366" i="1"/>
  <c r="II462" i="1"/>
  <c r="IK462" i="1" s="1"/>
  <c r="II507" i="1"/>
  <c r="IK507" i="1" s="1"/>
  <c r="JG518" i="1"/>
  <c r="II65" i="1"/>
  <c r="IK65" i="1" s="1"/>
  <c r="JG77" i="1"/>
  <c r="II290" i="1"/>
  <c r="IK290" i="1" s="1"/>
  <c r="GV364" i="1"/>
  <c r="II385" i="1"/>
  <c r="IK385" i="1" s="1"/>
  <c r="CH438" i="1"/>
  <c r="BX442" i="1"/>
  <c r="BY442" i="1" s="1"/>
  <c r="II464" i="1"/>
  <c r="IK464" i="1" s="1"/>
  <c r="II510" i="1"/>
  <c r="IK510" i="1" s="1"/>
  <c r="GV540" i="1"/>
  <c r="II84" i="1"/>
  <c r="IK84" i="1" s="1"/>
  <c r="II85" i="1"/>
  <c r="IK85" i="1" s="1"/>
  <c r="II157" i="1"/>
  <c r="IK157" i="1" s="1"/>
  <c r="JG164" i="1"/>
  <c r="BK383" i="1"/>
  <c r="II414" i="1"/>
  <c r="IK414" i="1" s="1"/>
  <c r="II415" i="1"/>
  <c r="IK415" i="1" s="1"/>
  <c r="II466" i="1"/>
  <c r="IK466" i="1" s="1"/>
  <c r="CH479" i="1"/>
  <c r="CI479" i="1" s="1"/>
  <c r="BK506" i="1"/>
  <c r="II513" i="1"/>
  <c r="IK513" i="1" s="1"/>
  <c r="JG523" i="1"/>
  <c r="IH539" i="1"/>
  <c r="IL539" i="1" s="1"/>
  <c r="BX22" i="1"/>
  <c r="BY22" i="1" s="1"/>
  <c r="II22" i="1"/>
  <c r="IK22" i="1" s="1"/>
  <c r="JJ16" i="1"/>
  <c r="IH7" i="1"/>
  <c r="II7" i="1"/>
  <c r="IK7" i="1" s="1"/>
  <c r="JG8" i="1"/>
  <c r="II8" i="1"/>
  <c r="IK8" i="1" s="1"/>
  <c r="IH8" i="1"/>
  <c r="IL8" i="1" s="1"/>
  <c r="BX17" i="1"/>
  <c r="BY17" i="1" s="1"/>
  <c r="II17" i="1"/>
  <c r="IK17" i="1" s="1"/>
  <c r="BX19" i="1"/>
  <c r="BY19" i="1" s="1"/>
  <c r="II19" i="1"/>
  <c r="IK19" i="1" s="1"/>
  <c r="BX20" i="1"/>
  <c r="BY20" i="1" s="1"/>
  <c r="II20" i="1"/>
  <c r="IK20" i="1" s="1"/>
  <c r="IH47" i="1"/>
  <c r="JE163" i="1"/>
  <c r="JF163" i="1" s="1"/>
  <c r="II163" i="1"/>
  <c r="IK163" i="1" s="1"/>
  <c r="JE280" i="1"/>
  <c r="JF280" i="1" s="1"/>
  <c r="II280" i="1"/>
  <c r="IK280" i="1" s="1"/>
  <c r="JG282" i="1"/>
  <c r="II322" i="1"/>
  <c r="IK322" i="1" s="1"/>
  <c r="BX322" i="1"/>
  <c r="BY322" i="1" s="1"/>
  <c r="BD12" i="1"/>
  <c r="BE12" i="1" s="1"/>
  <c r="BX13" i="1"/>
  <c r="BY13" i="1" s="1"/>
  <c r="II13" i="1"/>
  <c r="IK13" i="1" s="1"/>
  <c r="BX14" i="1"/>
  <c r="BY14" i="1" s="1"/>
  <c r="II14" i="1"/>
  <c r="IK14" i="1" s="1"/>
  <c r="BX15" i="1"/>
  <c r="BY15" i="1" s="1"/>
  <c r="II15" i="1"/>
  <c r="IK15" i="1" s="1"/>
  <c r="BX44" i="1"/>
  <c r="BY44" i="1" s="1"/>
  <c r="II44" i="1"/>
  <c r="IK44" i="1" s="1"/>
  <c r="IH44" i="1"/>
  <c r="BX66" i="1"/>
  <c r="BY66" i="1" s="1"/>
  <c r="II66" i="1"/>
  <c r="IK66" i="1" s="1"/>
  <c r="IH98" i="1"/>
  <c r="IL98" i="1" s="1"/>
  <c r="II98" i="1"/>
  <c r="IK98" i="1" s="1"/>
  <c r="HF232" i="1"/>
  <c r="HG232" i="1" s="1"/>
  <c r="II232" i="1"/>
  <c r="IK232" i="1" s="1"/>
  <c r="HF233" i="1"/>
  <c r="HG233" i="1" s="1"/>
  <c r="II233" i="1"/>
  <c r="IK233" i="1" s="1"/>
  <c r="CH234" i="1"/>
  <c r="CI234" i="1" s="1"/>
  <c r="II234" i="1"/>
  <c r="IK234" i="1" s="1"/>
  <c r="JE236" i="1"/>
  <c r="JF236" i="1" s="1"/>
  <c r="II236" i="1"/>
  <c r="IK236" i="1" s="1"/>
  <c r="IH236" i="1"/>
  <c r="IL236" i="1" s="1"/>
  <c r="BK320" i="1"/>
  <c r="GV320" i="1"/>
  <c r="BX186" i="1"/>
  <c r="BY186" i="1" s="1"/>
  <c r="II186" i="1"/>
  <c r="IK186" i="1" s="1"/>
  <c r="IH186" i="1"/>
  <c r="JE141" i="1"/>
  <c r="JF141" i="1" s="1"/>
  <c r="II141" i="1"/>
  <c r="IK141" i="1" s="1"/>
  <c r="JG94" i="1"/>
  <c r="GO287" i="1"/>
  <c r="CH287" i="1"/>
  <c r="CI287" i="1" s="1"/>
  <c r="IH12" i="1"/>
  <c r="IL12" i="1" s="1"/>
  <c r="II12" i="1"/>
  <c r="IK12" i="1" s="1"/>
  <c r="JE128" i="1"/>
  <c r="JF128" i="1" s="1"/>
  <c r="II128" i="1"/>
  <c r="IK128" i="1" s="1"/>
  <c r="JE159" i="1"/>
  <c r="JF159" i="1" s="1"/>
  <c r="II159" i="1"/>
  <c r="IK159" i="1" s="1"/>
  <c r="BX39" i="1"/>
  <c r="BY39" i="1" s="1"/>
  <c r="II39" i="1"/>
  <c r="IK39" i="1" s="1"/>
  <c r="GO71" i="1"/>
  <c r="CH71" i="1"/>
  <c r="CI71" i="1" s="1"/>
  <c r="BX71" i="1"/>
  <c r="BY71" i="1" s="1"/>
  <c r="II71" i="1"/>
  <c r="IK71" i="1" s="1"/>
  <c r="IH19" i="1"/>
  <c r="IL19" i="1" s="1"/>
  <c r="BX36" i="1"/>
  <c r="BY36" i="1" s="1"/>
  <c r="II36" i="1"/>
  <c r="IK36" i="1" s="1"/>
  <c r="IH36" i="1"/>
  <c r="IL36" i="1" s="1"/>
  <c r="II158" i="1"/>
  <c r="IK158" i="1" s="1"/>
  <c r="IH158" i="1"/>
  <c r="IL158" i="1" s="1"/>
  <c r="JE301" i="1"/>
  <c r="JF301" i="1" s="1"/>
  <c r="II301" i="1"/>
  <c r="IK301" i="1" s="1"/>
  <c r="HF302" i="1"/>
  <c r="HG302" i="1" s="1"/>
  <c r="II302" i="1"/>
  <c r="IK302" i="1" s="1"/>
  <c r="IH333" i="1"/>
  <c r="II333" i="1"/>
  <c r="IK333" i="1" s="1"/>
  <c r="BX334" i="1"/>
  <c r="BY334" i="1" s="1"/>
  <c r="II334" i="1"/>
  <c r="IK334" i="1" s="1"/>
  <c r="BX70" i="1"/>
  <c r="BY70" i="1" s="1"/>
  <c r="II70" i="1"/>
  <c r="IK70" i="1" s="1"/>
  <c r="BX35" i="1"/>
  <c r="BY35" i="1" s="1"/>
  <c r="II35" i="1"/>
  <c r="IK35" i="1" s="1"/>
  <c r="BX103" i="1"/>
  <c r="BY103" i="1" s="1"/>
  <c r="II103" i="1"/>
  <c r="IK103" i="1" s="1"/>
  <c r="BX207" i="1"/>
  <c r="BY207" i="1" s="1"/>
  <c r="II207" i="1"/>
  <c r="IK207" i="1" s="1"/>
  <c r="JG250" i="1"/>
  <c r="IH14" i="1"/>
  <c r="BX27" i="1"/>
  <c r="BY27" i="1" s="1"/>
  <c r="II27" i="1"/>
  <c r="IK27" i="1" s="1"/>
  <c r="BX30" i="1"/>
  <c r="BY30" i="1" s="1"/>
  <c r="II30" i="1"/>
  <c r="IK30" i="1" s="1"/>
  <c r="BX32" i="1"/>
  <c r="BY32" i="1" s="1"/>
  <c r="II32" i="1"/>
  <c r="IK32" i="1" s="1"/>
  <c r="CH44" i="1"/>
  <c r="CI44" i="1" s="1"/>
  <c r="BX198" i="1"/>
  <c r="BY198" i="1" s="1"/>
  <c r="II198" i="1"/>
  <c r="IK198" i="1" s="1"/>
  <c r="CH150" i="1"/>
  <c r="CI150" i="1" s="1"/>
  <c r="BK245" i="1"/>
  <c r="II112" i="1"/>
  <c r="IK112" i="1" s="1"/>
  <c r="BX112" i="1"/>
  <c r="BY112" i="1" s="1"/>
  <c r="JG11" i="1"/>
  <c r="II11" i="1"/>
  <c r="IK11" i="1" s="1"/>
  <c r="BX26" i="1"/>
  <c r="BY26" i="1" s="1"/>
  <c r="II26" i="1"/>
  <c r="IK26" i="1" s="1"/>
  <c r="JJ7" i="1"/>
  <c r="BX53" i="1"/>
  <c r="BY53" i="1" s="1"/>
  <c r="II53" i="1"/>
  <c r="IK53" i="1" s="1"/>
  <c r="BX56" i="1"/>
  <c r="BY56" i="1" s="1"/>
  <c r="II56" i="1"/>
  <c r="IK56" i="1" s="1"/>
  <c r="BX75" i="1"/>
  <c r="BY75" i="1" s="1"/>
  <c r="II75" i="1"/>
  <c r="IK75" i="1" s="1"/>
  <c r="JE114" i="1"/>
  <c r="JF114" i="1" s="1"/>
  <c r="II114" i="1"/>
  <c r="IK114" i="1" s="1"/>
  <c r="II24" i="1"/>
  <c r="IK24" i="1" s="1"/>
  <c r="BX74" i="1"/>
  <c r="BY74" i="1" s="1"/>
  <c r="II74" i="1"/>
  <c r="IK74" i="1" s="1"/>
  <c r="BX187" i="1"/>
  <c r="BY187" i="1" s="1"/>
  <c r="II187" i="1"/>
  <c r="IK187" i="1" s="1"/>
  <c r="II353" i="1"/>
  <c r="IK353" i="1" s="1"/>
  <c r="IH372" i="1"/>
  <c r="IH384" i="1"/>
  <c r="IL384" i="1" s="1"/>
  <c r="II384" i="1"/>
  <c r="IK384" i="1" s="1"/>
  <c r="JG388" i="1"/>
  <c r="GV390" i="1"/>
  <c r="BX397" i="1"/>
  <c r="BY397" i="1" s="1"/>
  <c r="II397" i="1"/>
  <c r="IK397" i="1" s="1"/>
  <c r="HF417" i="1"/>
  <c r="HG417" i="1" s="1"/>
  <c r="II417" i="1"/>
  <c r="IK417" i="1" s="1"/>
  <c r="CH431" i="1"/>
  <c r="CI431" i="1" s="1"/>
  <c r="GV432" i="1"/>
  <c r="BK490" i="1"/>
  <c r="IH492" i="1"/>
  <c r="II492" i="1"/>
  <c r="IK492" i="1" s="1"/>
  <c r="BK512" i="1"/>
  <c r="HF515" i="1"/>
  <c r="HG515" i="1" s="1"/>
  <c r="II515" i="1"/>
  <c r="IK515" i="1" s="1"/>
  <c r="HF530" i="1"/>
  <c r="HG530" i="1" s="1"/>
  <c r="II530" i="1"/>
  <c r="IK530" i="1" s="1"/>
  <c r="BX354" i="1"/>
  <c r="BY354" i="1" s="1"/>
  <c r="II354" i="1"/>
  <c r="IK354" i="1" s="1"/>
  <c r="HF362" i="1"/>
  <c r="HG362" i="1" s="1"/>
  <c r="JE398" i="1"/>
  <c r="JF398" i="1" s="1"/>
  <c r="II398" i="1"/>
  <c r="IK398" i="1" s="1"/>
  <c r="II399" i="1"/>
  <c r="IK399" i="1" s="1"/>
  <c r="BK416" i="1"/>
  <c r="II418" i="1"/>
  <c r="IK418" i="1" s="1"/>
  <c r="IH430" i="1"/>
  <c r="IL430" i="1" s="1"/>
  <c r="CH435" i="1"/>
  <c r="CI435" i="1" s="1"/>
  <c r="BX467" i="1"/>
  <c r="BY467" i="1" s="1"/>
  <c r="II467" i="1"/>
  <c r="IK467" i="1" s="1"/>
  <c r="II478" i="1"/>
  <c r="IK478" i="1" s="1"/>
  <c r="BX487" i="1"/>
  <c r="BY487" i="1" s="1"/>
  <c r="II493" i="1"/>
  <c r="IK493" i="1" s="1"/>
  <c r="IH531" i="1"/>
  <c r="IL531" i="1" s="1"/>
  <c r="II531" i="1"/>
  <c r="IK531" i="1" s="1"/>
  <c r="BX64" i="1"/>
  <c r="BY64" i="1" s="1"/>
  <c r="II64" i="1"/>
  <c r="IK64" i="1" s="1"/>
  <c r="BX72" i="1"/>
  <c r="BY72" i="1" s="1"/>
  <c r="II72" i="1"/>
  <c r="IK72" i="1" s="1"/>
  <c r="II73" i="1"/>
  <c r="IK73" i="1" s="1"/>
  <c r="BX91" i="1"/>
  <c r="BY91" i="1" s="1"/>
  <c r="BX111" i="1"/>
  <c r="BY111" i="1" s="1"/>
  <c r="II111" i="1"/>
  <c r="IK111" i="1" s="1"/>
  <c r="II113" i="1"/>
  <c r="IK113" i="1" s="1"/>
  <c r="JE127" i="1"/>
  <c r="JF127" i="1" s="1"/>
  <c r="II127" i="1"/>
  <c r="IK127" i="1" s="1"/>
  <c r="JG134" i="1"/>
  <c r="JE140" i="1"/>
  <c r="JF140" i="1" s="1"/>
  <c r="II140" i="1"/>
  <c r="IK140" i="1" s="1"/>
  <c r="JE156" i="1"/>
  <c r="JF156" i="1" s="1"/>
  <c r="II156" i="1"/>
  <c r="IK156" i="1" s="1"/>
  <c r="JE177" i="1"/>
  <c r="JF177" i="1" s="1"/>
  <c r="BX183" i="1"/>
  <c r="BY183" i="1" s="1"/>
  <c r="II183" i="1"/>
  <c r="IK183" i="1" s="1"/>
  <c r="BX197" i="1"/>
  <c r="BY197" i="1" s="1"/>
  <c r="II197" i="1"/>
  <c r="IK197" i="1" s="1"/>
  <c r="JG202" i="1"/>
  <c r="II226" i="1"/>
  <c r="IK226" i="1" s="1"/>
  <c r="BX237" i="1"/>
  <c r="BY237" i="1" s="1"/>
  <c r="II237" i="1"/>
  <c r="IK237" i="1" s="1"/>
  <c r="BX250" i="1"/>
  <c r="BY250" i="1" s="1"/>
  <c r="II250" i="1"/>
  <c r="IK250" i="1" s="1"/>
  <c r="JE266" i="1"/>
  <c r="JF266" i="1" s="1"/>
  <c r="II266" i="1"/>
  <c r="IK266" i="1" s="1"/>
  <c r="JE267" i="1"/>
  <c r="JF267" i="1" s="1"/>
  <c r="II267" i="1"/>
  <c r="IK267" i="1" s="1"/>
  <c r="HF275" i="1"/>
  <c r="HG275" i="1" s="1"/>
  <c r="II275" i="1"/>
  <c r="IK275" i="1" s="1"/>
  <c r="JE305" i="1"/>
  <c r="JF305" i="1" s="1"/>
  <c r="II305" i="1"/>
  <c r="IK305" i="1" s="1"/>
  <c r="JE306" i="1"/>
  <c r="JF306" i="1" s="1"/>
  <c r="II306" i="1"/>
  <c r="IK306" i="1" s="1"/>
  <c r="BX335" i="1"/>
  <c r="BY335" i="1" s="1"/>
  <c r="II335" i="1"/>
  <c r="IK335" i="1" s="1"/>
  <c r="BX336" i="1"/>
  <c r="BY336" i="1" s="1"/>
  <c r="II336" i="1"/>
  <c r="IK336" i="1" s="1"/>
  <c r="JG358" i="1"/>
  <c r="JE386" i="1"/>
  <c r="JF386" i="1" s="1"/>
  <c r="II386" i="1"/>
  <c r="IK386" i="1" s="1"/>
  <c r="HF400" i="1"/>
  <c r="HG400" i="1" s="1"/>
  <c r="II400" i="1"/>
  <c r="IK400" i="1" s="1"/>
  <c r="BX436" i="1"/>
  <c r="BY436" i="1" s="1"/>
  <c r="II443" i="1"/>
  <c r="IK443" i="1" s="1"/>
  <c r="JE479" i="1"/>
  <c r="JF479" i="1" s="1"/>
  <c r="II479" i="1"/>
  <c r="IK479" i="1" s="1"/>
  <c r="II494" i="1"/>
  <c r="IK494" i="1" s="1"/>
  <c r="HF495" i="1"/>
  <c r="HG495" i="1" s="1"/>
  <c r="II495" i="1"/>
  <c r="IK495" i="1" s="1"/>
  <c r="HF532" i="1"/>
  <c r="HG532" i="1" s="1"/>
  <c r="II532" i="1"/>
  <c r="IK532" i="1" s="1"/>
  <c r="BX534" i="1"/>
  <c r="BY534" i="1" s="1"/>
  <c r="II534" i="1"/>
  <c r="IK534" i="1" s="1"/>
  <c r="IH535" i="1"/>
  <c r="IL535" i="1" s="1"/>
  <c r="II535" i="1"/>
  <c r="IK535" i="1" s="1"/>
  <c r="II536" i="1"/>
  <c r="IK536" i="1" s="1"/>
  <c r="BX63" i="1"/>
  <c r="BY63" i="1" s="1"/>
  <c r="II63" i="1"/>
  <c r="IK63" i="1" s="1"/>
  <c r="IH97" i="1"/>
  <c r="II97" i="1"/>
  <c r="IK97" i="1" s="1"/>
  <c r="JE125" i="1"/>
  <c r="JF125" i="1" s="1"/>
  <c r="II125" i="1"/>
  <c r="IK125" i="1" s="1"/>
  <c r="JE126" i="1"/>
  <c r="JF126" i="1" s="1"/>
  <c r="II126" i="1"/>
  <c r="IK126" i="1" s="1"/>
  <c r="JE139" i="1"/>
  <c r="JF139" i="1" s="1"/>
  <c r="II139" i="1"/>
  <c r="IK139" i="1" s="1"/>
  <c r="BD140" i="1"/>
  <c r="BE140" i="1" s="1"/>
  <c r="JG149" i="1"/>
  <c r="BX184" i="1"/>
  <c r="BY184" i="1" s="1"/>
  <c r="II184" i="1"/>
  <c r="IK184" i="1" s="1"/>
  <c r="II185" i="1"/>
  <c r="IK185" i="1" s="1"/>
  <c r="IH190" i="1"/>
  <c r="II206" i="1"/>
  <c r="IK206" i="1" s="1"/>
  <c r="II216" i="1"/>
  <c r="IK216" i="1" s="1"/>
  <c r="GV244" i="1"/>
  <c r="BK265" i="1"/>
  <c r="CH268" i="1"/>
  <c r="CI268" i="1" s="1"/>
  <c r="II268" i="1"/>
  <c r="IK268" i="1" s="1"/>
  <c r="IH269" i="1"/>
  <c r="II269" i="1"/>
  <c r="IK269" i="1" s="1"/>
  <c r="HF270" i="1"/>
  <c r="HG270" i="1" s="1"/>
  <c r="II270" i="1"/>
  <c r="IK270" i="1" s="1"/>
  <c r="HF279" i="1"/>
  <c r="HG279" i="1" s="1"/>
  <c r="II279" i="1"/>
  <c r="IK279" i="1" s="1"/>
  <c r="II307" i="1"/>
  <c r="IK307" i="1" s="1"/>
  <c r="II337" i="1"/>
  <c r="IK337" i="1" s="1"/>
  <c r="HF338" i="1"/>
  <c r="HG338" i="1" s="1"/>
  <c r="II338" i="1"/>
  <c r="IK338" i="1" s="1"/>
  <c r="JG360" i="1"/>
  <c r="HF387" i="1"/>
  <c r="HG387" i="1" s="1"/>
  <c r="II387" i="1"/>
  <c r="IK387" i="1" s="1"/>
  <c r="II419" i="1"/>
  <c r="IK419" i="1" s="1"/>
  <c r="BX420" i="1"/>
  <c r="BY420" i="1" s="1"/>
  <c r="II420" i="1"/>
  <c r="IK420" i="1" s="1"/>
  <c r="II421" i="1"/>
  <c r="IK421" i="1" s="1"/>
  <c r="HF444" i="1"/>
  <c r="HG444" i="1" s="1"/>
  <c r="II444" i="1"/>
  <c r="IK444" i="1" s="1"/>
  <c r="CH460" i="1"/>
  <c r="CI460" i="1" s="1"/>
  <c r="HF480" i="1"/>
  <c r="HG480" i="1" s="1"/>
  <c r="II480" i="1"/>
  <c r="IK480" i="1" s="1"/>
  <c r="JG483" i="1"/>
  <c r="IH486" i="1"/>
  <c r="IL486" i="1" s="1"/>
  <c r="GV489" i="1"/>
  <c r="GO491" i="1"/>
  <c r="JE496" i="1"/>
  <c r="JF496" i="1" s="1"/>
  <c r="II496" i="1"/>
  <c r="IK496" i="1" s="1"/>
  <c r="II516" i="1"/>
  <c r="IK516" i="1" s="1"/>
  <c r="IH517" i="1"/>
  <c r="II517" i="1"/>
  <c r="IK517" i="1" s="1"/>
  <c r="II537" i="1"/>
  <c r="IK537" i="1" s="1"/>
  <c r="IH538" i="1"/>
  <c r="IL538" i="1" s="1"/>
  <c r="II538" i="1"/>
  <c r="IK538" i="1" s="1"/>
  <c r="HF539" i="1"/>
  <c r="HG539" i="1" s="1"/>
  <c r="II539" i="1"/>
  <c r="IK539" i="1" s="1"/>
  <c r="JG544" i="1"/>
  <c r="BK553" i="1"/>
  <c r="CH28" i="1"/>
  <c r="CI28" i="1" s="1"/>
  <c r="BX62" i="1"/>
  <c r="BY62" i="1" s="1"/>
  <c r="II62" i="1"/>
  <c r="IK62" i="1" s="1"/>
  <c r="IH108" i="1"/>
  <c r="II108" i="1"/>
  <c r="IK108" i="1" s="1"/>
  <c r="IH110" i="1"/>
  <c r="II110" i="1"/>
  <c r="IK110" i="1" s="1"/>
  <c r="JG120" i="1"/>
  <c r="JE124" i="1"/>
  <c r="JF124" i="1" s="1"/>
  <c r="II124" i="1"/>
  <c r="IK124" i="1" s="1"/>
  <c r="BH140" i="1"/>
  <c r="JG150" i="1"/>
  <c r="JE154" i="1"/>
  <c r="JF154" i="1" s="1"/>
  <c r="II154" i="1"/>
  <c r="IK154" i="1" s="1"/>
  <c r="JE155" i="1"/>
  <c r="JF155" i="1" s="1"/>
  <c r="II155" i="1"/>
  <c r="IK155" i="1" s="1"/>
  <c r="BX180" i="1"/>
  <c r="BY180" i="1" s="1"/>
  <c r="II180" i="1"/>
  <c r="IK180" i="1" s="1"/>
  <c r="BX182" i="1"/>
  <c r="BY182" i="1" s="1"/>
  <c r="II182" i="1"/>
  <c r="IK182" i="1" s="1"/>
  <c r="BX205" i="1"/>
  <c r="BY205" i="1" s="1"/>
  <c r="II205" i="1"/>
  <c r="IK205" i="1" s="1"/>
  <c r="JE215" i="1"/>
  <c r="JF215" i="1" s="1"/>
  <c r="II215" i="1"/>
  <c r="IK215" i="1" s="1"/>
  <c r="JE225" i="1"/>
  <c r="JF225" i="1" s="1"/>
  <c r="II225" i="1"/>
  <c r="IK225" i="1" s="1"/>
  <c r="JE240" i="1"/>
  <c r="JF240" i="1" s="1"/>
  <c r="II240" i="1"/>
  <c r="IK240" i="1" s="1"/>
  <c r="JG256" i="1"/>
  <c r="BD269" i="1"/>
  <c r="BE269" i="1" s="1"/>
  <c r="JE271" i="1"/>
  <c r="JF271" i="1" s="1"/>
  <c r="II271" i="1"/>
  <c r="IK271" i="1" s="1"/>
  <c r="JE273" i="1"/>
  <c r="JF273" i="1" s="1"/>
  <c r="II273" i="1"/>
  <c r="IK273" i="1" s="1"/>
  <c r="HF294" i="1"/>
  <c r="HG294" i="1" s="1"/>
  <c r="II294" i="1"/>
  <c r="IK294" i="1" s="1"/>
  <c r="JE324" i="1"/>
  <c r="JF324" i="1" s="1"/>
  <c r="II324" i="1"/>
  <c r="IK324" i="1" s="1"/>
  <c r="BX340" i="1"/>
  <c r="BY340" i="1" s="1"/>
  <c r="II340" i="1"/>
  <c r="IK340" i="1" s="1"/>
  <c r="BK354" i="1"/>
  <c r="JE402" i="1"/>
  <c r="JF402" i="1" s="1"/>
  <c r="II402" i="1"/>
  <c r="IK402" i="1" s="1"/>
  <c r="JG406" i="1"/>
  <c r="BD422" i="1"/>
  <c r="BE422" i="1" s="1"/>
  <c r="CH436" i="1"/>
  <c r="CI436" i="1" s="1"/>
  <c r="HF446" i="1"/>
  <c r="HG446" i="1" s="1"/>
  <c r="II446" i="1"/>
  <c r="IK446" i="1" s="1"/>
  <c r="JE447" i="1"/>
  <c r="JF447" i="1" s="1"/>
  <c r="II447" i="1"/>
  <c r="IK447" i="1" s="1"/>
  <c r="II448" i="1"/>
  <c r="IK448" i="1" s="1"/>
  <c r="JE455" i="1"/>
  <c r="JF455" i="1" s="1"/>
  <c r="II497" i="1"/>
  <c r="IK497" i="1" s="1"/>
  <c r="JE498" i="1"/>
  <c r="JF498" i="1" s="1"/>
  <c r="II498" i="1"/>
  <c r="IK498" i="1" s="1"/>
  <c r="HF518" i="1"/>
  <c r="HG518" i="1" s="1"/>
  <c r="II518" i="1"/>
  <c r="IK518" i="1" s="1"/>
  <c r="BK531" i="1"/>
  <c r="BX540" i="1"/>
  <c r="BY540" i="1" s="1"/>
  <c r="II540" i="1"/>
  <c r="IK540" i="1" s="1"/>
  <c r="IH558" i="1"/>
  <c r="IL558" i="1" s="1"/>
  <c r="II558" i="1"/>
  <c r="IK558" i="1" s="1"/>
  <c r="JG46" i="1"/>
  <c r="BX61" i="1"/>
  <c r="BY61" i="1" s="1"/>
  <c r="II61" i="1"/>
  <c r="IK61" i="1" s="1"/>
  <c r="BX95" i="1"/>
  <c r="BY95" i="1" s="1"/>
  <c r="II95" i="1"/>
  <c r="IK95" i="1" s="1"/>
  <c r="IH96" i="1"/>
  <c r="II96" i="1"/>
  <c r="IK96" i="1" s="1"/>
  <c r="BX106" i="1"/>
  <c r="BY106" i="1" s="1"/>
  <c r="II106" i="1"/>
  <c r="IK106" i="1" s="1"/>
  <c r="BX107" i="1"/>
  <c r="BY107" i="1" s="1"/>
  <c r="II107" i="1"/>
  <c r="IK107" i="1" s="1"/>
  <c r="IH109" i="1"/>
  <c r="II109" i="1"/>
  <c r="IK109" i="1" s="1"/>
  <c r="JG131" i="1"/>
  <c r="II138" i="1"/>
  <c r="IK138" i="1" s="1"/>
  <c r="JG148" i="1"/>
  <c r="BD154" i="1"/>
  <c r="BE154" i="1" s="1"/>
  <c r="JG173" i="1"/>
  <c r="BX179" i="1"/>
  <c r="BY179" i="1" s="1"/>
  <c r="II179" i="1"/>
  <c r="IK179" i="1" s="1"/>
  <c r="BX181" i="1"/>
  <c r="BY181" i="1" s="1"/>
  <c r="II181" i="1"/>
  <c r="IK181" i="1" s="1"/>
  <c r="BX274" i="1"/>
  <c r="BY274" i="1" s="1"/>
  <c r="II274" i="1"/>
  <c r="IK274" i="1" s="1"/>
  <c r="II283" i="1"/>
  <c r="IK283" i="1" s="1"/>
  <c r="II289" i="1"/>
  <c r="IK289" i="1" s="1"/>
  <c r="JE369" i="1"/>
  <c r="JF369" i="1" s="1"/>
  <c r="II369" i="1"/>
  <c r="IK369" i="1" s="1"/>
  <c r="HF388" i="1"/>
  <c r="HG388" i="1" s="1"/>
  <c r="II388" i="1"/>
  <c r="IK388" i="1" s="1"/>
  <c r="HF403" i="1"/>
  <c r="HG403" i="1" s="1"/>
  <c r="II403" i="1"/>
  <c r="IK403" i="1" s="1"/>
  <c r="JE423" i="1"/>
  <c r="JF423" i="1" s="1"/>
  <c r="II423" i="1"/>
  <c r="IK423" i="1" s="1"/>
  <c r="HF436" i="1"/>
  <c r="HG436" i="1" s="1"/>
  <c r="IH469" i="1"/>
  <c r="IL469" i="1" s="1"/>
  <c r="II469" i="1"/>
  <c r="IK469" i="1" s="1"/>
  <c r="CH490" i="1"/>
  <c r="CI490" i="1" s="1"/>
  <c r="II499" i="1"/>
  <c r="IK499" i="1" s="1"/>
  <c r="II500" i="1"/>
  <c r="IK500" i="1" s="1"/>
  <c r="HF501" i="1"/>
  <c r="HG501" i="1" s="1"/>
  <c r="II501" i="1"/>
  <c r="IK501" i="1" s="1"/>
  <c r="JE502" i="1"/>
  <c r="JF502" i="1" s="1"/>
  <c r="II502" i="1"/>
  <c r="IK502" i="1" s="1"/>
  <c r="JG520" i="1"/>
  <c r="IH541" i="1"/>
  <c r="IL541" i="1" s="1"/>
  <c r="II541" i="1"/>
  <c r="IK541" i="1" s="1"/>
  <c r="IH542" i="1"/>
  <c r="II542" i="1"/>
  <c r="IK542" i="1" s="1"/>
  <c r="BX60" i="1"/>
  <c r="BY60" i="1" s="1"/>
  <c r="IK60" i="1"/>
  <c r="BX94" i="1"/>
  <c r="BY94" i="1" s="1"/>
  <c r="II94" i="1"/>
  <c r="IK94" i="1" s="1"/>
  <c r="JG101" i="1"/>
  <c r="BX123" i="1"/>
  <c r="BY123" i="1" s="1"/>
  <c r="II123" i="1"/>
  <c r="IK123" i="1" s="1"/>
  <c r="JE136" i="1"/>
  <c r="JF136" i="1" s="1"/>
  <c r="II136" i="1"/>
  <c r="IK136" i="1" s="1"/>
  <c r="JE137" i="1"/>
  <c r="JF137" i="1" s="1"/>
  <c r="II137" i="1"/>
  <c r="IK137" i="1" s="1"/>
  <c r="JE152" i="1"/>
  <c r="JF152" i="1" s="1"/>
  <c r="II152" i="1"/>
  <c r="IK152" i="1" s="1"/>
  <c r="BX195" i="1"/>
  <c r="BY195" i="1" s="1"/>
  <c r="II195" i="1"/>
  <c r="IK195" i="1" s="1"/>
  <c r="BX204" i="1"/>
  <c r="BY204" i="1" s="1"/>
  <c r="II204" i="1"/>
  <c r="IK204" i="1" s="1"/>
  <c r="JE224" i="1"/>
  <c r="JF224" i="1" s="1"/>
  <c r="II224" i="1"/>
  <c r="IK224" i="1" s="1"/>
  <c r="HF241" i="1"/>
  <c r="HG241" i="1" s="1"/>
  <c r="II241" i="1"/>
  <c r="IK241" i="1" s="1"/>
  <c r="II299" i="1"/>
  <c r="IK299" i="1" s="1"/>
  <c r="HF357" i="1"/>
  <c r="HG357" i="1" s="1"/>
  <c r="II357" i="1"/>
  <c r="IK357" i="1" s="1"/>
  <c r="JE358" i="1"/>
  <c r="JF358" i="1" s="1"/>
  <c r="II358" i="1"/>
  <c r="IK358" i="1" s="1"/>
  <c r="JE389" i="1"/>
  <c r="JF389" i="1" s="1"/>
  <c r="II389" i="1"/>
  <c r="IK389" i="1" s="1"/>
  <c r="IH449" i="1"/>
  <c r="II449" i="1"/>
  <c r="IK449" i="1" s="1"/>
  <c r="JE450" i="1"/>
  <c r="JF450" i="1" s="1"/>
  <c r="II450" i="1"/>
  <c r="IK450" i="1" s="1"/>
  <c r="II471" i="1"/>
  <c r="IK471" i="1" s="1"/>
  <c r="BK480" i="1"/>
  <c r="BK496" i="1"/>
  <c r="BX503" i="1"/>
  <c r="BY503" i="1" s="1"/>
  <c r="II503" i="1"/>
  <c r="IK503" i="1" s="1"/>
  <c r="JG509" i="1"/>
  <c r="CH512" i="1"/>
  <c r="CI512" i="1" s="1"/>
  <c r="BK517" i="1"/>
  <c r="JG521" i="1"/>
  <c r="GV529" i="1"/>
  <c r="HF543" i="1"/>
  <c r="HG543" i="1" s="1"/>
  <c r="II543" i="1"/>
  <c r="IK543" i="1" s="1"/>
  <c r="II544" i="1"/>
  <c r="IK544" i="1" s="1"/>
  <c r="BX59" i="1"/>
  <c r="BY59" i="1" s="1"/>
  <c r="II59" i="1"/>
  <c r="IK59" i="1" s="1"/>
  <c r="CH69" i="1"/>
  <c r="CI69" i="1" s="1"/>
  <c r="CH78" i="1"/>
  <c r="CI78" i="1" s="1"/>
  <c r="II105" i="1"/>
  <c r="IK105" i="1" s="1"/>
  <c r="JE120" i="1"/>
  <c r="JF120" i="1" s="1"/>
  <c r="II120" i="1"/>
  <c r="IK120" i="1" s="1"/>
  <c r="JE122" i="1"/>
  <c r="JF122" i="1" s="1"/>
  <c r="II122" i="1"/>
  <c r="IK122" i="1" s="1"/>
  <c r="JE134" i="1"/>
  <c r="JF134" i="1" s="1"/>
  <c r="II134" i="1"/>
  <c r="IK134" i="1" s="1"/>
  <c r="JE135" i="1"/>
  <c r="JF135" i="1" s="1"/>
  <c r="II135" i="1"/>
  <c r="IK135" i="1" s="1"/>
  <c r="JG144" i="1"/>
  <c r="BX178" i="1"/>
  <c r="BY178" i="1" s="1"/>
  <c r="II178" i="1"/>
  <c r="IK178" i="1" s="1"/>
  <c r="BX194" i="1"/>
  <c r="BY194" i="1" s="1"/>
  <c r="II194" i="1"/>
  <c r="IK194" i="1" s="1"/>
  <c r="II203" i="1"/>
  <c r="IK203" i="1" s="1"/>
  <c r="II213" i="1"/>
  <c r="IK213" i="1" s="1"/>
  <c r="II223" i="1"/>
  <c r="IK223" i="1" s="1"/>
  <c r="CH231" i="1"/>
  <c r="CI231" i="1" s="1"/>
  <c r="CH232" i="1"/>
  <c r="CI232" i="1" s="1"/>
  <c r="CH233" i="1"/>
  <c r="CI233" i="1" s="1"/>
  <c r="JE252" i="1"/>
  <c r="JF252" i="1" s="1"/>
  <c r="II252" i="1"/>
  <c r="IK252" i="1" s="1"/>
  <c r="II278" i="1"/>
  <c r="IK278" i="1" s="1"/>
  <c r="JE293" i="1"/>
  <c r="JF293" i="1" s="1"/>
  <c r="II293" i="1"/>
  <c r="IK293" i="1" s="1"/>
  <c r="HF300" i="1"/>
  <c r="HG300" i="1" s="1"/>
  <c r="BK324" i="1"/>
  <c r="II327" i="1"/>
  <c r="IK327" i="1" s="1"/>
  <c r="BK340" i="1"/>
  <c r="HF342" i="1"/>
  <c r="HG342" i="1" s="1"/>
  <c r="II342" i="1"/>
  <c r="IK342" i="1" s="1"/>
  <c r="HF361" i="1"/>
  <c r="HG361" i="1" s="1"/>
  <c r="II361" i="1"/>
  <c r="IK361" i="1" s="1"/>
  <c r="GV384" i="1"/>
  <c r="JE425" i="1"/>
  <c r="JF425" i="1" s="1"/>
  <c r="II425" i="1"/>
  <c r="IK425" i="1" s="1"/>
  <c r="II426" i="1"/>
  <c r="IK426" i="1" s="1"/>
  <c r="HF451" i="1"/>
  <c r="HG451" i="1" s="1"/>
  <c r="II451" i="1"/>
  <c r="IK451" i="1" s="1"/>
  <c r="HF452" i="1"/>
  <c r="HG452" i="1" s="1"/>
  <c r="II452" i="1"/>
  <c r="IK452" i="1" s="1"/>
  <c r="HF454" i="1"/>
  <c r="HG454" i="1" s="1"/>
  <c r="II454" i="1"/>
  <c r="IK454" i="1" s="1"/>
  <c r="JG458" i="1"/>
  <c r="GV477" i="1"/>
  <c r="BX484" i="1"/>
  <c r="BY484" i="1" s="1"/>
  <c r="II484" i="1"/>
  <c r="IK484" i="1" s="1"/>
  <c r="JG487" i="1"/>
  <c r="IH512" i="1"/>
  <c r="IL512" i="1" s="1"/>
  <c r="II519" i="1"/>
  <c r="IK519" i="1" s="1"/>
  <c r="BX54" i="1"/>
  <c r="BY54" i="1" s="1"/>
  <c r="II54" i="1"/>
  <c r="IK54" i="1" s="1"/>
  <c r="BX55" i="1"/>
  <c r="BY55" i="1" s="1"/>
  <c r="II55" i="1"/>
  <c r="IK55" i="1" s="1"/>
  <c r="BX58" i="1"/>
  <c r="BY58" i="1" s="1"/>
  <c r="II58" i="1"/>
  <c r="IK58" i="1" s="1"/>
  <c r="BX104" i="1"/>
  <c r="BY104" i="1" s="1"/>
  <c r="II104" i="1"/>
  <c r="IK104" i="1" s="1"/>
  <c r="JE119" i="1"/>
  <c r="JF119" i="1" s="1"/>
  <c r="II119" i="1"/>
  <c r="IK119" i="1" s="1"/>
  <c r="JE121" i="1"/>
  <c r="JF121" i="1" s="1"/>
  <c r="II121" i="1"/>
  <c r="IK121" i="1" s="1"/>
  <c r="JE133" i="1"/>
  <c r="JF133" i="1" s="1"/>
  <c r="II133" i="1"/>
  <c r="IK133" i="1" s="1"/>
  <c r="JE150" i="1"/>
  <c r="JF150" i="1" s="1"/>
  <c r="II150" i="1"/>
  <c r="IK150" i="1" s="1"/>
  <c r="JE151" i="1"/>
  <c r="JF151" i="1" s="1"/>
  <c r="II151" i="1"/>
  <c r="IK151" i="1" s="1"/>
  <c r="BD155" i="1"/>
  <c r="BE155" i="1" s="1"/>
  <c r="CH163" i="1"/>
  <c r="CI163" i="1" s="1"/>
  <c r="CH198" i="1"/>
  <c r="CI198" i="1" s="1"/>
  <c r="BX242" i="1"/>
  <c r="BY242" i="1" s="1"/>
  <c r="II242" i="1"/>
  <c r="IK242" i="1" s="1"/>
  <c r="JG244" i="1"/>
  <c r="II253" i="1"/>
  <c r="IK253" i="1" s="1"/>
  <c r="JE288" i="1"/>
  <c r="JF288" i="1" s="1"/>
  <c r="II288" i="1"/>
  <c r="IK288" i="1" s="1"/>
  <c r="II328" i="1"/>
  <c r="IK328" i="1" s="1"/>
  <c r="BX343" i="1"/>
  <c r="BY343" i="1" s="1"/>
  <c r="II343" i="1"/>
  <c r="IK343" i="1" s="1"/>
  <c r="HF372" i="1"/>
  <c r="HG372" i="1" s="1"/>
  <c r="II372" i="1"/>
  <c r="IK372" i="1" s="1"/>
  <c r="II390" i="1"/>
  <c r="IK390" i="1" s="1"/>
  <c r="BK404" i="1"/>
  <c r="JE406" i="1"/>
  <c r="JF406" i="1" s="1"/>
  <c r="II406" i="1"/>
  <c r="IK406" i="1" s="1"/>
  <c r="II428" i="1"/>
  <c r="IK428" i="1" s="1"/>
  <c r="JE429" i="1"/>
  <c r="JF429" i="1" s="1"/>
  <c r="II429" i="1"/>
  <c r="IK429" i="1" s="1"/>
  <c r="GO468" i="1"/>
  <c r="II472" i="1"/>
  <c r="IK472" i="1" s="1"/>
  <c r="HF473" i="1"/>
  <c r="HG473" i="1" s="1"/>
  <c r="II473" i="1"/>
  <c r="IK473" i="1" s="1"/>
  <c r="IL476" i="1"/>
  <c r="JE485" i="1"/>
  <c r="JF485" i="1" s="1"/>
  <c r="II485" i="1"/>
  <c r="IK485" i="1" s="1"/>
  <c r="GO498" i="1"/>
  <c r="HF504" i="1"/>
  <c r="HG504" i="1" s="1"/>
  <c r="II504" i="1"/>
  <c r="IK504" i="1" s="1"/>
  <c r="JE505" i="1"/>
  <c r="JF505" i="1" s="1"/>
  <c r="II505" i="1"/>
  <c r="IK505" i="1" s="1"/>
  <c r="BX506" i="1"/>
  <c r="BY506" i="1" s="1"/>
  <c r="II506" i="1"/>
  <c r="IK506" i="1" s="1"/>
  <c r="IH514" i="1"/>
  <c r="IL514" i="1" s="1"/>
  <c r="IH545" i="1"/>
  <c r="IL545" i="1" s="1"/>
  <c r="II545" i="1"/>
  <c r="IK545" i="1" s="1"/>
  <c r="JG547" i="1"/>
  <c r="II147" i="1"/>
  <c r="IK147" i="1" s="1"/>
  <c r="JE148" i="1"/>
  <c r="JF148" i="1" s="1"/>
  <c r="II148" i="1"/>
  <c r="IK148" i="1" s="1"/>
  <c r="JE149" i="1"/>
  <c r="JF149" i="1" s="1"/>
  <c r="II149" i="1"/>
  <c r="IK149" i="1" s="1"/>
  <c r="II173" i="1"/>
  <c r="IK173" i="1" s="1"/>
  <c r="JG174" i="1"/>
  <c r="II174" i="1"/>
  <c r="IK174" i="1" s="1"/>
  <c r="BX193" i="1"/>
  <c r="BY193" i="1" s="1"/>
  <c r="II193" i="1"/>
  <c r="IK193" i="1" s="1"/>
  <c r="BX202" i="1"/>
  <c r="BY202" i="1" s="1"/>
  <c r="II202" i="1"/>
  <c r="IK202" i="1" s="1"/>
  <c r="JE221" i="1"/>
  <c r="JF221" i="1" s="1"/>
  <c r="II221" i="1"/>
  <c r="IK221" i="1" s="1"/>
  <c r="BX254" i="1"/>
  <c r="BY254" i="1" s="1"/>
  <c r="II254" i="1"/>
  <c r="IK254" i="1" s="1"/>
  <c r="HF255" i="1"/>
  <c r="HG255" i="1" s="1"/>
  <c r="II255" i="1"/>
  <c r="IK255" i="1" s="1"/>
  <c r="BX256" i="1"/>
  <c r="BY256" i="1" s="1"/>
  <c r="II256" i="1"/>
  <c r="IK256" i="1" s="1"/>
  <c r="II287" i="1"/>
  <c r="IK287" i="1" s="1"/>
  <c r="CH295" i="1"/>
  <c r="CI295" i="1" s="1"/>
  <c r="HF374" i="1"/>
  <c r="HG374" i="1" s="1"/>
  <c r="II374" i="1"/>
  <c r="IK374" i="1" s="1"/>
  <c r="JE408" i="1"/>
  <c r="JF408" i="1" s="1"/>
  <c r="II408" i="1"/>
  <c r="IK408" i="1" s="1"/>
  <c r="IH409" i="1"/>
  <c r="II409" i="1"/>
  <c r="IK409" i="1" s="1"/>
  <c r="HF430" i="1"/>
  <c r="HG430" i="1" s="1"/>
  <c r="II430" i="1"/>
  <c r="IK430" i="1" s="1"/>
  <c r="BX432" i="1"/>
  <c r="BY432" i="1" s="1"/>
  <c r="II432" i="1"/>
  <c r="IK432" i="1" s="1"/>
  <c r="JG456" i="1"/>
  <c r="II456" i="1"/>
  <c r="IK456" i="1" s="1"/>
  <c r="BX457" i="1"/>
  <c r="BY457" i="1" s="1"/>
  <c r="II457" i="1"/>
  <c r="IK457" i="1" s="1"/>
  <c r="JE521" i="1"/>
  <c r="JF521" i="1" s="1"/>
  <c r="II521" i="1"/>
  <c r="IK521" i="1" s="1"/>
  <c r="HF546" i="1"/>
  <c r="HG546" i="1" s="1"/>
  <c r="II546" i="1"/>
  <c r="IK546" i="1" s="1"/>
  <c r="IH552" i="1"/>
  <c r="IL552" i="1" s="1"/>
  <c r="II552" i="1"/>
  <c r="IK552" i="1" s="1"/>
  <c r="BX25" i="1"/>
  <c r="BY25" i="1" s="1"/>
  <c r="II25" i="1"/>
  <c r="IK25" i="1" s="1"/>
  <c r="BX28" i="1"/>
  <c r="BY28" i="1" s="1"/>
  <c r="II28" i="1"/>
  <c r="IK28" i="1" s="1"/>
  <c r="BX31" i="1"/>
  <c r="BY31" i="1" s="1"/>
  <c r="II31" i="1"/>
  <c r="IK31" i="1" s="1"/>
  <c r="BX33" i="1"/>
  <c r="BY33" i="1" s="1"/>
  <c r="II33" i="1"/>
  <c r="IK33" i="1" s="1"/>
  <c r="BX34" i="1"/>
  <c r="BY34" i="1" s="1"/>
  <c r="II34" i="1"/>
  <c r="IK34" i="1" s="1"/>
  <c r="BX37" i="1"/>
  <c r="BY37" i="1" s="1"/>
  <c r="II37" i="1"/>
  <c r="IK37" i="1" s="1"/>
  <c r="BX38" i="1"/>
  <c r="BY38" i="1" s="1"/>
  <c r="II38" i="1"/>
  <c r="IK38" i="1" s="1"/>
  <c r="BX40" i="1"/>
  <c r="BY40" i="1" s="1"/>
  <c r="II40" i="1"/>
  <c r="IK40" i="1" s="1"/>
  <c r="BX41" i="1"/>
  <c r="BY41" i="1" s="1"/>
  <c r="II41" i="1"/>
  <c r="IK41" i="1" s="1"/>
  <c r="II42" i="1"/>
  <c r="IK42" i="1" s="1"/>
  <c r="BX45" i="1"/>
  <c r="BY45" i="1" s="1"/>
  <c r="II45" i="1"/>
  <c r="IK45" i="1" s="1"/>
  <c r="BX49" i="1"/>
  <c r="BY49" i="1" s="1"/>
  <c r="II49" i="1"/>
  <c r="IK49" i="1" s="1"/>
  <c r="BX50" i="1"/>
  <c r="BY50" i="1" s="1"/>
  <c r="II50" i="1"/>
  <c r="IK50" i="1" s="1"/>
  <c r="BX52" i="1"/>
  <c r="BY52" i="1" s="1"/>
  <c r="II52" i="1"/>
  <c r="IK52" i="1" s="1"/>
  <c r="JG83" i="1"/>
  <c r="IH92" i="1"/>
  <c r="II92" i="1"/>
  <c r="IK92" i="1" s="1"/>
  <c r="IH102" i="1"/>
  <c r="II102" i="1"/>
  <c r="IK102" i="1" s="1"/>
  <c r="JE118" i="1"/>
  <c r="JF118" i="1" s="1"/>
  <c r="II118" i="1"/>
  <c r="IK118" i="1" s="1"/>
  <c r="IH132" i="1"/>
  <c r="II132" i="1"/>
  <c r="IK132" i="1" s="1"/>
  <c r="IH156" i="1"/>
  <c r="IL156" i="1" s="1"/>
  <c r="CH162" i="1"/>
  <c r="IH169" i="1"/>
  <c r="IL169" i="1" s="1"/>
  <c r="II169" i="1"/>
  <c r="IK169" i="1" s="1"/>
  <c r="JE171" i="1"/>
  <c r="JF171" i="1" s="1"/>
  <c r="II171" i="1"/>
  <c r="IK171" i="1" s="1"/>
  <c r="JE172" i="1"/>
  <c r="JF172" i="1" s="1"/>
  <c r="II172" i="1"/>
  <c r="IK172" i="1" s="1"/>
  <c r="II192" i="1"/>
  <c r="IK192" i="1" s="1"/>
  <c r="JG198" i="1"/>
  <c r="GV237" i="1"/>
  <c r="JE244" i="1"/>
  <c r="JF244" i="1" s="1"/>
  <c r="II244" i="1"/>
  <c r="IK244" i="1" s="1"/>
  <c r="HF257" i="1"/>
  <c r="HG257" i="1" s="1"/>
  <c r="II257" i="1"/>
  <c r="IK257" i="1" s="1"/>
  <c r="CH300" i="1"/>
  <c r="CI300" i="1" s="1"/>
  <c r="BK327" i="1"/>
  <c r="HF330" i="1"/>
  <c r="HG330" i="1" s="1"/>
  <c r="II330" i="1"/>
  <c r="IK330" i="1" s="1"/>
  <c r="II363" i="1"/>
  <c r="IK363" i="1" s="1"/>
  <c r="BK371" i="1"/>
  <c r="HF375" i="1"/>
  <c r="HG375" i="1" s="1"/>
  <c r="II375" i="1"/>
  <c r="IK375" i="1" s="1"/>
  <c r="HF376" i="1"/>
  <c r="HG376" i="1" s="1"/>
  <c r="II376" i="1"/>
  <c r="IK376" i="1" s="1"/>
  <c r="HF386" i="1"/>
  <c r="HG386" i="1" s="1"/>
  <c r="JE410" i="1"/>
  <c r="JF410" i="1" s="1"/>
  <c r="II410" i="1"/>
  <c r="IK410" i="1" s="1"/>
  <c r="JE433" i="1"/>
  <c r="JF433" i="1" s="1"/>
  <c r="II433" i="1"/>
  <c r="IK433" i="1" s="1"/>
  <c r="II434" i="1"/>
  <c r="IK434" i="1" s="1"/>
  <c r="IH435" i="1"/>
  <c r="IL435" i="1" s="1"/>
  <c r="II435" i="1"/>
  <c r="IK435" i="1" s="1"/>
  <c r="BD448" i="1"/>
  <c r="BE448" i="1" s="1"/>
  <c r="BK455" i="1"/>
  <c r="JG464" i="1"/>
  <c r="IH466" i="1"/>
  <c r="IL466" i="1" s="1"/>
  <c r="II474" i="1"/>
  <c r="IK474" i="1" s="1"/>
  <c r="JE508" i="1"/>
  <c r="JF508" i="1" s="1"/>
  <c r="II508" i="1"/>
  <c r="IK508" i="1" s="1"/>
  <c r="JG512" i="1"/>
  <c r="BX522" i="1"/>
  <c r="BY522" i="1" s="1"/>
  <c r="II522" i="1"/>
  <c r="IK522" i="1" s="1"/>
  <c r="HF523" i="1"/>
  <c r="HG523" i="1" s="1"/>
  <c r="II523" i="1"/>
  <c r="IK523" i="1" s="1"/>
  <c r="BX46" i="1"/>
  <c r="BY46" i="1" s="1"/>
  <c r="II46" i="1"/>
  <c r="IK46" i="1" s="1"/>
  <c r="BX47" i="1"/>
  <c r="BY47" i="1" s="1"/>
  <c r="II47" i="1"/>
  <c r="IK47" i="1" s="1"/>
  <c r="BX48" i="1"/>
  <c r="BY48" i="1" s="1"/>
  <c r="II48" i="1"/>
  <c r="IK48" i="1" s="1"/>
  <c r="BX51" i="1"/>
  <c r="BY51" i="1" s="1"/>
  <c r="II51" i="1"/>
  <c r="IK51" i="1" s="1"/>
  <c r="IH90" i="1"/>
  <c r="IL90" i="1" s="1"/>
  <c r="II90" i="1"/>
  <c r="IK90" i="1" s="1"/>
  <c r="IH101" i="1"/>
  <c r="II101" i="1"/>
  <c r="IK101" i="1" s="1"/>
  <c r="CH112" i="1"/>
  <c r="JE146" i="1"/>
  <c r="JF146" i="1" s="1"/>
  <c r="II146" i="1"/>
  <c r="IK146" i="1" s="1"/>
  <c r="JG158" i="1"/>
  <c r="JE170" i="1"/>
  <c r="JF170" i="1" s="1"/>
  <c r="II170" i="1"/>
  <c r="IK170" i="1" s="1"/>
  <c r="BX191" i="1"/>
  <c r="BY191" i="1" s="1"/>
  <c r="II191" i="1"/>
  <c r="IK191" i="1" s="1"/>
  <c r="II201" i="1"/>
  <c r="IK201" i="1" s="1"/>
  <c r="JE211" i="1"/>
  <c r="JF211" i="1" s="1"/>
  <c r="II211" i="1"/>
  <c r="IK211" i="1" s="1"/>
  <c r="JE220" i="1"/>
  <c r="JF220" i="1" s="1"/>
  <c r="II220" i="1"/>
  <c r="IK220" i="1" s="1"/>
  <c r="JE258" i="1"/>
  <c r="JF258" i="1" s="1"/>
  <c r="II258" i="1"/>
  <c r="IK258" i="1" s="1"/>
  <c r="JE259" i="1"/>
  <c r="JF259" i="1" s="1"/>
  <c r="II259" i="1"/>
  <c r="IK259" i="1" s="1"/>
  <c r="HF292" i="1"/>
  <c r="HG292" i="1" s="1"/>
  <c r="II292" i="1"/>
  <c r="IK292" i="1" s="1"/>
  <c r="JE309" i="1"/>
  <c r="JF309" i="1" s="1"/>
  <c r="II309" i="1"/>
  <c r="IK309" i="1" s="1"/>
  <c r="HF310" i="1"/>
  <c r="HG310" i="1" s="1"/>
  <c r="II310" i="1"/>
  <c r="IK310" i="1" s="1"/>
  <c r="BX311" i="1"/>
  <c r="BY311" i="1" s="1"/>
  <c r="II311" i="1"/>
  <c r="IK311" i="1" s="1"/>
  <c r="BX344" i="1"/>
  <c r="BY344" i="1" s="1"/>
  <c r="II344" i="1"/>
  <c r="IK344" i="1" s="1"/>
  <c r="JG345" i="1"/>
  <c r="II345" i="1"/>
  <c r="IK345" i="1" s="1"/>
  <c r="JE392" i="1"/>
  <c r="JF392" i="1" s="1"/>
  <c r="II392" i="1"/>
  <c r="IK392" i="1" s="1"/>
  <c r="JE411" i="1"/>
  <c r="JF411" i="1" s="1"/>
  <c r="II411" i="1"/>
  <c r="IK411" i="1" s="1"/>
  <c r="HF412" i="1"/>
  <c r="HG412" i="1" s="1"/>
  <c r="II412" i="1"/>
  <c r="IK412" i="1" s="1"/>
  <c r="BX459" i="1"/>
  <c r="BY459" i="1" s="1"/>
  <c r="II459" i="1"/>
  <c r="IK459" i="1" s="1"/>
  <c r="HF509" i="1"/>
  <c r="HG509" i="1" s="1"/>
  <c r="II509" i="1"/>
  <c r="IK509" i="1" s="1"/>
  <c r="BX511" i="1"/>
  <c r="BY511" i="1" s="1"/>
  <c r="II511" i="1"/>
  <c r="IK511" i="1" s="1"/>
  <c r="HF547" i="1"/>
  <c r="HG547" i="1" s="1"/>
  <c r="II547" i="1"/>
  <c r="IK547" i="1" s="1"/>
  <c r="IH553" i="1"/>
  <c r="II553" i="1"/>
  <c r="IK553" i="1" s="1"/>
  <c r="GO557" i="1"/>
  <c r="BX18" i="1"/>
  <c r="BY18" i="1" s="1"/>
  <c r="II18" i="1"/>
  <c r="IK18" i="1" s="1"/>
  <c r="BX21" i="1"/>
  <c r="BY21" i="1" s="1"/>
  <c r="II21" i="1"/>
  <c r="IK21" i="1" s="1"/>
  <c r="BX23" i="1"/>
  <c r="BY23" i="1" s="1"/>
  <c r="II23" i="1"/>
  <c r="IK23" i="1" s="1"/>
  <c r="BX29" i="1"/>
  <c r="BY29" i="1" s="1"/>
  <c r="II29" i="1"/>
  <c r="IK29" i="1" s="1"/>
  <c r="JG63" i="1"/>
  <c r="BX88" i="1"/>
  <c r="BY88" i="1" s="1"/>
  <c r="II88" i="1"/>
  <c r="IK88" i="1" s="1"/>
  <c r="JG111" i="1"/>
  <c r="JG113" i="1"/>
  <c r="JE117" i="1"/>
  <c r="JF117" i="1" s="1"/>
  <c r="II117" i="1"/>
  <c r="IK117" i="1" s="1"/>
  <c r="IH125" i="1"/>
  <c r="IL125" i="1" s="1"/>
  <c r="JG127" i="1"/>
  <c r="JE131" i="1"/>
  <c r="JF131" i="1" s="1"/>
  <c r="II131" i="1"/>
  <c r="IK131" i="1" s="1"/>
  <c r="JE145" i="1"/>
  <c r="JF145" i="1" s="1"/>
  <c r="II145" i="1"/>
  <c r="IK145" i="1" s="1"/>
  <c r="II168" i="1"/>
  <c r="IK168" i="1" s="1"/>
  <c r="HF250" i="1"/>
  <c r="HG250" i="1" s="1"/>
  <c r="II261" i="1"/>
  <c r="IK261" i="1" s="1"/>
  <c r="HF281" i="1"/>
  <c r="HG281" i="1" s="1"/>
  <c r="II281" i="1"/>
  <c r="IK281" i="1" s="1"/>
  <c r="II286" i="1"/>
  <c r="IK286" i="1" s="1"/>
  <c r="HF297" i="1"/>
  <c r="HG297" i="1" s="1"/>
  <c r="II297" i="1"/>
  <c r="IK297" i="1" s="1"/>
  <c r="II331" i="1"/>
  <c r="IK331" i="1" s="1"/>
  <c r="JE346" i="1"/>
  <c r="JF346" i="1" s="1"/>
  <c r="II346" i="1"/>
  <c r="IK346" i="1" s="1"/>
  <c r="HF354" i="1"/>
  <c r="HG354" i="1" s="1"/>
  <c r="CH388" i="1"/>
  <c r="CI388" i="1" s="1"/>
  <c r="HF393" i="1"/>
  <c r="HG393" i="1" s="1"/>
  <c r="II393" i="1"/>
  <c r="IK393" i="1" s="1"/>
  <c r="GV448" i="1"/>
  <c r="HF460" i="1"/>
  <c r="HG460" i="1" s="1"/>
  <c r="II460" i="1"/>
  <c r="IK460" i="1" s="1"/>
  <c r="BX461" i="1"/>
  <c r="BY461" i="1" s="1"/>
  <c r="II461" i="1"/>
  <c r="IK461" i="1" s="1"/>
  <c r="II476" i="1"/>
  <c r="IK476" i="1" s="1"/>
  <c r="IH479" i="1"/>
  <c r="BX481" i="1"/>
  <c r="BY481" i="1" s="1"/>
  <c r="BX488" i="1"/>
  <c r="BY488" i="1" s="1"/>
  <c r="II488" i="1"/>
  <c r="IK488" i="1" s="1"/>
  <c r="IH489" i="1"/>
  <c r="IL489" i="1" s="1"/>
  <c r="II489" i="1"/>
  <c r="IK489" i="1" s="1"/>
  <c r="IL495" i="1"/>
  <c r="CH518" i="1"/>
  <c r="CI518" i="1" s="1"/>
  <c r="BK521" i="1"/>
  <c r="II524" i="1"/>
  <c r="IK524" i="1" s="1"/>
  <c r="CH541" i="1"/>
  <c r="CI541" i="1" s="1"/>
  <c r="BK546" i="1"/>
  <c r="IH554" i="1"/>
  <c r="IL554" i="1" s="1"/>
  <c r="II554" i="1"/>
  <c r="IK554" i="1" s="1"/>
  <c r="BX100" i="1"/>
  <c r="BY100" i="1" s="1"/>
  <c r="II100" i="1"/>
  <c r="IK100" i="1" s="1"/>
  <c r="BX130" i="1"/>
  <c r="BY130" i="1" s="1"/>
  <c r="II130" i="1"/>
  <c r="IK130" i="1" s="1"/>
  <c r="JE144" i="1"/>
  <c r="JF144" i="1" s="1"/>
  <c r="II144" i="1"/>
  <c r="IK144" i="1" s="1"/>
  <c r="BX152" i="1"/>
  <c r="BY152" i="1" s="1"/>
  <c r="IH167" i="1"/>
  <c r="IL167" i="1" s="1"/>
  <c r="II167" i="1"/>
  <c r="IK167" i="1" s="1"/>
  <c r="BX190" i="1"/>
  <c r="BY190" i="1" s="1"/>
  <c r="II190" i="1"/>
  <c r="IK190" i="1" s="1"/>
  <c r="BX200" i="1"/>
  <c r="BY200" i="1" s="1"/>
  <c r="II200" i="1"/>
  <c r="IK200" i="1" s="1"/>
  <c r="JE209" i="1"/>
  <c r="JF209" i="1" s="1"/>
  <c r="II209" i="1"/>
  <c r="IK209" i="1" s="1"/>
  <c r="BX245" i="1"/>
  <c r="BY245" i="1" s="1"/>
  <c r="II245" i="1"/>
  <c r="IK245" i="1" s="1"/>
  <c r="CH262" i="1"/>
  <c r="CI262" i="1" s="1"/>
  <c r="II262" i="1"/>
  <c r="IK262" i="1" s="1"/>
  <c r="BD312" i="1"/>
  <c r="BE312" i="1" s="1"/>
  <c r="II315" i="1"/>
  <c r="IK315" i="1" s="1"/>
  <c r="HF340" i="1"/>
  <c r="HG340" i="1" s="1"/>
  <c r="HF347" i="1"/>
  <c r="HG347" i="1" s="1"/>
  <c r="II347" i="1"/>
  <c r="IK347" i="1" s="1"/>
  <c r="JE348" i="1"/>
  <c r="JF348" i="1" s="1"/>
  <c r="II348" i="1"/>
  <c r="IK348" i="1" s="1"/>
  <c r="II349" i="1"/>
  <c r="IK349" i="1" s="1"/>
  <c r="II377" i="1"/>
  <c r="IK377" i="1" s="1"/>
  <c r="II378" i="1"/>
  <c r="IK378" i="1" s="1"/>
  <c r="II379" i="1"/>
  <c r="IK379" i="1" s="1"/>
  <c r="BX380" i="1"/>
  <c r="BY380" i="1" s="1"/>
  <c r="II380" i="1"/>
  <c r="IK380" i="1" s="1"/>
  <c r="IH400" i="1"/>
  <c r="IL400" i="1" s="1"/>
  <c r="BX413" i="1"/>
  <c r="BY413" i="1" s="1"/>
  <c r="II413" i="1"/>
  <c r="IK413" i="1" s="1"/>
  <c r="JG466" i="1"/>
  <c r="HF490" i="1"/>
  <c r="HG490" i="1" s="1"/>
  <c r="II490" i="1"/>
  <c r="IK490" i="1" s="1"/>
  <c r="BX512" i="1"/>
  <c r="BY512" i="1" s="1"/>
  <c r="II512" i="1"/>
  <c r="IK512" i="1" s="1"/>
  <c r="IH58" i="1"/>
  <c r="IL58" i="1" s="1"/>
  <c r="BX81" i="1"/>
  <c r="BY81" i="1" s="1"/>
  <c r="II81" i="1"/>
  <c r="IK81" i="1" s="1"/>
  <c r="CH95" i="1"/>
  <c r="CI95" i="1" s="1"/>
  <c r="JG96" i="1"/>
  <c r="IH116" i="1"/>
  <c r="IL116" i="1" s="1"/>
  <c r="II116" i="1"/>
  <c r="IK116" i="1" s="1"/>
  <c r="BX135" i="1"/>
  <c r="BY135" i="1" s="1"/>
  <c r="IH137" i="1"/>
  <c r="IL137" i="1" s="1"/>
  <c r="JE143" i="1"/>
  <c r="JF143" i="1" s="1"/>
  <c r="II143" i="1"/>
  <c r="IK143" i="1" s="1"/>
  <c r="CH161" i="1"/>
  <c r="CF161" i="1" s="1"/>
  <c r="II161" i="1"/>
  <c r="IK161" i="1" s="1"/>
  <c r="CH180" i="1"/>
  <c r="CI180" i="1" s="1"/>
  <c r="HF263" i="1"/>
  <c r="HG263" i="1" s="1"/>
  <c r="II263" i="1"/>
  <c r="IK263" i="1" s="1"/>
  <c r="JE291" i="1"/>
  <c r="JF291" i="1" s="1"/>
  <c r="II291" i="1"/>
  <c r="IK291" i="1" s="1"/>
  <c r="BX316" i="1"/>
  <c r="BY316" i="1" s="1"/>
  <c r="II316" i="1"/>
  <c r="IK316" i="1" s="1"/>
  <c r="II317" i="1"/>
  <c r="IK317" i="1" s="1"/>
  <c r="II350" i="1"/>
  <c r="IK350" i="1" s="1"/>
  <c r="II364" i="1"/>
  <c r="IK364" i="1" s="1"/>
  <c r="HF369" i="1"/>
  <c r="HG369" i="1" s="1"/>
  <c r="BX381" i="1"/>
  <c r="BY381" i="1" s="1"/>
  <c r="II381" i="1"/>
  <c r="IK381" i="1" s="1"/>
  <c r="JE382" i="1"/>
  <c r="JF382" i="1" s="1"/>
  <c r="II382" i="1"/>
  <c r="IK382" i="1" s="1"/>
  <c r="BX395" i="1"/>
  <c r="BY395" i="1" s="1"/>
  <c r="II395" i="1"/>
  <c r="IK395" i="1" s="1"/>
  <c r="GV405" i="1"/>
  <c r="HF416" i="1"/>
  <c r="HG416" i="1" s="1"/>
  <c r="II416" i="1"/>
  <c r="IK416" i="1" s="1"/>
  <c r="BX437" i="1"/>
  <c r="BY437" i="1" s="1"/>
  <c r="II437" i="1"/>
  <c r="IK437" i="1" s="1"/>
  <c r="HF438" i="1"/>
  <c r="HG438" i="1" s="1"/>
  <c r="II438" i="1"/>
  <c r="IK438" i="1" s="1"/>
  <c r="JE440" i="1"/>
  <c r="JF440" i="1" s="1"/>
  <c r="II440" i="1"/>
  <c r="IK440" i="1" s="1"/>
  <c r="HF442" i="1"/>
  <c r="HG442" i="1" s="1"/>
  <c r="II442" i="1"/>
  <c r="IK442" i="1" s="1"/>
  <c r="BX463" i="1"/>
  <c r="BY463" i="1" s="1"/>
  <c r="II463" i="1"/>
  <c r="IK463" i="1" s="1"/>
  <c r="BD486" i="1"/>
  <c r="BE486" i="1" s="1"/>
  <c r="II491" i="1"/>
  <c r="IK491" i="1" s="1"/>
  <c r="JE515" i="1"/>
  <c r="JF515" i="1" s="1"/>
  <c r="BX525" i="1"/>
  <c r="BY525" i="1" s="1"/>
  <c r="II525" i="1"/>
  <c r="IK525" i="1" s="1"/>
  <c r="IH526" i="1"/>
  <c r="II526" i="1"/>
  <c r="IK526" i="1" s="1"/>
  <c r="HF548" i="1"/>
  <c r="HG548" i="1" s="1"/>
  <c r="II548" i="1"/>
  <c r="IK548" i="1" s="1"/>
  <c r="JE549" i="1"/>
  <c r="JF549" i="1" s="1"/>
  <c r="II549" i="1"/>
  <c r="IK549" i="1" s="1"/>
  <c r="IH555" i="1"/>
  <c r="IL555" i="1" s="1"/>
  <c r="II555" i="1"/>
  <c r="IK555" i="1" s="1"/>
  <c r="BX67" i="1"/>
  <c r="BY67" i="1" s="1"/>
  <c r="II67" i="1"/>
  <c r="IK67" i="1" s="1"/>
  <c r="BX68" i="1"/>
  <c r="BY68" i="1" s="1"/>
  <c r="II68" i="1"/>
  <c r="IK68" i="1" s="1"/>
  <c r="BX69" i="1"/>
  <c r="BY69" i="1" s="1"/>
  <c r="II69" i="1"/>
  <c r="IK69" i="1" s="1"/>
  <c r="BX76" i="1"/>
  <c r="BY76" i="1" s="1"/>
  <c r="II76" i="1"/>
  <c r="IK76" i="1" s="1"/>
  <c r="II77" i="1"/>
  <c r="IK77" i="1" s="1"/>
  <c r="II79" i="1"/>
  <c r="IK79" i="1" s="1"/>
  <c r="IH82" i="1"/>
  <c r="II82" i="1"/>
  <c r="IK82" i="1" s="1"/>
  <c r="IH99" i="1"/>
  <c r="II99" i="1"/>
  <c r="IK99" i="1" s="1"/>
  <c r="IH122" i="1"/>
  <c r="IL122" i="1" s="1"/>
  <c r="CH129" i="1"/>
  <c r="II129" i="1"/>
  <c r="IK129" i="1" s="1"/>
  <c r="JE142" i="1"/>
  <c r="JF142" i="1" s="1"/>
  <c r="II142" i="1"/>
  <c r="IK142" i="1" s="1"/>
  <c r="BX150" i="1"/>
  <c r="BY150" i="1" s="1"/>
  <c r="CH152" i="1"/>
  <c r="CF152" i="1" s="1"/>
  <c r="II162" i="1"/>
  <c r="IK162" i="1" s="1"/>
  <c r="JE164" i="1"/>
  <c r="JF164" i="1" s="1"/>
  <c r="II164" i="1"/>
  <c r="IK164" i="1" s="1"/>
  <c r="JE166" i="1"/>
  <c r="JF166" i="1" s="1"/>
  <c r="II166" i="1"/>
  <c r="IK166" i="1" s="1"/>
  <c r="GO171" i="1"/>
  <c r="CH177" i="1"/>
  <c r="CI177" i="1" s="1"/>
  <c r="BX189" i="1"/>
  <c r="BY189" i="1" s="1"/>
  <c r="II189" i="1"/>
  <c r="IK189" i="1" s="1"/>
  <c r="IH194" i="1"/>
  <c r="BX199" i="1"/>
  <c r="BY199" i="1" s="1"/>
  <c r="II199" i="1"/>
  <c r="IK199" i="1" s="1"/>
  <c r="BX208" i="1"/>
  <c r="BY208" i="1" s="1"/>
  <c r="II208" i="1"/>
  <c r="IK208" i="1" s="1"/>
  <c r="II218" i="1"/>
  <c r="IK218" i="1" s="1"/>
  <c r="HF231" i="1"/>
  <c r="HG231" i="1" s="1"/>
  <c r="II231" i="1"/>
  <c r="IK231" i="1" s="1"/>
  <c r="BX248" i="1"/>
  <c r="BY248" i="1" s="1"/>
  <c r="II248" i="1"/>
  <c r="IK248" i="1" s="1"/>
  <c r="HF249" i="1"/>
  <c r="HG249" i="1" s="1"/>
  <c r="II249" i="1"/>
  <c r="IK249" i="1" s="1"/>
  <c r="BX285" i="1"/>
  <c r="BY285" i="1" s="1"/>
  <c r="II285" i="1"/>
  <c r="IK285" i="1" s="1"/>
  <c r="II296" i="1"/>
  <c r="IK296" i="1" s="1"/>
  <c r="BK312" i="1"/>
  <c r="BX319" i="1"/>
  <c r="BY319" i="1" s="1"/>
  <c r="II319" i="1"/>
  <c r="IK319" i="1" s="1"/>
  <c r="HF365" i="1"/>
  <c r="HG365" i="1" s="1"/>
  <c r="II365" i="1"/>
  <c r="IK365" i="1" s="1"/>
  <c r="IH369" i="1"/>
  <c r="CH372" i="1"/>
  <c r="CI372" i="1" s="1"/>
  <c r="HF396" i="1"/>
  <c r="HG396" i="1" s="1"/>
  <c r="II396" i="1"/>
  <c r="IK396" i="1" s="1"/>
  <c r="IH450" i="1"/>
  <c r="IL450" i="1" s="1"/>
  <c r="JE465" i="1"/>
  <c r="JF465" i="1" s="1"/>
  <c r="II465" i="1"/>
  <c r="IK465" i="1" s="1"/>
  <c r="JE477" i="1"/>
  <c r="JF477" i="1" s="1"/>
  <c r="II477" i="1"/>
  <c r="IK477" i="1" s="1"/>
  <c r="BX514" i="1"/>
  <c r="BY514" i="1" s="1"/>
  <c r="II514" i="1"/>
  <c r="IK514" i="1" s="1"/>
  <c r="JG516" i="1"/>
  <c r="IH518" i="1"/>
  <c r="HF527" i="1"/>
  <c r="HG527" i="1" s="1"/>
  <c r="II527" i="1"/>
  <c r="IK527" i="1" s="1"/>
  <c r="IH528" i="1"/>
  <c r="IL528" i="1" s="1"/>
  <c r="II528" i="1"/>
  <c r="IK528" i="1" s="1"/>
  <c r="II529" i="1"/>
  <c r="IK529" i="1" s="1"/>
  <c r="BD546" i="1"/>
  <c r="BE546" i="1" s="1"/>
  <c r="BX550" i="1"/>
  <c r="BY550" i="1" s="1"/>
  <c r="II550" i="1"/>
  <c r="IK550" i="1" s="1"/>
  <c r="IH556" i="1"/>
  <c r="II556" i="1"/>
  <c r="IK556" i="1" s="1"/>
  <c r="BD274" i="1"/>
  <c r="BE274" i="1" s="1"/>
  <c r="BK274" i="1"/>
  <c r="JG36" i="1"/>
  <c r="JG57" i="1"/>
  <c r="JG62" i="1"/>
  <c r="JG68" i="1"/>
  <c r="JG71" i="1"/>
  <c r="CH72" i="1"/>
  <c r="CI72" i="1" s="1"/>
  <c r="JG76" i="1"/>
  <c r="CH77" i="1"/>
  <c r="CI77" i="1" s="1"/>
  <c r="JG81" i="1"/>
  <c r="BD85" i="1"/>
  <c r="BE85" i="1" s="1"/>
  <c r="JG89" i="1"/>
  <c r="BD91" i="1"/>
  <c r="BE91" i="1" s="1"/>
  <c r="GO151" i="1"/>
  <c r="CH151" i="1"/>
  <c r="CI151" i="1" s="1"/>
  <c r="JE157" i="1"/>
  <c r="JF157" i="1" s="1"/>
  <c r="IH157" i="1"/>
  <c r="IL157" i="1" s="1"/>
  <c r="BX157" i="1"/>
  <c r="BY157" i="1" s="1"/>
  <c r="JE165" i="1"/>
  <c r="JF165" i="1" s="1"/>
  <c r="JG165" i="1"/>
  <c r="IH165" i="1"/>
  <c r="IL165" i="1" s="1"/>
  <c r="BX165" i="1"/>
  <c r="BY165" i="1" s="1"/>
  <c r="BX170" i="1"/>
  <c r="BY170" i="1" s="1"/>
  <c r="IH15" i="1"/>
  <c r="IL15" i="1" s="1"/>
  <c r="CH19" i="1"/>
  <c r="CI19" i="1" s="1"/>
  <c r="CH23" i="1"/>
  <c r="CI23" i="1" s="1"/>
  <c r="IH35" i="1"/>
  <c r="CH60" i="1"/>
  <c r="CI60" i="1" s="1"/>
  <c r="IH75" i="1"/>
  <c r="JG90" i="1"/>
  <c r="BD132" i="1"/>
  <c r="BE132" i="1" s="1"/>
  <c r="JG142" i="1"/>
  <c r="BH151" i="1"/>
  <c r="BD151" i="1"/>
  <c r="BE151" i="1" s="1"/>
  <c r="BN164" i="1"/>
  <c r="BD164" i="1"/>
  <c r="BE164" i="1" s="1"/>
  <c r="GV309" i="1"/>
  <c r="BK309" i="1"/>
  <c r="JG9" i="1"/>
  <c r="BD15" i="1"/>
  <c r="BE15" i="1" s="1"/>
  <c r="IH31" i="1"/>
  <c r="IH32" i="1"/>
  <c r="IL32" i="1" s="1"/>
  <c r="CH40" i="1"/>
  <c r="CI40" i="1" s="1"/>
  <c r="CH49" i="1"/>
  <c r="CI49" i="1" s="1"/>
  <c r="JG50" i="1"/>
  <c r="JG64" i="1"/>
  <c r="JG69" i="1"/>
  <c r="IH70" i="1"/>
  <c r="IL70" i="1" s="1"/>
  <c r="JG86" i="1"/>
  <c r="IH105" i="1"/>
  <c r="JG138" i="1"/>
  <c r="GO188" i="1"/>
  <c r="CH188" i="1"/>
  <c r="CI188" i="1" s="1"/>
  <c r="GO200" i="1"/>
  <c r="CH200" i="1"/>
  <c r="CI200" i="1" s="1"/>
  <c r="BD10" i="1"/>
  <c r="BE10" i="1" s="1"/>
  <c r="CH24" i="1"/>
  <c r="CI24" i="1" s="1"/>
  <c r="IH40" i="1"/>
  <c r="IL40" i="1" s="1"/>
  <c r="IH49" i="1"/>
  <c r="IH53" i="1"/>
  <c r="IL53" i="1" s="1"/>
  <c r="CH56" i="1"/>
  <c r="CI56" i="1" s="1"/>
  <c r="CH61" i="1"/>
  <c r="CI61" i="1" s="1"/>
  <c r="CH68" i="1"/>
  <c r="CI68" i="1" s="1"/>
  <c r="IH71" i="1"/>
  <c r="IL71" i="1" s="1"/>
  <c r="CH76" i="1"/>
  <c r="CI76" i="1" s="1"/>
  <c r="JG112" i="1"/>
  <c r="JG125" i="1"/>
  <c r="JG126" i="1"/>
  <c r="JG157" i="1"/>
  <c r="CH174" i="1"/>
  <c r="CI174" i="1" s="1"/>
  <c r="GO174" i="1"/>
  <c r="GO199" i="1"/>
  <c r="CH199" i="1"/>
  <c r="CI199" i="1" s="1"/>
  <c r="GV230" i="1"/>
  <c r="BK230" i="1"/>
  <c r="GV242" i="1"/>
  <c r="BK242" i="1"/>
  <c r="BD7" i="1"/>
  <c r="BE7" i="1" s="1"/>
  <c r="IL7" i="1"/>
  <c r="IH9" i="1"/>
  <c r="IL9" i="1" s="1"/>
  <c r="CH21" i="1"/>
  <c r="CI21" i="1" s="1"/>
  <c r="JG23" i="1"/>
  <c r="JG44" i="1"/>
  <c r="JG60" i="1"/>
  <c r="IL68" i="1"/>
  <c r="IL76" i="1"/>
  <c r="CH89" i="1"/>
  <c r="CI89" i="1" s="1"/>
  <c r="JE174" i="1"/>
  <c r="JF174" i="1" s="1"/>
  <c r="IH174" i="1"/>
  <c r="IL174" i="1" s="1"/>
  <c r="BX174" i="1"/>
  <c r="BY174" i="1" s="1"/>
  <c r="GO247" i="1"/>
  <c r="CH247" i="1"/>
  <c r="CI247" i="1" s="1"/>
  <c r="BK252" i="1"/>
  <c r="GV252" i="1"/>
  <c r="CH289" i="1"/>
  <c r="GO289" i="1"/>
  <c r="BX234" i="1"/>
  <c r="BY234" i="1" s="1"/>
  <c r="JE234" i="1"/>
  <c r="JF234" i="1" s="1"/>
  <c r="IH22" i="1"/>
  <c r="CH63" i="1"/>
  <c r="CI63" i="1" s="1"/>
  <c r="JG70" i="1"/>
  <c r="CH94" i="1"/>
  <c r="CI94" i="1" s="1"/>
  <c r="GO94" i="1"/>
  <c r="JG102" i="1"/>
  <c r="CH141" i="1"/>
  <c r="GO141" i="1"/>
  <c r="JE147" i="1"/>
  <c r="JF147" i="1" s="1"/>
  <c r="CH147" i="1"/>
  <c r="CF147" i="1" s="1"/>
  <c r="BK173" i="1"/>
  <c r="BD173" i="1"/>
  <c r="BE173" i="1" s="1"/>
  <c r="JJ8" i="1"/>
  <c r="JJ11" i="1"/>
  <c r="IH29" i="1"/>
  <c r="CH33" i="1"/>
  <c r="CI33" i="1" s="1"/>
  <c r="CH50" i="1"/>
  <c r="CI50" i="1" s="1"/>
  <c r="BD92" i="1"/>
  <c r="BE92" i="1" s="1"/>
  <c r="CH111" i="1"/>
  <c r="CI111" i="1" s="1"/>
  <c r="GO111" i="1"/>
  <c r="GO117" i="1"/>
  <c r="CH117" i="1"/>
  <c r="CI117" i="1" s="1"/>
  <c r="JE138" i="1"/>
  <c r="JF138" i="1" s="1"/>
  <c r="IH138" i="1"/>
  <c r="IL138" i="1" s="1"/>
  <c r="CH138" i="1"/>
  <c r="CF138" i="1" s="1"/>
  <c r="CH140" i="1"/>
  <c r="CI140" i="1" s="1"/>
  <c r="GO140" i="1"/>
  <c r="GO179" i="1"/>
  <c r="CH179" i="1"/>
  <c r="CI179" i="1" s="1"/>
  <c r="GV246" i="1"/>
  <c r="BK246" i="1"/>
  <c r="GO264" i="1"/>
  <c r="CH264" i="1"/>
  <c r="CI264" i="1" s="1"/>
  <c r="JE314" i="1"/>
  <c r="JF314" i="1" s="1"/>
  <c r="IH314" i="1"/>
  <c r="IL314" i="1" s="1"/>
  <c r="HF314" i="1"/>
  <c r="HG314" i="1" s="1"/>
  <c r="CH314" i="1"/>
  <c r="CF314" i="1" s="1"/>
  <c r="DR314" i="1" s="1"/>
  <c r="CH146" i="1"/>
  <c r="JG152" i="1"/>
  <c r="JG154" i="1"/>
  <c r="GO163" i="1"/>
  <c r="IH164" i="1"/>
  <c r="IL164" i="1" s="1"/>
  <c r="JG172" i="1"/>
  <c r="BD182" i="1"/>
  <c r="BE182" i="1" s="1"/>
  <c r="JG184" i="1"/>
  <c r="CH186" i="1"/>
  <c r="CI186" i="1" s="1"/>
  <c r="IH187" i="1"/>
  <c r="JG207" i="1"/>
  <c r="IH210" i="1"/>
  <c r="IL210" i="1" s="1"/>
  <c r="BX232" i="1"/>
  <c r="BY232" i="1" s="1"/>
  <c r="JG232" i="1"/>
  <c r="IH244" i="1"/>
  <c r="IL244" i="1" s="1"/>
  <c r="HF248" i="1"/>
  <c r="HG248" i="1" s="1"/>
  <c r="CH255" i="1"/>
  <c r="CI255" i="1" s="1"/>
  <c r="JG264" i="1"/>
  <c r="IH270" i="1"/>
  <c r="JE275" i="1"/>
  <c r="JF275" i="1" s="1"/>
  <c r="CH278" i="1"/>
  <c r="CI278" i="1" s="1"/>
  <c r="CI279" i="1"/>
  <c r="BD280" i="1"/>
  <c r="BE280" i="1" s="1"/>
  <c r="CH285" i="1"/>
  <c r="CI285" i="1" s="1"/>
  <c r="CH296" i="1"/>
  <c r="CI296" i="1" s="1"/>
  <c r="IH300" i="1"/>
  <c r="HF316" i="1"/>
  <c r="HG316" i="1" s="1"/>
  <c r="GV362" i="1"/>
  <c r="BK362" i="1"/>
  <c r="CF408" i="1"/>
  <c r="CG408" i="1" s="1"/>
  <c r="CH408" i="1"/>
  <c r="CI408" i="1" s="1"/>
  <c r="BK440" i="1"/>
  <c r="GV440" i="1"/>
  <c r="GO461" i="1"/>
  <c r="CH461" i="1"/>
  <c r="CI461" i="1" s="1"/>
  <c r="JG91" i="1"/>
  <c r="JG97" i="1"/>
  <c r="JG103" i="1"/>
  <c r="CH106" i="1"/>
  <c r="CI106" i="1" s="1"/>
  <c r="JG128" i="1"/>
  <c r="JG129" i="1"/>
  <c r="JG136" i="1"/>
  <c r="JG145" i="1"/>
  <c r="BD157" i="1"/>
  <c r="BE157" i="1" s="1"/>
  <c r="JG161" i="1"/>
  <c r="BD167" i="1"/>
  <c r="BE167" i="1" s="1"/>
  <c r="IH170" i="1"/>
  <c r="IL170" i="1" s="1"/>
  <c r="BD234" i="1"/>
  <c r="BE234" i="1" s="1"/>
  <c r="JE245" i="1"/>
  <c r="JF245" i="1" s="1"/>
  <c r="IH247" i="1"/>
  <c r="IL247" i="1" s="1"/>
  <c r="JG249" i="1"/>
  <c r="JG251" i="1"/>
  <c r="BD267" i="1"/>
  <c r="BE267" i="1" s="1"/>
  <c r="JG278" i="1"/>
  <c r="JE279" i="1"/>
  <c r="JF279" i="1" s="1"/>
  <c r="BD292" i="1"/>
  <c r="BE292" i="1" s="1"/>
  <c r="JG294" i="1"/>
  <c r="HF322" i="1"/>
  <c r="HG322" i="1" s="1"/>
  <c r="CH322" i="1"/>
  <c r="CI322" i="1" s="1"/>
  <c r="BK328" i="1"/>
  <c r="GV328" i="1"/>
  <c r="JE387" i="1"/>
  <c r="JF387" i="1" s="1"/>
  <c r="JG92" i="1"/>
  <c r="CH100" i="1"/>
  <c r="CI100" i="1" s="1"/>
  <c r="BX101" i="1"/>
  <c r="BY101" i="1" s="1"/>
  <c r="JG109" i="1"/>
  <c r="JG110" i="1"/>
  <c r="BX120" i="1"/>
  <c r="BY120" i="1" s="1"/>
  <c r="JG121" i="1"/>
  <c r="CH125" i="1"/>
  <c r="BD142" i="1"/>
  <c r="BE142" i="1" s="1"/>
  <c r="BX142" i="1"/>
  <c r="BY142" i="1" s="1"/>
  <c r="BD146" i="1"/>
  <c r="BE146" i="1" s="1"/>
  <c r="JG155" i="1"/>
  <c r="BD158" i="1"/>
  <c r="BE158" i="1" s="1"/>
  <c r="JG175" i="1"/>
  <c r="IH183" i="1"/>
  <c r="IL186" i="1"/>
  <c r="IH191" i="1"/>
  <c r="IH200" i="1"/>
  <c r="BX233" i="1"/>
  <c r="BY233" i="1" s="1"/>
  <c r="GO233" i="1"/>
  <c r="GV247" i="1"/>
  <c r="IH252" i="1"/>
  <c r="IL252" i="1" s="1"/>
  <c r="IH253" i="1"/>
  <c r="IL253" i="1" s="1"/>
  <c r="CH256" i="1"/>
  <c r="CI256" i="1" s="1"/>
  <c r="JG268" i="1"/>
  <c r="BK269" i="1"/>
  <c r="IH277" i="1"/>
  <c r="IH281" i="1"/>
  <c r="IL281" i="1" s="1"/>
  <c r="JG289" i="1"/>
  <c r="BD290" i="1"/>
  <c r="BE290" i="1" s="1"/>
  <c r="BH292" i="1"/>
  <c r="JG292" i="1"/>
  <c r="HF325" i="1"/>
  <c r="HG325" i="1" s="1"/>
  <c r="JE325" i="1"/>
  <c r="JF325" i="1" s="1"/>
  <c r="GO353" i="1"/>
  <c r="CH353" i="1"/>
  <c r="JE360" i="1"/>
  <c r="JF360" i="1" s="1"/>
  <c r="BX360" i="1"/>
  <c r="BY360" i="1" s="1"/>
  <c r="HF360" i="1"/>
  <c r="HG360" i="1" s="1"/>
  <c r="BK450" i="1"/>
  <c r="GV450" i="1"/>
  <c r="JG104" i="1"/>
  <c r="JG105" i="1"/>
  <c r="JG115" i="1"/>
  <c r="JG116" i="1"/>
  <c r="CH120" i="1"/>
  <c r="BX121" i="1"/>
  <c r="BY121" i="1" s="1"/>
  <c r="IH124" i="1"/>
  <c r="IL124" i="1" s="1"/>
  <c r="BX132" i="1"/>
  <c r="BY132" i="1" s="1"/>
  <c r="BD136" i="1"/>
  <c r="BE136" i="1" s="1"/>
  <c r="JG140" i="1"/>
  <c r="BD148" i="1"/>
  <c r="BE148" i="1" s="1"/>
  <c r="CI152" i="1"/>
  <c r="IH153" i="1"/>
  <c r="IL153" i="1" s="1"/>
  <c r="BX155" i="1"/>
  <c r="BY155" i="1" s="1"/>
  <c r="CH157" i="1"/>
  <c r="CI157" i="1" s="1"/>
  <c r="BX166" i="1"/>
  <c r="BY166" i="1" s="1"/>
  <c r="IH166" i="1"/>
  <c r="IL166" i="1" s="1"/>
  <c r="JG169" i="1"/>
  <c r="IH202" i="1"/>
  <c r="IH207" i="1"/>
  <c r="IL207" i="1" s="1"/>
  <c r="JG224" i="1"/>
  <c r="JG233" i="1"/>
  <c r="JG235" i="1"/>
  <c r="JG265" i="1"/>
  <c r="CH270" i="1"/>
  <c r="CI270" i="1" s="1"/>
  <c r="JG270" i="1"/>
  <c r="CH281" i="1"/>
  <c r="JG287" i="1"/>
  <c r="JG288" i="1"/>
  <c r="GO300" i="1"/>
  <c r="JG307" i="1"/>
  <c r="IH312" i="1"/>
  <c r="IL312" i="1" s="1"/>
  <c r="GV335" i="1"/>
  <c r="BK335" i="1"/>
  <c r="JG346" i="1"/>
  <c r="IL96" i="1"/>
  <c r="JG98" i="1"/>
  <c r="JG99" i="1"/>
  <c r="CH113" i="1"/>
  <c r="JG118" i="1"/>
  <c r="JG119" i="1"/>
  <c r="JG122" i="1"/>
  <c r="CH126" i="1"/>
  <c r="CH127" i="1"/>
  <c r="CI127" i="1" s="1"/>
  <c r="BX134" i="1"/>
  <c r="BY134" i="1" s="1"/>
  <c r="BX137" i="1"/>
  <c r="BY137" i="1" s="1"/>
  <c r="CH139" i="1"/>
  <c r="CF139" i="1" s="1"/>
  <c r="EJ139" i="1" s="1"/>
  <c r="CH142" i="1"/>
  <c r="CI142" i="1" s="1"/>
  <c r="JG146" i="1"/>
  <c r="BX149" i="1"/>
  <c r="BY149" i="1" s="1"/>
  <c r="CH155" i="1"/>
  <c r="CI155" i="1" s="1"/>
  <c r="CH172" i="1"/>
  <c r="CI172" i="1" s="1"/>
  <c r="IH184" i="1"/>
  <c r="IH193" i="1"/>
  <c r="IL193" i="1" s="1"/>
  <c r="JG199" i="1"/>
  <c r="CH203" i="1"/>
  <c r="CI203" i="1" s="1"/>
  <c r="IH208" i="1"/>
  <c r="IL208" i="1" s="1"/>
  <c r="BD235" i="1"/>
  <c r="BE235" i="1" s="1"/>
  <c r="GV236" i="1"/>
  <c r="JG239" i="1"/>
  <c r="CH241" i="1"/>
  <c r="CI241" i="1" s="1"/>
  <c r="IH245" i="1"/>
  <c r="IL245" i="1" s="1"/>
  <c r="BH253" i="1"/>
  <c r="JG263" i="1"/>
  <c r="BX275" i="1"/>
  <c r="BY275" i="1" s="1"/>
  <c r="HF285" i="1"/>
  <c r="HG285" i="1" s="1"/>
  <c r="JE285" i="1"/>
  <c r="JF285" i="1" s="1"/>
  <c r="IH323" i="1"/>
  <c r="IL323" i="1" s="1"/>
  <c r="HF323" i="1"/>
  <c r="HG323" i="1" s="1"/>
  <c r="HF333" i="1"/>
  <c r="HG333" i="1" s="1"/>
  <c r="JE403" i="1"/>
  <c r="JF403" i="1" s="1"/>
  <c r="BX405" i="1"/>
  <c r="BY405" i="1" s="1"/>
  <c r="JE405" i="1"/>
  <c r="JF405" i="1" s="1"/>
  <c r="HF434" i="1"/>
  <c r="HG434" i="1" s="1"/>
  <c r="BX434" i="1"/>
  <c r="BY434" i="1" s="1"/>
  <c r="BX92" i="1"/>
  <c r="BY92" i="1" s="1"/>
  <c r="BX98" i="1"/>
  <c r="BY98" i="1" s="1"/>
  <c r="JG100" i="1"/>
  <c r="CH103" i="1"/>
  <c r="CI103" i="1" s="1"/>
  <c r="JG106" i="1"/>
  <c r="IL109" i="1"/>
  <c r="JG117" i="1"/>
  <c r="CH128" i="1"/>
  <c r="CH134" i="1"/>
  <c r="CI134" i="1" s="1"/>
  <c r="IH139" i="1"/>
  <c r="IL139" i="1" s="1"/>
  <c r="BD141" i="1"/>
  <c r="BE141" i="1" s="1"/>
  <c r="JG141" i="1"/>
  <c r="BD144" i="1"/>
  <c r="BE144" i="1" s="1"/>
  <c r="CH144" i="1"/>
  <c r="CI144" i="1" s="1"/>
  <c r="BX145" i="1"/>
  <c r="BY145" i="1" s="1"/>
  <c r="BX146" i="1"/>
  <c r="BY146" i="1" s="1"/>
  <c r="BD149" i="1"/>
  <c r="BE149" i="1" s="1"/>
  <c r="CH149" i="1"/>
  <c r="CI149" i="1" s="1"/>
  <c r="CF155" i="1"/>
  <c r="CH158" i="1"/>
  <c r="JG162" i="1"/>
  <c r="IH198" i="1"/>
  <c r="IH205" i="1"/>
  <c r="CH209" i="1"/>
  <c r="CI209" i="1" s="1"/>
  <c r="CH220" i="1"/>
  <c r="CI220" i="1" s="1"/>
  <c r="JG281" i="1"/>
  <c r="JG290" i="1"/>
  <c r="BX403" i="1"/>
  <c r="BY403" i="1" s="1"/>
  <c r="IL97" i="1"/>
  <c r="CH114" i="1"/>
  <c r="IL121" i="1"/>
  <c r="JG124" i="1"/>
  <c r="IL134" i="1"/>
  <c r="JG135" i="1"/>
  <c r="BX140" i="1"/>
  <c r="BY140" i="1" s="1"/>
  <c r="JG147" i="1"/>
  <c r="BD150" i="1"/>
  <c r="BE150" i="1" s="1"/>
  <c r="BX156" i="1"/>
  <c r="BY156" i="1" s="1"/>
  <c r="JG160" i="1"/>
  <c r="BD162" i="1"/>
  <c r="BE162" i="1" s="1"/>
  <c r="JG163" i="1"/>
  <c r="CH211" i="1"/>
  <c r="CI211" i="1" s="1"/>
  <c r="JE250" i="1"/>
  <c r="JF250" i="1" s="1"/>
  <c r="BD257" i="1"/>
  <c r="BE257" i="1" s="1"/>
  <c r="BK259" i="1"/>
  <c r="IH260" i="1"/>
  <c r="IL260" i="1" s="1"/>
  <c r="BX263" i="1"/>
  <c r="BY263" i="1" s="1"/>
  <c r="IH305" i="1"/>
  <c r="IL305" i="1" s="1"/>
  <c r="BK337" i="1"/>
  <c r="GV337" i="1"/>
  <c r="JE395" i="1"/>
  <c r="JF395" i="1" s="1"/>
  <c r="HF395" i="1"/>
  <c r="HG395" i="1" s="1"/>
  <c r="CH507" i="1"/>
  <c r="JE397" i="1"/>
  <c r="JF397" i="1" s="1"/>
  <c r="HF459" i="1"/>
  <c r="HG459" i="1" s="1"/>
  <c r="GO460" i="1"/>
  <c r="BD480" i="1"/>
  <c r="BE480" i="1" s="1"/>
  <c r="GO492" i="1"/>
  <c r="HF498" i="1"/>
  <c r="HG498" i="1" s="1"/>
  <c r="IH507" i="1"/>
  <c r="IL507" i="1" s="1"/>
  <c r="BK518" i="1"/>
  <c r="GV520" i="1"/>
  <c r="BQ529" i="1"/>
  <c r="CH532" i="1"/>
  <c r="GV537" i="1"/>
  <c r="GO541" i="1"/>
  <c r="BX545" i="1"/>
  <c r="BY545" i="1" s="1"/>
  <c r="IL556" i="1"/>
  <c r="JG308" i="1"/>
  <c r="CH310" i="1"/>
  <c r="CI310" i="1" s="1"/>
  <c r="IH313" i="1"/>
  <c r="BD314" i="1"/>
  <c r="BE314" i="1" s="1"/>
  <c r="IH341" i="1"/>
  <c r="CH341" i="1"/>
  <c r="CI341" i="1" s="1"/>
  <c r="JE341" i="1"/>
  <c r="JF341" i="1" s="1"/>
  <c r="JG361" i="1"/>
  <c r="JG367" i="1"/>
  <c r="JG371" i="1"/>
  <c r="BD381" i="1"/>
  <c r="BE381" i="1" s="1"/>
  <c r="JG385" i="1"/>
  <c r="GO388" i="1"/>
  <c r="CH395" i="1"/>
  <c r="CF395" i="1" s="1"/>
  <c r="GL395" i="1" s="1"/>
  <c r="GV397" i="1"/>
  <c r="JG398" i="1"/>
  <c r="BX400" i="1"/>
  <c r="BY400" i="1" s="1"/>
  <c r="JG407" i="1"/>
  <c r="HF408" i="1"/>
  <c r="HG408" i="1" s="1"/>
  <c r="HF411" i="1"/>
  <c r="HG411" i="1" s="1"/>
  <c r="JE420" i="1"/>
  <c r="JF420" i="1" s="1"/>
  <c r="HF425" i="1"/>
  <c r="HG425" i="1" s="1"/>
  <c r="JG442" i="1"/>
  <c r="BX444" i="1"/>
  <c r="BY444" i="1" s="1"/>
  <c r="GO444" i="1"/>
  <c r="BX446" i="1"/>
  <c r="BY446" i="1" s="1"/>
  <c r="JE446" i="1"/>
  <c r="JF446" i="1" s="1"/>
  <c r="BK447" i="1"/>
  <c r="BK456" i="1"/>
  <c r="BX460" i="1"/>
  <c r="BY460" i="1" s="1"/>
  <c r="JG465" i="1"/>
  <c r="BK471" i="1"/>
  <c r="GV472" i="1"/>
  <c r="BX479" i="1"/>
  <c r="BY479" i="1" s="1"/>
  <c r="JE490" i="1"/>
  <c r="JF490" i="1" s="1"/>
  <c r="JG502" i="1"/>
  <c r="JE526" i="1"/>
  <c r="JF526" i="1" s="1"/>
  <c r="IH534" i="1"/>
  <c r="IL534" i="1" s="1"/>
  <c r="JE535" i="1"/>
  <c r="JF535" i="1" s="1"/>
  <c r="BX543" i="1"/>
  <c r="BY543" i="1" s="1"/>
  <c r="GV336" i="1"/>
  <c r="JE344" i="1"/>
  <c r="JF344" i="1" s="1"/>
  <c r="JG348" i="1"/>
  <c r="BX376" i="1"/>
  <c r="BY376" i="1" s="1"/>
  <c r="JG376" i="1"/>
  <c r="JG402" i="1"/>
  <c r="IH403" i="1"/>
  <c r="IL403" i="1" s="1"/>
  <c r="JG414" i="1"/>
  <c r="CH420" i="1"/>
  <c r="CI420" i="1" s="1"/>
  <c r="BD456" i="1"/>
  <c r="BE456" i="1" s="1"/>
  <c r="IH467" i="1"/>
  <c r="IL467" i="1" s="1"/>
  <c r="JE488" i="1"/>
  <c r="JF488" i="1" s="1"/>
  <c r="BD498" i="1"/>
  <c r="BE498" i="1" s="1"/>
  <c r="BK501" i="1"/>
  <c r="HF502" i="1"/>
  <c r="HG502" i="1" s="1"/>
  <c r="JG506" i="1"/>
  <c r="CH526" i="1"/>
  <c r="BX535" i="1"/>
  <c r="BY535" i="1" s="1"/>
  <c r="CI557" i="1"/>
  <c r="JG320" i="1"/>
  <c r="GV322" i="1"/>
  <c r="JG330" i="1"/>
  <c r="HF341" i="1"/>
  <c r="HG341" i="1" s="1"/>
  <c r="JG344" i="1"/>
  <c r="GV351" i="1"/>
  <c r="BK357" i="1"/>
  <c r="BD373" i="1"/>
  <c r="BE373" i="1" s="1"/>
  <c r="CH376" i="1"/>
  <c r="CI376" i="1" s="1"/>
  <c r="BD382" i="1"/>
  <c r="BE382" i="1" s="1"/>
  <c r="JG391" i="1"/>
  <c r="JG396" i="1"/>
  <c r="JE400" i="1"/>
  <c r="JF400" i="1" s="1"/>
  <c r="CH402" i="1"/>
  <c r="IL409" i="1"/>
  <c r="CH409" i="1"/>
  <c r="CI409" i="1" s="1"/>
  <c r="BK425" i="1"/>
  <c r="IH426" i="1"/>
  <c r="IL426" i="1" s="1"/>
  <c r="CH426" i="1"/>
  <c r="CH446" i="1"/>
  <c r="GV458" i="1"/>
  <c r="BD460" i="1"/>
  <c r="BE460" i="1" s="1"/>
  <c r="CH467" i="1"/>
  <c r="BD478" i="1"/>
  <c r="BE478" i="1" s="1"/>
  <c r="JG482" i="1"/>
  <c r="GV486" i="1"/>
  <c r="JE492" i="1"/>
  <c r="JF492" i="1" s="1"/>
  <c r="JG494" i="1"/>
  <c r="JE495" i="1"/>
  <c r="JF495" i="1" s="1"/>
  <c r="IH498" i="1"/>
  <c r="IL498" i="1" s="1"/>
  <c r="IL517" i="1"/>
  <c r="JG539" i="1"/>
  <c r="BK547" i="1"/>
  <c r="BD549" i="1"/>
  <c r="BE549" i="1" s="1"/>
  <c r="BD553" i="1"/>
  <c r="BE553" i="1" s="1"/>
  <c r="BD322" i="1"/>
  <c r="BE322" i="1" s="1"/>
  <c r="BD339" i="1"/>
  <c r="BE339" i="1" s="1"/>
  <c r="IL343" i="1"/>
  <c r="GV356" i="1"/>
  <c r="GV359" i="1"/>
  <c r="JG362" i="1"/>
  <c r="BD369" i="1"/>
  <c r="BE369" i="1" s="1"/>
  <c r="BX369" i="1"/>
  <c r="BY369" i="1" s="1"/>
  <c r="BD379" i="1"/>
  <c r="BE379" i="1" s="1"/>
  <c r="CH386" i="1"/>
  <c r="BX396" i="1"/>
  <c r="BY396" i="1" s="1"/>
  <c r="HF402" i="1"/>
  <c r="HG402" i="1" s="1"/>
  <c r="JE416" i="1"/>
  <c r="JF416" i="1" s="1"/>
  <c r="HF423" i="1"/>
  <c r="HG423" i="1" s="1"/>
  <c r="JE430" i="1"/>
  <c r="JF430" i="1" s="1"/>
  <c r="IH446" i="1"/>
  <c r="IL449" i="1"/>
  <c r="BX450" i="1"/>
  <c r="BY450" i="1" s="1"/>
  <c r="JG450" i="1"/>
  <c r="BK464" i="1"/>
  <c r="GV467" i="1"/>
  <c r="IH468" i="1"/>
  <c r="IL468" i="1" s="1"/>
  <c r="HF479" i="1"/>
  <c r="HG479" i="1" s="1"/>
  <c r="JG485" i="1"/>
  <c r="BX498" i="1"/>
  <c r="BY498" i="1" s="1"/>
  <c r="BD506" i="1"/>
  <c r="BE506" i="1" s="1"/>
  <c r="JG507" i="1"/>
  <c r="BX515" i="1"/>
  <c r="BY515" i="1" s="1"/>
  <c r="JG519" i="1"/>
  <c r="HF521" i="1"/>
  <c r="HG521" i="1" s="1"/>
  <c r="CH531" i="1"/>
  <c r="CF531" i="1" s="1"/>
  <c r="BD537" i="1"/>
  <c r="BE537" i="1" s="1"/>
  <c r="CH550" i="1"/>
  <c r="JG556" i="1"/>
  <c r="JG557" i="1"/>
  <c r="BK559" i="1"/>
  <c r="JG559" i="1"/>
  <c r="BQ322" i="1"/>
  <c r="JG333" i="1"/>
  <c r="BD346" i="1"/>
  <c r="BE346" i="1" s="1"/>
  <c r="BD347" i="1"/>
  <c r="BE347" i="1" s="1"/>
  <c r="BK358" i="1"/>
  <c r="CH366" i="1"/>
  <c r="CI366" i="1" s="1"/>
  <c r="BX372" i="1"/>
  <c r="BY372" i="1" s="1"/>
  <c r="JE372" i="1"/>
  <c r="JF372" i="1" s="1"/>
  <c r="JG384" i="1"/>
  <c r="BX408" i="1"/>
  <c r="BY408" i="1" s="1"/>
  <c r="CH410" i="1"/>
  <c r="CF410" i="1" s="1"/>
  <c r="FB410" i="1" s="1"/>
  <c r="JE413" i="1"/>
  <c r="JF413" i="1" s="1"/>
  <c r="IH420" i="1"/>
  <c r="IL420" i="1" s="1"/>
  <c r="GV430" i="1"/>
  <c r="JG443" i="1"/>
  <c r="CH450" i="1"/>
  <c r="IH488" i="1"/>
  <c r="IL488" i="1" s="1"/>
  <c r="HF492" i="1"/>
  <c r="HG492" i="1" s="1"/>
  <c r="BX518" i="1"/>
  <c r="BY518" i="1" s="1"/>
  <c r="CH522" i="1"/>
  <c r="BD524" i="1"/>
  <c r="BE524" i="1" s="1"/>
  <c r="JG525" i="1"/>
  <c r="JE530" i="1"/>
  <c r="JF530" i="1" s="1"/>
  <c r="CH534" i="1"/>
  <c r="CI534" i="1" s="1"/>
  <c r="JE534" i="1"/>
  <c r="JF534" i="1" s="1"/>
  <c r="GV556" i="1"/>
  <c r="JG558" i="1"/>
  <c r="JG353" i="1"/>
  <c r="CH384" i="1"/>
  <c r="CI384" i="1" s="1"/>
  <c r="JG387" i="1"/>
  <c r="GV399" i="1"/>
  <c r="JG422" i="1"/>
  <c r="JG428" i="1"/>
  <c r="JG435" i="1"/>
  <c r="IH442" i="1"/>
  <c r="IL442" i="1" s="1"/>
  <c r="JE454" i="1"/>
  <c r="JF454" i="1" s="1"/>
  <c r="JG457" i="1"/>
  <c r="GV466" i="1"/>
  <c r="HF467" i="1"/>
  <c r="HG467" i="1" s="1"/>
  <c r="JG467" i="1"/>
  <c r="JE469" i="1"/>
  <c r="JF469" i="1" s="1"/>
  <c r="GV478" i="1"/>
  <c r="CH482" i="1"/>
  <c r="CI482" i="1" s="1"/>
  <c r="GV485" i="1"/>
  <c r="CF498" i="1"/>
  <c r="HF522" i="1"/>
  <c r="HG522" i="1" s="1"/>
  <c r="CH530" i="1"/>
  <c r="CI530" i="1" s="1"/>
  <c r="HF534" i="1"/>
  <c r="HG534" i="1" s="1"/>
  <c r="CH536" i="1"/>
  <c r="CI536" i="1" s="1"/>
  <c r="CH542" i="1"/>
  <c r="CI542" i="1" s="1"/>
  <c r="JG548" i="1"/>
  <c r="GO38" i="1"/>
  <c r="CH38" i="1"/>
  <c r="CI38" i="1" s="1"/>
  <c r="JG39" i="1"/>
  <c r="BX43" i="1"/>
  <c r="BY43" i="1" s="1"/>
  <c r="IH43" i="1"/>
  <c r="BH7" i="1"/>
  <c r="CH36" i="1"/>
  <c r="CI36" i="1" s="1"/>
  <c r="CH43" i="1"/>
  <c r="CI43" i="1" s="1"/>
  <c r="CH45" i="1"/>
  <c r="CI45" i="1" s="1"/>
  <c r="CH51" i="1"/>
  <c r="CI51" i="1" s="1"/>
  <c r="CH65" i="1"/>
  <c r="CI65" i="1" s="1"/>
  <c r="CH70" i="1"/>
  <c r="CI70" i="1" s="1"/>
  <c r="BX73" i="1"/>
  <c r="BY73" i="1" s="1"/>
  <c r="IH73" i="1"/>
  <c r="GO73" i="1"/>
  <c r="CH73" i="1"/>
  <c r="CI73" i="1" s="1"/>
  <c r="BK85" i="1"/>
  <c r="IH86" i="1"/>
  <c r="IL86" i="1" s="1"/>
  <c r="BX86" i="1"/>
  <c r="BY86" i="1" s="1"/>
  <c r="BX96" i="1"/>
  <c r="BY96" i="1" s="1"/>
  <c r="IH93" i="1"/>
  <c r="IL93" i="1" s="1"/>
  <c r="BX93" i="1"/>
  <c r="BY93" i="1" s="1"/>
  <c r="CI141" i="1"/>
  <c r="CF141" i="1"/>
  <c r="CG141" i="1" s="1"/>
  <c r="JG10" i="1"/>
  <c r="BQ10" i="1"/>
  <c r="BD11" i="1"/>
  <c r="BE11" i="1" s="1"/>
  <c r="BX24" i="1"/>
  <c r="BY24" i="1" s="1"/>
  <c r="IH24" i="1"/>
  <c r="IL24" i="1" s="1"/>
  <c r="CH26" i="1"/>
  <c r="CI26" i="1" s="1"/>
  <c r="JG27" i="1"/>
  <c r="CH30" i="1"/>
  <c r="CI30" i="1" s="1"/>
  <c r="JG31" i="1"/>
  <c r="CH32" i="1"/>
  <c r="CI32" i="1" s="1"/>
  <c r="JG33" i="1"/>
  <c r="IH34" i="1"/>
  <c r="IL34" i="1" s="1"/>
  <c r="GO52" i="1"/>
  <c r="CH52" i="1"/>
  <c r="CI52" i="1" s="1"/>
  <c r="CH54" i="1"/>
  <c r="CI54" i="1" s="1"/>
  <c r="IH59" i="1"/>
  <c r="IH61" i="1"/>
  <c r="GO66" i="1"/>
  <c r="CH66" i="1"/>
  <c r="CI66" i="1" s="1"/>
  <c r="IH74" i="1"/>
  <c r="IL74" i="1" s="1"/>
  <c r="GO78" i="1"/>
  <c r="IH83" i="1"/>
  <c r="IL83" i="1" s="1"/>
  <c r="BX83" i="1"/>
  <c r="BY83" i="1" s="1"/>
  <c r="JG85" i="1"/>
  <c r="IH87" i="1"/>
  <c r="BX87" i="1"/>
  <c r="BY87" i="1" s="1"/>
  <c r="CH87" i="1"/>
  <c r="BX90" i="1"/>
  <c r="BY90" i="1" s="1"/>
  <c r="IH26" i="1"/>
  <c r="IH30" i="1"/>
  <c r="IL30" i="1" s="1"/>
  <c r="GO35" i="1"/>
  <c r="CH35" i="1"/>
  <c r="CI35" i="1" s="1"/>
  <c r="CH39" i="1"/>
  <c r="CI39" i="1" s="1"/>
  <c r="CH41" i="1"/>
  <c r="CI41" i="1" s="1"/>
  <c r="JG43" i="1"/>
  <c r="CH48" i="1"/>
  <c r="CI48" i="1" s="1"/>
  <c r="IH52" i="1"/>
  <c r="IL52" i="1" s="1"/>
  <c r="IH54" i="1"/>
  <c r="JG65" i="1"/>
  <c r="IH66" i="1"/>
  <c r="IL66" i="1" s="1"/>
  <c r="JG73" i="1"/>
  <c r="BD81" i="1"/>
  <c r="BE81" i="1" s="1"/>
  <c r="CH84" i="1"/>
  <c r="CI84" i="1" s="1"/>
  <c r="GO84" i="1"/>
  <c r="CH101" i="1"/>
  <c r="CI101" i="1" s="1"/>
  <c r="GO101" i="1"/>
  <c r="CH107" i="1"/>
  <c r="GO107" i="1"/>
  <c r="IH39" i="1"/>
  <c r="IL39" i="1" s="1"/>
  <c r="IH41" i="1"/>
  <c r="IH48" i="1"/>
  <c r="IL48" i="1" s="1"/>
  <c r="BX57" i="1"/>
  <c r="BY57" i="1" s="1"/>
  <c r="IH57" i="1"/>
  <c r="IL57" i="1" s="1"/>
  <c r="GO67" i="1"/>
  <c r="CH67" i="1"/>
  <c r="CI67" i="1" s="1"/>
  <c r="CI83" i="1"/>
  <c r="GO83" i="1"/>
  <c r="IH85" i="1"/>
  <c r="BX85" i="1"/>
  <c r="BY85" i="1" s="1"/>
  <c r="JG93" i="1"/>
  <c r="GO34" i="1"/>
  <c r="CH34" i="1"/>
  <c r="CI34" i="1" s="1"/>
  <c r="GO59" i="1"/>
  <c r="CH59" i="1"/>
  <c r="CI59" i="1" s="1"/>
  <c r="GO74" i="1"/>
  <c r="CH74" i="1"/>
  <c r="CI74" i="1" s="1"/>
  <c r="CH92" i="1"/>
  <c r="CI92" i="1" s="1"/>
  <c r="GO92" i="1"/>
  <c r="JE123" i="1"/>
  <c r="JF123" i="1" s="1"/>
  <c r="IH123" i="1"/>
  <c r="IL123" i="1" s="1"/>
  <c r="GO20" i="1"/>
  <c r="CH20" i="1"/>
  <c r="CI20" i="1" s="1"/>
  <c r="JJ10" i="1"/>
  <c r="IH11" i="1"/>
  <c r="IL11" i="1" s="1"/>
  <c r="CH37" i="1"/>
  <c r="CI37" i="1" s="1"/>
  <c r="BX42" i="1"/>
  <c r="BY42" i="1" s="1"/>
  <c r="IH42" i="1"/>
  <c r="CH57" i="1"/>
  <c r="CI57" i="1" s="1"/>
  <c r="JG61" i="1"/>
  <c r="CH62" i="1"/>
  <c r="CI62" i="1" s="1"/>
  <c r="IH67" i="1"/>
  <c r="IH78" i="1"/>
  <c r="IL78" i="1" s="1"/>
  <c r="BX78" i="1"/>
  <c r="BY78" i="1" s="1"/>
  <c r="BD83" i="1"/>
  <c r="BE83" i="1" s="1"/>
  <c r="BD97" i="1"/>
  <c r="BE97" i="1" s="1"/>
  <c r="BX97" i="1"/>
  <c r="BY97" i="1" s="1"/>
  <c r="CD161" i="1"/>
  <c r="CG161" i="1"/>
  <c r="BD9" i="1"/>
  <c r="BE9" i="1" s="1"/>
  <c r="CH22" i="1"/>
  <c r="CI22" i="1" s="1"/>
  <c r="BD8" i="1"/>
  <c r="BE8" i="1" s="1"/>
  <c r="BX16" i="1"/>
  <c r="BY16" i="1" s="1"/>
  <c r="IH16" i="1"/>
  <c r="IL16" i="1" s="1"/>
  <c r="JG19" i="1"/>
  <c r="IH20" i="1"/>
  <c r="GO25" i="1"/>
  <c r="CH25" i="1"/>
  <c r="CI25" i="1" s="1"/>
  <c r="CH46" i="1"/>
  <c r="CI46" i="1" s="1"/>
  <c r="JJ9" i="1"/>
  <c r="IH10" i="1"/>
  <c r="IL10" i="1" s="1"/>
  <c r="JG12" i="1"/>
  <c r="IH25" i="1"/>
  <c r="CH27" i="1"/>
  <c r="CI27" i="1" s="1"/>
  <c r="GO29" i="1"/>
  <c r="CH29" i="1"/>
  <c r="CI29" i="1" s="1"/>
  <c r="CH31" i="1"/>
  <c r="CI31" i="1" s="1"/>
  <c r="CH42" i="1"/>
  <c r="CI42" i="1" s="1"/>
  <c r="CH53" i="1"/>
  <c r="CI53" i="1" s="1"/>
  <c r="JG54" i="1"/>
  <c r="CH55" i="1"/>
  <c r="CI55" i="1" s="1"/>
  <c r="JG56" i="1"/>
  <c r="IH60" i="1"/>
  <c r="IL60" i="1" s="1"/>
  <c r="IH62" i="1"/>
  <c r="IL62" i="1" s="1"/>
  <c r="CH64" i="1"/>
  <c r="CI64" i="1" s="1"/>
  <c r="BH78" i="1"/>
  <c r="BD78" i="1"/>
  <c r="BE78" i="1" s="1"/>
  <c r="IL82" i="1"/>
  <c r="BX82" i="1"/>
  <c r="BY82" i="1" s="1"/>
  <c r="BK83" i="1"/>
  <c r="JG84" i="1"/>
  <c r="CH85" i="1"/>
  <c r="GO85" i="1"/>
  <c r="BD88" i="1"/>
  <c r="BE88" i="1" s="1"/>
  <c r="BH97" i="1"/>
  <c r="CH97" i="1"/>
  <c r="CI97" i="1" s="1"/>
  <c r="GO97" i="1"/>
  <c r="JG123" i="1"/>
  <c r="BD14" i="1"/>
  <c r="BE14" i="1" s="1"/>
  <c r="IL14" i="1"/>
  <c r="JG28" i="1"/>
  <c r="IL29" i="1"/>
  <c r="IL31" i="1"/>
  <c r="JG41" i="1"/>
  <c r="GO47" i="1"/>
  <c r="CH47" i="1"/>
  <c r="CI47" i="1" s="1"/>
  <c r="GO58" i="1"/>
  <c r="CH58" i="1"/>
  <c r="CI58" i="1" s="1"/>
  <c r="BX65" i="1"/>
  <c r="BY65" i="1" s="1"/>
  <c r="IH65" i="1"/>
  <c r="BD98" i="1"/>
  <c r="BE98" i="1" s="1"/>
  <c r="BH98" i="1"/>
  <c r="CH104" i="1"/>
  <c r="CI104" i="1" s="1"/>
  <c r="GO104" i="1"/>
  <c r="BX143" i="1"/>
  <c r="BY143" i="1" s="1"/>
  <c r="IH144" i="1"/>
  <c r="IL144" i="1" s="1"/>
  <c r="GO149" i="1"/>
  <c r="JE168" i="1"/>
  <c r="JF168" i="1" s="1"/>
  <c r="IH168" i="1"/>
  <c r="IL168" i="1" s="1"/>
  <c r="BH174" i="1"/>
  <c r="BD174" i="1"/>
  <c r="BE174" i="1" s="1"/>
  <c r="BX185" i="1"/>
  <c r="BY185" i="1" s="1"/>
  <c r="IH185" i="1"/>
  <c r="IL185" i="1" s="1"/>
  <c r="GO190" i="1"/>
  <c r="CH190" i="1"/>
  <c r="CI190" i="1" s="1"/>
  <c r="BX201" i="1"/>
  <c r="BY201" i="1" s="1"/>
  <c r="IH201" i="1"/>
  <c r="IL201" i="1" s="1"/>
  <c r="JG16" i="1"/>
  <c r="JG18" i="1"/>
  <c r="BD19" i="1"/>
  <c r="BE19" i="1" s="1"/>
  <c r="IH23" i="1"/>
  <c r="IL23" i="1" s="1"/>
  <c r="IH28" i="1"/>
  <c r="IH33" i="1"/>
  <c r="IH46" i="1"/>
  <c r="JG47" i="1"/>
  <c r="IH51" i="1"/>
  <c r="IL51" i="1" s="1"/>
  <c r="IH56" i="1"/>
  <c r="IL56" i="1" s="1"/>
  <c r="JG59" i="1"/>
  <c r="JG66" i="1"/>
  <c r="IH72" i="1"/>
  <c r="IL72" i="1" s="1"/>
  <c r="JG75" i="1"/>
  <c r="CH88" i="1"/>
  <c r="CH91" i="1"/>
  <c r="IH94" i="1"/>
  <c r="IL94" i="1" s="1"/>
  <c r="CH98" i="1"/>
  <c r="CI98" i="1" s="1"/>
  <c r="IH100" i="1"/>
  <c r="IL100" i="1" s="1"/>
  <c r="GO100" i="1"/>
  <c r="IH103" i="1"/>
  <c r="IL103" i="1" s="1"/>
  <c r="IH106" i="1"/>
  <c r="IL106" i="1" s="1"/>
  <c r="CH109" i="1"/>
  <c r="IH111" i="1"/>
  <c r="IL111" i="1" s="1"/>
  <c r="IH113" i="1"/>
  <c r="IL113" i="1" s="1"/>
  <c r="BX113" i="1"/>
  <c r="BY113" i="1" s="1"/>
  <c r="BX117" i="1"/>
  <c r="BY117" i="1" s="1"/>
  <c r="IH118" i="1"/>
  <c r="IL118" i="1" s="1"/>
  <c r="CH121" i="1"/>
  <c r="CH123" i="1"/>
  <c r="BX125" i="1"/>
  <c r="BY125" i="1" s="1"/>
  <c r="IH126" i="1"/>
  <c r="IL126" i="1" s="1"/>
  <c r="IH128" i="1"/>
  <c r="IL128" i="1" s="1"/>
  <c r="BQ132" i="1"/>
  <c r="JG132" i="1"/>
  <c r="CI138" i="1"/>
  <c r="CF140" i="1"/>
  <c r="IH145" i="1"/>
  <c r="IL145" i="1" s="1"/>
  <c r="BQ146" i="1"/>
  <c r="CI147" i="1"/>
  <c r="CH148" i="1"/>
  <c r="BH150" i="1"/>
  <c r="BX151" i="1"/>
  <c r="BY151" i="1" s="1"/>
  <c r="JG151" i="1"/>
  <c r="IH154" i="1"/>
  <c r="IL154" i="1" s="1"/>
  <c r="BQ155" i="1"/>
  <c r="CI161" i="1"/>
  <c r="BD165" i="1"/>
  <c r="BE165" i="1" s="1"/>
  <c r="GO166" i="1"/>
  <c r="BD168" i="1"/>
  <c r="BE168" i="1" s="1"/>
  <c r="BX168" i="1"/>
  <c r="BY168" i="1" s="1"/>
  <c r="BD169" i="1"/>
  <c r="BE169" i="1" s="1"/>
  <c r="CF170" i="1"/>
  <c r="CZ170" i="1" s="1"/>
  <c r="CH170" i="1"/>
  <c r="CI170" i="1" s="1"/>
  <c r="GO182" i="1"/>
  <c r="CH182" i="1"/>
  <c r="CI182" i="1" s="1"/>
  <c r="GO189" i="1"/>
  <c r="CH189" i="1"/>
  <c r="CI189" i="1" s="1"/>
  <c r="BX203" i="1"/>
  <c r="BY203" i="1" s="1"/>
  <c r="IH203" i="1"/>
  <c r="IL203" i="1" s="1"/>
  <c r="CH115" i="1"/>
  <c r="BX115" i="1"/>
  <c r="BY115" i="1" s="1"/>
  <c r="BX127" i="1"/>
  <c r="BY127" i="1" s="1"/>
  <c r="JG130" i="1"/>
  <c r="IL132" i="1"/>
  <c r="JE132" i="1"/>
  <c r="JF132" i="1" s="1"/>
  <c r="GO134" i="1"/>
  <c r="BX136" i="1"/>
  <c r="BY136" i="1" s="1"/>
  <c r="CF142" i="1"/>
  <c r="EJ142" i="1" s="1"/>
  <c r="BX144" i="1"/>
  <c r="BY144" i="1" s="1"/>
  <c r="BD145" i="1"/>
  <c r="BE145" i="1" s="1"/>
  <c r="IH146" i="1"/>
  <c r="IL146" i="1" s="1"/>
  <c r="CF150" i="1"/>
  <c r="CF151" i="1"/>
  <c r="BD156" i="1"/>
  <c r="BE156" i="1" s="1"/>
  <c r="JG156" i="1"/>
  <c r="IH159" i="1"/>
  <c r="IL159" i="1" s="1"/>
  <c r="BD163" i="1"/>
  <c r="BE163" i="1" s="1"/>
  <c r="BX163" i="1"/>
  <c r="BY163" i="1" s="1"/>
  <c r="CF164" i="1"/>
  <c r="GO164" i="1"/>
  <c r="CH167" i="1"/>
  <c r="CI167" i="1" s="1"/>
  <c r="JG167" i="1"/>
  <c r="GO168" i="1"/>
  <c r="CH169" i="1"/>
  <c r="CI169" i="1" s="1"/>
  <c r="GO172" i="1"/>
  <c r="CH185" i="1"/>
  <c r="CI185" i="1" s="1"/>
  <c r="JG188" i="1"/>
  <c r="CH195" i="1"/>
  <c r="CI195" i="1" s="1"/>
  <c r="IL200" i="1"/>
  <c r="JG201" i="1"/>
  <c r="IL102" i="1"/>
  <c r="IL105" i="1"/>
  <c r="IL108" i="1"/>
  <c r="BX129" i="1"/>
  <c r="BY129" i="1" s="1"/>
  <c r="CH143" i="1"/>
  <c r="JG143" i="1"/>
  <c r="GO144" i="1"/>
  <c r="IH147" i="1"/>
  <c r="IL147" i="1" s="1"/>
  <c r="JE160" i="1"/>
  <c r="JF160" i="1" s="1"/>
  <c r="IH160" i="1"/>
  <c r="IL160" i="1" s="1"/>
  <c r="JE161" i="1"/>
  <c r="JF161" i="1" s="1"/>
  <c r="IH161" i="1"/>
  <c r="IL161" i="1" s="1"/>
  <c r="BX161" i="1"/>
  <c r="BY161" i="1" s="1"/>
  <c r="BD172" i="1"/>
  <c r="BE172" i="1" s="1"/>
  <c r="IL190" i="1"/>
  <c r="BX192" i="1"/>
  <c r="BY192" i="1" s="1"/>
  <c r="IH192" i="1"/>
  <c r="IL192" i="1" s="1"/>
  <c r="IH195" i="1"/>
  <c r="IL195" i="1" s="1"/>
  <c r="BX196" i="1"/>
  <c r="BY196" i="1" s="1"/>
  <c r="IH196" i="1"/>
  <c r="CH196" i="1"/>
  <c r="CI196" i="1" s="1"/>
  <c r="GO205" i="1"/>
  <c r="CH205" i="1"/>
  <c r="CI205" i="1" s="1"/>
  <c r="IH89" i="1"/>
  <c r="IL89" i="1" s="1"/>
  <c r="GO95" i="1"/>
  <c r="CH96" i="1"/>
  <c r="CI96" i="1" s="1"/>
  <c r="IL99" i="1"/>
  <c r="CF100" i="1"/>
  <c r="BD102" i="1"/>
  <c r="BE102" i="1" s="1"/>
  <c r="BD105" i="1"/>
  <c r="BE105" i="1" s="1"/>
  <c r="BX108" i="1"/>
  <c r="BY108" i="1" s="1"/>
  <c r="IL110" i="1"/>
  <c r="GO112" i="1"/>
  <c r="BX119" i="1"/>
  <c r="BY119" i="1" s="1"/>
  <c r="BX122" i="1"/>
  <c r="BY122" i="1" s="1"/>
  <c r="BX124" i="1"/>
  <c r="BY124" i="1" s="1"/>
  <c r="GO126" i="1"/>
  <c r="GO128" i="1"/>
  <c r="CF144" i="1"/>
  <c r="GO145" i="1"/>
  <c r="BD147" i="1"/>
  <c r="BE147" i="1" s="1"/>
  <c r="IH148" i="1"/>
  <c r="IL148" i="1" s="1"/>
  <c r="JE153" i="1"/>
  <c r="JF153" i="1" s="1"/>
  <c r="BX153" i="1"/>
  <c r="BY153" i="1" s="1"/>
  <c r="BX154" i="1"/>
  <c r="BY154" i="1" s="1"/>
  <c r="CH156" i="1"/>
  <c r="CI156" i="1" s="1"/>
  <c r="BQ158" i="1"/>
  <c r="BD160" i="1"/>
  <c r="BE160" i="1" s="1"/>
  <c r="BD161" i="1"/>
  <c r="BE161" i="1" s="1"/>
  <c r="CF163" i="1"/>
  <c r="CH168" i="1"/>
  <c r="CI168" i="1" s="1"/>
  <c r="JE175" i="1"/>
  <c r="JF175" i="1" s="1"/>
  <c r="CH175" i="1"/>
  <c r="IH175" i="1"/>
  <c r="IL175" i="1" s="1"/>
  <c r="BX175" i="1"/>
  <c r="BY175" i="1" s="1"/>
  <c r="JE176" i="1"/>
  <c r="JF176" i="1" s="1"/>
  <c r="IH176" i="1"/>
  <c r="IL176" i="1" s="1"/>
  <c r="BX176" i="1"/>
  <c r="BY176" i="1" s="1"/>
  <c r="GO183" i="1"/>
  <c r="CH183" i="1"/>
  <c r="CI183" i="1" s="1"/>
  <c r="BX206" i="1"/>
  <c r="BY206" i="1" s="1"/>
  <c r="IH206" i="1"/>
  <c r="IL206" i="1" s="1"/>
  <c r="CH206" i="1"/>
  <c r="CI206" i="1" s="1"/>
  <c r="JG72" i="1"/>
  <c r="CH82" i="1"/>
  <c r="CI82" i="1" s="1"/>
  <c r="IH84" i="1"/>
  <c r="IL84" i="1" s="1"/>
  <c r="GO89" i="1"/>
  <c r="IH18" i="1"/>
  <c r="IL18" i="1" s="1"/>
  <c r="JG20" i="1"/>
  <c r="JG25" i="1"/>
  <c r="JG35" i="1"/>
  <c r="IH37" i="1"/>
  <c r="IL37" i="1" s="1"/>
  <c r="JG58" i="1"/>
  <c r="IH64" i="1"/>
  <c r="IL64" i="1" s="1"/>
  <c r="JG67" i="1"/>
  <c r="JG74" i="1"/>
  <c r="CH75" i="1"/>
  <c r="CI75" i="1" s="1"/>
  <c r="BE82" i="1"/>
  <c r="IH88" i="1"/>
  <c r="BX89" i="1"/>
  <c r="BY89" i="1" s="1"/>
  <c r="CH90" i="1"/>
  <c r="CI90" i="1" s="1"/>
  <c r="IH95" i="1"/>
  <c r="IL95" i="1" s="1"/>
  <c r="CF96" i="1"/>
  <c r="BX99" i="1"/>
  <c r="BY99" i="1" s="1"/>
  <c r="BX102" i="1"/>
  <c r="BY102" i="1" s="1"/>
  <c r="BX105" i="1"/>
  <c r="BY105" i="1" s="1"/>
  <c r="CH108" i="1"/>
  <c r="BX110" i="1"/>
  <c r="BY110" i="1" s="1"/>
  <c r="IH112" i="1"/>
  <c r="IL112" i="1" s="1"/>
  <c r="BX114" i="1"/>
  <c r="BY114" i="1" s="1"/>
  <c r="IH115" i="1"/>
  <c r="IL115" i="1" s="1"/>
  <c r="CH119" i="1"/>
  <c r="IH120" i="1"/>
  <c r="IL120" i="1" s="1"/>
  <c r="CH122" i="1"/>
  <c r="CI122" i="1" s="1"/>
  <c r="CH124" i="1"/>
  <c r="IH127" i="1"/>
  <c r="IL127" i="1" s="1"/>
  <c r="IH135" i="1"/>
  <c r="IL135" i="1" s="1"/>
  <c r="IH136" i="1"/>
  <c r="IL136" i="1" s="1"/>
  <c r="BX138" i="1"/>
  <c r="BY138" i="1" s="1"/>
  <c r="BX139" i="1"/>
  <c r="BY139" i="1" s="1"/>
  <c r="IH140" i="1"/>
  <c r="IL140" i="1" s="1"/>
  <c r="IH141" i="1"/>
  <c r="IL141" i="1" s="1"/>
  <c r="CF145" i="1"/>
  <c r="BX147" i="1"/>
  <c r="BY147" i="1" s="1"/>
  <c r="IH149" i="1"/>
  <c r="IL149" i="1" s="1"/>
  <c r="BD153" i="1"/>
  <c r="BE153" i="1" s="1"/>
  <c r="BH154" i="1"/>
  <c r="JE158" i="1"/>
  <c r="JF158" i="1" s="1"/>
  <c r="BX158" i="1"/>
  <c r="BY158" i="1" s="1"/>
  <c r="BD159" i="1"/>
  <c r="BE159" i="1" s="1"/>
  <c r="BX159" i="1"/>
  <c r="BY159" i="1" s="1"/>
  <c r="JG159" i="1"/>
  <c r="BX160" i="1"/>
  <c r="BY160" i="1" s="1"/>
  <c r="IH163" i="1"/>
  <c r="IL163" i="1" s="1"/>
  <c r="BQ167" i="1"/>
  <c r="BD171" i="1"/>
  <c r="BE171" i="1" s="1"/>
  <c r="JG171" i="1"/>
  <c r="JG176" i="1"/>
  <c r="BH177" i="1"/>
  <c r="BD177" i="1"/>
  <c r="BE177" i="1" s="1"/>
  <c r="CF177" i="1"/>
  <c r="GO187" i="1"/>
  <c r="CH187" i="1"/>
  <c r="CI187" i="1" s="1"/>
  <c r="CH192" i="1"/>
  <c r="CI192" i="1" s="1"/>
  <c r="CH207" i="1"/>
  <c r="CI207" i="1" s="1"/>
  <c r="CH81" i="1"/>
  <c r="BX84" i="1"/>
  <c r="BY84" i="1" s="1"/>
  <c r="CH86" i="1"/>
  <c r="CI86" i="1" s="1"/>
  <c r="CH99" i="1"/>
  <c r="IL101" i="1"/>
  <c r="CH102" i="1"/>
  <c r="CI102" i="1" s="1"/>
  <c r="IH104" i="1"/>
  <c r="IL104" i="1" s="1"/>
  <c r="CH105" i="1"/>
  <c r="IH107" i="1"/>
  <c r="IL107" i="1" s="1"/>
  <c r="CH110" i="1"/>
  <c r="CH116" i="1"/>
  <c r="BX116" i="1"/>
  <c r="BY116" i="1" s="1"/>
  <c r="IH117" i="1"/>
  <c r="IL117" i="1" s="1"/>
  <c r="BX118" i="1"/>
  <c r="BY118" i="1" s="1"/>
  <c r="BX126" i="1"/>
  <c r="BY126" i="1" s="1"/>
  <c r="BX128" i="1"/>
  <c r="BY128" i="1" s="1"/>
  <c r="IH129" i="1"/>
  <c r="IL129" i="1" s="1"/>
  <c r="CH132" i="1"/>
  <c r="CI132" i="1" s="1"/>
  <c r="BX141" i="1"/>
  <c r="BY141" i="1" s="1"/>
  <c r="IH142" i="1"/>
  <c r="IL142" i="1" s="1"/>
  <c r="IH143" i="1"/>
  <c r="IL143" i="1" s="1"/>
  <c r="BX148" i="1"/>
  <c r="BY148" i="1" s="1"/>
  <c r="IH150" i="1"/>
  <c r="IL150" i="1" s="1"/>
  <c r="IH151" i="1"/>
  <c r="IL151" i="1" s="1"/>
  <c r="GO158" i="1"/>
  <c r="CH160" i="1"/>
  <c r="GO160" i="1"/>
  <c r="CH165" i="1"/>
  <c r="CI165" i="1" s="1"/>
  <c r="BD166" i="1"/>
  <c r="BE166" i="1" s="1"/>
  <c r="JE167" i="1"/>
  <c r="JF167" i="1" s="1"/>
  <c r="BX167" i="1"/>
  <c r="BY167" i="1" s="1"/>
  <c r="CF171" i="1"/>
  <c r="CZ171" i="1" s="1"/>
  <c r="BD176" i="1"/>
  <c r="BE176" i="1" s="1"/>
  <c r="GO176" i="1"/>
  <c r="GO178" i="1"/>
  <c r="CH178" i="1"/>
  <c r="CI178" i="1" s="1"/>
  <c r="BX188" i="1"/>
  <c r="BY188" i="1" s="1"/>
  <c r="IH188" i="1"/>
  <c r="GO208" i="1"/>
  <c r="CH208" i="1"/>
  <c r="CI208" i="1" s="1"/>
  <c r="BD89" i="1"/>
  <c r="BE89" i="1" s="1"/>
  <c r="IH91" i="1"/>
  <c r="CH93" i="1"/>
  <c r="CI93" i="1" s="1"/>
  <c r="CH118" i="1"/>
  <c r="IH119" i="1"/>
  <c r="IL119" i="1" s="1"/>
  <c r="IH133" i="1"/>
  <c r="IL133" i="1" s="1"/>
  <c r="BX133" i="1"/>
  <c r="BY133" i="1" s="1"/>
  <c r="JG137" i="1"/>
  <c r="BD152" i="1"/>
  <c r="BE152" i="1" s="1"/>
  <c r="CH153" i="1"/>
  <c r="CH154" i="1"/>
  <c r="CH159" i="1"/>
  <c r="CI159" i="1" s="1"/>
  <c r="JE162" i="1"/>
  <c r="JF162" i="1" s="1"/>
  <c r="IH162" i="1"/>
  <c r="IL162" i="1" s="1"/>
  <c r="BX162" i="1"/>
  <c r="BY162" i="1" s="1"/>
  <c r="JE169" i="1"/>
  <c r="JF169" i="1" s="1"/>
  <c r="BX169" i="1"/>
  <c r="BY169" i="1" s="1"/>
  <c r="BD170" i="1"/>
  <c r="BE170" i="1" s="1"/>
  <c r="JG170" i="1"/>
  <c r="JE173" i="1"/>
  <c r="JF173" i="1" s="1"/>
  <c r="IH173" i="1"/>
  <c r="IL173" i="1" s="1"/>
  <c r="BK175" i="1"/>
  <c r="BD175" i="1"/>
  <c r="BE175" i="1" s="1"/>
  <c r="CH176" i="1"/>
  <c r="CI176" i="1" s="1"/>
  <c r="JG180" i="1"/>
  <c r="GO181" i="1"/>
  <c r="CH181" i="1"/>
  <c r="CI181" i="1" s="1"/>
  <c r="GO194" i="1"/>
  <c r="CH194" i="1"/>
  <c r="CI194" i="1" s="1"/>
  <c r="GO201" i="1"/>
  <c r="CH201" i="1"/>
  <c r="CI201" i="1" s="1"/>
  <c r="JG206" i="1"/>
  <c r="IL205" i="1"/>
  <c r="JG231" i="1"/>
  <c r="HF234" i="1"/>
  <c r="HG234" i="1" s="1"/>
  <c r="IH237" i="1"/>
  <c r="IL237" i="1" s="1"/>
  <c r="CH239" i="1"/>
  <c r="CI239" i="1" s="1"/>
  <c r="IH240" i="1"/>
  <c r="IL240" i="1" s="1"/>
  <c r="BD242" i="1"/>
  <c r="BE242" i="1" s="1"/>
  <c r="BD243" i="1"/>
  <c r="BE243" i="1" s="1"/>
  <c r="IH246" i="1"/>
  <c r="IL246" i="1" s="1"/>
  <c r="BD247" i="1"/>
  <c r="BE247" i="1" s="1"/>
  <c r="BH257" i="1"/>
  <c r="CH260" i="1"/>
  <c r="BD262" i="1"/>
  <c r="BE262" i="1" s="1"/>
  <c r="BX262" i="1"/>
  <c r="BY262" i="1" s="1"/>
  <c r="JG262" i="1"/>
  <c r="BD272" i="1"/>
  <c r="BE272" i="1" s="1"/>
  <c r="BH272" i="1"/>
  <c r="JG274" i="1"/>
  <c r="BX279" i="1"/>
  <c r="BY279" i="1" s="1"/>
  <c r="IH286" i="1"/>
  <c r="IL286" i="1" s="1"/>
  <c r="HF286" i="1"/>
  <c r="HG286" i="1" s="1"/>
  <c r="CH286" i="1"/>
  <c r="CI286" i="1" s="1"/>
  <c r="BD301" i="1"/>
  <c r="BE301" i="1" s="1"/>
  <c r="BH301" i="1"/>
  <c r="BK305" i="1"/>
  <c r="GV305" i="1"/>
  <c r="CH317" i="1"/>
  <c r="CI317" i="1" s="1"/>
  <c r="JE320" i="1"/>
  <c r="JF320" i="1" s="1"/>
  <c r="BK321" i="1"/>
  <c r="GV321" i="1"/>
  <c r="BD324" i="1"/>
  <c r="BE324" i="1" s="1"/>
  <c r="BX324" i="1"/>
  <c r="BY324" i="1" s="1"/>
  <c r="JE330" i="1"/>
  <c r="JF330" i="1" s="1"/>
  <c r="CH330" i="1"/>
  <c r="BX330" i="1"/>
  <c r="BY330" i="1" s="1"/>
  <c r="CH332" i="1"/>
  <c r="CI332" i="1" s="1"/>
  <c r="GV344" i="1"/>
  <c r="IH172" i="1"/>
  <c r="IL172" i="1" s="1"/>
  <c r="BD179" i="1"/>
  <c r="BE179" i="1" s="1"/>
  <c r="BD181" i="1"/>
  <c r="BE181" i="1" s="1"/>
  <c r="IL183" i="1"/>
  <c r="IL196" i="1"/>
  <c r="CH197" i="1"/>
  <c r="CI197" i="1" s="1"/>
  <c r="IH199" i="1"/>
  <c r="IL199" i="1" s="1"/>
  <c r="CH204" i="1"/>
  <c r="CI204" i="1" s="1"/>
  <c r="JG205" i="1"/>
  <c r="BD231" i="1"/>
  <c r="BE231" i="1" s="1"/>
  <c r="IH231" i="1"/>
  <c r="IL231" i="1" s="1"/>
  <c r="BD237" i="1"/>
  <c r="BE237" i="1" s="1"/>
  <c r="GV239" i="1"/>
  <c r="BX240" i="1"/>
  <c r="BY240" i="1" s="1"/>
  <c r="BX241" i="1"/>
  <c r="BY241" i="1" s="1"/>
  <c r="BH242" i="1"/>
  <c r="JG242" i="1"/>
  <c r="BH243" i="1"/>
  <c r="BK253" i="1"/>
  <c r="BH262" i="1"/>
  <c r="BK263" i="1"/>
  <c r="HF269" i="1"/>
  <c r="HG269" i="1" s="1"/>
  <c r="IH279" i="1"/>
  <c r="IL279" i="1" s="1"/>
  <c r="BD284" i="1"/>
  <c r="BE284" i="1" s="1"/>
  <c r="BD286" i="1"/>
  <c r="BE286" i="1" s="1"/>
  <c r="BH286" i="1"/>
  <c r="HF290" i="1"/>
  <c r="HG290" i="1" s="1"/>
  <c r="JE290" i="1"/>
  <c r="JF290" i="1" s="1"/>
  <c r="HF296" i="1"/>
  <c r="HG296" i="1" s="1"/>
  <c r="IH296" i="1"/>
  <c r="IL296" i="1" s="1"/>
  <c r="GV306" i="1"/>
  <c r="BK306" i="1"/>
  <c r="IH309" i="1"/>
  <c r="IL309" i="1" s="1"/>
  <c r="HF309" i="1"/>
  <c r="HG309" i="1" s="1"/>
  <c r="CH309" i="1"/>
  <c r="BX309" i="1"/>
  <c r="BY309" i="1" s="1"/>
  <c r="GV313" i="1"/>
  <c r="BK314" i="1"/>
  <c r="GV314" i="1"/>
  <c r="IH316" i="1"/>
  <c r="IL316" i="1" s="1"/>
  <c r="GO316" i="1"/>
  <c r="BK319" i="1"/>
  <c r="BX323" i="1"/>
  <c r="BY323" i="1" s="1"/>
  <c r="BH324" i="1"/>
  <c r="JG326" i="1"/>
  <c r="IH331" i="1"/>
  <c r="HF331" i="1"/>
  <c r="HG331" i="1" s="1"/>
  <c r="CH340" i="1"/>
  <c r="CI340" i="1" s="1"/>
  <c r="GO340" i="1"/>
  <c r="GV353" i="1"/>
  <c r="BK353" i="1"/>
  <c r="BD367" i="1"/>
  <c r="BE367" i="1" s="1"/>
  <c r="BH367" i="1"/>
  <c r="IH152" i="1"/>
  <c r="IL152" i="1" s="1"/>
  <c r="BX171" i="1"/>
  <c r="BY171" i="1" s="1"/>
  <c r="BX172" i="1"/>
  <c r="BY172" i="1" s="1"/>
  <c r="CH173" i="1"/>
  <c r="BH181" i="1"/>
  <c r="BD183" i="1"/>
  <c r="BE183" i="1" s="1"/>
  <c r="CH184" i="1"/>
  <c r="CI184" i="1" s="1"/>
  <c r="JG185" i="1"/>
  <c r="IL187" i="1"/>
  <c r="IH189" i="1"/>
  <c r="IL189" i="1" s="1"/>
  <c r="CH191" i="1"/>
  <c r="CI191" i="1" s="1"/>
  <c r="JG192" i="1"/>
  <c r="CH193" i="1"/>
  <c r="CI193" i="1" s="1"/>
  <c r="IL194" i="1"/>
  <c r="IH197" i="1"/>
  <c r="IL197" i="1" s="1"/>
  <c r="CH202" i="1"/>
  <c r="CI202" i="1" s="1"/>
  <c r="JG203" i="1"/>
  <c r="IH204" i="1"/>
  <c r="IL204" i="1" s="1"/>
  <c r="JG219" i="1"/>
  <c r="IH232" i="1"/>
  <c r="IL232" i="1" s="1"/>
  <c r="GO232" i="1"/>
  <c r="IH233" i="1"/>
  <c r="IL233" i="1" s="1"/>
  <c r="IH238" i="1"/>
  <c r="IL238" i="1" s="1"/>
  <c r="CH240" i="1"/>
  <c r="JG241" i="1"/>
  <c r="CH242" i="1"/>
  <c r="CI242" i="1" s="1"/>
  <c r="JE242" i="1"/>
  <c r="JF242" i="1" s="1"/>
  <c r="JG245" i="1"/>
  <c r="CF246" i="1"/>
  <c r="DR246" i="1" s="1"/>
  <c r="CF247" i="1"/>
  <c r="GL247" i="1" s="1"/>
  <c r="CH248" i="1"/>
  <c r="CI248" i="1" s="1"/>
  <c r="IH248" i="1"/>
  <c r="BD251" i="1"/>
  <c r="BE251" i="1" s="1"/>
  <c r="BK255" i="1"/>
  <c r="BK257" i="1"/>
  <c r="IH258" i="1"/>
  <c r="IL258" i="1" s="1"/>
  <c r="JG259" i="1"/>
  <c r="CF262" i="1"/>
  <c r="BD265" i="1"/>
  <c r="BE265" i="1" s="1"/>
  <c r="GV266" i="1"/>
  <c r="GV267" i="1"/>
  <c r="BK267" i="1"/>
  <c r="IH268" i="1"/>
  <c r="IL268" i="1" s="1"/>
  <c r="JE268" i="1"/>
  <c r="JF268" i="1" s="1"/>
  <c r="BK272" i="1"/>
  <c r="BX273" i="1"/>
  <c r="BY273" i="1" s="1"/>
  <c r="HF274" i="1"/>
  <c r="HG274" i="1" s="1"/>
  <c r="JG277" i="1"/>
  <c r="BX281" i="1"/>
  <c r="BY281" i="1" s="1"/>
  <c r="BN284" i="1"/>
  <c r="JG286" i="1"/>
  <c r="IH291" i="1"/>
  <c r="IL291" i="1" s="1"/>
  <c r="CH294" i="1"/>
  <c r="CI294" i="1" s="1"/>
  <c r="GO294" i="1"/>
  <c r="BD298" i="1"/>
  <c r="BE298" i="1" s="1"/>
  <c r="JG299" i="1"/>
  <c r="IL307" i="1"/>
  <c r="BD309" i="1"/>
  <c r="BE309" i="1" s="1"/>
  <c r="BH309" i="1"/>
  <c r="GV310" i="1"/>
  <c r="BK310" i="1"/>
  <c r="CH316" i="1"/>
  <c r="CI316" i="1" s="1"/>
  <c r="CF322" i="1"/>
  <c r="HH322" i="1" s="1"/>
  <c r="GO323" i="1"/>
  <c r="CH323" i="1"/>
  <c r="CI323" i="1" s="1"/>
  <c r="JG328" i="1"/>
  <c r="CH331" i="1"/>
  <c r="CI331" i="1" s="1"/>
  <c r="JE331" i="1"/>
  <c r="JF331" i="1" s="1"/>
  <c r="JG208" i="1"/>
  <c r="JG230" i="1"/>
  <c r="JG240" i="1"/>
  <c r="BD259" i="1"/>
  <c r="BE259" i="1" s="1"/>
  <c r="HF264" i="1"/>
  <c r="HG264" i="1" s="1"/>
  <c r="JE264" i="1"/>
  <c r="JF264" i="1" s="1"/>
  <c r="BX264" i="1"/>
  <c r="BY264" i="1" s="1"/>
  <c r="GO270" i="1"/>
  <c r="HF271" i="1"/>
  <c r="HG271" i="1" s="1"/>
  <c r="BX271" i="1"/>
  <c r="BY271" i="1" s="1"/>
  <c r="CH271" i="1"/>
  <c r="CI271" i="1" s="1"/>
  <c r="BX277" i="1"/>
  <c r="BY277" i="1" s="1"/>
  <c r="JE277" i="1"/>
  <c r="JF277" i="1" s="1"/>
  <c r="BD278" i="1"/>
  <c r="BE278" i="1" s="1"/>
  <c r="BK278" i="1"/>
  <c r="CH291" i="1"/>
  <c r="GO291" i="1"/>
  <c r="BD297" i="1"/>
  <c r="BE297" i="1" s="1"/>
  <c r="GV311" i="1"/>
  <c r="BK311" i="1"/>
  <c r="JG319" i="1"/>
  <c r="CH324" i="1"/>
  <c r="CI324" i="1" s="1"/>
  <c r="JG329" i="1"/>
  <c r="IH335" i="1"/>
  <c r="IL335" i="1" s="1"/>
  <c r="IH339" i="1"/>
  <c r="IL339" i="1" s="1"/>
  <c r="HF339" i="1"/>
  <c r="HG339" i="1" s="1"/>
  <c r="JE339" i="1"/>
  <c r="JF339" i="1" s="1"/>
  <c r="BX339" i="1"/>
  <c r="BY339" i="1" s="1"/>
  <c r="GV346" i="1"/>
  <c r="BK346" i="1"/>
  <c r="GO347" i="1"/>
  <c r="CH347" i="1"/>
  <c r="CI347" i="1" s="1"/>
  <c r="GV231" i="1"/>
  <c r="HF239" i="1"/>
  <c r="HG239" i="1" s="1"/>
  <c r="BX258" i="1"/>
  <c r="BY258" i="1" s="1"/>
  <c r="GV273" i="1"/>
  <c r="HF277" i="1"/>
  <c r="HG277" i="1" s="1"/>
  <c r="BH291" i="1"/>
  <c r="BD291" i="1"/>
  <c r="BE291" i="1" s="1"/>
  <c r="DR307" i="1"/>
  <c r="CZ307" i="1"/>
  <c r="JG318" i="1"/>
  <c r="BX318" i="1"/>
  <c r="BY318" i="1" s="1"/>
  <c r="JE336" i="1"/>
  <c r="JF336" i="1" s="1"/>
  <c r="CH339" i="1"/>
  <c r="CI339" i="1" s="1"/>
  <c r="GO339" i="1"/>
  <c r="IH155" i="1"/>
  <c r="IL155" i="1" s="1"/>
  <c r="IH171" i="1"/>
  <c r="IL171" i="1" s="1"/>
  <c r="BD180" i="1"/>
  <c r="BE180" i="1" s="1"/>
  <c r="IL184" i="1"/>
  <c r="IL191" i="1"/>
  <c r="JG197" i="1"/>
  <c r="IL202" i="1"/>
  <c r="JG204" i="1"/>
  <c r="JG209" i="1"/>
  <c r="BK233" i="1"/>
  <c r="BH234" i="1"/>
  <c r="JG234" i="1"/>
  <c r="BH235" i="1"/>
  <c r="JE237" i="1"/>
  <c r="JF237" i="1" s="1"/>
  <c r="BK238" i="1"/>
  <c r="CH238" i="1"/>
  <c r="CI238" i="1" s="1"/>
  <c r="BD239" i="1"/>
  <c r="BE239" i="1" s="1"/>
  <c r="JG248" i="1"/>
  <c r="BK249" i="1"/>
  <c r="CF249" i="1"/>
  <c r="HH249" i="1" s="1"/>
  <c r="BK250" i="1"/>
  <c r="JE253" i="1"/>
  <c r="JF253" i="1" s="1"/>
  <c r="JG255" i="1"/>
  <c r="CH258" i="1"/>
  <c r="CI258" i="1" s="1"/>
  <c r="JG258" i="1"/>
  <c r="IH262" i="1"/>
  <c r="IL262" i="1" s="1"/>
  <c r="IL269" i="1"/>
  <c r="CF270" i="1"/>
  <c r="GL270" i="1" s="1"/>
  <c r="JG279" i="1"/>
  <c r="BH280" i="1"/>
  <c r="BX282" i="1"/>
  <c r="BY282" i="1" s="1"/>
  <c r="HF282" i="1"/>
  <c r="HG282" i="1" s="1"/>
  <c r="JG301" i="1"/>
  <c r="BX302" i="1"/>
  <c r="BY302" i="1" s="1"/>
  <c r="JE302" i="1"/>
  <c r="JF302" i="1" s="1"/>
  <c r="BD304" i="1"/>
  <c r="BE304" i="1" s="1"/>
  <c r="CH308" i="1"/>
  <c r="CI308" i="1" s="1"/>
  <c r="BH312" i="1"/>
  <c r="GO317" i="1"/>
  <c r="JG325" i="1"/>
  <c r="BD328" i="1"/>
  <c r="BE328" i="1" s="1"/>
  <c r="BX333" i="1"/>
  <c r="BY333" i="1" s="1"/>
  <c r="JE333" i="1"/>
  <c r="JF333" i="1" s="1"/>
  <c r="JE338" i="1"/>
  <c r="JF338" i="1" s="1"/>
  <c r="CH338" i="1"/>
  <c r="IH338" i="1"/>
  <c r="IL338" i="1" s="1"/>
  <c r="BX338" i="1"/>
  <c r="BY338" i="1" s="1"/>
  <c r="JE352" i="1"/>
  <c r="JF352" i="1" s="1"/>
  <c r="BX352" i="1"/>
  <c r="BY352" i="1" s="1"/>
  <c r="IH352" i="1"/>
  <c r="HF352" i="1"/>
  <c r="HG352" i="1" s="1"/>
  <c r="CH352" i="1"/>
  <c r="CI352" i="1" s="1"/>
  <c r="GO352" i="1"/>
  <c r="GV258" i="1"/>
  <c r="JG260" i="1"/>
  <c r="IH266" i="1"/>
  <c r="IL266" i="1" s="1"/>
  <c r="CH277" i="1"/>
  <c r="CI277" i="1" s="1"/>
  <c r="BD282" i="1"/>
  <c r="BE282" i="1" s="1"/>
  <c r="HF283" i="1"/>
  <c r="HG283" i="1" s="1"/>
  <c r="JE283" i="1"/>
  <c r="JF283" i="1" s="1"/>
  <c r="BX283" i="1"/>
  <c r="BY283" i="1" s="1"/>
  <c r="IH295" i="1"/>
  <c r="IL295" i="1" s="1"/>
  <c r="JE295" i="1"/>
  <c r="JF295" i="1" s="1"/>
  <c r="BX295" i="1"/>
  <c r="BY295" i="1" s="1"/>
  <c r="HF295" i="1"/>
  <c r="HG295" i="1" s="1"/>
  <c r="CH301" i="1"/>
  <c r="CI301" i="1" s="1"/>
  <c r="FT307" i="1"/>
  <c r="IH315" i="1"/>
  <c r="IL315" i="1" s="1"/>
  <c r="BX315" i="1"/>
  <c r="BY315" i="1" s="1"/>
  <c r="HF315" i="1"/>
  <c r="HG315" i="1" s="1"/>
  <c r="CH315" i="1"/>
  <c r="CI315" i="1" s="1"/>
  <c r="JG321" i="1"/>
  <c r="IH321" i="1"/>
  <c r="IL321" i="1" s="1"/>
  <c r="GO321" i="1"/>
  <c r="CH321" i="1"/>
  <c r="CI321" i="1" s="1"/>
  <c r="BX327" i="1"/>
  <c r="BY327" i="1" s="1"/>
  <c r="JE327" i="1"/>
  <c r="JF327" i="1" s="1"/>
  <c r="IL333" i="1"/>
  <c r="CH333" i="1"/>
  <c r="CI333" i="1" s="1"/>
  <c r="GO333" i="1"/>
  <c r="HF349" i="1"/>
  <c r="HG349" i="1" s="1"/>
  <c r="BX349" i="1"/>
  <c r="BY349" i="1" s="1"/>
  <c r="JE377" i="1"/>
  <c r="JF377" i="1" s="1"/>
  <c r="BX377" i="1"/>
  <c r="BY377" i="1" s="1"/>
  <c r="HF377" i="1"/>
  <c r="HG377" i="1" s="1"/>
  <c r="JG179" i="1"/>
  <c r="JG186" i="1"/>
  <c r="IL188" i="1"/>
  <c r="IL198" i="1"/>
  <c r="JG200" i="1"/>
  <c r="BK234" i="1"/>
  <c r="JG236" i="1"/>
  <c r="IH239" i="1"/>
  <c r="IL239" i="1" s="1"/>
  <c r="JG243" i="1"/>
  <c r="BD245" i="1"/>
  <c r="BE245" i="1" s="1"/>
  <c r="JG247" i="1"/>
  <c r="HF247" i="1"/>
  <c r="HG247" i="1" s="1"/>
  <c r="JG252" i="1"/>
  <c r="BD255" i="1"/>
  <c r="BE255" i="1" s="1"/>
  <c r="JE260" i="1"/>
  <c r="JF260" i="1" s="1"/>
  <c r="BX266" i="1"/>
  <c r="BY266" i="1" s="1"/>
  <c r="BH269" i="1"/>
  <c r="JG272" i="1"/>
  <c r="BD276" i="1"/>
  <c r="BE276" i="1" s="1"/>
  <c r="BH283" i="1"/>
  <c r="BD283" i="1"/>
  <c r="BE283" i="1" s="1"/>
  <c r="JG283" i="1"/>
  <c r="GO295" i="1"/>
  <c r="CF295" i="1"/>
  <c r="IH301" i="1"/>
  <c r="IL301" i="1" s="1"/>
  <c r="HF301" i="1"/>
  <c r="HG301" i="1" s="1"/>
  <c r="BX301" i="1"/>
  <c r="BY301" i="1" s="1"/>
  <c r="BK302" i="1"/>
  <c r="CH302" i="1"/>
  <c r="CI302" i="1" s="1"/>
  <c r="GO302" i="1"/>
  <c r="GV304" i="1"/>
  <c r="BK304" i="1"/>
  <c r="IH317" i="1"/>
  <c r="IL317" i="1" s="1"/>
  <c r="HF317" i="1"/>
  <c r="HG317" i="1" s="1"/>
  <c r="BX317" i="1"/>
  <c r="BY317" i="1" s="1"/>
  <c r="JE317" i="1"/>
  <c r="JF317" i="1" s="1"/>
  <c r="IH324" i="1"/>
  <c r="IL324" i="1" s="1"/>
  <c r="HF324" i="1"/>
  <c r="HG324" i="1" s="1"/>
  <c r="CH325" i="1"/>
  <c r="CI325" i="1" s="1"/>
  <c r="GO325" i="1"/>
  <c r="BH327" i="1"/>
  <c r="BD327" i="1"/>
  <c r="BE327" i="1" s="1"/>
  <c r="JE335" i="1"/>
  <c r="JF335" i="1" s="1"/>
  <c r="GO367" i="1"/>
  <c r="CH367" i="1"/>
  <c r="CI367" i="1" s="1"/>
  <c r="HF404" i="1"/>
  <c r="CH404" i="1"/>
  <c r="CI404" i="1" s="1"/>
  <c r="JE404" i="1"/>
  <c r="JF404" i="1" s="1"/>
  <c r="BX404" i="1"/>
  <c r="BY404" i="1" s="1"/>
  <c r="BD261" i="1"/>
  <c r="BE261" i="1" s="1"/>
  <c r="CH266" i="1"/>
  <c r="JG267" i="1"/>
  <c r="BX270" i="1"/>
  <c r="BY270" i="1" s="1"/>
  <c r="JG271" i="1"/>
  <c r="JG275" i="1"/>
  <c r="JG280" i="1"/>
  <c r="JG285" i="1"/>
  <c r="JE287" i="1"/>
  <c r="JF287" i="1" s="1"/>
  <c r="HF287" i="1"/>
  <c r="HG287" i="1" s="1"/>
  <c r="BD296" i="1"/>
  <c r="BE296" i="1" s="1"/>
  <c r="BX300" i="1"/>
  <c r="BY300" i="1" s="1"/>
  <c r="IH304" i="1"/>
  <c r="IL304" i="1" s="1"/>
  <c r="JG305" i="1"/>
  <c r="JG310" i="1"/>
  <c r="JG317" i="1"/>
  <c r="JE319" i="1"/>
  <c r="JF319" i="1" s="1"/>
  <c r="JE322" i="1"/>
  <c r="JF322" i="1" s="1"/>
  <c r="IH322" i="1"/>
  <c r="IL322" i="1" s="1"/>
  <c r="JG327" i="1"/>
  <c r="BK330" i="1"/>
  <c r="GV330" i="1"/>
  <c r="JG331" i="1"/>
  <c r="IH346" i="1"/>
  <c r="IL346" i="1" s="1"/>
  <c r="JG347" i="1"/>
  <c r="BD349" i="1"/>
  <c r="BE349" i="1" s="1"/>
  <c r="CH361" i="1"/>
  <c r="IH365" i="1"/>
  <c r="IL365" i="1" s="1"/>
  <c r="JG372" i="1"/>
  <c r="JG374" i="1"/>
  <c r="GO374" i="1"/>
  <c r="CH374" i="1"/>
  <c r="CI374" i="1" s="1"/>
  <c r="CH377" i="1"/>
  <c r="CI438" i="1"/>
  <c r="CF438" i="1"/>
  <c r="FT438" i="1" s="1"/>
  <c r="IH340" i="1"/>
  <c r="IL340" i="1" s="1"/>
  <c r="CH346" i="1"/>
  <c r="BX347" i="1"/>
  <c r="BY347" i="1" s="1"/>
  <c r="JE347" i="1"/>
  <c r="JF347" i="1" s="1"/>
  <c r="CH349" i="1"/>
  <c r="CI349" i="1" s="1"/>
  <c r="JG352" i="1"/>
  <c r="HF367" i="1"/>
  <c r="HG367" i="1" s="1"/>
  <c r="GV377" i="1"/>
  <c r="BK377" i="1"/>
  <c r="JE394" i="1"/>
  <c r="JF394" i="1" s="1"/>
  <c r="IH394" i="1"/>
  <c r="IL394" i="1" s="1"/>
  <c r="CH394" i="1"/>
  <c r="HF394" i="1"/>
  <c r="HG394" i="1" s="1"/>
  <c r="BX394" i="1"/>
  <c r="BY394" i="1" s="1"/>
  <c r="CI446" i="1"/>
  <c r="CF446" i="1"/>
  <c r="CZ446" i="1" s="1"/>
  <c r="BX357" i="1"/>
  <c r="BY357" i="1" s="1"/>
  <c r="BX365" i="1"/>
  <c r="BY365" i="1" s="1"/>
  <c r="HF370" i="1"/>
  <c r="HG370" i="1" s="1"/>
  <c r="JE370" i="1"/>
  <c r="JF370" i="1" s="1"/>
  <c r="BX370" i="1"/>
  <c r="BY370" i="1" s="1"/>
  <c r="BD372" i="1"/>
  <c r="BE372" i="1" s="1"/>
  <c r="CF402" i="1"/>
  <c r="CI402" i="1"/>
  <c r="CH403" i="1"/>
  <c r="GO403" i="1"/>
  <c r="BK349" i="1"/>
  <c r="JE357" i="1"/>
  <c r="JF357" i="1" s="1"/>
  <c r="CH369" i="1"/>
  <c r="BH372" i="1"/>
  <c r="GV391" i="1"/>
  <c r="BK391" i="1"/>
  <c r="GV408" i="1"/>
  <c r="BK408" i="1"/>
  <c r="BD263" i="1"/>
  <c r="BE263" i="1" s="1"/>
  <c r="CF264" i="1"/>
  <c r="CD264" i="1" s="1"/>
  <c r="CH273" i="1"/>
  <c r="IH278" i="1"/>
  <c r="IL278" i="1" s="1"/>
  <c r="HF278" i="1"/>
  <c r="HG278" i="1" s="1"/>
  <c r="BD288" i="1"/>
  <c r="BE288" i="1" s="1"/>
  <c r="HF289" i="1"/>
  <c r="HG289" i="1" s="1"/>
  <c r="IH289" i="1"/>
  <c r="IL289" i="1" s="1"/>
  <c r="JE289" i="1"/>
  <c r="JF289" i="1" s="1"/>
  <c r="BX289" i="1"/>
  <c r="BY289" i="1" s="1"/>
  <c r="IH293" i="1"/>
  <c r="IL293" i="1" s="1"/>
  <c r="JE294" i="1"/>
  <c r="JF294" i="1" s="1"/>
  <c r="BX294" i="1"/>
  <c r="BY294" i="1" s="1"/>
  <c r="BD295" i="1"/>
  <c r="BE295" i="1" s="1"/>
  <c r="JG296" i="1"/>
  <c r="JG297" i="1"/>
  <c r="JG298" i="1"/>
  <c r="JG300" i="1"/>
  <c r="GO306" i="1"/>
  <c r="CH306" i="1"/>
  <c r="JG309" i="1"/>
  <c r="BX314" i="1"/>
  <c r="BY314" i="1" s="1"/>
  <c r="IH319" i="1"/>
  <c r="IL319" i="1" s="1"/>
  <c r="JG324" i="1"/>
  <c r="IH327" i="1"/>
  <c r="IL327" i="1" s="1"/>
  <c r="BK338" i="1"/>
  <c r="GV338" i="1"/>
  <c r="JG340" i="1"/>
  <c r="BD343" i="1"/>
  <c r="BE343" i="1" s="1"/>
  <c r="IH347" i="1"/>
  <c r="IL347" i="1" s="1"/>
  <c r="BD354" i="1"/>
  <c r="BE354" i="1" s="1"/>
  <c r="IH361" i="1"/>
  <c r="IL361" i="1" s="1"/>
  <c r="BX362" i="1"/>
  <c r="BY362" i="1" s="1"/>
  <c r="JE362" i="1"/>
  <c r="JF362" i="1" s="1"/>
  <c r="GO362" i="1"/>
  <c r="CH362" i="1"/>
  <c r="JE365" i="1"/>
  <c r="JF365" i="1" s="1"/>
  <c r="IH367" i="1"/>
  <c r="IL367" i="1" s="1"/>
  <c r="HF368" i="1"/>
  <c r="HG368" i="1" s="1"/>
  <c r="BX368" i="1"/>
  <c r="BY368" i="1" s="1"/>
  <c r="IL372" i="1"/>
  <c r="JG373" i="1"/>
  <c r="BX378" i="1"/>
  <c r="BY378" i="1" s="1"/>
  <c r="JE378" i="1"/>
  <c r="JF378" i="1" s="1"/>
  <c r="CH387" i="1"/>
  <c r="CI387" i="1" s="1"/>
  <c r="GO387" i="1"/>
  <c r="BK402" i="1"/>
  <c r="GV402" i="1"/>
  <c r="GV413" i="1"/>
  <c r="BK413" i="1"/>
  <c r="JG338" i="1"/>
  <c r="HF353" i="1"/>
  <c r="HG353" i="1" s="1"/>
  <c r="IH353" i="1"/>
  <c r="IL353" i="1" s="1"/>
  <c r="BX353" i="1"/>
  <c r="BY353" i="1" s="1"/>
  <c r="JG354" i="1"/>
  <c r="IH360" i="1"/>
  <c r="IL360" i="1" s="1"/>
  <c r="BD371" i="1"/>
  <c r="BE371" i="1" s="1"/>
  <c r="JE375" i="1"/>
  <c r="JF375" i="1" s="1"/>
  <c r="IH375" i="1"/>
  <c r="IL375" i="1" s="1"/>
  <c r="BX375" i="1"/>
  <c r="BY375" i="1" s="1"/>
  <c r="CH375" i="1"/>
  <c r="GO375" i="1"/>
  <c r="BD384" i="1"/>
  <c r="BE384" i="1" s="1"/>
  <c r="BQ384" i="1"/>
  <c r="BD398" i="1"/>
  <c r="BE398" i="1" s="1"/>
  <c r="BN398" i="1"/>
  <c r="GZ398" i="1" s="1"/>
  <c r="BD425" i="1"/>
  <c r="BE425" i="1" s="1"/>
  <c r="BH425" i="1"/>
  <c r="BD449" i="1"/>
  <c r="BE449" i="1" s="1"/>
  <c r="BN449" i="1"/>
  <c r="GZ449" i="1" s="1"/>
  <c r="BX342" i="1"/>
  <c r="BY342" i="1" s="1"/>
  <c r="HF346" i="1"/>
  <c r="HG346" i="1" s="1"/>
  <c r="BX346" i="1"/>
  <c r="BY346" i="1" s="1"/>
  <c r="BX361" i="1"/>
  <c r="BY361" i="1" s="1"/>
  <c r="CF386" i="1"/>
  <c r="CI386" i="1"/>
  <c r="GV389" i="1"/>
  <c r="BK389" i="1"/>
  <c r="JG415" i="1"/>
  <c r="BK419" i="1"/>
  <c r="GV419" i="1"/>
  <c r="IH445" i="1"/>
  <c r="IL445" i="1" s="1"/>
  <c r="BX445" i="1"/>
  <c r="BY445" i="1" s="1"/>
  <c r="HF445" i="1"/>
  <c r="HG445" i="1" s="1"/>
  <c r="CH463" i="1"/>
  <c r="CI463" i="1" s="1"/>
  <c r="GO463" i="1"/>
  <c r="BD377" i="1"/>
  <c r="BE377" i="1" s="1"/>
  <c r="IH377" i="1"/>
  <c r="IL377" i="1" s="1"/>
  <c r="JE384" i="1"/>
  <c r="JF384" i="1" s="1"/>
  <c r="CH392" i="1"/>
  <c r="IH392" i="1"/>
  <c r="IL392" i="1" s="1"/>
  <c r="JG394" i="1"/>
  <c r="JG395" i="1"/>
  <c r="JE396" i="1"/>
  <c r="JF396" i="1" s="1"/>
  <c r="JG401" i="1"/>
  <c r="JG404" i="1"/>
  <c r="GO408" i="1"/>
  <c r="BX410" i="1"/>
  <c r="BY410" i="1" s="1"/>
  <c r="DR410" i="1"/>
  <c r="IH410" i="1"/>
  <c r="IL410" i="1" s="1"/>
  <c r="IH411" i="1"/>
  <c r="IL411" i="1" s="1"/>
  <c r="BD415" i="1"/>
  <c r="BE415" i="1" s="1"/>
  <c r="IH418" i="1"/>
  <c r="JE418" i="1"/>
  <c r="JF418" i="1" s="1"/>
  <c r="BX418" i="1"/>
  <c r="BY418" i="1" s="1"/>
  <c r="JG418" i="1"/>
  <c r="BD421" i="1"/>
  <c r="BE421" i="1" s="1"/>
  <c r="IH443" i="1"/>
  <c r="IL443" i="1" s="1"/>
  <c r="HF443" i="1"/>
  <c r="HG443" i="1" s="1"/>
  <c r="JE443" i="1"/>
  <c r="JF443" i="1" s="1"/>
  <c r="CH445" i="1"/>
  <c r="CI445" i="1" s="1"/>
  <c r="JG445" i="1"/>
  <c r="IH453" i="1"/>
  <c r="IL453" i="1" s="1"/>
  <c r="HF453" i="1"/>
  <c r="HG453" i="1" s="1"/>
  <c r="BX453" i="1"/>
  <c r="BY453" i="1" s="1"/>
  <c r="GV463" i="1"/>
  <c r="BK463" i="1"/>
  <c r="CH470" i="1"/>
  <c r="CI470" i="1" s="1"/>
  <c r="GO470" i="1"/>
  <c r="IH481" i="1"/>
  <c r="IL481" i="1" s="1"/>
  <c r="HF481" i="1"/>
  <c r="HG481" i="1" s="1"/>
  <c r="JE481" i="1"/>
  <c r="JF481" i="1" s="1"/>
  <c r="JE310" i="1"/>
  <c r="JF310" i="1" s="1"/>
  <c r="IL313" i="1"/>
  <c r="JG316" i="1"/>
  <c r="BD320" i="1"/>
  <c r="BE320" i="1" s="1"/>
  <c r="JG323" i="1"/>
  <c r="CF324" i="1"/>
  <c r="DR324" i="1" s="1"/>
  <c r="BX325" i="1"/>
  <c r="BY325" i="1" s="1"/>
  <c r="CF331" i="1"/>
  <c r="CG331" i="1" s="1"/>
  <c r="IH332" i="1"/>
  <c r="IL332" i="1" s="1"/>
  <c r="BX332" i="1"/>
  <c r="BY332" i="1" s="1"/>
  <c r="JG343" i="1"/>
  <c r="JE354" i="1"/>
  <c r="JF354" i="1" s="1"/>
  <c r="CH360" i="1"/>
  <c r="CI360" i="1" s="1"/>
  <c r="JG369" i="1"/>
  <c r="CH370" i="1"/>
  <c r="CI370" i="1" s="1"/>
  <c r="BK372" i="1"/>
  <c r="BK373" i="1"/>
  <c r="BD374" i="1"/>
  <c r="BE374" i="1" s="1"/>
  <c r="IL376" i="1"/>
  <c r="BH377" i="1"/>
  <c r="JG380" i="1"/>
  <c r="JG381" i="1"/>
  <c r="HF384" i="1"/>
  <c r="HG384" i="1" s="1"/>
  <c r="BD389" i="1"/>
  <c r="BE389" i="1" s="1"/>
  <c r="JG390" i="1"/>
  <c r="BK396" i="1"/>
  <c r="CH396" i="1"/>
  <c r="CI396" i="1" s="1"/>
  <c r="JG399" i="1"/>
  <c r="GO400" i="1"/>
  <c r="JG403" i="1"/>
  <c r="HF405" i="1"/>
  <c r="HG405" i="1" s="1"/>
  <c r="GV407" i="1"/>
  <c r="IH408" i="1"/>
  <c r="IL408" i="1" s="1"/>
  <c r="FT410" i="1"/>
  <c r="JE414" i="1"/>
  <c r="JF414" i="1" s="1"/>
  <c r="GV415" i="1"/>
  <c r="CH416" i="1"/>
  <c r="IH417" i="1"/>
  <c r="IL417" i="1" s="1"/>
  <c r="CF420" i="1"/>
  <c r="BH421" i="1"/>
  <c r="BX423" i="1"/>
  <c r="BY423" i="1" s="1"/>
  <c r="BD426" i="1"/>
  <c r="BE426" i="1" s="1"/>
  <c r="BD430" i="1"/>
  <c r="BE430" i="1" s="1"/>
  <c r="BK431" i="1"/>
  <c r="CH434" i="1"/>
  <c r="CI434" i="1" s="1"/>
  <c r="JE434" i="1"/>
  <c r="JF434" i="1" s="1"/>
  <c r="BK435" i="1"/>
  <c r="HF435" i="1"/>
  <c r="HG435" i="1" s="1"/>
  <c r="BX438" i="1"/>
  <c r="BY438" i="1" s="1"/>
  <c r="GO438" i="1"/>
  <c r="BK441" i="1"/>
  <c r="GV441" i="1"/>
  <c r="IL446" i="1"/>
  <c r="BK451" i="1"/>
  <c r="CH453" i="1"/>
  <c r="CI453" i="1" s="1"/>
  <c r="JG453" i="1"/>
  <c r="BK460" i="1"/>
  <c r="CF460" i="1"/>
  <c r="BD466" i="1"/>
  <c r="BE466" i="1" s="1"/>
  <c r="CH380" i="1"/>
  <c r="GV381" i="1"/>
  <c r="BX386" i="1"/>
  <c r="BY386" i="1" s="1"/>
  <c r="BD408" i="1"/>
  <c r="BE408" i="1" s="1"/>
  <c r="GV410" i="1"/>
  <c r="GV420" i="1"/>
  <c r="HF426" i="1"/>
  <c r="HG426" i="1" s="1"/>
  <c r="JE426" i="1"/>
  <c r="JF426" i="1" s="1"/>
  <c r="IH427" i="1"/>
  <c r="IL427" i="1" s="1"/>
  <c r="JE427" i="1"/>
  <c r="JF427" i="1" s="1"/>
  <c r="CH427" i="1"/>
  <c r="CI427" i="1" s="1"/>
  <c r="CH430" i="1"/>
  <c r="CI430" i="1" s="1"/>
  <c r="CH432" i="1"/>
  <c r="CI432" i="1" s="1"/>
  <c r="CH443" i="1"/>
  <c r="CI443" i="1" s="1"/>
  <c r="GO473" i="1"/>
  <c r="CH473" i="1"/>
  <c r="CI473" i="1" s="1"/>
  <c r="CH506" i="1"/>
  <c r="CI506" i="1" s="1"/>
  <c r="GV514" i="1"/>
  <c r="BK514" i="1"/>
  <c r="BD378" i="1"/>
  <c r="BE378" i="1" s="1"/>
  <c r="BX384" i="1"/>
  <c r="BY384" i="1" s="1"/>
  <c r="BD386" i="1"/>
  <c r="BE386" i="1" s="1"/>
  <c r="IH386" i="1"/>
  <c r="IL386" i="1" s="1"/>
  <c r="BX392" i="1"/>
  <c r="BY392" i="1" s="1"/>
  <c r="BD393" i="1"/>
  <c r="BE393" i="1" s="1"/>
  <c r="JG393" i="1"/>
  <c r="CF400" i="1"/>
  <c r="FT400" i="1" s="1"/>
  <c r="IH401" i="1"/>
  <c r="IL401" i="1" s="1"/>
  <c r="BQ408" i="1"/>
  <c r="CI410" i="1"/>
  <c r="EJ410" i="1"/>
  <c r="BX411" i="1"/>
  <c r="BY411" i="1" s="1"/>
  <c r="BX412" i="1"/>
  <c r="BY412" i="1" s="1"/>
  <c r="GV417" i="1"/>
  <c r="CH423" i="1"/>
  <c r="CI423" i="1" s="1"/>
  <c r="BX426" i="1"/>
  <c r="BY426" i="1" s="1"/>
  <c r="JG429" i="1"/>
  <c r="JG438" i="1"/>
  <c r="GV442" i="1"/>
  <c r="GV443" i="1"/>
  <c r="BK443" i="1"/>
  <c r="IH452" i="1"/>
  <c r="IL452" i="1" s="1"/>
  <c r="BX452" i="1"/>
  <c r="BY452" i="1" s="1"/>
  <c r="JE457" i="1"/>
  <c r="JF457" i="1" s="1"/>
  <c r="GO478" i="1"/>
  <c r="CH478" i="1"/>
  <c r="BK484" i="1"/>
  <c r="GV484" i="1"/>
  <c r="BK497" i="1"/>
  <c r="GV497" i="1"/>
  <c r="JG366" i="1"/>
  <c r="GV367" i="1"/>
  <c r="JG368" i="1"/>
  <c r="IL369" i="1"/>
  <c r="GV374" i="1"/>
  <c r="JG377" i="1"/>
  <c r="BH378" i="1"/>
  <c r="HF381" i="1"/>
  <c r="HG381" i="1" s="1"/>
  <c r="BD383" i="1"/>
  <c r="BE383" i="1" s="1"/>
  <c r="BH386" i="1"/>
  <c r="IH387" i="1"/>
  <c r="BX388" i="1"/>
  <c r="BY388" i="1" s="1"/>
  <c r="JG389" i="1"/>
  <c r="BH393" i="1"/>
  <c r="GV398" i="1"/>
  <c r="JG409" i="1"/>
  <c r="GL410" i="1"/>
  <c r="CH411" i="1"/>
  <c r="JG411" i="1"/>
  <c r="BX416" i="1"/>
  <c r="BY416" i="1" s="1"/>
  <c r="CH422" i="1"/>
  <c r="CI422" i="1" s="1"/>
  <c r="BK423" i="1"/>
  <c r="CH424" i="1"/>
  <c r="CI424" i="1" s="1"/>
  <c r="HF427" i="1"/>
  <c r="HG427" i="1" s="1"/>
  <c r="BX429" i="1"/>
  <c r="BY429" i="1" s="1"/>
  <c r="JE438" i="1"/>
  <c r="JF438" i="1" s="1"/>
  <c r="BK439" i="1"/>
  <c r="GV449" i="1"/>
  <c r="CH452" i="1"/>
  <c r="CI452" i="1" s="1"/>
  <c r="CH457" i="1"/>
  <c r="CF457" i="1" s="1"/>
  <c r="CZ457" i="1" s="1"/>
  <c r="CH293" i="1"/>
  <c r="CI293" i="1" s="1"/>
  <c r="JG306" i="1"/>
  <c r="IH308" i="1"/>
  <c r="IL308" i="1" s="1"/>
  <c r="HF308" i="1"/>
  <c r="HG308" i="1" s="1"/>
  <c r="JG312" i="1"/>
  <c r="JG332" i="1"/>
  <c r="IL341" i="1"/>
  <c r="BX341" i="1"/>
  <c r="BY341" i="1" s="1"/>
  <c r="JG341" i="1"/>
  <c r="CH342" i="1"/>
  <c r="CI342" i="1" s="1"/>
  <c r="IH357" i="1"/>
  <c r="IL357" i="1" s="1"/>
  <c r="CH365" i="1"/>
  <c r="CH368" i="1"/>
  <c r="BK369" i="1"/>
  <c r="GO372" i="1"/>
  <c r="JG383" i="1"/>
  <c r="BX387" i="1"/>
  <c r="BY387" i="1" s="1"/>
  <c r="BD390" i="1"/>
  <c r="BE390" i="1" s="1"/>
  <c r="IH391" i="1"/>
  <c r="IL391" i="1" s="1"/>
  <c r="HF392" i="1"/>
  <c r="HG392" i="1" s="1"/>
  <c r="IH395" i="1"/>
  <c r="JG397" i="1"/>
  <c r="JG400" i="1"/>
  <c r="CH401" i="1"/>
  <c r="CI401" i="1" s="1"/>
  <c r="BD402" i="1"/>
  <c r="BE402" i="1" s="1"/>
  <c r="BX402" i="1"/>
  <c r="BY402" i="1" s="1"/>
  <c r="CZ410" i="1"/>
  <c r="HF410" i="1"/>
  <c r="HG410" i="1" s="1"/>
  <c r="JG410" i="1"/>
  <c r="BK412" i="1"/>
  <c r="JG413" i="1"/>
  <c r="CH419" i="1"/>
  <c r="CI419" i="1" s="1"/>
  <c r="JG425" i="1"/>
  <c r="BK426" i="1"/>
  <c r="BD429" i="1"/>
  <c r="BE429" i="1" s="1"/>
  <c r="GV429" i="1"/>
  <c r="IH434" i="1"/>
  <c r="IL434" i="1" s="1"/>
  <c r="IH436" i="1"/>
  <c r="IL436" i="1" s="1"/>
  <c r="JE436" i="1"/>
  <c r="JF436" i="1" s="1"/>
  <c r="JG437" i="1"/>
  <c r="GV438" i="1"/>
  <c r="IH444" i="1"/>
  <c r="CF444" i="1"/>
  <c r="GO445" i="1"/>
  <c r="JG446" i="1"/>
  <c r="JE459" i="1"/>
  <c r="JF459" i="1" s="1"/>
  <c r="IH459" i="1"/>
  <c r="IL459" i="1" s="1"/>
  <c r="CH459" i="1"/>
  <c r="GO459" i="1"/>
  <c r="IH461" i="1"/>
  <c r="IL461" i="1" s="1"/>
  <c r="HF461" i="1"/>
  <c r="HG461" i="1" s="1"/>
  <c r="JE461" i="1"/>
  <c r="JF461" i="1" s="1"/>
  <c r="JG461" i="1"/>
  <c r="JG463" i="1"/>
  <c r="GV507" i="1"/>
  <c r="BD385" i="1"/>
  <c r="BE385" i="1" s="1"/>
  <c r="JG386" i="1"/>
  <c r="BD400" i="1"/>
  <c r="BE400" i="1" s="1"/>
  <c r="JG405" i="1"/>
  <c r="CH412" i="1"/>
  <c r="CI412" i="1" s="1"/>
  <c r="CF436" i="1"/>
  <c r="GO436" i="1"/>
  <c r="CH454" i="1"/>
  <c r="CI454" i="1" s="1"/>
  <c r="BX454" i="1"/>
  <c r="BY454" i="1" s="1"/>
  <c r="JG454" i="1"/>
  <c r="HF463" i="1"/>
  <c r="HG463" i="1" s="1"/>
  <c r="JE463" i="1"/>
  <c r="JF463" i="1" s="1"/>
  <c r="BD474" i="1"/>
  <c r="BE474" i="1" s="1"/>
  <c r="BH474" i="1"/>
  <c r="JG478" i="1"/>
  <c r="BD497" i="1"/>
  <c r="BE497" i="1" s="1"/>
  <c r="IH499" i="1"/>
  <c r="BX499" i="1"/>
  <c r="BY499" i="1" s="1"/>
  <c r="HF499" i="1"/>
  <c r="HG499" i="1" s="1"/>
  <c r="JG499" i="1"/>
  <c r="BX502" i="1"/>
  <c r="BY502" i="1" s="1"/>
  <c r="CH504" i="1"/>
  <c r="GV504" i="1"/>
  <c r="GO517" i="1"/>
  <c r="CH517" i="1"/>
  <c r="CI517" i="1" s="1"/>
  <c r="BX549" i="1"/>
  <c r="BY549" i="1" s="1"/>
  <c r="HF468" i="1"/>
  <c r="HG468" i="1" s="1"/>
  <c r="HF469" i="1"/>
  <c r="HG469" i="1" s="1"/>
  <c r="CH481" i="1"/>
  <c r="CI481" i="1" s="1"/>
  <c r="GO482" i="1"/>
  <c r="JG488" i="1"/>
  <c r="BD490" i="1"/>
  <c r="BE490" i="1" s="1"/>
  <c r="BK491" i="1"/>
  <c r="BH496" i="1"/>
  <c r="BD496" i="1"/>
  <c r="BE496" i="1" s="1"/>
  <c r="JE499" i="1"/>
  <c r="JF499" i="1" s="1"/>
  <c r="CH502" i="1"/>
  <c r="GO502" i="1"/>
  <c r="GV509" i="1"/>
  <c r="GV519" i="1"/>
  <c r="BK519" i="1"/>
  <c r="IH520" i="1"/>
  <c r="IL520" i="1" s="1"/>
  <c r="BX468" i="1"/>
  <c r="BY468" i="1" s="1"/>
  <c r="CH480" i="1"/>
  <c r="CI480" i="1" s="1"/>
  <c r="BX482" i="1"/>
  <c r="BY482" i="1" s="1"/>
  <c r="HF482" i="1"/>
  <c r="HG482" i="1" s="1"/>
  <c r="JG493" i="1"/>
  <c r="CH496" i="1"/>
  <c r="CI496" i="1" s="1"/>
  <c r="CH499" i="1"/>
  <c r="CI499" i="1" s="1"/>
  <c r="JG503" i="1"/>
  <c r="HF471" i="1"/>
  <c r="HG471" i="1" s="1"/>
  <c r="BX471" i="1"/>
  <c r="BY471" i="1" s="1"/>
  <c r="JE493" i="1"/>
  <c r="JF493" i="1" s="1"/>
  <c r="BX493" i="1"/>
  <c r="BY493" i="1" s="1"/>
  <c r="JG501" i="1"/>
  <c r="GO507" i="1"/>
  <c r="BX508" i="1"/>
  <c r="BY508" i="1" s="1"/>
  <c r="JG508" i="1"/>
  <c r="JG426" i="1"/>
  <c r="JG431" i="1"/>
  <c r="IH438" i="1"/>
  <c r="IL438" i="1" s="1"/>
  <c r="JG439" i="1"/>
  <c r="IH451" i="1"/>
  <c r="IL451" i="1" s="1"/>
  <c r="IH463" i="1"/>
  <c r="IL463" i="1" s="1"/>
  <c r="GV465" i="1"/>
  <c r="BX469" i="1"/>
  <c r="BY469" i="1" s="1"/>
  <c r="IH470" i="1"/>
  <c r="HF470" i="1"/>
  <c r="HG470" i="1" s="1"/>
  <c r="JE471" i="1"/>
  <c r="JF471" i="1" s="1"/>
  <c r="JE473" i="1"/>
  <c r="JF473" i="1" s="1"/>
  <c r="BX473" i="1"/>
  <c r="BY473" i="1" s="1"/>
  <c r="JG474" i="1"/>
  <c r="BQ478" i="1"/>
  <c r="CF479" i="1"/>
  <c r="FB479" i="1" s="1"/>
  <c r="JE482" i="1"/>
  <c r="JF482" i="1" s="1"/>
  <c r="BD485" i="1"/>
  <c r="BE485" i="1" s="1"/>
  <c r="IH487" i="1"/>
  <c r="IL487" i="1" s="1"/>
  <c r="GO487" i="1"/>
  <c r="BX490" i="1"/>
  <c r="BY490" i="1" s="1"/>
  <c r="JG495" i="1"/>
  <c r="BD501" i="1"/>
  <c r="BE501" i="1" s="1"/>
  <c r="IH506" i="1"/>
  <c r="BX507" i="1"/>
  <c r="BY507" i="1" s="1"/>
  <c r="HF507" i="1"/>
  <c r="HG507" i="1" s="1"/>
  <c r="JE507" i="1"/>
  <c r="JF507" i="1" s="1"/>
  <c r="IH510" i="1"/>
  <c r="IL510" i="1" s="1"/>
  <c r="BX510" i="1"/>
  <c r="BY510" i="1" s="1"/>
  <c r="JE510" i="1"/>
  <c r="JF510" i="1" s="1"/>
  <c r="HF510" i="1"/>
  <c r="HG510" i="1" s="1"/>
  <c r="JG510" i="1"/>
  <c r="BH518" i="1"/>
  <c r="BD518" i="1"/>
  <c r="BE518" i="1" s="1"/>
  <c r="BX529" i="1"/>
  <c r="BY529" i="1" s="1"/>
  <c r="IH529" i="1"/>
  <c r="IL529" i="1" s="1"/>
  <c r="HF529" i="1"/>
  <c r="HG529" i="1" s="1"/>
  <c r="JE540" i="1"/>
  <c r="JF540" i="1" s="1"/>
  <c r="HF540" i="1"/>
  <c r="HG540" i="1" s="1"/>
  <c r="IH540" i="1"/>
  <c r="IL540" i="1" s="1"/>
  <c r="CH540" i="1"/>
  <c r="CI540" i="1" s="1"/>
  <c r="CI550" i="1"/>
  <c r="CF550" i="1"/>
  <c r="CZ550" i="1" s="1"/>
  <c r="JG417" i="1"/>
  <c r="JG421" i="1"/>
  <c r="IH424" i="1"/>
  <c r="BX424" i="1"/>
  <c r="BY424" i="1" s="1"/>
  <c r="CH425" i="1"/>
  <c r="CI425" i="1" s="1"/>
  <c r="BK427" i="1"/>
  <c r="BX430" i="1"/>
  <c r="BY430" i="1" s="1"/>
  <c r="BX433" i="1"/>
  <c r="BY433" i="1" s="1"/>
  <c r="JG433" i="1"/>
  <c r="IL444" i="1"/>
  <c r="BD451" i="1"/>
  <c r="BE451" i="1" s="1"/>
  <c r="JE451" i="1"/>
  <c r="JF451" i="1" s="1"/>
  <c r="IH454" i="1"/>
  <c r="JG455" i="1"/>
  <c r="IH458" i="1"/>
  <c r="IL458" i="1" s="1"/>
  <c r="IH460" i="1"/>
  <c r="IL460" i="1" s="1"/>
  <c r="CH468" i="1"/>
  <c r="CI468" i="1" s="1"/>
  <c r="BX470" i="1"/>
  <c r="BY470" i="1" s="1"/>
  <c r="CH471" i="1"/>
  <c r="CF471" i="1" s="1"/>
  <c r="BD475" i="1"/>
  <c r="BE475" i="1" s="1"/>
  <c r="JG476" i="1"/>
  <c r="BD477" i="1"/>
  <c r="BE477" i="1" s="1"/>
  <c r="BD479" i="1"/>
  <c r="BE479" i="1" s="1"/>
  <c r="BH479" i="1"/>
  <c r="GO479" i="1"/>
  <c r="BK482" i="1"/>
  <c r="BN485" i="1"/>
  <c r="GZ485" i="1" s="1"/>
  <c r="GO490" i="1"/>
  <c r="CF490" i="1"/>
  <c r="IH490" i="1"/>
  <c r="IL490" i="1" s="1"/>
  <c r="IL492" i="1"/>
  <c r="HF493" i="1"/>
  <c r="HG493" i="1" s="1"/>
  <c r="GV495" i="1"/>
  <c r="BK495" i="1"/>
  <c r="JG497" i="1"/>
  <c r="CH508" i="1"/>
  <c r="CI508" i="1" s="1"/>
  <c r="CH510" i="1"/>
  <c r="GO510" i="1"/>
  <c r="CF512" i="1"/>
  <c r="FB512" i="1" s="1"/>
  <c r="JG517" i="1"/>
  <c r="JG527" i="1"/>
  <c r="JE529" i="1"/>
  <c r="JF529" i="1" s="1"/>
  <c r="JG468" i="1"/>
  <c r="CH469" i="1"/>
  <c r="CI469" i="1" s="1"/>
  <c r="JG469" i="1"/>
  <c r="JG470" i="1"/>
  <c r="IH480" i="1"/>
  <c r="IL480" i="1" s="1"/>
  <c r="BX480" i="1"/>
  <c r="BY480" i="1" s="1"/>
  <c r="JE491" i="1"/>
  <c r="JF491" i="1" s="1"/>
  <c r="HF491" i="1"/>
  <c r="HG491" i="1" s="1"/>
  <c r="BX504" i="1"/>
  <c r="BY504" i="1" s="1"/>
  <c r="JE504" i="1"/>
  <c r="JF504" i="1" s="1"/>
  <c r="CH514" i="1"/>
  <c r="CI514" i="1" s="1"/>
  <c r="JE524" i="1"/>
  <c r="JF524" i="1" s="1"/>
  <c r="HF524" i="1"/>
  <c r="HG524" i="1" s="1"/>
  <c r="IH524" i="1"/>
  <c r="BX524" i="1"/>
  <c r="BY524" i="1" s="1"/>
  <c r="GO540" i="1"/>
  <c r="JG542" i="1"/>
  <c r="CH543" i="1"/>
  <c r="CI543" i="1" s="1"/>
  <c r="JE543" i="1"/>
  <c r="JF543" i="1" s="1"/>
  <c r="IH546" i="1"/>
  <c r="IL546" i="1" s="1"/>
  <c r="IH471" i="1"/>
  <c r="IL471" i="1" s="1"/>
  <c r="JG480" i="1"/>
  <c r="JG484" i="1"/>
  <c r="JG496" i="1"/>
  <c r="IH502" i="1"/>
  <c r="IL502" i="1" s="1"/>
  <c r="JG504" i="1"/>
  <c r="JE512" i="1"/>
  <c r="JF512" i="1" s="1"/>
  <c r="IL526" i="1"/>
  <c r="JG526" i="1"/>
  <c r="BK535" i="1"/>
  <c r="JG541" i="1"/>
  <c r="BK542" i="1"/>
  <c r="JE542" i="1"/>
  <c r="JF542" i="1" s="1"/>
  <c r="BX546" i="1"/>
  <c r="BY546" i="1" s="1"/>
  <c r="BH549" i="1"/>
  <c r="BN556" i="1"/>
  <c r="GZ556" i="1" s="1"/>
  <c r="BD556" i="1"/>
  <c r="BE556" i="1" s="1"/>
  <c r="HF512" i="1"/>
  <c r="HG512" i="1" s="1"/>
  <c r="IH515" i="1"/>
  <c r="IL515" i="1" s="1"/>
  <c r="IH521" i="1"/>
  <c r="IL521" i="1" s="1"/>
  <c r="GO522" i="1"/>
  <c r="BD523" i="1"/>
  <c r="BE523" i="1" s="1"/>
  <c r="CH524" i="1"/>
  <c r="IH525" i="1"/>
  <c r="IL525" i="1" s="1"/>
  <c r="GV526" i="1"/>
  <c r="JE532" i="1"/>
  <c r="JF532" i="1" s="1"/>
  <c r="GV539" i="1"/>
  <c r="HF541" i="1"/>
  <c r="HG541" i="1" s="1"/>
  <c r="BD525" i="1"/>
  <c r="BE525" i="1" s="1"/>
  <c r="BX532" i="1"/>
  <c r="BY532" i="1" s="1"/>
  <c r="JG532" i="1"/>
  <c r="GO534" i="1"/>
  <c r="HF542" i="1"/>
  <c r="HG542" i="1" s="1"/>
  <c r="JG546" i="1"/>
  <c r="BH554" i="1"/>
  <c r="BD554" i="1"/>
  <c r="BE554" i="1" s="1"/>
  <c r="GO554" i="1"/>
  <c r="CH554" i="1"/>
  <c r="CH520" i="1"/>
  <c r="BK523" i="1"/>
  <c r="JG524" i="1"/>
  <c r="JG528" i="1"/>
  <c r="BX530" i="1"/>
  <c r="BY530" i="1" s="1"/>
  <c r="IH536" i="1"/>
  <c r="IL536" i="1" s="1"/>
  <c r="JG536" i="1"/>
  <c r="BX541" i="1"/>
  <c r="BY541" i="1" s="1"/>
  <c r="IH550" i="1"/>
  <c r="IL550" i="1" s="1"/>
  <c r="HF550" i="1"/>
  <c r="HG550" i="1" s="1"/>
  <c r="JG471" i="1"/>
  <c r="IL479" i="1"/>
  <c r="JG481" i="1"/>
  <c r="IH484" i="1"/>
  <c r="IL484" i="1" s="1"/>
  <c r="IH504" i="1"/>
  <c r="IL504" i="1" s="1"/>
  <c r="JG514" i="1"/>
  <c r="CH515" i="1"/>
  <c r="JG522" i="1"/>
  <c r="BK525" i="1"/>
  <c r="CH529" i="1"/>
  <c r="CI529" i="1" s="1"/>
  <c r="JG530" i="1"/>
  <c r="BD531" i="1"/>
  <c r="BE531" i="1" s="1"/>
  <c r="JE536" i="1"/>
  <c r="JF536" i="1" s="1"/>
  <c r="GV538" i="1"/>
  <c r="JG538" i="1"/>
  <c r="CF541" i="1"/>
  <c r="GL541" i="1" s="1"/>
  <c r="GO543" i="1"/>
  <c r="CH547" i="1"/>
  <c r="CI547" i="1" s="1"/>
  <c r="BH553" i="1"/>
  <c r="JG515" i="1"/>
  <c r="BD519" i="1"/>
  <c r="BE519" i="1" s="1"/>
  <c r="JG531" i="1"/>
  <c r="JG534" i="1"/>
  <c r="BD535" i="1"/>
  <c r="BE535" i="1" s="1"/>
  <c r="JG535" i="1"/>
  <c r="IL542" i="1"/>
  <c r="BX542" i="1"/>
  <c r="BY542" i="1" s="1"/>
  <c r="JG551" i="1"/>
  <c r="JG554" i="1"/>
  <c r="BK555" i="1"/>
  <c r="GO556" i="1"/>
  <c r="JG553" i="1"/>
  <c r="IH559" i="1"/>
  <c r="IL559" i="1" s="1"/>
  <c r="JG555" i="1"/>
  <c r="GO13" i="1"/>
  <c r="CH14" i="1"/>
  <c r="CI14" i="1" s="1"/>
  <c r="JJ15" i="1"/>
  <c r="BH23" i="1"/>
  <c r="BD23" i="1"/>
  <c r="BE23" i="1" s="1"/>
  <c r="IL26" i="1"/>
  <c r="BH31" i="1"/>
  <c r="BD31" i="1"/>
  <c r="BE31" i="1" s="1"/>
  <c r="BH39" i="1"/>
  <c r="BD39" i="1"/>
  <c r="BE39" i="1" s="1"/>
  <c r="IL42" i="1"/>
  <c r="BH48" i="1"/>
  <c r="BD48" i="1"/>
  <c r="BE48" i="1" s="1"/>
  <c r="BH52" i="1"/>
  <c r="BD52" i="1"/>
  <c r="BE52" i="1" s="1"/>
  <c r="BH56" i="1"/>
  <c r="BD56" i="1"/>
  <c r="BE56" i="1" s="1"/>
  <c r="CI110" i="1"/>
  <c r="CF110" i="1"/>
  <c r="CI113" i="1"/>
  <c r="CF113" i="1"/>
  <c r="CI129" i="1"/>
  <c r="CF129" i="1"/>
  <c r="CD140" i="1"/>
  <c r="GL140" i="1"/>
  <c r="FT140" i="1"/>
  <c r="FB140" i="1"/>
  <c r="EJ140" i="1"/>
  <c r="DR140" i="1"/>
  <c r="CZ140" i="1"/>
  <c r="CG140" i="1"/>
  <c r="JG13" i="1"/>
  <c r="CI7" i="1"/>
  <c r="CI8" i="1"/>
  <c r="CH9" i="1"/>
  <c r="CI9" i="1" s="1"/>
  <c r="CH10" i="1"/>
  <c r="CI10" i="1" s="1"/>
  <c r="CH11" i="1"/>
  <c r="CI11" i="1" s="1"/>
  <c r="CH12" i="1"/>
  <c r="CI12" i="1" s="1"/>
  <c r="BH15" i="1"/>
  <c r="CH17" i="1"/>
  <c r="CI17" i="1" s="1"/>
  <c r="JG17" i="1"/>
  <c r="BH26" i="1"/>
  <c r="BD26" i="1"/>
  <c r="BE26" i="1" s="1"/>
  <c r="BH34" i="1"/>
  <c r="BD34" i="1"/>
  <c r="BE34" i="1" s="1"/>
  <c r="BH42" i="1"/>
  <c r="BD42" i="1"/>
  <c r="BE42" i="1" s="1"/>
  <c r="JG51" i="1"/>
  <c r="JG55" i="1"/>
  <c r="BD84" i="1"/>
  <c r="BE84" i="1" s="1"/>
  <c r="BD86" i="1"/>
  <c r="BE86" i="1" s="1"/>
  <c r="BK86" i="1"/>
  <c r="BD110" i="1"/>
  <c r="BE110" i="1" s="1"/>
  <c r="BK110" i="1"/>
  <c r="BD133" i="1"/>
  <c r="BE133" i="1" s="1"/>
  <c r="BH133" i="1"/>
  <c r="BH195" i="1"/>
  <c r="BD195" i="1"/>
  <c r="BE195" i="1" s="1"/>
  <c r="CH13" i="1"/>
  <c r="CI13" i="1" s="1"/>
  <c r="GO16" i="1"/>
  <c r="BH21" i="1"/>
  <c r="BD21" i="1"/>
  <c r="BE21" i="1" s="1"/>
  <c r="BH29" i="1"/>
  <c r="BD29" i="1"/>
  <c r="BE29" i="1" s="1"/>
  <c r="BH37" i="1"/>
  <c r="BD37" i="1"/>
  <c r="BE37" i="1" s="1"/>
  <c r="BH45" i="1"/>
  <c r="BD45" i="1"/>
  <c r="BE45" i="1" s="1"/>
  <c r="BH49" i="1"/>
  <c r="BD49" i="1"/>
  <c r="BE49" i="1" s="1"/>
  <c r="BH53" i="1"/>
  <c r="BD53" i="1"/>
  <c r="BE53" i="1" s="1"/>
  <c r="IH79" i="1"/>
  <c r="IL79" i="1" s="1"/>
  <c r="BX79" i="1"/>
  <c r="BY79" i="1" s="1"/>
  <c r="JG79" i="1"/>
  <c r="IH80" i="1"/>
  <c r="IL80" i="1" s="1"/>
  <c r="BX80" i="1"/>
  <c r="BY80" i="1" s="1"/>
  <c r="BD94" i="1"/>
  <c r="BE94" i="1" s="1"/>
  <c r="BK94" i="1"/>
  <c r="BK96" i="1"/>
  <c r="BD96" i="1"/>
  <c r="BE96" i="1" s="1"/>
  <c r="GL96" i="1"/>
  <c r="FT96" i="1"/>
  <c r="FB96" i="1"/>
  <c r="EJ96" i="1"/>
  <c r="DR96" i="1"/>
  <c r="CZ96" i="1"/>
  <c r="CG96" i="1"/>
  <c r="CD96" i="1"/>
  <c r="BX7" i="1"/>
  <c r="BY7" i="1" s="1"/>
  <c r="GO7" i="1"/>
  <c r="BX8" i="1"/>
  <c r="BY8" i="1" s="1"/>
  <c r="GO8" i="1"/>
  <c r="BX9" i="1"/>
  <c r="BY9" i="1" s="1"/>
  <c r="GO9" i="1"/>
  <c r="BX10" i="1"/>
  <c r="BY10" i="1" s="1"/>
  <c r="GO10" i="1"/>
  <c r="BX11" i="1"/>
  <c r="BY11" i="1" s="1"/>
  <c r="GO11" i="1"/>
  <c r="BX12" i="1"/>
  <c r="BY12" i="1" s="1"/>
  <c r="BH14" i="1"/>
  <c r="BD18" i="1"/>
  <c r="BE18" i="1" s="1"/>
  <c r="BH19" i="1"/>
  <c r="BH24" i="1"/>
  <c r="BD24" i="1"/>
  <c r="BE24" i="1" s="1"/>
  <c r="JG26" i="1"/>
  <c r="BH32" i="1"/>
  <c r="BD32" i="1"/>
  <c r="BE32" i="1" s="1"/>
  <c r="JG34" i="1"/>
  <c r="IL35" i="1"/>
  <c r="BH40" i="1"/>
  <c r="BD40" i="1"/>
  <c r="BE40" i="1" s="1"/>
  <c r="JG42" i="1"/>
  <c r="IL43" i="1"/>
  <c r="JG48" i="1"/>
  <c r="JG52" i="1"/>
  <c r="BD80" i="1"/>
  <c r="BE80" i="1" s="1"/>
  <c r="BD128" i="1"/>
  <c r="BE128" i="1" s="1"/>
  <c r="BK128" i="1"/>
  <c r="CD151" i="1"/>
  <c r="GL151" i="1"/>
  <c r="FT151" i="1"/>
  <c r="FB151" i="1"/>
  <c r="EJ151" i="1"/>
  <c r="DR151" i="1"/>
  <c r="CZ151" i="1"/>
  <c r="CG151" i="1"/>
  <c r="JJ14" i="1"/>
  <c r="BD13" i="1"/>
  <c r="BE13" i="1" s="1"/>
  <c r="IH13" i="1"/>
  <c r="IL13" i="1" s="1"/>
  <c r="JJ13" i="1"/>
  <c r="GO15" i="1"/>
  <c r="JG15" i="1"/>
  <c r="CH16" i="1"/>
  <c r="CI16" i="1" s="1"/>
  <c r="BD17" i="1"/>
  <c r="BE17" i="1" s="1"/>
  <c r="JJ18" i="1"/>
  <c r="JG21" i="1"/>
  <c r="IL22" i="1"/>
  <c r="BH27" i="1"/>
  <c r="BD27" i="1"/>
  <c r="BE27" i="1" s="1"/>
  <c r="JG29" i="1"/>
  <c r="BH35" i="1"/>
  <c r="BD35" i="1"/>
  <c r="BE35" i="1" s="1"/>
  <c r="JG37" i="1"/>
  <c r="IL38" i="1"/>
  <c r="BH43" i="1"/>
  <c r="BD43" i="1"/>
  <c r="BE43" i="1" s="1"/>
  <c r="JG45" i="1"/>
  <c r="IL46" i="1"/>
  <c r="BH50" i="1"/>
  <c r="BD50" i="1"/>
  <c r="BE50" i="1" s="1"/>
  <c r="IL50" i="1"/>
  <c r="BH54" i="1"/>
  <c r="BD54" i="1"/>
  <c r="BE54" i="1" s="1"/>
  <c r="IL54" i="1"/>
  <c r="BK89" i="1"/>
  <c r="CI99" i="1"/>
  <c r="CF99" i="1"/>
  <c r="CI123" i="1"/>
  <c r="CF123" i="1"/>
  <c r="CD144" i="1"/>
  <c r="GL144" i="1"/>
  <c r="FT144" i="1"/>
  <c r="FB144" i="1"/>
  <c r="EJ144" i="1"/>
  <c r="DR144" i="1"/>
  <c r="CZ144" i="1"/>
  <c r="CG144" i="1"/>
  <c r="CD152" i="1"/>
  <c r="GL152" i="1"/>
  <c r="FT152" i="1"/>
  <c r="FB152" i="1"/>
  <c r="EJ152" i="1"/>
  <c r="DR152" i="1"/>
  <c r="CZ152" i="1"/>
  <c r="CG152" i="1"/>
  <c r="BH13" i="1"/>
  <c r="BH17" i="1"/>
  <c r="IH17" i="1"/>
  <c r="IL17" i="1" s="1"/>
  <c r="JJ17" i="1"/>
  <c r="BH22" i="1"/>
  <c r="BD22" i="1"/>
  <c r="BE22" i="1" s="1"/>
  <c r="JG24" i="1"/>
  <c r="IL25" i="1"/>
  <c r="BH30" i="1"/>
  <c r="BD30" i="1"/>
  <c r="BE30" i="1" s="1"/>
  <c r="JG32" i="1"/>
  <c r="IL33" i="1"/>
  <c r="BH38" i="1"/>
  <c r="BD38" i="1"/>
  <c r="BE38" i="1" s="1"/>
  <c r="JG40" i="1"/>
  <c r="IL41" i="1"/>
  <c r="BH46" i="1"/>
  <c r="BD46" i="1"/>
  <c r="BE46" i="1" s="1"/>
  <c r="JG53" i="1"/>
  <c r="BK101" i="1"/>
  <c r="BD101" i="1"/>
  <c r="BE101" i="1" s="1"/>
  <c r="BD123" i="1"/>
  <c r="BE123" i="1" s="1"/>
  <c r="BK123" i="1"/>
  <c r="CF132" i="1"/>
  <c r="JJ12" i="1"/>
  <c r="GO14" i="1"/>
  <c r="JG14" i="1"/>
  <c r="CH15" i="1"/>
  <c r="CI15" i="1" s="1"/>
  <c r="BD16" i="1"/>
  <c r="BE16" i="1" s="1"/>
  <c r="IL20" i="1"/>
  <c r="BH25" i="1"/>
  <c r="BD25" i="1"/>
  <c r="BE25" i="1" s="1"/>
  <c r="IL28" i="1"/>
  <c r="BH33" i="1"/>
  <c r="BD33" i="1"/>
  <c r="BE33" i="1" s="1"/>
  <c r="BH41" i="1"/>
  <c r="BD41" i="1"/>
  <c r="BE41" i="1" s="1"/>
  <c r="IL44" i="1"/>
  <c r="BH47" i="1"/>
  <c r="BD47" i="1"/>
  <c r="BE47" i="1" s="1"/>
  <c r="IL47" i="1"/>
  <c r="BH51" i="1"/>
  <c r="BD51" i="1"/>
  <c r="BE51" i="1" s="1"/>
  <c r="BH55" i="1"/>
  <c r="BD55" i="1"/>
  <c r="BE55" i="1" s="1"/>
  <c r="IL55" i="1"/>
  <c r="IL59" i="1"/>
  <c r="IL61" i="1"/>
  <c r="IL63" i="1"/>
  <c r="IL65" i="1"/>
  <c r="IL67" i="1"/>
  <c r="IL69" i="1"/>
  <c r="IL73" i="1"/>
  <c r="IL75" i="1"/>
  <c r="JG80" i="1"/>
  <c r="BD93" i="1"/>
  <c r="BE93" i="1" s="1"/>
  <c r="BK104" i="1"/>
  <c r="BD104" i="1"/>
  <c r="BE104" i="1" s="1"/>
  <c r="CF104" i="1"/>
  <c r="CI126" i="1"/>
  <c r="CF126" i="1"/>
  <c r="JJ553" i="1"/>
  <c r="JJ556" i="1"/>
  <c r="JJ559" i="1"/>
  <c r="JJ557" i="1"/>
  <c r="JJ558" i="1"/>
  <c r="JJ554" i="1"/>
  <c r="JJ549" i="1"/>
  <c r="JJ545" i="1"/>
  <c r="JJ546" i="1"/>
  <c r="JJ543" i="1"/>
  <c r="JJ550" i="1"/>
  <c r="JJ544" i="1"/>
  <c r="JJ540" i="1"/>
  <c r="JJ551" i="1"/>
  <c r="JJ547" i="1"/>
  <c r="JJ542" i="1"/>
  <c r="JJ534" i="1"/>
  <c r="JJ538" i="1"/>
  <c r="JJ535" i="1"/>
  <c r="JJ539" i="1"/>
  <c r="JJ527" i="1"/>
  <c r="JJ528" i="1"/>
  <c r="JJ548" i="1"/>
  <c r="JJ536" i="1"/>
  <c r="JJ529" i="1"/>
  <c r="JJ555" i="1"/>
  <c r="JJ552" i="1"/>
  <c r="JJ530" i="1"/>
  <c r="JJ524" i="1"/>
  <c r="JJ541" i="1"/>
  <c r="JJ525" i="1"/>
  <c r="JJ537" i="1"/>
  <c r="JJ531" i="1"/>
  <c r="JJ517" i="1"/>
  <c r="JJ518" i="1"/>
  <c r="JJ519" i="1"/>
  <c r="JJ533" i="1"/>
  <c r="JJ521" i="1"/>
  <c r="JJ520" i="1"/>
  <c r="JJ513" i="1"/>
  <c r="JJ505" i="1"/>
  <c r="JJ532" i="1"/>
  <c r="JJ515" i="1"/>
  <c r="JJ507" i="1"/>
  <c r="JJ499" i="1"/>
  <c r="JJ510" i="1"/>
  <c r="JJ502" i="1"/>
  <c r="JJ512" i="1"/>
  <c r="JJ504" i="1"/>
  <c r="JJ494" i="1"/>
  <c r="JJ523" i="1"/>
  <c r="JJ495" i="1"/>
  <c r="JJ516" i="1"/>
  <c r="JJ511" i="1"/>
  <c r="JJ503" i="1"/>
  <c r="JJ498" i="1"/>
  <c r="JJ522" i="1"/>
  <c r="JJ496" i="1"/>
  <c r="JJ497" i="1"/>
  <c r="JJ508" i="1"/>
  <c r="JJ493" i="1"/>
  <c r="JJ491" i="1"/>
  <c r="JJ506" i="1"/>
  <c r="JJ500" i="1"/>
  <c r="JJ489" i="1"/>
  <c r="JJ526" i="1"/>
  <c r="JJ509" i="1"/>
  <c r="JJ482" i="1"/>
  <c r="JJ474" i="1"/>
  <c r="JJ483" i="1"/>
  <c r="JJ475" i="1"/>
  <c r="JJ501" i="1"/>
  <c r="JJ492" i="1"/>
  <c r="JJ484" i="1"/>
  <c r="JJ476" i="1"/>
  <c r="JJ490" i="1"/>
  <c r="JJ488" i="1"/>
  <c r="JJ485" i="1"/>
  <c r="JJ486" i="1"/>
  <c r="JJ469" i="1"/>
  <c r="JJ481" i="1"/>
  <c r="JJ477" i="1"/>
  <c r="JJ470" i="1"/>
  <c r="JJ462" i="1"/>
  <c r="JJ479" i="1"/>
  <c r="JJ471" i="1"/>
  <c r="JJ463" i="1"/>
  <c r="JJ473" i="1"/>
  <c r="JJ464" i="1"/>
  <c r="JJ487" i="1"/>
  <c r="JJ465" i="1"/>
  <c r="JJ480" i="1"/>
  <c r="JJ466" i="1"/>
  <c r="JJ458" i="1"/>
  <c r="JJ514" i="1"/>
  <c r="JJ461" i="1"/>
  <c r="JJ460" i="1"/>
  <c r="JJ457" i="1"/>
  <c r="JJ453" i="1"/>
  <c r="JJ445" i="1"/>
  <c r="JJ437" i="1"/>
  <c r="JJ429" i="1"/>
  <c r="JJ454" i="1"/>
  <c r="JJ446" i="1"/>
  <c r="JJ438" i="1"/>
  <c r="JJ430" i="1"/>
  <c r="JJ472" i="1"/>
  <c r="JJ467" i="1"/>
  <c r="JJ455" i="1"/>
  <c r="JJ447" i="1"/>
  <c r="JJ439" i="1"/>
  <c r="JJ456" i="1"/>
  <c r="JJ448" i="1"/>
  <c r="JJ440" i="1"/>
  <c r="JJ459" i="1"/>
  <c r="JJ449" i="1"/>
  <c r="JJ441" i="1"/>
  <c r="JJ433" i="1"/>
  <c r="JJ425" i="1"/>
  <c r="JJ450" i="1"/>
  <c r="JJ431" i="1"/>
  <c r="JJ426" i="1"/>
  <c r="JJ418" i="1"/>
  <c r="JJ444" i="1"/>
  <c r="JJ443" i="1"/>
  <c r="JJ436" i="1"/>
  <c r="JJ435" i="1"/>
  <c r="JJ419" i="1"/>
  <c r="JJ420" i="1"/>
  <c r="JJ442" i="1"/>
  <c r="JJ421" i="1"/>
  <c r="JJ468" i="1"/>
  <c r="JJ452" i="1"/>
  <c r="JJ434" i="1"/>
  <c r="JJ428" i="1"/>
  <c r="JJ427" i="1"/>
  <c r="JJ423" i="1"/>
  <c r="JJ478" i="1"/>
  <c r="JJ451" i="1"/>
  <c r="JJ432" i="1"/>
  <c r="JJ422" i="1"/>
  <c r="JJ411" i="1"/>
  <c r="JJ403" i="1"/>
  <c r="JJ395" i="1"/>
  <c r="JJ387" i="1"/>
  <c r="JJ379" i="1"/>
  <c r="JJ412" i="1"/>
  <c r="JJ404" i="1"/>
  <c r="JJ396" i="1"/>
  <c r="JJ413" i="1"/>
  <c r="JJ405" i="1"/>
  <c r="JJ397" i="1"/>
  <c r="JJ389" i="1"/>
  <c r="JJ381" i="1"/>
  <c r="JJ414" i="1"/>
  <c r="JJ406" i="1"/>
  <c r="JJ398" i="1"/>
  <c r="JJ390" i="1"/>
  <c r="JJ382" i="1"/>
  <c r="JJ424" i="1"/>
  <c r="JJ415" i="1"/>
  <c r="JJ407" i="1"/>
  <c r="JJ399" i="1"/>
  <c r="JJ391" i="1"/>
  <c r="JJ383" i="1"/>
  <c r="JJ416" i="1"/>
  <c r="JJ408" i="1"/>
  <c r="JJ400" i="1"/>
  <c r="JJ410" i="1"/>
  <c r="JJ394" i="1"/>
  <c r="JJ375" i="1"/>
  <c r="JJ360" i="1"/>
  <c r="JJ352" i="1"/>
  <c r="JJ392" i="1"/>
  <c r="JJ376" i="1"/>
  <c r="JJ393" i="1"/>
  <c r="JJ385" i="1"/>
  <c r="JJ384" i="1"/>
  <c r="JJ377" i="1"/>
  <c r="JJ369" i="1"/>
  <c r="JJ402" i="1"/>
  <c r="JJ378" i="1"/>
  <c r="JJ370" i="1"/>
  <c r="JJ363" i="1"/>
  <c r="JJ355" i="1"/>
  <c r="JJ409" i="1"/>
  <c r="JJ388" i="1"/>
  <c r="JJ371" i="1"/>
  <c r="JJ364" i="1"/>
  <c r="JJ356" i="1"/>
  <c r="JJ372" i="1"/>
  <c r="JJ365" i="1"/>
  <c r="JJ357" i="1"/>
  <c r="JJ349" i="1"/>
  <c r="JJ380" i="1"/>
  <c r="JJ373" i="1"/>
  <c r="JJ386" i="1"/>
  <c r="JJ358" i="1"/>
  <c r="JJ354" i="1"/>
  <c r="JJ350" i="1"/>
  <c r="JJ417" i="1"/>
  <c r="JJ374" i="1"/>
  <c r="JJ361" i="1"/>
  <c r="JJ366" i="1"/>
  <c r="JJ353" i="1"/>
  <c r="JJ401" i="1"/>
  <c r="JJ351" i="1"/>
  <c r="JJ347" i="1"/>
  <c r="JJ341" i="1"/>
  <c r="JJ333" i="1"/>
  <c r="JJ325" i="1"/>
  <c r="JJ317" i="1"/>
  <c r="JJ368" i="1"/>
  <c r="JJ342" i="1"/>
  <c r="JJ334" i="1"/>
  <c r="JJ326" i="1"/>
  <c r="JJ318" i="1"/>
  <c r="JJ343" i="1"/>
  <c r="JJ335" i="1"/>
  <c r="JJ327" i="1"/>
  <c r="JJ319" i="1"/>
  <c r="JJ359" i="1"/>
  <c r="JJ344" i="1"/>
  <c r="JJ336" i="1"/>
  <c r="JJ328" i="1"/>
  <c r="JJ320" i="1"/>
  <c r="JJ348" i="1"/>
  <c r="JJ345" i="1"/>
  <c r="JJ362" i="1"/>
  <c r="JJ346" i="1"/>
  <c r="JJ338" i="1"/>
  <c r="JJ330" i="1"/>
  <c r="JJ322" i="1"/>
  <c r="JJ367" i="1"/>
  <c r="JJ339" i="1"/>
  <c r="JJ331" i="1"/>
  <c r="JJ309" i="1"/>
  <c r="JJ301" i="1"/>
  <c r="JJ299" i="1"/>
  <c r="JJ310" i="1"/>
  <c r="JJ302" i="1"/>
  <c r="JJ298" i="1"/>
  <c r="JJ290" i="1"/>
  <c r="JJ332" i="1"/>
  <c r="JJ316" i="1"/>
  <c r="JJ311" i="1"/>
  <c r="JJ303" i="1"/>
  <c r="JJ297" i="1"/>
  <c r="JJ313" i="1"/>
  <c r="JJ304" i="1"/>
  <c r="JJ296" i="1"/>
  <c r="JJ340" i="1"/>
  <c r="JJ329" i="1"/>
  <c r="JJ323" i="1"/>
  <c r="JJ312" i="1"/>
  <c r="JJ305" i="1"/>
  <c r="JJ295" i="1"/>
  <c r="JJ315" i="1"/>
  <c r="JJ337" i="1"/>
  <c r="JJ324" i="1"/>
  <c r="JJ308" i="1"/>
  <c r="JJ300" i="1"/>
  <c r="JJ307" i="1"/>
  <c r="JJ285" i="1"/>
  <c r="JJ277" i="1"/>
  <c r="JJ262" i="1"/>
  <c r="JJ254" i="1"/>
  <c r="JJ284" i="1"/>
  <c r="JJ276" i="1"/>
  <c r="JJ270" i="1"/>
  <c r="JJ263" i="1"/>
  <c r="JJ255" i="1"/>
  <c r="JJ283" i="1"/>
  <c r="JJ275" i="1"/>
  <c r="JJ271" i="1"/>
  <c r="JJ264" i="1"/>
  <c r="JJ282" i="1"/>
  <c r="JJ274" i="1"/>
  <c r="JJ272" i="1"/>
  <c r="JJ265" i="1"/>
  <c r="JJ257" i="1"/>
  <c r="JJ314" i="1"/>
  <c r="JJ306" i="1"/>
  <c r="JJ292" i="1"/>
  <c r="JJ291" i="1"/>
  <c r="JJ289" i="1"/>
  <c r="JJ281" i="1"/>
  <c r="JJ273" i="1"/>
  <c r="JJ266" i="1"/>
  <c r="JJ258" i="1"/>
  <c r="JJ321" i="1"/>
  <c r="JJ288" i="1"/>
  <c r="JJ280" i="1"/>
  <c r="JJ267" i="1"/>
  <c r="JJ259" i="1"/>
  <c r="JJ286" i="1"/>
  <c r="JJ278" i="1"/>
  <c r="JJ269" i="1"/>
  <c r="JJ261" i="1"/>
  <c r="JJ247" i="1"/>
  <c r="JJ239" i="1"/>
  <c r="JJ231" i="1"/>
  <c r="JJ294" i="1"/>
  <c r="JJ248" i="1"/>
  <c r="JJ240" i="1"/>
  <c r="JJ232" i="1"/>
  <c r="JJ260" i="1"/>
  <c r="JJ256" i="1"/>
  <c r="JJ249" i="1"/>
  <c r="JJ241" i="1"/>
  <c r="JJ233" i="1"/>
  <c r="JJ250" i="1"/>
  <c r="JJ242" i="1"/>
  <c r="JJ234" i="1"/>
  <c r="JJ268" i="1"/>
  <c r="JJ251" i="1"/>
  <c r="JJ243" i="1"/>
  <c r="JJ235" i="1"/>
  <c r="JJ293" i="1"/>
  <c r="JJ287" i="1"/>
  <c r="JJ279" i="1"/>
  <c r="JJ252" i="1"/>
  <c r="JJ244" i="1"/>
  <c r="JJ236" i="1"/>
  <c r="JJ253" i="1"/>
  <c r="JJ245" i="1"/>
  <c r="JJ237" i="1"/>
  <c r="JJ229" i="1"/>
  <c r="JJ228" i="1"/>
  <c r="JJ227" i="1"/>
  <c r="JJ226" i="1"/>
  <c r="JJ225" i="1"/>
  <c r="JJ224" i="1"/>
  <c r="JJ223" i="1"/>
  <c r="JJ222" i="1"/>
  <c r="JJ221" i="1"/>
  <c r="JJ220" i="1"/>
  <c r="JJ219" i="1"/>
  <c r="JJ218" i="1"/>
  <c r="JJ217" i="1"/>
  <c r="JJ216" i="1"/>
  <c r="JJ215" i="1"/>
  <c r="JJ214" i="1"/>
  <c r="JJ213" i="1"/>
  <c r="JJ212" i="1"/>
  <c r="JJ238" i="1"/>
  <c r="JJ208" i="1"/>
  <c r="JJ207" i="1"/>
  <c r="JJ206" i="1"/>
  <c r="JJ205" i="1"/>
  <c r="JJ204" i="1"/>
  <c r="JJ203" i="1"/>
  <c r="JJ202" i="1"/>
  <c r="JJ201" i="1"/>
  <c r="JJ200" i="1"/>
  <c r="JJ199" i="1"/>
  <c r="JJ198" i="1"/>
  <c r="JJ197" i="1"/>
  <c r="JJ196" i="1"/>
  <c r="JJ195" i="1"/>
  <c r="JJ194" i="1"/>
  <c r="JJ193" i="1"/>
  <c r="JJ192" i="1"/>
  <c r="JJ191" i="1"/>
  <c r="JJ190" i="1"/>
  <c r="JJ189" i="1"/>
  <c r="JJ188" i="1"/>
  <c r="JJ187" i="1"/>
  <c r="JJ186" i="1"/>
  <c r="JJ185" i="1"/>
  <c r="JJ184" i="1"/>
  <c r="JJ183" i="1"/>
  <c r="JJ246" i="1"/>
  <c r="JJ230" i="1"/>
  <c r="JJ211" i="1"/>
  <c r="JJ210" i="1"/>
  <c r="JJ182" i="1"/>
  <c r="JJ178" i="1"/>
  <c r="JJ179" i="1"/>
  <c r="JJ209" i="1"/>
  <c r="JJ180" i="1"/>
  <c r="JJ176" i="1"/>
  <c r="JJ175" i="1"/>
  <c r="JJ174" i="1"/>
  <c r="JJ173" i="1"/>
  <c r="JJ172" i="1"/>
  <c r="JJ171" i="1"/>
  <c r="JJ170" i="1"/>
  <c r="JJ169" i="1"/>
  <c r="JJ168" i="1"/>
  <c r="JJ167" i="1"/>
  <c r="JJ166" i="1"/>
  <c r="JJ165" i="1"/>
  <c r="JJ164" i="1"/>
  <c r="JJ163" i="1"/>
  <c r="JJ162" i="1"/>
  <c r="JJ161" i="1"/>
  <c r="JJ160" i="1"/>
  <c r="JJ159" i="1"/>
  <c r="JJ158" i="1"/>
  <c r="JJ157" i="1"/>
  <c r="JJ156" i="1"/>
  <c r="JJ155" i="1"/>
  <c r="JJ154" i="1"/>
  <c r="JJ153" i="1"/>
  <c r="JJ152" i="1"/>
  <c r="JJ151" i="1"/>
  <c r="JJ150" i="1"/>
  <c r="JJ149" i="1"/>
  <c r="JJ148" i="1"/>
  <c r="JJ147" i="1"/>
  <c r="JJ146" i="1"/>
  <c r="JJ145" i="1"/>
  <c r="JJ144" i="1"/>
  <c r="JJ177" i="1"/>
  <c r="JJ143" i="1"/>
  <c r="JJ139" i="1"/>
  <c r="JJ129" i="1"/>
  <c r="JJ128" i="1"/>
  <c r="JJ127" i="1"/>
  <c r="JJ126" i="1"/>
  <c r="JJ125" i="1"/>
  <c r="JJ124" i="1"/>
  <c r="JJ123" i="1"/>
  <c r="JJ122" i="1"/>
  <c r="JJ121" i="1"/>
  <c r="JJ120" i="1"/>
  <c r="JJ119" i="1"/>
  <c r="JJ118" i="1"/>
  <c r="JJ117" i="1"/>
  <c r="JJ116" i="1"/>
  <c r="JJ115" i="1"/>
  <c r="JJ114" i="1"/>
  <c r="JJ113" i="1"/>
  <c r="JJ112" i="1"/>
  <c r="JJ111" i="1"/>
  <c r="JJ110" i="1"/>
  <c r="JJ109" i="1"/>
  <c r="JJ108" i="1"/>
  <c r="JJ107" i="1"/>
  <c r="JJ106" i="1"/>
  <c r="JJ105" i="1"/>
  <c r="JJ104" i="1"/>
  <c r="JJ103" i="1"/>
  <c r="JJ102" i="1"/>
  <c r="JJ101" i="1"/>
  <c r="JJ100" i="1"/>
  <c r="JJ99" i="1"/>
  <c r="JJ98" i="1"/>
  <c r="JJ97" i="1"/>
  <c r="JJ96" i="1"/>
  <c r="JJ95" i="1"/>
  <c r="JJ94" i="1"/>
  <c r="JJ93" i="1"/>
  <c r="JJ92" i="1"/>
  <c r="JJ91" i="1"/>
  <c r="JJ90" i="1"/>
  <c r="JJ89" i="1"/>
  <c r="JJ88" i="1"/>
  <c r="JJ87" i="1"/>
  <c r="JJ86" i="1"/>
  <c r="JJ85" i="1"/>
  <c r="JJ84" i="1"/>
  <c r="JJ181" i="1"/>
  <c r="JJ142" i="1"/>
  <c r="JJ138" i="1"/>
  <c r="JJ137" i="1"/>
  <c r="JJ130" i="1"/>
  <c r="JJ136" i="1"/>
  <c r="JJ141" i="1"/>
  <c r="JJ135" i="1"/>
  <c r="JJ131" i="1"/>
  <c r="JJ134" i="1"/>
  <c r="JJ140" i="1"/>
  <c r="JJ132" i="1"/>
  <c r="JJ76" i="1"/>
  <c r="JJ75" i="1"/>
  <c r="JJ74" i="1"/>
  <c r="JJ73" i="1"/>
  <c r="JJ72" i="1"/>
  <c r="JJ71" i="1"/>
  <c r="JJ70" i="1"/>
  <c r="JJ69" i="1"/>
  <c r="JJ68" i="1"/>
  <c r="JJ67" i="1"/>
  <c r="JJ66" i="1"/>
  <c r="JJ65" i="1"/>
  <c r="JJ64" i="1"/>
  <c r="JJ63" i="1"/>
  <c r="JJ62" i="1"/>
  <c r="JJ61" i="1"/>
  <c r="JJ60" i="1"/>
  <c r="JJ59" i="1"/>
  <c r="JJ58" i="1"/>
  <c r="JJ57" i="1"/>
  <c r="JJ56" i="1"/>
  <c r="JJ55" i="1"/>
  <c r="JJ54" i="1"/>
  <c r="JJ53" i="1"/>
  <c r="JJ52" i="1"/>
  <c r="JJ51" i="1"/>
  <c r="JJ50" i="1"/>
  <c r="JJ49" i="1"/>
  <c r="JJ48" i="1"/>
  <c r="JJ47" i="1"/>
  <c r="JJ46" i="1"/>
  <c r="JJ45" i="1"/>
  <c r="JJ44" i="1"/>
  <c r="JJ43" i="1"/>
  <c r="JJ42" i="1"/>
  <c r="JJ41" i="1"/>
  <c r="JJ40" i="1"/>
  <c r="JJ39" i="1"/>
  <c r="JJ38" i="1"/>
  <c r="JJ37" i="1"/>
  <c r="JJ36" i="1"/>
  <c r="JJ35" i="1"/>
  <c r="JJ34" i="1"/>
  <c r="JJ33" i="1"/>
  <c r="JJ32" i="1"/>
  <c r="JJ31" i="1"/>
  <c r="JJ30" i="1"/>
  <c r="JJ29" i="1"/>
  <c r="JJ28" i="1"/>
  <c r="JJ27" i="1"/>
  <c r="JJ26" i="1"/>
  <c r="JJ25" i="1"/>
  <c r="JJ24" i="1"/>
  <c r="JJ23" i="1"/>
  <c r="JJ22" i="1"/>
  <c r="JJ21" i="1"/>
  <c r="JJ20" i="1"/>
  <c r="JJ19" i="1"/>
  <c r="JJ133" i="1"/>
  <c r="JJ78" i="1"/>
  <c r="JJ83" i="1"/>
  <c r="JJ79" i="1"/>
  <c r="JJ82" i="1"/>
  <c r="JJ80" i="1"/>
  <c r="JJ77" i="1"/>
  <c r="JJ81" i="1"/>
  <c r="JG7" i="1"/>
  <c r="BH16" i="1"/>
  <c r="BH20" i="1"/>
  <c r="BD20" i="1"/>
  <c r="BE20" i="1" s="1"/>
  <c r="JG22" i="1"/>
  <c r="BH28" i="1"/>
  <c r="BD28" i="1"/>
  <c r="BE28" i="1" s="1"/>
  <c r="JG30" i="1"/>
  <c r="BH36" i="1"/>
  <c r="BD36" i="1"/>
  <c r="BE36" i="1" s="1"/>
  <c r="JG38" i="1"/>
  <c r="BH44" i="1"/>
  <c r="BD44" i="1"/>
  <c r="BE44" i="1" s="1"/>
  <c r="BD107" i="1"/>
  <c r="BE107" i="1" s="1"/>
  <c r="BK107" i="1"/>
  <c r="BE118" i="1"/>
  <c r="BK118" i="1"/>
  <c r="IH77" i="1"/>
  <c r="IL77" i="1" s="1"/>
  <c r="BD79" i="1"/>
  <c r="BE79" i="1" s="1"/>
  <c r="IL87" i="1"/>
  <c r="BD90" i="1"/>
  <c r="BE90" i="1" s="1"/>
  <c r="BD100" i="1"/>
  <c r="BE100" i="1" s="1"/>
  <c r="CI108" i="1"/>
  <c r="CF108" i="1"/>
  <c r="BD113" i="1"/>
  <c r="BE113" i="1" s="1"/>
  <c r="BK113" i="1"/>
  <c r="CI114" i="1"/>
  <c r="CF114" i="1"/>
  <c r="BD116" i="1"/>
  <c r="BE116" i="1" s="1"/>
  <c r="BK116" i="1"/>
  <c r="CI119" i="1"/>
  <c r="CF119" i="1"/>
  <c r="CI121" i="1"/>
  <c r="CF121" i="1"/>
  <c r="BD126" i="1"/>
  <c r="BE126" i="1" s="1"/>
  <c r="BK126" i="1"/>
  <c r="CD145" i="1"/>
  <c r="GL145" i="1"/>
  <c r="FT145" i="1"/>
  <c r="FB145" i="1"/>
  <c r="EJ145" i="1"/>
  <c r="DR145" i="1"/>
  <c r="CZ145" i="1"/>
  <c r="CG145" i="1"/>
  <c r="CF18" i="1"/>
  <c r="CF19" i="1"/>
  <c r="CF20" i="1"/>
  <c r="CF21" i="1"/>
  <c r="CF22" i="1"/>
  <c r="CF23" i="1"/>
  <c r="CF24" i="1"/>
  <c r="CF25" i="1"/>
  <c r="CF26" i="1"/>
  <c r="CF27" i="1"/>
  <c r="CF28" i="1"/>
  <c r="CF29" i="1"/>
  <c r="CF30" i="1"/>
  <c r="CF31" i="1"/>
  <c r="CF32" i="1"/>
  <c r="CF33" i="1"/>
  <c r="CF35" i="1"/>
  <c r="CF36" i="1"/>
  <c r="CF37" i="1"/>
  <c r="CF38" i="1"/>
  <c r="CF39" i="1"/>
  <c r="CF40" i="1"/>
  <c r="CF41" i="1"/>
  <c r="CF43" i="1"/>
  <c r="CF44" i="1"/>
  <c r="CF45" i="1"/>
  <c r="CF46" i="1"/>
  <c r="CF47" i="1"/>
  <c r="CF48" i="1"/>
  <c r="CF49" i="1"/>
  <c r="CF50" i="1"/>
  <c r="CF51" i="1"/>
  <c r="CF54" i="1"/>
  <c r="CF56" i="1"/>
  <c r="BD57" i="1"/>
  <c r="BE57" i="1" s="1"/>
  <c r="BD58" i="1"/>
  <c r="BE58" i="1" s="1"/>
  <c r="CF58" i="1"/>
  <c r="BD59" i="1"/>
  <c r="BE59" i="1" s="1"/>
  <c r="CF59" i="1"/>
  <c r="BD60" i="1"/>
  <c r="BE60" i="1" s="1"/>
  <c r="CF60" i="1"/>
  <c r="BD61" i="1"/>
  <c r="BE61" i="1" s="1"/>
  <c r="BD62" i="1"/>
  <c r="BE62" i="1" s="1"/>
  <c r="CF62" i="1"/>
  <c r="BD63" i="1"/>
  <c r="BE63" i="1" s="1"/>
  <c r="CF63" i="1"/>
  <c r="BD64" i="1"/>
  <c r="BE64" i="1" s="1"/>
  <c r="CF64" i="1"/>
  <c r="BD65" i="1"/>
  <c r="BE65" i="1" s="1"/>
  <c r="BD66" i="1"/>
  <c r="BE66" i="1" s="1"/>
  <c r="BD67" i="1"/>
  <c r="BE67" i="1" s="1"/>
  <c r="CF67" i="1"/>
  <c r="BD68" i="1"/>
  <c r="BE68" i="1" s="1"/>
  <c r="CF68" i="1"/>
  <c r="BD69" i="1"/>
  <c r="BE69" i="1" s="1"/>
  <c r="CF69" i="1"/>
  <c r="BD70" i="1"/>
  <c r="BE70" i="1" s="1"/>
  <c r="CF70" i="1"/>
  <c r="BD71" i="1"/>
  <c r="BE71" i="1" s="1"/>
  <c r="CF71" i="1"/>
  <c r="BD72" i="1"/>
  <c r="BE72" i="1" s="1"/>
  <c r="BD73" i="1"/>
  <c r="BE73" i="1" s="1"/>
  <c r="CF73" i="1"/>
  <c r="BD74" i="1"/>
  <c r="BE74" i="1" s="1"/>
  <c r="CF74" i="1"/>
  <c r="BD75" i="1"/>
  <c r="BE75" i="1" s="1"/>
  <c r="CF75" i="1"/>
  <c r="BD76" i="1"/>
  <c r="BE76" i="1" s="1"/>
  <c r="CF76" i="1"/>
  <c r="BD77" i="1"/>
  <c r="BE77" i="1" s="1"/>
  <c r="CF77" i="1"/>
  <c r="JG78" i="1"/>
  <c r="BK82" i="1"/>
  <c r="BD87" i="1"/>
  <c r="BE87" i="1" s="1"/>
  <c r="BK91" i="1"/>
  <c r="IL92" i="1"/>
  <c r="CF94" i="1"/>
  <c r="BD95" i="1"/>
  <c r="BE95" i="1" s="1"/>
  <c r="CF102" i="1"/>
  <c r="BD103" i="1"/>
  <c r="BE103" i="1" s="1"/>
  <c r="BD108" i="1"/>
  <c r="BE108" i="1" s="1"/>
  <c r="BK108" i="1"/>
  <c r="BD119" i="1"/>
  <c r="BE119" i="1" s="1"/>
  <c r="BK119" i="1"/>
  <c r="BD121" i="1"/>
  <c r="BE121" i="1" s="1"/>
  <c r="BK121" i="1"/>
  <c r="CI124" i="1"/>
  <c r="CF124" i="1"/>
  <c r="BD129" i="1"/>
  <c r="BE129" i="1" s="1"/>
  <c r="BK129" i="1"/>
  <c r="BH192" i="1"/>
  <c r="BD192" i="1"/>
  <c r="BE192" i="1" s="1"/>
  <c r="CF106" i="1"/>
  <c r="BD111" i="1"/>
  <c r="BE111" i="1" s="1"/>
  <c r="BK111" i="1"/>
  <c r="BD114" i="1"/>
  <c r="BE114" i="1" s="1"/>
  <c r="BK114" i="1"/>
  <c r="CI115" i="1"/>
  <c r="CF115" i="1"/>
  <c r="BD117" i="1"/>
  <c r="BE117" i="1" s="1"/>
  <c r="BK117" i="1"/>
  <c r="BD124" i="1"/>
  <c r="BE124" i="1" s="1"/>
  <c r="BK124" i="1"/>
  <c r="BQ137" i="1"/>
  <c r="BD137" i="1"/>
  <c r="BE137" i="1" s="1"/>
  <c r="CD147" i="1"/>
  <c r="GL147" i="1"/>
  <c r="FT147" i="1"/>
  <c r="FB147" i="1"/>
  <c r="EJ147" i="1"/>
  <c r="DR147" i="1"/>
  <c r="CZ147" i="1"/>
  <c r="CG147" i="1"/>
  <c r="CD155" i="1"/>
  <c r="GL155" i="1"/>
  <c r="FT155" i="1"/>
  <c r="FB155" i="1"/>
  <c r="EJ155" i="1"/>
  <c r="DR155" i="1"/>
  <c r="CZ155" i="1"/>
  <c r="CG155" i="1"/>
  <c r="CH80" i="1"/>
  <c r="CI80" i="1" s="1"/>
  <c r="GL100" i="1"/>
  <c r="FT100" i="1"/>
  <c r="FB100" i="1"/>
  <c r="EJ100" i="1"/>
  <c r="DR100" i="1"/>
  <c r="CZ100" i="1"/>
  <c r="CG100" i="1"/>
  <c r="CD100" i="1"/>
  <c r="BD106" i="1"/>
  <c r="BE106" i="1" s="1"/>
  <c r="BK106" i="1"/>
  <c r="CI109" i="1"/>
  <c r="CF109" i="1"/>
  <c r="BD127" i="1"/>
  <c r="BE127" i="1" s="1"/>
  <c r="BK127" i="1"/>
  <c r="CH79" i="1"/>
  <c r="CI79" i="1" s="1"/>
  <c r="GO80" i="1"/>
  <c r="IL91" i="1"/>
  <c r="CF93" i="1"/>
  <c r="CF95" i="1"/>
  <c r="BD109" i="1"/>
  <c r="BE109" i="1" s="1"/>
  <c r="BK109" i="1"/>
  <c r="CI112" i="1"/>
  <c r="CF112" i="1"/>
  <c r="CI118" i="1"/>
  <c r="CF118" i="1"/>
  <c r="CI120" i="1"/>
  <c r="CF120" i="1"/>
  <c r="BD122" i="1"/>
  <c r="BE122" i="1" s="1"/>
  <c r="BK122" i="1"/>
  <c r="CI125" i="1"/>
  <c r="CF125" i="1"/>
  <c r="BK130" i="1"/>
  <c r="BD130" i="1"/>
  <c r="BE130" i="1" s="1"/>
  <c r="BD139" i="1"/>
  <c r="BE139" i="1" s="1"/>
  <c r="BQ139" i="1"/>
  <c r="BX77" i="1"/>
  <c r="BY77" i="1" s="1"/>
  <c r="GO79" i="1"/>
  <c r="IH81" i="1"/>
  <c r="IL81" i="1" s="1"/>
  <c r="IL85" i="1"/>
  <c r="IL88" i="1"/>
  <c r="CF90" i="1"/>
  <c r="BD99" i="1"/>
  <c r="BE99" i="1" s="1"/>
  <c r="CI107" i="1"/>
  <c r="CF107" i="1"/>
  <c r="BD112" i="1"/>
  <c r="BE112" i="1" s="1"/>
  <c r="BK112" i="1"/>
  <c r="BD115" i="1"/>
  <c r="BE115" i="1" s="1"/>
  <c r="BK115" i="1"/>
  <c r="CI116" i="1"/>
  <c r="CF116" i="1"/>
  <c r="BD120" i="1"/>
  <c r="BE120" i="1" s="1"/>
  <c r="BK120" i="1"/>
  <c r="BD125" i="1"/>
  <c r="BE125" i="1" s="1"/>
  <c r="BK125" i="1"/>
  <c r="CI128" i="1"/>
  <c r="CF128" i="1"/>
  <c r="BD143" i="1"/>
  <c r="BE143" i="1" s="1"/>
  <c r="BQ143" i="1"/>
  <c r="CD150" i="1"/>
  <c r="GL150" i="1"/>
  <c r="FT150" i="1"/>
  <c r="FB150" i="1"/>
  <c r="EJ150" i="1"/>
  <c r="DR150" i="1"/>
  <c r="CZ150" i="1"/>
  <c r="CG150" i="1"/>
  <c r="IH131" i="1"/>
  <c r="IL131" i="1" s="1"/>
  <c r="CI273" i="1"/>
  <c r="CF273" i="1"/>
  <c r="BD131" i="1"/>
  <c r="BE131" i="1" s="1"/>
  <c r="CH131" i="1"/>
  <c r="GO132" i="1"/>
  <c r="BD138" i="1"/>
  <c r="BE138" i="1" s="1"/>
  <c r="CD141" i="1"/>
  <c r="GL141" i="1"/>
  <c r="FT141" i="1"/>
  <c r="FB141" i="1"/>
  <c r="EJ141" i="1"/>
  <c r="DR141" i="1"/>
  <c r="CZ141" i="1"/>
  <c r="GJ161" i="1"/>
  <c r="FR161" i="1"/>
  <c r="EZ161" i="1"/>
  <c r="EH161" i="1"/>
  <c r="DP161" i="1"/>
  <c r="CX161" i="1"/>
  <c r="DQ161" i="1"/>
  <c r="JE86" i="1"/>
  <c r="JF86" i="1" s="1"/>
  <c r="JE87" i="1"/>
  <c r="JF87" i="1" s="1"/>
  <c r="JE88" i="1"/>
  <c r="JF88" i="1" s="1"/>
  <c r="JE89" i="1"/>
  <c r="JF89" i="1" s="1"/>
  <c r="JE90" i="1"/>
  <c r="JF90" i="1" s="1"/>
  <c r="JE91" i="1"/>
  <c r="JF91" i="1" s="1"/>
  <c r="JE92" i="1"/>
  <c r="JF92" i="1" s="1"/>
  <c r="JE93" i="1"/>
  <c r="JF93" i="1" s="1"/>
  <c r="JE94" i="1"/>
  <c r="JF94" i="1" s="1"/>
  <c r="JE95" i="1"/>
  <c r="JF95" i="1" s="1"/>
  <c r="JE96" i="1"/>
  <c r="JF96" i="1" s="1"/>
  <c r="JE97" i="1"/>
  <c r="JF97" i="1" s="1"/>
  <c r="JE98" i="1"/>
  <c r="JF98" i="1" s="1"/>
  <c r="JE99" i="1"/>
  <c r="JF99" i="1" s="1"/>
  <c r="JE100" i="1"/>
  <c r="JF100" i="1" s="1"/>
  <c r="JE101" i="1"/>
  <c r="JF101" i="1" s="1"/>
  <c r="JE102" i="1"/>
  <c r="JF102" i="1" s="1"/>
  <c r="JE103" i="1"/>
  <c r="JF103" i="1" s="1"/>
  <c r="JE104" i="1"/>
  <c r="JF104" i="1" s="1"/>
  <c r="JE105" i="1"/>
  <c r="JF105" i="1" s="1"/>
  <c r="JE106" i="1"/>
  <c r="JF106" i="1" s="1"/>
  <c r="JE107" i="1"/>
  <c r="JF107" i="1" s="1"/>
  <c r="JE108" i="1"/>
  <c r="JF108" i="1" s="1"/>
  <c r="JE109" i="1"/>
  <c r="JF109" i="1" s="1"/>
  <c r="JE110" i="1"/>
  <c r="JF110" i="1" s="1"/>
  <c r="JE111" i="1"/>
  <c r="JF111" i="1" s="1"/>
  <c r="JE112" i="1"/>
  <c r="JF112" i="1" s="1"/>
  <c r="JE113" i="1"/>
  <c r="JF113" i="1" s="1"/>
  <c r="JE115" i="1"/>
  <c r="JF115" i="1" s="1"/>
  <c r="JE116" i="1"/>
  <c r="JF116" i="1" s="1"/>
  <c r="JE129" i="1"/>
  <c r="JF129" i="1" s="1"/>
  <c r="IH130" i="1"/>
  <c r="IL130" i="1" s="1"/>
  <c r="CH130" i="1"/>
  <c r="CI130" i="1" s="1"/>
  <c r="FB142" i="1"/>
  <c r="GV248" i="1"/>
  <c r="BD248" i="1"/>
  <c r="BE248" i="1" s="1"/>
  <c r="BK248" i="1"/>
  <c r="BX131" i="1"/>
  <c r="BY131" i="1" s="1"/>
  <c r="CH133" i="1"/>
  <c r="JG133" i="1"/>
  <c r="BD134" i="1"/>
  <c r="BE134" i="1" s="1"/>
  <c r="BQ141" i="1"/>
  <c r="BD224" i="1"/>
  <c r="BE224" i="1" s="1"/>
  <c r="BH224" i="1"/>
  <c r="GO224" i="1"/>
  <c r="CH224" i="1"/>
  <c r="CI224" i="1" s="1"/>
  <c r="CD138" i="1"/>
  <c r="GL138" i="1"/>
  <c r="FT138" i="1"/>
  <c r="FB138" i="1"/>
  <c r="EJ138" i="1"/>
  <c r="DR138" i="1"/>
  <c r="CZ138" i="1"/>
  <c r="GL139" i="1"/>
  <c r="FB139" i="1"/>
  <c r="GK161" i="1"/>
  <c r="BH184" i="1"/>
  <c r="BD184" i="1"/>
  <c r="BE184" i="1" s="1"/>
  <c r="BE135" i="1"/>
  <c r="CG138" i="1"/>
  <c r="IH212" i="1"/>
  <c r="IL212" i="1" s="1"/>
  <c r="BX212" i="1"/>
  <c r="BY212" i="1" s="1"/>
  <c r="JE212" i="1"/>
  <c r="JF212" i="1" s="1"/>
  <c r="CH135" i="1"/>
  <c r="CH136" i="1"/>
  <c r="CH137" i="1"/>
  <c r="CZ161" i="1"/>
  <c r="DR161" i="1"/>
  <c r="EJ161" i="1"/>
  <c r="FB161" i="1"/>
  <c r="FT161" i="1"/>
  <c r="GL161" i="1"/>
  <c r="CZ163" i="1"/>
  <c r="DR163" i="1"/>
  <c r="EJ163" i="1"/>
  <c r="FB163" i="1"/>
  <c r="FT163" i="1"/>
  <c r="GL163" i="1"/>
  <c r="CZ164" i="1"/>
  <c r="DR164" i="1"/>
  <c r="EJ164" i="1"/>
  <c r="FB164" i="1"/>
  <c r="FT164" i="1"/>
  <c r="GL164" i="1"/>
  <c r="CZ177" i="1"/>
  <c r="DR177" i="1"/>
  <c r="EJ177" i="1"/>
  <c r="BH187" i="1"/>
  <c r="BD187" i="1"/>
  <c r="BE187" i="1" s="1"/>
  <c r="BD210" i="1"/>
  <c r="BE210" i="1" s="1"/>
  <c r="BK210" i="1"/>
  <c r="JG183" i="1"/>
  <c r="BH190" i="1"/>
  <c r="BD190" i="1"/>
  <c r="BE190" i="1" s="1"/>
  <c r="JG191" i="1"/>
  <c r="JG194" i="1"/>
  <c r="BH196" i="1"/>
  <c r="BD196" i="1"/>
  <c r="BE196" i="1" s="1"/>
  <c r="IH214" i="1"/>
  <c r="IL214" i="1" s="1"/>
  <c r="BX214" i="1"/>
  <c r="BY214" i="1" s="1"/>
  <c r="JE214" i="1"/>
  <c r="JF214" i="1" s="1"/>
  <c r="BH185" i="1"/>
  <c r="BD185" i="1"/>
  <c r="BE185" i="1" s="1"/>
  <c r="BH193" i="1"/>
  <c r="BD193" i="1"/>
  <c r="BE193" i="1" s="1"/>
  <c r="IH223" i="1"/>
  <c r="IL223" i="1" s="1"/>
  <c r="BX223" i="1"/>
  <c r="BY223" i="1" s="1"/>
  <c r="JE223" i="1"/>
  <c r="JF223" i="1" s="1"/>
  <c r="BQ236" i="1"/>
  <c r="BD236" i="1"/>
  <c r="BE236" i="1" s="1"/>
  <c r="JG178" i="1"/>
  <c r="BH179" i="1"/>
  <c r="JG182" i="1"/>
  <c r="BH183" i="1"/>
  <c r="BH188" i="1"/>
  <c r="BD188" i="1"/>
  <c r="BE188" i="1" s="1"/>
  <c r="JG189" i="1"/>
  <c r="JG195" i="1"/>
  <c r="BH197" i="1"/>
  <c r="BD197" i="1"/>
  <c r="BE197" i="1" s="1"/>
  <c r="CD177" i="1"/>
  <c r="GL177" i="1"/>
  <c r="BH191" i="1"/>
  <c r="BD191" i="1"/>
  <c r="BE191" i="1" s="1"/>
  <c r="BH194" i="1"/>
  <c r="BD194" i="1"/>
  <c r="BE194" i="1" s="1"/>
  <c r="IH177" i="1"/>
  <c r="IL177" i="1" s="1"/>
  <c r="JG177" i="1"/>
  <c r="BD178" i="1"/>
  <c r="BE178" i="1" s="1"/>
  <c r="JG181" i="1"/>
  <c r="BH182" i="1"/>
  <c r="BH186" i="1"/>
  <c r="BD186" i="1"/>
  <c r="BE186" i="1" s="1"/>
  <c r="JG187" i="1"/>
  <c r="JG196" i="1"/>
  <c r="BH189" i="1"/>
  <c r="BD189" i="1"/>
  <c r="BE189" i="1" s="1"/>
  <c r="JG190" i="1"/>
  <c r="JG193" i="1"/>
  <c r="BD215" i="1"/>
  <c r="BE215" i="1" s="1"/>
  <c r="BH215" i="1"/>
  <c r="BD212" i="1"/>
  <c r="BE212" i="1" s="1"/>
  <c r="IH213" i="1"/>
  <c r="IL213" i="1" s="1"/>
  <c r="BX213" i="1"/>
  <c r="BY213" i="1" s="1"/>
  <c r="BD214" i="1"/>
  <c r="BE214" i="1" s="1"/>
  <c r="BH214" i="1"/>
  <c r="GO214" i="1"/>
  <c r="JG214" i="1"/>
  <c r="IH222" i="1"/>
  <c r="IL222" i="1" s="1"/>
  <c r="BX222" i="1"/>
  <c r="BY222" i="1" s="1"/>
  <c r="BD223" i="1"/>
  <c r="BE223" i="1" s="1"/>
  <c r="BH223" i="1"/>
  <c r="GO223" i="1"/>
  <c r="JG223" i="1"/>
  <c r="GV240" i="1"/>
  <c r="BD240" i="1"/>
  <c r="BE240" i="1" s="1"/>
  <c r="BK240" i="1"/>
  <c r="CI240" i="1"/>
  <c r="CF240" i="1"/>
  <c r="JE178" i="1"/>
  <c r="JF178" i="1" s="1"/>
  <c r="JE179" i="1"/>
  <c r="JF179" i="1" s="1"/>
  <c r="JE180" i="1"/>
  <c r="JF180" i="1" s="1"/>
  <c r="JE181" i="1"/>
  <c r="JF181" i="1" s="1"/>
  <c r="JE182" i="1"/>
  <c r="JF182" i="1" s="1"/>
  <c r="JE183" i="1"/>
  <c r="JF183" i="1" s="1"/>
  <c r="JE184" i="1"/>
  <c r="JF184" i="1" s="1"/>
  <c r="JE185" i="1"/>
  <c r="JF185" i="1" s="1"/>
  <c r="JE186" i="1"/>
  <c r="JF186" i="1" s="1"/>
  <c r="JE187" i="1"/>
  <c r="JF187" i="1" s="1"/>
  <c r="JE188" i="1"/>
  <c r="JF188" i="1" s="1"/>
  <c r="JE189" i="1"/>
  <c r="JF189" i="1" s="1"/>
  <c r="JE190" i="1"/>
  <c r="JF190" i="1" s="1"/>
  <c r="JE191" i="1"/>
  <c r="JF191" i="1" s="1"/>
  <c r="JE192" i="1"/>
  <c r="JF192" i="1" s="1"/>
  <c r="JE193" i="1"/>
  <c r="JF193" i="1" s="1"/>
  <c r="JE194" i="1"/>
  <c r="JF194" i="1" s="1"/>
  <c r="JE195" i="1"/>
  <c r="JF195" i="1" s="1"/>
  <c r="JE196" i="1"/>
  <c r="JF196" i="1" s="1"/>
  <c r="JE197" i="1"/>
  <c r="JF197" i="1" s="1"/>
  <c r="JE198" i="1"/>
  <c r="JF198" i="1" s="1"/>
  <c r="JE199" i="1"/>
  <c r="JF199" i="1" s="1"/>
  <c r="JE200" i="1"/>
  <c r="JF200" i="1" s="1"/>
  <c r="JE201" i="1"/>
  <c r="JF201" i="1" s="1"/>
  <c r="JE202" i="1"/>
  <c r="JF202" i="1" s="1"/>
  <c r="JE203" i="1"/>
  <c r="JF203" i="1" s="1"/>
  <c r="JE204" i="1"/>
  <c r="JF204" i="1" s="1"/>
  <c r="JE205" i="1"/>
  <c r="JF205" i="1" s="1"/>
  <c r="JE206" i="1"/>
  <c r="JF206" i="1" s="1"/>
  <c r="JE207" i="1"/>
  <c r="JF207" i="1" s="1"/>
  <c r="JE208" i="1"/>
  <c r="JF208" i="1" s="1"/>
  <c r="IH209" i="1"/>
  <c r="IL209" i="1" s="1"/>
  <c r="BH212" i="1"/>
  <c r="GO212" i="1"/>
  <c r="BD213" i="1"/>
  <c r="BE213" i="1" s="1"/>
  <c r="BH213" i="1"/>
  <c r="GO213" i="1"/>
  <c r="JG213" i="1"/>
  <c r="CH214" i="1"/>
  <c r="CI214" i="1" s="1"/>
  <c r="IH221" i="1"/>
  <c r="IL221" i="1" s="1"/>
  <c r="BX221" i="1"/>
  <c r="BY221" i="1" s="1"/>
  <c r="BD222" i="1"/>
  <c r="BE222" i="1" s="1"/>
  <c r="BH222" i="1"/>
  <c r="GO222" i="1"/>
  <c r="JG222" i="1"/>
  <c r="CH223" i="1"/>
  <c r="GV232" i="1"/>
  <c r="BD232" i="1"/>
  <c r="BE232" i="1" s="1"/>
  <c r="BK232" i="1"/>
  <c r="JE251" i="1"/>
  <c r="JF251" i="1" s="1"/>
  <c r="BX251" i="1"/>
  <c r="BY251" i="1" s="1"/>
  <c r="HF251" i="1"/>
  <c r="HG251" i="1" s="1"/>
  <c r="IH251" i="1"/>
  <c r="IL251" i="1" s="1"/>
  <c r="BD254" i="1"/>
  <c r="BE254" i="1" s="1"/>
  <c r="BH254" i="1"/>
  <c r="CF178" i="1"/>
  <c r="CF179" i="1"/>
  <c r="CF180" i="1"/>
  <c r="CF181" i="1"/>
  <c r="CF183" i="1"/>
  <c r="CF186" i="1"/>
  <c r="CF187" i="1"/>
  <c r="CF188" i="1"/>
  <c r="CF189" i="1"/>
  <c r="CF190" i="1"/>
  <c r="CF191" i="1"/>
  <c r="CF192" i="1"/>
  <c r="CF193" i="1"/>
  <c r="CF194" i="1"/>
  <c r="CF195" i="1"/>
  <c r="CF196" i="1"/>
  <c r="CF197" i="1"/>
  <c r="BD198" i="1"/>
  <c r="BE198" i="1" s="1"/>
  <c r="CF198" i="1"/>
  <c r="BD199" i="1"/>
  <c r="BE199" i="1" s="1"/>
  <c r="CF199" i="1"/>
  <c r="BD200" i="1"/>
  <c r="BE200" i="1" s="1"/>
  <c r="BD201" i="1"/>
  <c r="BE201" i="1" s="1"/>
  <c r="CF201" i="1"/>
  <c r="BD202" i="1"/>
  <c r="BE202" i="1" s="1"/>
  <c r="BD203" i="1"/>
  <c r="BE203" i="1" s="1"/>
  <c r="CF203" i="1"/>
  <c r="BD204" i="1"/>
  <c r="BE204" i="1" s="1"/>
  <c r="BD205" i="1"/>
  <c r="BE205" i="1" s="1"/>
  <c r="CF205" i="1"/>
  <c r="BD206" i="1"/>
  <c r="BE206" i="1" s="1"/>
  <c r="BD207" i="1"/>
  <c r="BE207" i="1" s="1"/>
  <c r="BD208" i="1"/>
  <c r="BE208" i="1" s="1"/>
  <c r="CF208" i="1"/>
  <c r="BD209" i="1"/>
  <c r="BE209" i="1" s="1"/>
  <c r="CF209" i="1"/>
  <c r="JG211" i="1"/>
  <c r="CH212" i="1"/>
  <c r="CI212" i="1" s="1"/>
  <c r="JG212" i="1"/>
  <c r="CH213" i="1"/>
  <c r="CI213" i="1" s="1"/>
  <c r="JE213" i="1"/>
  <c r="JF213" i="1" s="1"/>
  <c r="IH220" i="1"/>
  <c r="IL220" i="1" s="1"/>
  <c r="BX220" i="1"/>
  <c r="BY220" i="1" s="1"/>
  <c r="BD221" i="1"/>
  <c r="BE221" i="1" s="1"/>
  <c r="BH221" i="1"/>
  <c r="CF221" i="1"/>
  <c r="GO221" i="1"/>
  <c r="JG221" i="1"/>
  <c r="CH222" i="1"/>
  <c r="CI222" i="1" s="1"/>
  <c r="JE222" i="1"/>
  <c r="JF222" i="1" s="1"/>
  <c r="IL248" i="1"/>
  <c r="JG253" i="1"/>
  <c r="IH178" i="1"/>
  <c r="IL178" i="1" s="1"/>
  <c r="IH179" i="1"/>
  <c r="IL179" i="1" s="1"/>
  <c r="IH180" i="1"/>
  <c r="IL180" i="1" s="1"/>
  <c r="IH181" i="1"/>
  <c r="IL181" i="1" s="1"/>
  <c r="IH182" i="1"/>
  <c r="IL182" i="1" s="1"/>
  <c r="CH210" i="1"/>
  <c r="CI210" i="1" s="1"/>
  <c r="IH217" i="1"/>
  <c r="IL217" i="1" s="1"/>
  <c r="BX217" i="1"/>
  <c r="BY217" i="1" s="1"/>
  <c r="IH218" i="1"/>
  <c r="IL218" i="1" s="1"/>
  <c r="BX218" i="1"/>
  <c r="BY218" i="1" s="1"/>
  <c r="IH219" i="1"/>
  <c r="IL219" i="1" s="1"/>
  <c r="BX219" i="1"/>
  <c r="BY219" i="1" s="1"/>
  <c r="BD220" i="1"/>
  <c r="BE220" i="1" s="1"/>
  <c r="BH220" i="1"/>
  <c r="CF220" i="1"/>
  <c r="GO220" i="1"/>
  <c r="JG220" i="1"/>
  <c r="IH227" i="1"/>
  <c r="IL227" i="1" s="1"/>
  <c r="BX227" i="1"/>
  <c r="BY227" i="1" s="1"/>
  <c r="IH228" i="1"/>
  <c r="IL228" i="1" s="1"/>
  <c r="BX228" i="1"/>
  <c r="BY228" i="1" s="1"/>
  <c r="IH229" i="1"/>
  <c r="IL229" i="1" s="1"/>
  <c r="BX229" i="1"/>
  <c r="BY229" i="1" s="1"/>
  <c r="IH230" i="1"/>
  <c r="IL230" i="1" s="1"/>
  <c r="JE230" i="1"/>
  <c r="JF230" i="1" s="1"/>
  <c r="BX230" i="1"/>
  <c r="BY230" i="1" s="1"/>
  <c r="HF230" i="1"/>
  <c r="HG230" i="1" s="1"/>
  <c r="JE243" i="1"/>
  <c r="JF243" i="1" s="1"/>
  <c r="BX243" i="1"/>
  <c r="BY243" i="1" s="1"/>
  <c r="HF243" i="1"/>
  <c r="HG243" i="1" s="1"/>
  <c r="IH243" i="1"/>
  <c r="IL243" i="1" s="1"/>
  <c r="BD246" i="1"/>
  <c r="BE246" i="1" s="1"/>
  <c r="BH246" i="1"/>
  <c r="BD250" i="1"/>
  <c r="BE250" i="1" s="1"/>
  <c r="GO251" i="1"/>
  <c r="CH251" i="1"/>
  <c r="CI251" i="1" s="1"/>
  <c r="CF251" i="1"/>
  <c r="HF284" i="1"/>
  <c r="HG284" i="1" s="1"/>
  <c r="BX284" i="1"/>
  <c r="BY284" i="1" s="1"/>
  <c r="IH284" i="1"/>
  <c r="IL284" i="1" s="1"/>
  <c r="JE284" i="1"/>
  <c r="JF284" i="1" s="1"/>
  <c r="IH211" i="1"/>
  <c r="IL211" i="1" s="1"/>
  <c r="BX211" i="1"/>
  <c r="BY211" i="1" s="1"/>
  <c r="IH216" i="1"/>
  <c r="IL216" i="1" s="1"/>
  <c r="BX216" i="1"/>
  <c r="BY216" i="1" s="1"/>
  <c r="BD217" i="1"/>
  <c r="BE217" i="1" s="1"/>
  <c r="BH217" i="1"/>
  <c r="BD218" i="1"/>
  <c r="BE218" i="1" s="1"/>
  <c r="BH218" i="1"/>
  <c r="BD219" i="1"/>
  <c r="BE219" i="1" s="1"/>
  <c r="BH219" i="1"/>
  <c r="GO219" i="1"/>
  <c r="IH226" i="1"/>
  <c r="IL226" i="1" s="1"/>
  <c r="BX226" i="1"/>
  <c r="BY226" i="1" s="1"/>
  <c r="BD227" i="1"/>
  <c r="BE227" i="1" s="1"/>
  <c r="BH227" i="1"/>
  <c r="BD228" i="1"/>
  <c r="BE228" i="1" s="1"/>
  <c r="BH228" i="1"/>
  <c r="BD229" i="1"/>
  <c r="BE229" i="1" s="1"/>
  <c r="BH229" i="1"/>
  <c r="BD230" i="1"/>
  <c r="BE230" i="1" s="1"/>
  <c r="BH230" i="1"/>
  <c r="BD238" i="1"/>
  <c r="BE238" i="1" s="1"/>
  <c r="BH238" i="1"/>
  <c r="GO243" i="1"/>
  <c r="CH243" i="1"/>
  <c r="JG210" i="1"/>
  <c r="BD211" i="1"/>
  <c r="BE211" i="1" s="1"/>
  <c r="BD216" i="1"/>
  <c r="BE216" i="1" s="1"/>
  <c r="BH216" i="1"/>
  <c r="GO216" i="1"/>
  <c r="JG216" i="1"/>
  <c r="GO217" i="1"/>
  <c r="JG217" i="1"/>
  <c r="GO218" i="1"/>
  <c r="JG218" i="1"/>
  <c r="CH219" i="1"/>
  <c r="CI219" i="1" s="1"/>
  <c r="JE219" i="1"/>
  <c r="JF219" i="1" s="1"/>
  <c r="IH225" i="1"/>
  <c r="IL225" i="1" s="1"/>
  <c r="BX225" i="1"/>
  <c r="BY225" i="1" s="1"/>
  <c r="BD226" i="1"/>
  <c r="BE226" i="1" s="1"/>
  <c r="BH226" i="1"/>
  <c r="GO226" i="1"/>
  <c r="JG226" i="1"/>
  <c r="GO227" i="1"/>
  <c r="JG227" i="1"/>
  <c r="GO228" i="1"/>
  <c r="JG228" i="1"/>
  <c r="GO229" i="1"/>
  <c r="JG229" i="1"/>
  <c r="GO230" i="1"/>
  <c r="JE235" i="1"/>
  <c r="JF235" i="1" s="1"/>
  <c r="BX235" i="1"/>
  <c r="BY235" i="1" s="1"/>
  <c r="HF235" i="1"/>
  <c r="HG235" i="1" s="1"/>
  <c r="IH235" i="1"/>
  <c r="IL235" i="1" s="1"/>
  <c r="JG237" i="1"/>
  <c r="GL249" i="1"/>
  <c r="FT249" i="1"/>
  <c r="FB249" i="1"/>
  <c r="EJ249" i="1"/>
  <c r="DR249" i="1"/>
  <c r="CZ249" i="1"/>
  <c r="CG249" i="1"/>
  <c r="CD249" i="1"/>
  <c r="BD252" i="1"/>
  <c r="BE252" i="1" s="1"/>
  <c r="BX209" i="1"/>
  <c r="BY209" i="1" s="1"/>
  <c r="BX210" i="1"/>
  <c r="BY210" i="1" s="1"/>
  <c r="JE210" i="1"/>
  <c r="JF210" i="1" s="1"/>
  <c r="BH211" i="1"/>
  <c r="CF211" i="1"/>
  <c r="GO211" i="1"/>
  <c r="IH215" i="1"/>
  <c r="IL215" i="1" s="1"/>
  <c r="BX215" i="1"/>
  <c r="BY215" i="1" s="1"/>
  <c r="CF215" i="1"/>
  <c r="GO215" i="1"/>
  <c r="JG215" i="1"/>
  <c r="CH216" i="1"/>
  <c r="CI216" i="1" s="1"/>
  <c r="JE216" i="1"/>
  <c r="JF216" i="1" s="1"/>
  <c r="CH217" i="1"/>
  <c r="CI217" i="1" s="1"/>
  <c r="JE217" i="1"/>
  <c r="JF217" i="1" s="1"/>
  <c r="CH218" i="1"/>
  <c r="CI218" i="1" s="1"/>
  <c r="JE218" i="1"/>
  <c r="JF218" i="1" s="1"/>
  <c r="IH224" i="1"/>
  <c r="IL224" i="1" s="1"/>
  <c r="BX224" i="1"/>
  <c r="BY224" i="1" s="1"/>
  <c r="BD225" i="1"/>
  <c r="BE225" i="1" s="1"/>
  <c r="BH225" i="1"/>
  <c r="CF225" i="1"/>
  <c r="GO225" i="1"/>
  <c r="JG225" i="1"/>
  <c r="CH226" i="1"/>
  <c r="CI226" i="1" s="1"/>
  <c r="JE226" i="1"/>
  <c r="JF226" i="1" s="1"/>
  <c r="CH227" i="1"/>
  <c r="CI227" i="1" s="1"/>
  <c r="JE227" i="1"/>
  <c r="JF227" i="1" s="1"/>
  <c r="CH228" i="1"/>
  <c r="CI228" i="1" s="1"/>
  <c r="JE228" i="1"/>
  <c r="JF228" i="1" s="1"/>
  <c r="CH229" i="1"/>
  <c r="JE229" i="1"/>
  <c r="JF229" i="1" s="1"/>
  <c r="CH230" i="1"/>
  <c r="CI230" i="1" s="1"/>
  <c r="GO235" i="1"/>
  <c r="CH235" i="1"/>
  <c r="CI235" i="1" s="1"/>
  <c r="BD244" i="1"/>
  <c r="BE244" i="1" s="1"/>
  <c r="BX231" i="1"/>
  <c r="BY231" i="1" s="1"/>
  <c r="JE233" i="1"/>
  <c r="JF233" i="1" s="1"/>
  <c r="GV235" i="1"/>
  <c r="CH237" i="1"/>
  <c r="HF238" i="1"/>
  <c r="HG238" i="1" s="1"/>
  <c r="BX239" i="1"/>
  <c r="BY239" i="1" s="1"/>
  <c r="JE241" i="1"/>
  <c r="JF241" i="1" s="1"/>
  <c r="GV243" i="1"/>
  <c r="CH245" i="1"/>
  <c r="HF246" i="1"/>
  <c r="HG246" i="1" s="1"/>
  <c r="BX247" i="1"/>
  <c r="BY247" i="1" s="1"/>
  <c r="JE249" i="1"/>
  <c r="JF249" i="1" s="1"/>
  <c r="GV251" i="1"/>
  <c r="CH253" i="1"/>
  <c r="CI253" i="1" s="1"/>
  <c r="GV254" i="1"/>
  <c r="JG254" i="1"/>
  <c r="BX257" i="1"/>
  <c r="BY257" i="1" s="1"/>
  <c r="IH257" i="1"/>
  <c r="IL257" i="1" s="1"/>
  <c r="JE257" i="1"/>
  <c r="JF257" i="1" s="1"/>
  <c r="BD258" i="1"/>
  <c r="BE258" i="1" s="1"/>
  <c r="IH261" i="1"/>
  <c r="IL261" i="1" s="1"/>
  <c r="JE261" i="1"/>
  <c r="JF261" i="1" s="1"/>
  <c r="BX261" i="1"/>
  <c r="BY261" i="1" s="1"/>
  <c r="BX265" i="1"/>
  <c r="BY265" i="1" s="1"/>
  <c r="HF265" i="1"/>
  <c r="HG265" i="1" s="1"/>
  <c r="IH265" i="1"/>
  <c r="IL265" i="1" s="1"/>
  <c r="JE265" i="1"/>
  <c r="JF265" i="1" s="1"/>
  <c r="HF276" i="1"/>
  <c r="HG276" i="1" s="1"/>
  <c r="BX276" i="1"/>
  <c r="BY276" i="1" s="1"/>
  <c r="IH276" i="1"/>
  <c r="IL276" i="1" s="1"/>
  <c r="JE276" i="1"/>
  <c r="JF276" i="1" s="1"/>
  <c r="BD281" i="1"/>
  <c r="BE281" i="1" s="1"/>
  <c r="BH281" i="1"/>
  <c r="BD289" i="1"/>
  <c r="BE289" i="1" s="1"/>
  <c r="BH289" i="1"/>
  <c r="BH293" i="1"/>
  <c r="BD293" i="1"/>
  <c r="BE293" i="1" s="1"/>
  <c r="JE232" i="1"/>
  <c r="JF232" i="1" s="1"/>
  <c r="IH234" i="1"/>
  <c r="IL234" i="1" s="1"/>
  <c r="CH236" i="1"/>
  <c r="HF237" i="1"/>
  <c r="HG237" i="1" s="1"/>
  <c r="BX238" i="1"/>
  <c r="BY238" i="1" s="1"/>
  <c r="GO238" i="1"/>
  <c r="CF242" i="1"/>
  <c r="IH242" i="1"/>
  <c r="IL242" i="1" s="1"/>
  <c r="CH244" i="1"/>
  <c r="HF245" i="1"/>
  <c r="HG245" i="1" s="1"/>
  <c r="BX246" i="1"/>
  <c r="BY246" i="1" s="1"/>
  <c r="GO246" i="1"/>
  <c r="HH247" i="1"/>
  <c r="JE248" i="1"/>
  <c r="JF248" i="1" s="1"/>
  <c r="CF250" i="1"/>
  <c r="IH250" i="1"/>
  <c r="IL250" i="1" s="1"/>
  <c r="CH252" i="1"/>
  <c r="HF253" i="1"/>
  <c r="HG253" i="1" s="1"/>
  <c r="CH254" i="1"/>
  <c r="JG261" i="1"/>
  <c r="GV270" i="1"/>
  <c r="BD270" i="1"/>
  <c r="BE270" i="1" s="1"/>
  <c r="BK270" i="1"/>
  <c r="BX272" i="1"/>
  <c r="BY272" i="1" s="1"/>
  <c r="HF272" i="1"/>
  <c r="HG272" i="1" s="1"/>
  <c r="IH272" i="1"/>
  <c r="IL272" i="1" s="1"/>
  <c r="JE272" i="1"/>
  <c r="JF272" i="1" s="1"/>
  <c r="BD275" i="1"/>
  <c r="BE275" i="1" s="1"/>
  <c r="CF281" i="1"/>
  <c r="CI281" i="1"/>
  <c r="IL285" i="1"/>
  <c r="CF289" i="1"/>
  <c r="CI289" i="1"/>
  <c r="JE231" i="1"/>
  <c r="JF231" i="1" s="1"/>
  <c r="BD233" i="1"/>
  <c r="BE233" i="1" s="1"/>
  <c r="CF233" i="1"/>
  <c r="HF236" i="1"/>
  <c r="HG236" i="1" s="1"/>
  <c r="JE239" i="1"/>
  <c r="JF239" i="1" s="1"/>
  <c r="BD241" i="1"/>
  <c r="BE241" i="1" s="1"/>
  <c r="IH241" i="1"/>
  <c r="IL241" i="1" s="1"/>
  <c r="HF244" i="1"/>
  <c r="HG244" i="1" s="1"/>
  <c r="CD247" i="1"/>
  <c r="JE247" i="1"/>
  <c r="JF247" i="1" s="1"/>
  <c r="BD249" i="1"/>
  <c r="BE249" i="1" s="1"/>
  <c r="IH249" i="1"/>
  <c r="IL249" i="1" s="1"/>
  <c r="HF252" i="1"/>
  <c r="HG252" i="1" s="1"/>
  <c r="BX253" i="1"/>
  <c r="BY253" i="1" s="1"/>
  <c r="GO253" i="1"/>
  <c r="JG257" i="1"/>
  <c r="GO261" i="1"/>
  <c r="CH261" i="1"/>
  <c r="CI261" i="1" s="1"/>
  <c r="HF261" i="1"/>
  <c r="HG261" i="1" s="1"/>
  <c r="GV262" i="1"/>
  <c r="BK262" i="1"/>
  <c r="GL262" i="1"/>
  <c r="FT262" i="1"/>
  <c r="FB262" i="1"/>
  <c r="EJ262" i="1"/>
  <c r="DR262" i="1"/>
  <c r="CZ262" i="1"/>
  <c r="CG262" i="1"/>
  <c r="CD262" i="1"/>
  <c r="BD268" i="1"/>
  <c r="BE268" i="1" s="1"/>
  <c r="BH268" i="1"/>
  <c r="CF268" i="1"/>
  <c r="GO284" i="1"/>
  <c r="CH284" i="1"/>
  <c r="CI284" i="1" s="1"/>
  <c r="JG284" i="1"/>
  <c r="BD287" i="1"/>
  <c r="BE287" i="1" s="1"/>
  <c r="BK287" i="1"/>
  <c r="CF232" i="1"/>
  <c r="BX236" i="1"/>
  <c r="BY236" i="1" s="1"/>
  <c r="JE238" i="1"/>
  <c r="JF238" i="1" s="1"/>
  <c r="BX244" i="1"/>
  <c r="BY244" i="1" s="1"/>
  <c r="JE246" i="1"/>
  <c r="JF246" i="1" s="1"/>
  <c r="BX252" i="1"/>
  <c r="BY252" i="1" s="1"/>
  <c r="GO257" i="1"/>
  <c r="CH257" i="1"/>
  <c r="CI257" i="1" s="1"/>
  <c r="GO265" i="1"/>
  <c r="CH265" i="1"/>
  <c r="CI265" i="1" s="1"/>
  <c r="GO276" i="1"/>
  <c r="CH276" i="1"/>
  <c r="CI276" i="1" s="1"/>
  <c r="JG276" i="1"/>
  <c r="IL277" i="1"/>
  <c r="JG238" i="1"/>
  <c r="JG246" i="1"/>
  <c r="JE254" i="1"/>
  <c r="JF254" i="1" s="1"/>
  <c r="HF254" i="1"/>
  <c r="HG254" i="1" s="1"/>
  <c r="GK264" i="1"/>
  <c r="FS264" i="1"/>
  <c r="FA264" i="1"/>
  <c r="EI264" i="1"/>
  <c r="DQ264" i="1"/>
  <c r="CY264" i="1"/>
  <c r="GJ264" i="1"/>
  <c r="FR264" i="1"/>
  <c r="EZ264" i="1"/>
  <c r="EH264" i="1"/>
  <c r="DP264" i="1"/>
  <c r="CX264" i="1"/>
  <c r="GO272" i="1"/>
  <c r="CH272" i="1"/>
  <c r="CI272" i="1" s="1"/>
  <c r="BD279" i="1"/>
  <c r="BE279" i="1" s="1"/>
  <c r="BK279" i="1"/>
  <c r="GO298" i="1"/>
  <c r="CH298" i="1"/>
  <c r="CI298" i="1" s="1"/>
  <c r="BN237" i="1"/>
  <c r="GZ237" i="1" s="1"/>
  <c r="BN245" i="1"/>
  <c r="GZ245" i="1" s="1"/>
  <c r="CG247" i="1"/>
  <c r="IH254" i="1"/>
  <c r="IL254" i="1" s="1"/>
  <c r="BH256" i="1"/>
  <c r="BD256" i="1"/>
  <c r="BE256" i="1" s="1"/>
  <c r="BD260" i="1"/>
  <c r="BE260" i="1" s="1"/>
  <c r="BH260" i="1"/>
  <c r="GL264" i="1"/>
  <c r="FT264" i="1"/>
  <c r="FB264" i="1"/>
  <c r="EJ264" i="1"/>
  <c r="DR264" i="1"/>
  <c r="CZ264" i="1"/>
  <c r="CG264" i="1"/>
  <c r="HH264" i="1"/>
  <c r="BD266" i="1"/>
  <c r="BE266" i="1" s="1"/>
  <c r="IL270" i="1"/>
  <c r="BD305" i="1"/>
  <c r="BE305" i="1" s="1"/>
  <c r="BQ305" i="1"/>
  <c r="CZ247" i="1"/>
  <c r="DR247" i="1"/>
  <c r="EJ247" i="1"/>
  <c r="FB247" i="1"/>
  <c r="FT247" i="1"/>
  <c r="CF260" i="1"/>
  <c r="CI260" i="1"/>
  <c r="BD273" i="1"/>
  <c r="BE273" i="1" s="1"/>
  <c r="CI291" i="1"/>
  <c r="CF291" i="1"/>
  <c r="BX255" i="1"/>
  <c r="BY255" i="1" s="1"/>
  <c r="GO255" i="1"/>
  <c r="BK256" i="1"/>
  <c r="IH259" i="1"/>
  <c r="IL259" i="1" s="1"/>
  <c r="HF262" i="1"/>
  <c r="HG262" i="1" s="1"/>
  <c r="BK264" i="1"/>
  <c r="JG266" i="1"/>
  <c r="IH267" i="1"/>
  <c r="IL267" i="1" s="1"/>
  <c r="CH269" i="1"/>
  <c r="CI269" i="1" s="1"/>
  <c r="BK271" i="1"/>
  <c r="JG273" i="1"/>
  <c r="JE274" i="1"/>
  <c r="JF274" i="1" s="1"/>
  <c r="BX278" i="1"/>
  <c r="BY278" i="1" s="1"/>
  <c r="GO278" i="1"/>
  <c r="CH280" i="1"/>
  <c r="CI280" i="1" s="1"/>
  <c r="IH280" i="1"/>
  <c r="IL280" i="1" s="1"/>
  <c r="JE282" i="1"/>
  <c r="JF282" i="1" s="1"/>
  <c r="BX286" i="1"/>
  <c r="BY286" i="1" s="1"/>
  <c r="GO286" i="1"/>
  <c r="CH288" i="1"/>
  <c r="CI288" i="1" s="1"/>
  <c r="IH288" i="1"/>
  <c r="IL288" i="1" s="1"/>
  <c r="JG291" i="1"/>
  <c r="JE292" i="1"/>
  <c r="JF292" i="1" s="1"/>
  <c r="BD299" i="1"/>
  <c r="BE299" i="1" s="1"/>
  <c r="GO299" i="1"/>
  <c r="CH299" i="1"/>
  <c r="CI299" i="1" s="1"/>
  <c r="BD307" i="1"/>
  <c r="BE307" i="1" s="1"/>
  <c r="JE312" i="1"/>
  <c r="JF312" i="1" s="1"/>
  <c r="BX312" i="1"/>
  <c r="BY312" i="1" s="1"/>
  <c r="HF312" i="1"/>
  <c r="HG312" i="1" s="1"/>
  <c r="CI365" i="1"/>
  <c r="CF365" i="1"/>
  <c r="JE255" i="1"/>
  <c r="JF255" i="1" s="1"/>
  <c r="CH259" i="1"/>
  <c r="CI259" i="1" s="1"/>
  <c r="HF260" i="1"/>
  <c r="HG260" i="1" s="1"/>
  <c r="JE263" i="1"/>
  <c r="JF263" i="1" s="1"/>
  <c r="CH267" i="1"/>
  <c r="CI267" i="1" s="1"/>
  <c r="HF268" i="1"/>
  <c r="HG268" i="1" s="1"/>
  <c r="BX269" i="1"/>
  <c r="BY269" i="1" s="1"/>
  <c r="GO269" i="1"/>
  <c r="CH274" i="1"/>
  <c r="IH274" i="1"/>
  <c r="IL274" i="1" s="1"/>
  <c r="BX280" i="1"/>
  <c r="BY280" i="1" s="1"/>
  <c r="GO280" i="1"/>
  <c r="CH282" i="1"/>
  <c r="IH282" i="1"/>
  <c r="IL282" i="1" s="1"/>
  <c r="BX288" i="1"/>
  <c r="BY288" i="1" s="1"/>
  <c r="GO288" i="1"/>
  <c r="CH290" i="1"/>
  <c r="HH295" i="1"/>
  <c r="CD295" i="1"/>
  <c r="CZ295" i="1"/>
  <c r="FT295" i="1"/>
  <c r="BX303" i="1"/>
  <c r="BY303" i="1" s="1"/>
  <c r="HF303" i="1"/>
  <c r="HG303" i="1" s="1"/>
  <c r="IH303" i="1"/>
  <c r="IL303" i="1" s="1"/>
  <c r="BH306" i="1"/>
  <c r="BD306" i="1"/>
  <c r="BE306" i="1" s="1"/>
  <c r="CD307" i="1"/>
  <c r="HH307" i="1"/>
  <c r="CG307" i="1"/>
  <c r="GV315" i="1"/>
  <c r="BK315" i="1"/>
  <c r="BD332" i="1"/>
  <c r="BE332" i="1" s="1"/>
  <c r="BH332" i="1"/>
  <c r="CF256" i="1"/>
  <c r="IH256" i="1"/>
  <c r="IL256" i="1" s="1"/>
  <c r="HF259" i="1"/>
  <c r="HG259" i="1" s="1"/>
  <c r="BX260" i="1"/>
  <c r="BY260" i="1" s="1"/>
  <c r="BK261" i="1"/>
  <c r="JE262" i="1"/>
  <c r="JF262" i="1" s="1"/>
  <c r="BD264" i="1"/>
  <c r="BE264" i="1" s="1"/>
  <c r="IH264" i="1"/>
  <c r="IL264" i="1" s="1"/>
  <c r="HF267" i="1"/>
  <c r="HG267" i="1" s="1"/>
  <c r="BX268" i="1"/>
  <c r="BY268" i="1" s="1"/>
  <c r="BD271" i="1"/>
  <c r="BE271" i="1" s="1"/>
  <c r="CF271" i="1"/>
  <c r="IH271" i="1"/>
  <c r="IL271" i="1" s="1"/>
  <c r="CH275" i="1"/>
  <c r="IH275" i="1"/>
  <c r="IL275" i="1" s="1"/>
  <c r="BD277" i="1"/>
  <c r="BE277" i="1" s="1"/>
  <c r="CF277" i="1"/>
  <c r="CD279" i="1"/>
  <c r="HF280" i="1"/>
  <c r="HG280" i="1" s="1"/>
  <c r="CH283" i="1"/>
  <c r="IH283" i="1"/>
  <c r="IL283" i="1" s="1"/>
  <c r="BD285" i="1"/>
  <c r="BE285" i="1" s="1"/>
  <c r="CF285" i="1"/>
  <c r="HF288" i="1"/>
  <c r="HG288" i="1" s="1"/>
  <c r="GO293" i="1"/>
  <c r="CI307" i="1"/>
  <c r="EJ307" i="1"/>
  <c r="GO312" i="1"/>
  <c r="CH312" i="1"/>
  <c r="CF255" i="1"/>
  <c r="IH255" i="1"/>
  <c r="IL255" i="1" s="1"/>
  <c r="HF258" i="1"/>
  <c r="HG258" i="1" s="1"/>
  <c r="BX259" i="1"/>
  <c r="BY259" i="1" s="1"/>
  <c r="BK260" i="1"/>
  <c r="IH263" i="1"/>
  <c r="IL263" i="1" s="1"/>
  <c r="HF266" i="1"/>
  <c r="HG266" i="1" s="1"/>
  <c r="BX267" i="1"/>
  <c r="BY267" i="1" s="1"/>
  <c r="BK268" i="1"/>
  <c r="JE269" i="1"/>
  <c r="JF269" i="1" s="1"/>
  <c r="HF273" i="1"/>
  <c r="HG273" i="1" s="1"/>
  <c r="JE278" i="1"/>
  <c r="JF278" i="1" s="1"/>
  <c r="HH279" i="1"/>
  <c r="JE286" i="1"/>
  <c r="JF286" i="1" s="1"/>
  <c r="BX290" i="1"/>
  <c r="BY290" i="1" s="1"/>
  <c r="IH290" i="1"/>
  <c r="IL290" i="1" s="1"/>
  <c r="BX291" i="1"/>
  <c r="BY291" i="1" s="1"/>
  <c r="HF291" i="1"/>
  <c r="HG291" i="1" s="1"/>
  <c r="BX292" i="1"/>
  <c r="BY292" i="1" s="1"/>
  <c r="HF293" i="1"/>
  <c r="HG293" i="1" s="1"/>
  <c r="FB295" i="1"/>
  <c r="CF296" i="1"/>
  <c r="IL300" i="1"/>
  <c r="BK301" i="1"/>
  <c r="GO303" i="1"/>
  <c r="CH303" i="1"/>
  <c r="CI303" i="1" s="1"/>
  <c r="BX304" i="1"/>
  <c r="BY304" i="1" s="1"/>
  <c r="HF304" i="1"/>
  <c r="HG304" i="1" s="1"/>
  <c r="JE304" i="1"/>
  <c r="JF304" i="1" s="1"/>
  <c r="JG304" i="1"/>
  <c r="GL307" i="1"/>
  <c r="BD308" i="1"/>
  <c r="BE308" i="1" s="1"/>
  <c r="JG269" i="1"/>
  <c r="CI306" i="1"/>
  <c r="CF306" i="1"/>
  <c r="GV316" i="1"/>
  <c r="BK316" i="1"/>
  <c r="BD336" i="1"/>
  <c r="BE336" i="1" s="1"/>
  <c r="BN336" i="1"/>
  <c r="GZ336" i="1" s="1"/>
  <c r="HF256" i="1"/>
  <c r="HG256" i="1" s="1"/>
  <c r="CH263" i="1"/>
  <c r="CI263" i="1" s="1"/>
  <c r="CG279" i="1"/>
  <c r="JG293" i="1"/>
  <c r="EJ295" i="1"/>
  <c r="HF298" i="1"/>
  <c r="HG298" i="1" s="1"/>
  <c r="BX298" i="1"/>
  <c r="BY298" i="1" s="1"/>
  <c r="IH298" i="1"/>
  <c r="IL298" i="1" s="1"/>
  <c r="BX299" i="1"/>
  <c r="BY299" i="1" s="1"/>
  <c r="IH299" i="1"/>
  <c r="IL299" i="1" s="1"/>
  <c r="JE299" i="1"/>
  <c r="JF299" i="1" s="1"/>
  <c r="HF299" i="1"/>
  <c r="HG299" i="1" s="1"/>
  <c r="JE303" i="1"/>
  <c r="JF303" i="1" s="1"/>
  <c r="FB307" i="1"/>
  <c r="GV308" i="1"/>
  <c r="BK308" i="1"/>
  <c r="BH321" i="1"/>
  <c r="BD321" i="1"/>
  <c r="BE321" i="1" s="1"/>
  <c r="CZ279" i="1"/>
  <c r="DR279" i="1"/>
  <c r="EJ279" i="1"/>
  <c r="FB279" i="1"/>
  <c r="FT279" i="1"/>
  <c r="IH292" i="1"/>
  <c r="IL292" i="1" s="1"/>
  <c r="CH292" i="1"/>
  <c r="BD294" i="1"/>
  <c r="BE294" i="1" s="1"/>
  <c r="GL295" i="1"/>
  <c r="BD300" i="1"/>
  <c r="BE300" i="1" s="1"/>
  <c r="JG303" i="1"/>
  <c r="GO304" i="1"/>
  <c r="CH304" i="1"/>
  <c r="BH337" i="1"/>
  <c r="BD337" i="1"/>
  <c r="BE337" i="1" s="1"/>
  <c r="JE296" i="1"/>
  <c r="JF296" i="1" s="1"/>
  <c r="IH306" i="1"/>
  <c r="IL306" i="1" s="1"/>
  <c r="BX310" i="1"/>
  <c r="BY310" i="1" s="1"/>
  <c r="GO310" i="1"/>
  <c r="BD313" i="1"/>
  <c r="BE313" i="1" s="1"/>
  <c r="CF315" i="1"/>
  <c r="JG315" i="1"/>
  <c r="BD330" i="1"/>
  <c r="BE330" i="1" s="1"/>
  <c r="HF334" i="1"/>
  <c r="HG334" i="1" s="1"/>
  <c r="IH334" i="1"/>
  <c r="IL334" i="1" s="1"/>
  <c r="JE334" i="1"/>
  <c r="JF334" i="1" s="1"/>
  <c r="JE337" i="1"/>
  <c r="JF337" i="1" s="1"/>
  <c r="BX337" i="1"/>
  <c r="BY337" i="1" s="1"/>
  <c r="HF337" i="1"/>
  <c r="HG337" i="1" s="1"/>
  <c r="IH337" i="1"/>
  <c r="IL337" i="1" s="1"/>
  <c r="GO337" i="1"/>
  <c r="CF337" i="1"/>
  <c r="CF340" i="1"/>
  <c r="GV342" i="1"/>
  <c r="BD342" i="1"/>
  <c r="BE342" i="1" s="1"/>
  <c r="BK342" i="1"/>
  <c r="JG311" i="1"/>
  <c r="GV318" i="1"/>
  <c r="BD318" i="1"/>
  <c r="BE318" i="1" s="1"/>
  <c r="CG324" i="1"/>
  <c r="CD324" i="1"/>
  <c r="FT324" i="1"/>
  <c r="HF326" i="1"/>
  <c r="HG326" i="1" s="1"/>
  <c r="IH326" i="1"/>
  <c r="IL326" i="1" s="1"/>
  <c r="JE326" i="1"/>
  <c r="JF326" i="1" s="1"/>
  <c r="GO328" i="1"/>
  <c r="CH328" i="1"/>
  <c r="CI328" i="1" s="1"/>
  <c r="JE329" i="1"/>
  <c r="JF329" i="1" s="1"/>
  <c r="BX329" i="1"/>
  <c r="BY329" i="1" s="1"/>
  <c r="HF329" i="1"/>
  <c r="HG329" i="1" s="1"/>
  <c r="IH329" i="1"/>
  <c r="IL329" i="1" s="1"/>
  <c r="IL331" i="1"/>
  <c r="GV339" i="1"/>
  <c r="BK339" i="1"/>
  <c r="CH297" i="1"/>
  <c r="IH297" i="1"/>
  <c r="IL297" i="1" s="1"/>
  <c r="BD303" i="1"/>
  <c r="BE303" i="1" s="1"/>
  <c r="CH305" i="1"/>
  <c r="HF306" i="1"/>
  <c r="HG306" i="1" s="1"/>
  <c r="BD311" i="1"/>
  <c r="BE311" i="1" s="1"/>
  <c r="IH311" i="1"/>
  <c r="IL311" i="1" s="1"/>
  <c r="BK318" i="1"/>
  <c r="CH318" i="1"/>
  <c r="CI318" i="1" s="1"/>
  <c r="JG322" i="1"/>
  <c r="BD323" i="1"/>
  <c r="BE323" i="1" s="1"/>
  <c r="BH323" i="1"/>
  <c r="CF323" i="1"/>
  <c r="BD329" i="1"/>
  <c r="BE329" i="1" s="1"/>
  <c r="GO329" i="1"/>
  <c r="GV334" i="1"/>
  <c r="BD334" i="1"/>
  <c r="BE334" i="1" s="1"/>
  <c r="BK334" i="1"/>
  <c r="CH334" i="1"/>
  <c r="CI334" i="1" s="1"/>
  <c r="BX296" i="1"/>
  <c r="BY296" i="1" s="1"/>
  <c r="JE300" i="1"/>
  <c r="JF300" i="1" s="1"/>
  <c r="BD302" i="1"/>
  <c r="BE302" i="1" s="1"/>
  <c r="CF302" i="1"/>
  <c r="IH302" i="1"/>
  <c r="IL302" i="1" s="1"/>
  <c r="HF305" i="1"/>
  <c r="HG305" i="1" s="1"/>
  <c r="BX306" i="1"/>
  <c r="BY306" i="1" s="1"/>
  <c r="BK307" i="1"/>
  <c r="JE308" i="1"/>
  <c r="JF308" i="1" s="1"/>
  <c r="BD310" i="1"/>
  <c r="BE310" i="1" s="1"/>
  <c r="CF310" i="1"/>
  <c r="IH310" i="1"/>
  <c r="IL310" i="1" s="1"/>
  <c r="GV317" i="1"/>
  <c r="BD317" i="1"/>
  <c r="BE317" i="1" s="1"/>
  <c r="BK317" i="1"/>
  <c r="GO318" i="1"/>
  <c r="BX320" i="1"/>
  <c r="BY320" i="1" s="1"/>
  <c r="HF320" i="1"/>
  <c r="HG320" i="1" s="1"/>
  <c r="IH320" i="1"/>
  <c r="IL320" i="1" s="1"/>
  <c r="GV323" i="1"/>
  <c r="BK323" i="1"/>
  <c r="EJ324" i="1"/>
  <c r="IH325" i="1"/>
  <c r="IL325" i="1" s="1"/>
  <c r="BX326" i="1"/>
  <c r="BY326" i="1" s="1"/>
  <c r="JE328" i="1"/>
  <c r="JF328" i="1" s="1"/>
  <c r="CH329" i="1"/>
  <c r="CI329" i="1" s="1"/>
  <c r="BD331" i="1"/>
  <c r="BE331" i="1" s="1"/>
  <c r="CD331" i="1"/>
  <c r="HH331" i="1"/>
  <c r="GL331" i="1"/>
  <c r="FT331" i="1"/>
  <c r="FB331" i="1"/>
  <c r="EJ331" i="1"/>
  <c r="DR331" i="1"/>
  <c r="CZ331" i="1"/>
  <c r="BN357" i="1"/>
  <c r="GZ357" i="1" s="1"/>
  <c r="BD357" i="1"/>
  <c r="BE357" i="1" s="1"/>
  <c r="BD368" i="1"/>
  <c r="BE368" i="1" s="1"/>
  <c r="GV368" i="1"/>
  <c r="BK368" i="1"/>
  <c r="CF368" i="1"/>
  <c r="CI368" i="1"/>
  <c r="BX297" i="1"/>
  <c r="BY297" i="1" s="1"/>
  <c r="BX305" i="1"/>
  <c r="BY305" i="1" s="1"/>
  <c r="CH311" i="1"/>
  <c r="CI311" i="1" s="1"/>
  <c r="GL324" i="1"/>
  <c r="GV326" i="1"/>
  <c r="BD326" i="1"/>
  <c r="BE326" i="1" s="1"/>
  <c r="GV331" i="1"/>
  <c r="BK331" i="1"/>
  <c r="BD335" i="1"/>
  <c r="BE335" i="1" s="1"/>
  <c r="BD338" i="1"/>
  <c r="BE338" i="1" s="1"/>
  <c r="HF311" i="1"/>
  <c r="HG311" i="1" s="1"/>
  <c r="CH313" i="1"/>
  <c r="CI313" i="1" s="1"/>
  <c r="JG314" i="1"/>
  <c r="BD319" i="1"/>
  <c r="BE319" i="1" s="1"/>
  <c r="CZ324" i="1"/>
  <c r="HH324" i="1"/>
  <c r="BK326" i="1"/>
  <c r="CH326" i="1"/>
  <c r="JG337" i="1"/>
  <c r="BD340" i="1"/>
  <c r="BE340" i="1" s="1"/>
  <c r="BH340" i="1"/>
  <c r="BD344" i="1"/>
  <c r="BE344" i="1" s="1"/>
  <c r="BN344" i="1"/>
  <c r="GZ344" i="1" s="1"/>
  <c r="JE345" i="1"/>
  <c r="JF345" i="1" s="1"/>
  <c r="BX345" i="1"/>
  <c r="BY345" i="1" s="1"/>
  <c r="HF345" i="1"/>
  <c r="HG345" i="1" s="1"/>
  <c r="IH345" i="1"/>
  <c r="IL345" i="1" s="1"/>
  <c r="GO345" i="1"/>
  <c r="CH345" i="1"/>
  <c r="CI345" i="1" s="1"/>
  <c r="JG350" i="1"/>
  <c r="BQ359" i="1"/>
  <c r="BD359" i="1"/>
  <c r="BE359" i="1" s="1"/>
  <c r="JE313" i="1"/>
  <c r="JF313" i="1" s="1"/>
  <c r="BX313" i="1"/>
  <c r="BY313" i="1" s="1"/>
  <c r="HF313" i="1"/>
  <c r="HG313" i="1" s="1"/>
  <c r="BD315" i="1"/>
  <c r="BE315" i="1" s="1"/>
  <c r="BD316" i="1"/>
  <c r="BE316" i="1" s="1"/>
  <c r="HF318" i="1"/>
  <c r="HG318" i="1" s="1"/>
  <c r="IH318" i="1"/>
  <c r="IL318" i="1" s="1"/>
  <c r="JE318" i="1"/>
  <c r="JF318" i="1" s="1"/>
  <c r="GO320" i="1"/>
  <c r="CH320" i="1"/>
  <c r="CI320" i="1" s="1"/>
  <c r="JE321" i="1"/>
  <c r="JF321" i="1" s="1"/>
  <c r="BX321" i="1"/>
  <c r="BY321" i="1" s="1"/>
  <c r="HF321" i="1"/>
  <c r="HG321" i="1" s="1"/>
  <c r="FB324" i="1"/>
  <c r="GV325" i="1"/>
  <c r="BD325" i="1"/>
  <c r="BE325" i="1" s="1"/>
  <c r="BK325" i="1"/>
  <c r="BX328" i="1"/>
  <c r="BY328" i="1" s="1"/>
  <c r="HF328" i="1"/>
  <c r="HG328" i="1" s="1"/>
  <c r="IH328" i="1"/>
  <c r="IL328" i="1" s="1"/>
  <c r="JG339" i="1"/>
  <c r="BK348" i="1"/>
  <c r="BD348" i="1"/>
  <c r="BE348" i="1" s="1"/>
  <c r="GV348" i="1"/>
  <c r="IH350" i="1"/>
  <c r="IL350" i="1" s="1"/>
  <c r="HF350" i="1"/>
  <c r="HG350" i="1" s="1"/>
  <c r="BX350" i="1"/>
  <c r="BY350" i="1" s="1"/>
  <c r="JE350" i="1"/>
  <c r="JF350" i="1" s="1"/>
  <c r="CH350" i="1"/>
  <c r="BD345" i="1"/>
  <c r="BE345" i="1" s="1"/>
  <c r="IH348" i="1"/>
  <c r="IL348" i="1" s="1"/>
  <c r="GO350" i="1"/>
  <c r="BH353" i="1"/>
  <c r="BD353" i="1"/>
  <c r="BE353" i="1" s="1"/>
  <c r="CH363" i="1"/>
  <c r="CI363" i="1" s="1"/>
  <c r="BQ364" i="1"/>
  <c r="BD364" i="1"/>
  <c r="BE364" i="1" s="1"/>
  <c r="BH331" i="1"/>
  <c r="BK333" i="1"/>
  <c r="IH336" i="1"/>
  <c r="IL336" i="1" s="1"/>
  <c r="BH339" i="1"/>
  <c r="BK341" i="1"/>
  <c r="JE342" i="1"/>
  <c r="JF342" i="1" s="1"/>
  <c r="IH344" i="1"/>
  <c r="IL344" i="1" s="1"/>
  <c r="BH347" i="1"/>
  <c r="BK352" i="1"/>
  <c r="GV352" i="1"/>
  <c r="BD352" i="1"/>
  <c r="BE352" i="1" s="1"/>
  <c r="CF352" i="1"/>
  <c r="IH355" i="1"/>
  <c r="IL355" i="1" s="1"/>
  <c r="JG355" i="1"/>
  <c r="BX355" i="1"/>
  <c r="BY355" i="1" s="1"/>
  <c r="JE355" i="1"/>
  <c r="JF355" i="1" s="1"/>
  <c r="HF355" i="1"/>
  <c r="HG355" i="1" s="1"/>
  <c r="JE359" i="1"/>
  <c r="JF359" i="1" s="1"/>
  <c r="BX359" i="1"/>
  <c r="BY359" i="1" s="1"/>
  <c r="CH359" i="1"/>
  <c r="JG359" i="1"/>
  <c r="HF359" i="1"/>
  <c r="HG359" i="1" s="1"/>
  <c r="IH359" i="1"/>
  <c r="IL359" i="1" s="1"/>
  <c r="JE364" i="1"/>
  <c r="JF364" i="1" s="1"/>
  <c r="BX364" i="1"/>
  <c r="BY364" i="1" s="1"/>
  <c r="HF364" i="1"/>
  <c r="HG364" i="1" s="1"/>
  <c r="JG364" i="1"/>
  <c r="IH364" i="1"/>
  <c r="IL364" i="1" s="1"/>
  <c r="BN365" i="1"/>
  <c r="GZ365" i="1" s="1"/>
  <c r="BD365" i="1"/>
  <c r="BE365" i="1" s="1"/>
  <c r="JG342" i="1"/>
  <c r="BQ351" i="1"/>
  <c r="BD351" i="1"/>
  <c r="BE351" i="1" s="1"/>
  <c r="BK360" i="1"/>
  <c r="BD360" i="1"/>
  <c r="BE360" i="1" s="1"/>
  <c r="GV360" i="1"/>
  <c r="BD410" i="1"/>
  <c r="BE410" i="1" s="1"/>
  <c r="BH410" i="1"/>
  <c r="JE316" i="1"/>
  <c r="JF316" i="1" s="1"/>
  <c r="JE332" i="1"/>
  <c r="JF332" i="1" s="1"/>
  <c r="CH336" i="1"/>
  <c r="CI336" i="1" s="1"/>
  <c r="JE340" i="1"/>
  <c r="JF340" i="1" s="1"/>
  <c r="CF342" i="1"/>
  <c r="IH342" i="1"/>
  <c r="IL342" i="1" s="1"/>
  <c r="CH344" i="1"/>
  <c r="CI344" i="1" s="1"/>
  <c r="BK347" i="1"/>
  <c r="CH348" i="1"/>
  <c r="CI348" i="1" s="1"/>
  <c r="BH354" i="1"/>
  <c r="CF360" i="1"/>
  <c r="BH361" i="1"/>
  <c r="BD361" i="1"/>
  <c r="BE361" i="1" s="1"/>
  <c r="BD362" i="1"/>
  <c r="BE362" i="1" s="1"/>
  <c r="BH362" i="1"/>
  <c r="GO373" i="1"/>
  <c r="CH373" i="1"/>
  <c r="CI373" i="1" s="1"/>
  <c r="JE315" i="1"/>
  <c r="JF315" i="1" s="1"/>
  <c r="CF317" i="1"/>
  <c r="CH319" i="1"/>
  <c r="JE323" i="1"/>
  <c r="JF323" i="1" s="1"/>
  <c r="CH327" i="1"/>
  <c r="BD333" i="1"/>
  <c r="BE333" i="1" s="1"/>
  <c r="CF333" i="1"/>
  <c r="CH335" i="1"/>
  <c r="HF336" i="1"/>
  <c r="HG336" i="1" s="1"/>
  <c r="BD341" i="1"/>
  <c r="BE341" i="1" s="1"/>
  <c r="CF341" i="1"/>
  <c r="CH343" i="1"/>
  <c r="HF344" i="1"/>
  <c r="HG344" i="1" s="1"/>
  <c r="HF348" i="1"/>
  <c r="HG348" i="1" s="1"/>
  <c r="JE351" i="1"/>
  <c r="JF351" i="1" s="1"/>
  <c r="BX351" i="1"/>
  <c r="BY351" i="1" s="1"/>
  <c r="IH351" i="1"/>
  <c r="IL351" i="1" s="1"/>
  <c r="JG351" i="1"/>
  <c r="HF351" i="1"/>
  <c r="HG351" i="1" s="1"/>
  <c r="JE356" i="1"/>
  <c r="JF356" i="1" s="1"/>
  <c r="HF356" i="1"/>
  <c r="HG356" i="1" s="1"/>
  <c r="BX356" i="1"/>
  <c r="BY356" i="1" s="1"/>
  <c r="GV361" i="1"/>
  <c r="BK361" i="1"/>
  <c r="HF319" i="1"/>
  <c r="HG319" i="1" s="1"/>
  <c r="HF327" i="1"/>
  <c r="HG327" i="1" s="1"/>
  <c r="HF335" i="1"/>
  <c r="HG335" i="1" s="1"/>
  <c r="HF343" i="1"/>
  <c r="HG343" i="1" s="1"/>
  <c r="BD356" i="1"/>
  <c r="BE356" i="1" s="1"/>
  <c r="JG356" i="1"/>
  <c r="GO371" i="1"/>
  <c r="CH371" i="1"/>
  <c r="CI371" i="1" s="1"/>
  <c r="CF347" i="1"/>
  <c r="BX348" i="1"/>
  <c r="BY348" i="1" s="1"/>
  <c r="IH349" i="1"/>
  <c r="IL349" i="1" s="1"/>
  <c r="JE349" i="1"/>
  <c r="JF349" i="1" s="1"/>
  <c r="GO358" i="1"/>
  <c r="CH358" i="1"/>
  <c r="CI358" i="1" s="1"/>
  <c r="CH351" i="1"/>
  <c r="BD358" i="1"/>
  <c r="BE358" i="1" s="1"/>
  <c r="BH358" i="1"/>
  <c r="BK363" i="1"/>
  <c r="GV363" i="1"/>
  <c r="CG386" i="1"/>
  <c r="CD386" i="1"/>
  <c r="HH386" i="1"/>
  <c r="DR386" i="1"/>
  <c r="FT386" i="1"/>
  <c r="EJ386" i="1"/>
  <c r="GL386" i="1"/>
  <c r="CZ386" i="1"/>
  <c r="FB386" i="1"/>
  <c r="GV499" i="1"/>
  <c r="BK499" i="1"/>
  <c r="JE379" i="1"/>
  <c r="JF379" i="1" s="1"/>
  <c r="BX379" i="1"/>
  <c r="BY379" i="1" s="1"/>
  <c r="HF379" i="1"/>
  <c r="HG379" i="1" s="1"/>
  <c r="IH379" i="1"/>
  <c r="IL379" i="1" s="1"/>
  <c r="CI380" i="1"/>
  <c r="CF380" i="1"/>
  <c r="HG404" i="1"/>
  <c r="BD370" i="1"/>
  <c r="BE370" i="1" s="1"/>
  <c r="CF372" i="1"/>
  <c r="BH380" i="1"/>
  <c r="BD380" i="1"/>
  <c r="BE380" i="1" s="1"/>
  <c r="JE441" i="1"/>
  <c r="JF441" i="1" s="1"/>
  <c r="BX441" i="1"/>
  <c r="BY441" i="1" s="1"/>
  <c r="HF441" i="1"/>
  <c r="HG441" i="1" s="1"/>
  <c r="IH441" i="1"/>
  <c r="IL441" i="1" s="1"/>
  <c r="JG441" i="1"/>
  <c r="JG349" i="1"/>
  <c r="BD355" i="1"/>
  <c r="BE355" i="1" s="1"/>
  <c r="IH366" i="1"/>
  <c r="IL366" i="1" s="1"/>
  <c r="JE366" i="1"/>
  <c r="JF366" i="1" s="1"/>
  <c r="BX366" i="1"/>
  <c r="BY366" i="1" s="1"/>
  <c r="HF366" i="1"/>
  <c r="HG366" i="1" s="1"/>
  <c r="CF374" i="1"/>
  <c r="CH379" i="1"/>
  <c r="CI379" i="1" s="1"/>
  <c r="GO379" i="1"/>
  <c r="JG379" i="1"/>
  <c r="BD416" i="1"/>
  <c r="BE416" i="1" s="1"/>
  <c r="BQ416" i="1"/>
  <c r="GV452" i="1"/>
  <c r="BK452" i="1"/>
  <c r="BD350" i="1"/>
  <c r="BE350" i="1" s="1"/>
  <c r="BH350" i="1"/>
  <c r="IL352" i="1"/>
  <c r="CI353" i="1"/>
  <c r="CF353" i="1"/>
  <c r="HF363" i="1"/>
  <c r="HG363" i="1" s="1"/>
  <c r="IH363" i="1"/>
  <c r="IL363" i="1" s="1"/>
  <c r="JG363" i="1"/>
  <c r="JG365" i="1"/>
  <c r="CF367" i="1"/>
  <c r="BK370" i="1"/>
  <c r="GV370" i="1"/>
  <c r="HF390" i="1"/>
  <c r="HG390" i="1" s="1"/>
  <c r="JE390" i="1"/>
  <c r="JF390" i="1" s="1"/>
  <c r="IH390" i="1"/>
  <c r="IL390" i="1" s="1"/>
  <c r="BX390" i="1"/>
  <c r="BY390" i="1" s="1"/>
  <c r="BK355" i="1"/>
  <c r="GV355" i="1"/>
  <c r="IH358" i="1"/>
  <c r="IL358" i="1" s="1"/>
  <c r="BX358" i="1"/>
  <c r="BY358" i="1" s="1"/>
  <c r="HF358" i="1"/>
  <c r="HG358" i="1" s="1"/>
  <c r="BD363" i="1"/>
  <c r="BE363" i="1" s="1"/>
  <c r="GO364" i="1"/>
  <c r="CH364" i="1"/>
  <c r="CI364" i="1" s="1"/>
  <c r="BD366" i="1"/>
  <c r="BE366" i="1" s="1"/>
  <c r="BH366" i="1"/>
  <c r="JE371" i="1"/>
  <c r="JF371" i="1" s="1"/>
  <c r="BX371" i="1"/>
  <c r="BY371" i="1" s="1"/>
  <c r="HF371" i="1"/>
  <c r="HG371" i="1" s="1"/>
  <c r="IH371" i="1"/>
  <c r="IL371" i="1" s="1"/>
  <c r="IH373" i="1"/>
  <c r="IL373" i="1" s="1"/>
  <c r="JE373" i="1"/>
  <c r="JF373" i="1" s="1"/>
  <c r="BX373" i="1"/>
  <c r="BY373" i="1" s="1"/>
  <c r="HF373" i="1"/>
  <c r="HG373" i="1" s="1"/>
  <c r="GV376" i="1"/>
  <c r="BK376" i="1"/>
  <c r="GV387" i="1"/>
  <c r="BD387" i="1"/>
  <c r="BE387" i="1" s="1"/>
  <c r="BK387" i="1"/>
  <c r="BK350" i="1"/>
  <c r="CH355" i="1"/>
  <c r="CI355" i="1" s="1"/>
  <c r="GO355" i="1"/>
  <c r="CH356" i="1"/>
  <c r="CI356" i="1" s="1"/>
  <c r="GO356" i="1"/>
  <c r="JG357" i="1"/>
  <c r="CI361" i="1"/>
  <c r="CF361" i="1"/>
  <c r="CF366" i="1"/>
  <c r="GO366" i="1"/>
  <c r="HF382" i="1"/>
  <c r="HG382" i="1" s="1"/>
  <c r="IH382" i="1"/>
  <c r="IL382" i="1" s="1"/>
  <c r="BX382" i="1"/>
  <c r="BY382" i="1" s="1"/>
  <c r="JG382" i="1"/>
  <c r="BH388" i="1"/>
  <c r="BD388" i="1"/>
  <c r="BE388" i="1" s="1"/>
  <c r="GO399" i="1"/>
  <c r="CH399" i="1"/>
  <c r="CI399" i="1" s="1"/>
  <c r="BQ407" i="1"/>
  <c r="BD407" i="1"/>
  <c r="BE407" i="1" s="1"/>
  <c r="JG370" i="1"/>
  <c r="JG378" i="1"/>
  <c r="JE381" i="1"/>
  <c r="JF381" i="1" s="1"/>
  <c r="IH385" i="1"/>
  <c r="IL385" i="1" s="1"/>
  <c r="JE385" i="1"/>
  <c r="JF385" i="1" s="1"/>
  <c r="BX385" i="1"/>
  <c r="BY385" i="1" s="1"/>
  <c r="GV386" i="1"/>
  <c r="IH399" i="1"/>
  <c r="IL399" i="1" s="1"/>
  <c r="GL400" i="1"/>
  <c r="BD401" i="1"/>
  <c r="BE401" i="1" s="1"/>
  <c r="BH401" i="1"/>
  <c r="GO406" i="1"/>
  <c r="CH406" i="1"/>
  <c r="CI406" i="1" s="1"/>
  <c r="JE407" i="1"/>
  <c r="JF407" i="1" s="1"/>
  <c r="BX407" i="1"/>
  <c r="BY407" i="1" s="1"/>
  <c r="HF407" i="1"/>
  <c r="HG407" i="1" s="1"/>
  <c r="BQ420" i="1"/>
  <c r="BD420" i="1"/>
  <c r="BE420" i="1" s="1"/>
  <c r="JE353" i="1"/>
  <c r="JF353" i="1" s="1"/>
  <c r="CH357" i="1"/>
  <c r="JE361" i="1"/>
  <c r="JF361" i="1" s="1"/>
  <c r="BX367" i="1"/>
  <c r="BY367" i="1" s="1"/>
  <c r="JE368" i="1"/>
  <c r="JF368" i="1" s="1"/>
  <c r="CF370" i="1"/>
  <c r="IH370" i="1"/>
  <c r="IL370" i="1" s="1"/>
  <c r="BH373" i="1"/>
  <c r="BX374" i="1"/>
  <c r="BY374" i="1" s="1"/>
  <c r="BK375" i="1"/>
  <c r="JE376" i="1"/>
  <c r="JF376" i="1" s="1"/>
  <c r="GV378" i="1"/>
  <c r="IH378" i="1"/>
  <c r="IL378" i="1" s="1"/>
  <c r="GV379" i="1"/>
  <c r="BK380" i="1"/>
  <c r="GO381" i="1"/>
  <c r="CH381" i="1"/>
  <c r="BK388" i="1"/>
  <c r="HF389" i="1"/>
  <c r="HG389" i="1" s="1"/>
  <c r="JG392" i="1"/>
  <c r="IH393" i="1"/>
  <c r="IL393" i="1" s="1"/>
  <c r="JE393" i="1"/>
  <c r="JF393" i="1" s="1"/>
  <c r="BX393" i="1"/>
  <c r="BY393" i="1" s="1"/>
  <c r="BD394" i="1"/>
  <c r="BE394" i="1" s="1"/>
  <c r="BD397" i="1"/>
  <c r="BE397" i="1" s="1"/>
  <c r="BN397" i="1"/>
  <c r="GZ397" i="1" s="1"/>
  <c r="CZ402" i="1"/>
  <c r="CG410" i="1"/>
  <c r="CD410" i="1"/>
  <c r="HH410" i="1"/>
  <c r="BX414" i="1"/>
  <c r="BY414" i="1" s="1"/>
  <c r="HF414" i="1"/>
  <c r="HG414" i="1" s="1"/>
  <c r="IH414" i="1"/>
  <c r="IL414" i="1" s="1"/>
  <c r="CF354" i="1"/>
  <c r="IH354" i="1"/>
  <c r="IL354" i="1" s="1"/>
  <c r="IH362" i="1"/>
  <c r="IL362" i="1" s="1"/>
  <c r="HF385" i="1"/>
  <c r="HG385" i="1" s="1"/>
  <c r="GO389" i="1"/>
  <c r="CH389" i="1"/>
  <c r="CI389" i="1" s="1"/>
  <c r="GO391" i="1"/>
  <c r="CH391" i="1"/>
  <c r="IL395" i="1"/>
  <c r="BX398" i="1"/>
  <c r="BY398" i="1" s="1"/>
  <c r="HF398" i="1"/>
  <c r="HG398" i="1" s="1"/>
  <c r="IH398" i="1"/>
  <c r="IL398" i="1" s="1"/>
  <c r="GV403" i="1"/>
  <c r="BD403" i="1"/>
  <c r="BE403" i="1" s="1"/>
  <c r="BK403" i="1"/>
  <c r="GO407" i="1"/>
  <c r="CH407" i="1"/>
  <c r="JG408" i="1"/>
  <c r="BQ419" i="1"/>
  <c r="BD419" i="1"/>
  <c r="BE419" i="1" s="1"/>
  <c r="JE367" i="1"/>
  <c r="JF367" i="1" s="1"/>
  <c r="IH368" i="1"/>
  <c r="IL368" i="1" s="1"/>
  <c r="JE374" i="1"/>
  <c r="JF374" i="1" s="1"/>
  <c r="BD376" i="1"/>
  <c r="BE376" i="1" s="1"/>
  <c r="CF376" i="1"/>
  <c r="CH378" i="1"/>
  <c r="CI378" i="1" s="1"/>
  <c r="IH381" i="1"/>
  <c r="IL381" i="1" s="1"/>
  <c r="GO383" i="1"/>
  <c r="CH383" i="1"/>
  <c r="CF384" i="1"/>
  <c r="CF385" i="1"/>
  <c r="GO385" i="1"/>
  <c r="IL387" i="1"/>
  <c r="CH390" i="1"/>
  <c r="GV394" i="1"/>
  <c r="BK394" i="1"/>
  <c r="IH407" i="1"/>
  <c r="IL407" i="1" s="1"/>
  <c r="FT408" i="1"/>
  <c r="BD409" i="1"/>
  <c r="BE409" i="1" s="1"/>
  <c r="BH409" i="1"/>
  <c r="BD413" i="1"/>
  <c r="BE413" i="1" s="1"/>
  <c r="GO414" i="1"/>
  <c r="CH414" i="1"/>
  <c r="CI414" i="1" s="1"/>
  <c r="JE415" i="1"/>
  <c r="JF415" i="1" s="1"/>
  <c r="BX415" i="1"/>
  <c r="BY415" i="1" s="1"/>
  <c r="HF415" i="1"/>
  <c r="HG415" i="1" s="1"/>
  <c r="IL418" i="1"/>
  <c r="IL424" i="1"/>
  <c r="BQ457" i="1"/>
  <c r="BD457" i="1"/>
  <c r="BE457" i="1" s="1"/>
  <c r="BD375" i="1"/>
  <c r="BE375" i="1" s="1"/>
  <c r="HF378" i="1"/>
  <c r="HG378" i="1" s="1"/>
  <c r="HF380" i="1"/>
  <c r="HG380" i="1" s="1"/>
  <c r="IH380" i="1"/>
  <c r="IL380" i="1" s="1"/>
  <c r="CH382" i="1"/>
  <c r="GO393" i="1"/>
  <c r="GO398" i="1"/>
  <c r="CH398" i="1"/>
  <c r="CI398" i="1" s="1"/>
  <c r="BD405" i="1"/>
  <c r="BE405" i="1" s="1"/>
  <c r="BN405" i="1"/>
  <c r="GZ405" i="1" s="1"/>
  <c r="HF419" i="1"/>
  <c r="HG419" i="1" s="1"/>
  <c r="IH419" i="1"/>
  <c r="IL419" i="1" s="1"/>
  <c r="JE419" i="1"/>
  <c r="JF419" i="1" s="1"/>
  <c r="BX419" i="1"/>
  <c r="BY419" i="1" s="1"/>
  <c r="GO419" i="1"/>
  <c r="BN438" i="1"/>
  <c r="GZ438" i="1" s="1"/>
  <c r="BD438" i="1"/>
  <c r="BE438" i="1" s="1"/>
  <c r="CF454" i="1"/>
  <c r="JE380" i="1"/>
  <c r="JF380" i="1" s="1"/>
  <c r="JE391" i="1"/>
  <c r="JF391" i="1" s="1"/>
  <c r="BX391" i="1"/>
  <c r="BY391" i="1" s="1"/>
  <c r="HF391" i="1"/>
  <c r="HG391" i="1" s="1"/>
  <c r="GV395" i="1"/>
  <c r="BD395" i="1"/>
  <c r="BE395" i="1" s="1"/>
  <c r="JE399" i="1"/>
  <c r="JF399" i="1" s="1"/>
  <c r="BX399" i="1"/>
  <c r="BY399" i="1" s="1"/>
  <c r="HF399" i="1"/>
  <c r="HG399" i="1" s="1"/>
  <c r="GV411" i="1"/>
  <c r="BD411" i="1"/>
  <c r="BE411" i="1" s="1"/>
  <c r="BK411" i="1"/>
  <c r="GO415" i="1"/>
  <c r="CH415" i="1"/>
  <c r="CI415" i="1" s="1"/>
  <c r="GV382" i="1"/>
  <c r="JE383" i="1"/>
  <c r="JF383" i="1" s="1"/>
  <c r="BX383" i="1"/>
  <c r="BY383" i="1" s="1"/>
  <c r="HF383" i="1"/>
  <c r="HG383" i="1" s="1"/>
  <c r="BX389" i="1"/>
  <c r="BY389" i="1" s="1"/>
  <c r="IH389" i="1"/>
  <c r="IL389" i="1" s="1"/>
  <c r="BD391" i="1"/>
  <c r="BE391" i="1" s="1"/>
  <c r="BD392" i="1"/>
  <c r="BE392" i="1" s="1"/>
  <c r="CH393" i="1"/>
  <c r="CI393" i="1" s="1"/>
  <c r="BK395" i="1"/>
  <c r="CD395" i="1"/>
  <c r="BD399" i="1"/>
  <c r="BE399" i="1" s="1"/>
  <c r="CG402" i="1"/>
  <c r="CD402" i="1"/>
  <c r="BX406" i="1"/>
  <c r="BY406" i="1" s="1"/>
  <c r="HF406" i="1"/>
  <c r="HG406" i="1" s="1"/>
  <c r="IH406" i="1"/>
  <c r="IL406" i="1" s="1"/>
  <c r="IH415" i="1"/>
  <c r="IL415" i="1" s="1"/>
  <c r="BD417" i="1"/>
  <c r="BE417" i="1" s="1"/>
  <c r="BH417" i="1"/>
  <c r="CF417" i="1"/>
  <c r="GV418" i="1"/>
  <c r="BD418" i="1"/>
  <c r="BE418" i="1" s="1"/>
  <c r="BK418" i="1"/>
  <c r="JG419" i="1"/>
  <c r="HF401" i="1"/>
  <c r="HG401" i="1" s="1"/>
  <c r="BD406" i="1"/>
  <c r="BE406" i="1" s="1"/>
  <c r="GV406" i="1"/>
  <c r="HF409" i="1"/>
  <c r="HG409" i="1" s="1"/>
  <c r="BD414" i="1"/>
  <c r="BE414" i="1" s="1"/>
  <c r="GV414" i="1"/>
  <c r="GO417" i="1"/>
  <c r="BX421" i="1"/>
  <c r="BY421" i="1" s="1"/>
  <c r="HF421" i="1"/>
  <c r="HG421" i="1" s="1"/>
  <c r="IH421" i="1"/>
  <c r="IL421" i="1" s="1"/>
  <c r="BK459" i="1"/>
  <c r="GV459" i="1"/>
  <c r="GO464" i="1"/>
  <c r="CH464" i="1"/>
  <c r="CI464" i="1" s="1"/>
  <c r="GV481" i="1"/>
  <c r="BK481" i="1"/>
  <c r="IH397" i="1"/>
  <c r="IL397" i="1" s="1"/>
  <c r="BX401" i="1"/>
  <c r="BY401" i="1" s="1"/>
  <c r="GO401" i="1"/>
  <c r="IH405" i="1"/>
  <c r="IL405" i="1" s="1"/>
  <c r="BX409" i="1"/>
  <c r="BY409" i="1" s="1"/>
  <c r="GO409" i="1"/>
  <c r="IH413" i="1"/>
  <c r="IL413" i="1" s="1"/>
  <c r="BX417" i="1"/>
  <c r="BY417" i="1" s="1"/>
  <c r="JG423" i="1"/>
  <c r="BK385" i="1"/>
  <c r="IH388" i="1"/>
  <c r="IL388" i="1" s="1"/>
  <c r="BK393" i="1"/>
  <c r="BD396" i="1"/>
  <c r="BE396" i="1" s="1"/>
  <c r="IH396" i="1"/>
  <c r="IL396" i="1" s="1"/>
  <c r="BK401" i="1"/>
  <c r="BD404" i="1"/>
  <c r="BE404" i="1" s="1"/>
  <c r="IH404" i="1"/>
  <c r="IL404" i="1" s="1"/>
  <c r="BK409" i="1"/>
  <c r="BD412" i="1"/>
  <c r="BE412" i="1" s="1"/>
  <c r="IH412" i="1"/>
  <c r="IL412" i="1" s="1"/>
  <c r="JE417" i="1"/>
  <c r="JF417" i="1" s="1"/>
  <c r="CH418" i="1"/>
  <c r="CD420" i="1"/>
  <c r="BD423" i="1"/>
  <c r="BE423" i="1" s="1"/>
  <c r="BD424" i="1"/>
  <c r="BE424" i="1" s="1"/>
  <c r="BH424" i="1"/>
  <c r="CF424" i="1"/>
  <c r="BH434" i="1"/>
  <c r="BD434" i="1"/>
  <c r="BE434" i="1" s="1"/>
  <c r="BX448" i="1"/>
  <c r="BY448" i="1" s="1"/>
  <c r="HF448" i="1"/>
  <c r="HG448" i="1" s="1"/>
  <c r="JG448" i="1"/>
  <c r="JE448" i="1"/>
  <c r="JF448" i="1" s="1"/>
  <c r="IH448" i="1"/>
  <c r="IL448" i="1" s="1"/>
  <c r="CI450" i="1"/>
  <c r="CF450" i="1"/>
  <c r="CF387" i="1"/>
  <c r="CH397" i="1"/>
  <c r="CI397" i="1" s="1"/>
  <c r="JE401" i="1"/>
  <c r="JF401" i="1" s="1"/>
  <c r="CH405" i="1"/>
  <c r="CI405" i="1" s="1"/>
  <c r="JE409" i="1"/>
  <c r="JF409" i="1" s="1"/>
  <c r="CH413" i="1"/>
  <c r="CI413" i="1" s="1"/>
  <c r="JE422" i="1"/>
  <c r="JF422" i="1" s="1"/>
  <c r="BX422" i="1"/>
  <c r="BY422" i="1" s="1"/>
  <c r="HF422" i="1"/>
  <c r="HG422" i="1" s="1"/>
  <c r="GV424" i="1"/>
  <c r="BK424" i="1"/>
  <c r="GO449" i="1"/>
  <c r="CH449" i="1"/>
  <c r="CI449" i="1" s="1"/>
  <c r="HF397" i="1"/>
  <c r="HG397" i="1" s="1"/>
  <c r="GL420" i="1"/>
  <c r="FT420" i="1"/>
  <c r="FB420" i="1"/>
  <c r="EJ420" i="1"/>
  <c r="DR420" i="1"/>
  <c r="CZ420" i="1"/>
  <c r="CG420" i="1"/>
  <c r="GO421" i="1"/>
  <c r="CH421" i="1"/>
  <c r="CI421" i="1" s="1"/>
  <c r="CH429" i="1"/>
  <c r="CI429" i="1" s="1"/>
  <c r="GO429" i="1"/>
  <c r="BD440" i="1"/>
  <c r="BE440" i="1" s="1"/>
  <c r="BN440" i="1"/>
  <c r="GZ440" i="1" s="1"/>
  <c r="BQ441" i="1"/>
  <c r="BD441" i="1"/>
  <c r="BE441" i="1" s="1"/>
  <c r="JE421" i="1"/>
  <c r="JF421" i="1" s="1"/>
  <c r="CF422" i="1"/>
  <c r="IH422" i="1"/>
  <c r="IL422" i="1" s="1"/>
  <c r="CI426" i="1"/>
  <c r="CF426" i="1"/>
  <c r="BD432" i="1"/>
  <c r="BE432" i="1" s="1"/>
  <c r="BN432" i="1"/>
  <c r="GZ432" i="1" s="1"/>
  <c r="BD435" i="1"/>
  <c r="BE435" i="1" s="1"/>
  <c r="BH435" i="1"/>
  <c r="GL438" i="1"/>
  <c r="BD450" i="1"/>
  <c r="BE450" i="1" s="1"/>
  <c r="BQ450" i="1"/>
  <c r="GV428" i="1"/>
  <c r="BK428" i="1"/>
  <c r="GO431" i="1"/>
  <c r="CF431" i="1"/>
  <c r="CF434" i="1"/>
  <c r="GO439" i="1"/>
  <c r="CH439" i="1"/>
  <c r="CI439" i="1" s="1"/>
  <c r="GV453" i="1"/>
  <c r="BD453" i="1"/>
  <c r="BE453" i="1" s="1"/>
  <c r="BD468" i="1"/>
  <c r="BE468" i="1" s="1"/>
  <c r="BH468" i="1"/>
  <c r="GV469" i="1"/>
  <c r="BK469" i="1"/>
  <c r="GO476" i="1"/>
  <c r="CH476" i="1"/>
  <c r="CI476" i="1" s="1"/>
  <c r="CF476" i="1"/>
  <c r="GV421" i="1"/>
  <c r="HF424" i="1"/>
  <c r="HG424" i="1" s="1"/>
  <c r="BX425" i="1"/>
  <c r="BY425" i="1" s="1"/>
  <c r="GO425" i="1"/>
  <c r="CH428" i="1"/>
  <c r="CI428" i="1" s="1"/>
  <c r="HF429" i="1"/>
  <c r="HG429" i="1" s="1"/>
  <c r="GO433" i="1"/>
  <c r="CH433" i="1"/>
  <c r="IH433" i="1"/>
  <c r="IL433" i="1" s="1"/>
  <c r="CF435" i="1"/>
  <c r="IH437" i="1"/>
  <c r="IL437" i="1" s="1"/>
  <c r="JE437" i="1"/>
  <c r="JF437" i="1" s="1"/>
  <c r="CF442" i="1"/>
  <c r="BD443" i="1"/>
  <c r="BE443" i="1" s="1"/>
  <c r="GO448" i="1"/>
  <c r="CH448" i="1"/>
  <c r="BK453" i="1"/>
  <c r="BN456" i="1"/>
  <c r="GZ456" i="1" s="1"/>
  <c r="BD463" i="1"/>
  <c r="BE463" i="1" s="1"/>
  <c r="BD464" i="1"/>
  <c r="BE464" i="1" s="1"/>
  <c r="BN464" i="1"/>
  <c r="GZ464" i="1" s="1"/>
  <c r="BD436" i="1"/>
  <c r="BE436" i="1" s="1"/>
  <c r="BD444" i="1"/>
  <c r="BE444" i="1" s="1"/>
  <c r="CG444" i="1"/>
  <c r="CD444" i="1"/>
  <c r="HH444" i="1"/>
  <c r="BX447" i="1"/>
  <c r="BY447" i="1" s="1"/>
  <c r="HF447" i="1"/>
  <c r="HG447" i="1" s="1"/>
  <c r="IH447" i="1"/>
  <c r="IL447" i="1" s="1"/>
  <c r="JG447" i="1"/>
  <c r="GV454" i="1"/>
  <c r="BD454" i="1"/>
  <c r="BE454" i="1" s="1"/>
  <c r="GO455" i="1"/>
  <c r="CH455" i="1"/>
  <c r="CI455" i="1" s="1"/>
  <c r="BQ465" i="1"/>
  <c r="BD465" i="1"/>
  <c r="BE465" i="1" s="1"/>
  <c r="CF467" i="1"/>
  <c r="CI467" i="1"/>
  <c r="BX431" i="1"/>
  <c r="BY431" i="1" s="1"/>
  <c r="HF431" i="1"/>
  <c r="HG431" i="1" s="1"/>
  <c r="IH431" i="1"/>
  <c r="IL431" i="1" s="1"/>
  <c r="JE431" i="1"/>
  <c r="JF431" i="1" s="1"/>
  <c r="HF432" i="1"/>
  <c r="HG432" i="1" s="1"/>
  <c r="GV434" i="1"/>
  <c r="BH436" i="1"/>
  <c r="CG436" i="1"/>
  <c r="HH436" i="1"/>
  <c r="EJ436" i="1"/>
  <c r="BX439" i="1"/>
  <c r="BY439" i="1" s="1"/>
  <c r="HF439" i="1"/>
  <c r="HG439" i="1" s="1"/>
  <c r="IH439" i="1"/>
  <c r="IL439" i="1" s="1"/>
  <c r="BX440" i="1"/>
  <c r="BY440" i="1" s="1"/>
  <c r="HF440" i="1"/>
  <c r="HG440" i="1" s="1"/>
  <c r="GO441" i="1"/>
  <c r="CH441" i="1"/>
  <c r="BH444" i="1"/>
  <c r="DR444" i="1"/>
  <c r="FB444" i="1"/>
  <c r="GL444" i="1"/>
  <c r="JE449" i="1"/>
  <c r="JF449" i="1" s="1"/>
  <c r="BX449" i="1"/>
  <c r="BY449" i="1" s="1"/>
  <c r="HF449" i="1"/>
  <c r="HG449" i="1" s="1"/>
  <c r="JG449" i="1"/>
  <c r="BK454" i="1"/>
  <c r="JE456" i="1"/>
  <c r="JF456" i="1" s="1"/>
  <c r="BX456" i="1"/>
  <c r="BY456" i="1" s="1"/>
  <c r="HF456" i="1"/>
  <c r="HG456" i="1" s="1"/>
  <c r="GV470" i="1"/>
  <c r="BD470" i="1"/>
  <c r="BE470" i="1" s="1"/>
  <c r="BK470" i="1"/>
  <c r="GO472" i="1"/>
  <c r="CH472" i="1"/>
  <c r="CI472" i="1" s="1"/>
  <c r="JE424" i="1"/>
  <c r="JF424" i="1" s="1"/>
  <c r="IH425" i="1"/>
  <c r="IL425" i="1" s="1"/>
  <c r="BD427" i="1"/>
  <c r="BE427" i="1" s="1"/>
  <c r="JG430" i="1"/>
  <c r="JE432" i="1"/>
  <c r="JF432" i="1" s="1"/>
  <c r="GV433" i="1"/>
  <c r="GV436" i="1"/>
  <c r="BK436" i="1"/>
  <c r="GV437" i="1"/>
  <c r="BD437" i="1"/>
  <c r="BE437" i="1" s="1"/>
  <c r="HF437" i="1"/>
  <c r="HG437" i="1" s="1"/>
  <c r="IH440" i="1"/>
  <c r="IL440" i="1" s="1"/>
  <c r="GV444" i="1"/>
  <c r="BK444" i="1"/>
  <c r="GV445" i="1"/>
  <c r="BD445" i="1"/>
  <c r="BE445" i="1" s="1"/>
  <c r="IL454" i="1"/>
  <c r="HF420" i="1"/>
  <c r="HG420" i="1" s="1"/>
  <c r="BH427" i="1"/>
  <c r="IH428" i="1"/>
  <c r="IL428" i="1" s="1"/>
  <c r="HF428" i="1"/>
  <c r="HG428" i="1" s="1"/>
  <c r="BH431" i="1"/>
  <c r="BD431" i="1"/>
  <c r="BE431" i="1" s="1"/>
  <c r="JG432" i="1"/>
  <c r="BD433" i="1"/>
  <c r="BE433" i="1" s="1"/>
  <c r="JG434" i="1"/>
  <c r="FT436" i="1"/>
  <c r="BK437" i="1"/>
  <c r="CH437" i="1"/>
  <c r="CI437" i="1" s="1"/>
  <c r="JE439" i="1"/>
  <c r="JF439" i="1" s="1"/>
  <c r="GO440" i="1"/>
  <c r="CH440" i="1"/>
  <c r="CI440" i="1" s="1"/>
  <c r="BK445" i="1"/>
  <c r="GV446" i="1"/>
  <c r="BD446" i="1"/>
  <c r="BE446" i="1" s="1"/>
  <c r="BH451" i="1"/>
  <c r="CF451" i="1"/>
  <c r="JG451" i="1"/>
  <c r="BD452" i="1"/>
  <c r="BE452" i="1" s="1"/>
  <c r="IH456" i="1"/>
  <c r="IL456" i="1" s="1"/>
  <c r="JG427" i="1"/>
  <c r="BD428" i="1"/>
  <c r="BE428" i="1" s="1"/>
  <c r="BX428" i="1"/>
  <c r="BY428" i="1" s="1"/>
  <c r="JE428" i="1"/>
  <c r="JF428" i="1" s="1"/>
  <c r="IH429" i="1"/>
  <c r="IL429" i="1" s="1"/>
  <c r="CF432" i="1"/>
  <c r="IH432" i="1"/>
  <c r="IL432" i="1" s="1"/>
  <c r="HF433" i="1"/>
  <c r="HG433" i="1" s="1"/>
  <c r="DR436" i="1"/>
  <c r="BD442" i="1"/>
  <c r="BE442" i="1" s="1"/>
  <c r="BK446" i="1"/>
  <c r="GO447" i="1"/>
  <c r="CH447" i="1"/>
  <c r="CI447" i="1" s="1"/>
  <c r="BH452" i="1"/>
  <c r="BX455" i="1"/>
  <c r="BY455" i="1" s="1"/>
  <c r="HF455" i="1"/>
  <c r="HG455" i="1" s="1"/>
  <c r="IH455" i="1"/>
  <c r="IL455" i="1" s="1"/>
  <c r="GO456" i="1"/>
  <c r="CH456" i="1"/>
  <c r="BH459" i="1"/>
  <c r="BD459" i="1"/>
  <c r="BE459" i="1" s="1"/>
  <c r="BH460" i="1"/>
  <c r="BD472" i="1"/>
  <c r="BE472" i="1" s="1"/>
  <c r="BN472" i="1"/>
  <c r="GZ472" i="1" s="1"/>
  <c r="BX427" i="1"/>
  <c r="BY427" i="1" s="1"/>
  <c r="GO427" i="1"/>
  <c r="BX435" i="1"/>
  <c r="BY435" i="1" s="1"/>
  <c r="GO435" i="1"/>
  <c r="BD439" i="1"/>
  <c r="BE439" i="1" s="1"/>
  <c r="BX443" i="1"/>
  <c r="BY443" i="1" s="1"/>
  <c r="GO443" i="1"/>
  <c r="JE445" i="1"/>
  <c r="JF445" i="1" s="1"/>
  <c r="BD447" i="1"/>
  <c r="BE447" i="1" s="1"/>
  <c r="HF450" i="1"/>
  <c r="HG450" i="1" s="1"/>
  <c r="BX451" i="1"/>
  <c r="BY451" i="1" s="1"/>
  <c r="GO451" i="1"/>
  <c r="JE453" i="1"/>
  <c r="JF453" i="1" s="1"/>
  <c r="BD455" i="1"/>
  <c r="BE455" i="1" s="1"/>
  <c r="HF457" i="1"/>
  <c r="HG457" i="1" s="1"/>
  <c r="CH458" i="1"/>
  <c r="IH474" i="1"/>
  <c r="IL474" i="1" s="1"/>
  <c r="JE474" i="1"/>
  <c r="JF474" i="1" s="1"/>
  <c r="HF474" i="1"/>
  <c r="HG474" i="1" s="1"/>
  <c r="BX474" i="1"/>
  <c r="BY474" i="1" s="1"/>
  <c r="JG475" i="1"/>
  <c r="JE444" i="1"/>
  <c r="JF444" i="1" s="1"/>
  <c r="JE452" i="1"/>
  <c r="JF452" i="1" s="1"/>
  <c r="JE458" i="1"/>
  <c r="JF458" i="1" s="1"/>
  <c r="BX458" i="1"/>
  <c r="BY458" i="1" s="1"/>
  <c r="IH462" i="1"/>
  <c r="IL462" i="1" s="1"/>
  <c r="JE462" i="1"/>
  <c r="JF462" i="1" s="1"/>
  <c r="BX465" i="1"/>
  <c r="BY465" i="1" s="1"/>
  <c r="HF465" i="1"/>
  <c r="HG465" i="1" s="1"/>
  <c r="HF475" i="1"/>
  <c r="HG475" i="1" s="1"/>
  <c r="IH475" i="1"/>
  <c r="IL475" i="1" s="1"/>
  <c r="BX475" i="1"/>
  <c r="BY475" i="1" s="1"/>
  <c r="JE475" i="1"/>
  <c r="JF475" i="1" s="1"/>
  <c r="CF478" i="1"/>
  <c r="CI478" i="1"/>
  <c r="JG444" i="1"/>
  <c r="CF445" i="1"/>
  <c r="JG452" i="1"/>
  <c r="BD458" i="1"/>
  <c r="BE458" i="1" s="1"/>
  <c r="BD461" i="1"/>
  <c r="BE461" i="1" s="1"/>
  <c r="BX464" i="1"/>
  <c r="BY464" i="1" s="1"/>
  <c r="HF464" i="1"/>
  <c r="HG464" i="1" s="1"/>
  <c r="IH464" i="1"/>
  <c r="IL464" i="1" s="1"/>
  <c r="GO466" i="1"/>
  <c r="CH466" i="1"/>
  <c r="CI466" i="1" s="1"/>
  <c r="BD476" i="1"/>
  <c r="BE476" i="1" s="1"/>
  <c r="BN476" i="1"/>
  <c r="GZ476" i="1" s="1"/>
  <c r="BK457" i="1"/>
  <c r="IH457" i="1"/>
  <c r="IL457" i="1" s="1"/>
  <c r="DR460" i="1"/>
  <c r="FB460" i="1"/>
  <c r="GL460" i="1"/>
  <c r="JG460" i="1"/>
  <c r="BH461" i="1"/>
  <c r="CF461" i="1"/>
  <c r="BX462" i="1"/>
  <c r="BY462" i="1" s="1"/>
  <c r="JE464" i="1"/>
  <c r="JF464" i="1" s="1"/>
  <c r="GO465" i="1"/>
  <c r="CH465" i="1"/>
  <c r="IH472" i="1"/>
  <c r="IL472" i="1" s="1"/>
  <c r="JE472" i="1"/>
  <c r="JF472" i="1" s="1"/>
  <c r="BX472" i="1"/>
  <c r="BY472" i="1" s="1"/>
  <c r="HF472" i="1"/>
  <c r="HG472" i="1" s="1"/>
  <c r="GO488" i="1"/>
  <c r="CH488" i="1"/>
  <c r="HH460" i="1"/>
  <c r="GV461" i="1"/>
  <c r="BK461" i="1"/>
  <c r="GV462" i="1"/>
  <c r="BD462" i="1"/>
  <c r="BE462" i="1" s="1"/>
  <c r="HF462" i="1"/>
  <c r="HG462" i="1" s="1"/>
  <c r="BD469" i="1"/>
  <c r="BE469" i="1" s="1"/>
  <c r="IL470" i="1"/>
  <c r="CH483" i="1"/>
  <c r="CI483" i="1" s="1"/>
  <c r="GO483" i="1"/>
  <c r="BD487" i="1"/>
  <c r="BE487" i="1" s="1"/>
  <c r="BQ487" i="1"/>
  <c r="HF458" i="1"/>
  <c r="HG458" i="1" s="1"/>
  <c r="JG459" i="1"/>
  <c r="CH462" i="1"/>
  <c r="CI462" i="1" s="1"/>
  <c r="JG462" i="1"/>
  <c r="JE466" i="1"/>
  <c r="JF466" i="1" s="1"/>
  <c r="BX466" i="1"/>
  <c r="BY466" i="1" s="1"/>
  <c r="HF466" i="1"/>
  <c r="HG466" i="1" s="1"/>
  <c r="BD467" i="1"/>
  <c r="BE467" i="1" s="1"/>
  <c r="BH467" i="1"/>
  <c r="JE470" i="1"/>
  <c r="JF470" i="1" s="1"/>
  <c r="BX476" i="1"/>
  <c r="BY476" i="1" s="1"/>
  <c r="HF476" i="1"/>
  <c r="HG476" i="1" s="1"/>
  <c r="CH477" i="1"/>
  <c r="JE478" i="1"/>
  <c r="JF478" i="1" s="1"/>
  <c r="BX478" i="1"/>
  <c r="BY478" i="1" s="1"/>
  <c r="FT479" i="1"/>
  <c r="JG479" i="1"/>
  <c r="IH482" i="1"/>
  <c r="IL482" i="1" s="1"/>
  <c r="BK488" i="1"/>
  <c r="BD488" i="1"/>
  <c r="BE488" i="1" s="1"/>
  <c r="GV488" i="1"/>
  <c r="BH514" i="1"/>
  <c r="BD514" i="1"/>
  <c r="BE514" i="1" s="1"/>
  <c r="BD471" i="1"/>
  <c r="BE471" i="1" s="1"/>
  <c r="BX477" i="1"/>
  <c r="BY477" i="1" s="1"/>
  <c r="HF477" i="1"/>
  <c r="HG477" i="1" s="1"/>
  <c r="JG477" i="1"/>
  <c r="BD482" i="1"/>
  <c r="BE482" i="1" s="1"/>
  <c r="BX485" i="1"/>
  <c r="BY485" i="1" s="1"/>
  <c r="HF485" i="1"/>
  <c r="HG485" i="1" s="1"/>
  <c r="IH485" i="1"/>
  <c r="IL485" i="1" s="1"/>
  <c r="JE460" i="1"/>
  <c r="JF460" i="1" s="1"/>
  <c r="D13" i="19"/>
  <c r="D14" i="19" s="1"/>
  <c r="JE468" i="1"/>
  <c r="JF468" i="1" s="1"/>
  <c r="CF470" i="1"/>
  <c r="IH473" i="1"/>
  <c r="IL473" i="1" s="1"/>
  <c r="BK474" i="1"/>
  <c r="JE476" i="1"/>
  <c r="JF476" i="1" s="1"/>
  <c r="BH480" i="1"/>
  <c r="HF483" i="1"/>
  <c r="HG483" i="1" s="1"/>
  <c r="IH483" i="1"/>
  <c r="IL483" i="1" s="1"/>
  <c r="JE483" i="1"/>
  <c r="JF483" i="1" s="1"/>
  <c r="JE489" i="1"/>
  <c r="JF489" i="1" s="1"/>
  <c r="HF489" i="1"/>
  <c r="HG489" i="1" s="1"/>
  <c r="BX489" i="1"/>
  <c r="BY489" i="1" s="1"/>
  <c r="BD473" i="1"/>
  <c r="BE473" i="1" s="1"/>
  <c r="CH474" i="1"/>
  <c r="CI474" i="1" s="1"/>
  <c r="GO474" i="1"/>
  <c r="IH477" i="1"/>
  <c r="IL477" i="1" s="1"/>
  <c r="HF478" i="1"/>
  <c r="HG478" i="1" s="1"/>
  <c r="GO485" i="1"/>
  <c r="CH485" i="1"/>
  <c r="CI485" i="1" s="1"/>
  <c r="BD489" i="1"/>
  <c r="BE489" i="1" s="1"/>
  <c r="JG472" i="1"/>
  <c r="GV479" i="1"/>
  <c r="BX483" i="1"/>
  <c r="BY483" i="1" s="1"/>
  <c r="BD484" i="1"/>
  <c r="BE484" i="1" s="1"/>
  <c r="JE486" i="1"/>
  <c r="JF486" i="1" s="1"/>
  <c r="BX486" i="1"/>
  <c r="BY486" i="1" s="1"/>
  <c r="HF486" i="1"/>
  <c r="HG486" i="1" s="1"/>
  <c r="CH475" i="1"/>
  <c r="CF480" i="1"/>
  <c r="BD481" i="1"/>
  <c r="BE481" i="1" s="1"/>
  <c r="GV483" i="1"/>
  <c r="BD483" i="1"/>
  <c r="BE483" i="1" s="1"/>
  <c r="GO486" i="1"/>
  <c r="BD491" i="1"/>
  <c r="BE491" i="1" s="1"/>
  <c r="IH513" i="1"/>
  <c r="IL513" i="1" s="1"/>
  <c r="BX513" i="1"/>
  <c r="BY513" i="1" s="1"/>
  <c r="HF513" i="1"/>
  <c r="HG513" i="1" s="1"/>
  <c r="JE513" i="1"/>
  <c r="JF513" i="1" s="1"/>
  <c r="JE497" i="1"/>
  <c r="JF497" i="1" s="1"/>
  <c r="BX497" i="1"/>
  <c r="BY497" i="1" s="1"/>
  <c r="IH497" i="1"/>
  <c r="IL497" i="1" s="1"/>
  <c r="HF497" i="1"/>
  <c r="HG497" i="1" s="1"/>
  <c r="CH497" i="1"/>
  <c r="CH511" i="1"/>
  <c r="CI511" i="1" s="1"/>
  <c r="GO511" i="1"/>
  <c r="BQ490" i="1"/>
  <c r="CD498" i="1"/>
  <c r="GL498" i="1"/>
  <c r="FT498" i="1"/>
  <c r="FB498" i="1"/>
  <c r="EJ498" i="1"/>
  <c r="DR498" i="1"/>
  <c r="CZ498" i="1"/>
  <c r="CG498" i="1"/>
  <c r="HF500" i="1"/>
  <c r="HG500" i="1" s="1"/>
  <c r="IH500" i="1"/>
  <c r="IL500" i="1" s="1"/>
  <c r="CH500" i="1"/>
  <c r="CI500" i="1" s="1"/>
  <c r="JE480" i="1"/>
  <c r="JF480" i="1" s="1"/>
  <c r="CF482" i="1"/>
  <c r="CH484" i="1"/>
  <c r="BK487" i="1"/>
  <c r="HF487" i="1"/>
  <c r="HG487" i="1" s="1"/>
  <c r="EJ490" i="1"/>
  <c r="CF491" i="1"/>
  <c r="BK493" i="1"/>
  <c r="BX500" i="1"/>
  <c r="BY500" i="1" s="1"/>
  <c r="CI504" i="1"/>
  <c r="CF504" i="1"/>
  <c r="IH505" i="1"/>
  <c r="IL505" i="1" s="1"/>
  <c r="BX505" i="1"/>
  <c r="BY505" i="1" s="1"/>
  <c r="HF505" i="1"/>
  <c r="HG505" i="1" s="1"/>
  <c r="BH509" i="1"/>
  <c r="BD509" i="1"/>
  <c r="BE509" i="1" s="1"/>
  <c r="GO509" i="1"/>
  <c r="CH509" i="1"/>
  <c r="CI509" i="1" s="1"/>
  <c r="HF484" i="1"/>
  <c r="HG484" i="1" s="1"/>
  <c r="JE487" i="1"/>
  <c r="JF487" i="1" s="1"/>
  <c r="HF488" i="1"/>
  <c r="HG488" i="1" s="1"/>
  <c r="BD492" i="1"/>
  <c r="BE492" i="1" s="1"/>
  <c r="BH492" i="1"/>
  <c r="CH493" i="1"/>
  <c r="CI493" i="1" s="1"/>
  <c r="GO493" i="1"/>
  <c r="GV500" i="1"/>
  <c r="BK500" i="1"/>
  <c r="BD503" i="1"/>
  <c r="BE503" i="1" s="1"/>
  <c r="BH503" i="1"/>
  <c r="BK534" i="1"/>
  <c r="GV534" i="1"/>
  <c r="BD534" i="1"/>
  <c r="BE534" i="1" s="1"/>
  <c r="CH489" i="1"/>
  <c r="GO489" i="1"/>
  <c r="DR490" i="1"/>
  <c r="GL490" i="1"/>
  <c r="CI507" i="1"/>
  <c r="CF507" i="1"/>
  <c r="JG490" i="1"/>
  <c r="CF492" i="1"/>
  <c r="CI492" i="1"/>
  <c r="JE500" i="1"/>
  <c r="JF500" i="1" s="1"/>
  <c r="BD512" i="1"/>
  <c r="BE512" i="1" s="1"/>
  <c r="BH512" i="1"/>
  <c r="IH494" i="1"/>
  <c r="IL494" i="1" s="1"/>
  <c r="GV503" i="1"/>
  <c r="BK503" i="1"/>
  <c r="CH503" i="1"/>
  <c r="CI503" i="1" s="1"/>
  <c r="GO503" i="1"/>
  <c r="BN515" i="1"/>
  <c r="GZ515" i="1" s="1"/>
  <c r="BD515" i="1"/>
  <c r="BE515" i="1" s="1"/>
  <c r="BX491" i="1"/>
  <c r="BY491" i="1" s="1"/>
  <c r="JG491" i="1"/>
  <c r="BD494" i="1"/>
  <c r="BE494" i="1" s="1"/>
  <c r="GV494" i="1"/>
  <c r="BX495" i="1"/>
  <c r="BY495" i="1" s="1"/>
  <c r="BN497" i="1"/>
  <c r="GZ497" i="1" s="1"/>
  <c r="CF499" i="1"/>
  <c r="BK502" i="1"/>
  <c r="GV502" i="1"/>
  <c r="BD502" i="1"/>
  <c r="BE502" i="1" s="1"/>
  <c r="BD511" i="1"/>
  <c r="BE511" i="1" s="1"/>
  <c r="BH511" i="1"/>
  <c r="GV522" i="1"/>
  <c r="BK522" i="1"/>
  <c r="BX494" i="1"/>
  <c r="BY494" i="1" s="1"/>
  <c r="HF494" i="1"/>
  <c r="HG494" i="1" s="1"/>
  <c r="BD504" i="1"/>
  <c r="BE504" i="1" s="1"/>
  <c r="JG505" i="1"/>
  <c r="CG512" i="1"/>
  <c r="DR512" i="1"/>
  <c r="FT512" i="1"/>
  <c r="GL512" i="1"/>
  <c r="CZ512" i="1"/>
  <c r="CD512" i="1"/>
  <c r="IH491" i="1"/>
  <c r="IL491" i="1" s="1"/>
  <c r="IH493" i="1"/>
  <c r="IL493" i="1" s="1"/>
  <c r="CH495" i="1"/>
  <c r="CI495" i="1" s="1"/>
  <c r="GV498" i="1"/>
  <c r="IL499" i="1"/>
  <c r="BH504" i="1"/>
  <c r="BN507" i="1"/>
  <c r="GZ507" i="1" s="1"/>
  <c r="BD507" i="1"/>
  <c r="BE507" i="1" s="1"/>
  <c r="EJ512" i="1"/>
  <c r="CH513" i="1"/>
  <c r="CI513" i="1" s="1"/>
  <c r="GO513" i="1"/>
  <c r="JG513" i="1"/>
  <c r="BK492" i="1"/>
  <c r="JG492" i="1"/>
  <c r="BD493" i="1"/>
  <c r="BE493" i="1" s="1"/>
  <c r="JE494" i="1"/>
  <c r="JF494" i="1" s="1"/>
  <c r="BD495" i="1"/>
  <c r="BE495" i="1" s="1"/>
  <c r="CF495" i="1"/>
  <c r="CF496" i="1"/>
  <c r="JE501" i="1"/>
  <c r="JF501" i="1" s="1"/>
  <c r="BX501" i="1"/>
  <c r="BY501" i="1" s="1"/>
  <c r="IH501" i="1"/>
  <c r="IL501" i="1" s="1"/>
  <c r="CH505" i="1"/>
  <c r="CI505" i="1" s="1"/>
  <c r="GO505" i="1"/>
  <c r="BD517" i="1"/>
  <c r="BE517" i="1" s="1"/>
  <c r="BH517" i="1"/>
  <c r="BD521" i="1"/>
  <c r="BE521" i="1" s="1"/>
  <c r="CF526" i="1"/>
  <c r="CI526" i="1"/>
  <c r="CH494" i="1"/>
  <c r="BX496" i="1"/>
  <c r="BY496" i="1" s="1"/>
  <c r="HF496" i="1"/>
  <c r="HG496" i="1" s="1"/>
  <c r="IH496" i="1"/>
  <c r="IL496" i="1" s="1"/>
  <c r="JG498" i="1"/>
  <c r="BD499" i="1"/>
  <c r="BE499" i="1" s="1"/>
  <c r="BH499" i="1"/>
  <c r="JG500" i="1"/>
  <c r="IL506" i="1"/>
  <c r="BH508" i="1"/>
  <c r="BD508" i="1"/>
  <c r="BE508" i="1" s="1"/>
  <c r="BH516" i="1"/>
  <c r="BD516" i="1"/>
  <c r="BE516" i="1" s="1"/>
  <c r="BK528" i="1"/>
  <c r="BD528" i="1"/>
  <c r="BE528" i="1" s="1"/>
  <c r="BH500" i="1"/>
  <c r="BD500" i="1"/>
  <c r="BE500" i="1" s="1"/>
  <c r="HF506" i="1"/>
  <c r="HG506" i="1" s="1"/>
  <c r="JE506" i="1"/>
  <c r="JF506" i="1" s="1"/>
  <c r="HF508" i="1"/>
  <c r="HG508" i="1" s="1"/>
  <c r="IH508" i="1"/>
  <c r="IL508" i="1" s="1"/>
  <c r="BK511" i="1"/>
  <c r="HF514" i="1"/>
  <c r="HG514" i="1" s="1"/>
  <c r="JE514" i="1"/>
  <c r="JF514" i="1" s="1"/>
  <c r="BX516" i="1"/>
  <c r="BY516" i="1" s="1"/>
  <c r="HF516" i="1"/>
  <c r="HG516" i="1" s="1"/>
  <c r="IH516" i="1"/>
  <c r="IL516" i="1" s="1"/>
  <c r="BX519" i="1"/>
  <c r="BY519" i="1" s="1"/>
  <c r="HF519" i="1"/>
  <c r="HG519" i="1" s="1"/>
  <c r="IH519" i="1"/>
  <c r="IL519" i="1" s="1"/>
  <c r="JE519" i="1"/>
  <c r="JF519" i="1" s="1"/>
  <c r="CI520" i="1"/>
  <c r="CF520" i="1"/>
  <c r="BD522" i="1"/>
  <c r="BE522" i="1" s="1"/>
  <c r="BH522" i="1"/>
  <c r="BD505" i="1"/>
  <c r="BE505" i="1" s="1"/>
  <c r="GO506" i="1"/>
  <c r="BK508" i="1"/>
  <c r="GV508" i="1"/>
  <c r="BD510" i="1"/>
  <c r="BE510" i="1" s="1"/>
  <c r="GV510" i="1"/>
  <c r="BD513" i="1"/>
  <c r="BE513" i="1" s="1"/>
  <c r="GO514" i="1"/>
  <c r="GO516" i="1"/>
  <c r="BK524" i="1"/>
  <c r="GV524" i="1"/>
  <c r="GV528" i="1"/>
  <c r="IH503" i="1"/>
  <c r="IL503" i="1" s="1"/>
  <c r="JE503" i="1"/>
  <c r="JF503" i="1" s="1"/>
  <c r="HF503" i="1"/>
  <c r="HG503" i="1" s="1"/>
  <c r="CF508" i="1"/>
  <c r="IH511" i="1"/>
  <c r="IL511" i="1" s="1"/>
  <c r="JE511" i="1"/>
  <c r="JF511" i="1" s="1"/>
  <c r="HF511" i="1"/>
  <c r="HG511" i="1" s="1"/>
  <c r="JE517" i="1"/>
  <c r="JF517" i="1" s="1"/>
  <c r="HF517" i="1"/>
  <c r="HG517" i="1" s="1"/>
  <c r="BX517" i="1"/>
  <c r="BY517" i="1" s="1"/>
  <c r="BQ520" i="1"/>
  <c r="BD520" i="1"/>
  <c r="BE520" i="1" s="1"/>
  <c r="CH501" i="1"/>
  <c r="GV505" i="1"/>
  <c r="BK505" i="1"/>
  <c r="JE509" i="1"/>
  <c r="JF509" i="1" s="1"/>
  <c r="BX509" i="1"/>
  <c r="BY509" i="1" s="1"/>
  <c r="IH509" i="1"/>
  <c r="IL509" i="1" s="1"/>
  <c r="GV513" i="1"/>
  <c r="BK513" i="1"/>
  <c r="CH516" i="1"/>
  <c r="CI516" i="1" s="1"/>
  <c r="JE516" i="1"/>
  <c r="JF516" i="1" s="1"/>
  <c r="GV516" i="1"/>
  <c r="CF522" i="1"/>
  <c r="CI522" i="1"/>
  <c r="BD526" i="1"/>
  <c r="BE526" i="1" s="1"/>
  <c r="BH526" i="1"/>
  <c r="JE520" i="1"/>
  <c r="JF520" i="1" s="1"/>
  <c r="BX520" i="1"/>
  <c r="BY520" i="1" s="1"/>
  <c r="HF520" i="1"/>
  <c r="HG520" i="1" s="1"/>
  <c r="GO523" i="1"/>
  <c r="CF523" i="1"/>
  <c r="BD540" i="1"/>
  <c r="BE540" i="1" s="1"/>
  <c r="BH540" i="1"/>
  <c r="GO519" i="1"/>
  <c r="CH519" i="1"/>
  <c r="CI519" i="1" s="1"/>
  <c r="IL518" i="1"/>
  <c r="JG529" i="1"/>
  <c r="BH530" i="1"/>
  <c r="BD530" i="1"/>
  <c r="BE530" i="1" s="1"/>
  <c r="CH521" i="1"/>
  <c r="CH527" i="1"/>
  <c r="CI527" i="1" s="1"/>
  <c r="GO527" i="1"/>
  <c r="CF530" i="1"/>
  <c r="BX521" i="1"/>
  <c r="BY521" i="1" s="1"/>
  <c r="JE523" i="1"/>
  <c r="JF523" i="1" s="1"/>
  <c r="IH523" i="1"/>
  <c r="IL523" i="1" s="1"/>
  <c r="BD538" i="1"/>
  <c r="BE538" i="1" s="1"/>
  <c r="BH538" i="1"/>
  <c r="CH545" i="1"/>
  <c r="CI545" i="1" s="1"/>
  <c r="GO545" i="1"/>
  <c r="HF528" i="1"/>
  <c r="HG528" i="1" s="1"/>
  <c r="JE528" i="1"/>
  <c r="JF528" i="1" s="1"/>
  <c r="JE533" i="1"/>
  <c r="JF533" i="1" s="1"/>
  <c r="BX533" i="1"/>
  <c r="BY533" i="1" s="1"/>
  <c r="IH533" i="1"/>
  <c r="IL533" i="1" s="1"/>
  <c r="JG533" i="1"/>
  <c r="HF533" i="1"/>
  <c r="HG533" i="1" s="1"/>
  <c r="IH522" i="1"/>
  <c r="IL522" i="1" s="1"/>
  <c r="JE522" i="1"/>
  <c r="JF522" i="1" s="1"/>
  <c r="BH523" i="1"/>
  <c r="BX523" i="1"/>
  <c r="BY523" i="1" s="1"/>
  <c r="IL524" i="1"/>
  <c r="BX528" i="1"/>
  <c r="BY528" i="1" s="1"/>
  <c r="BD536" i="1"/>
  <c r="BE536" i="1" s="1"/>
  <c r="BH536" i="1"/>
  <c r="GO537" i="1"/>
  <c r="CH537" i="1"/>
  <c r="CI537" i="1" s="1"/>
  <c r="GV543" i="1"/>
  <c r="BD543" i="1"/>
  <c r="BE543" i="1" s="1"/>
  <c r="BK543" i="1"/>
  <c r="IH527" i="1"/>
  <c r="IL527" i="1" s="1"/>
  <c r="BX527" i="1"/>
  <c r="BY527" i="1" s="1"/>
  <c r="JE527" i="1"/>
  <c r="JF527" i="1" s="1"/>
  <c r="CH528" i="1"/>
  <c r="GO528" i="1"/>
  <c r="CH533" i="1"/>
  <c r="CI533" i="1" s="1"/>
  <c r="CH525" i="1"/>
  <c r="CI525" i="1" s="1"/>
  <c r="HF526" i="1"/>
  <c r="HG526" i="1" s="1"/>
  <c r="IH530" i="1"/>
  <c r="IL530" i="1" s="1"/>
  <c r="BD532" i="1"/>
  <c r="BE532" i="1" s="1"/>
  <c r="BD533" i="1"/>
  <c r="BE533" i="1" s="1"/>
  <c r="HF537" i="1"/>
  <c r="HG537" i="1" s="1"/>
  <c r="IH537" i="1"/>
  <c r="IL537" i="1" s="1"/>
  <c r="BX537" i="1"/>
  <c r="BY537" i="1" s="1"/>
  <c r="JE537" i="1"/>
  <c r="JF537" i="1" s="1"/>
  <c r="GO551" i="1"/>
  <c r="CH551" i="1"/>
  <c r="CI551" i="1" s="1"/>
  <c r="BH525" i="1"/>
  <c r="HF525" i="1"/>
  <c r="HG525" i="1" s="1"/>
  <c r="BX526" i="1"/>
  <c r="BY526" i="1" s="1"/>
  <c r="BK527" i="1"/>
  <c r="GV530" i="1"/>
  <c r="BH531" i="1"/>
  <c r="BH532" i="1"/>
  <c r="BH533" i="1"/>
  <c r="GO533" i="1"/>
  <c r="CF533" i="1"/>
  <c r="JG537" i="1"/>
  <c r="BD539" i="1"/>
  <c r="BE539" i="1" s="1"/>
  <c r="BH539" i="1"/>
  <c r="BD548" i="1"/>
  <c r="BE548" i="1" s="1"/>
  <c r="BH548" i="1"/>
  <c r="JE525" i="1"/>
  <c r="JF525" i="1" s="1"/>
  <c r="BD527" i="1"/>
  <c r="BE527" i="1" s="1"/>
  <c r="CF536" i="1"/>
  <c r="GV549" i="1"/>
  <c r="BK549" i="1"/>
  <c r="BX531" i="1"/>
  <c r="BY531" i="1" s="1"/>
  <c r="JE531" i="1"/>
  <c r="JF531" i="1" s="1"/>
  <c r="GV541" i="1"/>
  <c r="BK541" i="1"/>
  <c r="HH541" i="1"/>
  <c r="CI554" i="1"/>
  <c r="CF554" i="1"/>
  <c r="HF531" i="1"/>
  <c r="HG531" i="1" s="1"/>
  <c r="IH532" i="1"/>
  <c r="IL532" i="1" s="1"/>
  <c r="BN537" i="1"/>
  <c r="GZ537" i="1" s="1"/>
  <c r="HF538" i="1"/>
  <c r="HG538" i="1" s="1"/>
  <c r="JE538" i="1"/>
  <c r="JF538" i="1" s="1"/>
  <c r="BX538" i="1"/>
  <c r="BY538" i="1" s="1"/>
  <c r="FT550" i="1"/>
  <c r="GV533" i="1"/>
  <c r="CH535" i="1"/>
  <c r="CI535" i="1" s="1"/>
  <c r="HF536" i="1"/>
  <c r="HG536" i="1" s="1"/>
  <c r="CH538" i="1"/>
  <c r="CI538" i="1" s="1"/>
  <c r="IH543" i="1"/>
  <c r="IL543" i="1" s="1"/>
  <c r="GV532" i="1"/>
  <c r="HF535" i="1"/>
  <c r="HG535" i="1" s="1"/>
  <c r="BX536" i="1"/>
  <c r="BY536" i="1" s="1"/>
  <c r="GO536" i="1"/>
  <c r="CF544" i="1"/>
  <c r="GO544" i="1"/>
  <c r="JE539" i="1"/>
  <c r="JF539" i="1" s="1"/>
  <c r="BX539" i="1"/>
  <c r="BY539" i="1" s="1"/>
  <c r="CH539" i="1"/>
  <c r="BD542" i="1"/>
  <c r="BE542" i="1" s="1"/>
  <c r="GO548" i="1"/>
  <c r="CH548" i="1"/>
  <c r="CI548" i="1" s="1"/>
  <c r="JG540" i="1"/>
  <c r="BH542" i="1"/>
  <c r="BD541" i="1"/>
  <c r="BE541" i="1" s="1"/>
  <c r="BH541" i="1"/>
  <c r="CF542" i="1"/>
  <c r="JG543" i="1"/>
  <c r="IH544" i="1"/>
  <c r="IL544" i="1" s="1"/>
  <c r="BH547" i="1"/>
  <c r="BD547" i="1"/>
  <c r="BE547" i="1" s="1"/>
  <c r="GV550" i="1"/>
  <c r="BK550" i="1"/>
  <c r="CD557" i="1"/>
  <c r="HH557" i="1"/>
  <c r="GL557" i="1"/>
  <c r="FT557" i="1"/>
  <c r="FB557" i="1"/>
  <c r="EJ557" i="1"/>
  <c r="DR557" i="1"/>
  <c r="CZ557" i="1"/>
  <c r="CG557" i="1"/>
  <c r="GV558" i="1"/>
  <c r="BK558" i="1"/>
  <c r="BD544" i="1"/>
  <c r="BE544" i="1" s="1"/>
  <c r="BH552" i="1"/>
  <c r="BD552" i="1"/>
  <c r="BE552" i="1" s="1"/>
  <c r="CH553" i="1"/>
  <c r="CI553" i="1" s="1"/>
  <c r="JE541" i="1"/>
  <c r="JF541" i="1" s="1"/>
  <c r="CF543" i="1"/>
  <c r="BH544" i="1"/>
  <c r="GV545" i="1"/>
  <c r="BX544" i="1"/>
  <c r="BY544" i="1" s="1"/>
  <c r="HF545" i="1"/>
  <c r="HG545" i="1" s="1"/>
  <c r="JE545" i="1"/>
  <c r="JF545" i="1" s="1"/>
  <c r="JG545" i="1"/>
  <c r="BX551" i="1"/>
  <c r="BY551" i="1" s="1"/>
  <c r="IH551" i="1"/>
  <c r="IL551" i="1" s="1"/>
  <c r="JE551" i="1"/>
  <c r="JF551" i="1" s="1"/>
  <c r="HF551" i="1"/>
  <c r="HG551" i="1" s="1"/>
  <c r="BK544" i="1"/>
  <c r="HF544" i="1"/>
  <c r="HG544" i="1" s="1"/>
  <c r="JE544" i="1"/>
  <c r="JF544" i="1" s="1"/>
  <c r="BD545" i="1"/>
  <c r="BE545" i="1" s="1"/>
  <c r="JE548" i="1"/>
  <c r="JF548" i="1" s="1"/>
  <c r="BX548" i="1"/>
  <c r="BY548" i="1" s="1"/>
  <c r="IH548" i="1"/>
  <c r="IL548" i="1" s="1"/>
  <c r="BD550" i="1"/>
  <c r="BE550" i="1" s="1"/>
  <c r="JG550" i="1"/>
  <c r="BK554" i="1"/>
  <c r="GV554" i="1"/>
  <c r="JE546" i="1"/>
  <c r="JF546" i="1" s="1"/>
  <c r="GV548" i="1"/>
  <c r="HF549" i="1"/>
  <c r="HG549" i="1" s="1"/>
  <c r="GO558" i="1"/>
  <c r="CH558" i="1"/>
  <c r="CI558" i="1" s="1"/>
  <c r="IH547" i="1"/>
  <c r="IL547" i="1" s="1"/>
  <c r="CH549" i="1"/>
  <c r="BD551" i="1"/>
  <c r="BE551" i="1" s="1"/>
  <c r="BK552" i="1"/>
  <c r="BD555" i="1"/>
  <c r="BE555" i="1" s="1"/>
  <c r="CF556" i="1"/>
  <c r="CH546" i="1"/>
  <c r="BD557" i="1"/>
  <c r="BE557" i="1" s="1"/>
  <c r="IH549" i="1"/>
  <c r="IL549" i="1" s="1"/>
  <c r="IL553" i="1"/>
  <c r="CF555" i="1"/>
  <c r="GO555" i="1"/>
  <c r="GV557" i="1"/>
  <c r="BD558" i="1"/>
  <c r="BE558" i="1" s="1"/>
  <c r="BK551" i="1"/>
  <c r="BD559" i="1"/>
  <c r="BE559" i="1" s="1"/>
  <c r="CH559" i="1"/>
  <c r="CI559" i="1" s="1"/>
  <c r="CZ479" i="1" l="1"/>
  <c r="HH395" i="1"/>
  <c r="CF334" i="1"/>
  <c r="FT139" i="1"/>
  <c r="CF53" i="1"/>
  <c r="CF518" i="1"/>
  <c r="CF157" i="1"/>
  <c r="HH479" i="1"/>
  <c r="CD479" i="1"/>
  <c r="CI471" i="1"/>
  <c r="CF419" i="1"/>
  <c r="CG395" i="1"/>
  <c r="CF388" i="1"/>
  <c r="HH270" i="1"/>
  <c r="CD139" i="1"/>
  <c r="CF34" i="1"/>
  <c r="CD34" i="1" s="1"/>
  <c r="CI531" i="1"/>
  <c r="GL457" i="1"/>
  <c r="CZ395" i="1"/>
  <c r="CF234" i="1"/>
  <c r="CF78" i="1"/>
  <c r="DR395" i="1"/>
  <c r="CF86" i="1"/>
  <c r="CD457" i="1"/>
  <c r="EJ395" i="1"/>
  <c r="DR322" i="1"/>
  <c r="CF248" i="1"/>
  <c r="FB457" i="1"/>
  <c r="FB395" i="1"/>
  <c r="EJ322" i="1"/>
  <c r="CG139" i="1"/>
  <c r="CF98" i="1"/>
  <c r="EJ98" i="1" s="1"/>
  <c r="CF241" i="1"/>
  <c r="CF149" i="1"/>
  <c r="FT457" i="1"/>
  <c r="CZ322" i="1"/>
  <c r="EJ479" i="1"/>
  <c r="EJ457" i="1"/>
  <c r="FT395" i="1"/>
  <c r="FB322" i="1"/>
  <c r="CF534" i="1"/>
  <c r="CI395" i="1"/>
  <c r="DR457" i="1"/>
  <c r="FT322" i="1"/>
  <c r="FT270" i="1"/>
  <c r="CF287" i="1"/>
  <c r="CF156" i="1"/>
  <c r="CD156" i="1" s="1"/>
  <c r="CF552" i="1"/>
  <c r="EJ552" i="1" s="1"/>
  <c r="CG457" i="1"/>
  <c r="CF371" i="1"/>
  <c r="GL322" i="1"/>
  <c r="FB270" i="1"/>
  <c r="CF169" i="1"/>
  <c r="CF52" i="1"/>
  <c r="EJ270" i="1"/>
  <c r="CF487" i="1"/>
  <c r="CI457" i="1"/>
  <c r="CG322" i="1"/>
  <c r="CD322" i="1"/>
  <c r="DR270" i="1"/>
  <c r="CF57" i="1"/>
  <c r="CF231" i="1"/>
  <c r="CZ270" i="1"/>
  <c r="CZ139" i="1"/>
  <c r="CI139" i="1"/>
  <c r="CF202" i="1"/>
  <c r="DR139" i="1"/>
  <c r="CF103" i="1"/>
  <c r="CF239" i="1"/>
  <c r="CF553" i="1"/>
  <c r="CG270" i="1"/>
  <c r="CF278" i="1"/>
  <c r="CD270" i="1"/>
  <c r="CF55" i="1"/>
  <c r="CF12" i="1"/>
  <c r="CF166" i="1"/>
  <c r="GL408" i="1"/>
  <c r="CF200" i="1"/>
  <c r="FT142" i="1"/>
  <c r="HH408" i="1"/>
  <c r="CF325" i="1"/>
  <c r="GL142" i="1"/>
  <c r="CD408" i="1"/>
  <c r="GL170" i="1"/>
  <c r="CD142" i="1"/>
  <c r="CF404" i="1"/>
  <c r="CI314" i="1"/>
  <c r="CD541" i="1"/>
  <c r="FT446" i="1"/>
  <c r="CG239" i="1"/>
  <c r="FT170" i="1"/>
  <c r="CZ156" i="1"/>
  <c r="FB446" i="1"/>
  <c r="CF413" i="1"/>
  <c r="FB170" i="1"/>
  <c r="CG446" i="1"/>
  <c r="EJ446" i="1"/>
  <c r="EJ170" i="1"/>
  <c r="CF82" i="1"/>
  <c r="FT82" i="1" s="1"/>
  <c r="CF517" i="1"/>
  <c r="HH498" i="1"/>
  <c r="DR446" i="1"/>
  <c r="FT314" i="1"/>
  <c r="DR170" i="1"/>
  <c r="CF130" i="1"/>
  <c r="GL130" i="1" s="1"/>
  <c r="FB156" i="1"/>
  <c r="FB314" i="1"/>
  <c r="FT156" i="1"/>
  <c r="CD438" i="1"/>
  <c r="GK438" i="1" s="1"/>
  <c r="HH438" i="1"/>
  <c r="CZ314" i="1"/>
  <c r="CF204" i="1"/>
  <c r="CF72" i="1"/>
  <c r="HH512" i="1"/>
  <c r="CG438" i="1"/>
  <c r="CF293" i="1"/>
  <c r="GL314" i="1"/>
  <c r="CF423" i="1"/>
  <c r="GL423" i="1" s="1"/>
  <c r="CZ438" i="1"/>
  <c r="CG314" i="1"/>
  <c r="CG541" i="1"/>
  <c r="CF468" i="1"/>
  <c r="FT541" i="1"/>
  <c r="HH534" i="1"/>
  <c r="DR438" i="1"/>
  <c r="CZ408" i="1"/>
  <c r="CF300" i="1"/>
  <c r="EJ314" i="1"/>
  <c r="FT239" i="1"/>
  <c r="CD239" i="1"/>
  <c r="HH239" i="1"/>
  <c r="CF89" i="1"/>
  <c r="CF481" i="1"/>
  <c r="FB541" i="1"/>
  <c r="EJ438" i="1"/>
  <c r="DR408" i="1"/>
  <c r="HH314" i="1"/>
  <c r="FB239" i="1"/>
  <c r="CG142" i="1"/>
  <c r="CZ142" i="1"/>
  <c r="FB438" i="1"/>
  <c r="EJ408" i="1"/>
  <c r="CD314" i="1"/>
  <c r="EJ239" i="1"/>
  <c r="DR142" i="1"/>
  <c r="CI162" i="1"/>
  <c r="CF162" i="1"/>
  <c r="CZ541" i="1"/>
  <c r="FB408" i="1"/>
  <c r="DR239" i="1"/>
  <c r="CF453" i="1"/>
  <c r="HH400" i="1"/>
  <c r="CF358" i="1"/>
  <c r="CF318" i="1"/>
  <c r="GL246" i="1"/>
  <c r="CD246" i="1"/>
  <c r="EI246" i="1" s="1"/>
  <c r="GL171" i="1"/>
  <c r="CF66" i="1"/>
  <c r="CF463" i="1"/>
  <c r="CF332" i="1"/>
  <c r="DR332" i="1" s="1"/>
  <c r="CF532" i="1"/>
  <c r="CI532" i="1"/>
  <c r="CD550" i="1"/>
  <c r="FB550" i="1"/>
  <c r="CD400" i="1"/>
  <c r="DP400" i="1" s="1"/>
  <c r="CF216" i="1"/>
  <c r="CG246" i="1"/>
  <c r="FB246" i="1"/>
  <c r="FT171" i="1"/>
  <c r="HH550" i="1"/>
  <c r="CZ400" i="1"/>
  <c r="CF284" i="1"/>
  <c r="CF207" i="1"/>
  <c r="CF185" i="1"/>
  <c r="FB171" i="1"/>
  <c r="CD82" i="1"/>
  <c r="CF65" i="1"/>
  <c r="DR65" i="1" s="1"/>
  <c r="CF61" i="1"/>
  <c r="CF42" i="1"/>
  <c r="GL42" i="1" s="1"/>
  <c r="EJ550" i="1"/>
  <c r="CF184" i="1"/>
  <c r="EJ171" i="1"/>
  <c r="CF122" i="1"/>
  <c r="CF430" i="1"/>
  <c r="CF172" i="1"/>
  <c r="CD172" i="1" s="1"/>
  <c r="CF547" i="1"/>
  <c r="DR400" i="1"/>
  <c r="GL550" i="1"/>
  <c r="CF485" i="1"/>
  <c r="CF449" i="1"/>
  <c r="HH423" i="1"/>
  <c r="HH402" i="1"/>
  <c r="EJ400" i="1"/>
  <c r="CF355" i="1"/>
  <c r="CF206" i="1"/>
  <c r="DR171" i="1"/>
  <c r="CF127" i="1"/>
  <c r="CF111" i="1"/>
  <c r="CF540" i="1"/>
  <c r="CF473" i="1"/>
  <c r="CF176" i="1"/>
  <c r="CD176" i="1" s="1"/>
  <c r="CF97" i="1"/>
  <c r="CI158" i="1"/>
  <c r="CF158" i="1"/>
  <c r="CF146" i="1"/>
  <c r="CI146" i="1"/>
  <c r="CG550" i="1"/>
  <c r="FB400" i="1"/>
  <c r="CF286" i="1"/>
  <c r="CF182" i="1"/>
  <c r="CF84" i="1"/>
  <c r="DR82" i="1"/>
  <c r="DR550" i="1"/>
  <c r="CF527" i="1"/>
  <c r="CF452" i="1"/>
  <c r="CF409" i="1"/>
  <c r="CG400" i="1"/>
  <c r="CF345" i="1"/>
  <c r="CF303" i="1"/>
  <c r="GL303" i="1" s="1"/>
  <c r="CF257" i="1"/>
  <c r="FT257" i="1" s="1"/>
  <c r="CF258" i="1"/>
  <c r="EJ246" i="1"/>
  <c r="CF134" i="1"/>
  <c r="CF174" i="1"/>
  <c r="CF117" i="1"/>
  <c r="CI488" i="1"/>
  <c r="CF488" i="1"/>
  <c r="CF538" i="1"/>
  <c r="CF493" i="1"/>
  <c r="CF421" i="1"/>
  <c r="CF464" i="1"/>
  <c r="CF414" i="1"/>
  <c r="CI312" i="1"/>
  <c r="CF312" i="1"/>
  <c r="CF298" i="1"/>
  <c r="GL298" i="1" s="1"/>
  <c r="CF406" i="1"/>
  <c r="HH406" i="1" s="1"/>
  <c r="CI326" i="1"/>
  <c r="CF326" i="1"/>
  <c r="CZ326" i="1" s="1"/>
  <c r="CF299" i="1"/>
  <c r="CF276" i="1"/>
  <c r="CI350" i="1"/>
  <c r="CF350" i="1"/>
  <c r="CI243" i="1"/>
  <c r="CF243" i="1"/>
  <c r="CI223" i="1"/>
  <c r="CF223" i="1"/>
  <c r="CF428" i="1"/>
  <c r="CF558" i="1"/>
  <c r="CF535" i="1"/>
  <c r="CF474" i="1"/>
  <c r="CF483" i="1"/>
  <c r="GL483" i="1" s="1"/>
  <c r="CF466" i="1"/>
  <c r="CD466" i="1" s="1"/>
  <c r="CF472" i="1"/>
  <c r="CF373" i="1"/>
  <c r="CD373" i="1" s="1"/>
  <c r="CI229" i="1"/>
  <c r="CF229" i="1"/>
  <c r="CF462" i="1"/>
  <c r="CF447" i="1"/>
  <c r="CF455" i="1"/>
  <c r="HH457" i="1"/>
  <c r="CF235" i="1"/>
  <c r="CF224" i="1"/>
  <c r="DR541" i="1"/>
  <c r="EJ541" i="1"/>
  <c r="EJ487" i="1"/>
  <c r="CG487" i="1"/>
  <c r="FB487" i="1"/>
  <c r="CF506" i="1"/>
  <c r="CF427" i="1"/>
  <c r="CF394" i="1"/>
  <c r="CI394" i="1"/>
  <c r="CF349" i="1"/>
  <c r="CI338" i="1"/>
  <c r="CF338" i="1"/>
  <c r="CF160" i="1"/>
  <c r="CI160" i="1"/>
  <c r="FT177" i="1"/>
  <c r="CG177" i="1"/>
  <c r="FB177" i="1"/>
  <c r="CF167" i="1"/>
  <c r="CF529" i="1"/>
  <c r="CF514" i="1"/>
  <c r="CF510" i="1"/>
  <c r="CI510" i="1"/>
  <c r="CD490" i="1"/>
  <c r="CZ490" i="1"/>
  <c r="FT490" i="1"/>
  <c r="CG490" i="1"/>
  <c r="HH490" i="1"/>
  <c r="FB490" i="1"/>
  <c r="CI459" i="1"/>
  <c r="CF459" i="1"/>
  <c r="CF411" i="1"/>
  <c r="CI411" i="1"/>
  <c r="CF396" i="1"/>
  <c r="CI266" i="1"/>
  <c r="CF266" i="1"/>
  <c r="CF321" i="1"/>
  <c r="CF308" i="1"/>
  <c r="CF339" i="1"/>
  <c r="CF294" i="1"/>
  <c r="FT246" i="1"/>
  <c r="CZ246" i="1"/>
  <c r="CF159" i="1"/>
  <c r="CF83" i="1"/>
  <c r="CF101" i="1"/>
  <c r="CD518" i="1"/>
  <c r="HH518" i="1"/>
  <c r="CF443" i="1"/>
  <c r="CD171" i="1"/>
  <c r="CG171" i="1"/>
  <c r="CI81" i="1"/>
  <c r="CF81" i="1"/>
  <c r="CF168" i="1"/>
  <c r="CD166" i="1"/>
  <c r="CG166" i="1"/>
  <c r="CF92" i="1"/>
  <c r="CI515" i="1"/>
  <c r="CF515" i="1"/>
  <c r="CF502" i="1"/>
  <c r="CI502" i="1"/>
  <c r="CZ436" i="1"/>
  <c r="CD436" i="1"/>
  <c r="GL436" i="1"/>
  <c r="FB436" i="1"/>
  <c r="CF412" i="1"/>
  <c r="EJ473" i="1"/>
  <c r="CD473" i="1"/>
  <c r="GL473" i="1"/>
  <c r="CF403" i="1"/>
  <c r="CI403" i="1"/>
  <c r="CI346" i="1"/>
  <c r="CF346" i="1"/>
  <c r="CF301" i="1"/>
  <c r="CF309" i="1"/>
  <c r="CI309" i="1"/>
  <c r="FT332" i="1"/>
  <c r="CI105" i="1"/>
  <c r="CF105" i="1"/>
  <c r="CF165" i="1"/>
  <c r="CD170" i="1"/>
  <c r="CG170" i="1"/>
  <c r="CI148" i="1"/>
  <c r="CF148" i="1"/>
  <c r="CD460" i="1"/>
  <c r="EJ460" i="1"/>
  <c r="FT460" i="1"/>
  <c r="CZ460" i="1"/>
  <c r="CG460" i="1"/>
  <c r="CI416" i="1"/>
  <c r="CF416" i="1"/>
  <c r="CF375" i="1"/>
  <c r="CI375" i="1"/>
  <c r="GL446" i="1"/>
  <c r="CD446" i="1"/>
  <c r="HH446" i="1"/>
  <c r="DR295" i="1"/>
  <c r="CG295" i="1"/>
  <c r="CI173" i="1"/>
  <c r="CF173" i="1"/>
  <c r="CD163" i="1"/>
  <c r="CG163" i="1"/>
  <c r="CD169" i="1"/>
  <c r="CG169" i="1"/>
  <c r="CI85" i="1"/>
  <c r="CF85" i="1"/>
  <c r="CG479" i="1"/>
  <c r="GL479" i="1"/>
  <c r="DR479" i="1"/>
  <c r="CF425" i="1"/>
  <c r="CF401" i="1"/>
  <c r="CI392" i="1"/>
  <c r="CF392" i="1"/>
  <c r="FB402" i="1"/>
  <c r="FT402" i="1"/>
  <c r="DR402" i="1"/>
  <c r="EJ402" i="1"/>
  <c r="GL402" i="1"/>
  <c r="CF238" i="1"/>
  <c r="CF316" i="1"/>
  <c r="CI330" i="1"/>
  <c r="CF330" i="1"/>
  <c r="CI154" i="1"/>
  <c r="CF154" i="1"/>
  <c r="CI91" i="1"/>
  <c r="CF91" i="1"/>
  <c r="CI87" i="1"/>
  <c r="CF87" i="1"/>
  <c r="CF524" i="1"/>
  <c r="CI524" i="1"/>
  <c r="CF469" i="1"/>
  <c r="CZ444" i="1"/>
  <c r="EJ444" i="1"/>
  <c r="FT444" i="1"/>
  <c r="CF362" i="1"/>
  <c r="CI362" i="1"/>
  <c r="CF153" i="1"/>
  <c r="CI153" i="1"/>
  <c r="CI143" i="1"/>
  <c r="CF143" i="1"/>
  <c r="CI88" i="1"/>
  <c r="CF88" i="1"/>
  <c r="FS161" i="1"/>
  <c r="FA161" i="1"/>
  <c r="CY161" i="1"/>
  <c r="EI161" i="1"/>
  <c r="ED161" i="1" s="1"/>
  <c r="CF369" i="1"/>
  <c r="CI369" i="1"/>
  <c r="CF377" i="1"/>
  <c r="CI377" i="1"/>
  <c r="CG176" i="1"/>
  <c r="CF175" i="1"/>
  <c r="CI175" i="1"/>
  <c r="CD164" i="1"/>
  <c r="CG164" i="1"/>
  <c r="GL553" i="1"/>
  <c r="FT553" i="1"/>
  <c r="FB553" i="1"/>
  <c r="EJ553" i="1"/>
  <c r="DR553" i="1"/>
  <c r="CZ553" i="1"/>
  <c r="CD553" i="1"/>
  <c r="CG553" i="1"/>
  <c r="HH553" i="1"/>
  <c r="GK420" i="1"/>
  <c r="FS420" i="1"/>
  <c r="FA420" i="1"/>
  <c r="EI420" i="1"/>
  <c r="DQ420" i="1"/>
  <c r="CY420" i="1"/>
  <c r="GJ420" i="1"/>
  <c r="EZ420" i="1"/>
  <c r="DP420" i="1"/>
  <c r="FR420" i="1"/>
  <c r="EH420" i="1"/>
  <c r="CX420" i="1"/>
  <c r="CI305" i="1"/>
  <c r="CF305" i="1"/>
  <c r="CG340" i="1"/>
  <c r="CD340" i="1"/>
  <c r="FT340" i="1"/>
  <c r="DR340" i="1"/>
  <c r="FB340" i="1"/>
  <c r="HH340" i="1"/>
  <c r="CZ340" i="1"/>
  <c r="GL340" i="1"/>
  <c r="EJ340" i="1"/>
  <c r="CD306" i="1"/>
  <c r="HH306" i="1"/>
  <c r="GL306" i="1"/>
  <c r="FB306" i="1"/>
  <c r="DR306" i="1"/>
  <c r="CG306" i="1"/>
  <c r="FT306" i="1"/>
  <c r="EJ306" i="1"/>
  <c r="CZ306" i="1"/>
  <c r="GL285" i="1"/>
  <c r="FT285" i="1"/>
  <c r="FB285" i="1"/>
  <c r="EJ285" i="1"/>
  <c r="DR285" i="1"/>
  <c r="CZ285" i="1"/>
  <c r="CG285" i="1"/>
  <c r="HH285" i="1"/>
  <c r="CD285" i="1"/>
  <c r="ED264" i="1"/>
  <c r="EF264" i="1"/>
  <c r="EG264" i="1" s="1"/>
  <c r="GL276" i="1"/>
  <c r="FT276" i="1"/>
  <c r="FB276" i="1"/>
  <c r="EJ276" i="1"/>
  <c r="DR276" i="1"/>
  <c r="CZ276" i="1"/>
  <c r="CG276" i="1"/>
  <c r="CD276" i="1"/>
  <c r="HH276" i="1"/>
  <c r="CD258" i="1"/>
  <c r="HH258" i="1"/>
  <c r="GL258" i="1"/>
  <c r="FT258" i="1"/>
  <c r="FB258" i="1"/>
  <c r="EJ258" i="1"/>
  <c r="DR258" i="1"/>
  <c r="CZ258" i="1"/>
  <c r="CG258" i="1"/>
  <c r="GK247" i="1"/>
  <c r="FS247" i="1"/>
  <c r="FA247" i="1"/>
  <c r="EI247" i="1"/>
  <c r="DQ247" i="1"/>
  <c r="CY247" i="1"/>
  <c r="GJ247" i="1"/>
  <c r="FR247" i="1"/>
  <c r="EZ247" i="1"/>
  <c r="EH247" i="1"/>
  <c r="DP247" i="1"/>
  <c r="CX247" i="1"/>
  <c r="CG225" i="1"/>
  <c r="CD225" i="1"/>
  <c r="GL225" i="1"/>
  <c r="FB225" i="1"/>
  <c r="DR225" i="1"/>
  <c r="FT225" i="1"/>
  <c r="EJ225" i="1"/>
  <c r="CZ225" i="1"/>
  <c r="HH238" i="1"/>
  <c r="GL208" i="1"/>
  <c r="FT208" i="1"/>
  <c r="FB208" i="1"/>
  <c r="EJ208" i="1"/>
  <c r="DR208" i="1"/>
  <c r="CZ208" i="1"/>
  <c r="CG208" i="1"/>
  <c r="CD208" i="1"/>
  <c r="GL204" i="1"/>
  <c r="FT204" i="1"/>
  <c r="FB204" i="1"/>
  <c r="EJ204" i="1"/>
  <c r="DR204" i="1"/>
  <c r="CZ204" i="1"/>
  <c r="CG204" i="1"/>
  <c r="CD204" i="1"/>
  <c r="GL200" i="1"/>
  <c r="FT200" i="1"/>
  <c r="FB200" i="1"/>
  <c r="EJ200" i="1"/>
  <c r="DR200" i="1"/>
  <c r="CZ200" i="1"/>
  <c r="CG200" i="1"/>
  <c r="CD200" i="1"/>
  <c r="CG195" i="1"/>
  <c r="CD195" i="1"/>
  <c r="DR195" i="1"/>
  <c r="FB195" i="1"/>
  <c r="CZ195" i="1"/>
  <c r="GL195" i="1"/>
  <c r="EJ195" i="1"/>
  <c r="FT195" i="1"/>
  <c r="CG187" i="1"/>
  <c r="CD187" i="1"/>
  <c r="FB187" i="1"/>
  <c r="CZ187" i="1"/>
  <c r="GL187" i="1"/>
  <c r="EJ187" i="1"/>
  <c r="FT187" i="1"/>
  <c r="DR187" i="1"/>
  <c r="CG179" i="1"/>
  <c r="CD179" i="1"/>
  <c r="FT179" i="1"/>
  <c r="DR179" i="1"/>
  <c r="FB179" i="1"/>
  <c r="CZ179" i="1"/>
  <c r="GL179" i="1"/>
  <c r="EJ179" i="1"/>
  <c r="EF161" i="1"/>
  <c r="EG161" i="1" s="1"/>
  <c r="GL111" i="1"/>
  <c r="FT111" i="1"/>
  <c r="FB111" i="1"/>
  <c r="EJ111" i="1"/>
  <c r="DR111" i="1"/>
  <c r="CZ111" i="1"/>
  <c r="CG111" i="1"/>
  <c r="CD111" i="1"/>
  <c r="GL76" i="1"/>
  <c r="FT76" i="1"/>
  <c r="FB76" i="1"/>
  <c r="EJ76" i="1"/>
  <c r="DR76" i="1"/>
  <c r="CZ76" i="1"/>
  <c r="CG76" i="1"/>
  <c r="CD76" i="1"/>
  <c r="GL72" i="1"/>
  <c r="FT72" i="1"/>
  <c r="FB72" i="1"/>
  <c r="EJ72" i="1"/>
  <c r="DR72" i="1"/>
  <c r="CZ72" i="1"/>
  <c r="CG72" i="1"/>
  <c r="CD72" i="1"/>
  <c r="GL68" i="1"/>
  <c r="FT68" i="1"/>
  <c r="FB68" i="1"/>
  <c r="EJ68" i="1"/>
  <c r="DR68" i="1"/>
  <c r="CZ68" i="1"/>
  <c r="CG68" i="1"/>
  <c r="CD68" i="1"/>
  <c r="GL64" i="1"/>
  <c r="FT64" i="1"/>
  <c r="FB64" i="1"/>
  <c r="EJ64" i="1"/>
  <c r="DR64" i="1"/>
  <c r="CZ64" i="1"/>
  <c r="CG64" i="1"/>
  <c r="CD64" i="1"/>
  <c r="GL60" i="1"/>
  <c r="FT60" i="1"/>
  <c r="FB60" i="1"/>
  <c r="EJ60" i="1"/>
  <c r="DR60" i="1"/>
  <c r="CZ60" i="1"/>
  <c r="CG60" i="1"/>
  <c r="CD60" i="1"/>
  <c r="GL56" i="1"/>
  <c r="FT56" i="1"/>
  <c r="FB56" i="1"/>
  <c r="EJ56" i="1"/>
  <c r="DR56" i="1"/>
  <c r="CZ56" i="1"/>
  <c r="CG56" i="1"/>
  <c r="CD56" i="1"/>
  <c r="CG48" i="1"/>
  <c r="FT48" i="1"/>
  <c r="EJ48" i="1"/>
  <c r="CZ48" i="1"/>
  <c r="GL48" i="1"/>
  <c r="FB48" i="1"/>
  <c r="DR48" i="1"/>
  <c r="CD48" i="1"/>
  <c r="FT40" i="1"/>
  <c r="CG40" i="1"/>
  <c r="EJ40" i="1"/>
  <c r="GL40" i="1"/>
  <c r="CD40" i="1"/>
  <c r="CZ40" i="1"/>
  <c r="FB40" i="1"/>
  <c r="DR40" i="1"/>
  <c r="FT32" i="1"/>
  <c r="CG32" i="1"/>
  <c r="EJ32" i="1"/>
  <c r="GL32" i="1"/>
  <c r="CD32" i="1"/>
  <c r="CZ32" i="1"/>
  <c r="FB32" i="1"/>
  <c r="DR32" i="1"/>
  <c r="FT24" i="1"/>
  <c r="CG24" i="1"/>
  <c r="EJ24" i="1"/>
  <c r="GL24" i="1"/>
  <c r="CD24" i="1"/>
  <c r="CZ24" i="1"/>
  <c r="FB24" i="1"/>
  <c r="DR24" i="1"/>
  <c r="GL114" i="1"/>
  <c r="FT114" i="1"/>
  <c r="FB114" i="1"/>
  <c r="EJ114" i="1"/>
  <c r="DR114" i="1"/>
  <c r="CZ114" i="1"/>
  <c r="CG114" i="1"/>
  <c r="CD114" i="1"/>
  <c r="FS140" i="1"/>
  <c r="EI140" i="1"/>
  <c r="CY140" i="1"/>
  <c r="FR140" i="1"/>
  <c r="EH140" i="1"/>
  <c r="CX140" i="1"/>
  <c r="GK140" i="1"/>
  <c r="FA140" i="1"/>
  <c r="DQ140" i="1"/>
  <c r="GJ140" i="1"/>
  <c r="EZ140" i="1"/>
  <c r="DP140" i="1"/>
  <c r="CD417" i="1"/>
  <c r="HH417" i="1"/>
  <c r="GL417" i="1"/>
  <c r="FT417" i="1"/>
  <c r="EJ417" i="1"/>
  <c r="CZ417" i="1"/>
  <c r="DR417" i="1"/>
  <c r="FB417" i="1"/>
  <c r="CG417" i="1"/>
  <c r="CD385" i="1"/>
  <c r="HH385" i="1"/>
  <c r="FT385" i="1"/>
  <c r="EJ385" i="1"/>
  <c r="CG385" i="1"/>
  <c r="GL385" i="1"/>
  <c r="CZ385" i="1"/>
  <c r="FB385" i="1"/>
  <c r="DR385" i="1"/>
  <c r="CI391" i="1"/>
  <c r="CF391" i="1"/>
  <c r="CF378" i="1"/>
  <c r="CD353" i="1"/>
  <c r="DR353" i="1"/>
  <c r="FT353" i="1"/>
  <c r="CG353" i="1"/>
  <c r="FB353" i="1"/>
  <c r="HH353" i="1"/>
  <c r="GL353" i="1"/>
  <c r="CZ353" i="1"/>
  <c r="EJ353" i="1"/>
  <c r="CI343" i="1"/>
  <c r="CF343" i="1"/>
  <c r="GL325" i="1"/>
  <c r="FT325" i="1"/>
  <c r="FB325" i="1"/>
  <c r="EJ325" i="1"/>
  <c r="DR325" i="1"/>
  <c r="CZ325" i="1"/>
  <c r="CG325" i="1"/>
  <c r="HH325" i="1"/>
  <c r="CD325" i="1"/>
  <c r="CF344" i="1"/>
  <c r="CD323" i="1"/>
  <c r="HH323" i="1"/>
  <c r="DR323" i="1"/>
  <c r="FT323" i="1"/>
  <c r="CG323" i="1"/>
  <c r="EJ323" i="1"/>
  <c r="GL323" i="1"/>
  <c r="FB323" i="1"/>
  <c r="CZ323" i="1"/>
  <c r="CD337" i="1"/>
  <c r="HH337" i="1"/>
  <c r="CG337" i="1"/>
  <c r="FT337" i="1"/>
  <c r="EJ337" i="1"/>
  <c r="CZ337" i="1"/>
  <c r="GL337" i="1"/>
  <c r="FB337" i="1"/>
  <c r="DR337" i="1"/>
  <c r="GL286" i="1"/>
  <c r="FT286" i="1"/>
  <c r="FB286" i="1"/>
  <c r="EJ286" i="1"/>
  <c r="DR286" i="1"/>
  <c r="CZ286" i="1"/>
  <c r="CG286" i="1"/>
  <c r="HH286" i="1"/>
  <c r="CD286" i="1"/>
  <c r="CI275" i="1"/>
  <c r="CF275" i="1"/>
  <c r="CF267" i="1"/>
  <c r="EV264" i="1"/>
  <c r="EX264" i="1"/>
  <c r="EY264" i="1" s="1"/>
  <c r="HH262" i="1"/>
  <c r="CI254" i="1"/>
  <c r="CF254" i="1"/>
  <c r="CF237" i="1"/>
  <c r="CI237" i="1"/>
  <c r="CG211" i="1"/>
  <c r="CD211" i="1"/>
  <c r="FT211" i="1"/>
  <c r="EJ211" i="1"/>
  <c r="CZ211" i="1"/>
  <c r="FB211" i="1"/>
  <c r="GL211" i="1"/>
  <c r="DR211" i="1"/>
  <c r="CF230" i="1"/>
  <c r="CF217" i="1"/>
  <c r="GL248" i="1"/>
  <c r="FT248" i="1"/>
  <c r="FB248" i="1"/>
  <c r="EJ248" i="1"/>
  <c r="DR248" i="1"/>
  <c r="CZ248" i="1"/>
  <c r="CG248" i="1"/>
  <c r="CD248" i="1"/>
  <c r="HH248" i="1"/>
  <c r="CG194" i="1"/>
  <c r="CD194" i="1"/>
  <c r="FT194" i="1"/>
  <c r="DR194" i="1"/>
  <c r="FB194" i="1"/>
  <c r="CZ194" i="1"/>
  <c r="GL194" i="1"/>
  <c r="EJ194" i="1"/>
  <c r="CG186" i="1"/>
  <c r="CD186" i="1"/>
  <c r="FT186" i="1"/>
  <c r="DR186" i="1"/>
  <c r="FB186" i="1"/>
  <c r="CZ186" i="1"/>
  <c r="GL186" i="1"/>
  <c r="EJ186" i="1"/>
  <c r="CG178" i="1"/>
  <c r="CD178" i="1"/>
  <c r="DR178" i="1"/>
  <c r="FB178" i="1"/>
  <c r="CZ178" i="1"/>
  <c r="GL178" i="1"/>
  <c r="EJ178" i="1"/>
  <c r="FT178" i="1"/>
  <c r="CF137" i="1"/>
  <c r="CI137" i="1"/>
  <c r="EI138" i="1"/>
  <c r="GK138" i="1"/>
  <c r="EH138" i="1"/>
  <c r="GJ138" i="1"/>
  <c r="CY138" i="1"/>
  <c r="FA138" i="1"/>
  <c r="CX138" i="1"/>
  <c r="EZ138" i="1"/>
  <c r="DQ138" i="1"/>
  <c r="FS138" i="1"/>
  <c r="DP138" i="1"/>
  <c r="FR138" i="1"/>
  <c r="CG224" i="1"/>
  <c r="CD224" i="1"/>
  <c r="FT224" i="1"/>
  <c r="EJ224" i="1"/>
  <c r="CZ224" i="1"/>
  <c r="GL224" i="1"/>
  <c r="DR224" i="1"/>
  <c r="FB224" i="1"/>
  <c r="EX161" i="1"/>
  <c r="EY161" i="1" s="1"/>
  <c r="EV161" i="1"/>
  <c r="GL120" i="1"/>
  <c r="FT120" i="1"/>
  <c r="FB120" i="1"/>
  <c r="EJ120" i="1"/>
  <c r="DR120" i="1"/>
  <c r="CZ120" i="1"/>
  <c r="CG120" i="1"/>
  <c r="CD120" i="1"/>
  <c r="GL103" i="1"/>
  <c r="FT103" i="1"/>
  <c r="FB103" i="1"/>
  <c r="EJ103" i="1"/>
  <c r="DR103" i="1"/>
  <c r="CZ103" i="1"/>
  <c r="CG103" i="1"/>
  <c r="CD103" i="1"/>
  <c r="GL78" i="1"/>
  <c r="FT78" i="1"/>
  <c r="FB78" i="1"/>
  <c r="CG78" i="1"/>
  <c r="CZ78" i="1"/>
  <c r="DR78" i="1"/>
  <c r="EJ78" i="1"/>
  <c r="CD78" i="1"/>
  <c r="FS156" i="1"/>
  <c r="EI156" i="1"/>
  <c r="CY156" i="1"/>
  <c r="FR156" i="1"/>
  <c r="EH156" i="1"/>
  <c r="CX156" i="1"/>
  <c r="GK156" i="1"/>
  <c r="FA156" i="1"/>
  <c r="DQ156" i="1"/>
  <c r="GJ156" i="1"/>
  <c r="EZ156" i="1"/>
  <c r="DP156" i="1"/>
  <c r="GL106" i="1"/>
  <c r="FT106" i="1"/>
  <c r="FB106" i="1"/>
  <c r="EJ106" i="1"/>
  <c r="DR106" i="1"/>
  <c r="CZ106" i="1"/>
  <c r="CG106" i="1"/>
  <c r="CD106" i="1"/>
  <c r="CG55" i="1"/>
  <c r="CD55" i="1"/>
  <c r="FT55" i="1"/>
  <c r="EJ55" i="1"/>
  <c r="CZ55" i="1"/>
  <c r="GL55" i="1"/>
  <c r="FB55" i="1"/>
  <c r="DR55" i="1"/>
  <c r="CG47" i="1"/>
  <c r="CD47" i="1"/>
  <c r="FT47" i="1"/>
  <c r="EJ47" i="1"/>
  <c r="CZ47" i="1"/>
  <c r="GL47" i="1"/>
  <c r="FB47" i="1"/>
  <c r="DR47" i="1"/>
  <c r="FB39" i="1"/>
  <c r="DR39" i="1"/>
  <c r="FT39" i="1"/>
  <c r="CG39" i="1"/>
  <c r="EJ39" i="1"/>
  <c r="GL39" i="1"/>
  <c r="CD39" i="1"/>
  <c r="CZ39" i="1"/>
  <c r="FB31" i="1"/>
  <c r="DR31" i="1"/>
  <c r="FT31" i="1"/>
  <c r="CG31" i="1"/>
  <c r="EJ31" i="1"/>
  <c r="GL31" i="1"/>
  <c r="CD31" i="1"/>
  <c r="CZ31" i="1"/>
  <c r="FB23" i="1"/>
  <c r="DR23" i="1"/>
  <c r="FT23" i="1"/>
  <c r="CG23" i="1"/>
  <c r="EJ23" i="1"/>
  <c r="GL23" i="1"/>
  <c r="CD23" i="1"/>
  <c r="CZ23" i="1"/>
  <c r="CF14" i="1"/>
  <c r="GL89" i="1"/>
  <c r="FT89" i="1"/>
  <c r="FB89" i="1"/>
  <c r="EJ89" i="1"/>
  <c r="DR89" i="1"/>
  <c r="CZ89" i="1"/>
  <c r="CG89" i="1"/>
  <c r="CD89" i="1"/>
  <c r="GL129" i="1"/>
  <c r="FT129" i="1"/>
  <c r="FB129" i="1"/>
  <c r="EJ129" i="1"/>
  <c r="DR129" i="1"/>
  <c r="CZ129" i="1"/>
  <c r="CG129" i="1"/>
  <c r="CD129" i="1"/>
  <c r="CF13" i="1"/>
  <c r="HH538" i="1"/>
  <c r="FT538" i="1"/>
  <c r="GL538" i="1"/>
  <c r="CD538" i="1"/>
  <c r="EJ538" i="1"/>
  <c r="DR538" i="1"/>
  <c r="CZ538" i="1"/>
  <c r="CG538" i="1"/>
  <c r="FB538" i="1"/>
  <c r="HH522" i="1"/>
  <c r="FB522" i="1"/>
  <c r="FT522" i="1"/>
  <c r="GL522" i="1"/>
  <c r="CD522" i="1"/>
  <c r="EJ522" i="1"/>
  <c r="CZ522" i="1"/>
  <c r="DR522" i="1"/>
  <c r="CG522" i="1"/>
  <c r="GL453" i="1"/>
  <c r="FT453" i="1"/>
  <c r="FB453" i="1"/>
  <c r="EJ453" i="1"/>
  <c r="DR453" i="1"/>
  <c r="CZ453" i="1"/>
  <c r="CG453" i="1"/>
  <c r="CD453" i="1"/>
  <c r="HH453" i="1"/>
  <c r="HH472" i="1"/>
  <c r="GL472" i="1"/>
  <c r="FT472" i="1"/>
  <c r="FB472" i="1"/>
  <c r="EJ472" i="1"/>
  <c r="DR472" i="1"/>
  <c r="CZ472" i="1"/>
  <c r="CG472" i="1"/>
  <c r="CD472" i="1"/>
  <c r="CD435" i="1"/>
  <c r="HH435" i="1"/>
  <c r="GL435" i="1"/>
  <c r="FB435" i="1"/>
  <c r="DR435" i="1"/>
  <c r="CG435" i="1"/>
  <c r="FT435" i="1"/>
  <c r="CZ435" i="1"/>
  <c r="EJ435" i="1"/>
  <c r="HH421" i="1"/>
  <c r="GL421" i="1"/>
  <c r="FT421" i="1"/>
  <c r="FB421" i="1"/>
  <c r="EJ421" i="1"/>
  <c r="DR421" i="1"/>
  <c r="CZ421" i="1"/>
  <c r="CG421" i="1"/>
  <c r="CD421" i="1"/>
  <c r="GL387" i="1"/>
  <c r="FT387" i="1"/>
  <c r="FB387" i="1"/>
  <c r="EJ387" i="1"/>
  <c r="DR387" i="1"/>
  <c r="CZ387" i="1"/>
  <c r="CD387" i="1"/>
  <c r="HH387" i="1"/>
  <c r="CG387" i="1"/>
  <c r="CI418" i="1"/>
  <c r="CF418" i="1"/>
  <c r="GL413" i="1"/>
  <c r="FT413" i="1"/>
  <c r="FB413" i="1"/>
  <c r="EJ413" i="1"/>
  <c r="DR413" i="1"/>
  <c r="CZ413" i="1"/>
  <c r="CG413" i="1"/>
  <c r="HH413" i="1"/>
  <c r="CD413" i="1"/>
  <c r="CF397" i="1"/>
  <c r="CI546" i="1"/>
  <c r="CF546" i="1"/>
  <c r="CF545" i="1"/>
  <c r="HH530" i="1"/>
  <c r="FB530" i="1"/>
  <c r="DR530" i="1"/>
  <c r="FT530" i="1"/>
  <c r="EJ530" i="1"/>
  <c r="CD530" i="1"/>
  <c r="GL530" i="1"/>
  <c r="CG530" i="1"/>
  <c r="CZ530" i="1"/>
  <c r="CD520" i="1"/>
  <c r="HH520" i="1"/>
  <c r="CG520" i="1"/>
  <c r="EJ520" i="1"/>
  <c r="GL520" i="1"/>
  <c r="CZ520" i="1"/>
  <c r="DR520" i="1"/>
  <c r="FT520" i="1"/>
  <c r="FB520" i="1"/>
  <c r="FT496" i="1"/>
  <c r="CG496" i="1"/>
  <c r="CZ496" i="1"/>
  <c r="HH496" i="1"/>
  <c r="GL496" i="1"/>
  <c r="DR496" i="1"/>
  <c r="CD496" i="1"/>
  <c r="FB496" i="1"/>
  <c r="EJ496" i="1"/>
  <c r="CF511" i="1"/>
  <c r="HH487" i="1"/>
  <c r="CI475" i="1"/>
  <c r="CF475" i="1"/>
  <c r="GK479" i="1"/>
  <c r="DQ479" i="1"/>
  <c r="GJ479" i="1"/>
  <c r="DP479" i="1"/>
  <c r="EI479" i="1"/>
  <c r="EH479" i="1"/>
  <c r="FA479" i="1"/>
  <c r="EZ479" i="1"/>
  <c r="FS479" i="1"/>
  <c r="FR479" i="1"/>
  <c r="CY479" i="1"/>
  <c r="CX479" i="1"/>
  <c r="CI458" i="1"/>
  <c r="CF458" i="1"/>
  <c r="GL455" i="1"/>
  <c r="FT455" i="1"/>
  <c r="FB455" i="1"/>
  <c r="EJ455" i="1"/>
  <c r="DR455" i="1"/>
  <c r="CZ455" i="1"/>
  <c r="CG455" i="1"/>
  <c r="CD455" i="1"/>
  <c r="HH455" i="1"/>
  <c r="CD434" i="1"/>
  <c r="HH434" i="1"/>
  <c r="GL434" i="1"/>
  <c r="DR434" i="1"/>
  <c r="EJ434" i="1"/>
  <c r="FB434" i="1"/>
  <c r="CG434" i="1"/>
  <c r="CZ434" i="1"/>
  <c r="FT434" i="1"/>
  <c r="CD450" i="1"/>
  <c r="HH450" i="1"/>
  <c r="CG450" i="1"/>
  <c r="EJ450" i="1"/>
  <c r="GL450" i="1"/>
  <c r="CZ450" i="1"/>
  <c r="FB450" i="1"/>
  <c r="DR450" i="1"/>
  <c r="FT450" i="1"/>
  <c r="GK402" i="1"/>
  <c r="FS402" i="1"/>
  <c r="FA402" i="1"/>
  <c r="EI402" i="1"/>
  <c r="DQ402" i="1"/>
  <c r="CY402" i="1"/>
  <c r="GJ402" i="1"/>
  <c r="FR402" i="1"/>
  <c r="EZ402" i="1"/>
  <c r="EH402" i="1"/>
  <c r="DP402" i="1"/>
  <c r="CX402" i="1"/>
  <c r="HH420" i="1"/>
  <c r="GK408" i="1"/>
  <c r="FA408" i="1"/>
  <c r="DQ408" i="1"/>
  <c r="GJ408" i="1"/>
  <c r="EZ408" i="1"/>
  <c r="DP408" i="1"/>
  <c r="FS408" i="1"/>
  <c r="EI408" i="1"/>
  <c r="CY408" i="1"/>
  <c r="CX408" i="1"/>
  <c r="EH408" i="1"/>
  <c r="FR408" i="1"/>
  <c r="HH384" i="1"/>
  <c r="EJ384" i="1"/>
  <c r="FB384" i="1"/>
  <c r="CG384" i="1"/>
  <c r="FT384" i="1"/>
  <c r="CZ384" i="1"/>
  <c r="CD384" i="1"/>
  <c r="GL384" i="1"/>
  <c r="DR384" i="1"/>
  <c r="CG354" i="1"/>
  <c r="HH354" i="1"/>
  <c r="GL354" i="1"/>
  <c r="FB354" i="1"/>
  <c r="DR354" i="1"/>
  <c r="EJ354" i="1"/>
  <c r="CD354" i="1"/>
  <c r="FT354" i="1"/>
  <c r="CZ354" i="1"/>
  <c r="HH355" i="1"/>
  <c r="GL355" i="1"/>
  <c r="FT355" i="1"/>
  <c r="FB355" i="1"/>
  <c r="EJ355" i="1"/>
  <c r="DR355" i="1"/>
  <c r="CZ355" i="1"/>
  <c r="CG355" i="1"/>
  <c r="CD355" i="1"/>
  <c r="GK386" i="1"/>
  <c r="FS386" i="1"/>
  <c r="FA386" i="1"/>
  <c r="EI386" i="1"/>
  <c r="DQ386" i="1"/>
  <c r="CY386" i="1"/>
  <c r="DP386" i="1"/>
  <c r="FR386" i="1"/>
  <c r="EH386" i="1"/>
  <c r="GJ386" i="1"/>
  <c r="CX386" i="1"/>
  <c r="EZ386" i="1"/>
  <c r="GL341" i="1"/>
  <c r="FT341" i="1"/>
  <c r="FB341" i="1"/>
  <c r="EJ341" i="1"/>
  <c r="DR341" i="1"/>
  <c r="CZ341" i="1"/>
  <c r="CG341" i="1"/>
  <c r="HH341" i="1"/>
  <c r="CD341" i="1"/>
  <c r="CF359" i="1"/>
  <c r="CI359" i="1"/>
  <c r="GL352" i="1"/>
  <c r="FT352" i="1"/>
  <c r="FB352" i="1"/>
  <c r="EJ352" i="1"/>
  <c r="DR352" i="1"/>
  <c r="CZ352" i="1"/>
  <c r="CD352" i="1"/>
  <c r="HH352" i="1"/>
  <c r="CG352" i="1"/>
  <c r="GJ331" i="1"/>
  <c r="FR331" i="1"/>
  <c r="EZ331" i="1"/>
  <c r="EH331" i="1"/>
  <c r="DP331" i="1"/>
  <c r="CX331" i="1"/>
  <c r="GK331" i="1"/>
  <c r="FA331" i="1"/>
  <c r="DQ331" i="1"/>
  <c r="EI331" i="1"/>
  <c r="FS331" i="1"/>
  <c r="CY331" i="1"/>
  <c r="FS314" i="1"/>
  <c r="DP314" i="1"/>
  <c r="FR314" i="1"/>
  <c r="EI314" i="1"/>
  <c r="GK314" i="1"/>
  <c r="EH314" i="1"/>
  <c r="GJ314" i="1"/>
  <c r="CY314" i="1"/>
  <c r="FA314" i="1"/>
  <c r="CX314" i="1"/>
  <c r="DQ314" i="1"/>
  <c r="EZ314" i="1"/>
  <c r="HH291" i="1"/>
  <c r="CD291" i="1"/>
  <c r="FT291" i="1"/>
  <c r="DR291" i="1"/>
  <c r="FB291" i="1"/>
  <c r="CZ291" i="1"/>
  <c r="GL291" i="1"/>
  <c r="CG291" i="1"/>
  <c r="EJ291" i="1"/>
  <c r="FN264" i="1"/>
  <c r="FP264" i="1"/>
  <c r="FQ264" i="1" s="1"/>
  <c r="GL284" i="1"/>
  <c r="FT284" i="1"/>
  <c r="FB284" i="1"/>
  <c r="EJ284" i="1"/>
  <c r="DR284" i="1"/>
  <c r="CZ284" i="1"/>
  <c r="CG284" i="1"/>
  <c r="CD284" i="1"/>
  <c r="HH284" i="1"/>
  <c r="GK262" i="1"/>
  <c r="FS262" i="1"/>
  <c r="FA262" i="1"/>
  <c r="EI262" i="1"/>
  <c r="DQ262" i="1"/>
  <c r="CY262" i="1"/>
  <c r="FR262" i="1"/>
  <c r="EH262" i="1"/>
  <c r="CX262" i="1"/>
  <c r="GJ262" i="1"/>
  <c r="EZ262" i="1"/>
  <c r="DP262" i="1"/>
  <c r="CI236" i="1"/>
  <c r="CF236" i="1"/>
  <c r="CF288" i="1"/>
  <c r="CD235" i="1"/>
  <c r="HH235" i="1"/>
  <c r="GL235" i="1"/>
  <c r="FT235" i="1"/>
  <c r="FB235" i="1"/>
  <c r="EJ235" i="1"/>
  <c r="DR235" i="1"/>
  <c r="CZ235" i="1"/>
  <c r="CG235" i="1"/>
  <c r="CF227" i="1"/>
  <c r="GL207" i="1"/>
  <c r="FT207" i="1"/>
  <c r="FB207" i="1"/>
  <c r="EJ207" i="1"/>
  <c r="DR207" i="1"/>
  <c r="CZ207" i="1"/>
  <c r="CG207" i="1"/>
  <c r="CD207" i="1"/>
  <c r="GL203" i="1"/>
  <c r="FT203" i="1"/>
  <c r="FB203" i="1"/>
  <c r="EJ203" i="1"/>
  <c r="DR203" i="1"/>
  <c r="CZ203" i="1"/>
  <c r="CG203" i="1"/>
  <c r="CD203" i="1"/>
  <c r="GL199" i="1"/>
  <c r="FT199" i="1"/>
  <c r="FB199" i="1"/>
  <c r="EJ199" i="1"/>
  <c r="DR199" i="1"/>
  <c r="CZ199" i="1"/>
  <c r="CG199" i="1"/>
  <c r="CD199" i="1"/>
  <c r="CG193" i="1"/>
  <c r="CD193" i="1"/>
  <c r="CZ193" i="1"/>
  <c r="GL193" i="1"/>
  <c r="EJ193" i="1"/>
  <c r="FT193" i="1"/>
  <c r="DR193" i="1"/>
  <c r="FB193" i="1"/>
  <c r="CG185" i="1"/>
  <c r="CD185" i="1"/>
  <c r="GL185" i="1"/>
  <c r="EJ185" i="1"/>
  <c r="FT185" i="1"/>
  <c r="DR185" i="1"/>
  <c r="FB185" i="1"/>
  <c r="CZ185" i="1"/>
  <c r="CF212" i="1"/>
  <c r="CI136" i="1"/>
  <c r="CF136" i="1"/>
  <c r="GJ139" i="1"/>
  <c r="EZ139" i="1"/>
  <c r="DP139" i="1"/>
  <c r="FS139" i="1"/>
  <c r="EI139" i="1"/>
  <c r="CY139" i="1"/>
  <c r="FR139" i="1"/>
  <c r="EH139" i="1"/>
  <c r="CX139" i="1"/>
  <c r="FA139" i="1"/>
  <c r="GK139" i="1"/>
  <c r="DQ139" i="1"/>
  <c r="FP161" i="1"/>
  <c r="FQ161" i="1" s="1"/>
  <c r="FN161" i="1"/>
  <c r="FR141" i="1"/>
  <c r="EH141" i="1"/>
  <c r="CX141" i="1"/>
  <c r="GK141" i="1"/>
  <c r="FA141" i="1"/>
  <c r="DQ141" i="1"/>
  <c r="GJ141" i="1"/>
  <c r="EZ141" i="1"/>
  <c r="DP141" i="1"/>
  <c r="FS141" i="1"/>
  <c r="CY141" i="1"/>
  <c r="EI141" i="1"/>
  <c r="CD273" i="1"/>
  <c r="HH273" i="1"/>
  <c r="GL273" i="1"/>
  <c r="FT273" i="1"/>
  <c r="FB273" i="1"/>
  <c r="EJ273" i="1"/>
  <c r="DR273" i="1"/>
  <c r="CZ273" i="1"/>
  <c r="CG273" i="1"/>
  <c r="GL95" i="1"/>
  <c r="FT95" i="1"/>
  <c r="FB95" i="1"/>
  <c r="EJ95" i="1"/>
  <c r="DR95" i="1"/>
  <c r="CZ95" i="1"/>
  <c r="CG95" i="1"/>
  <c r="CD95" i="1"/>
  <c r="GK100" i="1"/>
  <c r="FS100" i="1"/>
  <c r="FA100" i="1"/>
  <c r="EI100" i="1"/>
  <c r="DQ100" i="1"/>
  <c r="CY100" i="1"/>
  <c r="GJ100" i="1"/>
  <c r="EZ100" i="1"/>
  <c r="DP100" i="1"/>
  <c r="CX100" i="1"/>
  <c r="EH100" i="1"/>
  <c r="FR100" i="1"/>
  <c r="FS155" i="1"/>
  <c r="EI155" i="1"/>
  <c r="CY155" i="1"/>
  <c r="FR155" i="1"/>
  <c r="EH155" i="1"/>
  <c r="CX155" i="1"/>
  <c r="GK155" i="1"/>
  <c r="FA155" i="1"/>
  <c r="DQ155" i="1"/>
  <c r="GJ155" i="1"/>
  <c r="EZ155" i="1"/>
  <c r="DP155" i="1"/>
  <c r="FS147" i="1"/>
  <c r="EI147" i="1"/>
  <c r="CY147" i="1"/>
  <c r="FR147" i="1"/>
  <c r="EH147" i="1"/>
  <c r="CX147" i="1"/>
  <c r="GK147" i="1"/>
  <c r="FA147" i="1"/>
  <c r="DQ147" i="1"/>
  <c r="GJ147" i="1"/>
  <c r="EZ147" i="1"/>
  <c r="DP147" i="1"/>
  <c r="GL124" i="1"/>
  <c r="FT124" i="1"/>
  <c r="FB124" i="1"/>
  <c r="EJ124" i="1"/>
  <c r="DR124" i="1"/>
  <c r="CZ124" i="1"/>
  <c r="CG124" i="1"/>
  <c r="CD124" i="1"/>
  <c r="GL75" i="1"/>
  <c r="FT75" i="1"/>
  <c r="FB75" i="1"/>
  <c r="EJ75" i="1"/>
  <c r="DR75" i="1"/>
  <c r="CZ75" i="1"/>
  <c r="CG75" i="1"/>
  <c r="CD75" i="1"/>
  <c r="GL71" i="1"/>
  <c r="FT71" i="1"/>
  <c r="FB71" i="1"/>
  <c r="EJ71" i="1"/>
  <c r="DR71" i="1"/>
  <c r="CZ71" i="1"/>
  <c r="CG71" i="1"/>
  <c r="CD71" i="1"/>
  <c r="GL67" i="1"/>
  <c r="FT67" i="1"/>
  <c r="FB67" i="1"/>
  <c r="EJ67" i="1"/>
  <c r="DR67" i="1"/>
  <c r="CZ67" i="1"/>
  <c r="CG67" i="1"/>
  <c r="CD67" i="1"/>
  <c r="GL63" i="1"/>
  <c r="FT63" i="1"/>
  <c r="FB63" i="1"/>
  <c r="EJ63" i="1"/>
  <c r="DR63" i="1"/>
  <c r="CZ63" i="1"/>
  <c r="CG63" i="1"/>
  <c r="CD63" i="1"/>
  <c r="GL59" i="1"/>
  <c r="FT59" i="1"/>
  <c r="FB59" i="1"/>
  <c r="EJ59" i="1"/>
  <c r="DR59" i="1"/>
  <c r="CZ59" i="1"/>
  <c r="CG59" i="1"/>
  <c r="CD59" i="1"/>
  <c r="CG54" i="1"/>
  <c r="GL54" i="1"/>
  <c r="FB54" i="1"/>
  <c r="DR54" i="1"/>
  <c r="CD54" i="1"/>
  <c r="FT54" i="1"/>
  <c r="EJ54" i="1"/>
  <c r="CZ54" i="1"/>
  <c r="EJ46" i="1"/>
  <c r="GL46" i="1"/>
  <c r="CD46" i="1"/>
  <c r="CZ46" i="1"/>
  <c r="FB46" i="1"/>
  <c r="DR46" i="1"/>
  <c r="FT46" i="1"/>
  <c r="CG46" i="1"/>
  <c r="EJ38" i="1"/>
  <c r="GL38" i="1"/>
  <c r="CD38" i="1"/>
  <c r="CZ38" i="1"/>
  <c r="FB38" i="1"/>
  <c r="DR38" i="1"/>
  <c r="FT38" i="1"/>
  <c r="CG38" i="1"/>
  <c r="EJ30" i="1"/>
  <c r="GL30" i="1"/>
  <c r="CD30" i="1"/>
  <c r="CZ30" i="1"/>
  <c r="FB30" i="1"/>
  <c r="DR30" i="1"/>
  <c r="FT30" i="1"/>
  <c r="CG30" i="1"/>
  <c r="EJ22" i="1"/>
  <c r="GL22" i="1"/>
  <c r="CD22" i="1"/>
  <c r="CZ22" i="1"/>
  <c r="FB22" i="1"/>
  <c r="DR22" i="1"/>
  <c r="FT22" i="1"/>
  <c r="CG22" i="1"/>
  <c r="GL121" i="1"/>
  <c r="FT121" i="1"/>
  <c r="FB121" i="1"/>
  <c r="EJ121" i="1"/>
  <c r="DR121" i="1"/>
  <c r="CZ121" i="1"/>
  <c r="CG121" i="1"/>
  <c r="CD121" i="1"/>
  <c r="GL126" i="1"/>
  <c r="FT126" i="1"/>
  <c r="FB126" i="1"/>
  <c r="EJ126" i="1"/>
  <c r="DR126" i="1"/>
  <c r="CZ126" i="1"/>
  <c r="CG126" i="1"/>
  <c r="CD126" i="1"/>
  <c r="CD523" i="1"/>
  <c r="HH523" i="1"/>
  <c r="CG523" i="1"/>
  <c r="FT523" i="1"/>
  <c r="EJ523" i="1"/>
  <c r="CZ523" i="1"/>
  <c r="GL523" i="1"/>
  <c r="FB523" i="1"/>
  <c r="DR523" i="1"/>
  <c r="GL517" i="1"/>
  <c r="FT517" i="1"/>
  <c r="FB517" i="1"/>
  <c r="EJ517" i="1"/>
  <c r="CD517" i="1"/>
  <c r="CG517" i="1"/>
  <c r="HH517" i="1"/>
  <c r="DR517" i="1"/>
  <c r="CZ517" i="1"/>
  <c r="CI489" i="1"/>
  <c r="CF489" i="1"/>
  <c r="GL471" i="1"/>
  <c r="FT471" i="1"/>
  <c r="FB471" i="1"/>
  <c r="EJ471" i="1"/>
  <c r="DR471" i="1"/>
  <c r="CZ471" i="1"/>
  <c r="CG471" i="1"/>
  <c r="HH471" i="1"/>
  <c r="CD471" i="1"/>
  <c r="CD422" i="1"/>
  <c r="HH422" i="1"/>
  <c r="CG422" i="1"/>
  <c r="EJ422" i="1"/>
  <c r="GL422" i="1"/>
  <c r="CZ422" i="1"/>
  <c r="FB422" i="1"/>
  <c r="FT422" i="1"/>
  <c r="DR422" i="1"/>
  <c r="DQ400" i="1"/>
  <c r="EZ400" i="1"/>
  <c r="CF351" i="1"/>
  <c r="CI351" i="1"/>
  <c r="HH547" i="1"/>
  <c r="FT547" i="1"/>
  <c r="CG547" i="1"/>
  <c r="EJ547" i="1"/>
  <c r="GL547" i="1"/>
  <c r="CD547" i="1"/>
  <c r="FB547" i="1"/>
  <c r="DR547" i="1"/>
  <c r="CZ547" i="1"/>
  <c r="CD535" i="1"/>
  <c r="GL535" i="1"/>
  <c r="FT535" i="1"/>
  <c r="FB535" i="1"/>
  <c r="EJ535" i="1"/>
  <c r="DR535" i="1"/>
  <c r="CZ535" i="1"/>
  <c r="CG535" i="1"/>
  <c r="HH535" i="1"/>
  <c r="CF500" i="1"/>
  <c r="CI494" i="1"/>
  <c r="CF494" i="1"/>
  <c r="GL507" i="1"/>
  <c r="FT507" i="1"/>
  <c r="FB507" i="1"/>
  <c r="EJ507" i="1"/>
  <c r="DR507" i="1"/>
  <c r="CZ507" i="1"/>
  <c r="CG507" i="1"/>
  <c r="CD507" i="1"/>
  <c r="HH507" i="1"/>
  <c r="CF519" i="1"/>
  <c r="CF501" i="1"/>
  <c r="CI501" i="1"/>
  <c r="CG526" i="1"/>
  <c r="FT526" i="1"/>
  <c r="EJ526" i="1"/>
  <c r="CZ526" i="1"/>
  <c r="HH526" i="1"/>
  <c r="GL526" i="1"/>
  <c r="FB526" i="1"/>
  <c r="DR526" i="1"/>
  <c r="CD526" i="1"/>
  <c r="CF505" i="1"/>
  <c r="GL495" i="1"/>
  <c r="FT495" i="1"/>
  <c r="FB495" i="1"/>
  <c r="EJ495" i="1"/>
  <c r="DR495" i="1"/>
  <c r="CZ495" i="1"/>
  <c r="CG495" i="1"/>
  <c r="CD495" i="1"/>
  <c r="HH495" i="1"/>
  <c r="CF513" i="1"/>
  <c r="CG493" i="1"/>
  <c r="EJ493" i="1"/>
  <c r="FB493" i="1"/>
  <c r="HH493" i="1"/>
  <c r="FT493" i="1"/>
  <c r="CZ493" i="1"/>
  <c r="CD493" i="1"/>
  <c r="GL493" i="1"/>
  <c r="DR493" i="1"/>
  <c r="CF509" i="1"/>
  <c r="CG504" i="1"/>
  <c r="DR504" i="1"/>
  <c r="FT504" i="1"/>
  <c r="GL504" i="1"/>
  <c r="HH504" i="1"/>
  <c r="FB504" i="1"/>
  <c r="CD504" i="1"/>
  <c r="EJ504" i="1"/>
  <c r="CZ504" i="1"/>
  <c r="GK498" i="1"/>
  <c r="EH498" i="1"/>
  <c r="GJ498" i="1"/>
  <c r="CY498" i="1"/>
  <c r="FA498" i="1"/>
  <c r="CX498" i="1"/>
  <c r="EZ498" i="1"/>
  <c r="FS498" i="1"/>
  <c r="DP498" i="1"/>
  <c r="FR498" i="1"/>
  <c r="EI498" i="1"/>
  <c r="DQ498" i="1"/>
  <c r="CI497" i="1"/>
  <c r="CF497" i="1"/>
  <c r="GL470" i="1"/>
  <c r="FT470" i="1"/>
  <c r="FB470" i="1"/>
  <c r="EJ470" i="1"/>
  <c r="DR470" i="1"/>
  <c r="CZ470" i="1"/>
  <c r="CG470" i="1"/>
  <c r="CD470" i="1"/>
  <c r="HH470" i="1"/>
  <c r="CI465" i="1"/>
  <c r="CF465" i="1"/>
  <c r="CF440" i="1"/>
  <c r="CD451" i="1"/>
  <c r="HH451" i="1"/>
  <c r="CG451" i="1"/>
  <c r="FT451" i="1"/>
  <c r="EJ451" i="1"/>
  <c r="CZ451" i="1"/>
  <c r="GL451" i="1"/>
  <c r="DR451" i="1"/>
  <c r="FB451" i="1"/>
  <c r="CI448" i="1"/>
  <c r="CF448" i="1"/>
  <c r="CI433" i="1"/>
  <c r="CF433" i="1"/>
  <c r="GL431" i="1"/>
  <c r="DR431" i="1"/>
  <c r="HH431" i="1"/>
  <c r="EJ431" i="1"/>
  <c r="FB431" i="1"/>
  <c r="CG431" i="1"/>
  <c r="CD431" i="1"/>
  <c r="FT431" i="1"/>
  <c r="CZ431" i="1"/>
  <c r="CG428" i="1"/>
  <c r="HH428" i="1"/>
  <c r="GL428" i="1"/>
  <c r="DR428" i="1"/>
  <c r="EJ428" i="1"/>
  <c r="FB428" i="1"/>
  <c r="FT428" i="1"/>
  <c r="CD428" i="1"/>
  <c r="CZ428" i="1"/>
  <c r="CF398" i="1"/>
  <c r="CI383" i="1"/>
  <c r="CF383" i="1"/>
  <c r="CF389" i="1"/>
  <c r="CI381" i="1"/>
  <c r="CF381" i="1"/>
  <c r="CI357" i="1"/>
  <c r="CF357" i="1"/>
  <c r="CF399" i="1"/>
  <c r="CG367" i="1"/>
  <c r="CD367" i="1"/>
  <c r="HH367" i="1"/>
  <c r="GL367" i="1"/>
  <c r="FB367" i="1"/>
  <c r="DR367" i="1"/>
  <c r="FT367" i="1"/>
  <c r="CZ367" i="1"/>
  <c r="EJ367" i="1"/>
  <c r="CF379" i="1"/>
  <c r="HH380" i="1"/>
  <c r="GL380" i="1"/>
  <c r="FT380" i="1"/>
  <c r="FB380" i="1"/>
  <c r="EJ380" i="1"/>
  <c r="DR380" i="1"/>
  <c r="CZ380" i="1"/>
  <c r="CG380" i="1"/>
  <c r="CD380" i="1"/>
  <c r="HH358" i="1"/>
  <c r="GL358" i="1"/>
  <c r="DR358" i="1"/>
  <c r="EJ358" i="1"/>
  <c r="CD358" i="1"/>
  <c r="FB358" i="1"/>
  <c r="CZ358" i="1"/>
  <c r="FT358" i="1"/>
  <c r="CG358" i="1"/>
  <c r="CI319" i="1"/>
  <c r="CF319" i="1"/>
  <c r="GL342" i="1"/>
  <c r="FT342" i="1"/>
  <c r="FB342" i="1"/>
  <c r="EJ342" i="1"/>
  <c r="DR342" i="1"/>
  <c r="CZ342" i="1"/>
  <c r="CG342" i="1"/>
  <c r="CD342" i="1"/>
  <c r="HH342" i="1"/>
  <c r="CF363" i="1"/>
  <c r="CF313" i="1"/>
  <c r="CI297" i="1"/>
  <c r="CF297" i="1"/>
  <c r="CI292" i="1"/>
  <c r="CF292" i="1"/>
  <c r="HH321" i="1"/>
  <c r="CI283" i="1"/>
  <c r="CF283" i="1"/>
  <c r="GL271" i="1"/>
  <c r="FT271" i="1"/>
  <c r="FB271" i="1"/>
  <c r="EJ271" i="1"/>
  <c r="DR271" i="1"/>
  <c r="CZ271" i="1"/>
  <c r="CG271" i="1"/>
  <c r="HH271" i="1"/>
  <c r="CD271" i="1"/>
  <c r="CI290" i="1"/>
  <c r="CF290" i="1"/>
  <c r="CI274" i="1"/>
  <c r="CF274" i="1"/>
  <c r="CF272" i="1"/>
  <c r="GF264" i="1"/>
  <c r="GH264" i="1"/>
  <c r="GI264" i="1" s="1"/>
  <c r="CF265" i="1"/>
  <c r="HH289" i="1"/>
  <c r="CD289" i="1"/>
  <c r="CG289" i="1"/>
  <c r="DR289" i="1"/>
  <c r="FB289" i="1"/>
  <c r="CZ289" i="1"/>
  <c r="GL289" i="1"/>
  <c r="EJ289" i="1"/>
  <c r="FT289" i="1"/>
  <c r="CI252" i="1"/>
  <c r="CF252" i="1"/>
  <c r="CI244" i="1"/>
  <c r="CF244" i="1"/>
  <c r="HH246" i="1"/>
  <c r="CG221" i="1"/>
  <c r="CD221" i="1"/>
  <c r="FT221" i="1"/>
  <c r="EJ221" i="1"/>
  <c r="CZ221" i="1"/>
  <c r="GL221" i="1"/>
  <c r="FB221" i="1"/>
  <c r="DR221" i="1"/>
  <c r="CG192" i="1"/>
  <c r="CD192" i="1"/>
  <c r="FB192" i="1"/>
  <c r="CZ192" i="1"/>
  <c r="GL192" i="1"/>
  <c r="EJ192" i="1"/>
  <c r="FT192" i="1"/>
  <c r="DR192" i="1"/>
  <c r="CG184" i="1"/>
  <c r="CD184" i="1"/>
  <c r="FB184" i="1"/>
  <c r="CZ184" i="1"/>
  <c r="GL184" i="1"/>
  <c r="EJ184" i="1"/>
  <c r="FT184" i="1"/>
  <c r="DR184" i="1"/>
  <c r="CF214" i="1"/>
  <c r="CI135" i="1"/>
  <c r="CF135" i="1"/>
  <c r="GH161" i="1"/>
  <c r="GI161" i="1" s="1"/>
  <c r="GF161" i="1"/>
  <c r="GL107" i="1"/>
  <c r="FT107" i="1"/>
  <c r="FB107" i="1"/>
  <c r="EJ107" i="1"/>
  <c r="DR107" i="1"/>
  <c r="CZ107" i="1"/>
  <c r="CG107" i="1"/>
  <c r="CD107" i="1"/>
  <c r="GL118" i="1"/>
  <c r="FT118" i="1"/>
  <c r="FB118" i="1"/>
  <c r="EJ118" i="1"/>
  <c r="DR118" i="1"/>
  <c r="CZ118" i="1"/>
  <c r="CG118" i="1"/>
  <c r="CD118" i="1"/>
  <c r="GL93" i="1"/>
  <c r="FT93" i="1"/>
  <c r="FB93" i="1"/>
  <c r="EJ93" i="1"/>
  <c r="DR93" i="1"/>
  <c r="CZ93" i="1"/>
  <c r="CG93" i="1"/>
  <c r="CD93" i="1"/>
  <c r="GL115" i="1"/>
  <c r="FT115" i="1"/>
  <c r="FB115" i="1"/>
  <c r="EJ115" i="1"/>
  <c r="DR115" i="1"/>
  <c r="CZ115" i="1"/>
  <c r="CG115" i="1"/>
  <c r="CD115" i="1"/>
  <c r="GK82" i="1"/>
  <c r="FS82" i="1"/>
  <c r="FA82" i="1"/>
  <c r="EI82" i="1"/>
  <c r="DQ82" i="1"/>
  <c r="CY82" i="1"/>
  <c r="GJ82" i="1"/>
  <c r="EZ82" i="1"/>
  <c r="DP82" i="1"/>
  <c r="CX82" i="1"/>
  <c r="EH82" i="1"/>
  <c r="FR82" i="1"/>
  <c r="GL86" i="1"/>
  <c r="FT86" i="1"/>
  <c r="FB86" i="1"/>
  <c r="EJ86" i="1"/>
  <c r="DR86" i="1"/>
  <c r="CZ86" i="1"/>
  <c r="CG86" i="1"/>
  <c r="CD86" i="1"/>
  <c r="CG53" i="1"/>
  <c r="GL53" i="1"/>
  <c r="FB53" i="1"/>
  <c r="DR53" i="1"/>
  <c r="CD53" i="1"/>
  <c r="FT53" i="1"/>
  <c r="EJ53" i="1"/>
  <c r="CZ53" i="1"/>
  <c r="DR45" i="1"/>
  <c r="FT45" i="1"/>
  <c r="CG45" i="1"/>
  <c r="EJ45" i="1"/>
  <c r="GL45" i="1"/>
  <c r="CD45" i="1"/>
  <c r="CZ45" i="1"/>
  <c r="FB45" i="1"/>
  <c r="DR37" i="1"/>
  <c r="FT37" i="1"/>
  <c r="CG37" i="1"/>
  <c r="EJ37" i="1"/>
  <c r="GL37" i="1"/>
  <c r="CD37" i="1"/>
  <c r="CZ37" i="1"/>
  <c r="FB37" i="1"/>
  <c r="DR29" i="1"/>
  <c r="FT29" i="1"/>
  <c r="CG29" i="1"/>
  <c r="EJ29" i="1"/>
  <c r="GL29" i="1"/>
  <c r="CD29" i="1"/>
  <c r="CZ29" i="1"/>
  <c r="FB29" i="1"/>
  <c r="DR21" i="1"/>
  <c r="FT21" i="1"/>
  <c r="CG21" i="1"/>
  <c r="EJ21" i="1"/>
  <c r="GL21" i="1"/>
  <c r="CD21" i="1"/>
  <c r="CZ21" i="1"/>
  <c r="FB21" i="1"/>
  <c r="EJ12" i="1"/>
  <c r="CD12" i="1"/>
  <c r="FB12" i="1"/>
  <c r="FT12" i="1"/>
  <c r="CZ12" i="1"/>
  <c r="GL12" i="1"/>
  <c r="DR12" i="1"/>
  <c r="CG12" i="1"/>
  <c r="CF16" i="1"/>
  <c r="GL113" i="1"/>
  <c r="FT113" i="1"/>
  <c r="FB113" i="1"/>
  <c r="EJ113" i="1"/>
  <c r="DR113" i="1"/>
  <c r="CZ113" i="1"/>
  <c r="CG113" i="1"/>
  <c r="CD113" i="1"/>
  <c r="CF11" i="1"/>
  <c r="CI486" i="1"/>
  <c r="CF486" i="1"/>
  <c r="G6" i="19"/>
  <c r="F6" i="19" s="1"/>
  <c r="CG468" i="1"/>
  <c r="CD468" i="1"/>
  <c r="HH468" i="1"/>
  <c r="EJ468" i="1"/>
  <c r="K14" i="19" s="1"/>
  <c r="FT468" i="1"/>
  <c r="M14" i="19" s="1"/>
  <c r="DR468" i="1"/>
  <c r="J14" i="19" s="1"/>
  <c r="FB468" i="1"/>
  <c r="L14" i="19" s="1"/>
  <c r="GL468" i="1"/>
  <c r="N14" i="19" s="1"/>
  <c r="CZ468" i="1"/>
  <c r="I14" i="19" s="1"/>
  <c r="GL474" i="1"/>
  <c r="FT474" i="1"/>
  <c r="FB474" i="1"/>
  <c r="EJ474" i="1"/>
  <c r="DR474" i="1"/>
  <c r="CZ474" i="1"/>
  <c r="CG474" i="1"/>
  <c r="HH474" i="1"/>
  <c r="CD474" i="1"/>
  <c r="HH488" i="1"/>
  <c r="CG488" i="1"/>
  <c r="FB488" i="1"/>
  <c r="FT488" i="1"/>
  <c r="GL488" i="1"/>
  <c r="CZ488" i="1"/>
  <c r="EJ488" i="1"/>
  <c r="DR488" i="1"/>
  <c r="CD488" i="1"/>
  <c r="GL445" i="1"/>
  <c r="FT445" i="1"/>
  <c r="FB445" i="1"/>
  <c r="EJ445" i="1"/>
  <c r="DR445" i="1"/>
  <c r="CZ445" i="1"/>
  <c r="CG445" i="1"/>
  <c r="CD445" i="1"/>
  <c r="HH445" i="1"/>
  <c r="CG452" i="1"/>
  <c r="CD452" i="1"/>
  <c r="HH452" i="1"/>
  <c r="FT452" i="1"/>
  <c r="EJ452" i="1"/>
  <c r="CZ452" i="1"/>
  <c r="GL452" i="1"/>
  <c r="DR452" i="1"/>
  <c r="FB452" i="1"/>
  <c r="CI441" i="1"/>
  <c r="CF441" i="1"/>
  <c r="GK444" i="1"/>
  <c r="FS444" i="1"/>
  <c r="FA444" i="1"/>
  <c r="EI444" i="1"/>
  <c r="DQ444" i="1"/>
  <c r="CY444" i="1"/>
  <c r="GJ444" i="1"/>
  <c r="FR444" i="1"/>
  <c r="EZ444" i="1"/>
  <c r="EH444" i="1"/>
  <c r="DP444" i="1"/>
  <c r="CX444" i="1"/>
  <c r="GL476" i="1"/>
  <c r="FT476" i="1"/>
  <c r="FB476" i="1"/>
  <c r="EJ476" i="1"/>
  <c r="DR476" i="1"/>
  <c r="CZ476" i="1"/>
  <c r="HH476" i="1"/>
  <c r="CG476" i="1"/>
  <c r="CD476" i="1"/>
  <c r="CD449" i="1"/>
  <c r="HH449" i="1"/>
  <c r="GL449" i="1"/>
  <c r="FT449" i="1"/>
  <c r="FB449" i="1"/>
  <c r="EJ449" i="1"/>
  <c r="DR449" i="1"/>
  <c r="CZ449" i="1"/>
  <c r="CG449" i="1"/>
  <c r="CD424" i="1"/>
  <c r="HH424" i="1"/>
  <c r="DR424" i="1"/>
  <c r="FT424" i="1"/>
  <c r="CG424" i="1"/>
  <c r="EJ424" i="1"/>
  <c r="GL424" i="1"/>
  <c r="CZ424" i="1"/>
  <c r="FB424" i="1"/>
  <c r="GL464" i="1"/>
  <c r="FT464" i="1"/>
  <c r="FB464" i="1"/>
  <c r="EJ464" i="1"/>
  <c r="DR464" i="1"/>
  <c r="CZ464" i="1"/>
  <c r="CG464" i="1"/>
  <c r="HH464" i="1"/>
  <c r="CD464" i="1"/>
  <c r="HH414" i="1"/>
  <c r="GL414" i="1"/>
  <c r="FT414" i="1"/>
  <c r="FB414" i="1"/>
  <c r="EJ414" i="1"/>
  <c r="DR414" i="1"/>
  <c r="CZ414" i="1"/>
  <c r="CG414" i="1"/>
  <c r="CD414" i="1"/>
  <c r="CD361" i="1"/>
  <c r="FT361" i="1"/>
  <c r="CG361" i="1"/>
  <c r="HH361" i="1"/>
  <c r="EJ361" i="1"/>
  <c r="GL361" i="1"/>
  <c r="DR361" i="1"/>
  <c r="FB361" i="1"/>
  <c r="CZ361" i="1"/>
  <c r="HH372" i="1"/>
  <c r="GL372" i="1"/>
  <c r="FT372" i="1"/>
  <c r="FB372" i="1"/>
  <c r="EJ372" i="1"/>
  <c r="DR372" i="1"/>
  <c r="CZ372" i="1"/>
  <c r="CG372" i="1"/>
  <c r="CD372" i="1"/>
  <c r="GL317" i="1"/>
  <c r="FT317" i="1"/>
  <c r="FB317" i="1"/>
  <c r="EJ317" i="1"/>
  <c r="DR317" i="1"/>
  <c r="CZ317" i="1"/>
  <c r="CG317" i="1"/>
  <c r="HH317" i="1"/>
  <c r="CD317" i="1"/>
  <c r="GL368" i="1"/>
  <c r="FT368" i="1"/>
  <c r="FB368" i="1"/>
  <c r="EJ368" i="1"/>
  <c r="DR368" i="1"/>
  <c r="CZ368" i="1"/>
  <c r="CD368" i="1"/>
  <c r="HH368" i="1"/>
  <c r="CG368" i="1"/>
  <c r="GL302" i="1"/>
  <c r="FT302" i="1"/>
  <c r="FB302" i="1"/>
  <c r="EJ302" i="1"/>
  <c r="DR302" i="1"/>
  <c r="CZ302" i="1"/>
  <c r="CG302" i="1"/>
  <c r="HH302" i="1"/>
  <c r="CD302" i="1"/>
  <c r="CF356" i="1"/>
  <c r="CD315" i="1"/>
  <c r="HH315" i="1"/>
  <c r="CZ315" i="1"/>
  <c r="FB315" i="1"/>
  <c r="DR315" i="1"/>
  <c r="FT315" i="1"/>
  <c r="GL315" i="1"/>
  <c r="EJ315" i="1"/>
  <c r="CG315" i="1"/>
  <c r="CI304" i="1"/>
  <c r="CF304" i="1"/>
  <c r="GL278" i="1"/>
  <c r="FT278" i="1"/>
  <c r="FB278" i="1"/>
  <c r="EJ278" i="1"/>
  <c r="DR278" i="1"/>
  <c r="CZ278" i="1"/>
  <c r="CG278" i="1"/>
  <c r="HH278" i="1"/>
  <c r="CD278" i="1"/>
  <c r="HH234" i="1"/>
  <c r="GL234" i="1"/>
  <c r="FT234" i="1"/>
  <c r="FB234" i="1"/>
  <c r="EJ234" i="1"/>
  <c r="DR234" i="1"/>
  <c r="CZ234" i="1"/>
  <c r="CG234" i="1"/>
  <c r="CD234" i="1"/>
  <c r="CF245" i="1"/>
  <c r="CI245" i="1"/>
  <c r="HH266" i="1"/>
  <c r="CG229" i="1"/>
  <c r="CD229" i="1"/>
  <c r="GL229" i="1"/>
  <c r="FB229" i="1"/>
  <c r="DR229" i="1"/>
  <c r="FT229" i="1"/>
  <c r="EJ229" i="1"/>
  <c r="CZ229" i="1"/>
  <c r="CG216" i="1"/>
  <c r="CD216" i="1"/>
  <c r="GL216" i="1"/>
  <c r="FB216" i="1"/>
  <c r="DR216" i="1"/>
  <c r="FT216" i="1"/>
  <c r="EJ216" i="1"/>
  <c r="CZ216" i="1"/>
  <c r="FA246" i="1"/>
  <c r="CG220" i="1"/>
  <c r="CD220" i="1"/>
  <c r="GL220" i="1"/>
  <c r="FB220" i="1"/>
  <c r="DR220" i="1"/>
  <c r="FT220" i="1"/>
  <c r="CZ220" i="1"/>
  <c r="EJ220" i="1"/>
  <c r="GL206" i="1"/>
  <c r="FT206" i="1"/>
  <c r="FB206" i="1"/>
  <c r="EJ206" i="1"/>
  <c r="DR206" i="1"/>
  <c r="CZ206" i="1"/>
  <c r="CG206" i="1"/>
  <c r="CD206" i="1"/>
  <c r="GL202" i="1"/>
  <c r="FT202" i="1"/>
  <c r="FB202" i="1"/>
  <c r="EJ202" i="1"/>
  <c r="DR202" i="1"/>
  <c r="CZ202" i="1"/>
  <c r="CG202" i="1"/>
  <c r="CD202" i="1"/>
  <c r="GL198" i="1"/>
  <c r="FT198" i="1"/>
  <c r="FB198" i="1"/>
  <c r="EJ198" i="1"/>
  <c r="DR198" i="1"/>
  <c r="CZ198" i="1"/>
  <c r="CG198" i="1"/>
  <c r="CD198" i="1"/>
  <c r="CG191" i="1"/>
  <c r="CD191" i="1"/>
  <c r="FT191" i="1"/>
  <c r="DR191" i="1"/>
  <c r="FB191" i="1"/>
  <c r="CZ191" i="1"/>
  <c r="GL191" i="1"/>
  <c r="EJ191" i="1"/>
  <c r="CG183" i="1"/>
  <c r="CD183" i="1"/>
  <c r="FT183" i="1"/>
  <c r="DR183" i="1"/>
  <c r="FB183" i="1"/>
  <c r="CZ183" i="1"/>
  <c r="GL183" i="1"/>
  <c r="EJ183" i="1"/>
  <c r="CG223" i="1"/>
  <c r="CD223" i="1"/>
  <c r="FT223" i="1"/>
  <c r="EJ223" i="1"/>
  <c r="CZ223" i="1"/>
  <c r="GL223" i="1"/>
  <c r="FB223" i="1"/>
  <c r="DR223" i="1"/>
  <c r="CI133" i="1"/>
  <c r="CF133" i="1"/>
  <c r="GK142" i="1"/>
  <c r="FA142" i="1"/>
  <c r="DQ142" i="1"/>
  <c r="GJ142" i="1"/>
  <c r="EZ142" i="1"/>
  <c r="DP142" i="1"/>
  <c r="FS142" i="1"/>
  <c r="EI142" i="1"/>
  <c r="CY142" i="1"/>
  <c r="FR142" i="1"/>
  <c r="EH142" i="1"/>
  <c r="CX142" i="1"/>
  <c r="CD134" i="1"/>
  <c r="GL134" i="1"/>
  <c r="FT134" i="1"/>
  <c r="FB134" i="1"/>
  <c r="EJ134" i="1"/>
  <c r="DR134" i="1"/>
  <c r="CZ134" i="1"/>
  <c r="CG134" i="1"/>
  <c r="FS150" i="1"/>
  <c r="EI150" i="1"/>
  <c r="CY150" i="1"/>
  <c r="FR150" i="1"/>
  <c r="EH150" i="1"/>
  <c r="CX150" i="1"/>
  <c r="GK150" i="1"/>
  <c r="FA150" i="1"/>
  <c r="DQ150" i="1"/>
  <c r="GJ150" i="1"/>
  <c r="EZ150" i="1"/>
  <c r="DP150" i="1"/>
  <c r="CF79" i="1"/>
  <c r="GL122" i="1"/>
  <c r="FT122" i="1"/>
  <c r="FB122" i="1"/>
  <c r="EJ122" i="1"/>
  <c r="DR122" i="1"/>
  <c r="CZ122" i="1"/>
  <c r="CG122" i="1"/>
  <c r="CD122" i="1"/>
  <c r="GL74" i="1"/>
  <c r="FT74" i="1"/>
  <c r="FB74" i="1"/>
  <c r="EJ74" i="1"/>
  <c r="DR74" i="1"/>
  <c r="CZ74" i="1"/>
  <c r="CG74" i="1"/>
  <c r="CD74" i="1"/>
  <c r="GL70" i="1"/>
  <c r="FT70" i="1"/>
  <c r="FB70" i="1"/>
  <c r="EJ70" i="1"/>
  <c r="DR70" i="1"/>
  <c r="CZ70" i="1"/>
  <c r="CG70" i="1"/>
  <c r="CD70" i="1"/>
  <c r="GL66" i="1"/>
  <c r="FT66" i="1"/>
  <c r="FB66" i="1"/>
  <c r="EJ66" i="1"/>
  <c r="DR66" i="1"/>
  <c r="CZ66" i="1"/>
  <c r="CG66" i="1"/>
  <c r="CD66" i="1"/>
  <c r="GL62" i="1"/>
  <c r="FT62" i="1"/>
  <c r="FB62" i="1"/>
  <c r="EJ62" i="1"/>
  <c r="DR62" i="1"/>
  <c r="CZ62" i="1"/>
  <c r="CG62" i="1"/>
  <c r="CD62" i="1"/>
  <c r="GL58" i="1"/>
  <c r="FT58" i="1"/>
  <c r="FB58" i="1"/>
  <c r="EJ58" i="1"/>
  <c r="DR58" i="1"/>
  <c r="CZ58" i="1"/>
  <c r="CG58" i="1"/>
  <c r="CD58" i="1"/>
  <c r="CG52" i="1"/>
  <c r="FT52" i="1"/>
  <c r="EJ52" i="1"/>
  <c r="CZ52" i="1"/>
  <c r="GL52" i="1"/>
  <c r="FB52" i="1"/>
  <c r="DR52" i="1"/>
  <c r="CD52" i="1"/>
  <c r="CZ44" i="1"/>
  <c r="FB44" i="1"/>
  <c r="DR44" i="1"/>
  <c r="FT44" i="1"/>
  <c r="CG44" i="1"/>
  <c r="EJ44" i="1"/>
  <c r="GL44" i="1"/>
  <c r="CD44" i="1"/>
  <c r="CZ36" i="1"/>
  <c r="FB36" i="1"/>
  <c r="DR36" i="1"/>
  <c r="FT36" i="1"/>
  <c r="CG36" i="1"/>
  <c r="EJ36" i="1"/>
  <c r="GL36" i="1"/>
  <c r="CD36" i="1"/>
  <c r="CZ28" i="1"/>
  <c r="FB28" i="1"/>
  <c r="DR28" i="1"/>
  <c r="FT28" i="1"/>
  <c r="CG28" i="1"/>
  <c r="EJ28" i="1"/>
  <c r="GL28" i="1"/>
  <c r="CD28" i="1"/>
  <c r="CZ20" i="1"/>
  <c r="FB20" i="1"/>
  <c r="DR20" i="1"/>
  <c r="FT20" i="1"/>
  <c r="CG20" i="1"/>
  <c r="EJ20" i="1"/>
  <c r="GL20" i="1"/>
  <c r="CD20" i="1"/>
  <c r="GL119" i="1"/>
  <c r="FT119" i="1"/>
  <c r="FB119" i="1"/>
  <c r="EJ119" i="1"/>
  <c r="DR119" i="1"/>
  <c r="CZ119" i="1"/>
  <c r="CG119" i="1"/>
  <c r="CD119" i="1"/>
  <c r="GL108" i="1"/>
  <c r="FT108" i="1"/>
  <c r="FB108" i="1"/>
  <c r="EJ108" i="1"/>
  <c r="DR108" i="1"/>
  <c r="CZ108" i="1"/>
  <c r="CG108" i="1"/>
  <c r="CD108" i="1"/>
  <c r="GL104" i="1"/>
  <c r="FT104" i="1"/>
  <c r="FB104" i="1"/>
  <c r="EJ104" i="1"/>
  <c r="DR104" i="1"/>
  <c r="CZ104" i="1"/>
  <c r="CG104" i="1"/>
  <c r="CD104" i="1"/>
  <c r="CG132" i="1"/>
  <c r="CD132" i="1"/>
  <c r="FT132" i="1"/>
  <c r="DR132" i="1"/>
  <c r="FB132" i="1"/>
  <c r="CZ132" i="1"/>
  <c r="GL132" i="1"/>
  <c r="EJ132" i="1"/>
  <c r="FS152" i="1"/>
  <c r="EI152" i="1"/>
  <c r="CY152" i="1"/>
  <c r="FR152" i="1"/>
  <c r="EH152" i="1"/>
  <c r="CX152" i="1"/>
  <c r="GK152" i="1"/>
  <c r="FA152" i="1"/>
  <c r="DQ152" i="1"/>
  <c r="GJ152" i="1"/>
  <c r="EZ152" i="1"/>
  <c r="DP152" i="1"/>
  <c r="FS144" i="1"/>
  <c r="EI144" i="1"/>
  <c r="CY144" i="1"/>
  <c r="FR144" i="1"/>
  <c r="EH144" i="1"/>
  <c r="CX144" i="1"/>
  <c r="GK144" i="1"/>
  <c r="FA144" i="1"/>
  <c r="DQ144" i="1"/>
  <c r="GJ144" i="1"/>
  <c r="EZ144" i="1"/>
  <c r="DP144" i="1"/>
  <c r="CF15" i="1"/>
  <c r="CF10" i="1"/>
  <c r="CI528" i="1"/>
  <c r="CF528" i="1"/>
  <c r="CF503" i="1"/>
  <c r="CD478" i="1"/>
  <c r="HH478" i="1"/>
  <c r="FT478" i="1"/>
  <c r="CZ478" i="1"/>
  <c r="GL478" i="1"/>
  <c r="DR478" i="1"/>
  <c r="EJ478" i="1"/>
  <c r="FB478" i="1"/>
  <c r="CG478" i="1"/>
  <c r="CI327" i="1"/>
  <c r="CF327" i="1"/>
  <c r="GL334" i="1"/>
  <c r="FT334" i="1"/>
  <c r="FB334" i="1"/>
  <c r="EJ334" i="1"/>
  <c r="DR334" i="1"/>
  <c r="CZ334" i="1"/>
  <c r="CG334" i="1"/>
  <c r="CD334" i="1"/>
  <c r="HH334" i="1"/>
  <c r="CG555" i="1"/>
  <c r="HH555" i="1"/>
  <c r="EJ555" i="1"/>
  <c r="GL555" i="1"/>
  <c r="CD555" i="1"/>
  <c r="DR555" i="1"/>
  <c r="FT555" i="1"/>
  <c r="CZ555" i="1"/>
  <c r="FB555" i="1"/>
  <c r="CG536" i="1"/>
  <c r="GL536" i="1"/>
  <c r="FB536" i="1"/>
  <c r="DR536" i="1"/>
  <c r="FT536" i="1"/>
  <c r="EJ536" i="1"/>
  <c r="CZ536" i="1"/>
  <c r="CD536" i="1"/>
  <c r="HH536" i="1"/>
  <c r="CF525" i="1"/>
  <c r="GL543" i="1"/>
  <c r="FT543" i="1"/>
  <c r="FB543" i="1"/>
  <c r="EJ543" i="1"/>
  <c r="DR543" i="1"/>
  <c r="CZ543" i="1"/>
  <c r="CG543" i="1"/>
  <c r="HH543" i="1"/>
  <c r="CD543" i="1"/>
  <c r="CG542" i="1"/>
  <c r="CD542" i="1"/>
  <c r="FT542" i="1"/>
  <c r="DR542" i="1"/>
  <c r="GL542" i="1"/>
  <c r="EJ542" i="1"/>
  <c r="HH542" i="1"/>
  <c r="CZ542" i="1"/>
  <c r="FB542" i="1"/>
  <c r="CF548" i="1"/>
  <c r="HH554" i="1"/>
  <c r="CG554" i="1"/>
  <c r="CD554" i="1"/>
  <c r="EJ554" i="1"/>
  <c r="FT554" i="1"/>
  <c r="CZ554" i="1"/>
  <c r="FB554" i="1"/>
  <c r="DR554" i="1"/>
  <c r="GL554" i="1"/>
  <c r="GJ541" i="1"/>
  <c r="FR541" i="1"/>
  <c r="EZ541" i="1"/>
  <c r="EH541" i="1"/>
  <c r="DP541" i="1"/>
  <c r="CX541" i="1"/>
  <c r="EI541" i="1"/>
  <c r="GK541" i="1"/>
  <c r="CY541" i="1"/>
  <c r="DQ541" i="1"/>
  <c r="FS541" i="1"/>
  <c r="FA541" i="1"/>
  <c r="HH508" i="1"/>
  <c r="CG508" i="1"/>
  <c r="CZ508" i="1"/>
  <c r="DR508" i="1"/>
  <c r="CD508" i="1"/>
  <c r="FT508" i="1"/>
  <c r="EJ508" i="1"/>
  <c r="GL508" i="1"/>
  <c r="FB508" i="1"/>
  <c r="CF516" i="1"/>
  <c r="GK512" i="1"/>
  <c r="FS512" i="1"/>
  <c r="FA512" i="1"/>
  <c r="EI512" i="1"/>
  <c r="DQ512" i="1"/>
  <c r="CY512" i="1"/>
  <c r="EZ512" i="1"/>
  <c r="DP512" i="1"/>
  <c r="EH512" i="1"/>
  <c r="GJ512" i="1"/>
  <c r="CX512" i="1"/>
  <c r="FR512" i="1"/>
  <c r="GL499" i="1"/>
  <c r="FT499" i="1"/>
  <c r="FB499" i="1"/>
  <c r="EJ499" i="1"/>
  <c r="DR499" i="1"/>
  <c r="CD499" i="1"/>
  <c r="HH499" i="1"/>
  <c r="CZ499" i="1"/>
  <c r="CG499" i="1"/>
  <c r="CI484" i="1"/>
  <c r="CF484" i="1"/>
  <c r="CI477" i="1"/>
  <c r="CF477" i="1"/>
  <c r="CZ426" i="1"/>
  <c r="DR426" i="1"/>
  <c r="EJ426" i="1"/>
  <c r="CD426" i="1"/>
  <c r="HH426" i="1"/>
  <c r="FB426" i="1"/>
  <c r="GL426" i="1"/>
  <c r="CG426" i="1"/>
  <c r="FT426" i="1"/>
  <c r="CF405" i="1"/>
  <c r="GL419" i="1"/>
  <c r="FT419" i="1"/>
  <c r="FB419" i="1"/>
  <c r="HH419" i="1"/>
  <c r="CD419" i="1"/>
  <c r="EJ419" i="1"/>
  <c r="DR419" i="1"/>
  <c r="CZ419" i="1"/>
  <c r="CG419" i="1"/>
  <c r="CF415" i="1"/>
  <c r="HH401" i="1"/>
  <c r="CI335" i="1"/>
  <c r="CF335" i="1"/>
  <c r="GL360" i="1"/>
  <c r="FT360" i="1"/>
  <c r="FB360" i="1"/>
  <c r="EJ360" i="1"/>
  <c r="DR360" i="1"/>
  <c r="CZ360" i="1"/>
  <c r="CD360" i="1"/>
  <c r="HH360" i="1"/>
  <c r="CG360" i="1"/>
  <c r="FB326" i="1"/>
  <c r="DR326" i="1"/>
  <c r="GL310" i="1"/>
  <c r="FT310" i="1"/>
  <c r="FB310" i="1"/>
  <c r="EJ310" i="1"/>
  <c r="DR310" i="1"/>
  <c r="CZ310" i="1"/>
  <c r="CG310" i="1"/>
  <c r="CD310" i="1"/>
  <c r="HH310" i="1"/>
  <c r="CF311" i="1"/>
  <c r="GK279" i="1"/>
  <c r="FS279" i="1"/>
  <c r="FA279" i="1"/>
  <c r="EI279" i="1"/>
  <c r="DQ279" i="1"/>
  <c r="CY279" i="1"/>
  <c r="GJ279" i="1"/>
  <c r="FR279" i="1"/>
  <c r="EZ279" i="1"/>
  <c r="EH279" i="1"/>
  <c r="DP279" i="1"/>
  <c r="CX279" i="1"/>
  <c r="GK270" i="1"/>
  <c r="FS270" i="1"/>
  <c r="FA270" i="1"/>
  <c r="EI270" i="1"/>
  <c r="DQ270" i="1"/>
  <c r="CY270" i="1"/>
  <c r="GJ270" i="1"/>
  <c r="FR270" i="1"/>
  <c r="EZ270" i="1"/>
  <c r="EH270" i="1"/>
  <c r="DP270" i="1"/>
  <c r="CX270" i="1"/>
  <c r="HH365" i="1"/>
  <c r="GL365" i="1"/>
  <c r="FT365" i="1"/>
  <c r="FB365" i="1"/>
  <c r="EJ365" i="1"/>
  <c r="DR365" i="1"/>
  <c r="CZ365" i="1"/>
  <c r="CG365" i="1"/>
  <c r="CD365" i="1"/>
  <c r="GL299" i="1"/>
  <c r="FT299" i="1"/>
  <c r="FB299" i="1"/>
  <c r="EJ299" i="1"/>
  <c r="DR299" i="1"/>
  <c r="CZ299" i="1"/>
  <c r="CG299" i="1"/>
  <c r="CD299" i="1"/>
  <c r="HH299" i="1"/>
  <c r="GK239" i="1"/>
  <c r="FS239" i="1"/>
  <c r="FA239" i="1"/>
  <c r="EI239" i="1"/>
  <c r="DQ239" i="1"/>
  <c r="CY239" i="1"/>
  <c r="GJ239" i="1"/>
  <c r="FR239" i="1"/>
  <c r="EZ239" i="1"/>
  <c r="EH239" i="1"/>
  <c r="DP239" i="1"/>
  <c r="CX239" i="1"/>
  <c r="HH250" i="1"/>
  <c r="GL250" i="1"/>
  <c r="FT250" i="1"/>
  <c r="FB250" i="1"/>
  <c r="EJ250" i="1"/>
  <c r="DR250" i="1"/>
  <c r="CZ250" i="1"/>
  <c r="CG250" i="1"/>
  <c r="CD250" i="1"/>
  <c r="HH242" i="1"/>
  <c r="GL242" i="1"/>
  <c r="FT242" i="1"/>
  <c r="FB242" i="1"/>
  <c r="EJ242" i="1"/>
  <c r="DR242" i="1"/>
  <c r="CZ242" i="1"/>
  <c r="CG242" i="1"/>
  <c r="CD242" i="1"/>
  <c r="CF280" i="1"/>
  <c r="CG215" i="1"/>
  <c r="CD215" i="1"/>
  <c r="GL215" i="1"/>
  <c r="FB215" i="1"/>
  <c r="DR215" i="1"/>
  <c r="FT215" i="1"/>
  <c r="EJ215" i="1"/>
  <c r="CZ215" i="1"/>
  <c r="CF226" i="1"/>
  <c r="CF263" i="1"/>
  <c r="CF210" i="1"/>
  <c r="CG190" i="1"/>
  <c r="CD190" i="1"/>
  <c r="CZ190" i="1"/>
  <c r="GL190" i="1"/>
  <c r="EJ190" i="1"/>
  <c r="FT190" i="1"/>
  <c r="DR190" i="1"/>
  <c r="FB190" i="1"/>
  <c r="CG182" i="1"/>
  <c r="CD182" i="1"/>
  <c r="DR182" i="1"/>
  <c r="FB182" i="1"/>
  <c r="CZ182" i="1"/>
  <c r="GL182" i="1"/>
  <c r="EJ182" i="1"/>
  <c r="FT182" i="1"/>
  <c r="GL240" i="1"/>
  <c r="FT240" i="1"/>
  <c r="FB240" i="1"/>
  <c r="EJ240" i="1"/>
  <c r="DR240" i="1"/>
  <c r="CZ240" i="1"/>
  <c r="CG240" i="1"/>
  <c r="CD240" i="1"/>
  <c r="HH240" i="1"/>
  <c r="GK177" i="1"/>
  <c r="FS177" i="1"/>
  <c r="FA177" i="1"/>
  <c r="GJ177" i="1"/>
  <c r="EZ177" i="1"/>
  <c r="EH177" i="1"/>
  <c r="DP177" i="1"/>
  <c r="CX177" i="1"/>
  <c r="FR177" i="1"/>
  <c r="CY177" i="1"/>
  <c r="EI177" i="1"/>
  <c r="DQ177" i="1"/>
  <c r="GL116" i="1"/>
  <c r="FT116" i="1"/>
  <c r="FB116" i="1"/>
  <c r="EJ116" i="1"/>
  <c r="DR116" i="1"/>
  <c r="CZ116" i="1"/>
  <c r="CG116" i="1"/>
  <c r="CD116" i="1"/>
  <c r="GL125" i="1"/>
  <c r="FT125" i="1"/>
  <c r="FB125" i="1"/>
  <c r="EJ125" i="1"/>
  <c r="DR125" i="1"/>
  <c r="CZ125" i="1"/>
  <c r="CG125" i="1"/>
  <c r="CD125" i="1"/>
  <c r="GL112" i="1"/>
  <c r="FT112" i="1"/>
  <c r="FB112" i="1"/>
  <c r="EJ112" i="1"/>
  <c r="DR112" i="1"/>
  <c r="CZ112" i="1"/>
  <c r="CG112" i="1"/>
  <c r="CD112" i="1"/>
  <c r="GL84" i="1"/>
  <c r="FT84" i="1"/>
  <c r="FB84" i="1"/>
  <c r="EJ84" i="1"/>
  <c r="DR84" i="1"/>
  <c r="CZ84" i="1"/>
  <c r="CG84" i="1"/>
  <c r="CD84" i="1"/>
  <c r="GL127" i="1"/>
  <c r="FT127" i="1"/>
  <c r="FB127" i="1"/>
  <c r="EJ127" i="1"/>
  <c r="DR127" i="1"/>
  <c r="CZ127" i="1"/>
  <c r="CG127" i="1"/>
  <c r="CD127" i="1"/>
  <c r="GL102" i="1"/>
  <c r="FT102" i="1"/>
  <c r="FB102" i="1"/>
  <c r="EJ102" i="1"/>
  <c r="DR102" i="1"/>
  <c r="CZ102" i="1"/>
  <c r="CG102" i="1"/>
  <c r="CD102" i="1"/>
  <c r="CG51" i="1"/>
  <c r="CD51" i="1"/>
  <c r="FT51" i="1"/>
  <c r="EJ51" i="1"/>
  <c r="CZ51" i="1"/>
  <c r="GL51" i="1"/>
  <c r="FB51" i="1"/>
  <c r="DR51" i="1"/>
  <c r="CG43" i="1"/>
  <c r="EJ43" i="1"/>
  <c r="GL43" i="1"/>
  <c r="CD43" i="1"/>
  <c r="CZ43" i="1"/>
  <c r="FB43" i="1"/>
  <c r="DR43" i="1"/>
  <c r="FT43" i="1"/>
  <c r="CG35" i="1"/>
  <c r="EJ35" i="1"/>
  <c r="GL35" i="1"/>
  <c r="CD35" i="1"/>
  <c r="CZ35" i="1"/>
  <c r="FB35" i="1"/>
  <c r="DR35" i="1"/>
  <c r="FT35" i="1"/>
  <c r="CG27" i="1"/>
  <c r="EJ27" i="1"/>
  <c r="GL27" i="1"/>
  <c r="CD27" i="1"/>
  <c r="CZ27" i="1"/>
  <c r="FB27" i="1"/>
  <c r="DR27" i="1"/>
  <c r="FT27" i="1"/>
  <c r="EJ19" i="1"/>
  <c r="CG19" i="1"/>
  <c r="GL19" i="1"/>
  <c r="CZ19" i="1"/>
  <c r="CD19" i="1"/>
  <c r="FB19" i="1"/>
  <c r="DR19" i="1"/>
  <c r="FT19" i="1"/>
  <c r="GL123" i="1"/>
  <c r="FT123" i="1"/>
  <c r="FB123" i="1"/>
  <c r="EJ123" i="1"/>
  <c r="DR123" i="1"/>
  <c r="CZ123" i="1"/>
  <c r="CG123" i="1"/>
  <c r="CD123" i="1"/>
  <c r="GL110" i="1"/>
  <c r="FT110" i="1"/>
  <c r="FB110" i="1"/>
  <c r="EJ110" i="1"/>
  <c r="DR110" i="1"/>
  <c r="CZ110" i="1"/>
  <c r="CG110" i="1"/>
  <c r="CD110" i="1"/>
  <c r="CF9" i="1"/>
  <c r="CI539" i="1"/>
  <c r="CF539" i="1"/>
  <c r="CI382" i="1"/>
  <c r="CF382" i="1"/>
  <c r="CD409" i="1"/>
  <c r="HH409" i="1"/>
  <c r="GL409" i="1"/>
  <c r="FB409" i="1"/>
  <c r="DR409" i="1"/>
  <c r="CG409" i="1"/>
  <c r="FT409" i="1"/>
  <c r="EJ409" i="1"/>
  <c r="CZ409" i="1"/>
  <c r="CD371" i="1"/>
  <c r="GL371" i="1"/>
  <c r="FT371" i="1"/>
  <c r="FB371" i="1"/>
  <c r="EJ371" i="1"/>
  <c r="DR371" i="1"/>
  <c r="CZ371" i="1"/>
  <c r="CG371" i="1"/>
  <c r="HH371" i="1"/>
  <c r="GL350" i="1"/>
  <c r="DR350" i="1"/>
  <c r="HH350" i="1"/>
  <c r="EJ350" i="1"/>
  <c r="FT350" i="1"/>
  <c r="CZ350" i="1"/>
  <c r="CD350" i="1"/>
  <c r="CG350" i="1"/>
  <c r="FB350" i="1"/>
  <c r="CD345" i="1"/>
  <c r="HH345" i="1"/>
  <c r="GL345" i="1"/>
  <c r="FT345" i="1"/>
  <c r="FB345" i="1"/>
  <c r="EJ345" i="1"/>
  <c r="DR345" i="1"/>
  <c r="CZ345" i="1"/>
  <c r="CG345" i="1"/>
  <c r="HH312" i="1"/>
  <c r="GL312" i="1"/>
  <c r="FT312" i="1"/>
  <c r="FB312" i="1"/>
  <c r="EJ312" i="1"/>
  <c r="DR312" i="1"/>
  <c r="CZ312" i="1"/>
  <c r="CG312" i="1"/>
  <c r="CD312" i="1"/>
  <c r="FS550" i="1"/>
  <c r="EZ550" i="1"/>
  <c r="GK550" i="1"/>
  <c r="FR550" i="1"/>
  <c r="GJ550" i="1"/>
  <c r="DQ550" i="1"/>
  <c r="CX550" i="1"/>
  <c r="EI550" i="1"/>
  <c r="DP550" i="1"/>
  <c r="EH550" i="1"/>
  <c r="CY550" i="1"/>
  <c r="FA550" i="1"/>
  <c r="CF551" i="1"/>
  <c r="CD480" i="1"/>
  <c r="GL480" i="1"/>
  <c r="CZ480" i="1"/>
  <c r="FB480" i="1"/>
  <c r="DR480" i="1"/>
  <c r="FT480" i="1"/>
  <c r="HH480" i="1"/>
  <c r="EJ480" i="1"/>
  <c r="CG480" i="1"/>
  <c r="GL462" i="1"/>
  <c r="FT462" i="1"/>
  <c r="FB462" i="1"/>
  <c r="EJ462" i="1"/>
  <c r="DR462" i="1"/>
  <c r="CZ462" i="1"/>
  <c r="CG462" i="1"/>
  <c r="CD462" i="1"/>
  <c r="HH462" i="1"/>
  <c r="GL556" i="1"/>
  <c r="FT556" i="1"/>
  <c r="FB556" i="1"/>
  <c r="EJ556" i="1"/>
  <c r="DR556" i="1"/>
  <c r="CZ556" i="1"/>
  <c r="HH556" i="1"/>
  <c r="CG556" i="1"/>
  <c r="CD556" i="1"/>
  <c r="CG558" i="1"/>
  <c r="HH558" i="1"/>
  <c r="GL558" i="1"/>
  <c r="FT558" i="1"/>
  <c r="FB558" i="1"/>
  <c r="EJ558" i="1"/>
  <c r="DR558" i="1"/>
  <c r="CZ558" i="1"/>
  <c r="CD558" i="1"/>
  <c r="CG544" i="1"/>
  <c r="HH544" i="1"/>
  <c r="CZ544" i="1"/>
  <c r="CD544" i="1"/>
  <c r="FB544" i="1"/>
  <c r="DR544" i="1"/>
  <c r="GL544" i="1"/>
  <c r="FT544" i="1"/>
  <c r="EJ544" i="1"/>
  <c r="CD533" i="1"/>
  <c r="HH533" i="1"/>
  <c r="CG533" i="1"/>
  <c r="FT533" i="1"/>
  <c r="EJ533" i="1"/>
  <c r="CZ533" i="1"/>
  <c r="GL533" i="1"/>
  <c r="DR533" i="1"/>
  <c r="FB533" i="1"/>
  <c r="GL527" i="1"/>
  <c r="FT527" i="1"/>
  <c r="FB527" i="1"/>
  <c r="EJ527" i="1"/>
  <c r="DR527" i="1"/>
  <c r="CZ527" i="1"/>
  <c r="CG527" i="1"/>
  <c r="HH527" i="1"/>
  <c r="CD527" i="1"/>
  <c r="CF559" i="1"/>
  <c r="GJ557" i="1"/>
  <c r="CY557" i="1"/>
  <c r="FA557" i="1"/>
  <c r="CX557" i="1"/>
  <c r="EZ557" i="1"/>
  <c r="FR557" i="1"/>
  <c r="EI557" i="1"/>
  <c r="GK557" i="1"/>
  <c r="EH557" i="1"/>
  <c r="DP557" i="1"/>
  <c r="DQ557" i="1"/>
  <c r="FS557" i="1"/>
  <c r="CF537" i="1"/>
  <c r="CF521" i="1"/>
  <c r="CI521" i="1"/>
  <c r="GL531" i="1"/>
  <c r="CZ531" i="1"/>
  <c r="CG531" i="1"/>
  <c r="DR531" i="1"/>
  <c r="EJ531" i="1"/>
  <c r="FT531" i="1"/>
  <c r="HH531" i="1"/>
  <c r="FB531" i="1"/>
  <c r="CD531" i="1"/>
  <c r="HH492" i="1"/>
  <c r="FT492" i="1"/>
  <c r="CZ492" i="1"/>
  <c r="CD492" i="1"/>
  <c r="GL492" i="1"/>
  <c r="DR492" i="1"/>
  <c r="CG492" i="1"/>
  <c r="FB492" i="1"/>
  <c r="EJ492" i="1"/>
  <c r="GL482" i="1"/>
  <c r="FT482" i="1"/>
  <c r="FB482" i="1"/>
  <c r="EJ482" i="1"/>
  <c r="DR482" i="1"/>
  <c r="CZ482" i="1"/>
  <c r="CG482" i="1"/>
  <c r="CD482" i="1"/>
  <c r="HH482" i="1"/>
  <c r="HH485" i="1"/>
  <c r="GL485" i="1"/>
  <c r="FT485" i="1"/>
  <c r="FB485" i="1"/>
  <c r="EJ485" i="1"/>
  <c r="DR485" i="1"/>
  <c r="CZ485" i="1"/>
  <c r="CG485" i="1"/>
  <c r="CD485" i="1"/>
  <c r="GL447" i="1"/>
  <c r="FT447" i="1"/>
  <c r="FB447" i="1"/>
  <c r="EJ447" i="1"/>
  <c r="DR447" i="1"/>
  <c r="CZ447" i="1"/>
  <c r="CG447" i="1"/>
  <c r="CD447" i="1"/>
  <c r="HH447" i="1"/>
  <c r="CY457" i="1"/>
  <c r="DQ457" i="1"/>
  <c r="CX457" i="1"/>
  <c r="EI457" i="1"/>
  <c r="DP457" i="1"/>
  <c r="FA457" i="1"/>
  <c r="EH457" i="1"/>
  <c r="FS457" i="1"/>
  <c r="EZ457" i="1"/>
  <c r="GJ457" i="1"/>
  <c r="FR457" i="1"/>
  <c r="GK457" i="1"/>
  <c r="CD467" i="1"/>
  <c r="HH467" i="1"/>
  <c r="FT467" i="1"/>
  <c r="EJ467" i="1"/>
  <c r="CZ467" i="1"/>
  <c r="DR467" i="1"/>
  <c r="FB467" i="1"/>
  <c r="CG467" i="1"/>
  <c r="GL467" i="1"/>
  <c r="CD442" i="1"/>
  <c r="HH442" i="1"/>
  <c r="FB442" i="1"/>
  <c r="DR442" i="1"/>
  <c r="FT442" i="1"/>
  <c r="CG442" i="1"/>
  <c r="EJ442" i="1"/>
  <c r="GL442" i="1"/>
  <c r="CZ442" i="1"/>
  <c r="CF429" i="1"/>
  <c r="GK395" i="1"/>
  <c r="FS395" i="1"/>
  <c r="FA395" i="1"/>
  <c r="EI395" i="1"/>
  <c r="DQ395" i="1"/>
  <c r="CY395" i="1"/>
  <c r="GJ395" i="1"/>
  <c r="FR395" i="1"/>
  <c r="EZ395" i="1"/>
  <c r="EH395" i="1"/>
  <c r="DP395" i="1"/>
  <c r="CX395" i="1"/>
  <c r="GL454" i="1"/>
  <c r="FT454" i="1"/>
  <c r="FB454" i="1"/>
  <c r="EJ454" i="1"/>
  <c r="DR454" i="1"/>
  <c r="CZ454" i="1"/>
  <c r="CG454" i="1"/>
  <c r="HH454" i="1"/>
  <c r="CD454" i="1"/>
  <c r="CI390" i="1"/>
  <c r="CF390" i="1"/>
  <c r="CG388" i="1"/>
  <c r="FB388" i="1"/>
  <c r="DR388" i="1"/>
  <c r="FT388" i="1"/>
  <c r="HH388" i="1"/>
  <c r="EJ388" i="1"/>
  <c r="CD388" i="1"/>
  <c r="GL388" i="1"/>
  <c r="CZ388" i="1"/>
  <c r="CD366" i="1"/>
  <c r="HH366" i="1"/>
  <c r="EJ366" i="1"/>
  <c r="GL366" i="1"/>
  <c r="CZ366" i="1"/>
  <c r="FB366" i="1"/>
  <c r="CG366" i="1"/>
  <c r="FT366" i="1"/>
  <c r="DR366" i="1"/>
  <c r="GL333" i="1"/>
  <c r="FT333" i="1"/>
  <c r="FB333" i="1"/>
  <c r="EJ333" i="1"/>
  <c r="DR333" i="1"/>
  <c r="CZ333" i="1"/>
  <c r="CG333" i="1"/>
  <c r="HH333" i="1"/>
  <c r="CD333" i="1"/>
  <c r="CF348" i="1"/>
  <c r="CF336" i="1"/>
  <c r="CF329" i="1"/>
  <c r="GL318" i="1"/>
  <c r="FT318" i="1"/>
  <c r="FB318" i="1"/>
  <c r="EJ318" i="1"/>
  <c r="DR318" i="1"/>
  <c r="CZ318" i="1"/>
  <c r="CG318" i="1"/>
  <c r="CD318" i="1"/>
  <c r="HH318" i="1"/>
  <c r="GK324" i="1"/>
  <c r="FS324" i="1"/>
  <c r="FA324" i="1"/>
  <c r="EI324" i="1"/>
  <c r="DQ324" i="1"/>
  <c r="CY324" i="1"/>
  <c r="GJ324" i="1"/>
  <c r="FR324" i="1"/>
  <c r="EZ324" i="1"/>
  <c r="EH324" i="1"/>
  <c r="DP324" i="1"/>
  <c r="CX324" i="1"/>
  <c r="CG293" i="1"/>
  <c r="HH293" i="1"/>
  <c r="CZ293" i="1"/>
  <c r="DR293" i="1"/>
  <c r="EJ293" i="1"/>
  <c r="CD293" i="1"/>
  <c r="FB293" i="1"/>
  <c r="FT293" i="1"/>
  <c r="GL293" i="1"/>
  <c r="GL277" i="1"/>
  <c r="FT277" i="1"/>
  <c r="FB277" i="1"/>
  <c r="EJ277" i="1"/>
  <c r="DR277" i="1"/>
  <c r="CZ277" i="1"/>
  <c r="CG277" i="1"/>
  <c r="HH277" i="1"/>
  <c r="CD277" i="1"/>
  <c r="GJ307" i="1"/>
  <c r="FR307" i="1"/>
  <c r="EZ307" i="1"/>
  <c r="EH307" i="1"/>
  <c r="DP307" i="1"/>
  <c r="CX307" i="1"/>
  <c r="GK307" i="1"/>
  <c r="FS307" i="1"/>
  <c r="FA307" i="1"/>
  <c r="EI307" i="1"/>
  <c r="DQ307" i="1"/>
  <c r="CY307" i="1"/>
  <c r="DQ295" i="1"/>
  <c r="GK295" i="1"/>
  <c r="DP295" i="1"/>
  <c r="GJ295" i="1"/>
  <c r="EI295" i="1"/>
  <c r="EH295" i="1"/>
  <c r="FA295" i="1"/>
  <c r="EZ295" i="1"/>
  <c r="FR295" i="1"/>
  <c r="CX295" i="1"/>
  <c r="FS295" i="1"/>
  <c r="CY295" i="1"/>
  <c r="CF259" i="1"/>
  <c r="HH260" i="1"/>
  <c r="CG260" i="1"/>
  <c r="GL260" i="1"/>
  <c r="FB260" i="1"/>
  <c r="DR260" i="1"/>
  <c r="CD260" i="1"/>
  <c r="FT260" i="1"/>
  <c r="EJ260" i="1"/>
  <c r="CZ260" i="1"/>
  <c r="CT264" i="1"/>
  <c r="CV264" i="1"/>
  <c r="CW264" i="1" s="1"/>
  <c r="CD257" i="1"/>
  <c r="GL232" i="1"/>
  <c r="FT232" i="1"/>
  <c r="FB232" i="1"/>
  <c r="EJ232" i="1"/>
  <c r="DR232" i="1"/>
  <c r="CZ232" i="1"/>
  <c r="CG232" i="1"/>
  <c r="CD232" i="1"/>
  <c r="HH232" i="1"/>
  <c r="CD268" i="1"/>
  <c r="HH268" i="1"/>
  <c r="CG268" i="1"/>
  <c r="FB268" i="1"/>
  <c r="CZ268" i="1"/>
  <c r="GL268" i="1"/>
  <c r="EJ268" i="1"/>
  <c r="FT268" i="1"/>
  <c r="DR268" i="1"/>
  <c r="HH281" i="1"/>
  <c r="CD281" i="1"/>
  <c r="CG281" i="1"/>
  <c r="DR281" i="1"/>
  <c r="FB281" i="1"/>
  <c r="CZ281" i="1"/>
  <c r="GL281" i="1"/>
  <c r="EJ281" i="1"/>
  <c r="FT281" i="1"/>
  <c r="CF253" i="1"/>
  <c r="CF218" i="1"/>
  <c r="CD243" i="1"/>
  <c r="HH243" i="1"/>
  <c r="GL243" i="1"/>
  <c r="FT243" i="1"/>
  <c r="FB243" i="1"/>
  <c r="EJ243" i="1"/>
  <c r="DR243" i="1"/>
  <c r="CZ243" i="1"/>
  <c r="CG243" i="1"/>
  <c r="CF219" i="1"/>
  <c r="CD251" i="1"/>
  <c r="HH251" i="1"/>
  <c r="GL251" i="1"/>
  <c r="FT251" i="1"/>
  <c r="FB251" i="1"/>
  <c r="EJ251" i="1"/>
  <c r="DR251" i="1"/>
  <c r="CZ251" i="1"/>
  <c r="CG251" i="1"/>
  <c r="DR209" i="1"/>
  <c r="CZ209" i="1"/>
  <c r="EJ209" i="1"/>
  <c r="CG209" i="1"/>
  <c r="FB209" i="1"/>
  <c r="FT209" i="1"/>
  <c r="GL209" i="1"/>
  <c r="CD209" i="1"/>
  <c r="GL205" i="1"/>
  <c r="FT205" i="1"/>
  <c r="FB205" i="1"/>
  <c r="EJ205" i="1"/>
  <c r="DR205" i="1"/>
  <c r="CZ205" i="1"/>
  <c r="CG205" i="1"/>
  <c r="CD205" i="1"/>
  <c r="GL201" i="1"/>
  <c r="FT201" i="1"/>
  <c r="FB201" i="1"/>
  <c r="EJ201" i="1"/>
  <c r="DR201" i="1"/>
  <c r="CZ201" i="1"/>
  <c r="CG201" i="1"/>
  <c r="CD201" i="1"/>
  <c r="GL197" i="1"/>
  <c r="FT197" i="1"/>
  <c r="CG197" i="1"/>
  <c r="CD197" i="1"/>
  <c r="EJ197" i="1"/>
  <c r="DR197" i="1"/>
  <c r="FB197" i="1"/>
  <c r="CZ197" i="1"/>
  <c r="CG189" i="1"/>
  <c r="CD189" i="1"/>
  <c r="DR189" i="1"/>
  <c r="FB189" i="1"/>
  <c r="CZ189" i="1"/>
  <c r="GL189" i="1"/>
  <c r="EJ189" i="1"/>
  <c r="FT189" i="1"/>
  <c r="CG181" i="1"/>
  <c r="CD181" i="1"/>
  <c r="FB181" i="1"/>
  <c r="CZ181" i="1"/>
  <c r="GL181" i="1"/>
  <c r="EJ181" i="1"/>
  <c r="FT181" i="1"/>
  <c r="DR181" i="1"/>
  <c r="CF222" i="1"/>
  <c r="CF213" i="1"/>
  <c r="CV161" i="1"/>
  <c r="CW161" i="1" s="1"/>
  <c r="CT161" i="1"/>
  <c r="CI131" i="1"/>
  <c r="CF131" i="1"/>
  <c r="GL109" i="1"/>
  <c r="FT109" i="1"/>
  <c r="FB109" i="1"/>
  <c r="EJ109" i="1"/>
  <c r="DR109" i="1"/>
  <c r="CZ109" i="1"/>
  <c r="CG109" i="1"/>
  <c r="CD109" i="1"/>
  <c r="FT77" i="1"/>
  <c r="FB77" i="1"/>
  <c r="EJ77" i="1"/>
  <c r="DR77" i="1"/>
  <c r="CZ77" i="1"/>
  <c r="GL77" i="1"/>
  <c r="CG77" i="1"/>
  <c r="CD77" i="1"/>
  <c r="GL73" i="1"/>
  <c r="FT73" i="1"/>
  <c r="FB73" i="1"/>
  <c r="EJ73" i="1"/>
  <c r="DR73" i="1"/>
  <c r="CZ73" i="1"/>
  <c r="CG73" i="1"/>
  <c r="CD73" i="1"/>
  <c r="GL69" i="1"/>
  <c r="FT69" i="1"/>
  <c r="FB69" i="1"/>
  <c r="EJ69" i="1"/>
  <c r="DR69" i="1"/>
  <c r="CZ69" i="1"/>
  <c r="CG69" i="1"/>
  <c r="CD69" i="1"/>
  <c r="FT65" i="1"/>
  <c r="EJ65" i="1"/>
  <c r="GL61" i="1"/>
  <c r="FT61" i="1"/>
  <c r="FB61" i="1"/>
  <c r="EJ61" i="1"/>
  <c r="DR61" i="1"/>
  <c r="CZ61" i="1"/>
  <c r="CG61" i="1"/>
  <c r="CD61" i="1"/>
  <c r="GL57" i="1"/>
  <c r="FT57" i="1"/>
  <c r="FB57" i="1"/>
  <c r="EJ57" i="1"/>
  <c r="DR57" i="1"/>
  <c r="CZ57" i="1"/>
  <c r="CG57" i="1"/>
  <c r="CD57" i="1"/>
  <c r="CG50" i="1"/>
  <c r="GL50" i="1"/>
  <c r="FB50" i="1"/>
  <c r="DR50" i="1"/>
  <c r="CD50" i="1"/>
  <c r="FT50" i="1"/>
  <c r="EJ50" i="1"/>
  <c r="CZ50" i="1"/>
  <c r="FT42" i="1"/>
  <c r="EJ42" i="1"/>
  <c r="GL34" i="1"/>
  <c r="DR26" i="1"/>
  <c r="FT26" i="1"/>
  <c r="CG26" i="1"/>
  <c r="EJ26" i="1"/>
  <c r="GL26" i="1"/>
  <c r="CD26" i="1"/>
  <c r="CZ26" i="1"/>
  <c r="FB26" i="1"/>
  <c r="EJ18" i="1"/>
  <c r="CG18" i="1"/>
  <c r="GL18" i="1"/>
  <c r="CZ18" i="1"/>
  <c r="CD18" i="1"/>
  <c r="DR18" i="1"/>
  <c r="FB18" i="1"/>
  <c r="FT18" i="1"/>
  <c r="GK96" i="1"/>
  <c r="FS96" i="1"/>
  <c r="FA96" i="1"/>
  <c r="EI96" i="1"/>
  <c r="DQ96" i="1"/>
  <c r="CY96" i="1"/>
  <c r="FR96" i="1"/>
  <c r="EH96" i="1"/>
  <c r="CX96" i="1"/>
  <c r="DP96" i="1"/>
  <c r="EZ96" i="1"/>
  <c r="GJ96" i="1"/>
  <c r="CF8" i="1"/>
  <c r="CI549" i="1"/>
  <c r="CF549" i="1"/>
  <c r="GL491" i="1"/>
  <c r="CG491" i="1"/>
  <c r="HH491" i="1"/>
  <c r="EJ491" i="1"/>
  <c r="FT491" i="1"/>
  <c r="DR491" i="1"/>
  <c r="CD491" i="1"/>
  <c r="FB491" i="1"/>
  <c r="CZ491" i="1"/>
  <c r="CG461" i="1"/>
  <c r="HH461" i="1"/>
  <c r="FT461" i="1"/>
  <c r="EJ461" i="1"/>
  <c r="GL461" i="1"/>
  <c r="CD461" i="1"/>
  <c r="CZ461" i="1"/>
  <c r="FB461" i="1"/>
  <c r="DR461" i="1"/>
  <c r="CI456" i="1"/>
  <c r="CF456" i="1"/>
  <c r="HH432" i="1"/>
  <c r="CG432" i="1"/>
  <c r="FT432" i="1"/>
  <c r="CZ432" i="1"/>
  <c r="CD432" i="1"/>
  <c r="GL432" i="1"/>
  <c r="DR432" i="1"/>
  <c r="EJ432" i="1"/>
  <c r="FB432" i="1"/>
  <c r="CF437" i="1"/>
  <c r="CF439" i="1"/>
  <c r="CF393" i="1"/>
  <c r="GL376" i="1"/>
  <c r="FT376" i="1"/>
  <c r="FB376" i="1"/>
  <c r="EJ376" i="1"/>
  <c r="DR376" i="1"/>
  <c r="CZ376" i="1"/>
  <c r="CG376" i="1"/>
  <c r="CD376" i="1"/>
  <c r="HH376" i="1"/>
  <c r="CI407" i="1"/>
  <c r="CF407" i="1"/>
  <c r="GK410" i="1"/>
  <c r="FS410" i="1"/>
  <c r="FA410" i="1"/>
  <c r="EI410" i="1"/>
  <c r="DQ410" i="1"/>
  <c r="CY410" i="1"/>
  <c r="GJ410" i="1"/>
  <c r="FR410" i="1"/>
  <c r="EZ410" i="1"/>
  <c r="EH410" i="1"/>
  <c r="DP410" i="1"/>
  <c r="CX410" i="1"/>
  <c r="HH370" i="1"/>
  <c r="GL370" i="1"/>
  <c r="FT370" i="1"/>
  <c r="FB370" i="1"/>
  <c r="EJ370" i="1"/>
  <c r="DR370" i="1"/>
  <c r="CZ370" i="1"/>
  <c r="CG370" i="1"/>
  <c r="CD370" i="1"/>
  <c r="CF364" i="1"/>
  <c r="CG374" i="1"/>
  <c r="CD374" i="1"/>
  <c r="HH374" i="1"/>
  <c r="GL374" i="1"/>
  <c r="FB374" i="1"/>
  <c r="DR374" i="1"/>
  <c r="FT374" i="1"/>
  <c r="EJ374" i="1"/>
  <c r="CZ374" i="1"/>
  <c r="CD347" i="1"/>
  <c r="HH347" i="1"/>
  <c r="GL347" i="1"/>
  <c r="FT347" i="1"/>
  <c r="FB347" i="1"/>
  <c r="EJ347" i="1"/>
  <c r="DR347" i="1"/>
  <c r="CZ347" i="1"/>
  <c r="CG347" i="1"/>
  <c r="CF320" i="1"/>
  <c r="GL300" i="1"/>
  <c r="FT300" i="1"/>
  <c r="FB300" i="1"/>
  <c r="EJ300" i="1"/>
  <c r="DR300" i="1"/>
  <c r="CZ300" i="1"/>
  <c r="CG300" i="1"/>
  <c r="HH300" i="1"/>
  <c r="CD300" i="1"/>
  <c r="CF328" i="1"/>
  <c r="FR322" i="1"/>
  <c r="EH322" i="1"/>
  <c r="CX322" i="1"/>
  <c r="GK322" i="1"/>
  <c r="FA322" i="1"/>
  <c r="DQ322" i="1"/>
  <c r="GJ322" i="1"/>
  <c r="EZ322" i="1"/>
  <c r="DP322" i="1"/>
  <c r="FS322" i="1"/>
  <c r="EI322" i="1"/>
  <c r="CY322" i="1"/>
  <c r="HH296" i="1"/>
  <c r="CD296" i="1"/>
  <c r="GL296" i="1"/>
  <c r="FB296" i="1"/>
  <c r="DR296" i="1"/>
  <c r="CG296" i="1"/>
  <c r="FT296" i="1"/>
  <c r="EJ296" i="1"/>
  <c r="CZ296" i="1"/>
  <c r="GL255" i="1"/>
  <c r="FT255" i="1"/>
  <c r="FB255" i="1"/>
  <c r="EJ255" i="1"/>
  <c r="DR255" i="1"/>
  <c r="CZ255" i="1"/>
  <c r="CD255" i="1"/>
  <c r="CG255" i="1"/>
  <c r="HH255" i="1"/>
  <c r="CG256" i="1"/>
  <c r="HH256" i="1"/>
  <c r="GL256" i="1"/>
  <c r="FB256" i="1"/>
  <c r="DR256" i="1"/>
  <c r="CD256" i="1"/>
  <c r="FT256" i="1"/>
  <c r="EJ256" i="1"/>
  <c r="CZ256" i="1"/>
  <c r="CI282" i="1"/>
  <c r="CF282" i="1"/>
  <c r="DL264" i="1"/>
  <c r="DN264" i="1"/>
  <c r="DO264" i="1" s="1"/>
  <c r="CF261" i="1"/>
  <c r="GL233" i="1"/>
  <c r="FT233" i="1"/>
  <c r="FB233" i="1"/>
  <c r="EJ233" i="1"/>
  <c r="DR233" i="1"/>
  <c r="CZ233" i="1"/>
  <c r="CG233" i="1"/>
  <c r="CD233" i="1"/>
  <c r="HH233" i="1"/>
  <c r="CF269" i="1"/>
  <c r="GK249" i="1"/>
  <c r="FS249" i="1"/>
  <c r="FA249" i="1"/>
  <c r="EI249" i="1"/>
  <c r="DQ249" i="1"/>
  <c r="CY249" i="1"/>
  <c r="GJ249" i="1"/>
  <c r="FR249" i="1"/>
  <c r="EZ249" i="1"/>
  <c r="EH249" i="1"/>
  <c r="DP249" i="1"/>
  <c r="CX249" i="1"/>
  <c r="CF228" i="1"/>
  <c r="CG196" i="1"/>
  <c r="CD196" i="1"/>
  <c r="FB196" i="1"/>
  <c r="CZ196" i="1"/>
  <c r="GL196" i="1"/>
  <c r="EJ196" i="1"/>
  <c r="FT196" i="1"/>
  <c r="DR196" i="1"/>
  <c r="CG188" i="1"/>
  <c r="CD188" i="1"/>
  <c r="EJ188" i="1"/>
  <c r="FT188" i="1"/>
  <c r="DR188" i="1"/>
  <c r="FB188" i="1"/>
  <c r="CZ188" i="1"/>
  <c r="GL188" i="1"/>
  <c r="CG180" i="1"/>
  <c r="CD180" i="1"/>
  <c r="GL180" i="1"/>
  <c r="EJ180" i="1"/>
  <c r="FT180" i="1"/>
  <c r="DR180" i="1"/>
  <c r="FB180" i="1"/>
  <c r="CZ180" i="1"/>
  <c r="DN161" i="1"/>
  <c r="DO161" i="1" s="1"/>
  <c r="DL161" i="1"/>
  <c r="GL128" i="1"/>
  <c r="FT128" i="1"/>
  <c r="FB128" i="1"/>
  <c r="EJ128" i="1"/>
  <c r="DR128" i="1"/>
  <c r="CZ128" i="1"/>
  <c r="CG128" i="1"/>
  <c r="CD128" i="1"/>
  <c r="GL90" i="1"/>
  <c r="FT90" i="1"/>
  <c r="FB90" i="1"/>
  <c r="EJ90" i="1"/>
  <c r="DR90" i="1"/>
  <c r="CZ90" i="1"/>
  <c r="CG90" i="1"/>
  <c r="CD90" i="1"/>
  <c r="CF80" i="1"/>
  <c r="GL94" i="1"/>
  <c r="FT94" i="1"/>
  <c r="FB94" i="1"/>
  <c r="EJ94" i="1"/>
  <c r="DR94" i="1"/>
  <c r="CZ94" i="1"/>
  <c r="CG94" i="1"/>
  <c r="CD94" i="1"/>
  <c r="CG49" i="1"/>
  <c r="GL49" i="1"/>
  <c r="FB49" i="1"/>
  <c r="DR49" i="1"/>
  <c r="CD49" i="1"/>
  <c r="FT49" i="1"/>
  <c r="EJ49" i="1"/>
  <c r="CZ49" i="1"/>
  <c r="GL41" i="1"/>
  <c r="CD41" i="1"/>
  <c r="CZ41" i="1"/>
  <c r="FB41" i="1"/>
  <c r="DR41" i="1"/>
  <c r="FT41" i="1"/>
  <c r="CG41" i="1"/>
  <c r="EJ41" i="1"/>
  <c r="GL33" i="1"/>
  <c r="CD33" i="1"/>
  <c r="CZ33" i="1"/>
  <c r="FB33" i="1"/>
  <c r="DR33" i="1"/>
  <c r="FT33" i="1"/>
  <c r="CG33" i="1"/>
  <c r="EJ33" i="1"/>
  <c r="GL25" i="1"/>
  <c r="CD25" i="1"/>
  <c r="CZ25" i="1"/>
  <c r="FB25" i="1"/>
  <c r="DR25" i="1"/>
  <c r="FT25" i="1"/>
  <c r="CG25" i="1"/>
  <c r="EJ25" i="1"/>
  <c r="CF17" i="1"/>
  <c r="FS145" i="1"/>
  <c r="EI145" i="1"/>
  <c r="CY145" i="1"/>
  <c r="FR145" i="1"/>
  <c r="EH145" i="1"/>
  <c r="CX145" i="1"/>
  <c r="GK145" i="1"/>
  <c r="FA145" i="1"/>
  <c r="DQ145" i="1"/>
  <c r="GJ145" i="1"/>
  <c r="EZ145" i="1"/>
  <c r="DP145" i="1"/>
  <c r="GL99" i="1"/>
  <c r="FT99" i="1"/>
  <c r="FB99" i="1"/>
  <c r="EJ99" i="1"/>
  <c r="DR99" i="1"/>
  <c r="CZ99" i="1"/>
  <c r="CG99" i="1"/>
  <c r="CD99" i="1"/>
  <c r="FS151" i="1"/>
  <c r="EI151" i="1"/>
  <c r="CY151" i="1"/>
  <c r="FR151" i="1"/>
  <c r="EH151" i="1"/>
  <c r="CX151" i="1"/>
  <c r="GK151" i="1"/>
  <c r="FA151" i="1"/>
  <c r="DQ151" i="1"/>
  <c r="GJ151" i="1"/>
  <c r="EZ151" i="1"/>
  <c r="DP151" i="1"/>
  <c r="CF7" i="1"/>
  <c r="EJ34" i="1" l="1"/>
  <c r="CD98" i="1"/>
  <c r="FS246" i="1"/>
  <c r="CG34" i="1"/>
  <c r="CG98" i="1"/>
  <c r="HH298" i="1"/>
  <c r="GL552" i="1"/>
  <c r="GK246" i="1"/>
  <c r="CD303" i="1"/>
  <c r="CZ231" i="1"/>
  <c r="CG231" i="1"/>
  <c r="DR231" i="1"/>
  <c r="CD231" i="1"/>
  <c r="HH231" i="1"/>
  <c r="FB231" i="1"/>
  <c r="GL231" i="1"/>
  <c r="FT231" i="1"/>
  <c r="EJ231" i="1"/>
  <c r="GL287" i="1"/>
  <c r="FT287" i="1"/>
  <c r="CG287" i="1"/>
  <c r="HH287" i="1"/>
  <c r="FB287" i="1"/>
  <c r="CZ287" i="1"/>
  <c r="DR287" i="1"/>
  <c r="CD287" i="1"/>
  <c r="EJ287" i="1"/>
  <c r="FT34" i="1"/>
  <c r="CD298" i="1"/>
  <c r="DR552" i="1"/>
  <c r="HH303" i="1"/>
  <c r="DR34" i="1"/>
  <c r="DR98" i="1"/>
  <c r="CG298" i="1"/>
  <c r="FB552" i="1"/>
  <c r="CG303" i="1"/>
  <c r="FR438" i="1"/>
  <c r="CZ166" i="1"/>
  <c r="DR166" i="1"/>
  <c r="EJ166" i="1"/>
  <c r="FB166" i="1"/>
  <c r="FT166" i="1"/>
  <c r="GL166" i="1"/>
  <c r="CG552" i="1"/>
  <c r="CZ303" i="1"/>
  <c r="DP438" i="1"/>
  <c r="FB98" i="1"/>
  <c r="CD483" i="1"/>
  <c r="GK483" i="1" s="1"/>
  <c r="DR303" i="1"/>
  <c r="EZ438" i="1"/>
  <c r="DR298" i="1"/>
  <c r="FT98" i="1"/>
  <c r="EJ298" i="1"/>
  <c r="CZ552" i="1"/>
  <c r="CX246" i="1"/>
  <c r="HH483" i="1"/>
  <c r="EJ303" i="1"/>
  <c r="CX438" i="1"/>
  <c r="CD534" i="1"/>
  <c r="GL534" i="1"/>
  <c r="FT534" i="1"/>
  <c r="FB534" i="1"/>
  <c r="EJ534" i="1"/>
  <c r="DR534" i="1"/>
  <c r="CZ534" i="1"/>
  <c r="CG534" i="1"/>
  <c r="GL98" i="1"/>
  <c r="FB298" i="1"/>
  <c r="FT552" i="1"/>
  <c r="DP246" i="1"/>
  <c r="CG483" i="1"/>
  <c r="FB303" i="1"/>
  <c r="GJ438" i="1"/>
  <c r="FT487" i="1"/>
  <c r="GL487" i="1"/>
  <c r="CZ487" i="1"/>
  <c r="CD487" i="1"/>
  <c r="DR487" i="1"/>
  <c r="CD552" i="1"/>
  <c r="FT298" i="1"/>
  <c r="HH552" i="1"/>
  <c r="EH246" i="1"/>
  <c r="CZ483" i="1"/>
  <c r="FT303" i="1"/>
  <c r="EH438" i="1"/>
  <c r="CG172" i="1"/>
  <c r="CZ157" i="1"/>
  <c r="CG157" i="1"/>
  <c r="FB157" i="1"/>
  <c r="DR157" i="1"/>
  <c r="CD157" i="1"/>
  <c r="GL157" i="1"/>
  <c r="FT157" i="1"/>
  <c r="EJ157" i="1"/>
  <c r="CZ298" i="1"/>
  <c r="EZ246" i="1"/>
  <c r="EX246" i="1" s="1"/>
  <c r="EY246" i="1" s="1"/>
  <c r="DR483" i="1"/>
  <c r="CY438" i="1"/>
  <c r="CG156" i="1"/>
  <c r="FT518" i="1"/>
  <c r="FB518" i="1"/>
  <c r="EJ518" i="1"/>
  <c r="DR518" i="1"/>
  <c r="CZ518" i="1"/>
  <c r="CG518" i="1"/>
  <c r="GL518" i="1"/>
  <c r="FR246" i="1"/>
  <c r="EJ483" i="1"/>
  <c r="DQ438" i="1"/>
  <c r="EJ156" i="1"/>
  <c r="GL239" i="1"/>
  <c r="CZ239" i="1"/>
  <c r="CZ169" i="1"/>
  <c r="DR169" i="1"/>
  <c r="EJ169" i="1"/>
  <c r="FB169" i="1"/>
  <c r="FT169" i="1"/>
  <c r="GL169" i="1"/>
  <c r="GJ246" i="1"/>
  <c r="FB483" i="1"/>
  <c r="EI438" i="1"/>
  <c r="GL156" i="1"/>
  <c r="CY246" i="1"/>
  <c r="FT483" i="1"/>
  <c r="FA438" i="1"/>
  <c r="CZ98" i="1"/>
  <c r="FB34" i="1"/>
  <c r="CZ34" i="1"/>
  <c r="DQ246" i="1"/>
  <c r="FS438" i="1"/>
  <c r="CD149" i="1"/>
  <c r="GL149" i="1"/>
  <c r="FT149" i="1"/>
  <c r="FB149" i="1"/>
  <c r="EJ149" i="1"/>
  <c r="DR149" i="1"/>
  <c r="CZ149" i="1"/>
  <c r="CG149" i="1"/>
  <c r="DR156" i="1"/>
  <c r="HH241" i="1"/>
  <c r="GL241" i="1"/>
  <c r="FT241" i="1"/>
  <c r="FB241" i="1"/>
  <c r="EJ241" i="1"/>
  <c r="DR241" i="1"/>
  <c r="CZ241" i="1"/>
  <c r="CG241" i="1"/>
  <c r="CD241" i="1"/>
  <c r="EJ423" i="1"/>
  <c r="CG42" i="1"/>
  <c r="FB65" i="1"/>
  <c r="EJ326" i="1"/>
  <c r="GJ400" i="1"/>
  <c r="FB423" i="1"/>
  <c r="DR42" i="1"/>
  <c r="GL65" i="1"/>
  <c r="CG257" i="1"/>
  <c r="FT326" i="1"/>
  <c r="FA400" i="1"/>
  <c r="HH481" i="1"/>
  <c r="GL481" i="1"/>
  <c r="FB481" i="1"/>
  <c r="DR481" i="1"/>
  <c r="CZ481" i="1"/>
  <c r="CG481" i="1"/>
  <c r="CD481" i="1"/>
  <c r="FT481" i="1"/>
  <c r="EJ481" i="1"/>
  <c r="GL326" i="1"/>
  <c r="CG373" i="1"/>
  <c r="GK400" i="1"/>
  <c r="CZ257" i="1"/>
  <c r="DR257" i="1"/>
  <c r="CZ373" i="1"/>
  <c r="CX400" i="1"/>
  <c r="CD406" i="1"/>
  <c r="EH406" i="1" s="1"/>
  <c r="CD162" i="1"/>
  <c r="CG162" i="1"/>
  <c r="CZ162" i="1"/>
  <c r="DR162" i="1"/>
  <c r="EJ162" i="1"/>
  <c r="FB162" i="1"/>
  <c r="FT162" i="1"/>
  <c r="GL162" i="1"/>
  <c r="FB404" i="1"/>
  <c r="EJ404" i="1"/>
  <c r="DR404" i="1"/>
  <c r="CZ404" i="1"/>
  <c r="CG404" i="1"/>
  <c r="CD404" i="1"/>
  <c r="HH404" i="1"/>
  <c r="FT404" i="1"/>
  <c r="GL404" i="1"/>
  <c r="DR373" i="1"/>
  <c r="EH400" i="1"/>
  <c r="EF400" i="1" s="1"/>
  <c r="EG400" i="1" s="1"/>
  <c r="CG406" i="1"/>
  <c r="CG466" i="1"/>
  <c r="CD130" i="1"/>
  <c r="EJ82" i="1"/>
  <c r="FB82" i="1"/>
  <c r="FB257" i="1"/>
  <c r="EJ373" i="1"/>
  <c r="FR400" i="1"/>
  <c r="CZ406" i="1"/>
  <c r="CZ466" i="1"/>
  <c r="CG130" i="1"/>
  <c r="CG423" i="1"/>
  <c r="CZ423" i="1"/>
  <c r="DR423" i="1"/>
  <c r="FB373" i="1"/>
  <c r="CY400" i="1"/>
  <c r="DR406" i="1"/>
  <c r="DR466" i="1"/>
  <c r="CZ130" i="1"/>
  <c r="GL257" i="1"/>
  <c r="FT373" i="1"/>
  <c r="EI400" i="1"/>
  <c r="EJ406" i="1"/>
  <c r="EJ466" i="1"/>
  <c r="DR130" i="1"/>
  <c r="FT423" i="1"/>
  <c r="HH257" i="1"/>
  <c r="GL373" i="1"/>
  <c r="FS400" i="1"/>
  <c r="FN400" i="1" s="1"/>
  <c r="FB406" i="1"/>
  <c r="FB466" i="1"/>
  <c r="EJ130" i="1"/>
  <c r="HH373" i="1"/>
  <c r="FT406" i="1"/>
  <c r="FT466" i="1"/>
  <c r="FB130" i="1"/>
  <c r="CD423" i="1"/>
  <c r="CZ82" i="1"/>
  <c r="CG82" i="1"/>
  <c r="GL82" i="1"/>
  <c r="FB42" i="1"/>
  <c r="CD65" i="1"/>
  <c r="HH326" i="1"/>
  <c r="GL406" i="1"/>
  <c r="GL466" i="1"/>
  <c r="FT130" i="1"/>
  <c r="EJ257" i="1"/>
  <c r="CZ42" i="1"/>
  <c r="CG65" i="1"/>
  <c r="CD326" i="1"/>
  <c r="HH466" i="1"/>
  <c r="CD42" i="1"/>
  <c r="CZ65" i="1"/>
  <c r="CG326" i="1"/>
  <c r="GL430" i="1"/>
  <c r="FT430" i="1"/>
  <c r="FB430" i="1"/>
  <c r="CG430" i="1"/>
  <c r="EJ430" i="1"/>
  <c r="DR430" i="1"/>
  <c r="CD430" i="1"/>
  <c r="CZ430" i="1"/>
  <c r="HH430" i="1"/>
  <c r="DR146" i="1"/>
  <c r="CZ146" i="1"/>
  <c r="CG146" i="1"/>
  <c r="CD146" i="1"/>
  <c r="GL146" i="1"/>
  <c r="FT146" i="1"/>
  <c r="FB146" i="1"/>
  <c r="EJ146" i="1"/>
  <c r="FT158" i="1"/>
  <c r="FB158" i="1"/>
  <c r="EJ158" i="1"/>
  <c r="DR158" i="1"/>
  <c r="GL158" i="1"/>
  <c r="CZ158" i="1"/>
  <c r="CG158" i="1"/>
  <c r="CD158" i="1"/>
  <c r="GL117" i="1"/>
  <c r="EJ117" i="1"/>
  <c r="CG117" i="1"/>
  <c r="FB117" i="1"/>
  <c r="FT117" i="1"/>
  <c r="DR117" i="1"/>
  <c r="CD117" i="1"/>
  <c r="CZ117" i="1"/>
  <c r="GL532" i="1"/>
  <c r="CG532" i="1"/>
  <c r="FB532" i="1"/>
  <c r="CZ532" i="1"/>
  <c r="EJ532" i="1"/>
  <c r="FT532" i="1"/>
  <c r="HH532" i="1"/>
  <c r="DR532" i="1"/>
  <c r="CD532" i="1"/>
  <c r="FB174" i="1"/>
  <c r="FT174" i="1"/>
  <c r="GL174" i="1"/>
  <c r="CD174" i="1"/>
  <c r="CG174" i="1"/>
  <c r="CZ174" i="1"/>
  <c r="DR174" i="1"/>
  <c r="EJ174" i="1"/>
  <c r="EJ97" i="1"/>
  <c r="DR97" i="1"/>
  <c r="FB97" i="1"/>
  <c r="CZ97" i="1"/>
  <c r="CG97" i="1"/>
  <c r="CD97" i="1"/>
  <c r="GL97" i="1"/>
  <c r="FT97" i="1"/>
  <c r="GL332" i="1"/>
  <c r="CZ332" i="1"/>
  <c r="CG332" i="1"/>
  <c r="HH332" i="1"/>
  <c r="CD332" i="1"/>
  <c r="FB332" i="1"/>
  <c r="EJ332" i="1"/>
  <c r="GL176" i="1"/>
  <c r="CZ176" i="1"/>
  <c r="FT176" i="1"/>
  <c r="DR176" i="1"/>
  <c r="EJ176" i="1"/>
  <c r="FB176" i="1"/>
  <c r="GL463" i="1"/>
  <c r="CD463" i="1"/>
  <c r="FT463" i="1"/>
  <c r="HH463" i="1"/>
  <c r="FB463" i="1"/>
  <c r="EJ463" i="1"/>
  <c r="DR463" i="1"/>
  <c r="CZ463" i="1"/>
  <c r="CG463" i="1"/>
  <c r="FB473" i="1"/>
  <c r="DR473" i="1"/>
  <c r="FT473" i="1"/>
  <c r="HH473" i="1"/>
  <c r="CZ473" i="1"/>
  <c r="CG473" i="1"/>
  <c r="CD540" i="1"/>
  <c r="HH540" i="1"/>
  <c r="GL540" i="1"/>
  <c r="CG540" i="1"/>
  <c r="FT540" i="1"/>
  <c r="FB540" i="1"/>
  <c r="CZ540" i="1"/>
  <c r="EJ540" i="1"/>
  <c r="DR540" i="1"/>
  <c r="DR172" i="1"/>
  <c r="EJ172" i="1"/>
  <c r="FB172" i="1"/>
  <c r="CZ172" i="1"/>
  <c r="FT172" i="1"/>
  <c r="GL172" i="1"/>
  <c r="CD88" i="1"/>
  <c r="GL88" i="1"/>
  <c r="FT88" i="1"/>
  <c r="FB88" i="1"/>
  <c r="EJ88" i="1"/>
  <c r="DR88" i="1"/>
  <c r="CZ88" i="1"/>
  <c r="CG88" i="1"/>
  <c r="CD316" i="1"/>
  <c r="HH316" i="1"/>
  <c r="DR316" i="1"/>
  <c r="CG316" i="1"/>
  <c r="FB316" i="1"/>
  <c r="GL316" i="1"/>
  <c r="CZ316" i="1"/>
  <c r="EJ316" i="1"/>
  <c r="FT316" i="1"/>
  <c r="EJ309" i="1"/>
  <c r="HH309" i="1"/>
  <c r="CG309" i="1"/>
  <c r="CD309" i="1"/>
  <c r="GL309" i="1"/>
  <c r="FT309" i="1"/>
  <c r="FB309" i="1"/>
  <c r="DR309" i="1"/>
  <c r="CZ309" i="1"/>
  <c r="CG515" i="1"/>
  <c r="HH515" i="1"/>
  <c r="GL515" i="1"/>
  <c r="FT515" i="1"/>
  <c r="DR515" i="1"/>
  <c r="FB515" i="1"/>
  <c r="EJ515" i="1"/>
  <c r="CZ515" i="1"/>
  <c r="CD515" i="1"/>
  <c r="DQ172" i="1"/>
  <c r="CY172" i="1"/>
  <c r="GJ172" i="1"/>
  <c r="GK172" i="1"/>
  <c r="FR172" i="1"/>
  <c r="EI172" i="1"/>
  <c r="EZ172" i="1"/>
  <c r="FS172" i="1"/>
  <c r="EH172" i="1"/>
  <c r="DP172" i="1"/>
  <c r="CX172" i="1"/>
  <c r="FA172" i="1"/>
  <c r="CD266" i="1"/>
  <c r="FB266" i="1"/>
  <c r="EJ266" i="1"/>
  <c r="GL266" i="1"/>
  <c r="FT266" i="1"/>
  <c r="DR266" i="1"/>
  <c r="CZ266" i="1"/>
  <c r="CG266" i="1"/>
  <c r="HH529" i="1"/>
  <c r="FT529" i="1"/>
  <c r="FB529" i="1"/>
  <c r="EJ529" i="1"/>
  <c r="DR529" i="1"/>
  <c r="CZ529" i="1"/>
  <c r="GL529" i="1"/>
  <c r="CG529" i="1"/>
  <c r="CD529" i="1"/>
  <c r="CD377" i="1"/>
  <c r="FB377" i="1"/>
  <c r="EJ377" i="1"/>
  <c r="HH377" i="1"/>
  <c r="DR377" i="1"/>
  <c r="CZ377" i="1"/>
  <c r="CG377" i="1"/>
  <c r="GL377" i="1"/>
  <c r="FT377" i="1"/>
  <c r="FB238" i="1"/>
  <c r="CZ238" i="1"/>
  <c r="GL238" i="1"/>
  <c r="DR238" i="1"/>
  <c r="FT238" i="1"/>
  <c r="EJ238" i="1"/>
  <c r="CG238" i="1"/>
  <c r="CD238" i="1"/>
  <c r="EJ401" i="1"/>
  <c r="FT401" i="1"/>
  <c r="CZ401" i="1"/>
  <c r="CG401" i="1"/>
  <c r="DR401" i="1"/>
  <c r="FB401" i="1"/>
  <c r="CD401" i="1"/>
  <c r="GL401" i="1"/>
  <c r="FA169" i="1"/>
  <c r="EI169" i="1"/>
  <c r="CX169" i="1"/>
  <c r="DQ169" i="1"/>
  <c r="FS169" i="1"/>
  <c r="GJ169" i="1"/>
  <c r="FR169" i="1"/>
  <c r="GK169" i="1"/>
  <c r="CY169" i="1"/>
  <c r="EZ169" i="1"/>
  <c r="EH169" i="1"/>
  <c r="DP169" i="1"/>
  <c r="FA170" i="1"/>
  <c r="GK170" i="1"/>
  <c r="GJ170" i="1"/>
  <c r="CY170" i="1"/>
  <c r="FR170" i="1"/>
  <c r="EZ170" i="1"/>
  <c r="FS170" i="1"/>
  <c r="EH170" i="1"/>
  <c r="DP170" i="1"/>
  <c r="EI170" i="1"/>
  <c r="CX170" i="1"/>
  <c r="DQ170" i="1"/>
  <c r="FT301" i="1"/>
  <c r="DR301" i="1"/>
  <c r="HH301" i="1"/>
  <c r="CZ301" i="1"/>
  <c r="FB301" i="1"/>
  <c r="EJ301" i="1"/>
  <c r="CG301" i="1"/>
  <c r="CD301" i="1"/>
  <c r="GL301" i="1"/>
  <c r="HH412" i="1"/>
  <c r="CG412" i="1"/>
  <c r="FB412" i="1"/>
  <c r="DR412" i="1"/>
  <c r="CZ412" i="1"/>
  <c r="CD412" i="1"/>
  <c r="GL412" i="1"/>
  <c r="FT412" i="1"/>
  <c r="EJ412" i="1"/>
  <c r="FA171" i="1"/>
  <c r="CY171" i="1"/>
  <c r="EI171" i="1"/>
  <c r="GK171" i="1"/>
  <c r="EH171" i="1"/>
  <c r="DP171" i="1"/>
  <c r="DQ171" i="1"/>
  <c r="GJ171" i="1"/>
  <c r="FR171" i="1"/>
  <c r="FS171" i="1"/>
  <c r="EZ171" i="1"/>
  <c r="CX171" i="1"/>
  <c r="FT159" i="1"/>
  <c r="FB159" i="1"/>
  <c r="EJ159" i="1"/>
  <c r="DR159" i="1"/>
  <c r="CZ159" i="1"/>
  <c r="CG159" i="1"/>
  <c r="CD159" i="1"/>
  <c r="GL159" i="1"/>
  <c r="CD167" i="1"/>
  <c r="CG167" i="1"/>
  <c r="DR167" i="1"/>
  <c r="EJ167" i="1"/>
  <c r="FB167" i="1"/>
  <c r="FT167" i="1"/>
  <c r="GL167" i="1"/>
  <c r="CZ167" i="1"/>
  <c r="CZ349" i="1"/>
  <c r="CG349" i="1"/>
  <c r="HH349" i="1"/>
  <c r="FB349" i="1"/>
  <c r="FT349" i="1"/>
  <c r="GL349" i="1"/>
  <c r="CD349" i="1"/>
  <c r="DR349" i="1"/>
  <c r="EJ349" i="1"/>
  <c r="FB143" i="1"/>
  <c r="EJ143" i="1"/>
  <c r="CG143" i="1"/>
  <c r="CZ143" i="1"/>
  <c r="CD143" i="1"/>
  <c r="GL143" i="1"/>
  <c r="FT143" i="1"/>
  <c r="DR143" i="1"/>
  <c r="GL91" i="1"/>
  <c r="FT91" i="1"/>
  <c r="FB91" i="1"/>
  <c r="EJ91" i="1"/>
  <c r="DR91" i="1"/>
  <c r="CZ91" i="1"/>
  <c r="CG91" i="1"/>
  <c r="CD91" i="1"/>
  <c r="CD425" i="1"/>
  <c r="HH425" i="1"/>
  <c r="GL425" i="1"/>
  <c r="FT425" i="1"/>
  <c r="FB425" i="1"/>
  <c r="EJ425" i="1"/>
  <c r="DR425" i="1"/>
  <c r="CZ425" i="1"/>
  <c r="CG425" i="1"/>
  <c r="CD165" i="1"/>
  <c r="CG165" i="1"/>
  <c r="EJ165" i="1"/>
  <c r="FB165" i="1"/>
  <c r="GL165" i="1"/>
  <c r="CZ165" i="1"/>
  <c r="DR165" i="1"/>
  <c r="FT165" i="1"/>
  <c r="HH346" i="1"/>
  <c r="FB346" i="1"/>
  <c r="EJ346" i="1"/>
  <c r="CD346" i="1"/>
  <c r="GL346" i="1"/>
  <c r="FT346" i="1"/>
  <c r="DR346" i="1"/>
  <c r="CZ346" i="1"/>
  <c r="CG346" i="1"/>
  <c r="EJ92" i="1"/>
  <c r="DR92" i="1"/>
  <c r="CZ92" i="1"/>
  <c r="CG92" i="1"/>
  <c r="CD92" i="1"/>
  <c r="GL92" i="1"/>
  <c r="FT92" i="1"/>
  <c r="FB92" i="1"/>
  <c r="FT443" i="1"/>
  <c r="CZ443" i="1"/>
  <c r="CG443" i="1"/>
  <c r="FB443" i="1"/>
  <c r="GL443" i="1"/>
  <c r="CD443" i="1"/>
  <c r="HH443" i="1"/>
  <c r="EJ443" i="1"/>
  <c r="DR443" i="1"/>
  <c r="DR396" i="1"/>
  <c r="CZ396" i="1"/>
  <c r="CG396" i="1"/>
  <c r="CD396" i="1"/>
  <c r="GL396" i="1"/>
  <c r="HH396" i="1"/>
  <c r="FT396" i="1"/>
  <c r="FB396" i="1"/>
  <c r="EJ396" i="1"/>
  <c r="DQ164" i="1"/>
  <c r="CY164" i="1"/>
  <c r="GJ164" i="1"/>
  <c r="GK164" i="1"/>
  <c r="FR164" i="1"/>
  <c r="EI164" i="1"/>
  <c r="EZ164" i="1"/>
  <c r="FS164" i="1"/>
  <c r="EH164" i="1"/>
  <c r="DP164" i="1"/>
  <c r="CX164" i="1"/>
  <c r="FA164" i="1"/>
  <c r="CD369" i="1"/>
  <c r="HH369" i="1"/>
  <c r="FB369" i="1"/>
  <c r="GL369" i="1"/>
  <c r="FT369" i="1"/>
  <c r="EJ369" i="1"/>
  <c r="DR369" i="1"/>
  <c r="CZ369" i="1"/>
  <c r="CG369" i="1"/>
  <c r="CD469" i="1"/>
  <c r="FT469" i="1"/>
  <c r="FB469" i="1"/>
  <c r="EJ469" i="1"/>
  <c r="DR469" i="1"/>
  <c r="CZ469" i="1"/>
  <c r="GL469" i="1"/>
  <c r="CG469" i="1"/>
  <c r="HH469" i="1"/>
  <c r="EI446" i="1"/>
  <c r="CX446" i="1"/>
  <c r="FR446" i="1"/>
  <c r="EZ446" i="1"/>
  <c r="GK446" i="1"/>
  <c r="EH446" i="1"/>
  <c r="FS446" i="1"/>
  <c r="DP446" i="1"/>
  <c r="FA446" i="1"/>
  <c r="DQ446" i="1"/>
  <c r="CY446" i="1"/>
  <c r="GJ446" i="1"/>
  <c r="GL105" i="1"/>
  <c r="FT105" i="1"/>
  <c r="FB105" i="1"/>
  <c r="EJ105" i="1"/>
  <c r="DR105" i="1"/>
  <c r="CZ105" i="1"/>
  <c r="CG105" i="1"/>
  <c r="CD105" i="1"/>
  <c r="CZ394" i="1"/>
  <c r="EJ394" i="1"/>
  <c r="FT394" i="1"/>
  <c r="DR394" i="1"/>
  <c r="CG394" i="1"/>
  <c r="CD394" i="1"/>
  <c r="HH394" i="1"/>
  <c r="FB394" i="1"/>
  <c r="GL394" i="1"/>
  <c r="DR154" i="1"/>
  <c r="CZ154" i="1"/>
  <c r="CG154" i="1"/>
  <c r="CD154" i="1"/>
  <c r="GL154" i="1"/>
  <c r="FT154" i="1"/>
  <c r="FB154" i="1"/>
  <c r="EJ154" i="1"/>
  <c r="GJ436" i="1"/>
  <c r="EH436" i="1"/>
  <c r="GK436" i="1"/>
  <c r="FS436" i="1"/>
  <c r="DP436" i="1"/>
  <c r="FA436" i="1"/>
  <c r="CX436" i="1"/>
  <c r="EI436" i="1"/>
  <c r="DQ436" i="1"/>
  <c r="CY436" i="1"/>
  <c r="FR436" i="1"/>
  <c r="EZ436" i="1"/>
  <c r="FA166" i="1"/>
  <c r="GK166" i="1"/>
  <c r="DQ166" i="1"/>
  <c r="CY166" i="1"/>
  <c r="GJ166" i="1"/>
  <c r="FS166" i="1"/>
  <c r="FR166" i="1"/>
  <c r="EI166" i="1"/>
  <c r="EZ166" i="1"/>
  <c r="EH166" i="1"/>
  <c r="DP166" i="1"/>
  <c r="CX166" i="1"/>
  <c r="GJ518" i="1"/>
  <c r="GH518" i="1" s="1"/>
  <c r="GI518" i="1" s="1"/>
  <c r="FS518" i="1"/>
  <c r="EZ518" i="1"/>
  <c r="FA518" i="1"/>
  <c r="EH518" i="1"/>
  <c r="CY518" i="1"/>
  <c r="EI518" i="1"/>
  <c r="DQ518" i="1"/>
  <c r="DP518" i="1"/>
  <c r="FR518" i="1"/>
  <c r="GK518" i="1"/>
  <c r="GF518" i="1" s="1"/>
  <c r="CX518" i="1"/>
  <c r="FB294" i="1"/>
  <c r="EJ294" i="1"/>
  <c r="FT294" i="1"/>
  <c r="CZ294" i="1"/>
  <c r="CG294" i="1"/>
  <c r="GL294" i="1"/>
  <c r="HH294" i="1"/>
  <c r="DR294" i="1"/>
  <c r="CD294" i="1"/>
  <c r="DR411" i="1"/>
  <c r="HH411" i="1"/>
  <c r="GL411" i="1"/>
  <c r="FT411" i="1"/>
  <c r="FB411" i="1"/>
  <c r="EJ411" i="1"/>
  <c r="CZ411" i="1"/>
  <c r="CG411" i="1"/>
  <c r="CD411" i="1"/>
  <c r="FS490" i="1"/>
  <c r="EZ490" i="1"/>
  <c r="EX490" i="1" s="1"/>
  <c r="EY490" i="1" s="1"/>
  <c r="EH490" i="1"/>
  <c r="EF490" i="1" s="1"/>
  <c r="EG490" i="1" s="1"/>
  <c r="GK490" i="1"/>
  <c r="DP490" i="1"/>
  <c r="CY490" i="1"/>
  <c r="DQ490" i="1"/>
  <c r="CX490" i="1"/>
  <c r="GJ490" i="1"/>
  <c r="FR490" i="1"/>
  <c r="FA490" i="1"/>
  <c r="EI490" i="1"/>
  <c r="FT427" i="1"/>
  <c r="EJ427" i="1"/>
  <c r="CG427" i="1"/>
  <c r="HH427" i="1"/>
  <c r="GL427" i="1"/>
  <c r="CZ427" i="1"/>
  <c r="CD427" i="1"/>
  <c r="FB427" i="1"/>
  <c r="DR427" i="1"/>
  <c r="CD175" i="1"/>
  <c r="CG175" i="1"/>
  <c r="DR175" i="1"/>
  <c r="EJ175" i="1"/>
  <c r="FT175" i="1"/>
  <c r="GL175" i="1"/>
  <c r="CZ175" i="1"/>
  <c r="FB175" i="1"/>
  <c r="EJ153" i="1"/>
  <c r="DR153" i="1"/>
  <c r="CZ153" i="1"/>
  <c r="CG153" i="1"/>
  <c r="CD153" i="1"/>
  <c r="GL153" i="1"/>
  <c r="FT153" i="1"/>
  <c r="FB153" i="1"/>
  <c r="HH524" i="1"/>
  <c r="FT524" i="1"/>
  <c r="DR524" i="1"/>
  <c r="FB524" i="1"/>
  <c r="EJ524" i="1"/>
  <c r="CZ524" i="1"/>
  <c r="GL524" i="1"/>
  <c r="CD524" i="1"/>
  <c r="CG524" i="1"/>
  <c r="GK163" i="1"/>
  <c r="EI163" i="1"/>
  <c r="FS163" i="1"/>
  <c r="FA163" i="1"/>
  <c r="CY163" i="1"/>
  <c r="EH163" i="1"/>
  <c r="DP163" i="1"/>
  <c r="DQ163" i="1"/>
  <c r="GJ163" i="1"/>
  <c r="FR163" i="1"/>
  <c r="EZ163" i="1"/>
  <c r="CX163" i="1"/>
  <c r="CY460" i="1"/>
  <c r="EI460" i="1"/>
  <c r="FA460" i="1"/>
  <c r="GK460" i="1"/>
  <c r="FS460" i="1"/>
  <c r="DQ460" i="1"/>
  <c r="EZ460" i="1"/>
  <c r="GJ460" i="1"/>
  <c r="FR460" i="1"/>
  <c r="EH460" i="1"/>
  <c r="DP460" i="1"/>
  <c r="CX460" i="1"/>
  <c r="FB403" i="1"/>
  <c r="CZ403" i="1"/>
  <c r="CG403" i="1"/>
  <c r="CD403" i="1"/>
  <c r="HH403" i="1"/>
  <c r="GL403" i="1"/>
  <c r="FT403" i="1"/>
  <c r="EJ403" i="1"/>
  <c r="DR403" i="1"/>
  <c r="CD168" i="1"/>
  <c r="CG168" i="1"/>
  <c r="CZ168" i="1"/>
  <c r="DR168" i="1"/>
  <c r="FB168" i="1"/>
  <c r="FT168" i="1"/>
  <c r="EJ168" i="1"/>
  <c r="GL168" i="1"/>
  <c r="FB101" i="1"/>
  <c r="EJ101" i="1"/>
  <c r="DR101" i="1"/>
  <c r="CZ101" i="1"/>
  <c r="CG101" i="1"/>
  <c r="CD101" i="1"/>
  <c r="GL101" i="1"/>
  <c r="FT101" i="1"/>
  <c r="FB339" i="1"/>
  <c r="CZ339" i="1"/>
  <c r="CD339" i="1"/>
  <c r="CG339" i="1"/>
  <c r="DR339" i="1"/>
  <c r="HH339" i="1"/>
  <c r="GL339" i="1"/>
  <c r="FT339" i="1"/>
  <c r="EJ339" i="1"/>
  <c r="FT459" i="1"/>
  <c r="CZ459" i="1"/>
  <c r="CD459" i="1"/>
  <c r="FB459" i="1"/>
  <c r="CG459" i="1"/>
  <c r="GL459" i="1"/>
  <c r="HH459" i="1"/>
  <c r="DR459" i="1"/>
  <c r="EJ459" i="1"/>
  <c r="CZ506" i="1"/>
  <c r="CD506" i="1"/>
  <c r="FT506" i="1"/>
  <c r="FB506" i="1"/>
  <c r="HH506" i="1"/>
  <c r="GL506" i="1"/>
  <c r="CG506" i="1"/>
  <c r="DR506" i="1"/>
  <c r="EJ506" i="1"/>
  <c r="CZ87" i="1"/>
  <c r="CG87" i="1"/>
  <c r="CD87" i="1"/>
  <c r="GL87" i="1"/>
  <c r="FT87" i="1"/>
  <c r="FB87" i="1"/>
  <c r="EJ87" i="1"/>
  <c r="DR87" i="1"/>
  <c r="HH330" i="1"/>
  <c r="FB330" i="1"/>
  <c r="EJ330" i="1"/>
  <c r="CD330" i="1"/>
  <c r="GL330" i="1"/>
  <c r="FT330" i="1"/>
  <c r="DR330" i="1"/>
  <c r="CZ330" i="1"/>
  <c r="CG330" i="1"/>
  <c r="CD85" i="1"/>
  <c r="GL85" i="1"/>
  <c r="FT85" i="1"/>
  <c r="FB85" i="1"/>
  <c r="EJ85" i="1"/>
  <c r="DR85" i="1"/>
  <c r="CZ85" i="1"/>
  <c r="CG85" i="1"/>
  <c r="CD173" i="1"/>
  <c r="CG173" i="1"/>
  <c r="EJ173" i="1"/>
  <c r="GL173" i="1"/>
  <c r="CZ173" i="1"/>
  <c r="DR173" i="1"/>
  <c r="FB173" i="1"/>
  <c r="FT173" i="1"/>
  <c r="CG375" i="1"/>
  <c r="CD375" i="1"/>
  <c r="EJ375" i="1"/>
  <c r="DR375" i="1"/>
  <c r="CZ375" i="1"/>
  <c r="HH375" i="1"/>
  <c r="GL375" i="1"/>
  <c r="FT375" i="1"/>
  <c r="FB375" i="1"/>
  <c r="CG148" i="1"/>
  <c r="CD148" i="1"/>
  <c r="GL148" i="1"/>
  <c r="FT148" i="1"/>
  <c r="FB148" i="1"/>
  <c r="EJ148" i="1"/>
  <c r="DR148" i="1"/>
  <c r="CZ148" i="1"/>
  <c r="CD81" i="1"/>
  <c r="GL81" i="1"/>
  <c r="FT81" i="1"/>
  <c r="FB81" i="1"/>
  <c r="EJ81" i="1"/>
  <c r="DR81" i="1"/>
  <c r="CZ81" i="1"/>
  <c r="CG81" i="1"/>
  <c r="CD83" i="1"/>
  <c r="GL83" i="1"/>
  <c r="FT83" i="1"/>
  <c r="FB83" i="1"/>
  <c r="EJ83" i="1"/>
  <c r="DR83" i="1"/>
  <c r="CZ83" i="1"/>
  <c r="CG83" i="1"/>
  <c r="FT308" i="1"/>
  <c r="DR308" i="1"/>
  <c r="CG308" i="1"/>
  <c r="CZ308" i="1"/>
  <c r="HH308" i="1"/>
  <c r="GL308" i="1"/>
  <c r="FB308" i="1"/>
  <c r="EJ308" i="1"/>
  <c r="CD308" i="1"/>
  <c r="FT510" i="1"/>
  <c r="EJ510" i="1"/>
  <c r="CD510" i="1"/>
  <c r="DR510" i="1"/>
  <c r="CZ510" i="1"/>
  <c r="HH510" i="1"/>
  <c r="CG510" i="1"/>
  <c r="FB510" i="1"/>
  <c r="GL510" i="1"/>
  <c r="CD160" i="1"/>
  <c r="CG160" i="1"/>
  <c r="CZ160" i="1"/>
  <c r="DR160" i="1"/>
  <c r="FB160" i="1"/>
  <c r="FT160" i="1"/>
  <c r="GL160" i="1"/>
  <c r="EJ160" i="1"/>
  <c r="DQ176" i="1"/>
  <c r="DP176" i="1"/>
  <c r="CX176" i="1"/>
  <c r="FA176" i="1"/>
  <c r="CY176" i="1"/>
  <c r="GJ176" i="1"/>
  <c r="GK176" i="1"/>
  <c r="FR176" i="1"/>
  <c r="EI176" i="1"/>
  <c r="EZ176" i="1"/>
  <c r="FS176" i="1"/>
  <c r="EH176" i="1"/>
  <c r="CG362" i="1"/>
  <c r="DR362" i="1"/>
  <c r="CZ362" i="1"/>
  <c r="EJ362" i="1"/>
  <c r="FT362" i="1"/>
  <c r="FB362" i="1"/>
  <c r="GL362" i="1"/>
  <c r="HH362" i="1"/>
  <c r="CD362" i="1"/>
  <c r="HH392" i="1"/>
  <c r="EJ392" i="1"/>
  <c r="FB392" i="1"/>
  <c r="CG392" i="1"/>
  <c r="GL392" i="1"/>
  <c r="CD392" i="1"/>
  <c r="DR392" i="1"/>
  <c r="CZ392" i="1"/>
  <c r="FT392" i="1"/>
  <c r="CG416" i="1"/>
  <c r="HH416" i="1"/>
  <c r="CZ416" i="1"/>
  <c r="CD416" i="1"/>
  <c r="GL416" i="1"/>
  <c r="FB416" i="1"/>
  <c r="FT416" i="1"/>
  <c r="EJ416" i="1"/>
  <c r="DR416" i="1"/>
  <c r="CY473" i="1"/>
  <c r="DQ473" i="1"/>
  <c r="GJ473" i="1"/>
  <c r="FR473" i="1"/>
  <c r="EZ473" i="1"/>
  <c r="GK473" i="1"/>
  <c r="EH473" i="1"/>
  <c r="FS473" i="1"/>
  <c r="DP473" i="1"/>
  <c r="FA473" i="1"/>
  <c r="CX473" i="1"/>
  <c r="EI473" i="1"/>
  <c r="CD502" i="1"/>
  <c r="CG502" i="1"/>
  <c r="FT502" i="1"/>
  <c r="DR502" i="1"/>
  <c r="FB502" i="1"/>
  <c r="EJ502" i="1"/>
  <c r="CZ502" i="1"/>
  <c r="GL502" i="1"/>
  <c r="HH502" i="1"/>
  <c r="CG321" i="1"/>
  <c r="FB321" i="1"/>
  <c r="DR321" i="1"/>
  <c r="CZ321" i="1"/>
  <c r="FT321" i="1"/>
  <c r="EJ321" i="1"/>
  <c r="CD321" i="1"/>
  <c r="GL321" i="1"/>
  <c r="GL514" i="1"/>
  <c r="DR514" i="1"/>
  <c r="CZ514" i="1"/>
  <c r="EJ514" i="1"/>
  <c r="CG514" i="1"/>
  <c r="CD514" i="1"/>
  <c r="FT514" i="1"/>
  <c r="FB514" i="1"/>
  <c r="HH514" i="1"/>
  <c r="FT338" i="1"/>
  <c r="FB338" i="1"/>
  <c r="GL338" i="1"/>
  <c r="EJ338" i="1"/>
  <c r="DR338" i="1"/>
  <c r="CZ338" i="1"/>
  <c r="CG338" i="1"/>
  <c r="CD338" i="1"/>
  <c r="HH338" i="1"/>
  <c r="GK256" i="1"/>
  <c r="FS256" i="1"/>
  <c r="FA256" i="1"/>
  <c r="EI256" i="1"/>
  <c r="DQ256" i="1"/>
  <c r="CY256" i="1"/>
  <c r="GJ256" i="1"/>
  <c r="FR256" i="1"/>
  <c r="EZ256" i="1"/>
  <c r="EH256" i="1"/>
  <c r="DP256" i="1"/>
  <c r="CX256" i="1"/>
  <c r="HH328" i="1"/>
  <c r="GL328" i="1"/>
  <c r="FT328" i="1"/>
  <c r="FB328" i="1"/>
  <c r="EJ328" i="1"/>
  <c r="DR328" i="1"/>
  <c r="CZ328" i="1"/>
  <c r="CG328" i="1"/>
  <c r="CD328" i="1"/>
  <c r="EX410" i="1"/>
  <c r="EY410" i="1" s="1"/>
  <c r="EV410" i="1"/>
  <c r="CD549" i="1"/>
  <c r="FB549" i="1"/>
  <c r="EJ549" i="1"/>
  <c r="DR549" i="1"/>
  <c r="CZ549" i="1"/>
  <c r="FT549" i="1"/>
  <c r="CG549" i="1"/>
  <c r="HH549" i="1"/>
  <c r="GL549" i="1"/>
  <c r="GJ43" i="1"/>
  <c r="FR43" i="1"/>
  <c r="EZ43" i="1"/>
  <c r="EH43" i="1"/>
  <c r="DP43" i="1"/>
  <c r="CX43" i="1"/>
  <c r="FS43" i="1"/>
  <c r="EI43" i="1"/>
  <c r="GK43" i="1"/>
  <c r="CY43" i="1"/>
  <c r="FA43" i="1"/>
  <c r="DQ43" i="1"/>
  <c r="GK206" i="1"/>
  <c r="FS206" i="1"/>
  <c r="FA206" i="1"/>
  <c r="EI206" i="1"/>
  <c r="DQ206" i="1"/>
  <c r="CY206" i="1"/>
  <c r="GJ206" i="1"/>
  <c r="FR206" i="1"/>
  <c r="EZ206" i="1"/>
  <c r="EH206" i="1"/>
  <c r="DP206" i="1"/>
  <c r="CX206" i="1"/>
  <c r="GK278" i="1"/>
  <c r="FS278" i="1"/>
  <c r="FA278" i="1"/>
  <c r="EI278" i="1"/>
  <c r="DQ278" i="1"/>
  <c r="CY278" i="1"/>
  <c r="GJ278" i="1"/>
  <c r="FR278" i="1"/>
  <c r="EZ278" i="1"/>
  <c r="EH278" i="1"/>
  <c r="DP278" i="1"/>
  <c r="CX278" i="1"/>
  <c r="GL381" i="1"/>
  <c r="FT381" i="1"/>
  <c r="FB381" i="1"/>
  <c r="EJ381" i="1"/>
  <c r="DR381" i="1"/>
  <c r="CZ381" i="1"/>
  <c r="CG381" i="1"/>
  <c r="HH381" i="1"/>
  <c r="CD381" i="1"/>
  <c r="HH519" i="1"/>
  <c r="GL519" i="1"/>
  <c r="FT519" i="1"/>
  <c r="FB519" i="1"/>
  <c r="EJ519" i="1"/>
  <c r="DR519" i="1"/>
  <c r="CZ519" i="1"/>
  <c r="CG519" i="1"/>
  <c r="CD519" i="1"/>
  <c r="GJ30" i="1"/>
  <c r="FR30" i="1"/>
  <c r="EZ30" i="1"/>
  <c r="EH30" i="1"/>
  <c r="DP30" i="1"/>
  <c r="CX30" i="1"/>
  <c r="EI30" i="1"/>
  <c r="GK30" i="1"/>
  <c r="CY30" i="1"/>
  <c r="FA30" i="1"/>
  <c r="DQ30" i="1"/>
  <c r="FS30" i="1"/>
  <c r="CD236" i="1"/>
  <c r="HH236" i="1"/>
  <c r="GL236" i="1"/>
  <c r="FT236" i="1"/>
  <c r="FB236" i="1"/>
  <c r="EJ236" i="1"/>
  <c r="DR236" i="1"/>
  <c r="CZ236" i="1"/>
  <c r="CG236" i="1"/>
  <c r="EX331" i="1"/>
  <c r="EY331" i="1" s="1"/>
  <c r="EV331" i="1"/>
  <c r="GL418" i="1"/>
  <c r="FT418" i="1"/>
  <c r="FB418" i="1"/>
  <c r="EJ418" i="1"/>
  <c r="DR418" i="1"/>
  <c r="CZ418" i="1"/>
  <c r="CG418" i="1"/>
  <c r="CD418" i="1"/>
  <c r="HH418" i="1"/>
  <c r="GJ32" i="1"/>
  <c r="FR32" i="1"/>
  <c r="EZ32" i="1"/>
  <c r="EH32" i="1"/>
  <c r="DP32" i="1"/>
  <c r="CX32" i="1"/>
  <c r="DQ32" i="1"/>
  <c r="FS32" i="1"/>
  <c r="EI32" i="1"/>
  <c r="GK32" i="1"/>
  <c r="CY32" i="1"/>
  <c r="FA32" i="1"/>
  <c r="DL420" i="1"/>
  <c r="DN420" i="1"/>
  <c r="DO420" i="1" s="1"/>
  <c r="CG228" i="1"/>
  <c r="CD228" i="1"/>
  <c r="GL228" i="1"/>
  <c r="FB228" i="1"/>
  <c r="DR228" i="1"/>
  <c r="FT228" i="1"/>
  <c r="EJ228" i="1"/>
  <c r="CZ228" i="1"/>
  <c r="GK57" i="1"/>
  <c r="FS57" i="1"/>
  <c r="FA57" i="1"/>
  <c r="EI57" i="1"/>
  <c r="DQ57" i="1"/>
  <c r="CY57" i="1"/>
  <c r="GJ57" i="1"/>
  <c r="FR57" i="1"/>
  <c r="EZ57" i="1"/>
  <c r="EH57" i="1"/>
  <c r="DP57" i="1"/>
  <c r="CX57" i="1"/>
  <c r="GH295" i="1"/>
  <c r="GI295" i="1" s="1"/>
  <c r="GF295" i="1"/>
  <c r="GK240" i="1"/>
  <c r="FS240" i="1"/>
  <c r="FA240" i="1"/>
  <c r="EI240" i="1"/>
  <c r="DQ240" i="1"/>
  <c r="CY240" i="1"/>
  <c r="GJ240" i="1"/>
  <c r="FR240" i="1"/>
  <c r="EZ240" i="1"/>
  <c r="EH240" i="1"/>
  <c r="DP240" i="1"/>
  <c r="CX240" i="1"/>
  <c r="CV270" i="1"/>
  <c r="CW270" i="1" s="1"/>
  <c r="CT270" i="1"/>
  <c r="DN152" i="1"/>
  <c r="DO152" i="1" s="1"/>
  <c r="DL152" i="1"/>
  <c r="EX142" i="1"/>
  <c r="EY142" i="1" s="1"/>
  <c r="EV142" i="1"/>
  <c r="EF444" i="1"/>
  <c r="EG444" i="1" s="1"/>
  <c r="ED444" i="1"/>
  <c r="GJ12" i="1"/>
  <c r="FR12" i="1"/>
  <c r="EZ12" i="1"/>
  <c r="EH12" i="1"/>
  <c r="DP12" i="1"/>
  <c r="GK12" i="1"/>
  <c r="DQ12" i="1"/>
  <c r="CX12" i="1"/>
  <c r="EI12" i="1"/>
  <c r="FA12" i="1"/>
  <c r="FS12" i="1"/>
  <c r="CY12" i="1"/>
  <c r="GJ547" i="1"/>
  <c r="FR547" i="1"/>
  <c r="EZ547" i="1"/>
  <c r="EH547" i="1"/>
  <c r="DP547" i="1"/>
  <c r="CX547" i="1"/>
  <c r="DQ547" i="1"/>
  <c r="FS547" i="1"/>
  <c r="EI547" i="1"/>
  <c r="CY547" i="1"/>
  <c r="GK547" i="1"/>
  <c r="FA547" i="1"/>
  <c r="GK95" i="1"/>
  <c r="FS95" i="1"/>
  <c r="FA95" i="1"/>
  <c r="EI95" i="1"/>
  <c r="DQ95" i="1"/>
  <c r="CY95" i="1"/>
  <c r="GJ95" i="1"/>
  <c r="EZ95" i="1"/>
  <c r="DP95" i="1"/>
  <c r="FR95" i="1"/>
  <c r="CX95" i="1"/>
  <c r="EH95" i="1"/>
  <c r="EF314" i="1"/>
  <c r="EG314" i="1" s="1"/>
  <c r="ED314" i="1"/>
  <c r="GH386" i="1"/>
  <c r="GI386" i="1" s="1"/>
  <c r="GF386" i="1"/>
  <c r="DN408" i="1"/>
  <c r="DO408" i="1" s="1"/>
  <c r="DL408" i="1"/>
  <c r="GH402" i="1"/>
  <c r="GI402" i="1" s="1"/>
  <c r="GF402" i="1"/>
  <c r="GK455" i="1"/>
  <c r="FS455" i="1"/>
  <c r="FA455" i="1"/>
  <c r="EI455" i="1"/>
  <c r="DQ455" i="1"/>
  <c r="CY455" i="1"/>
  <c r="GJ455" i="1"/>
  <c r="FR455" i="1"/>
  <c r="EZ455" i="1"/>
  <c r="EH455" i="1"/>
  <c r="DP455" i="1"/>
  <c r="CX455" i="1"/>
  <c r="DQ466" i="1"/>
  <c r="FS466" i="1"/>
  <c r="DP466" i="1"/>
  <c r="FR466" i="1"/>
  <c r="EI466" i="1"/>
  <c r="GK466" i="1"/>
  <c r="EH466" i="1"/>
  <c r="GJ466" i="1"/>
  <c r="CY466" i="1"/>
  <c r="FA466" i="1"/>
  <c r="CX466" i="1"/>
  <c r="EZ466" i="1"/>
  <c r="GK520" i="1"/>
  <c r="FS520" i="1"/>
  <c r="FA520" i="1"/>
  <c r="EI520" i="1"/>
  <c r="DQ520" i="1"/>
  <c r="CY520" i="1"/>
  <c r="FR520" i="1"/>
  <c r="EH520" i="1"/>
  <c r="EZ520" i="1"/>
  <c r="GJ520" i="1"/>
  <c r="DP520" i="1"/>
  <c r="CX520" i="1"/>
  <c r="FA538" i="1"/>
  <c r="EH538" i="1"/>
  <c r="DP538" i="1"/>
  <c r="CX538" i="1"/>
  <c r="FS538" i="1"/>
  <c r="EZ538" i="1"/>
  <c r="GK538" i="1"/>
  <c r="FR538" i="1"/>
  <c r="DQ538" i="1"/>
  <c r="GJ538" i="1"/>
  <c r="CY538" i="1"/>
  <c r="EI538" i="1"/>
  <c r="CD13" i="1"/>
  <c r="GL13" i="1"/>
  <c r="DR13" i="1"/>
  <c r="EJ13" i="1"/>
  <c r="FB13" i="1"/>
  <c r="CG13" i="1"/>
  <c r="FT13" i="1"/>
  <c r="CZ13" i="1"/>
  <c r="DN156" i="1"/>
  <c r="DO156" i="1" s="1"/>
  <c r="DL156" i="1"/>
  <c r="FP156" i="1"/>
  <c r="FQ156" i="1" s="1"/>
  <c r="FN156" i="1"/>
  <c r="CD237" i="1"/>
  <c r="HH237" i="1"/>
  <c r="GL237" i="1"/>
  <c r="FT237" i="1"/>
  <c r="FB237" i="1"/>
  <c r="EJ237" i="1"/>
  <c r="DR237" i="1"/>
  <c r="CZ237" i="1"/>
  <c r="CG237" i="1"/>
  <c r="HH344" i="1"/>
  <c r="GL344" i="1"/>
  <c r="FT344" i="1"/>
  <c r="FB344" i="1"/>
  <c r="EJ344" i="1"/>
  <c r="DR344" i="1"/>
  <c r="CZ344" i="1"/>
  <c r="CG344" i="1"/>
  <c r="CD344" i="1"/>
  <c r="GH140" i="1"/>
  <c r="GI140" i="1" s="1"/>
  <c r="GF140" i="1"/>
  <c r="GK130" i="1"/>
  <c r="FS130" i="1"/>
  <c r="FA130" i="1"/>
  <c r="EI130" i="1"/>
  <c r="DQ130" i="1"/>
  <c r="CY130" i="1"/>
  <c r="GJ130" i="1"/>
  <c r="FR130" i="1"/>
  <c r="EZ130" i="1"/>
  <c r="EH130" i="1"/>
  <c r="DP130" i="1"/>
  <c r="CX130" i="1"/>
  <c r="GK179" i="1"/>
  <c r="FS179" i="1"/>
  <c r="FA179" i="1"/>
  <c r="EI179" i="1"/>
  <c r="DQ179" i="1"/>
  <c r="CY179" i="1"/>
  <c r="GJ179" i="1"/>
  <c r="FR179" i="1"/>
  <c r="EZ179" i="1"/>
  <c r="EH179" i="1"/>
  <c r="DP179" i="1"/>
  <c r="CX179" i="1"/>
  <c r="GK187" i="1"/>
  <c r="FS187" i="1"/>
  <c r="FA187" i="1"/>
  <c r="EI187" i="1"/>
  <c r="DQ187" i="1"/>
  <c r="CY187" i="1"/>
  <c r="GJ187" i="1"/>
  <c r="FR187" i="1"/>
  <c r="EZ187" i="1"/>
  <c r="EH187" i="1"/>
  <c r="DP187" i="1"/>
  <c r="CX187" i="1"/>
  <c r="GK195" i="1"/>
  <c r="FS195" i="1"/>
  <c r="FA195" i="1"/>
  <c r="EI195" i="1"/>
  <c r="DQ195" i="1"/>
  <c r="CY195" i="1"/>
  <c r="GJ195" i="1"/>
  <c r="FR195" i="1"/>
  <c r="EZ195" i="1"/>
  <c r="EH195" i="1"/>
  <c r="DP195" i="1"/>
  <c r="CX195" i="1"/>
  <c r="GH247" i="1"/>
  <c r="GI247" i="1" s="1"/>
  <c r="GF247" i="1"/>
  <c r="EV420" i="1"/>
  <c r="EX420" i="1"/>
  <c r="EY420" i="1" s="1"/>
  <c r="FN438" i="1"/>
  <c r="FP438" i="1"/>
  <c r="FQ438" i="1" s="1"/>
  <c r="EI553" i="1"/>
  <c r="EH553" i="1"/>
  <c r="FA553" i="1"/>
  <c r="FR553" i="1"/>
  <c r="CX553" i="1"/>
  <c r="GK553" i="1"/>
  <c r="DQ553" i="1"/>
  <c r="GJ553" i="1"/>
  <c r="CY553" i="1"/>
  <c r="EZ553" i="1"/>
  <c r="FS553" i="1"/>
  <c r="DP553" i="1"/>
  <c r="GL80" i="1"/>
  <c r="FT80" i="1"/>
  <c r="FB80" i="1"/>
  <c r="EJ80" i="1"/>
  <c r="DR80" i="1"/>
  <c r="CZ80" i="1"/>
  <c r="CG80" i="1"/>
  <c r="CD80" i="1"/>
  <c r="EX322" i="1"/>
  <c r="EY322" i="1" s="1"/>
  <c r="EV322" i="1"/>
  <c r="GH307" i="1"/>
  <c r="GI307" i="1" s="1"/>
  <c r="GF307" i="1"/>
  <c r="DN324" i="1"/>
  <c r="DO324" i="1" s="1"/>
  <c r="DL324" i="1"/>
  <c r="DN557" i="1"/>
  <c r="DO557" i="1" s="1"/>
  <c r="DL557" i="1"/>
  <c r="CV177" i="1"/>
  <c r="CW177" i="1" s="1"/>
  <c r="CT177" i="1"/>
  <c r="DN142" i="1"/>
  <c r="DO142" i="1" s="1"/>
  <c r="DL142" i="1"/>
  <c r="GK202" i="1"/>
  <c r="FS202" i="1"/>
  <c r="FA202" i="1"/>
  <c r="EI202" i="1"/>
  <c r="DQ202" i="1"/>
  <c r="CY202" i="1"/>
  <c r="GJ202" i="1"/>
  <c r="FR202" i="1"/>
  <c r="EZ202" i="1"/>
  <c r="EH202" i="1"/>
  <c r="DP202" i="1"/>
  <c r="CX202" i="1"/>
  <c r="GK414" i="1"/>
  <c r="FS414" i="1"/>
  <c r="FA414" i="1"/>
  <c r="EI414" i="1"/>
  <c r="DQ414" i="1"/>
  <c r="CY414" i="1"/>
  <c r="GJ414" i="1"/>
  <c r="FR414" i="1"/>
  <c r="EZ414" i="1"/>
  <c r="EH414" i="1"/>
  <c r="DP414" i="1"/>
  <c r="CX414" i="1"/>
  <c r="CD433" i="1"/>
  <c r="HH433" i="1"/>
  <c r="GL433" i="1"/>
  <c r="FT433" i="1"/>
  <c r="FB433" i="1"/>
  <c r="EJ433" i="1"/>
  <c r="DR433" i="1"/>
  <c r="CZ433" i="1"/>
  <c r="CG433" i="1"/>
  <c r="GJ38" i="1"/>
  <c r="FR38" i="1"/>
  <c r="EZ38" i="1"/>
  <c r="EH38" i="1"/>
  <c r="DP38" i="1"/>
  <c r="CX38" i="1"/>
  <c r="EI38" i="1"/>
  <c r="GK38" i="1"/>
  <c r="CY38" i="1"/>
  <c r="FA38" i="1"/>
  <c r="DQ38" i="1"/>
  <c r="FS38" i="1"/>
  <c r="DN100" i="1"/>
  <c r="DO100" i="1" s="1"/>
  <c r="DL100" i="1"/>
  <c r="EX141" i="1"/>
  <c r="EY141" i="1" s="1"/>
  <c r="EV141" i="1"/>
  <c r="EX139" i="1"/>
  <c r="EY139" i="1" s="1"/>
  <c r="EV139" i="1"/>
  <c r="GJ291" i="1"/>
  <c r="FR291" i="1"/>
  <c r="EZ291" i="1"/>
  <c r="EH291" i="1"/>
  <c r="DP291" i="1"/>
  <c r="CX291" i="1"/>
  <c r="GK291" i="1"/>
  <c r="FS291" i="1"/>
  <c r="FA291" i="1"/>
  <c r="EI291" i="1"/>
  <c r="DQ291" i="1"/>
  <c r="CY291" i="1"/>
  <c r="DN138" i="1"/>
  <c r="DO138" i="1" s="1"/>
  <c r="DL138" i="1"/>
  <c r="GK300" i="1"/>
  <c r="FS300" i="1"/>
  <c r="FA300" i="1"/>
  <c r="EI300" i="1"/>
  <c r="DQ300" i="1"/>
  <c r="CY300" i="1"/>
  <c r="GJ300" i="1"/>
  <c r="FR300" i="1"/>
  <c r="EZ300" i="1"/>
  <c r="EH300" i="1"/>
  <c r="DP300" i="1"/>
  <c r="CX300" i="1"/>
  <c r="GK61" i="1"/>
  <c r="FS61" i="1"/>
  <c r="FA61" i="1"/>
  <c r="EI61" i="1"/>
  <c r="DQ61" i="1"/>
  <c r="CY61" i="1"/>
  <c r="GJ61" i="1"/>
  <c r="FR61" i="1"/>
  <c r="EZ61" i="1"/>
  <c r="EH61" i="1"/>
  <c r="DP61" i="1"/>
  <c r="CX61" i="1"/>
  <c r="GK77" i="1"/>
  <c r="FS77" i="1"/>
  <c r="FA77" i="1"/>
  <c r="EI77" i="1"/>
  <c r="DQ77" i="1"/>
  <c r="CY77" i="1"/>
  <c r="GJ77" i="1"/>
  <c r="FR77" i="1"/>
  <c r="EZ77" i="1"/>
  <c r="EH77" i="1"/>
  <c r="DP77" i="1"/>
  <c r="CX77" i="1"/>
  <c r="GK181" i="1"/>
  <c r="FS181" i="1"/>
  <c r="FA181" i="1"/>
  <c r="EI181" i="1"/>
  <c r="DQ181" i="1"/>
  <c r="CY181" i="1"/>
  <c r="GJ181" i="1"/>
  <c r="FR181" i="1"/>
  <c r="EZ181" i="1"/>
  <c r="EH181" i="1"/>
  <c r="DP181" i="1"/>
  <c r="CX181" i="1"/>
  <c r="GK277" i="1"/>
  <c r="FS277" i="1"/>
  <c r="FA277" i="1"/>
  <c r="EI277" i="1"/>
  <c r="DQ277" i="1"/>
  <c r="CY277" i="1"/>
  <c r="GJ277" i="1"/>
  <c r="FR277" i="1"/>
  <c r="EZ277" i="1"/>
  <c r="EH277" i="1"/>
  <c r="DP277" i="1"/>
  <c r="CX277" i="1"/>
  <c r="HH336" i="1"/>
  <c r="GL336" i="1"/>
  <c r="FT336" i="1"/>
  <c r="FB336" i="1"/>
  <c r="EJ336" i="1"/>
  <c r="DR336" i="1"/>
  <c r="CZ336" i="1"/>
  <c r="CD336" i="1"/>
  <c r="CG336" i="1"/>
  <c r="GK312" i="1"/>
  <c r="FS312" i="1"/>
  <c r="FA312" i="1"/>
  <c r="EI312" i="1"/>
  <c r="DQ312" i="1"/>
  <c r="CY312" i="1"/>
  <c r="GJ312" i="1"/>
  <c r="FR312" i="1"/>
  <c r="EZ312" i="1"/>
  <c r="EH312" i="1"/>
  <c r="DP312" i="1"/>
  <c r="CX312" i="1"/>
  <c r="DN177" i="1"/>
  <c r="DO177" i="1" s="1"/>
  <c r="DL177" i="1"/>
  <c r="CG210" i="1"/>
  <c r="GL210" i="1"/>
  <c r="FB210" i="1"/>
  <c r="CZ210" i="1"/>
  <c r="DR210" i="1"/>
  <c r="FT210" i="1"/>
  <c r="CD210" i="1"/>
  <c r="EJ210" i="1"/>
  <c r="CD486" i="1"/>
  <c r="HH486" i="1"/>
  <c r="GL486" i="1"/>
  <c r="FT486" i="1"/>
  <c r="FB486" i="1"/>
  <c r="EJ486" i="1"/>
  <c r="DR486" i="1"/>
  <c r="CZ486" i="1"/>
  <c r="CG486" i="1"/>
  <c r="EX82" i="1"/>
  <c r="EY82" i="1" s="1"/>
  <c r="EV82" i="1"/>
  <c r="CG351" i="1"/>
  <c r="HH351" i="1"/>
  <c r="FT351" i="1"/>
  <c r="CZ351" i="1"/>
  <c r="CD351" i="1"/>
  <c r="GL351" i="1"/>
  <c r="DR351" i="1"/>
  <c r="FB351" i="1"/>
  <c r="EJ351" i="1"/>
  <c r="CV139" i="1"/>
  <c r="CW139" i="1" s="1"/>
  <c r="CT139" i="1"/>
  <c r="EX151" i="1"/>
  <c r="EY151" i="1" s="1"/>
  <c r="EV151" i="1"/>
  <c r="CT249" i="1"/>
  <c r="CV249" i="1"/>
  <c r="CW249" i="1" s="1"/>
  <c r="GJ296" i="1"/>
  <c r="FR296" i="1"/>
  <c r="EZ296" i="1"/>
  <c r="EH296" i="1"/>
  <c r="GK296" i="1"/>
  <c r="FA296" i="1"/>
  <c r="DQ296" i="1"/>
  <c r="DP296" i="1"/>
  <c r="FS296" i="1"/>
  <c r="EI296" i="1"/>
  <c r="CX296" i="1"/>
  <c r="CY296" i="1"/>
  <c r="HH320" i="1"/>
  <c r="GL320" i="1"/>
  <c r="FT320" i="1"/>
  <c r="FB320" i="1"/>
  <c r="EJ320" i="1"/>
  <c r="DR320" i="1"/>
  <c r="CZ320" i="1"/>
  <c r="CD320" i="1"/>
  <c r="CG320" i="1"/>
  <c r="GH410" i="1"/>
  <c r="GI410" i="1" s="1"/>
  <c r="GF410" i="1"/>
  <c r="HH456" i="1"/>
  <c r="GL456" i="1"/>
  <c r="FT456" i="1"/>
  <c r="FB456" i="1"/>
  <c r="EJ456" i="1"/>
  <c r="DR456" i="1"/>
  <c r="CZ456" i="1"/>
  <c r="CG456" i="1"/>
  <c r="CD456" i="1"/>
  <c r="CD8" i="1"/>
  <c r="GL8" i="1"/>
  <c r="FT8" i="1"/>
  <c r="FB8" i="1"/>
  <c r="EJ8" i="1"/>
  <c r="DR8" i="1"/>
  <c r="CZ8" i="1"/>
  <c r="CG8" i="1"/>
  <c r="CG222" i="1"/>
  <c r="CD222" i="1"/>
  <c r="FT222" i="1"/>
  <c r="EJ222" i="1"/>
  <c r="CZ222" i="1"/>
  <c r="GL222" i="1"/>
  <c r="FB222" i="1"/>
  <c r="DR222" i="1"/>
  <c r="GJ260" i="1"/>
  <c r="FR260" i="1"/>
  <c r="EZ260" i="1"/>
  <c r="EH260" i="1"/>
  <c r="DP260" i="1"/>
  <c r="CX260" i="1"/>
  <c r="GK260" i="1"/>
  <c r="FS260" i="1"/>
  <c r="FA260" i="1"/>
  <c r="EI260" i="1"/>
  <c r="DQ260" i="1"/>
  <c r="CY260" i="1"/>
  <c r="DN295" i="1"/>
  <c r="DO295" i="1" s="1"/>
  <c r="DL295" i="1"/>
  <c r="EX324" i="1"/>
  <c r="EY324" i="1" s="1"/>
  <c r="EV324" i="1"/>
  <c r="HH348" i="1"/>
  <c r="GL348" i="1"/>
  <c r="FT348" i="1"/>
  <c r="FB348" i="1"/>
  <c r="EJ348" i="1"/>
  <c r="DR348" i="1"/>
  <c r="CZ348" i="1"/>
  <c r="CG348" i="1"/>
  <c r="CD348" i="1"/>
  <c r="EX395" i="1"/>
  <c r="EY395" i="1" s="1"/>
  <c r="EV395" i="1"/>
  <c r="GF457" i="1"/>
  <c r="GH457" i="1"/>
  <c r="GI457" i="1" s="1"/>
  <c r="GK531" i="1"/>
  <c r="CY531" i="1"/>
  <c r="GJ531" i="1"/>
  <c r="DQ531" i="1"/>
  <c r="CX531" i="1"/>
  <c r="EZ531" i="1"/>
  <c r="FS531" i="1"/>
  <c r="FR531" i="1"/>
  <c r="EI531" i="1"/>
  <c r="EH531" i="1"/>
  <c r="FA531" i="1"/>
  <c r="DP531" i="1"/>
  <c r="GL559" i="1"/>
  <c r="FT559" i="1"/>
  <c r="FB559" i="1"/>
  <c r="EJ559" i="1"/>
  <c r="DR559" i="1"/>
  <c r="CZ559" i="1"/>
  <c r="HH559" i="1"/>
  <c r="CD559" i="1"/>
  <c r="CG559" i="1"/>
  <c r="GK544" i="1"/>
  <c r="FS544" i="1"/>
  <c r="FA544" i="1"/>
  <c r="EI544" i="1"/>
  <c r="DQ544" i="1"/>
  <c r="CY544" i="1"/>
  <c r="GJ544" i="1"/>
  <c r="FR544" i="1"/>
  <c r="EZ544" i="1"/>
  <c r="EH544" i="1"/>
  <c r="DP544" i="1"/>
  <c r="CX544" i="1"/>
  <c r="CT550" i="1"/>
  <c r="CV550" i="1"/>
  <c r="CW550" i="1" s="1"/>
  <c r="GK345" i="1"/>
  <c r="FS345" i="1"/>
  <c r="FA345" i="1"/>
  <c r="EI345" i="1"/>
  <c r="DQ345" i="1"/>
  <c r="CY345" i="1"/>
  <c r="GJ345" i="1"/>
  <c r="FR345" i="1"/>
  <c r="EZ345" i="1"/>
  <c r="EH345" i="1"/>
  <c r="DP345" i="1"/>
  <c r="CX345" i="1"/>
  <c r="HH382" i="1"/>
  <c r="GL382" i="1"/>
  <c r="FT382" i="1"/>
  <c r="FB382" i="1"/>
  <c r="EJ382" i="1"/>
  <c r="DR382" i="1"/>
  <c r="CZ382" i="1"/>
  <c r="CG382" i="1"/>
  <c r="CD382" i="1"/>
  <c r="CD539" i="1"/>
  <c r="HH539" i="1"/>
  <c r="EJ539" i="1"/>
  <c r="FB539" i="1"/>
  <c r="GL539" i="1"/>
  <c r="DR539" i="1"/>
  <c r="CZ539" i="1"/>
  <c r="FT539" i="1"/>
  <c r="CG539" i="1"/>
  <c r="GK110" i="1"/>
  <c r="FS110" i="1"/>
  <c r="FA110" i="1"/>
  <c r="EI110" i="1"/>
  <c r="DQ110" i="1"/>
  <c r="CY110" i="1"/>
  <c r="GJ110" i="1"/>
  <c r="FR110" i="1"/>
  <c r="EZ110" i="1"/>
  <c r="EH110" i="1"/>
  <c r="DP110" i="1"/>
  <c r="CX110" i="1"/>
  <c r="GK51" i="1"/>
  <c r="FS51" i="1"/>
  <c r="FA51" i="1"/>
  <c r="EI51" i="1"/>
  <c r="DQ51" i="1"/>
  <c r="CY51" i="1"/>
  <c r="GJ51" i="1"/>
  <c r="FR51" i="1"/>
  <c r="EZ51" i="1"/>
  <c r="EH51" i="1"/>
  <c r="DP51" i="1"/>
  <c r="CX51" i="1"/>
  <c r="EF177" i="1"/>
  <c r="EG177" i="1" s="1"/>
  <c r="ED177" i="1"/>
  <c r="GL263" i="1"/>
  <c r="FT263" i="1"/>
  <c r="FB263" i="1"/>
  <c r="EJ263" i="1"/>
  <c r="DR263" i="1"/>
  <c r="CZ263" i="1"/>
  <c r="CG263" i="1"/>
  <c r="CD263" i="1"/>
  <c r="HH263" i="1"/>
  <c r="GK215" i="1"/>
  <c r="FS215" i="1"/>
  <c r="FA215" i="1"/>
  <c r="EI215" i="1"/>
  <c r="DQ215" i="1"/>
  <c r="CY215" i="1"/>
  <c r="GJ215" i="1"/>
  <c r="FR215" i="1"/>
  <c r="EZ215" i="1"/>
  <c r="EH215" i="1"/>
  <c r="DP215" i="1"/>
  <c r="CX215" i="1"/>
  <c r="GK250" i="1"/>
  <c r="FS250" i="1"/>
  <c r="FA250" i="1"/>
  <c r="EI250" i="1"/>
  <c r="DQ250" i="1"/>
  <c r="CY250" i="1"/>
  <c r="GJ250" i="1"/>
  <c r="FR250" i="1"/>
  <c r="EZ250" i="1"/>
  <c r="EH250" i="1"/>
  <c r="DP250" i="1"/>
  <c r="CX250" i="1"/>
  <c r="DN270" i="1"/>
  <c r="DO270" i="1" s="1"/>
  <c r="DL270" i="1"/>
  <c r="GH279" i="1"/>
  <c r="GI279" i="1" s="1"/>
  <c r="GF279" i="1"/>
  <c r="EZ360" i="1"/>
  <c r="DQ360" i="1"/>
  <c r="FS360" i="1"/>
  <c r="DP360" i="1"/>
  <c r="FR360" i="1"/>
  <c r="FA360" i="1"/>
  <c r="CX360" i="1"/>
  <c r="GK360" i="1"/>
  <c r="CY360" i="1"/>
  <c r="GJ360" i="1"/>
  <c r="EI360" i="1"/>
  <c r="EH360" i="1"/>
  <c r="GL484" i="1"/>
  <c r="FT484" i="1"/>
  <c r="FB484" i="1"/>
  <c r="EJ484" i="1"/>
  <c r="DR484" i="1"/>
  <c r="CZ484" i="1"/>
  <c r="CG484" i="1"/>
  <c r="HH484" i="1"/>
  <c r="CD484" i="1"/>
  <c r="CD548" i="1"/>
  <c r="HH548" i="1"/>
  <c r="CG548" i="1"/>
  <c r="FT548" i="1"/>
  <c r="EJ548" i="1"/>
  <c r="CZ548" i="1"/>
  <c r="GL548" i="1"/>
  <c r="FB548" i="1"/>
  <c r="DR548" i="1"/>
  <c r="GK542" i="1"/>
  <c r="FS542" i="1"/>
  <c r="FA542" i="1"/>
  <c r="EI542" i="1"/>
  <c r="DQ542" i="1"/>
  <c r="CY542" i="1"/>
  <c r="GJ542" i="1"/>
  <c r="FR542" i="1"/>
  <c r="EZ542" i="1"/>
  <c r="EH542" i="1"/>
  <c r="DP542" i="1"/>
  <c r="CX542" i="1"/>
  <c r="EX152" i="1"/>
  <c r="EY152" i="1" s="1"/>
  <c r="EV152" i="1"/>
  <c r="DN150" i="1"/>
  <c r="DO150" i="1" s="1"/>
  <c r="DL150" i="1"/>
  <c r="FP150" i="1"/>
  <c r="FQ150" i="1" s="1"/>
  <c r="FN150" i="1"/>
  <c r="CV142" i="1"/>
  <c r="CW142" i="1" s="1"/>
  <c r="CT142" i="1"/>
  <c r="GH142" i="1"/>
  <c r="GI142" i="1" s="1"/>
  <c r="GF142" i="1"/>
  <c r="EF246" i="1"/>
  <c r="EG246" i="1" s="1"/>
  <c r="ED246" i="1"/>
  <c r="GK216" i="1"/>
  <c r="FS216" i="1"/>
  <c r="FA216" i="1"/>
  <c r="EI216" i="1"/>
  <c r="DQ216" i="1"/>
  <c r="CY216" i="1"/>
  <c r="GJ216" i="1"/>
  <c r="FR216" i="1"/>
  <c r="EZ216" i="1"/>
  <c r="EH216" i="1"/>
  <c r="DP216" i="1"/>
  <c r="CX216" i="1"/>
  <c r="GK229" i="1"/>
  <c r="FS229" i="1"/>
  <c r="FA229" i="1"/>
  <c r="EI229" i="1"/>
  <c r="DQ229" i="1"/>
  <c r="CY229" i="1"/>
  <c r="GJ229" i="1"/>
  <c r="FR229" i="1"/>
  <c r="EZ229" i="1"/>
  <c r="EH229" i="1"/>
  <c r="DP229" i="1"/>
  <c r="CX229" i="1"/>
  <c r="GJ424" i="1"/>
  <c r="FR424" i="1"/>
  <c r="EZ424" i="1"/>
  <c r="EH424" i="1"/>
  <c r="DP424" i="1"/>
  <c r="CX424" i="1"/>
  <c r="DQ424" i="1"/>
  <c r="FS424" i="1"/>
  <c r="EI424" i="1"/>
  <c r="GK424" i="1"/>
  <c r="CY424" i="1"/>
  <c r="FA424" i="1"/>
  <c r="EX444" i="1"/>
  <c r="EY444" i="1" s="1"/>
  <c r="EV444" i="1"/>
  <c r="GH82" i="1"/>
  <c r="GI82" i="1" s="1"/>
  <c r="GF82" i="1"/>
  <c r="HH274" i="1"/>
  <c r="CD274" i="1"/>
  <c r="GL274" i="1"/>
  <c r="FT274" i="1"/>
  <c r="FB274" i="1"/>
  <c r="EJ274" i="1"/>
  <c r="DR274" i="1"/>
  <c r="CZ274" i="1"/>
  <c r="CG274" i="1"/>
  <c r="GL292" i="1"/>
  <c r="FT292" i="1"/>
  <c r="FB292" i="1"/>
  <c r="EJ292" i="1"/>
  <c r="DR292" i="1"/>
  <c r="CZ292" i="1"/>
  <c r="CD292" i="1"/>
  <c r="HH292" i="1"/>
  <c r="CG292" i="1"/>
  <c r="GL389" i="1"/>
  <c r="FT389" i="1"/>
  <c r="FB389" i="1"/>
  <c r="EJ389" i="1"/>
  <c r="DR389" i="1"/>
  <c r="CZ389" i="1"/>
  <c r="CG389" i="1"/>
  <c r="HH389" i="1"/>
  <c r="CD389" i="1"/>
  <c r="HH448" i="1"/>
  <c r="GL448" i="1"/>
  <c r="FT448" i="1"/>
  <c r="FB448" i="1"/>
  <c r="EJ448" i="1"/>
  <c r="DR448" i="1"/>
  <c r="CZ448" i="1"/>
  <c r="CG448" i="1"/>
  <c r="CD448" i="1"/>
  <c r="EX498" i="1"/>
  <c r="EY498" i="1" s="1"/>
  <c r="EV498" i="1"/>
  <c r="CD509" i="1"/>
  <c r="CG509" i="1"/>
  <c r="DR509" i="1"/>
  <c r="FT509" i="1"/>
  <c r="CZ509" i="1"/>
  <c r="EJ509" i="1"/>
  <c r="HH509" i="1"/>
  <c r="FB509" i="1"/>
  <c r="GL509" i="1"/>
  <c r="GL513" i="1"/>
  <c r="FT513" i="1"/>
  <c r="FB513" i="1"/>
  <c r="EJ513" i="1"/>
  <c r="DR513" i="1"/>
  <c r="CZ513" i="1"/>
  <c r="HH513" i="1"/>
  <c r="CD513" i="1"/>
  <c r="CG513" i="1"/>
  <c r="DQ507" i="1"/>
  <c r="FS507" i="1"/>
  <c r="DP507" i="1"/>
  <c r="FR507" i="1"/>
  <c r="GJ507" i="1"/>
  <c r="CY507" i="1"/>
  <c r="CX507" i="1"/>
  <c r="EI507" i="1"/>
  <c r="EH507" i="1"/>
  <c r="FA507" i="1"/>
  <c r="EZ507" i="1"/>
  <c r="GK507" i="1"/>
  <c r="GL494" i="1"/>
  <c r="FT494" i="1"/>
  <c r="FB494" i="1"/>
  <c r="EJ494" i="1"/>
  <c r="DR494" i="1"/>
  <c r="CZ494" i="1"/>
  <c r="CG494" i="1"/>
  <c r="HH494" i="1"/>
  <c r="CD494" i="1"/>
  <c r="DN400" i="1"/>
  <c r="DO400" i="1" s="1"/>
  <c r="DL400" i="1"/>
  <c r="FP400" i="1"/>
  <c r="FQ400" i="1" s="1"/>
  <c r="EX155" i="1"/>
  <c r="EY155" i="1" s="1"/>
  <c r="EV155" i="1"/>
  <c r="GH100" i="1"/>
  <c r="GI100" i="1" s="1"/>
  <c r="GF100" i="1"/>
  <c r="EF139" i="1"/>
  <c r="EG139" i="1" s="1"/>
  <c r="ED139" i="1"/>
  <c r="CD136" i="1"/>
  <c r="GL136" i="1"/>
  <c r="FT136" i="1"/>
  <c r="FB136" i="1"/>
  <c r="EJ136" i="1"/>
  <c r="DR136" i="1"/>
  <c r="CZ136" i="1"/>
  <c r="CG136" i="1"/>
  <c r="DN262" i="1"/>
  <c r="DO262" i="1" s="1"/>
  <c r="DL262" i="1"/>
  <c r="GK303" i="1"/>
  <c r="FS303" i="1"/>
  <c r="FA303" i="1"/>
  <c r="EI303" i="1"/>
  <c r="DQ303" i="1"/>
  <c r="CY303" i="1"/>
  <c r="GJ303" i="1"/>
  <c r="FR303" i="1"/>
  <c r="EZ303" i="1"/>
  <c r="EH303" i="1"/>
  <c r="DP303" i="1"/>
  <c r="CX303" i="1"/>
  <c r="GH331" i="1"/>
  <c r="GI331" i="1" s="1"/>
  <c r="GF331" i="1"/>
  <c r="EF386" i="1"/>
  <c r="EG386" i="1" s="1"/>
  <c r="ED386" i="1"/>
  <c r="EX408" i="1"/>
  <c r="EY408" i="1" s="1"/>
  <c r="EV408" i="1"/>
  <c r="EX479" i="1"/>
  <c r="EY479" i="1" s="1"/>
  <c r="EV479" i="1"/>
  <c r="GL475" i="1"/>
  <c r="FT475" i="1"/>
  <c r="FB475" i="1"/>
  <c r="EJ475" i="1"/>
  <c r="DR475" i="1"/>
  <c r="CZ475" i="1"/>
  <c r="CG475" i="1"/>
  <c r="CD475" i="1"/>
  <c r="HH475" i="1"/>
  <c r="GJ496" i="1"/>
  <c r="FR496" i="1"/>
  <c r="EZ496" i="1"/>
  <c r="EH496" i="1"/>
  <c r="FS496" i="1"/>
  <c r="CY496" i="1"/>
  <c r="GK496" i="1"/>
  <c r="DQ496" i="1"/>
  <c r="CX496" i="1"/>
  <c r="EI496" i="1"/>
  <c r="DP496" i="1"/>
  <c r="FA496" i="1"/>
  <c r="GK129" i="1"/>
  <c r="FS129" i="1"/>
  <c r="FA129" i="1"/>
  <c r="EI129" i="1"/>
  <c r="DQ129" i="1"/>
  <c r="CY129" i="1"/>
  <c r="GJ129" i="1"/>
  <c r="FR129" i="1"/>
  <c r="EZ129" i="1"/>
  <c r="EH129" i="1"/>
  <c r="DP129" i="1"/>
  <c r="CX129" i="1"/>
  <c r="EX156" i="1"/>
  <c r="EY156" i="1" s="1"/>
  <c r="EV156" i="1"/>
  <c r="GK248" i="1"/>
  <c r="FS248" i="1"/>
  <c r="FA248" i="1"/>
  <c r="EI248" i="1"/>
  <c r="DQ248" i="1"/>
  <c r="CY248" i="1"/>
  <c r="GJ248" i="1"/>
  <c r="FR248" i="1"/>
  <c r="EZ248" i="1"/>
  <c r="EH248" i="1"/>
  <c r="DP248" i="1"/>
  <c r="CX248" i="1"/>
  <c r="CG217" i="1"/>
  <c r="CD217" i="1"/>
  <c r="GL217" i="1"/>
  <c r="FB217" i="1"/>
  <c r="DR217" i="1"/>
  <c r="FT217" i="1"/>
  <c r="EJ217" i="1"/>
  <c r="CZ217" i="1"/>
  <c r="GL254" i="1"/>
  <c r="FT254" i="1"/>
  <c r="FB254" i="1"/>
  <c r="EJ254" i="1"/>
  <c r="DR254" i="1"/>
  <c r="CZ254" i="1"/>
  <c r="CG254" i="1"/>
  <c r="CD254" i="1"/>
  <c r="HH254" i="1"/>
  <c r="GK325" i="1"/>
  <c r="FS325" i="1"/>
  <c r="FA325" i="1"/>
  <c r="EI325" i="1"/>
  <c r="DQ325" i="1"/>
  <c r="CY325" i="1"/>
  <c r="GJ325" i="1"/>
  <c r="FR325" i="1"/>
  <c r="EZ325" i="1"/>
  <c r="EH325" i="1"/>
  <c r="DP325" i="1"/>
  <c r="CX325" i="1"/>
  <c r="GK417" i="1"/>
  <c r="GJ417" i="1"/>
  <c r="FR417" i="1"/>
  <c r="EZ417" i="1"/>
  <c r="EH417" i="1"/>
  <c r="DP417" i="1"/>
  <c r="CX417" i="1"/>
  <c r="FA417" i="1"/>
  <c r="DQ417" i="1"/>
  <c r="FS417" i="1"/>
  <c r="EI417" i="1"/>
  <c r="CY417" i="1"/>
  <c r="GK225" i="1"/>
  <c r="FS225" i="1"/>
  <c r="FA225" i="1"/>
  <c r="EI225" i="1"/>
  <c r="DQ225" i="1"/>
  <c r="CY225" i="1"/>
  <c r="GJ225" i="1"/>
  <c r="FR225" i="1"/>
  <c r="EZ225" i="1"/>
  <c r="EH225" i="1"/>
  <c r="DP225" i="1"/>
  <c r="CX225" i="1"/>
  <c r="GK276" i="1"/>
  <c r="FS276" i="1"/>
  <c r="FA276" i="1"/>
  <c r="EI276" i="1"/>
  <c r="DQ276" i="1"/>
  <c r="CY276" i="1"/>
  <c r="GJ276" i="1"/>
  <c r="FR276" i="1"/>
  <c r="EZ276" i="1"/>
  <c r="EH276" i="1"/>
  <c r="DP276" i="1"/>
  <c r="CX276" i="1"/>
  <c r="GF420" i="1"/>
  <c r="GH420" i="1"/>
  <c r="GI420" i="1" s="1"/>
  <c r="DL438" i="1"/>
  <c r="DN438" i="1"/>
  <c r="DO438" i="1" s="1"/>
  <c r="GH96" i="1"/>
  <c r="GI96" i="1" s="1"/>
  <c r="GF96" i="1"/>
  <c r="GJ26" i="1"/>
  <c r="FR26" i="1"/>
  <c r="EZ26" i="1"/>
  <c r="EH26" i="1"/>
  <c r="DP26" i="1"/>
  <c r="CX26" i="1"/>
  <c r="FA26" i="1"/>
  <c r="DQ26" i="1"/>
  <c r="FS26" i="1"/>
  <c r="EI26" i="1"/>
  <c r="GK26" i="1"/>
  <c r="CY26" i="1"/>
  <c r="GJ34" i="1"/>
  <c r="FR34" i="1"/>
  <c r="EZ34" i="1"/>
  <c r="EH34" i="1"/>
  <c r="DP34" i="1"/>
  <c r="CX34" i="1"/>
  <c r="FA34" i="1"/>
  <c r="DQ34" i="1"/>
  <c r="FS34" i="1"/>
  <c r="EI34" i="1"/>
  <c r="GK34" i="1"/>
  <c r="CY34" i="1"/>
  <c r="GJ42" i="1"/>
  <c r="FR42" i="1"/>
  <c r="EZ42" i="1"/>
  <c r="EH42" i="1"/>
  <c r="DP42" i="1"/>
  <c r="CX42" i="1"/>
  <c r="FA42" i="1"/>
  <c r="DQ42" i="1"/>
  <c r="FS42" i="1"/>
  <c r="EI42" i="1"/>
  <c r="GK42" i="1"/>
  <c r="CY42" i="1"/>
  <c r="GK109" i="1"/>
  <c r="FS109" i="1"/>
  <c r="FA109" i="1"/>
  <c r="EI109" i="1"/>
  <c r="DQ109" i="1"/>
  <c r="CY109" i="1"/>
  <c r="GJ109" i="1"/>
  <c r="FR109" i="1"/>
  <c r="EZ109" i="1"/>
  <c r="EH109" i="1"/>
  <c r="DP109" i="1"/>
  <c r="CX109" i="1"/>
  <c r="GK201" i="1"/>
  <c r="FS201" i="1"/>
  <c r="FA201" i="1"/>
  <c r="EI201" i="1"/>
  <c r="DQ201" i="1"/>
  <c r="CY201" i="1"/>
  <c r="GJ201" i="1"/>
  <c r="FR201" i="1"/>
  <c r="EZ201" i="1"/>
  <c r="EH201" i="1"/>
  <c r="DP201" i="1"/>
  <c r="CX201" i="1"/>
  <c r="GK205" i="1"/>
  <c r="FS205" i="1"/>
  <c r="FA205" i="1"/>
  <c r="EI205" i="1"/>
  <c r="DQ205" i="1"/>
  <c r="CY205" i="1"/>
  <c r="GJ205" i="1"/>
  <c r="FR205" i="1"/>
  <c r="EZ205" i="1"/>
  <c r="EH205" i="1"/>
  <c r="DP205" i="1"/>
  <c r="CX205" i="1"/>
  <c r="GK209" i="1"/>
  <c r="FS209" i="1"/>
  <c r="FA209" i="1"/>
  <c r="EI209" i="1"/>
  <c r="DQ209" i="1"/>
  <c r="CY209" i="1"/>
  <c r="EH209" i="1"/>
  <c r="DP209" i="1"/>
  <c r="CX209" i="1"/>
  <c r="EZ209" i="1"/>
  <c r="FR209" i="1"/>
  <c r="GJ209" i="1"/>
  <c r="GK251" i="1"/>
  <c r="FS251" i="1"/>
  <c r="FA251" i="1"/>
  <c r="EI251" i="1"/>
  <c r="DQ251" i="1"/>
  <c r="CY251" i="1"/>
  <c r="GJ251" i="1"/>
  <c r="FR251" i="1"/>
  <c r="EZ251" i="1"/>
  <c r="EH251" i="1"/>
  <c r="DP251" i="1"/>
  <c r="CX251" i="1"/>
  <c r="GK232" i="1"/>
  <c r="FS232" i="1"/>
  <c r="FA232" i="1"/>
  <c r="EI232" i="1"/>
  <c r="DQ232" i="1"/>
  <c r="CY232" i="1"/>
  <c r="GJ232" i="1"/>
  <c r="FR232" i="1"/>
  <c r="EZ232" i="1"/>
  <c r="EH232" i="1"/>
  <c r="DP232" i="1"/>
  <c r="CX232" i="1"/>
  <c r="GK257" i="1"/>
  <c r="FS257" i="1"/>
  <c r="FA257" i="1"/>
  <c r="EI257" i="1"/>
  <c r="DQ257" i="1"/>
  <c r="CY257" i="1"/>
  <c r="GJ257" i="1"/>
  <c r="FR257" i="1"/>
  <c r="EZ257" i="1"/>
  <c r="EH257" i="1"/>
  <c r="DP257" i="1"/>
  <c r="CX257" i="1"/>
  <c r="CV295" i="1"/>
  <c r="CW295" i="1" s="1"/>
  <c r="CT295" i="1"/>
  <c r="CV307" i="1"/>
  <c r="CW307" i="1" s="1"/>
  <c r="CT307" i="1"/>
  <c r="FP324" i="1"/>
  <c r="FQ324" i="1" s="1"/>
  <c r="FN324" i="1"/>
  <c r="GK333" i="1"/>
  <c r="FS333" i="1"/>
  <c r="FA333" i="1"/>
  <c r="EI333" i="1"/>
  <c r="DQ333" i="1"/>
  <c r="CY333" i="1"/>
  <c r="GJ333" i="1"/>
  <c r="FR333" i="1"/>
  <c r="EZ333" i="1"/>
  <c r="EH333" i="1"/>
  <c r="DP333" i="1"/>
  <c r="CX333" i="1"/>
  <c r="FP395" i="1"/>
  <c r="FQ395" i="1" s="1"/>
  <c r="FN395" i="1"/>
  <c r="GL429" i="1"/>
  <c r="FT429" i="1"/>
  <c r="FB429" i="1"/>
  <c r="EJ429" i="1"/>
  <c r="DR429" i="1"/>
  <c r="CZ429" i="1"/>
  <c r="CG429" i="1"/>
  <c r="CD429" i="1"/>
  <c r="HH429" i="1"/>
  <c r="EV457" i="1"/>
  <c r="EX457" i="1"/>
  <c r="EY457" i="1" s="1"/>
  <c r="GK527" i="1"/>
  <c r="FS527" i="1"/>
  <c r="FA527" i="1"/>
  <c r="EI527" i="1"/>
  <c r="DQ527" i="1"/>
  <c r="CY527" i="1"/>
  <c r="GJ527" i="1"/>
  <c r="FR527" i="1"/>
  <c r="EZ527" i="1"/>
  <c r="EH527" i="1"/>
  <c r="DP527" i="1"/>
  <c r="CX527" i="1"/>
  <c r="GK462" i="1"/>
  <c r="FS462" i="1"/>
  <c r="FA462" i="1"/>
  <c r="EI462" i="1"/>
  <c r="DQ462" i="1"/>
  <c r="CY462" i="1"/>
  <c r="GJ462" i="1"/>
  <c r="FR462" i="1"/>
  <c r="EZ462" i="1"/>
  <c r="EH462" i="1"/>
  <c r="DP462" i="1"/>
  <c r="CX462" i="1"/>
  <c r="GJ480" i="1"/>
  <c r="FR480" i="1"/>
  <c r="EZ480" i="1"/>
  <c r="EH480" i="1"/>
  <c r="DP480" i="1"/>
  <c r="CX480" i="1"/>
  <c r="EI480" i="1"/>
  <c r="GK480" i="1"/>
  <c r="CY480" i="1"/>
  <c r="FA480" i="1"/>
  <c r="DQ480" i="1"/>
  <c r="FS480" i="1"/>
  <c r="EX177" i="1"/>
  <c r="EY177" i="1" s="1"/>
  <c r="EV177" i="1"/>
  <c r="CG226" i="1"/>
  <c r="CD226" i="1"/>
  <c r="GL226" i="1"/>
  <c r="FB226" i="1"/>
  <c r="DR226" i="1"/>
  <c r="FT226" i="1"/>
  <c r="EJ226" i="1"/>
  <c r="CZ226" i="1"/>
  <c r="CV239" i="1"/>
  <c r="CW239" i="1" s="1"/>
  <c r="CT239" i="1"/>
  <c r="EF270" i="1"/>
  <c r="EG270" i="1" s="1"/>
  <c r="ED270" i="1"/>
  <c r="FR419" i="1"/>
  <c r="GK419" i="1"/>
  <c r="GJ419" i="1"/>
  <c r="FA419" i="1"/>
  <c r="DQ419" i="1"/>
  <c r="EZ419" i="1"/>
  <c r="DP419" i="1"/>
  <c r="EI419" i="1"/>
  <c r="CY419" i="1"/>
  <c r="FS419" i="1"/>
  <c r="EH419" i="1"/>
  <c r="CX419" i="1"/>
  <c r="FN512" i="1"/>
  <c r="FP512" i="1"/>
  <c r="FQ512" i="1" s="1"/>
  <c r="HH516" i="1"/>
  <c r="FB516" i="1"/>
  <c r="CG516" i="1"/>
  <c r="GL516" i="1"/>
  <c r="DR516" i="1"/>
  <c r="CD516" i="1"/>
  <c r="CZ516" i="1"/>
  <c r="EJ516" i="1"/>
  <c r="FT516" i="1"/>
  <c r="CV541" i="1"/>
  <c r="CW541" i="1" s="1"/>
  <c r="CT541" i="1"/>
  <c r="GJ555" i="1"/>
  <c r="FR555" i="1"/>
  <c r="EZ555" i="1"/>
  <c r="EH555" i="1"/>
  <c r="DP555" i="1"/>
  <c r="CX555" i="1"/>
  <c r="GK555" i="1"/>
  <c r="FS555" i="1"/>
  <c r="FA555" i="1"/>
  <c r="EI555" i="1"/>
  <c r="DQ555" i="1"/>
  <c r="CY555" i="1"/>
  <c r="CD10" i="1"/>
  <c r="GL10" i="1"/>
  <c r="FT10" i="1"/>
  <c r="FB10" i="1"/>
  <c r="EJ10" i="1"/>
  <c r="DR10" i="1"/>
  <c r="CZ10" i="1"/>
  <c r="CG10" i="1"/>
  <c r="CV144" i="1"/>
  <c r="CW144" i="1" s="1"/>
  <c r="CT144" i="1"/>
  <c r="GH152" i="1"/>
  <c r="GI152" i="1" s="1"/>
  <c r="GF152" i="1"/>
  <c r="GK132" i="1"/>
  <c r="FS132" i="1"/>
  <c r="FA132" i="1"/>
  <c r="EI132" i="1"/>
  <c r="DQ132" i="1"/>
  <c r="CY132" i="1"/>
  <c r="GJ132" i="1"/>
  <c r="FR132" i="1"/>
  <c r="EZ132" i="1"/>
  <c r="EH132" i="1"/>
  <c r="DP132" i="1"/>
  <c r="CX132" i="1"/>
  <c r="EX150" i="1"/>
  <c r="EY150" i="1" s="1"/>
  <c r="EV150" i="1"/>
  <c r="EZ134" i="1"/>
  <c r="DQ134" i="1"/>
  <c r="FS134" i="1"/>
  <c r="DP134" i="1"/>
  <c r="FR134" i="1"/>
  <c r="EI134" i="1"/>
  <c r="GK134" i="1"/>
  <c r="EH134" i="1"/>
  <c r="GJ134" i="1"/>
  <c r="CY134" i="1"/>
  <c r="FA134" i="1"/>
  <c r="CX134" i="1"/>
  <c r="EF142" i="1"/>
  <c r="EG142" i="1" s="1"/>
  <c r="ED142" i="1"/>
  <c r="GK449" i="1"/>
  <c r="EH449" i="1"/>
  <c r="GJ449" i="1"/>
  <c r="CY449" i="1"/>
  <c r="FA449" i="1"/>
  <c r="CX449" i="1"/>
  <c r="EZ449" i="1"/>
  <c r="DQ449" i="1"/>
  <c r="FS449" i="1"/>
  <c r="DP449" i="1"/>
  <c r="FR449" i="1"/>
  <c r="EI449" i="1"/>
  <c r="FP444" i="1"/>
  <c r="FQ444" i="1" s="1"/>
  <c r="FN444" i="1"/>
  <c r="CD441" i="1"/>
  <c r="HH441" i="1"/>
  <c r="GL441" i="1"/>
  <c r="FT441" i="1"/>
  <c r="FB441" i="1"/>
  <c r="EJ441" i="1"/>
  <c r="DR441" i="1"/>
  <c r="CZ441" i="1"/>
  <c r="CG441" i="1"/>
  <c r="GK86" i="1"/>
  <c r="FS86" i="1"/>
  <c r="FA86" i="1"/>
  <c r="EI86" i="1"/>
  <c r="DQ86" i="1"/>
  <c r="CY86" i="1"/>
  <c r="FR86" i="1"/>
  <c r="EH86" i="1"/>
  <c r="CX86" i="1"/>
  <c r="GJ86" i="1"/>
  <c r="EZ86" i="1"/>
  <c r="DP86" i="1"/>
  <c r="CD252" i="1"/>
  <c r="HH252" i="1"/>
  <c r="GL252" i="1"/>
  <c r="FT252" i="1"/>
  <c r="FB252" i="1"/>
  <c r="EJ252" i="1"/>
  <c r="DR252" i="1"/>
  <c r="CZ252" i="1"/>
  <c r="CG252" i="1"/>
  <c r="CD383" i="1"/>
  <c r="GL383" i="1"/>
  <c r="FT383" i="1"/>
  <c r="FB383" i="1"/>
  <c r="EJ383" i="1"/>
  <c r="DR383" i="1"/>
  <c r="CZ383" i="1"/>
  <c r="CG383" i="1"/>
  <c r="HH383" i="1"/>
  <c r="GK470" i="1"/>
  <c r="FS470" i="1"/>
  <c r="FA470" i="1"/>
  <c r="EI470" i="1"/>
  <c r="DQ470" i="1"/>
  <c r="CY470" i="1"/>
  <c r="GJ470" i="1"/>
  <c r="FR470" i="1"/>
  <c r="EZ470" i="1"/>
  <c r="EH470" i="1"/>
  <c r="DP470" i="1"/>
  <c r="CX470" i="1"/>
  <c r="HH497" i="1"/>
  <c r="CG497" i="1"/>
  <c r="CZ497" i="1"/>
  <c r="CD497" i="1"/>
  <c r="FT497" i="1"/>
  <c r="DR497" i="1"/>
  <c r="GL497" i="1"/>
  <c r="FB497" i="1"/>
  <c r="EJ497" i="1"/>
  <c r="CV498" i="1"/>
  <c r="CW498" i="1" s="1"/>
  <c r="CT498" i="1"/>
  <c r="GK504" i="1"/>
  <c r="FS504" i="1"/>
  <c r="FA504" i="1"/>
  <c r="EI504" i="1"/>
  <c r="DQ504" i="1"/>
  <c r="CY504" i="1"/>
  <c r="EZ504" i="1"/>
  <c r="DP504" i="1"/>
  <c r="EH504" i="1"/>
  <c r="GJ504" i="1"/>
  <c r="CX504" i="1"/>
  <c r="FR504" i="1"/>
  <c r="EX400" i="1"/>
  <c r="EY400" i="1" s="1"/>
  <c r="EV400" i="1"/>
  <c r="CD489" i="1"/>
  <c r="HH489" i="1"/>
  <c r="GL489" i="1"/>
  <c r="FT489" i="1"/>
  <c r="FB489" i="1"/>
  <c r="EJ489" i="1"/>
  <c r="DR489" i="1"/>
  <c r="CZ489" i="1"/>
  <c r="CG489" i="1"/>
  <c r="GK126" i="1"/>
  <c r="FS126" i="1"/>
  <c r="FA126" i="1"/>
  <c r="EI126" i="1"/>
  <c r="DQ126" i="1"/>
  <c r="CY126" i="1"/>
  <c r="GJ126" i="1"/>
  <c r="FR126" i="1"/>
  <c r="EZ126" i="1"/>
  <c r="EH126" i="1"/>
  <c r="DP126" i="1"/>
  <c r="CX126" i="1"/>
  <c r="GK121" i="1"/>
  <c r="FS121" i="1"/>
  <c r="FA121" i="1"/>
  <c r="EI121" i="1"/>
  <c r="DQ121" i="1"/>
  <c r="CY121" i="1"/>
  <c r="GJ121" i="1"/>
  <c r="FR121" i="1"/>
  <c r="EZ121" i="1"/>
  <c r="EH121" i="1"/>
  <c r="DP121" i="1"/>
  <c r="CX121" i="1"/>
  <c r="GK59" i="1"/>
  <c r="FS59" i="1"/>
  <c r="FA59" i="1"/>
  <c r="EI59" i="1"/>
  <c r="DQ59" i="1"/>
  <c r="CY59" i="1"/>
  <c r="GJ59" i="1"/>
  <c r="FR59" i="1"/>
  <c r="EZ59" i="1"/>
  <c r="EH59" i="1"/>
  <c r="DP59" i="1"/>
  <c r="CX59" i="1"/>
  <c r="GK63" i="1"/>
  <c r="FS63" i="1"/>
  <c r="FA63" i="1"/>
  <c r="EI63" i="1"/>
  <c r="DQ63" i="1"/>
  <c r="CY63" i="1"/>
  <c r="GJ63" i="1"/>
  <c r="FR63" i="1"/>
  <c r="EZ63" i="1"/>
  <c r="EH63" i="1"/>
  <c r="DP63" i="1"/>
  <c r="CX63" i="1"/>
  <c r="GK67" i="1"/>
  <c r="FS67" i="1"/>
  <c r="FA67" i="1"/>
  <c r="EI67" i="1"/>
  <c r="DQ67" i="1"/>
  <c r="CY67" i="1"/>
  <c r="GJ67" i="1"/>
  <c r="FR67" i="1"/>
  <c r="EZ67" i="1"/>
  <c r="EH67" i="1"/>
  <c r="DP67" i="1"/>
  <c r="CX67" i="1"/>
  <c r="GK71" i="1"/>
  <c r="FS71" i="1"/>
  <c r="FA71" i="1"/>
  <c r="EI71" i="1"/>
  <c r="DQ71" i="1"/>
  <c r="CY71" i="1"/>
  <c r="GJ71" i="1"/>
  <c r="FR71" i="1"/>
  <c r="EZ71" i="1"/>
  <c r="EH71" i="1"/>
  <c r="DP71" i="1"/>
  <c r="CX71" i="1"/>
  <c r="GK75" i="1"/>
  <c r="FS75" i="1"/>
  <c r="FA75" i="1"/>
  <c r="EI75" i="1"/>
  <c r="DQ75" i="1"/>
  <c r="CY75" i="1"/>
  <c r="GJ75" i="1"/>
  <c r="FR75" i="1"/>
  <c r="EZ75" i="1"/>
  <c r="EH75" i="1"/>
  <c r="DP75" i="1"/>
  <c r="CX75" i="1"/>
  <c r="GK124" i="1"/>
  <c r="FS124" i="1"/>
  <c r="FA124" i="1"/>
  <c r="EI124" i="1"/>
  <c r="DQ124" i="1"/>
  <c r="CY124" i="1"/>
  <c r="GJ124" i="1"/>
  <c r="FR124" i="1"/>
  <c r="EZ124" i="1"/>
  <c r="EH124" i="1"/>
  <c r="DP124" i="1"/>
  <c r="CX124" i="1"/>
  <c r="CV147" i="1"/>
  <c r="CW147" i="1" s="1"/>
  <c r="CT147" i="1"/>
  <c r="GH155" i="1"/>
  <c r="GI155" i="1" s="1"/>
  <c r="GF155" i="1"/>
  <c r="GK273" i="1"/>
  <c r="FS273" i="1"/>
  <c r="FA273" i="1"/>
  <c r="EI273" i="1"/>
  <c r="DQ273" i="1"/>
  <c r="CY273" i="1"/>
  <c r="FR273" i="1"/>
  <c r="DP273" i="1"/>
  <c r="EZ273" i="1"/>
  <c r="CX273" i="1"/>
  <c r="GJ273" i="1"/>
  <c r="EH273" i="1"/>
  <c r="FP139" i="1"/>
  <c r="FQ139" i="1" s="1"/>
  <c r="FN139" i="1"/>
  <c r="GK185" i="1"/>
  <c r="FS185" i="1"/>
  <c r="FA185" i="1"/>
  <c r="EI185" i="1"/>
  <c r="DQ185" i="1"/>
  <c r="CY185" i="1"/>
  <c r="GJ185" i="1"/>
  <c r="FR185" i="1"/>
  <c r="EZ185" i="1"/>
  <c r="EH185" i="1"/>
  <c r="DP185" i="1"/>
  <c r="CX185" i="1"/>
  <c r="GK193" i="1"/>
  <c r="FS193" i="1"/>
  <c r="FA193" i="1"/>
  <c r="EI193" i="1"/>
  <c r="DQ193" i="1"/>
  <c r="CY193" i="1"/>
  <c r="GJ193" i="1"/>
  <c r="FR193" i="1"/>
  <c r="EZ193" i="1"/>
  <c r="EH193" i="1"/>
  <c r="DP193" i="1"/>
  <c r="CX193" i="1"/>
  <c r="EX262" i="1"/>
  <c r="EY262" i="1" s="1"/>
  <c r="EV262" i="1"/>
  <c r="EX314" i="1"/>
  <c r="EY314" i="1" s="1"/>
  <c r="EV314" i="1"/>
  <c r="FP386" i="1"/>
  <c r="FQ386" i="1" s="1"/>
  <c r="FN386" i="1"/>
  <c r="GK355" i="1"/>
  <c r="FS355" i="1"/>
  <c r="FA355" i="1"/>
  <c r="EI355" i="1"/>
  <c r="DQ355" i="1"/>
  <c r="CY355" i="1"/>
  <c r="GJ355" i="1"/>
  <c r="FR355" i="1"/>
  <c r="EZ355" i="1"/>
  <c r="EH355" i="1"/>
  <c r="DP355" i="1"/>
  <c r="CX355" i="1"/>
  <c r="GK354" i="1"/>
  <c r="FS354" i="1"/>
  <c r="FA354" i="1"/>
  <c r="EI354" i="1"/>
  <c r="DQ354" i="1"/>
  <c r="CY354" i="1"/>
  <c r="GJ354" i="1"/>
  <c r="FR354" i="1"/>
  <c r="EZ354" i="1"/>
  <c r="EH354" i="1"/>
  <c r="DP354" i="1"/>
  <c r="CX354" i="1"/>
  <c r="FP408" i="1"/>
  <c r="FQ408" i="1" s="1"/>
  <c r="FN408" i="1"/>
  <c r="GH408" i="1"/>
  <c r="GI408" i="1" s="1"/>
  <c r="GF408" i="1"/>
  <c r="CD458" i="1"/>
  <c r="HH458" i="1"/>
  <c r="GL458" i="1"/>
  <c r="FT458" i="1"/>
  <c r="FB458" i="1"/>
  <c r="EJ458" i="1"/>
  <c r="DR458" i="1"/>
  <c r="CZ458" i="1"/>
  <c r="CG458" i="1"/>
  <c r="GL545" i="1"/>
  <c r="FT545" i="1"/>
  <c r="FB545" i="1"/>
  <c r="EJ545" i="1"/>
  <c r="DR545" i="1"/>
  <c r="CZ545" i="1"/>
  <c r="CG545" i="1"/>
  <c r="CD545" i="1"/>
  <c r="HH545" i="1"/>
  <c r="GJ421" i="1"/>
  <c r="FR421" i="1"/>
  <c r="EZ421" i="1"/>
  <c r="EH421" i="1"/>
  <c r="DP421" i="1"/>
  <c r="CX421" i="1"/>
  <c r="FS421" i="1"/>
  <c r="EI421" i="1"/>
  <c r="GK421" i="1"/>
  <c r="CY421" i="1"/>
  <c r="FA421" i="1"/>
  <c r="DQ421" i="1"/>
  <c r="GK47" i="1"/>
  <c r="FS47" i="1"/>
  <c r="FA47" i="1"/>
  <c r="EI47" i="1"/>
  <c r="DQ47" i="1"/>
  <c r="CY47" i="1"/>
  <c r="GJ47" i="1"/>
  <c r="FR47" i="1"/>
  <c r="EZ47" i="1"/>
  <c r="EH47" i="1"/>
  <c r="DP47" i="1"/>
  <c r="CX47" i="1"/>
  <c r="GK55" i="1"/>
  <c r="FS55" i="1"/>
  <c r="FA55" i="1"/>
  <c r="EI55" i="1"/>
  <c r="DQ55" i="1"/>
  <c r="CY55" i="1"/>
  <c r="GJ55" i="1"/>
  <c r="FR55" i="1"/>
  <c r="EZ55" i="1"/>
  <c r="EH55" i="1"/>
  <c r="DP55" i="1"/>
  <c r="CX55" i="1"/>
  <c r="GH156" i="1"/>
  <c r="GI156" i="1" s="1"/>
  <c r="GF156" i="1"/>
  <c r="EX138" i="1"/>
  <c r="EY138" i="1" s="1"/>
  <c r="EV138" i="1"/>
  <c r="CG230" i="1"/>
  <c r="CD230" i="1"/>
  <c r="HH230" i="1"/>
  <c r="GL230" i="1"/>
  <c r="FB230" i="1"/>
  <c r="DR230" i="1"/>
  <c r="FT230" i="1"/>
  <c r="EJ230" i="1"/>
  <c r="CZ230" i="1"/>
  <c r="GL343" i="1"/>
  <c r="FT343" i="1"/>
  <c r="FB343" i="1"/>
  <c r="EJ343" i="1"/>
  <c r="DR343" i="1"/>
  <c r="CZ343" i="1"/>
  <c r="CG343" i="1"/>
  <c r="CD343" i="1"/>
  <c r="HH343" i="1"/>
  <c r="GK200" i="1"/>
  <c r="FS200" i="1"/>
  <c r="FA200" i="1"/>
  <c r="EI200" i="1"/>
  <c r="DQ200" i="1"/>
  <c r="CY200" i="1"/>
  <c r="GJ200" i="1"/>
  <c r="FR200" i="1"/>
  <c r="EZ200" i="1"/>
  <c r="EH200" i="1"/>
  <c r="DP200" i="1"/>
  <c r="CX200" i="1"/>
  <c r="GK204" i="1"/>
  <c r="FS204" i="1"/>
  <c r="FA204" i="1"/>
  <c r="EI204" i="1"/>
  <c r="DQ204" i="1"/>
  <c r="CY204" i="1"/>
  <c r="GJ204" i="1"/>
  <c r="FR204" i="1"/>
  <c r="EZ204" i="1"/>
  <c r="EH204" i="1"/>
  <c r="DP204" i="1"/>
  <c r="CX204" i="1"/>
  <c r="GK208" i="1"/>
  <c r="FS208" i="1"/>
  <c r="FA208" i="1"/>
  <c r="EI208" i="1"/>
  <c r="DQ208" i="1"/>
  <c r="CY208" i="1"/>
  <c r="GJ208" i="1"/>
  <c r="FR208" i="1"/>
  <c r="EZ208" i="1"/>
  <c r="EH208" i="1"/>
  <c r="DP208" i="1"/>
  <c r="CX208" i="1"/>
  <c r="EX438" i="1"/>
  <c r="EY438" i="1" s="1"/>
  <c r="EV438" i="1"/>
  <c r="CD7" i="1"/>
  <c r="GL7" i="1"/>
  <c r="FT7" i="1"/>
  <c r="FB7" i="1"/>
  <c r="EJ7" i="1"/>
  <c r="DR7" i="1"/>
  <c r="CZ7" i="1"/>
  <c r="CG7" i="1"/>
  <c r="CG261" i="1"/>
  <c r="CD261" i="1"/>
  <c r="HH261" i="1"/>
  <c r="GL261" i="1"/>
  <c r="FT261" i="1"/>
  <c r="FB261" i="1"/>
  <c r="EJ261" i="1"/>
  <c r="DR261" i="1"/>
  <c r="CZ261" i="1"/>
  <c r="CG280" i="1"/>
  <c r="HH280" i="1"/>
  <c r="CD280" i="1"/>
  <c r="GL280" i="1"/>
  <c r="FT280" i="1"/>
  <c r="FB280" i="1"/>
  <c r="EJ280" i="1"/>
  <c r="DR280" i="1"/>
  <c r="CZ280" i="1"/>
  <c r="GL405" i="1"/>
  <c r="FT405" i="1"/>
  <c r="FB405" i="1"/>
  <c r="EJ405" i="1"/>
  <c r="DR405" i="1"/>
  <c r="CZ405" i="1"/>
  <c r="CG405" i="1"/>
  <c r="HH405" i="1"/>
  <c r="CD405" i="1"/>
  <c r="CV150" i="1"/>
  <c r="CW150" i="1" s="1"/>
  <c r="CT150" i="1"/>
  <c r="GK198" i="1"/>
  <c r="FS198" i="1"/>
  <c r="FA198" i="1"/>
  <c r="EI198" i="1"/>
  <c r="DQ198" i="1"/>
  <c r="CY198" i="1"/>
  <c r="GJ198" i="1"/>
  <c r="FR198" i="1"/>
  <c r="EZ198" i="1"/>
  <c r="EH198" i="1"/>
  <c r="DP198" i="1"/>
  <c r="CX198" i="1"/>
  <c r="CV246" i="1"/>
  <c r="CW246" i="1" s="1"/>
  <c r="CT246" i="1"/>
  <c r="CD356" i="1"/>
  <c r="GL356" i="1"/>
  <c r="FT356" i="1"/>
  <c r="FB356" i="1"/>
  <c r="EJ356" i="1"/>
  <c r="DR356" i="1"/>
  <c r="CZ356" i="1"/>
  <c r="CG356" i="1"/>
  <c r="HH356" i="1"/>
  <c r="DN444" i="1"/>
  <c r="DO444" i="1" s="1"/>
  <c r="DL444" i="1"/>
  <c r="GJ46" i="1"/>
  <c r="FR46" i="1"/>
  <c r="EZ46" i="1"/>
  <c r="EH46" i="1"/>
  <c r="DP46" i="1"/>
  <c r="CX46" i="1"/>
  <c r="EI46" i="1"/>
  <c r="GK46" i="1"/>
  <c r="CY46" i="1"/>
  <c r="FA46" i="1"/>
  <c r="DQ46" i="1"/>
  <c r="FS46" i="1"/>
  <c r="EF155" i="1"/>
  <c r="EG155" i="1" s="1"/>
  <c r="ED155" i="1"/>
  <c r="GJ323" i="1"/>
  <c r="FR323" i="1"/>
  <c r="EZ323" i="1"/>
  <c r="EH323" i="1"/>
  <c r="DP323" i="1"/>
  <c r="CX323" i="1"/>
  <c r="FA323" i="1"/>
  <c r="DQ323" i="1"/>
  <c r="FS323" i="1"/>
  <c r="EI323" i="1"/>
  <c r="CY323" i="1"/>
  <c r="GK323" i="1"/>
  <c r="EX140" i="1"/>
  <c r="EY140" i="1" s="1"/>
  <c r="EV140" i="1"/>
  <c r="GK258" i="1"/>
  <c r="FS258" i="1"/>
  <c r="FA258" i="1"/>
  <c r="EI258" i="1"/>
  <c r="DQ258" i="1"/>
  <c r="CY258" i="1"/>
  <c r="FR258" i="1"/>
  <c r="EH258" i="1"/>
  <c r="CX258" i="1"/>
  <c r="GJ258" i="1"/>
  <c r="EZ258" i="1"/>
  <c r="DP258" i="1"/>
  <c r="FP151" i="1"/>
  <c r="FQ151" i="1" s="1"/>
  <c r="FN151" i="1"/>
  <c r="GH322" i="1"/>
  <c r="GI322" i="1" s="1"/>
  <c r="GF322" i="1"/>
  <c r="CD407" i="1"/>
  <c r="HH407" i="1"/>
  <c r="GL407" i="1"/>
  <c r="FT407" i="1"/>
  <c r="FB407" i="1"/>
  <c r="EJ407" i="1"/>
  <c r="DR407" i="1"/>
  <c r="CZ407" i="1"/>
  <c r="CG407" i="1"/>
  <c r="GK461" i="1"/>
  <c r="FS461" i="1"/>
  <c r="FA461" i="1"/>
  <c r="EI461" i="1"/>
  <c r="DQ461" i="1"/>
  <c r="CY461" i="1"/>
  <c r="GJ461" i="1"/>
  <c r="FR461" i="1"/>
  <c r="EZ461" i="1"/>
  <c r="EH461" i="1"/>
  <c r="DP461" i="1"/>
  <c r="CX461" i="1"/>
  <c r="GK69" i="1"/>
  <c r="FS69" i="1"/>
  <c r="FA69" i="1"/>
  <c r="EI69" i="1"/>
  <c r="DQ69" i="1"/>
  <c r="CY69" i="1"/>
  <c r="GJ69" i="1"/>
  <c r="FR69" i="1"/>
  <c r="EZ69" i="1"/>
  <c r="EH69" i="1"/>
  <c r="DP69" i="1"/>
  <c r="CX69" i="1"/>
  <c r="CG213" i="1"/>
  <c r="CD213" i="1"/>
  <c r="FT213" i="1"/>
  <c r="EJ213" i="1"/>
  <c r="CZ213" i="1"/>
  <c r="GL213" i="1"/>
  <c r="FB213" i="1"/>
  <c r="DR213" i="1"/>
  <c r="CT457" i="1"/>
  <c r="CV457" i="1"/>
  <c r="CW457" i="1" s="1"/>
  <c r="GK482" i="1"/>
  <c r="FS482" i="1"/>
  <c r="FA482" i="1"/>
  <c r="EI482" i="1"/>
  <c r="DQ482" i="1"/>
  <c r="CY482" i="1"/>
  <c r="GJ482" i="1"/>
  <c r="FR482" i="1"/>
  <c r="EZ482" i="1"/>
  <c r="EH482" i="1"/>
  <c r="DP482" i="1"/>
  <c r="CX482" i="1"/>
  <c r="GH557" i="1"/>
  <c r="GI557" i="1" s="1"/>
  <c r="GF557" i="1"/>
  <c r="GL335" i="1"/>
  <c r="FT335" i="1"/>
  <c r="FB335" i="1"/>
  <c r="EJ335" i="1"/>
  <c r="DR335" i="1"/>
  <c r="CZ335" i="1"/>
  <c r="CG335" i="1"/>
  <c r="CD335" i="1"/>
  <c r="HH335" i="1"/>
  <c r="GL528" i="1"/>
  <c r="FT528" i="1"/>
  <c r="FB528" i="1"/>
  <c r="EJ528" i="1"/>
  <c r="DR528" i="1"/>
  <c r="CZ528" i="1"/>
  <c r="CG528" i="1"/>
  <c r="CD528" i="1"/>
  <c r="HH528" i="1"/>
  <c r="FP152" i="1"/>
  <c r="FQ152" i="1" s="1"/>
  <c r="FN152" i="1"/>
  <c r="CD244" i="1"/>
  <c r="HH244" i="1"/>
  <c r="GL244" i="1"/>
  <c r="FT244" i="1"/>
  <c r="FB244" i="1"/>
  <c r="EJ244" i="1"/>
  <c r="DR244" i="1"/>
  <c r="CZ244" i="1"/>
  <c r="CG244" i="1"/>
  <c r="GK342" i="1"/>
  <c r="FS342" i="1"/>
  <c r="FA342" i="1"/>
  <c r="EI342" i="1"/>
  <c r="DQ342" i="1"/>
  <c r="CY342" i="1"/>
  <c r="GJ342" i="1"/>
  <c r="FR342" i="1"/>
  <c r="EZ342" i="1"/>
  <c r="EH342" i="1"/>
  <c r="DP342" i="1"/>
  <c r="CX342" i="1"/>
  <c r="GK517" i="1"/>
  <c r="FR517" i="1"/>
  <c r="GJ517" i="1"/>
  <c r="EI517" i="1"/>
  <c r="DQ517" i="1"/>
  <c r="CY517" i="1"/>
  <c r="CX517" i="1"/>
  <c r="FA517" i="1"/>
  <c r="EZ517" i="1"/>
  <c r="FS517" i="1"/>
  <c r="EH517" i="1"/>
  <c r="DP517" i="1"/>
  <c r="DN155" i="1"/>
  <c r="DO155" i="1" s="1"/>
  <c r="DL155" i="1"/>
  <c r="GH151" i="1"/>
  <c r="GI151" i="1" s="1"/>
  <c r="GF151" i="1"/>
  <c r="CV145" i="1"/>
  <c r="CW145" i="1" s="1"/>
  <c r="CT145" i="1"/>
  <c r="GK128" i="1"/>
  <c r="FS128" i="1"/>
  <c r="FA128" i="1"/>
  <c r="EI128" i="1"/>
  <c r="DQ128" i="1"/>
  <c r="CY128" i="1"/>
  <c r="GJ128" i="1"/>
  <c r="FR128" i="1"/>
  <c r="EZ128" i="1"/>
  <c r="EH128" i="1"/>
  <c r="DP128" i="1"/>
  <c r="CX128" i="1"/>
  <c r="GK196" i="1"/>
  <c r="FS196" i="1"/>
  <c r="FA196" i="1"/>
  <c r="EI196" i="1"/>
  <c r="DQ196" i="1"/>
  <c r="CY196" i="1"/>
  <c r="GJ196" i="1"/>
  <c r="FR196" i="1"/>
  <c r="EZ196" i="1"/>
  <c r="EH196" i="1"/>
  <c r="DP196" i="1"/>
  <c r="CX196" i="1"/>
  <c r="DL249" i="1"/>
  <c r="DN249" i="1"/>
  <c r="DO249" i="1" s="1"/>
  <c r="HH282" i="1"/>
  <c r="CD282" i="1"/>
  <c r="GL282" i="1"/>
  <c r="FT282" i="1"/>
  <c r="FB282" i="1"/>
  <c r="EJ282" i="1"/>
  <c r="DR282" i="1"/>
  <c r="CZ282" i="1"/>
  <c r="CG282" i="1"/>
  <c r="EF145" i="1"/>
  <c r="EG145" i="1" s="1"/>
  <c r="ED145" i="1"/>
  <c r="GJ25" i="1"/>
  <c r="FR25" i="1"/>
  <c r="EZ25" i="1"/>
  <c r="EH25" i="1"/>
  <c r="DP25" i="1"/>
  <c r="CX25" i="1"/>
  <c r="EI25" i="1"/>
  <c r="GK25" i="1"/>
  <c r="CY25" i="1"/>
  <c r="FA25" i="1"/>
  <c r="DQ25" i="1"/>
  <c r="FS25" i="1"/>
  <c r="GJ33" i="1"/>
  <c r="FR33" i="1"/>
  <c r="EZ33" i="1"/>
  <c r="EH33" i="1"/>
  <c r="DP33" i="1"/>
  <c r="CX33" i="1"/>
  <c r="EI33" i="1"/>
  <c r="GK33" i="1"/>
  <c r="CY33" i="1"/>
  <c r="FA33" i="1"/>
  <c r="DQ33" i="1"/>
  <c r="FS33" i="1"/>
  <c r="GJ41" i="1"/>
  <c r="FR41" i="1"/>
  <c r="EZ41" i="1"/>
  <c r="EH41" i="1"/>
  <c r="DP41" i="1"/>
  <c r="CX41" i="1"/>
  <c r="EI41" i="1"/>
  <c r="GK41" i="1"/>
  <c r="CY41" i="1"/>
  <c r="FA41" i="1"/>
  <c r="DQ41" i="1"/>
  <c r="FS41" i="1"/>
  <c r="ED249" i="1"/>
  <c r="EF249" i="1"/>
  <c r="EG249" i="1" s="1"/>
  <c r="GJ255" i="1"/>
  <c r="FR255" i="1"/>
  <c r="EZ255" i="1"/>
  <c r="EH255" i="1"/>
  <c r="DP255" i="1"/>
  <c r="CX255" i="1"/>
  <c r="FA255" i="1"/>
  <c r="CY255" i="1"/>
  <c r="GK255" i="1"/>
  <c r="EI255" i="1"/>
  <c r="FS255" i="1"/>
  <c r="DQ255" i="1"/>
  <c r="GK370" i="1"/>
  <c r="FS370" i="1"/>
  <c r="FA370" i="1"/>
  <c r="EI370" i="1"/>
  <c r="DQ370" i="1"/>
  <c r="CY370" i="1"/>
  <c r="GJ370" i="1"/>
  <c r="FR370" i="1"/>
  <c r="EZ370" i="1"/>
  <c r="EH370" i="1"/>
  <c r="DP370" i="1"/>
  <c r="CX370" i="1"/>
  <c r="GK376" i="1"/>
  <c r="FS376" i="1"/>
  <c r="FA376" i="1"/>
  <c r="EI376" i="1"/>
  <c r="DQ376" i="1"/>
  <c r="CY376" i="1"/>
  <c r="GJ376" i="1"/>
  <c r="FR376" i="1"/>
  <c r="EZ376" i="1"/>
  <c r="EH376" i="1"/>
  <c r="DP376" i="1"/>
  <c r="CX376" i="1"/>
  <c r="CD393" i="1"/>
  <c r="HH393" i="1"/>
  <c r="EJ393" i="1"/>
  <c r="CG393" i="1"/>
  <c r="GL393" i="1"/>
  <c r="CZ393" i="1"/>
  <c r="FB393" i="1"/>
  <c r="DR393" i="1"/>
  <c r="FT393" i="1"/>
  <c r="EX96" i="1"/>
  <c r="EY96" i="1" s="1"/>
  <c r="EV96" i="1"/>
  <c r="GJ18" i="1"/>
  <c r="FR18" i="1"/>
  <c r="EZ18" i="1"/>
  <c r="EH18" i="1"/>
  <c r="DP18" i="1"/>
  <c r="CX18" i="1"/>
  <c r="EI18" i="1"/>
  <c r="GK18" i="1"/>
  <c r="CY18" i="1"/>
  <c r="FA18" i="1"/>
  <c r="DQ18" i="1"/>
  <c r="FS18" i="1"/>
  <c r="GK50" i="1"/>
  <c r="FS50" i="1"/>
  <c r="FA50" i="1"/>
  <c r="EI50" i="1"/>
  <c r="DQ50" i="1"/>
  <c r="CY50" i="1"/>
  <c r="GJ50" i="1"/>
  <c r="FR50" i="1"/>
  <c r="EZ50" i="1"/>
  <c r="EH50" i="1"/>
  <c r="DP50" i="1"/>
  <c r="CX50" i="1"/>
  <c r="CG219" i="1"/>
  <c r="CD219" i="1"/>
  <c r="GL219" i="1"/>
  <c r="FB219" i="1"/>
  <c r="DR219" i="1"/>
  <c r="FT219" i="1"/>
  <c r="EJ219" i="1"/>
  <c r="CZ219" i="1"/>
  <c r="FP295" i="1"/>
  <c r="FQ295" i="1" s="1"/>
  <c r="FN295" i="1"/>
  <c r="DN307" i="1"/>
  <c r="DO307" i="1" s="1"/>
  <c r="DL307" i="1"/>
  <c r="GH324" i="1"/>
  <c r="GI324" i="1" s="1"/>
  <c r="GF324" i="1"/>
  <c r="GK318" i="1"/>
  <c r="FS318" i="1"/>
  <c r="FA318" i="1"/>
  <c r="EI318" i="1"/>
  <c r="DQ318" i="1"/>
  <c r="CY318" i="1"/>
  <c r="GJ318" i="1"/>
  <c r="FR318" i="1"/>
  <c r="EZ318" i="1"/>
  <c r="EH318" i="1"/>
  <c r="DP318" i="1"/>
  <c r="CX318" i="1"/>
  <c r="CD329" i="1"/>
  <c r="HH329" i="1"/>
  <c r="CG329" i="1"/>
  <c r="FT329" i="1"/>
  <c r="EJ329" i="1"/>
  <c r="CZ329" i="1"/>
  <c r="GL329" i="1"/>
  <c r="FB329" i="1"/>
  <c r="DR329" i="1"/>
  <c r="HH390" i="1"/>
  <c r="GL390" i="1"/>
  <c r="FT390" i="1"/>
  <c r="FB390" i="1"/>
  <c r="EJ390" i="1"/>
  <c r="DR390" i="1"/>
  <c r="CZ390" i="1"/>
  <c r="CG390" i="1"/>
  <c r="CD390" i="1"/>
  <c r="GH395" i="1"/>
  <c r="GI395" i="1" s="1"/>
  <c r="GF395" i="1"/>
  <c r="GJ442" i="1"/>
  <c r="CY442" i="1"/>
  <c r="FA442" i="1"/>
  <c r="CX442" i="1"/>
  <c r="EZ442" i="1"/>
  <c r="DQ442" i="1"/>
  <c r="FS442" i="1"/>
  <c r="DP442" i="1"/>
  <c r="FR442" i="1"/>
  <c r="EI442" i="1"/>
  <c r="EH442" i="1"/>
  <c r="GK442" i="1"/>
  <c r="CD521" i="1"/>
  <c r="HH521" i="1"/>
  <c r="GL521" i="1"/>
  <c r="FT521" i="1"/>
  <c r="FB521" i="1"/>
  <c r="EJ521" i="1"/>
  <c r="DR521" i="1"/>
  <c r="CZ521" i="1"/>
  <c r="CG521" i="1"/>
  <c r="FP557" i="1"/>
  <c r="FQ557" i="1" s="1"/>
  <c r="FN557" i="1"/>
  <c r="GK533" i="1"/>
  <c r="FS533" i="1"/>
  <c r="FA533" i="1"/>
  <c r="EI533" i="1"/>
  <c r="DQ533" i="1"/>
  <c r="CY533" i="1"/>
  <c r="GJ533" i="1"/>
  <c r="FR533" i="1"/>
  <c r="EZ533" i="1"/>
  <c r="EH533" i="1"/>
  <c r="DP533" i="1"/>
  <c r="CX533" i="1"/>
  <c r="HH551" i="1"/>
  <c r="FB551" i="1"/>
  <c r="CG551" i="1"/>
  <c r="GL551" i="1"/>
  <c r="DR551" i="1"/>
  <c r="CD551" i="1"/>
  <c r="CZ551" i="1"/>
  <c r="FT551" i="1"/>
  <c r="EJ551" i="1"/>
  <c r="GF550" i="1"/>
  <c r="GH550" i="1"/>
  <c r="GI550" i="1" s="1"/>
  <c r="GK371" i="1"/>
  <c r="FS371" i="1"/>
  <c r="FA371" i="1"/>
  <c r="EI371" i="1"/>
  <c r="DQ371" i="1"/>
  <c r="CY371" i="1"/>
  <c r="GJ371" i="1"/>
  <c r="FR371" i="1"/>
  <c r="EZ371" i="1"/>
  <c r="EH371" i="1"/>
  <c r="DP371" i="1"/>
  <c r="CX371" i="1"/>
  <c r="GK123" i="1"/>
  <c r="FS123" i="1"/>
  <c r="FA123" i="1"/>
  <c r="EI123" i="1"/>
  <c r="DQ123" i="1"/>
  <c r="CY123" i="1"/>
  <c r="GJ123" i="1"/>
  <c r="FR123" i="1"/>
  <c r="EZ123" i="1"/>
  <c r="EH123" i="1"/>
  <c r="DP123" i="1"/>
  <c r="CX123" i="1"/>
  <c r="GK102" i="1"/>
  <c r="FS102" i="1"/>
  <c r="FA102" i="1"/>
  <c r="EI102" i="1"/>
  <c r="DQ102" i="1"/>
  <c r="CY102" i="1"/>
  <c r="FR102" i="1"/>
  <c r="EH102" i="1"/>
  <c r="CX102" i="1"/>
  <c r="GJ102" i="1"/>
  <c r="EZ102" i="1"/>
  <c r="DP102" i="1"/>
  <c r="GH177" i="1"/>
  <c r="GI177" i="1" s="1"/>
  <c r="GF177" i="1"/>
  <c r="DN239" i="1"/>
  <c r="DO239" i="1" s="1"/>
  <c r="DL239" i="1"/>
  <c r="EX270" i="1"/>
  <c r="EY270" i="1" s="1"/>
  <c r="EV270" i="1"/>
  <c r="CT512" i="1"/>
  <c r="CV512" i="1"/>
  <c r="CW512" i="1" s="1"/>
  <c r="DN541" i="1"/>
  <c r="DO541" i="1" s="1"/>
  <c r="DL541" i="1"/>
  <c r="GK543" i="1"/>
  <c r="FS543" i="1"/>
  <c r="FA543" i="1"/>
  <c r="EI543" i="1"/>
  <c r="DQ543" i="1"/>
  <c r="CY543" i="1"/>
  <c r="GJ543" i="1"/>
  <c r="FR543" i="1"/>
  <c r="EZ543" i="1"/>
  <c r="EH543" i="1"/>
  <c r="DP543" i="1"/>
  <c r="CX543" i="1"/>
  <c r="FB15" i="1"/>
  <c r="CG15" i="1"/>
  <c r="GL15" i="1"/>
  <c r="DR15" i="1"/>
  <c r="FT15" i="1"/>
  <c r="CZ15" i="1"/>
  <c r="CD15" i="1"/>
  <c r="EJ15" i="1"/>
  <c r="EF144" i="1"/>
  <c r="EG144" i="1" s="1"/>
  <c r="ED144" i="1"/>
  <c r="GH150" i="1"/>
  <c r="GI150" i="1" s="1"/>
  <c r="GF150" i="1"/>
  <c r="FP142" i="1"/>
  <c r="FQ142" i="1" s="1"/>
  <c r="FN142" i="1"/>
  <c r="FP246" i="1"/>
  <c r="FQ246" i="1" s="1"/>
  <c r="FN246" i="1"/>
  <c r="GJ368" i="1"/>
  <c r="FR368" i="1"/>
  <c r="EZ368" i="1"/>
  <c r="EH368" i="1"/>
  <c r="DP368" i="1"/>
  <c r="CX368" i="1"/>
  <c r="FS368" i="1"/>
  <c r="EI368" i="1"/>
  <c r="CY368" i="1"/>
  <c r="GK368" i="1"/>
  <c r="DQ368" i="1"/>
  <c r="FA368" i="1"/>
  <c r="FR476" i="1"/>
  <c r="CX476" i="1"/>
  <c r="GK476" i="1"/>
  <c r="DQ476" i="1"/>
  <c r="GJ476" i="1"/>
  <c r="DP476" i="1"/>
  <c r="EI476" i="1"/>
  <c r="EH476" i="1"/>
  <c r="FA476" i="1"/>
  <c r="FS476" i="1"/>
  <c r="EZ476" i="1"/>
  <c r="CY476" i="1"/>
  <c r="GH444" i="1"/>
  <c r="GI444" i="1" s="1"/>
  <c r="GF444" i="1"/>
  <c r="GK452" i="1"/>
  <c r="FS452" i="1"/>
  <c r="FA452" i="1"/>
  <c r="EI452" i="1"/>
  <c r="DQ452" i="1"/>
  <c r="CY452" i="1"/>
  <c r="GJ452" i="1"/>
  <c r="FR452" i="1"/>
  <c r="EZ452" i="1"/>
  <c r="EH452" i="1"/>
  <c r="DP452" i="1"/>
  <c r="CX452" i="1"/>
  <c r="GJ289" i="1"/>
  <c r="FR289" i="1"/>
  <c r="EZ289" i="1"/>
  <c r="EH289" i="1"/>
  <c r="DP289" i="1"/>
  <c r="CX289" i="1"/>
  <c r="GK289" i="1"/>
  <c r="FS289" i="1"/>
  <c r="FA289" i="1"/>
  <c r="EI289" i="1"/>
  <c r="DQ289" i="1"/>
  <c r="CY289" i="1"/>
  <c r="FB290" i="1"/>
  <c r="FT290" i="1"/>
  <c r="CD290" i="1"/>
  <c r="GL290" i="1"/>
  <c r="CZ290" i="1"/>
  <c r="EJ290" i="1"/>
  <c r="DR290" i="1"/>
  <c r="HH290" i="1"/>
  <c r="CG290" i="1"/>
  <c r="CD297" i="1"/>
  <c r="GL297" i="1"/>
  <c r="FT297" i="1"/>
  <c r="FB297" i="1"/>
  <c r="EJ297" i="1"/>
  <c r="DR297" i="1"/>
  <c r="CZ297" i="1"/>
  <c r="HH297" i="1"/>
  <c r="CG297" i="1"/>
  <c r="HH465" i="1"/>
  <c r="GL465" i="1"/>
  <c r="FT465" i="1"/>
  <c r="FB465" i="1"/>
  <c r="EJ465" i="1"/>
  <c r="DR465" i="1"/>
  <c r="CZ465" i="1"/>
  <c r="CG465" i="1"/>
  <c r="CD465" i="1"/>
  <c r="GJ495" i="1"/>
  <c r="CY495" i="1"/>
  <c r="DQ495" i="1"/>
  <c r="CX495" i="1"/>
  <c r="FA495" i="1"/>
  <c r="EH495" i="1"/>
  <c r="FS495" i="1"/>
  <c r="EZ495" i="1"/>
  <c r="FR495" i="1"/>
  <c r="DP495" i="1"/>
  <c r="GK495" i="1"/>
  <c r="EI495" i="1"/>
  <c r="GL505" i="1"/>
  <c r="FT505" i="1"/>
  <c r="FB505" i="1"/>
  <c r="EJ505" i="1"/>
  <c r="DR505" i="1"/>
  <c r="CZ505" i="1"/>
  <c r="HH505" i="1"/>
  <c r="CD505" i="1"/>
  <c r="CG505" i="1"/>
  <c r="CG500" i="1"/>
  <c r="CZ500" i="1"/>
  <c r="DR500" i="1"/>
  <c r="CD500" i="1"/>
  <c r="HH500" i="1"/>
  <c r="FT500" i="1"/>
  <c r="EJ500" i="1"/>
  <c r="GL500" i="1"/>
  <c r="FB500" i="1"/>
  <c r="GH400" i="1"/>
  <c r="GI400" i="1" s="1"/>
  <c r="GF400" i="1"/>
  <c r="EF147" i="1"/>
  <c r="EG147" i="1" s="1"/>
  <c r="ED147" i="1"/>
  <c r="CG212" i="1"/>
  <c r="CD212" i="1"/>
  <c r="FT212" i="1"/>
  <c r="EJ212" i="1"/>
  <c r="CZ212" i="1"/>
  <c r="GL212" i="1"/>
  <c r="FB212" i="1"/>
  <c r="DR212" i="1"/>
  <c r="GH262" i="1"/>
  <c r="GI262" i="1" s="1"/>
  <c r="GF262" i="1"/>
  <c r="FP314" i="1"/>
  <c r="FQ314" i="1" s="1"/>
  <c r="FN314" i="1"/>
  <c r="DN386" i="1"/>
  <c r="DO386" i="1" s="1"/>
  <c r="DL386" i="1"/>
  <c r="EZ406" i="1"/>
  <c r="GJ384" i="1"/>
  <c r="DP384" i="1"/>
  <c r="EI384" i="1"/>
  <c r="EH384" i="1"/>
  <c r="FA384" i="1"/>
  <c r="EZ384" i="1"/>
  <c r="FS384" i="1"/>
  <c r="CY384" i="1"/>
  <c r="FR384" i="1"/>
  <c r="CX384" i="1"/>
  <c r="DQ384" i="1"/>
  <c r="GK384" i="1"/>
  <c r="EF408" i="1"/>
  <c r="EG408" i="1" s="1"/>
  <c r="ED408" i="1"/>
  <c r="CV402" i="1"/>
  <c r="CW402" i="1" s="1"/>
  <c r="CT402" i="1"/>
  <c r="FS450" i="1"/>
  <c r="DP450" i="1"/>
  <c r="FR450" i="1"/>
  <c r="EI450" i="1"/>
  <c r="GK450" i="1"/>
  <c r="EH450" i="1"/>
  <c r="GJ450" i="1"/>
  <c r="CY450" i="1"/>
  <c r="FA450" i="1"/>
  <c r="CX450" i="1"/>
  <c r="EZ450" i="1"/>
  <c r="DQ450" i="1"/>
  <c r="EF479" i="1"/>
  <c r="EG479" i="1" s="1"/>
  <c r="ED479" i="1"/>
  <c r="GL546" i="1"/>
  <c r="FT546" i="1"/>
  <c r="FB546" i="1"/>
  <c r="EJ546" i="1"/>
  <c r="DR546" i="1"/>
  <c r="CZ546" i="1"/>
  <c r="CD546" i="1"/>
  <c r="CG546" i="1"/>
  <c r="HH546" i="1"/>
  <c r="GJ387" i="1"/>
  <c r="FR387" i="1"/>
  <c r="EZ387" i="1"/>
  <c r="EH387" i="1"/>
  <c r="DP387" i="1"/>
  <c r="CX387" i="1"/>
  <c r="FS387" i="1"/>
  <c r="EI387" i="1"/>
  <c r="CY387" i="1"/>
  <c r="GK387" i="1"/>
  <c r="FA387" i="1"/>
  <c r="DQ387" i="1"/>
  <c r="GJ435" i="1"/>
  <c r="FR435" i="1"/>
  <c r="EZ435" i="1"/>
  <c r="EH435" i="1"/>
  <c r="DP435" i="1"/>
  <c r="CX435" i="1"/>
  <c r="FS435" i="1"/>
  <c r="EI435" i="1"/>
  <c r="CY435" i="1"/>
  <c r="GK435" i="1"/>
  <c r="FA435" i="1"/>
  <c r="DQ435" i="1"/>
  <c r="GK89" i="1"/>
  <c r="FS89" i="1"/>
  <c r="FA89" i="1"/>
  <c r="EI89" i="1"/>
  <c r="DQ89" i="1"/>
  <c r="CY89" i="1"/>
  <c r="FR89" i="1"/>
  <c r="EH89" i="1"/>
  <c r="CX89" i="1"/>
  <c r="EZ89" i="1"/>
  <c r="GJ89" i="1"/>
  <c r="DP89" i="1"/>
  <c r="CG14" i="1"/>
  <c r="FT14" i="1"/>
  <c r="CZ14" i="1"/>
  <c r="CD14" i="1"/>
  <c r="GL14" i="1"/>
  <c r="DR14" i="1"/>
  <c r="EJ14" i="1"/>
  <c r="FB14" i="1"/>
  <c r="CV138" i="1"/>
  <c r="CW138" i="1" s="1"/>
  <c r="CT138" i="1"/>
  <c r="CD137" i="1"/>
  <c r="GL137" i="1"/>
  <c r="FT137" i="1"/>
  <c r="FB137" i="1"/>
  <c r="EJ137" i="1"/>
  <c r="DR137" i="1"/>
  <c r="CZ137" i="1"/>
  <c r="CG137" i="1"/>
  <c r="CD275" i="1"/>
  <c r="GL275" i="1"/>
  <c r="FT275" i="1"/>
  <c r="FB275" i="1"/>
  <c r="EJ275" i="1"/>
  <c r="DR275" i="1"/>
  <c r="CZ275" i="1"/>
  <c r="CG275" i="1"/>
  <c r="HH275" i="1"/>
  <c r="CV247" i="1"/>
  <c r="CW247" i="1" s="1"/>
  <c r="CT247" i="1"/>
  <c r="GK285" i="1"/>
  <c r="FS285" i="1"/>
  <c r="FA285" i="1"/>
  <c r="EI285" i="1"/>
  <c r="DQ285" i="1"/>
  <c r="CY285" i="1"/>
  <c r="GJ285" i="1"/>
  <c r="FR285" i="1"/>
  <c r="EZ285" i="1"/>
  <c r="EH285" i="1"/>
  <c r="DP285" i="1"/>
  <c r="CX285" i="1"/>
  <c r="CV438" i="1"/>
  <c r="CW438" i="1" s="1"/>
  <c r="CT438" i="1"/>
  <c r="GJ552" i="1"/>
  <c r="FR552" i="1"/>
  <c r="EZ552" i="1"/>
  <c r="EH552" i="1"/>
  <c r="DP552" i="1"/>
  <c r="CX552" i="1"/>
  <c r="GK552" i="1"/>
  <c r="DQ552" i="1"/>
  <c r="EI552" i="1"/>
  <c r="FS552" i="1"/>
  <c r="CY552" i="1"/>
  <c r="FA552" i="1"/>
  <c r="GJ35" i="1"/>
  <c r="FR35" i="1"/>
  <c r="EZ35" i="1"/>
  <c r="EH35" i="1"/>
  <c r="DP35" i="1"/>
  <c r="CX35" i="1"/>
  <c r="FS35" i="1"/>
  <c r="EI35" i="1"/>
  <c r="GK35" i="1"/>
  <c r="CY35" i="1"/>
  <c r="FA35" i="1"/>
  <c r="DQ35" i="1"/>
  <c r="GK116" i="1"/>
  <c r="FS116" i="1"/>
  <c r="FA116" i="1"/>
  <c r="EI116" i="1"/>
  <c r="DQ116" i="1"/>
  <c r="CY116" i="1"/>
  <c r="GJ116" i="1"/>
  <c r="FR116" i="1"/>
  <c r="EZ116" i="1"/>
  <c r="EH116" i="1"/>
  <c r="DP116" i="1"/>
  <c r="CX116" i="1"/>
  <c r="GK299" i="1"/>
  <c r="FS299" i="1"/>
  <c r="FA299" i="1"/>
  <c r="EI299" i="1"/>
  <c r="DQ299" i="1"/>
  <c r="CY299" i="1"/>
  <c r="GJ299" i="1"/>
  <c r="FR299" i="1"/>
  <c r="EZ299" i="1"/>
  <c r="EH299" i="1"/>
  <c r="DP299" i="1"/>
  <c r="CX299" i="1"/>
  <c r="EX279" i="1"/>
  <c r="EY279" i="1" s="1"/>
  <c r="EV279" i="1"/>
  <c r="EV512" i="1"/>
  <c r="EX512" i="1"/>
  <c r="EY512" i="1" s="1"/>
  <c r="CV400" i="1"/>
  <c r="CW400" i="1" s="1"/>
  <c r="GJ22" i="1"/>
  <c r="FR22" i="1"/>
  <c r="EZ22" i="1"/>
  <c r="EH22" i="1"/>
  <c r="DP22" i="1"/>
  <c r="CX22" i="1"/>
  <c r="EI22" i="1"/>
  <c r="GK22" i="1"/>
  <c r="CY22" i="1"/>
  <c r="FA22" i="1"/>
  <c r="DQ22" i="1"/>
  <c r="FS22" i="1"/>
  <c r="GH314" i="1"/>
  <c r="GI314" i="1" s="1"/>
  <c r="GF314" i="1"/>
  <c r="CV386" i="1"/>
  <c r="CW386" i="1" s="1"/>
  <c r="CT386" i="1"/>
  <c r="GJ40" i="1"/>
  <c r="FR40" i="1"/>
  <c r="EZ40" i="1"/>
  <c r="EH40" i="1"/>
  <c r="DP40" i="1"/>
  <c r="CX40" i="1"/>
  <c r="DQ40" i="1"/>
  <c r="FS40" i="1"/>
  <c r="EI40" i="1"/>
  <c r="GK40" i="1"/>
  <c r="CY40" i="1"/>
  <c r="FA40" i="1"/>
  <c r="FP247" i="1"/>
  <c r="FQ247" i="1" s="1"/>
  <c r="FN247" i="1"/>
  <c r="DN151" i="1"/>
  <c r="DO151" i="1" s="1"/>
  <c r="DL151" i="1"/>
  <c r="FS491" i="1"/>
  <c r="FA491" i="1"/>
  <c r="EI491" i="1"/>
  <c r="DQ491" i="1"/>
  <c r="CY491" i="1"/>
  <c r="GK491" i="1"/>
  <c r="FR491" i="1"/>
  <c r="EZ491" i="1"/>
  <c r="EH491" i="1"/>
  <c r="DP491" i="1"/>
  <c r="CX491" i="1"/>
  <c r="GJ491" i="1"/>
  <c r="GK65" i="1"/>
  <c r="FS65" i="1"/>
  <c r="FA65" i="1"/>
  <c r="EI65" i="1"/>
  <c r="DQ65" i="1"/>
  <c r="CY65" i="1"/>
  <c r="GJ65" i="1"/>
  <c r="FR65" i="1"/>
  <c r="EZ65" i="1"/>
  <c r="EH65" i="1"/>
  <c r="DP65" i="1"/>
  <c r="CX65" i="1"/>
  <c r="GJ268" i="1"/>
  <c r="FR268" i="1"/>
  <c r="EZ268" i="1"/>
  <c r="EH268" i="1"/>
  <c r="DP268" i="1"/>
  <c r="CX268" i="1"/>
  <c r="GK268" i="1"/>
  <c r="FS268" i="1"/>
  <c r="FA268" i="1"/>
  <c r="EI268" i="1"/>
  <c r="DQ268" i="1"/>
  <c r="CY268" i="1"/>
  <c r="EF324" i="1"/>
  <c r="EG324" i="1" s="1"/>
  <c r="ED324" i="1"/>
  <c r="EF395" i="1"/>
  <c r="EG395" i="1" s="1"/>
  <c r="ED395" i="1"/>
  <c r="FN457" i="1"/>
  <c r="FP457" i="1"/>
  <c r="FQ457" i="1" s="1"/>
  <c r="EF557" i="1"/>
  <c r="EG557" i="1" s="1"/>
  <c r="ED557" i="1"/>
  <c r="CD9" i="1"/>
  <c r="GL9" i="1"/>
  <c r="FT9" i="1"/>
  <c r="FB9" i="1"/>
  <c r="EJ9" i="1"/>
  <c r="DR9" i="1"/>
  <c r="CZ9" i="1"/>
  <c r="CG9" i="1"/>
  <c r="GK242" i="1"/>
  <c r="FS242" i="1"/>
  <c r="FA242" i="1"/>
  <c r="EI242" i="1"/>
  <c r="DQ242" i="1"/>
  <c r="CY242" i="1"/>
  <c r="GJ242" i="1"/>
  <c r="FR242" i="1"/>
  <c r="EZ242" i="1"/>
  <c r="EH242" i="1"/>
  <c r="DP242" i="1"/>
  <c r="CX242" i="1"/>
  <c r="FP279" i="1"/>
  <c r="FQ279" i="1" s="1"/>
  <c r="FN279" i="1"/>
  <c r="GL79" i="1"/>
  <c r="FT79" i="1"/>
  <c r="FB79" i="1"/>
  <c r="EJ79" i="1"/>
  <c r="DR79" i="1"/>
  <c r="CZ79" i="1"/>
  <c r="CG79" i="1"/>
  <c r="CD79" i="1"/>
  <c r="DN246" i="1"/>
  <c r="DO246" i="1" s="1"/>
  <c r="DL246" i="1"/>
  <c r="GK302" i="1"/>
  <c r="FS302" i="1"/>
  <c r="FA302" i="1"/>
  <c r="EI302" i="1"/>
  <c r="DQ302" i="1"/>
  <c r="CY302" i="1"/>
  <c r="GJ302" i="1"/>
  <c r="FR302" i="1"/>
  <c r="EZ302" i="1"/>
  <c r="EH302" i="1"/>
  <c r="DP302" i="1"/>
  <c r="CX302" i="1"/>
  <c r="HH272" i="1"/>
  <c r="GL272" i="1"/>
  <c r="FT272" i="1"/>
  <c r="FB272" i="1"/>
  <c r="EJ272" i="1"/>
  <c r="DR272" i="1"/>
  <c r="CZ272" i="1"/>
  <c r="CG272" i="1"/>
  <c r="CD272" i="1"/>
  <c r="GL319" i="1"/>
  <c r="FT319" i="1"/>
  <c r="FB319" i="1"/>
  <c r="EJ319" i="1"/>
  <c r="DR319" i="1"/>
  <c r="CZ319" i="1"/>
  <c r="CG319" i="1"/>
  <c r="HH319" i="1"/>
  <c r="CD319" i="1"/>
  <c r="GJ431" i="1"/>
  <c r="FR431" i="1"/>
  <c r="EZ431" i="1"/>
  <c r="EH431" i="1"/>
  <c r="DP431" i="1"/>
  <c r="CX431" i="1"/>
  <c r="FS431" i="1"/>
  <c r="CY431" i="1"/>
  <c r="GK431" i="1"/>
  <c r="DQ431" i="1"/>
  <c r="EI431" i="1"/>
  <c r="FA431" i="1"/>
  <c r="FP155" i="1"/>
  <c r="FQ155" i="1" s="1"/>
  <c r="FN155" i="1"/>
  <c r="GH141" i="1"/>
  <c r="GI141" i="1" s="1"/>
  <c r="GF141" i="1"/>
  <c r="GH139" i="1"/>
  <c r="GI139" i="1" s="1"/>
  <c r="GF139" i="1"/>
  <c r="GK90" i="1"/>
  <c r="FS90" i="1"/>
  <c r="FA90" i="1"/>
  <c r="EI90" i="1"/>
  <c r="DQ90" i="1"/>
  <c r="CY90" i="1"/>
  <c r="GJ90" i="1"/>
  <c r="EZ90" i="1"/>
  <c r="DP90" i="1"/>
  <c r="FR90" i="1"/>
  <c r="EH90" i="1"/>
  <c r="CX90" i="1"/>
  <c r="GK180" i="1"/>
  <c r="FS180" i="1"/>
  <c r="FA180" i="1"/>
  <c r="EI180" i="1"/>
  <c r="DQ180" i="1"/>
  <c r="CY180" i="1"/>
  <c r="GJ180" i="1"/>
  <c r="FR180" i="1"/>
  <c r="EZ180" i="1"/>
  <c r="EH180" i="1"/>
  <c r="DP180" i="1"/>
  <c r="CX180" i="1"/>
  <c r="GK188" i="1"/>
  <c r="FS188" i="1"/>
  <c r="FA188" i="1"/>
  <c r="EI188" i="1"/>
  <c r="DQ188" i="1"/>
  <c r="CY188" i="1"/>
  <c r="GJ188" i="1"/>
  <c r="FR188" i="1"/>
  <c r="EZ188" i="1"/>
  <c r="EH188" i="1"/>
  <c r="DP188" i="1"/>
  <c r="CX188" i="1"/>
  <c r="GK99" i="1"/>
  <c r="FS99" i="1"/>
  <c r="FA99" i="1"/>
  <c r="EI99" i="1"/>
  <c r="DQ99" i="1"/>
  <c r="CY99" i="1"/>
  <c r="FR99" i="1"/>
  <c r="EH99" i="1"/>
  <c r="CX99" i="1"/>
  <c r="EZ99" i="1"/>
  <c r="GJ99" i="1"/>
  <c r="DP99" i="1"/>
  <c r="DN145" i="1"/>
  <c r="DO145" i="1" s="1"/>
  <c r="DL145" i="1"/>
  <c r="FP145" i="1"/>
  <c r="FQ145" i="1" s="1"/>
  <c r="FN145" i="1"/>
  <c r="GL17" i="1"/>
  <c r="CZ17" i="1"/>
  <c r="CD17" i="1"/>
  <c r="FB17" i="1"/>
  <c r="FT17" i="1"/>
  <c r="DR17" i="1"/>
  <c r="EJ17" i="1"/>
  <c r="CG17" i="1"/>
  <c r="EV249" i="1"/>
  <c r="EX249" i="1"/>
  <c r="EY249" i="1" s="1"/>
  <c r="CV322" i="1"/>
  <c r="CW322" i="1" s="1"/>
  <c r="CT322" i="1"/>
  <c r="GJ347" i="1"/>
  <c r="FR347" i="1"/>
  <c r="EZ347" i="1"/>
  <c r="EH347" i="1"/>
  <c r="DP347" i="1"/>
  <c r="CX347" i="1"/>
  <c r="FS347" i="1"/>
  <c r="DQ347" i="1"/>
  <c r="FA347" i="1"/>
  <c r="CY347" i="1"/>
  <c r="GK347" i="1"/>
  <c r="EI347" i="1"/>
  <c r="GK374" i="1"/>
  <c r="FS374" i="1"/>
  <c r="FA374" i="1"/>
  <c r="EI374" i="1"/>
  <c r="DQ374" i="1"/>
  <c r="CY374" i="1"/>
  <c r="FR374" i="1"/>
  <c r="EH374" i="1"/>
  <c r="CX374" i="1"/>
  <c r="GJ374" i="1"/>
  <c r="EZ374" i="1"/>
  <c r="DP374" i="1"/>
  <c r="CV410" i="1"/>
  <c r="CW410" i="1" s="1"/>
  <c r="CT410" i="1"/>
  <c r="GL439" i="1"/>
  <c r="FT439" i="1"/>
  <c r="FB439" i="1"/>
  <c r="EJ439" i="1"/>
  <c r="DR439" i="1"/>
  <c r="CZ439" i="1"/>
  <c r="CG439" i="1"/>
  <c r="CD439" i="1"/>
  <c r="HH439" i="1"/>
  <c r="GK432" i="1"/>
  <c r="FS432" i="1"/>
  <c r="FA432" i="1"/>
  <c r="EI432" i="1"/>
  <c r="DQ432" i="1"/>
  <c r="CY432" i="1"/>
  <c r="EZ432" i="1"/>
  <c r="FR432" i="1"/>
  <c r="CX432" i="1"/>
  <c r="GJ432" i="1"/>
  <c r="DP432" i="1"/>
  <c r="EH432" i="1"/>
  <c r="DN96" i="1"/>
  <c r="DO96" i="1" s="1"/>
  <c r="DL96" i="1"/>
  <c r="GK98" i="1"/>
  <c r="FS98" i="1"/>
  <c r="FA98" i="1"/>
  <c r="EI98" i="1"/>
  <c r="DQ98" i="1"/>
  <c r="CY98" i="1"/>
  <c r="GJ98" i="1"/>
  <c r="EZ98" i="1"/>
  <c r="DP98" i="1"/>
  <c r="FR98" i="1"/>
  <c r="EH98" i="1"/>
  <c r="CX98" i="1"/>
  <c r="CD131" i="1"/>
  <c r="GL131" i="1"/>
  <c r="FT131" i="1"/>
  <c r="FB131" i="1"/>
  <c r="EJ131" i="1"/>
  <c r="DR131" i="1"/>
  <c r="CZ131" i="1"/>
  <c r="CG131" i="1"/>
  <c r="GK243" i="1"/>
  <c r="FS243" i="1"/>
  <c r="FA243" i="1"/>
  <c r="EI243" i="1"/>
  <c r="DQ243" i="1"/>
  <c r="CY243" i="1"/>
  <c r="GJ243" i="1"/>
  <c r="FR243" i="1"/>
  <c r="EZ243" i="1"/>
  <c r="EH243" i="1"/>
  <c r="DP243" i="1"/>
  <c r="CX243" i="1"/>
  <c r="EX295" i="1"/>
  <c r="EY295" i="1" s="1"/>
  <c r="EV295" i="1"/>
  <c r="EF307" i="1"/>
  <c r="EG307" i="1" s="1"/>
  <c r="ED307" i="1"/>
  <c r="GK293" i="1"/>
  <c r="FS293" i="1"/>
  <c r="FA293" i="1"/>
  <c r="EI293" i="1"/>
  <c r="DQ293" i="1"/>
  <c r="CY293" i="1"/>
  <c r="CX293" i="1"/>
  <c r="DP293" i="1"/>
  <c r="EH293" i="1"/>
  <c r="EZ293" i="1"/>
  <c r="GJ293" i="1"/>
  <c r="FR293" i="1"/>
  <c r="GK388" i="1"/>
  <c r="FS388" i="1"/>
  <c r="FA388" i="1"/>
  <c r="EI388" i="1"/>
  <c r="DQ388" i="1"/>
  <c r="CY388" i="1"/>
  <c r="GJ388" i="1"/>
  <c r="FR388" i="1"/>
  <c r="EZ388" i="1"/>
  <c r="EH388" i="1"/>
  <c r="DP388" i="1"/>
  <c r="CX388" i="1"/>
  <c r="ED457" i="1"/>
  <c r="EF457" i="1"/>
  <c r="EG457" i="1" s="1"/>
  <c r="HH537" i="1"/>
  <c r="FT537" i="1"/>
  <c r="FB537" i="1"/>
  <c r="EJ537" i="1"/>
  <c r="DR537" i="1"/>
  <c r="CZ537" i="1"/>
  <c r="GL537" i="1"/>
  <c r="CG537" i="1"/>
  <c r="CD537" i="1"/>
  <c r="EX557" i="1"/>
  <c r="EY557" i="1" s="1"/>
  <c r="EV557" i="1"/>
  <c r="FP550" i="1"/>
  <c r="FQ550" i="1" s="1"/>
  <c r="FN550" i="1"/>
  <c r="GJ350" i="1"/>
  <c r="FR350" i="1"/>
  <c r="EZ350" i="1"/>
  <c r="EH350" i="1"/>
  <c r="DP350" i="1"/>
  <c r="CX350" i="1"/>
  <c r="FS350" i="1"/>
  <c r="CY350" i="1"/>
  <c r="GK350" i="1"/>
  <c r="DQ350" i="1"/>
  <c r="FA350" i="1"/>
  <c r="EI350" i="1"/>
  <c r="EF239" i="1"/>
  <c r="EG239" i="1" s="1"/>
  <c r="ED239" i="1"/>
  <c r="FP270" i="1"/>
  <c r="FQ270" i="1" s="1"/>
  <c r="FN270" i="1"/>
  <c r="CV279" i="1"/>
  <c r="CW279" i="1" s="1"/>
  <c r="CT279" i="1"/>
  <c r="GL311" i="1"/>
  <c r="FT311" i="1"/>
  <c r="FB311" i="1"/>
  <c r="EJ311" i="1"/>
  <c r="DR311" i="1"/>
  <c r="CZ311" i="1"/>
  <c r="CG311" i="1"/>
  <c r="HH311" i="1"/>
  <c r="CD311" i="1"/>
  <c r="GJ499" i="1"/>
  <c r="DP499" i="1"/>
  <c r="CX499" i="1"/>
  <c r="EI499" i="1"/>
  <c r="EH499" i="1"/>
  <c r="FS499" i="1"/>
  <c r="CY499" i="1"/>
  <c r="GK499" i="1"/>
  <c r="FA499" i="1"/>
  <c r="DQ499" i="1"/>
  <c r="FR499" i="1"/>
  <c r="EZ499" i="1"/>
  <c r="GF512" i="1"/>
  <c r="GH512" i="1"/>
  <c r="GI512" i="1" s="1"/>
  <c r="EF541" i="1"/>
  <c r="EG541" i="1" s="1"/>
  <c r="ED541" i="1"/>
  <c r="CD525" i="1"/>
  <c r="GL525" i="1"/>
  <c r="FT525" i="1"/>
  <c r="FB525" i="1"/>
  <c r="EJ525" i="1"/>
  <c r="DR525" i="1"/>
  <c r="CZ525" i="1"/>
  <c r="CG525" i="1"/>
  <c r="HH525" i="1"/>
  <c r="GK334" i="1"/>
  <c r="FS334" i="1"/>
  <c r="FA334" i="1"/>
  <c r="EI334" i="1"/>
  <c r="DQ334" i="1"/>
  <c r="CY334" i="1"/>
  <c r="GJ334" i="1"/>
  <c r="FR334" i="1"/>
  <c r="EZ334" i="1"/>
  <c r="EH334" i="1"/>
  <c r="DP334" i="1"/>
  <c r="CX334" i="1"/>
  <c r="GL327" i="1"/>
  <c r="FT327" i="1"/>
  <c r="FB327" i="1"/>
  <c r="EJ327" i="1"/>
  <c r="DR327" i="1"/>
  <c r="CZ327" i="1"/>
  <c r="CG327" i="1"/>
  <c r="HH327" i="1"/>
  <c r="CD327" i="1"/>
  <c r="EZ478" i="1"/>
  <c r="FS478" i="1"/>
  <c r="CY478" i="1"/>
  <c r="FR478" i="1"/>
  <c r="CX478" i="1"/>
  <c r="GK478" i="1"/>
  <c r="DQ478" i="1"/>
  <c r="GJ478" i="1"/>
  <c r="DP478" i="1"/>
  <c r="EI478" i="1"/>
  <c r="FA478" i="1"/>
  <c r="EH478" i="1"/>
  <c r="DN144" i="1"/>
  <c r="DO144" i="1" s="1"/>
  <c r="DL144" i="1"/>
  <c r="FP144" i="1"/>
  <c r="FQ144" i="1" s="1"/>
  <c r="FN144" i="1"/>
  <c r="GK104" i="1"/>
  <c r="FS104" i="1"/>
  <c r="FA104" i="1"/>
  <c r="EI104" i="1"/>
  <c r="DQ104" i="1"/>
  <c r="CY104" i="1"/>
  <c r="FR104" i="1"/>
  <c r="EH104" i="1"/>
  <c r="CX104" i="1"/>
  <c r="EZ104" i="1"/>
  <c r="GJ104" i="1"/>
  <c r="DP104" i="1"/>
  <c r="GK108" i="1"/>
  <c r="FS108" i="1"/>
  <c r="FA108" i="1"/>
  <c r="EI108" i="1"/>
  <c r="DQ108" i="1"/>
  <c r="CY108" i="1"/>
  <c r="GJ108" i="1"/>
  <c r="FR108" i="1"/>
  <c r="EZ108" i="1"/>
  <c r="EH108" i="1"/>
  <c r="DP108" i="1"/>
  <c r="CX108" i="1"/>
  <c r="GK119" i="1"/>
  <c r="FS119" i="1"/>
  <c r="FA119" i="1"/>
  <c r="EI119" i="1"/>
  <c r="DQ119" i="1"/>
  <c r="CY119" i="1"/>
  <c r="GJ119" i="1"/>
  <c r="FR119" i="1"/>
  <c r="EZ119" i="1"/>
  <c r="EH119" i="1"/>
  <c r="DP119" i="1"/>
  <c r="CX119" i="1"/>
  <c r="GJ20" i="1"/>
  <c r="FR20" i="1"/>
  <c r="EZ20" i="1"/>
  <c r="EH20" i="1"/>
  <c r="DP20" i="1"/>
  <c r="CX20" i="1"/>
  <c r="GK20" i="1"/>
  <c r="CY20" i="1"/>
  <c r="FA20" i="1"/>
  <c r="DQ20" i="1"/>
  <c r="FS20" i="1"/>
  <c r="EI20" i="1"/>
  <c r="GJ28" i="1"/>
  <c r="FR28" i="1"/>
  <c r="EZ28" i="1"/>
  <c r="EH28" i="1"/>
  <c r="DP28" i="1"/>
  <c r="CX28" i="1"/>
  <c r="GK28" i="1"/>
  <c r="CY28" i="1"/>
  <c r="FA28" i="1"/>
  <c r="DQ28" i="1"/>
  <c r="FS28" i="1"/>
  <c r="EI28" i="1"/>
  <c r="GJ36" i="1"/>
  <c r="FR36" i="1"/>
  <c r="EZ36" i="1"/>
  <c r="EH36" i="1"/>
  <c r="DP36" i="1"/>
  <c r="CX36" i="1"/>
  <c r="GK36" i="1"/>
  <c r="CY36" i="1"/>
  <c r="FA36" i="1"/>
  <c r="DQ36" i="1"/>
  <c r="FS36" i="1"/>
  <c r="EI36" i="1"/>
  <c r="GJ44" i="1"/>
  <c r="FR44" i="1"/>
  <c r="EZ44" i="1"/>
  <c r="EH44" i="1"/>
  <c r="DP44" i="1"/>
  <c r="CX44" i="1"/>
  <c r="GK44" i="1"/>
  <c r="CY44" i="1"/>
  <c r="FA44" i="1"/>
  <c r="DQ44" i="1"/>
  <c r="FS44" i="1"/>
  <c r="EI44" i="1"/>
  <c r="GK52" i="1"/>
  <c r="FS52" i="1"/>
  <c r="FA52" i="1"/>
  <c r="EI52" i="1"/>
  <c r="DQ52" i="1"/>
  <c r="CY52" i="1"/>
  <c r="GJ52" i="1"/>
  <c r="FR52" i="1"/>
  <c r="EZ52" i="1"/>
  <c r="EH52" i="1"/>
  <c r="DP52" i="1"/>
  <c r="CX52" i="1"/>
  <c r="GK58" i="1"/>
  <c r="FS58" i="1"/>
  <c r="FA58" i="1"/>
  <c r="EI58" i="1"/>
  <c r="DQ58" i="1"/>
  <c r="CY58" i="1"/>
  <c r="GJ58" i="1"/>
  <c r="FR58" i="1"/>
  <c r="EZ58" i="1"/>
  <c r="EH58" i="1"/>
  <c r="DP58" i="1"/>
  <c r="CX58" i="1"/>
  <c r="GK62" i="1"/>
  <c r="FS62" i="1"/>
  <c r="FA62" i="1"/>
  <c r="EI62" i="1"/>
  <c r="DQ62" i="1"/>
  <c r="CY62" i="1"/>
  <c r="GJ62" i="1"/>
  <c r="FR62" i="1"/>
  <c r="EZ62" i="1"/>
  <c r="EH62" i="1"/>
  <c r="DP62" i="1"/>
  <c r="CX62" i="1"/>
  <c r="GK66" i="1"/>
  <c r="FS66" i="1"/>
  <c r="FA66" i="1"/>
  <c r="EI66" i="1"/>
  <c r="DQ66" i="1"/>
  <c r="CY66" i="1"/>
  <c r="GJ66" i="1"/>
  <c r="FR66" i="1"/>
  <c r="EZ66" i="1"/>
  <c r="EH66" i="1"/>
  <c r="DP66" i="1"/>
  <c r="CX66" i="1"/>
  <c r="GK70" i="1"/>
  <c r="FS70" i="1"/>
  <c r="FA70" i="1"/>
  <c r="EI70" i="1"/>
  <c r="DQ70" i="1"/>
  <c r="CY70" i="1"/>
  <c r="GJ70" i="1"/>
  <c r="FR70" i="1"/>
  <c r="EZ70" i="1"/>
  <c r="EH70" i="1"/>
  <c r="DP70" i="1"/>
  <c r="CX70" i="1"/>
  <c r="GK74" i="1"/>
  <c r="FS74" i="1"/>
  <c r="FA74" i="1"/>
  <c r="EI74" i="1"/>
  <c r="DQ74" i="1"/>
  <c r="CY74" i="1"/>
  <c r="GJ74" i="1"/>
  <c r="FR74" i="1"/>
  <c r="EZ74" i="1"/>
  <c r="EH74" i="1"/>
  <c r="DP74" i="1"/>
  <c r="CX74" i="1"/>
  <c r="GH246" i="1"/>
  <c r="GI246" i="1" s="1"/>
  <c r="GF246" i="1"/>
  <c r="HH304" i="1"/>
  <c r="GL304" i="1"/>
  <c r="FT304" i="1"/>
  <c r="FB304" i="1"/>
  <c r="EJ304" i="1"/>
  <c r="DR304" i="1"/>
  <c r="CZ304" i="1"/>
  <c r="CG304" i="1"/>
  <c r="CD304" i="1"/>
  <c r="GK445" i="1"/>
  <c r="FS445" i="1"/>
  <c r="FA445" i="1"/>
  <c r="EI445" i="1"/>
  <c r="DQ445" i="1"/>
  <c r="CY445" i="1"/>
  <c r="GJ445" i="1"/>
  <c r="FR445" i="1"/>
  <c r="EZ445" i="1"/>
  <c r="EH445" i="1"/>
  <c r="DP445" i="1"/>
  <c r="CX445" i="1"/>
  <c r="GK488" i="1"/>
  <c r="FS488" i="1"/>
  <c r="FA488" i="1"/>
  <c r="EI488" i="1"/>
  <c r="DQ488" i="1"/>
  <c r="CY488" i="1"/>
  <c r="EH488" i="1"/>
  <c r="EZ488" i="1"/>
  <c r="FR488" i="1"/>
  <c r="GJ488" i="1"/>
  <c r="DP488" i="1"/>
  <c r="CX488" i="1"/>
  <c r="CD11" i="1"/>
  <c r="GL11" i="1"/>
  <c r="FT11" i="1"/>
  <c r="FB11" i="1"/>
  <c r="EJ11" i="1"/>
  <c r="DR11" i="1"/>
  <c r="CZ11" i="1"/>
  <c r="CG11" i="1"/>
  <c r="GJ21" i="1"/>
  <c r="FR21" i="1"/>
  <c r="EZ21" i="1"/>
  <c r="EH21" i="1"/>
  <c r="DP21" i="1"/>
  <c r="CX21" i="1"/>
  <c r="DQ21" i="1"/>
  <c r="FS21" i="1"/>
  <c r="EI21" i="1"/>
  <c r="GK21" i="1"/>
  <c r="CY21" i="1"/>
  <c r="FA21" i="1"/>
  <c r="GJ29" i="1"/>
  <c r="FR29" i="1"/>
  <c r="EZ29" i="1"/>
  <c r="EH29" i="1"/>
  <c r="DP29" i="1"/>
  <c r="CX29" i="1"/>
  <c r="DQ29" i="1"/>
  <c r="FS29" i="1"/>
  <c r="EI29" i="1"/>
  <c r="GK29" i="1"/>
  <c r="CY29" i="1"/>
  <c r="FA29" i="1"/>
  <c r="GJ37" i="1"/>
  <c r="FR37" i="1"/>
  <c r="EZ37" i="1"/>
  <c r="EH37" i="1"/>
  <c r="DP37" i="1"/>
  <c r="CX37" i="1"/>
  <c r="DQ37" i="1"/>
  <c r="FS37" i="1"/>
  <c r="EI37" i="1"/>
  <c r="GK37" i="1"/>
  <c r="CY37" i="1"/>
  <c r="FA37" i="1"/>
  <c r="GJ45" i="1"/>
  <c r="FR45" i="1"/>
  <c r="EZ45" i="1"/>
  <c r="EH45" i="1"/>
  <c r="DP45" i="1"/>
  <c r="CX45" i="1"/>
  <c r="DQ45" i="1"/>
  <c r="FS45" i="1"/>
  <c r="EI45" i="1"/>
  <c r="GK45" i="1"/>
  <c r="CY45" i="1"/>
  <c r="FA45" i="1"/>
  <c r="FP82" i="1"/>
  <c r="FQ82" i="1" s="1"/>
  <c r="FN82" i="1"/>
  <c r="GK115" i="1"/>
  <c r="FS115" i="1"/>
  <c r="FA115" i="1"/>
  <c r="EI115" i="1"/>
  <c r="DQ115" i="1"/>
  <c r="CY115" i="1"/>
  <c r="GJ115" i="1"/>
  <c r="FR115" i="1"/>
  <c r="EZ115" i="1"/>
  <c r="EH115" i="1"/>
  <c r="DP115" i="1"/>
  <c r="CX115" i="1"/>
  <c r="GK93" i="1"/>
  <c r="FS93" i="1"/>
  <c r="FA93" i="1"/>
  <c r="EI93" i="1"/>
  <c r="DQ93" i="1"/>
  <c r="CY93" i="1"/>
  <c r="GJ93" i="1"/>
  <c r="EZ93" i="1"/>
  <c r="DP93" i="1"/>
  <c r="FR93" i="1"/>
  <c r="CX93" i="1"/>
  <c r="EH93" i="1"/>
  <c r="GK118" i="1"/>
  <c r="FS118" i="1"/>
  <c r="FA118" i="1"/>
  <c r="EI118" i="1"/>
  <c r="DQ118" i="1"/>
  <c r="CY118" i="1"/>
  <c r="GJ118" i="1"/>
  <c r="FR118" i="1"/>
  <c r="EZ118" i="1"/>
  <c r="EH118" i="1"/>
  <c r="DP118" i="1"/>
  <c r="CX118" i="1"/>
  <c r="CD135" i="1"/>
  <c r="GL135" i="1"/>
  <c r="FT135" i="1"/>
  <c r="FB135" i="1"/>
  <c r="EJ135" i="1"/>
  <c r="DR135" i="1"/>
  <c r="CZ135" i="1"/>
  <c r="CG135" i="1"/>
  <c r="CD399" i="1"/>
  <c r="HH399" i="1"/>
  <c r="GL399" i="1"/>
  <c r="FT399" i="1"/>
  <c r="FB399" i="1"/>
  <c r="EJ399" i="1"/>
  <c r="DR399" i="1"/>
  <c r="CZ399" i="1"/>
  <c r="CG399" i="1"/>
  <c r="HH398" i="1"/>
  <c r="GL398" i="1"/>
  <c r="FT398" i="1"/>
  <c r="FB398" i="1"/>
  <c r="EJ398" i="1"/>
  <c r="DR398" i="1"/>
  <c r="CZ398" i="1"/>
  <c r="CG398" i="1"/>
  <c r="CD398" i="1"/>
  <c r="GK493" i="1"/>
  <c r="FS493" i="1"/>
  <c r="FA493" i="1"/>
  <c r="EI493" i="1"/>
  <c r="DQ493" i="1"/>
  <c r="CY493" i="1"/>
  <c r="GJ493" i="1"/>
  <c r="FR493" i="1"/>
  <c r="EZ493" i="1"/>
  <c r="EH493" i="1"/>
  <c r="DP493" i="1"/>
  <c r="CX493" i="1"/>
  <c r="GK526" i="1"/>
  <c r="FS526" i="1"/>
  <c r="FA526" i="1"/>
  <c r="EI526" i="1"/>
  <c r="DQ526" i="1"/>
  <c r="CY526" i="1"/>
  <c r="GJ526" i="1"/>
  <c r="FR526" i="1"/>
  <c r="EZ526" i="1"/>
  <c r="EH526" i="1"/>
  <c r="DP526" i="1"/>
  <c r="CX526" i="1"/>
  <c r="GJ535" i="1"/>
  <c r="FR535" i="1"/>
  <c r="EZ535" i="1"/>
  <c r="EH535" i="1"/>
  <c r="DP535" i="1"/>
  <c r="CX535" i="1"/>
  <c r="DQ535" i="1"/>
  <c r="FA535" i="1"/>
  <c r="CY535" i="1"/>
  <c r="EI535" i="1"/>
  <c r="FS535" i="1"/>
  <c r="GK535" i="1"/>
  <c r="DN147" i="1"/>
  <c r="DO147" i="1" s="1"/>
  <c r="DL147" i="1"/>
  <c r="FP147" i="1"/>
  <c r="FQ147" i="1" s="1"/>
  <c r="FN147" i="1"/>
  <c r="FP100" i="1"/>
  <c r="FQ100" i="1" s="1"/>
  <c r="FN100" i="1"/>
  <c r="CV141" i="1"/>
  <c r="CW141" i="1" s="1"/>
  <c r="CT141" i="1"/>
  <c r="GK199" i="1"/>
  <c r="FS199" i="1"/>
  <c r="FA199" i="1"/>
  <c r="EI199" i="1"/>
  <c r="DQ199" i="1"/>
  <c r="CY199" i="1"/>
  <c r="GJ199" i="1"/>
  <c r="FR199" i="1"/>
  <c r="EZ199" i="1"/>
  <c r="EH199" i="1"/>
  <c r="DP199" i="1"/>
  <c r="CX199" i="1"/>
  <c r="GK203" i="1"/>
  <c r="FS203" i="1"/>
  <c r="FA203" i="1"/>
  <c r="EI203" i="1"/>
  <c r="DQ203" i="1"/>
  <c r="CY203" i="1"/>
  <c r="GJ203" i="1"/>
  <c r="FR203" i="1"/>
  <c r="EZ203" i="1"/>
  <c r="EH203" i="1"/>
  <c r="DP203" i="1"/>
  <c r="CX203" i="1"/>
  <c r="GK207" i="1"/>
  <c r="FS207" i="1"/>
  <c r="FA207" i="1"/>
  <c r="EI207" i="1"/>
  <c r="DQ207" i="1"/>
  <c r="CY207" i="1"/>
  <c r="GJ207" i="1"/>
  <c r="FR207" i="1"/>
  <c r="EZ207" i="1"/>
  <c r="EH207" i="1"/>
  <c r="DP207" i="1"/>
  <c r="CX207" i="1"/>
  <c r="CG227" i="1"/>
  <c r="CD227" i="1"/>
  <c r="GL227" i="1"/>
  <c r="FB227" i="1"/>
  <c r="DR227" i="1"/>
  <c r="FT227" i="1"/>
  <c r="EJ227" i="1"/>
  <c r="CZ227" i="1"/>
  <c r="CV262" i="1"/>
  <c r="CW262" i="1" s="1"/>
  <c r="CT262" i="1"/>
  <c r="CV314" i="1"/>
  <c r="CW314" i="1" s="1"/>
  <c r="CT314" i="1"/>
  <c r="DN314" i="1"/>
  <c r="DO314" i="1" s="1"/>
  <c r="DL314" i="1"/>
  <c r="CV331" i="1"/>
  <c r="CW331" i="1" s="1"/>
  <c r="CT331" i="1"/>
  <c r="FA352" i="1"/>
  <c r="CX352" i="1"/>
  <c r="EZ352" i="1"/>
  <c r="DQ352" i="1"/>
  <c r="FS352" i="1"/>
  <c r="DP352" i="1"/>
  <c r="GJ352" i="1"/>
  <c r="CY352" i="1"/>
  <c r="GK352" i="1"/>
  <c r="EI352" i="1"/>
  <c r="EH352" i="1"/>
  <c r="FR352" i="1"/>
  <c r="CG359" i="1"/>
  <c r="CD359" i="1"/>
  <c r="HH359" i="1"/>
  <c r="EJ359" i="1"/>
  <c r="GL359" i="1"/>
  <c r="CZ359" i="1"/>
  <c r="FT359" i="1"/>
  <c r="DR359" i="1"/>
  <c r="FB359" i="1"/>
  <c r="CV408" i="1"/>
  <c r="CW408" i="1" s="1"/>
  <c r="CT408" i="1"/>
  <c r="DN402" i="1"/>
  <c r="DO402" i="1" s="1"/>
  <c r="DL402" i="1"/>
  <c r="FS434" i="1"/>
  <c r="CY434" i="1"/>
  <c r="FR434" i="1"/>
  <c r="CX434" i="1"/>
  <c r="GK434" i="1"/>
  <c r="DQ434" i="1"/>
  <c r="GJ434" i="1"/>
  <c r="DP434" i="1"/>
  <c r="EI434" i="1"/>
  <c r="EH434" i="1"/>
  <c r="FA434" i="1"/>
  <c r="EZ434" i="1"/>
  <c r="CD511" i="1"/>
  <c r="EJ511" i="1"/>
  <c r="FT511" i="1"/>
  <c r="CZ511" i="1"/>
  <c r="HH511" i="1"/>
  <c r="CG511" i="1"/>
  <c r="FB511" i="1"/>
  <c r="DR511" i="1"/>
  <c r="GL511" i="1"/>
  <c r="GJ530" i="1"/>
  <c r="FR530" i="1"/>
  <c r="EZ530" i="1"/>
  <c r="EH530" i="1"/>
  <c r="DP530" i="1"/>
  <c r="CX530" i="1"/>
  <c r="CY530" i="1"/>
  <c r="FA530" i="1"/>
  <c r="DQ530" i="1"/>
  <c r="FS530" i="1"/>
  <c r="GK530" i="1"/>
  <c r="EI530" i="1"/>
  <c r="GK472" i="1"/>
  <c r="FS472" i="1"/>
  <c r="FA472" i="1"/>
  <c r="EI472" i="1"/>
  <c r="DQ472" i="1"/>
  <c r="CY472" i="1"/>
  <c r="GJ472" i="1"/>
  <c r="FR472" i="1"/>
  <c r="EZ472" i="1"/>
  <c r="EH472" i="1"/>
  <c r="DP472" i="1"/>
  <c r="CX472" i="1"/>
  <c r="GK453" i="1"/>
  <c r="FS453" i="1"/>
  <c r="FA453" i="1"/>
  <c r="EI453" i="1"/>
  <c r="DQ453" i="1"/>
  <c r="CY453" i="1"/>
  <c r="GJ453" i="1"/>
  <c r="FR453" i="1"/>
  <c r="EZ453" i="1"/>
  <c r="EH453" i="1"/>
  <c r="DP453" i="1"/>
  <c r="CX453" i="1"/>
  <c r="GK106" i="1"/>
  <c r="FS106" i="1"/>
  <c r="FA106" i="1"/>
  <c r="EI106" i="1"/>
  <c r="DQ106" i="1"/>
  <c r="CY106" i="1"/>
  <c r="GJ106" i="1"/>
  <c r="FR106" i="1"/>
  <c r="EZ106" i="1"/>
  <c r="EH106" i="1"/>
  <c r="DP106" i="1"/>
  <c r="CX106" i="1"/>
  <c r="GK78" i="1"/>
  <c r="FS78" i="1"/>
  <c r="FA78" i="1"/>
  <c r="EI78" i="1"/>
  <c r="DQ78" i="1"/>
  <c r="CY78" i="1"/>
  <c r="GJ78" i="1"/>
  <c r="CX78" i="1"/>
  <c r="DP78" i="1"/>
  <c r="EH78" i="1"/>
  <c r="EZ78" i="1"/>
  <c r="FR78" i="1"/>
  <c r="GK103" i="1"/>
  <c r="FS103" i="1"/>
  <c r="FA103" i="1"/>
  <c r="EI103" i="1"/>
  <c r="DQ103" i="1"/>
  <c r="CY103" i="1"/>
  <c r="GJ103" i="1"/>
  <c r="EZ103" i="1"/>
  <c r="DP103" i="1"/>
  <c r="CX103" i="1"/>
  <c r="EH103" i="1"/>
  <c r="FR103" i="1"/>
  <c r="GK120" i="1"/>
  <c r="FS120" i="1"/>
  <c r="FA120" i="1"/>
  <c r="EI120" i="1"/>
  <c r="DQ120" i="1"/>
  <c r="CY120" i="1"/>
  <c r="GJ120" i="1"/>
  <c r="FR120" i="1"/>
  <c r="EZ120" i="1"/>
  <c r="EH120" i="1"/>
  <c r="DP120" i="1"/>
  <c r="CX120" i="1"/>
  <c r="GK224" i="1"/>
  <c r="FS224" i="1"/>
  <c r="FA224" i="1"/>
  <c r="EI224" i="1"/>
  <c r="DQ224" i="1"/>
  <c r="CY224" i="1"/>
  <c r="GJ224" i="1"/>
  <c r="FR224" i="1"/>
  <c r="EZ224" i="1"/>
  <c r="EH224" i="1"/>
  <c r="DP224" i="1"/>
  <c r="CX224" i="1"/>
  <c r="GJ353" i="1"/>
  <c r="FR353" i="1"/>
  <c r="EZ353" i="1"/>
  <c r="EH353" i="1"/>
  <c r="DP353" i="1"/>
  <c r="CX353" i="1"/>
  <c r="FA353" i="1"/>
  <c r="DQ353" i="1"/>
  <c r="FS353" i="1"/>
  <c r="CY353" i="1"/>
  <c r="GK353" i="1"/>
  <c r="EI353" i="1"/>
  <c r="GJ385" i="1"/>
  <c r="FR385" i="1"/>
  <c r="EZ385" i="1"/>
  <c r="EH385" i="1"/>
  <c r="DP385" i="1"/>
  <c r="CX385" i="1"/>
  <c r="DQ385" i="1"/>
  <c r="FS385" i="1"/>
  <c r="EI385" i="1"/>
  <c r="GK385" i="1"/>
  <c r="CY385" i="1"/>
  <c r="FA385" i="1"/>
  <c r="CV140" i="1"/>
  <c r="CW140" i="1" s="1"/>
  <c r="CT140" i="1"/>
  <c r="GK114" i="1"/>
  <c r="FS114" i="1"/>
  <c r="FA114" i="1"/>
  <c r="EI114" i="1"/>
  <c r="DQ114" i="1"/>
  <c r="CY114" i="1"/>
  <c r="GJ114" i="1"/>
  <c r="FR114" i="1"/>
  <c r="EZ114" i="1"/>
  <c r="EH114" i="1"/>
  <c r="DP114" i="1"/>
  <c r="CX114" i="1"/>
  <c r="GK48" i="1"/>
  <c r="FS48" i="1"/>
  <c r="FA48" i="1"/>
  <c r="EI48" i="1"/>
  <c r="DQ48" i="1"/>
  <c r="CY48" i="1"/>
  <c r="GJ48" i="1"/>
  <c r="FR48" i="1"/>
  <c r="EZ48" i="1"/>
  <c r="EH48" i="1"/>
  <c r="DP48" i="1"/>
  <c r="CX48" i="1"/>
  <c r="GK56" i="1"/>
  <c r="FS56" i="1"/>
  <c r="FA56" i="1"/>
  <c r="EI56" i="1"/>
  <c r="DQ56" i="1"/>
  <c r="CY56" i="1"/>
  <c r="GJ56" i="1"/>
  <c r="FR56" i="1"/>
  <c r="EZ56" i="1"/>
  <c r="EH56" i="1"/>
  <c r="DP56" i="1"/>
  <c r="CX56" i="1"/>
  <c r="GK60" i="1"/>
  <c r="FS60" i="1"/>
  <c r="FA60" i="1"/>
  <c r="EI60" i="1"/>
  <c r="DQ60" i="1"/>
  <c r="CY60" i="1"/>
  <c r="GJ60" i="1"/>
  <c r="FR60" i="1"/>
  <c r="EZ60" i="1"/>
  <c r="EH60" i="1"/>
  <c r="DP60" i="1"/>
  <c r="CX60" i="1"/>
  <c r="GK64" i="1"/>
  <c r="FS64" i="1"/>
  <c r="FA64" i="1"/>
  <c r="EI64" i="1"/>
  <c r="DQ64" i="1"/>
  <c r="CY64" i="1"/>
  <c r="GJ64" i="1"/>
  <c r="FR64" i="1"/>
  <c r="EZ64" i="1"/>
  <c r="EH64" i="1"/>
  <c r="DP64" i="1"/>
  <c r="CX64" i="1"/>
  <c r="GK68" i="1"/>
  <c r="FS68" i="1"/>
  <c r="FA68" i="1"/>
  <c r="EI68" i="1"/>
  <c r="DQ68" i="1"/>
  <c r="CY68" i="1"/>
  <c r="GJ68" i="1"/>
  <c r="FR68" i="1"/>
  <c r="EZ68" i="1"/>
  <c r="EH68" i="1"/>
  <c r="DP68" i="1"/>
  <c r="CX68" i="1"/>
  <c r="GK72" i="1"/>
  <c r="FS72" i="1"/>
  <c r="FA72" i="1"/>
  <c r="EI72" i="1"/>
  <c r="DQ72" i="1"/>
  <c r="CY72" i="1"/>
  <c r="GJ72" i="1"/>
  <c r="FR72" i="1"/>
  <c r="EZ72" i="1"/>
  <c r="EH72" i="1"/>
  <c r="DP72" i="1"/>
  <c r="CX72" i="1"/>
  <c r="GK76" i="1"/>
  <c r="FS76" i="1"/>
  <c r="FA76" i="1"/>
  <c r="EI76" i="1"/>
  <c r="DQ76" i="1"/>
  <c r="CY76" i="1"/>
  <c r="GJ76" i="1"/>
  <c r="FR76" i="1"/>
  <c r="EZ76" i="1"/>
  <c r="EH76" i="1"/>
  <c r="DP76" i="1"/>
  <c r="CX76" i="1"/>
  <c r="GK111" i="1"/>
  <c r="FS111" i="1"/>
  <c r="FA111" i="1"/>
  <c r="EI111" i="1"/>
  <c r="DQ111" i="1"/>
  <c r="CY111" i="1"/>
  <c r="GJ111" i="1"/>
  <c r="FR111" i="1"/>
  <c r="EZ111" i="1"/>
  <c r="EH111" i="1"/>
  <c r="DP111" i="1"/>
  <c r="CX111" i="1"/>
  <c r="DN247" i="1"/>
  <c r="DO247" i="1" s="1"/>
  <c r="DL247" i="1"/>
  <c r="GJ306" i="1"/>
  <c r="FR306" i="1"/>
  <c r="EZ306" i="1"/>
  <c r="EH306" i="1"/>
  <c r="DP306" i="1"/>
  <c r="CX306" i="1"/>
  <c r="FS306" i="1"/>
  <c r="EI306" i="1"/>
  <c r="CY306" i="1"/>
  <c r="GK306" i="1"/>
  <c r="FA306" i="1"/>
  <c r="DQ306" i="1"/>
  <c r="GK340" i="1"/>
  <c r="FS340" i="1"/>
  <c r="FA340" i="1"/>
  <c r="EI340" i="1"/>
  <c r="DQ340" i="1"/>
  <c r="CY340" i="1"/>
  <c r="GJ340" i="1"/>
  <c r="FR340" i="1"/>
  <c r="EZ340" i="1"/>
  <c r="EH340" i="1"/>
  <c r="DP340" i="1"/>
  <c r="CX340" i="1"/>
  <c r="CT420" i="1"/>
  <c r="CV420" i="1"/>
  <c r="CW420" i="1" s="1"/>
  <c r="GH438" i="1"/>
  <c r="GI438" i="1" s="1"/>
  <c r="GF438" i="1"/>
  <c r="EF151" i="1"/>
  <c r="EG151" i="1" s="1"/>
  <c r="ED151" i="1"/>
  <c r="GK233" i="1"/>
  <c r="FS233" i="1"/>
  <c r="FA233" i="1"/>
  <c r="EI233" i="1"/>
  <c r="DQ233" i="1"/>
  <c r="CY233" i="1"/>
  <c r="GJ233" i="1"/>
  <c r="FR233" i="1"/>
  <c r="EZ233" i="1"/>
  <c r="EH233" i="1"/>
  <c r="DP233" i="1"/>
  <c r="CX233" i="1"/>
  <c r="FP96" i="1"/>
  <c r="FQ96" i="1" s="1"/>
  <c r="FN96" i="1"/>
  <c r="CD259" i="1"/>
  <c r="GL259" i="1"/>
  <c r="FT259" i="1"/>
  <c r="FB259" i="1"/>
  <c r="EJ259" i="1"/>
  <c r="DR259" i="1"/>
  <c r="CZ259" i="1"/>
  <c r="CG259" i="1"/>
  <c r="HH259" i="1"/>
  <c r="GJ27" i="1"/>
  <c r="FR27" i="1"/>
  <c r="EZ27" i="1"/>
  <c r="EH27" i="1"/>
  <c r="DP27" i="1"/>
  <c r="CX27" i="1"/>
  <c r="FS27" i="1"/>
  <c r="EI27" i="1"/>
  <c r="GK27" i="1"/>
  <c r="CY27" i="1"/>
  <c r="FA27" i="1"/>
  <c r="DQ27" i="1"/>
  <c r="GJ365" i="1"/>
  <c r="CY365" i="1"/>
  <c r="FA365" i="1"/>
  <c r="CX365" i="1"/>
  <c r="EZ365" i="1"/>
  <c r="DQ365" i="1"/>
  <c r="FS365" i="1"/>
  <c r="DP365" i="1"/>
  <c r="GK365" i="1"/>
  <c r="EH365" i="1"/>
  <c r="FR365" i="1"/>
  <c r="EI365" i="1"/>
  <c r="GK326" i="1"/>
  <c r="FS326" i="1"/>
  <c r="FA326" i="1"/>
  <c r="EI326" i="1"/>
  <c r="DQ326" i="1"/>
  <c r="CY326" i="1"/>
  <c r="GJ326" i="1"/>
  <c r="FR326" i="1"/>
  <c r="EZ326" i="1"/>
  <c r="EH326" i="1"/>
  <c r="DP326" i="1"/>
  <c r="CX326" i="1"/>
  <c r="HH477" i="1"/>
  <c r="DR477" i="1"/>
  <c r="EJ477" i="1"/>
  <c r="CD477" i="1"/>
  <c r="FB477" i="1"/>
  <c r="FT477" i="1"/>
  <c r="GL477" i="1"/>
  <c r="CZ477" i="1"/>
  <c r="CG477" i="1"/>
  <c r="GJ508" i="1"/>
  <c r="FR508" i="1"/>
  <c r="EZ508" i="1"/>
  <c r="EH508" i="1"/>
  <c r="DP508" i="1"/>
  <c r="CX508" i="1"/>
  <c r="CY508" i="1"/>
  <c r="FA508" i="1"/>
  <c r="FS508" i="1"/>
  <c r="EI508" i="1"/>
  <c r="DQ508" i="1"/>
  <c r="GK508" i="1"/>
  <c r="GH541" i="1"/>
  <c r="GI541" i="1" s="1"/>
  <c r="GF541" i="1"/>
  <c r="EX145" i="1"/>
  <c r="EY145" i="1" s="1"/>
  <c r="EV145" i="1"/>
  <c r="CG269" i="1"/>
  <c r="CD269" i="1"/>
  <c r="HH269" i="1"/>
  <c r="GL269" i="1"/>
  <c r="FT269" i="1"/>
  <c r="FB269" i="1"/>
  <c r="EJ269" i="1"/>
  <c r="DR269" i="1"/>
  <c r="CZ269" i="1"/>
  <c r="EF322" i="1"/>
  <c r="EG322" i="1" s="1"/>
  <c r="ED322" i="1"/>
  <c r="GL437" i="1"/>
  <c r="FT437" i="1"/>
  <c r="FB437" i="1"/>
  <c r="EJ437" i="1"/>
  <c r="DR437" i="1"/>
  <c r="CZ437" i="1"/>
  <c r="CG437" i="1"/>
  <c r="CD437" i="1"/>
  <c r="HH437" i="1"/>
  <c r="CG218" i="1"/>
  <c r="CD218" i="1"/>
  <c r="GL218" i="1"/>
  <c r="FB218" i="1"/>
  <c r="DR218" i="1"/>
  <c r="FT218" i="1"/>
  <c r="EJ218" i="1"/>
  <c r="CZ218" i="1"/>
  <c r="EX307" i="1"/>
  <c r="EY307" i="1" s="1"/>
  <c r="EV307" i="1"/>
  <c r="GJ366" i="1"/>
  <c r="FR366" i="1"/>
  <c r="EZ366" i="1"/>
  <c r="EH366" i="1"/>
  <c r="DP366" i="1"/>
  <c r="CX366" i="1"/>
  <c r="EI366" i="1"/>
  <c r="GK366" i="1"/>
  <c r="CY366" i="1"/>
  <c r="FA366" i="1"/>
  <c r="FS366" i="1"/>
  <c r="DQ366" i="1"/>
  <c r="GK454" i="1"/>
  <c r="FS454" i="1"/>
  <c r="FA454" i="1"/>
  <c r="EI454" i="1"/>
  <c r="DQ454" i="1"/>
  <c r="CY454" i="1"/>
  <c r="GJ454" i="1"/>
  <c r="FR454" i="1"/>
  <c r="EZ454" i="1"/>
  <c r="EH454" i="1"/>
  <c r="DP454" i="1"/>
  <c r="CX454" i="1"/>
  <c r="CV557" i="1"/>
  <c r="CW557" i="1" s="1"/>
  <c r="CT557" i="1"/>
  <c r="GK558" i="1"/>
  <c r="FS558" i="1"/>
  <c r="FA558" i="1"/>
  <c r="EI558" i="1"/>
  <c r="DQ558" i="1"/>
  <c r="CY558" i="1"/>
  <c r="GJ558" i="1"/>
  <c r="FR558" i="1"/>
  <c r="EZ558" i="1"/>
  <c r="EH558" i="1"/>
  <c r="DP558" i="1"/>
  <c r="CX558" i="1"/>
  <c r="GK127" i="1"/>
  <c r="FS127" i="1"/>
  <c r="FA127" i="1"/>
  <c r="EI127" i="1"/>
  <c r="DQ127" i="1"/>
  <c r="CY127" i="1"/>
  <c r="GJ127" i="1"/>
  <c r="FR127" i="1"/>
  <c r="EZ127" i="1"/>
  <c r="EH127" i="1"/>
  <c r="DP127" i="1"/>
  <c r="CX127" i="1"/>
  <c r="GK84" i="1"/>
  <c r="FS84" i="1"/>
  <c r="FA84" i="1"/>
  <c r="EI84" i="1"/>
  <c r="DQ84" i="1"/>
  <c r="CY84" i="1"/>
  <c r="GJ84" i="1"/>
  <c r="EZ84" i="1"/>
  <c r="DP84" i="1"/>
  <c r="FR84" i="1"/>
  <c r="EH84" i="1"/>
  <c r="CX84" i="1"/>
  <c r="GK112" i="1"/>
  <c r="FS112" i="1"/>
  <c r="FA112" i="1"/>
  <c r="EI112" i="1"/>
  <c r="DQ112" i="1"/>
  <c r="CY112" i="1"/>
  <c r="GJ112" i="1"/>
  <c r="FR112" i="1"/>
  <c r="EZ112" i="1"/>
  <c r="EH112" i="1"/>
  <c r="DP112" i="1"/>
  <c r="CX112" i="1"/>
  <c r="GK125" i="1"/>
  <c r="FS125" i="1"/>
  <c r="FA125" i="1"/>
  <c r="EI125" i="1"/>
  <c r="DQ125" i="1"/>
  <c r="CY125" i="1"/>
  <c r="GJ125" i="1"/>
  <c r="FR125" i="1"/>
  <c r="EZ125" i="1"/>
  <c r="EH125" i="1"/>
  <c r="DP125" i="1"/>
  <c r="CX125" i="1"/>
  <c r="EX239" i="1"/>
  <c r="EY239" i="1" s="1"/>
  <c r="EV239" i="1"/>
  <c r="GH270" i="1"/>
  <c r="GI270" i="1" s="1"/>
  <c r="GF270" i="1"/>
  <c r="DN279" i="1"/>
  <c r="DO279" i="1" s="1"/>
  <c r="DL279" i="1"/>
  <c r="CD415" i="1"/>
  <c r="HH415" i="1"/>
  <c r="GL415" i="1"/>
  <c r="FT415" i="1"/>
  <c r="FB415" i="1"/>
  <c r="EJ415" i="1"/>
  <c r="DR415" i="1"/>
  <c r="CZ415" i="1"/>
  <c r="CG415" i="1"/>
  <c r="CY426" i="1"/>
  <c r="DQ426" i="1"/>
  <c r="CX426" i="1"/>
  <c r="EI426" i="1"/>
  <c r="DP426" i="1"/>
  <c r="FS426" i="1"/>
  <c r="EZ426" i="1"/>
  <c r="GK426" i="1"/>
  <c r="GJ426" i="1"/>
  <c r="FA426" i="1"/>
  <c r="FR426" i="1"/>
  <c r="EH426" i="1"/>
  <c r="ED512" i="1"/>
  <c r="EF512" i="1"/>
  <c r="EG512" i="1" s="1"/>
  <c r="EX541" i="1"/>
  <c r="EY541" i="1" s="1"/>
  <c r="EV541" i="1"/>
  <c r="CD503" i="1"/>
  <c r="EJ503" i="1"/>
  <c r="FT503" i="1"/>
  <c r="CZ503" i="1"/>
  <c r="CG503" i="1"/>
  <c r="GL503" i="1"/>
  <c r="FB503" i="1"/>
  <c r="DR503" i="1"/>
  <c r="HH503" i="1"/>
  <c r="EX144" i="1"/>
  <c r="EY144" i="1" s="1"/>
  <c r="EV144" i="1"/>
  <c r="CD133" i="1"/>
  <c r="GL133" i="1"/>
  <c r="CZ133" i="1"/>
  <c r="CG133" i="1"/>
  <c r="DR133" i="1"/>
  <c r="EJ133" i="1"/>
  <c r="FB133" i="1"/>
  <c r="FT133" i="1"/>
  <c r="GK223" i="1"/>
  <c r="FS223" i="1"/>
  <c r="FA223" i="1"/>
  <c r="EI223" i="1"/>
  <c r="DQ223" i="1"/>
  <c r="CY223" i="1"/>
  <c r="GJ223" i="1"/>
  <c r="FR223" i="1"/>
  <c r="EZ223" i="1"/>
  <c r="EH223" i="1"/>
  <c r="DP223" i="1"/>
  <c r="CX223" i="1"/>
  <c r="GK183" i="1"/>
  <c r="FS183" i="1"/>
  <c r="FA183" i="1"/>
  <c r="EI183" i="1"/>
  <c r="DQ183" i="1"/>
  <c r="CY183" i="1"/>
  <c r="GJ183" i="1"/>
  <c r="FR183" i="1"/>
  <c r="EZ183" i="1"/>
  <c r="EH183" i="1"/>
  <c r="DP183" i="1"/>
  <c r="CX183" i="1"/>
  <c r="GK191" i="1"/>
  <c r="FS191" i="1"/>
  <c r="FA191" i="1"/>
  <c r="EI191" i="1"/>
  <c r="DQ191" i="1"/>
  <c r="CY191" i="1"/>
  <c r="GJ191" i="1"/>
  <c r="FR191" i="1"/>
  <c r="EZ191" i="1"/>
  <c r="EH191" i="1"/>
  <c r="DP191" i="1"/>
  <c r="CX191" i="1"/>
  <c r="GK220" i="1"/>
  <c r="FS220" i="1"/>
  <c r="FA220" i="1"/>
  <c r="EI220" i="1"/>
  <c r="DQ220" i="1"/>
  <c r="CY220" i="1"/>
  <c r="GJ220" i="1"/>
  <c r="FR220" i="1"/>
  <c r="EZ220" i="1"/>
  <c r="EH220" i="1"/>
  <c r="DP220" i="1"/>
  <c r="CX220" i="1"/>
  <c r="CD245" i="1"/>
  <c r="HH245" i="1"/>
  <c r="GL245" i="1"/>
  <c r="FT245" i="1"/>
  <c r="FB245" i="1"/>
  <c r="EJ245" i="1"/>
  <c r="DR245" i="1"/>
  <c r="CZ245" i="1"/>
  <c r="CG245" i="1"/>
  <c r="GK372" i="1"/>
  <c r="FS372" i="1"/>
  <c r="FA372" i="1"/>
  <c r="EI372" i="1"/>
  <c r="DQ372" i="1"/>
  <c r="CY372" i="1"/>
  <c r="FR372" i="1"/>
  <c r="EH372" i="1"/>
  <c r="CX372" i="1"/>
  <c r="GJ372" i="1"/>
  <c r="EZ372" i="1"/>
  <c r="DP372" i="1"/>
  <c r="GK474" i="1"/>
  <c r="FS474" i="1"/>
  <c r="FA474" i="1"/>
  <c r="EI474" i="1"/>
  <c r="DQ474" i="1"/>
  <c r="CY474" i="1"/>
  <c r="GJ474" i="1"/>
  <c r="FR474" i="1"/>
  <c r="EZ474" i="1"/>
  <c r="EH474" i="1"/>
  <c r="DP474" i="1"/>
  <c r="CX474" i="1"/>
  <c r="GK468" i="1"/>
  <c r="FS468" i="1"/>
  <c r="FA468" i="1"/>
  <c r="EI468" i="1"/>
  <c r="DQ468" i="1"/>
  <c r="CY468" i="1"/>
  <c r="GJ468" i="1"/>
  <c r="FR468" i="1"/>
  <c r="EZ468" i="1"/>
  <c r="EH468" i="1"/>
  <c r="DP468" i="1"/>
  <c r="CX468" i="1"/>
  <c r="GK113" i="1"/>
  <c r="FS113" i="1"/>
  <c r="FA113" i="1"/>
  <c r="EI113" i="1"/>
  <c r="DQ113" i="1"/>
  <c r="CY113" i="1"/>
  <c r="GJ113" i="1"/>
  <c r="FR113" i="1"/>
  <c r="EZ113" i="1"/>
  <c r="EH113" i="1"/>
  <c r="DP113" i="1"/>
  <c r="CX113" i="1"/>
  <c r="EJ16" i="1"/>
  <c r="FB16" i="1"/>
  <c r="FT16" i="1"/>
  <c r="CG16" i="1"/>
  <c r="CZ16" i="1"/>
  <c r="CD16" i="1"/>
  <c r="GL16" i="1"/>
  <c r="DR16" i="1"/>
  <c r="GK53" i="1"/>
  <c r="FS53" i="1"/>
  <c r="FA53" i="1"/>
  <c r="EI53" i="1"/>
  <c r="DQ53" i="1"/>
  <c r="CY53" i="1"/>
  <c r="GJ53" i="1"/>
  <c r="FR53" i="1"/>
  <c r="EZ53" i="1"/>
  <c r="EH53" i="1"/>
  <c r="DP53" i="1"/>
  <c r="CX53" i="1"/>
  <c r="EF82" i="1"/>
  <c r="EG82" i="1" s="1"/>
  <c r="ED82" i="1"/>
  <c r="GK184" i="1"/>
  <c r="FS184" i="1"/>
  <c r="FA184" i="1"/>
  <c r="EI184" i="1"/>
  <c r="DQ184" i="1"/>
  <c r="CY184" i="1"/>
  <c r="GJ184" i="1"/>
  <c r="FR184" i="1"/>
  <c r="EZ184" i="1"/>
  <c r="EH184" i="1"/>
  <c r="DP184" i="1"/>
  <c r="CX184" i="1"/>
  <c r="GK192" i="1"/>
  <c r="FS192" i="1"/>
  <c r="FA192" i="1"/>
  <c r="EI192" i="1"/>
  <c r="DQ192" i="1"/>
  <c r="CY192" i="1"/>
  <c r="GJ192" i="1"/>
  <c r="FR192" i="1"/>
  <c r="EZ192" i="1"/>
  <c r="EH192" i="1"/>
  <c r="DP192" i="1"/>
  <c r="CX192" i="1"/>
  <c r="GK221" i="1"/>
  <c r="FS221" i="1"/>
  <c r="FA221" i="1"/>
  <c r="EI221" i="1"/>
  <c r="DQ221" i="1"/>
  <c r="CY221" i="1"/>
  <c r="GJ221" i="1"/>
  <c r="FR221" i="1"/>
  <c r="EZ221" i="1"/>
  <c r="EH221" i="1"/>
  <c r="DP221" i="1"/>
  <c r="CX221" i="1"/>
  <c r="HH265" i="1"/>
  <c r="GL265" i="1"/>
  <c r="FT265" i="1"/>
  <c r="FB265" i="1"/>
  <c r="EJ265" i="1"/>
  <c r="DR265" i="1"/>
  <c r="CZ265" i="1"/>
  <c r="CG265" i="1"/>
  <c r="CD265" i="1"/>
  <c r="GK271" i="1"/>
  <c r="FS271" i="1"/>
  <c r="FA271" i="1"/>
  <c r="EI271" i="1"/>
  <c r="DQ271" i="1"/>
  <c r="CY271" i="1"/>
  <c r="GJ271" i="1"/>
  <c r="FR271" i="1"/>
  <c r="EZ271" i="1"/>
  <c r="EH271" i="1"/>
  <c r="DP271" i="1"/>
  <c r="CX271" i="1"/>
  <c r="CD313" i="1"/>
  <c r="HH313" i="1"/>
  <c r="FB313" i="1"/>
  <c r="CG313" i="1"/>
  <c r="FT313" i="1"/>
  <c r="CZ313" i="1"/>
  <c r="GL313" i="1"/>
  <c r="DR313" i="1"/>
  <c r="EJ313" i="1"/>
  <c r="GK380" i="1"/>
  <c r="FS380" i="1"/>
  <c r="FA380" i="1"/>
  <c r="EI380" i="1"/>
  <c r="DQ380" i="1"/>
  <c r="CY380" i="1"/>
  <c r="GJ380" i="1"/>
  <c r="FR380" i="1"/>
  <c r="EZ380" i="1"/>
  <c r="EH380" i="1"/>
  <c r="DP380" i="1"/>
  <c r="CX380" i="1"/>
  <c r="GL357" i="1"/>
  <c r="FT357" i="1"/>
  <c r="FB357" i="1"/>
  <c r="EJ357" i="1"/>
  <c r="DR357" i="1"/>
  <c r="CZ357" i="1"/>
  <c r="CG357" i="1"/>
  <c r="CD357" i="1"/>
  <c r="HH357" i="1"/>
  <c r="GJ451" i="1"/>
  <c r="FR451" i="1"/>
  <c r="EZ451" i="1"/>
  <c r="EH451" i="1"/>
  <c r="DP451" i="1"/>
  <c r="CX451" i="1"/>
  <c r="GK451" i="1"/>
  <c r="FA451" i="1"/>
  <c r="DQ451" i="1"/>
  <c r="FS451" i="1"/>
  <c r="EI451" i="1"/>
  <c r="CY451" i="1"/>
  <c r="GH498" i="1"/>
  <c r="GI498" i="1" s="1"/>
  <c r="GF498" i="1"/>
  <c r="GK422" i="1"/>
  <c r="FS422" i="1"/>
  <c r="FA422" i="1"/>
  <c r="EI422" i="1"/>
  <c r="DQ422" i="1"/>
  <c r="CY422" i="1"/>
  <c r="FR422" i="1"/>
  <c r="EH422" i="1"/>
  <c r="GJ422" i="1"/>
  <c r="CX422" i="1"/>
  <c r="EZ422" i="1"/>
  <c r="DP422" i="1"/>
  <c r="GK523" i="1"/>
  <c r="FS523" i="1"/>
  <c r="FA523" i="1"/>
  <c r="EI523" i="1"/>
  <c r="DQ523" i="1"/>
  <c r="CY523" i="1"/>
  <c r="GJ523" i="1"/>
  <c r="FR523" i="1"/>
  <c r="EZ523" i="1"/>
  <c r="EH523" i="1"/>
  <c r="DP523" i="1"/>
  <c r="CX523" i="1"/>
  <c r="GK54" i="1"/>
  <c r="FS54" i="1"/>
  <c r="FA54" i="1"/>
  <c r="EI54" i="1"/>
  <c r="DQ54" i="1"/>
  <c r="CY54" i="1"/>
  <c r="GJ54" i="1"/>
  <c r="FR54" i="1"/>
  <c r="EZ54" i="1"/>
  <c r="EH54" i="1"/>
  <c r="DP54" i="1"/>
  <c r="CX54" i="1"/>
  <c r="EX147" i="1"/>
  <c r="EY147" i="1" s="1"/>
  <c r="EV147" i="1"/>
  <c r="EF100" i="1"/>
  <c r="EG100" i="1" s="1"/>
  <c r="ED100" i="1"/>
  <c r="EF141" i="1"/>
  <c r="EG141" i="1" s="1"/>
  <c r="ED141" i="1"/>
  <c r="GK235" i="1"/>
  <c r="FS235" i="1"/>
  <c r="FA235" i="1"/>
  <c r="EI235" i="1"/>
  <c r="DQ235" i="1"/>
  <c r="CY235" i="1"/>
  <c r="GJ235" i="1"/>
  <c r="FR235" i="1"/>
  <c r="EZ235" i="1"/>
  <c r="EH235" i="1"/>
  <c r="DP235" i="1"/>
  <c r="CX235" i="1"/>
  <c r="EF262" i="1"/>
  <c r="EG262" i="1" s="1"/>
  <c r="ED262" i="1"/>
  <c r="DN331" i="1"/>
  <c r="DO331" i="1" s="1"/>
  <c r="DL331" i="1"/>
  <c r="GK341" i="1"/>
  <c r="FS341" i="1"/>
  <c r="FA341" i="1"/>
  <c r="EI341" i="1"/>
  <c r="DQ341" i="1"/>
  <c r="CY341" i="1"/>
  <c r="GJ341" i="1"/>
  <c r="FR341" i="1"/>
  <c r="EZ341" i="1"/>
  <c r="EH341" i="1"/>
  <c r="DP341" i="1"/>
  <c r="CX341" i="1"/>
  <c r="EF402" i="1"/>
  <c r="EG402" i="1" s="1"/>
  <c r="ED402" i="1"/>
  <c r="CV479" i="1"/>
  <c r="CW479" i="1" s="1"/>
  <c r="CT479" i="1"/>
  <c r="DN479" i="1"/>
  <c r="DO479" i="1" s="1"/>
  <c r="DL479" i="1"/>
  <c r="GL397" i="1"/>
  <c r="FT397" i="1"/>
  <c r="FB397" i="1"/>
  <c r="EJ397" i="1"/>
  <c r="DR397" i="1"/>
  <c r="CZ397" i="1"/>
  <c r="CG397" i="1"/>
  <c r="CD397" i="1"/>
  <c r="HH397" i="1"/>
  <c r="GJ23" i="1"/>
  <c r="FR23" i="1"/>
  <c r="EZ23" i="1"/>
  <c r="EH23" i="1"/>
  <c r="DP23" i="1"/>
  <c r="CX23" i="1"/>
  <c r="CY23" i="1"/>
  <c r="FA23" i="1"/>
  <c r="DQ23" i="1"/>
  <c r="FS23" i="1"/>
  <c r="EI23" i="1"/>
  <c r="GK23" i="1"/>
  <c r="GJ31" i="1"/>
  <c r="FR31" i="1"/>
  <c r="EZ31" i="1"/>
  <c r="EH31" i="1"/>
  <c r="DP31" i="1"/>
  <c r="CX31" i="1"/>
  <c r="CY31" i="1"/>
  <c r="FA31" i="1"/>
  <c r="DQ31" i="1"/>
  <c r="FS31" i="1"/>
  <c r="EI31" i="1"/>
  <c r="GK31" i="1"/>
  <c r="GJ39" i="1"/>
  <c r="FR39" i="1"/>
  <c r="EZ39" i="1"/>
  <c r="EH39" i="1"/>
  <c r="DP39" i="1"/>
  <c r="CX39" i="1"/>
  <c r="CY39" i="1"/>
  <c r="FA39" i="1"/>
  <c r="DQ39" i="1"/>
  <c r="FS39" i="1"/>
  <c r="EI39" i="1"/>
  <c r="GK39" i="1"/>
  <c r="GK211" i="1"/>
  <c r="FS211" i="1"/>
  <c r="FA211" i="1"/>
  <c r="EI211" i="1"/>
  <c r="DQ211" i="1"/>
  <c r="CY211" i="1"/>
  <c r="GJ211" i="1"/>
  <c r="FR211" i="1"/>
  <c r="EZ211" i="1"/>
  <c r="EH211" i="1"/>
  <c r="DP211" i="1"/>
  <c r="CX211" i="1"/>
  <c r="GK286" i="1"/>
  <c r="FS286" i="1"/>
  <c r="FA286" i="1"/>
  <c r="EI286" i="1"/>
  <c r="DQ286" i="1"/>
  <c r="CY286" i="1"/>
  <c r="GJ286" i="1"/>
  <c r="FR286" i="1"/>
  <c r="EZ286" i="1"/>
  <c r="EH286" i="1"/>
  <c r="DP286" i="1"/>
  <c r="CX286" i="1"/>
  <c r="HH378" i="1"/>
  <c r="GL378" i="1"/>
  <c r="FT378" i="1"/>
  <c r="FB378" i="1"/>
  <c r="EJ378" i="1"/>
  <c r="DR378" i="1"/>
  <c r="CZ378" i="1"/>
  <c r="CG378" i="1"/>
  <c r="CD378" i="1"/>
  <c r="EF140" i="1"/>
  <c r="EG140" i="1" s="1"/>
  <c r="ED140" i="1"/>
  <c r="EF247" i="1"/>
  <c r="EG247" i="1" s="1"/>
  <c r="ED247" i="1"/>
  <c r="ED420" i="1"/>
  <c r="EF420" i="1"/>
  <c r="EG420" i="1" s="1"/>
  <c r="EF438" i="1"/>
  <c r="EG438" i="1" s="1"/>
  <c r="ED438" i="1"/>
  <c r="DN395" i="1"/>
  <c r="DO395" i="1" s="1"/>
  <c r="DL395" i="1"/>
  <c r="GJ492" i="1"/>
  <c r="FR492" i="1"/>
  <c r="EZ492" i="1"/>
  <c r="EH492" i="1"/>
  <c r="DP492" i="1"/>
  <c r="CX492" i="1"/>
  <c r="FS492" i="1"/>
  <c r="CY492" i="1"/>
  <c r="GK492" i="1"/>
  <c r="DQ492" i="1"/>
  <c r="EI492" i="1"/>
  <c r="FA492" i="1"/>
  <c r="DL550" i="1"/>
  <c r="DN550" i="1"/>
  <c r="DO550" i="1" s="1"/>
  <c r="GH239" i="1"/>
  <c r="GI239" i="1" s="1"/>
  <c r="GF239" i="1"/>
  <c r="EF152" i="1"/>
  <c r="EG152" i="1" s="1"/>
  <c r="ED152" i="1"/>
  <c r="DN82" i="1"/>
  <c r="DO82" i="1" s="1"/>
  <c r="DL82" i="1"/>
  <c r="DN498" i="1"/>
  <c r="DO498" i="1" s="1"/>
  <c r="DL498" i="1"/>
  <c r="FP402" i="1"/>
  <c r="FQ402" i="1" s="1"/>
  <c r="FN402" i="1"/>
  <c r="FP479" i="1"/>
  <c r="FQ479" i="1" s="1"/>
  <c r="FN479" i="1"/>
  <c r="EF156" i="1"/>
  <c r="EG156" i="1" s="1"/>
  <c r="ED156" i="1"/>
  <c r="EF138" i="1"/>
  <c r="EG138" i="1" s="1"/>
  <c r="ED138" i="1"/>
  <c r="GJ24" i="1"/>
  <c r="FR24" i="1"/>
  <c r="EZ24" i="1"/>
  <c r="EH24" i="1"/>
  <c r="DP24" i="1"/>
  <c r="CX24" i="1"/>
  <c r="DQ24" i="1"/>
  <c r="FS24" i="1"/>
  <c r="EI24" i="1"/>
  <c r="GK24" i="1"/>
  <c r="CY24" i="1"/>
  <c r="FA24" i="1"/>
  <c r="GK49" i="1"/>
  <c r="FS49" i="1"/>
  <c r="FA49" i="1"/>
  <c r="EI49" i="1"/>
  <c r="DQ49" i="1"/>
  <c r="CY49" i="1"/>
  <c r="GJ49" i="1"/>
  <c r="FR49" i="1"/>
  <c r="EZ49" i="1"/>
  <c r="EH49" i="1"/>
  <c r="DP49" i="1"/>
  <c r="CX49" i="1"/>
  <c r="FP410" i="1"/>
  <c r="FQ410" i="1" s="1"/>
  <c r="FN410" i="1"/>
  <c r="GK73" i="1"/>
  <c r="FS73" i="1"/>
  <c r="FA73" i="1"/>
  <c r="EI73" i="1"/>
  <c r="DQ73" i="1"/>
  <c r="CY73" i="1"/>
  <c r="GJ73" i="1"/>
  <c r="FR73" i="1"/>
  <c r="EZ73" i="1"/>
  <c r="EH73" i="1"/>
  <c r="DP73" i="1"/>
  <c r="CX73" i="1"/>
  <c r="GK189" i="1"/>
  <c r="FS189" i="1"/>
  <c r="FA189" i="1"/>
  <c r="EI189" i="1"/>
  <c r="DQ189" i="1"/>
  <c r="CY189" i="1"/>
  <c r="GJ189" i="1"/>
  <c r="FR189" i="1"/>
  <c r="EZ189" i="1"/>
  <c r="EH189" i="1"/>
  <c r="DP189" i="1"/>
  <c r="CX189" i="1"/>
  <c r="GJ409" i="1"/>
  <c r="FR409" i="1"/>
  <c r="EZ409" i="1"/>
  <c r="EH409" i="1"/>
  <c r="DP409" i="1"/>
  <c r="CX409" i="1"/>
  <c r="GK409" i="1"/>
  <c r="FA409" i="1"/>
  <c r="DQ409" i="1"/>
  <c r="FS409" i="1"/>
  <c r="CY409" i="1"/>
  <c r="EI409" i="1"/>
  <c r="EF150" i="1"/>
  <c r="EG150" i="1" s="1"/>
  <c r="ED150" i="1"/>
  <c r="GK464" i="1"/>
  <c r="FS464" i="1"/>
  <c r="FA464" i="1"/>
  <c r="EI464" i="1"/>
  <c r="DQ464" i="1"/>
  <c r="CY464" i="1"/>
  <c r="GJ464" i="1"/>
  <c r="FR464" i="1"/>
  <c r="EZ464" i="1"/>
  <c r="EH464" i="1"/>
  <c r="DP464" i="1"/>
  <c r="CX464" i="1"/>
  <c r="GJ358" i="1"/>
  <c r="FR358" i="1"/>
  <c r="EZ358" i="1"/>
  <c r="EH358" i="1"/>
  <c r="DP358" i="1"/>
  <c r="CX358" i="1"/>
  <c r="GK358" i="1"/>
  <c r="DQ358" i="1"/>
  <c r="EI358" i="1"/>
  <c r="FS358" i="1"/>
  <c r="CY358" i="1"/>
  <c r="FA358" i="1"/>
  <c r="EX100" i="1"/>
  <c r="EY100" i="1" s="1"/>
  <c r="EV100" i="1"/>
  <c r="FP331" i="1"/>
  <c r="FQ331" i="1" s="1"/>
  <c r="FN331" i="1"/>
  <c r="GK94" i="1"/>
  <c r="FS94" i="1"/>
  <c r="FA94" i="1"/>
  <c r="EI94" i="1"/>
  <c r="DQ94" i="1"/>
  <c r="CY94" i="1"/>
  <c r="FR94" i="1"/>
  <c r="EH94" i="1"/>
  <c r="CX94" i="1"/>
  <c r="GJ94" i="1"/>
  <c r="EZ94" i="1"/>
  <c r="DP94" i="1"/>
  <c r="FN249" i="1"/>
  <c r="FP249" i="1"/>
  <c r="FQ249" i="1" s="1"/>
  <c r="DN410" i="1"/>
  <c r="DO410" i="1" s="1"/>
  <c r="DL410" i="1"/>
  <c r="CV96" i="1"/>
  <c r="CW96" i="1" s="1"/>
  <c r="CT96" i="1"/>
  <c r="CV151" i="1"/>
  <c r="CW151" i="1" s="1"/>
  <c r="CT151" i="1"/>
  <c r="GH145" i="1"/>
  <c r="GI145" i="1" s="1"/>
  <c r="GF145" i="1"/>
  <c r="GF249" i="1"/>
  <c r="GH249" i="1"/>
  <c r="GI249" i="1" s="1"/>
  <c r="DN322" i="1"/>
  <c r="DO322" i="1" s="1"/>
  <c r="DL322" i="1"/>
  <c r="FP322" i="1"/>
  <c r="FQ322" i="1" s="1"/>
  <c r="FN322" i="1"/>
  <c r="CD364" i="1"/>
  <c r="GL364" i="1"/>
  <c r="FT364" i="1"/>
  <c r="FB364" i="1"/>
  <c r="EJ364" i="1"/>
  <c r="DR364" i="1"/>
  <c r="CZ364" i="1"/>
  <c r="CG364" i="1"/>
  <c r="HH364" i="1"/>
  <c r="EF410" i="1"/>
  <c r="EG410" i="1" s="1"/>
  <c r="ED410" i="1"/>
  <c r="EF96" i="1"/>
  <c r="EG96" i="1" s="1"/>
  <c r="ED96" i="1"/>
  <c r="GK197" i="1"/>
  <c r="FS197" i="1"/>
  <c r="FA197" i="1"/>
  <c r="EI197" i="1"/>
  <c r="DQ197" i="1"/>
  <c r="CY197" i="1"/>
  <c r="GJ197" i="1"/>
  <c r="FR197" i="1"/>
  <c r="EZ197" i="1"/>
  <c r="EH197" i="1"/>
  <c r="DP197" i="1"/>
  <c r="CX197" i="1"/>
  <c r="CD253" i="1"/>
  <c r="HH253" i="1"/>
  <c r="GL253" i="1"/>
  <c r="FT253" i="1"/>
  <c r="FB253" i="1"/>
  <c r="EJ253" i="1"/>
  <c r="DR253" i="1"/>
  <c r="CZ253" i="1"/>
  <c r="CG253" i="1"/>
  <c r="GJ281" i="1"/>
  <c r="FR281" i="1"/>
  <c r="EZ281" i="1"/>
  <c r="EH281" i="1"/>
  <c r="DP281" i="1"/>
  <c r="CX281" i="1"/>
  <c r="GK281" i="1"/>
  <c r="FS281" i="1"/>
  <c r="FA281" i="1"/>
  <c r="EI281" i="1"/>
  <c r="DQ281" i="1"/>
  <c r="CY281" i="1"/>
  <c r="GK298" i="1"/>
  <c r="FS298" i="1"/>
  <c r="FA298" i="1"/>
  <c r="EI298" i="1"/>
  <c r="DQ298" i="1"/>
  <c r="CY298" i="1"/>
  <c r="FR298" i="1"/>
  <c r="EH298" i="1"/>
  <c r="CX298" i="1"/>
  <c r="EZ298" i="1"/>
  <c r="GJ298" i="1"/>
  <c r="DP298" i="1"/>
  <c r="EF295" i="1"/>
  <c r="EG295" i="1" s="1"/>
  <c r="ED295" i="1"/>
  <c r="FP307" i="1"/>
  <c r="FQ307" i="1" s="1"/>
  <c r="FN307" i="1"/>
  <c r="CV324" i="1"/>
  <c r="CW324" i="1" s="1"/>
  <c r="CT324" i="1"/>
  <c r="CV395" i="1"/>
  <c r="CW395" i="1" s="1"/>
  <c r="CT395" i="1"/>
  <c r="GJ467" i="1"/>
  <c r="FR467" i="1"/>
  <c r="EZ467" i="1"/>
  <c r="EH467" i="1"/>
  <c r="DP467" i="1"/>
  <c r="CX467" i="1"/>
  <c r="GK467" i="1"/>
  <c r="FA467" i="1"/>
  <c r="DQ467" i="1"/>
  <c r="FS467" i="1"/>
  <c r="EI467" i="1"/>
  <c r="CY467" i="1"/>
  <c r="DL457" i="1"/>
  <c r="DN457" i="1"/>
  <c r="DO457" i="1" s="1"/>
  <c r="GK447" i="1"/>
  <c r="FS447" i="1"/>
  <c r="FA447" i="1"/>
  <c r="EI447" i="1"/>
  <c r="DQ447" i="1"/>
  <c r="CY447" i="1"/>
  <c r="GJ447" i="1"/>
  <c r="FR447" i="1"/>
  <c r="EZ447" i="1"/>
  <c r="EH447" i="1"/>
  <c r="DP447" i="1"/>
  <c r="CX447" i="1"/>
  <c r="GK485" i="1"/>
  <c r="FS485" i="1"/>
  <c r="FA485" i="1"/>
  <c r="EI485" i="1"/>
  <c r="DQ485" i="1"/>
  <c r="CY485" i="1"/>
  <c r="GJ485" i="1"/>
  <c r="FR485" i="1"/>
  <c r="EZ485" i="1"/>
  <c r="EH485" i="1"/>
  <c r="DP485" i="1"/>
  <c r="CX485" i="1"/>
  <c r="GJ556" i="1"/>
  <c r="CY556" i="1"/>
  <c r="FA556" i="1"/>
  <c r="CX556" i="1"/>
  <c r="EZ556" i="1"/>
  <c r="FR556" i="1"/>
  <c r="EI556" i="1"/>
  <c r="GK556" i="1"/>
  <c r="EH556" i="1"/>
  <c r="DQ556" i="1"/>
  <c r="DP556" i="1"/>
  <c r="FS556" i="1"/>
  <c r="EF550" i="1"/>
  <c r="EG550" i="1" s="1"/>
  <c r="ED550" i="1"/>
  <c r="EX550" i="1"/>
  <c r="EY550" i="1" s="1"/>
  <c r="EV550" i="1"/>
  <c r="GJ19" i="1"/>
  <c r="FR19" i="1"/>
  <c r="EZ19" i="1"/>
  <c r="EH19" i="1"/>
  <c r="DP19" i="1"/>
  <c r="CX19" i="1"/>
  <c r="FS19" i="1"/>
  <c r="EI19" i="1"/>
  <c r="GK19" i="1"/>
  <c r="CY19" i="1"/>
  <c r="FA19" i="1"/>
  <c r="DQ19" i="1"/>
  <c r="FP177" i="1"/>
  <c r="FQ177" i="1" s="1"/>
  <c r="FN177" i="1"/>
  <c r="GK182" i="1"/>
  <c r="FS182" i="1"/>
  <c r="FA182" i="1"/>
  <c r="EI182" i="1"/>
  <c r="DQ182" i="1"/>
  <c r="CY182" i="1"/>
  <c r="GJ182" i="1"/>
  <c r="FR182" i="1"/>
  <c r="EZ182" i="1"/>
  <c r="EH182" i="1"/>
  <c r="DP182" i="1"/>
  <c r="CX182" i="1"/>
  <c r="GK190" i="1"/>
  <c r="FS190" i="1"/>
  <c r="FA190" i="1"/>
  <c r="EI190" i="1"/>
  <c r="DQ190" i="1"/>
  <c r="CY190" i="1"/>
  <c r="GJ190" i="1"/>
  <c r="FR190" i="1"/>
  <c r="EZ190" i="1"/>
  <c r="EH190" i="1"/>
  <c r="DP190" i="1"/>
  <c r="CX190" i="1"/>
  <c r="FP239" i="1"/>
  <c r="FQ239" i="1" s="1"/>
  <c r="FN239" i="1"/>
  <c r="EF279" i="1"/>
  <c r="EG279" i="1" s="1"/>
  <c r="ED279" i="1"/>
  <c r="GK310" i="1"/>
  <c r="FS310" i="1"/>
  <c r="FA310" i="1"/>
  <c r="EI310" i="1"/>
  <c r="DQ310" i="1"/>
  <c r="CY310" i="1"/>
  <c r="GJ310" i="1"/>
  <c r="FR310" i="1"/>
  <c r="EZ310" i="1"/>
  <c r="EH310" i="1"/>
  <c r="DP310" i="1"/>
  <c r="CX310" i="1"/>
  <c r="DL512" i="1"/>
  <c r="DN512" i="1"/>
  <c r="DO512" i="1" s="1"/>
  <c r="FP541" i="1"/>
  <c r="FQ541" i="1" s="1"/>
  <c r="FN541" i="1"/>
  <c r="GK554" i="1"/>
  <c r="FS554" i="1"/>
  <c r="FA554" i="1"/>
  <c r="EI554" i="1"/>
  <c r="DQ554" i="1"/>
  <c r="CY554" i="1"/>
  <c r="GJ554" i="1"/>
  <c r="DP554" i="1"/>
  <c r="EH554" i="1"/>
  <c r="FR554" i="1"/>
  <c r="CX554" i="1"/>
  <c r="EZ554" i="1"/>
  <c r="GK536" i="1"/>
  <c r="FS536" i="1"/>
  <c r="FA536" i="1"/>
  <c r="EI536" i="1"/>
  <c r="DQ536" i="1"/>
  <c r="CY536" i="1"/>
  <c r="GJ536" i="1"/>
  <c r="FR536" i="1"/>
  <c r="EZ536" i="1"/>
  <c r="EH536" i="1"/>
  <c r="DP536" i="1"/>
  <c r="CX536" i="1"/>
  <c r="GH144" i="1"/>
  <c r="GI144" i="1" s="1"/>
  <c r="GF144" i="1"/>
  <c r="CV152" i="1"/>
  <c r="CW152" i="1" s="1"/>
  <c r="CT152" i="1"/>
  <c r="GK122" i="1"/>
  <c r="FS122" i="1"/>
  <c r="FA122" i="1"/>
  <c r="EI122" i="1"/>
  <c r="DQ122" i="1"/>
  <c r="CY122" i="1"/>
  <c r="GJ122" i="1"/>
  <c r="FR122" i="1"/>
  <c r="EZ122" i="1"/>
  <c r="EH122" i="1"/>
  <c r="DP122" i="1"/>
  <c r="CX122" i="1"/>
  <c r="GK234" i="1"/>
  <c r="FS234" i="1"/>
  <c r="FA234" i="1"/>
  <c r="EI234" i="1"/>
  <c r="DQ234" i="1"/>
  <c r="CY234" i="1"/>
  <c r="GJ234" i="1"/>
  <c r="FR234" i="1"/>
  <c r="EZ234" i="1"/>
  <c r="EH234" i="1"/>
  <c r="DP234" i="1"/>
  <c r="CX234" i="1"/>
  <c r="GJ315" i="1"/>
  <c r="FR315" i="1"/>
  <c r="EZ315" i="1"/>
  <c r="EH315" i="1"/>
  <c r="DP315" i="1"/>
  <c r="CX315" i="1"/>
  <c r="GK315" i="1"/>
  <c r="CY315" i="1"/>
  <c r="FA315" i="1"/>
  <c r="DQ315" i="1"/>
  <c r="FS315" i="1"/>
  <c r="EI315" i="1"/>
  <c r="GK317" i="1"/>
  <c r="FS317" i="1"/>
  <c r="FA317" i="1"/>
  <c r="EI317" i="1"/>
  <c r="DQ317" i="1"/>
  <c r="CY317" i="1"/>
  <c r="GJ317" i="1"/>
  <c r="FR317" i="1"/>
  <c r="EZ317" i="1"/>
  <c r="EH317" i="1"/>
  <c r="DP317" i="1"/>
  <c r="CX317" i="1"/>
  <c r="GJ361" i="1"/>
  <c r="FR361" i="1"/>
  <c r="EZ361" i="1"/>
  <c r="EH361" i="1"/>
  <c r="DP361" i="1"/>
  <c r="CX361" i="1"/>
  <c r="DQ361" i="1"/>
  <c r="FS361" i="1"/>
  <c r="EI361" i="1"/>
  <c r="FA361" i="1"/>
  <c r="CY361" i="1"/>
  <c r="GK361" i="1"/>
  <c r="CV444" i="1"/>
  <c r="CW444" i="1" s="1"/>
  <c r="CT444" i="1"/>
  <c r="CV82" i="1"/>
  <c r="CW82" i="1" s="1"/>
  <c r="CT82" i="1"/>
  <c r="GK107" i="1"/>
  <c r="FS107" i="1"/>
  <c r="FA107" i="1"/>
  <c r="EI107" i="1"/>
  <c r="DQ107" i="1"/>
  <c r="CY107" i="1"/>
  <c r="GJ107" i="1"/>
  <c r="FR107" i="1"/>
  <c r="EZ107" i="1"/>
  <c r="EH107" i="1"/>
  <c r="DP107" i="1"/>
  <c r="CX107" i="1"/>
  <c r="CG214" i="1"/>
  <c r="CD214" i="1"/>
  <c r="FT214" i="1"/>
  <c r="EJ214" i="1"/>
  <c r="CZ214" i="1"/>
  <c r="GL214" i="1"/>
  <c r="FB214" i="1"/>
  <c r="DR214" i="1"/>
  <c r="CD283" i="1"/>
  <c r="GL283" i="1"/>
  <c r="FT283" i="1"/>
  <c r="FB283" i="1"/>
  <c r="EJ283" i="1"/>
  <c r="DR283" i="1"/>
  <c r="CZ283" i="1"/>
  <c r="CG283" i="1"/>
  <c r="HH283" i="1"/>
  <c r="HH363" i="1"/>
  <c r="GL363" i="1"/>
  <c r="FT363" i="1"/>
  <c r="FB363" i="1"/>
  <c r="EJ363" i="1"/>
  <c r="DR363" i="1"/>
  <c r="CZ363" i="1"/>
  <c r="CG363" i="1"/>
  <c r="CD363" i="1"/>
  <c r="GL379" i="1"/>
  <c r="FT379" i="1"/>
  <c r="FB379" i="1"/>
  <c r="EJ379" i="1"/>
  <c r="DR379" i="1"/>
  <c r="CZ379" i="1"/>
  <c r="CD379" i="1"/>
  <c r="HH379" i="1"/>
  <c r="CG379" i="1"/>
  <c r="GK367" i="1"/>
  <c r="FS367" i="1"/>
  <c r="FA367" i="1"/>
  <c r="EI367" i="1"/>
  <c r="DQ367" i="1"/>
  <c r="CY367" i="1"/>
  <c r="GJ367" i="1"/>
  <c r="EZ367" i="1"/>
  <c r="DP367" i="1"/>
  <c r="FR367" i="1"/>
  <c r="CX367" i="1"/>
  <c r="EH367" i="1"/>
  <c r="GK428" i="1"/>
  <c r="FS428" i="1"/>
  <c r="FA428" i="1"/>
  <c r="EI428" i="1"/>
  <c r="DQ428" i="1"/>
  <c r="CY428" i="1"/>
  <c r="GJ428" i="1"/>
  <c r="FR428" i="1"/>
  <c r="EZ428" i="1"/>
  <c r="EH428" i="1"/>
  <c r="DP428" i="1"/>
  <c r="CX428" i="1"/>
  <c r="HH440" i="1"/>
  <c r="GL440" i="1"/>
  <c r="FT440" i="1"/>
  <c r="FB440" i="1"/>
  <c r="EJ440" i="1"/>
  <c r="DR440" i="1"/>
  <c r="CZ440" i="1"/>
  <c r="CG440" i="1"/>
  <c r="CD440" i="1"/>
  <c r="FP498" i="1"/>
  <c r="FQ498" i="1" s="1"/>
  <c r="FN498" i="1"/>
  <c r="EF498" i="1"/>
  <c r="EG498" i="1" s="1"/>
  <c r="ED498" i="1"/>
  <c r="CG501" i="1"/>
  <c r="FB501" i="1"/>
  <c r="FT501" i="1"/>
  <c r="CZ501" i="1"/>
  <c r="EJ501" i="1"/>
  <c r="CD501" i="1"/>
  <c r="HH501" i="1"/>
  <c r="GL501" i="1"/>
  <c r="DR501" i="1"/>
  <c r="GJ373" i="1"/>
  <c r="FR373" i="1"/>
  <c r="EZ373" i="1"/>
  <c r="EH373" i="1"/>
  <c r="DP373" i="1"/>
  <c r="CX373" i="1"/>
  <c r="FS373" i="1"/>
  <c r="EI373" i="1"/>
  <c r="CY373" i="1"/>
  <c r="FA373" i="1"/>
  <c r="GK373" i="1"/>
  <c r="DQ373" i="1"/>
  <c r="GK471" i="1"/>
  <c r="FS471" i="1"/>
  <c r="FA471" i="1"/>
  <c r="EI471" i="1"/>
  <c r="DQ471" i="1"/>
  <c r="CY471" i="1"/>
  <c r="GJ471" i="1"/>
  <c r="FR471" i="1"/>
  <c r="EZ471" i="1"/>
  <c r="EH471" i="1"/>
  <c r="DP471" i="1"/>
  <c r="CX471" i="1"/>
  <c r="GH147" i="1"/>
  <c r="GI147" i="1" s="1"/>
  <c r="GF147" i="1"/>
  <c r="CV155" i="1"/>
  <c r="CW155" i="1" s="1"/>
  <c r="CT155" i="1"/>
  <c r="CV100" i="1"/>
  <c r="CW100" i="1" s="1"/>
  <c r="CT100" i="1"/>
  <c r="DN141" i="1"/>
  <c r="DO141" i="1" s="1"/>
  <c r="DL141" i="1"/>
  <c r="FP141" i="1"/>
  <c r="FQ141" i="1" s="1"/>
  <c r="FN141" i="1"/>
  <c r="DN139" i="1"/>
  <c r="DO139" i="1" s="1"/>
  <c r="DL139" i="1"/>
  <c r="CG288" i="1"/>
  <c r="HH288" i="1"/>
  <c r="CD288" i="1"/>
  <c r="GL288" i="1"/>
  <c r="FT288" i="1"/>
  <c r="FB288" i="1"/>
  <c r="EJ288" i="1"/>
  <c r="DR288" i="1"/>
  <c r="CZ288" i="1"/>
  <c r="FP262" i="1"/>
  <c r="FQ262" i="1" s="1"/>
  <c r="FN262" i="1"/>
  <c r="GK284" i="1"/>
  <c r="FS284" i="1"/>
  <c r="FA284" i="1"/>
  <c r="EI284" i="1"/>
  <c r="DQ284" i="1"/>
  <c r="CY284" i="1"/>
  <c r="GJ284" i="1"/>
  <c r="FR284" i="1"/>
  <c r="EZ284" i="1"/>
  <c r="EH284" i="1"/>
  <c r="DP284" i="1"/>
  <c r="CX284" i="1"/>
  <c r="EF331" i="1"/>
  <c r="EG331" i="1" s="1"/>
  <c r="ED331" i="1"/>
  <c r="EX386" i="1"/>
  <c r="EY386" i="1" s="1"/>
  <c r="EV386" i="1"/>
  <c r="EX402" i="1"/>
  <c r="EY402" i="1" s="1"/>
  <c r="EV402" i="1"/>
  <c r="GH479" i="1"/>
  <c r="GI479" i="1" s="1"/>
  <c r="GF479" i="1"/>
  <c r="GK413" i="1"/>
  <c r="FS413" i="1"/>
  <c r="FA413" i="1"/>
  <c r="EI413" i="1"/>
  <c r="DQ413" i="1"/>
  <c r="CY413" i="1"/>
  <c r="GJ413" i="1"/>
  <c r="FR413" i="1"/>
  <c r="EZ413" i="1"/>
  <c r="EH413" i="1"/>
  <c r="DP413" i="1"/>
  <c r="CX413" i="1"/>
  <c r="GJ522" i="1"/>
  <c r="FR522" i="1"/>
  <c r="EZ522" i="1"/>
  <c r="EH522" i="1"/>
  <c r="EI522" i="1"/>
  <c r="DP522" i="1"/>
  <c r="CX522" i="1"/>
  <c r="FA522" i="1"/>
  <c r="FS522" i="1"/>
  <c r="GK522" i="1"/>
  <c r="CY522" i="1"/>
  <c r="DQ522" i="1"/>
  <c r="CV156" i="1"/>
  <c r="CW156" i="1" s="1"/>
  <c r="CT156" i="1"/>
  <c r="FP138" i="1"/>
  <c r="FQ138" i="1" s="1"/>
  <c r="FN138" i="1"/>
  <c r="GH138" i="1"/>
  <c r="GI138" i="1" s="1"/>
  <c r="GF138" i="1"/>
  <c r="GK178" i="1"/>
  <c r="FS178" i="1"/>
  <c r="FA178" i="1"/>
  <c r="EI178" i="1"/>
  <c r="DQ178" i="1"/>
  <c r="CY178" i="1"/>
  <c r="GJ178" i="1"/>
  <c r="FR178" i="1"/>
  <c r="EZ178" i="1"/>
  <c r="EH178" i="1"/>
  <c r="DP178" i="1"/>
  <c r="CX178" i="1"/>
  <c r="GK186" i="1"/>
  <c r="FS186" i="1"/>
  <c r="FA186" i="1"/>
  <c r="EI186" i="1"/>
  <c r="DQ186" i="1"/>
  <c r="CY186" i="1"/>
  <c r="GJ186" i="1"/>
  <c r="FR186" i="1"/>
  <c r="EZ186" i="1"/>
  <c r="EH186" i="1"/>
  <c r="DP186" i="1"/>
  <c r="CX186" i="1"/>
  <c r="GK194" i="1"/>
  <c r="FS194" i="1"/>
  <c r="FA194" i="1"/>
  <c r="EI194" i="1"/>
  <c r="DQ194" i="1"/>
  <c r="CY194" i="1"/>
  <c r="GJ194" i="1"/>
  <c r="FR194" i="1"/>
  <c r="EZ194" i="1"/>
  <c r="EH194" i="1"/>
  <c r="DP194" i="1"/>
  <c r="CX194" i="1"/>
  <c r="CD267" i="1"/>
  <c r="HH267" i="1"/>
  <c r="GL267" i="1"/>
  <c r="FT267" i="1"/>
  <c r="FB267" i="1"/>
  <c r="EJ267" i="1"/>
  <c r="DR267" i="1"/>
  <c r="CZ267" i="1"/>
  <c r="CG267" i="1"/>
  <c r="GK337" i="1"/>
  <c r="FS337" i="1"/>
  <c r="FA337" i="1"/>
  <c r="EI337" i="1"/>
  <c r="DQ337" i="1"/>
  <c r="CY337" i="1"/>
  <c r="GJ337" i="1"/>
  <c r="FR337" i="1"/>
  <c r="EZ337" i="1"/>
  <c r="EH337" i="1"/>
  <c r="DP337" i="1"/>
  <c r="CX337" i="1"/>
  <c r="CD391" i="1"/>
  <c r="GL391" i="1"/>
  <c r="FT391" i="1"/>
  <c r="FB391" i="1"/>
  <c r="EJ391" i="1"/>
  <c r="DR391" i="1"/>
  <c r="CZ391" i="1"/>
  <c r="CG391" i="1"/>
  <c r="HH391" i="1"/>
  <c r="DN140" i="1"/>
  <c r="DO140" i="1" s="1"/>
  <c r="DL140" i="1"/>
  <c r="FP140" i="1"/>
  <c r="FQ140" i="1" s="1"/>
  <c r="FN140" i="1"/>
  <c r="EX247" i="1"/>
  <c r="EY247" i="1" s="1"/>
  <c r="EV247" i="1"/>
  <c r="CD305" i="1"/>
  <c r="HH305" i="1"/>
  <c r="GL305" i="1"/>
  <c r="FT305" i="1"/>
  <c r="FB305" i="1"/>
  <c r="EJ305" i="1"/>
  <c r="DR305" i="1"/>
  <c r="CZ305" i="1"/>
  <c r="CG305" i="1"/>
  <c r="FN420" i="1"/>
  <c r="FP420" i="1"/>
  <c r="FQ420" i="1" s="1"/>
  <c r="FR406" i="1" l="1"/>
  <c r="GJ406" i="1"/>
  <c r="CY406" i="1"/>
  <c r="EV246" i="1"/>
  <c r="CY487" i="1"/>
  <c r="EI487" i="1"/>
  <c r="CX487" i="1"/>
  <c r="DP487" i="1"/>
  <c r="DQ487" i="1"/>
  <c r="GJ487" i="1"/>
  <c r="FR487" i="1"/>
  <c r="EZ487" i="1"/>
  <c r="EH487" i="1"/>
  <c r="GK487" i="1"/>
  <c r="FA487" i="1"/>
  <c r="FS487" i="1"/>
  <c r="FS231" i="1"/>
  <c r="FA231" i="1"/>
  <c r="EI231" i="1"/>
  <c r="CY231" i="1"/>
  <c r="DQ231" i="1"/>
  <c r="GK231" i="1"/>
  <c r="GJ231" i="1"/>
  <c r="FR231" i="1"/>
  <c r="CX231" i="1"/>
  <c r="EH231" i="1"/>
  <c r="DP231" i="1"/>
  <c r="EZ231" i="1"/>
  <c r="DQ406" i="1"/>
  <c r="CX483" i="1"/>
  <c r="EI406" i="1"/>
  <c r="DP483" i="1"/>
  <c r="DL483" i="1" s="1"/>
  <c r="EI157" i="1"/>
  <c r="CY157" i="1"/>
  <c r="FR157" i="1"/>
  <c r="EH157" i="1"/>
  <c r="CX157" i="1"/>
  <c r="GK157" i="1"/>
  <c r="FA157" i="1"/>
  <c r="DQ157" i="1"/>
  <c r="GJ157" i="1"/>
  <c r="EZ157" i="1"/>
  <c r="DP157" i="1"/>
  <c r="FS157" i="1"/>
  <c r="EZ534" i="1"/>
  <c r="CX534" i="1"/>
  <c r="EH534" i="1"/>
  <c r="GJ534" i="1"/>
  <c r="FR534" i="1"/>
  <c r="DP534" i="1"/>
  <c r="GK534" i="1"/>
  <c r="FS534" i="1"/>
  <c r="FA534" i="1"/>
  <c r="EI534" i="1"/>
  <c r="DQ534" i="1"/>
  <c r="CY534" i="1"/>
  <c r="FA406" i="1"/>
  <c r="EH483" i="1"/>
  <c r="FA287" i="1"/>
  <c r="DQ287" i="1"/>
  <c r="EI287" i="1"/>
  <c r="GJ287" i="1"/>
  <c r="CY287" i="1"/>
  <c r="FR287" i="1"/>
  <c r="EZ287" i="1"/>
  <c r="EH287" i="1"/>
  <c r="DP287" i="1"/>
  <c r="CX287" i="1"/>
  <c r="FS287" i="1"/>
  <c r="GK287" i="1"/>
  <c r="FS406" i="1"/>
  <c r="EZ483" i="1"/>
  <c r="GK406" i="1"/>
  <c r="FR483" i="1"/>
  <c r="GJ483" i="1"/>
  <c r="CY483" i="1"/>
  <c r="DQ483" i="1"/>
  <c r="EI483" i="1"/>
  <c r="EI241" i="1"/>
  <c r="DQ241" i="1"/>
  <c r="CY241" i="1"/>
  <c r="GJ241" i="1"/>
  <c r="FR241" i="1"/>
  <c r="EZ241" i="1"/>
  <c r="EH241" i="1"/>
  <c r="DP241" i="1"/>
  <c r="CX241" i="1"/>
  <c r="FA241" i="1"/>
  <c r="GK241" i="1"/>
  <c r="FS241" i="1"/>
  <c r="CX406" i="1"/>
  <c r="FA483" i="1"/>
  <c r="CT400" i="1"/>
  <c r="CX149" i="1"/>
  <c r="GK149" i="1"/>
  <c r="FA149" i="1"/>
  <c r="DQ149" i="1"/>
  <c r="GJ149" i="1"/>
  <c r="EH149" i="1"/>
  <c r="EZ149" i="1"/>
  <c r="DP149" i="1"/>
  <c r="FS149" i="1"/>
  <c r="EI149" i="1"/>
  <c r="CY149" i="1"/>
  <c r="FR149" i="1"/>
  <c r="DP406" i="1"/>
  <c r="FS483" i="1"/>
  <c r="GJ162" i="1"/>
  <c r="FS162" i="1"/>
  <c r="FR162" i="1"/>
  <c r="CY162" i="1"/>
  <c r="EZ162" i="1"/>
  <c r="EH162" i="1"/>
  <c r="DP162" i="1"/>
  <c r="CX162" i="1"/>
  <c r="DQ162" i="1"/>
  <c r="EI162" i="1"/>
  <c r="GK162" i="1"/>
  <c r="FA162" i="1"/>
  <c r="DQ404" i="1"/>
  <c r="CY404" i="1"/>
  <c r="GJ404" i="1"/>
  <c r="FR404" i="1"/>
  <c r="EZ404" i="1"/>
  <c r="EH404" i="1"/>
  <c r="DP404" i="1"/>
  <c r="CX404" i="1"/>
  <c r="GK404" i="1"/>
  <c r="FS404" i="1"/>
  <c r="FA404" i="1"/>
  <c r="EI404" i="1"/>
  <c r="ED400" i="1"/>
  <c r="CX423" i="1"/>
  <c r="GK423" i="1"/>
  <c r="FA423" i="1"/>
  <c r="DQ423" i="1"/>
  <c r="GJ423" i="1"/>
  <c r="EZ423" i="1"/>
  <c r="DP423" i="1"/>
  <c r="FS423" i="1"/>
  <c r="CY423" i="1"/>
  <c r="EI423" i="1"/>
  <c r="FR423" i="1"/>
  <c r="EH423" i="1"/>
  <c r="EH481" i="1"/>
  <c r="EZ481" i="1"/>
  <c r="DP481" i="1"/>
  <c r="CX481" i="1"/>
  <c r="GK481" i="1"/>
  <c r="FS481" i="1"/>
  <c r="FA481" i="1"/>
  <c r="EI481" i="1"/>
  <c r="DQ481" i="1"/>
  <c r="GJ481" i="1"/>
  <c r="CY481" i="1"/>
  <c r="FR481" i="1"/>
  <c r="DQ97" i="1"/>
  <c r="CY97" i="1"/>
  <c r="FR97" i="1"/>
  <c r="EH97" i="1"/>
  <c r="GK97" i="1"/>
  <c r="CX97" i="1"/>
  <c r="FS97" i="1"/>
  <c r="GJ97" i="1"/>
  <c r="FA97" i="1"/>
  <c r="EZ97" i="1"/>
  <c r="EI97" i="1"/>
  <c r="DP97" i="1"/>
  <c r="GK117" i="1"/>
  <c r="EZ117" i="1"/>
  <c r="FS117" i="1"/>
  <c r="EH117" i="1"/>
  <c r="FA117" i="1"/>
  <c r="DP117" i="1"/>
  <c r="EI117" i="1"/>
  <c r="CX117" i="1"/>
  <c r="DQ117" i="1"/>
  <c r="CY117" i="1"/>
  <c r="GJ117" i="1"/>
  <c r="FR117" i="1"/>
  <c r="FR540" i="1"/>
  <c r="EH540" i="1"/>
  <c r="GK540" i="1"/>
  <c r="CX540" i="1"/>
  <c r="FA540" i="1"/>
  <c r="EI540" i="1"/>
  <c r="DQ540" i="1"/>
  <c r="CY540" i="1"/>
  <c r="GJ540" i="1"/>
  <c r="FS540" i="1"/>
  <c r="EZ540" i="1"/>
  <c r="DP540" i="1"/>
  <c r="DP332" i="1"/>
  <c r="GK332" i="1"/>
  <c r="EZ332" i="1"/>
  <c r="FS332" i="1"/>
  <c r="EH332" i="1"/>
  <c r="EI332" i="1"/>
  <c r="CX332" i="1"/>
  <c r="GJ332" i="1"/>
  <c r="FA332" i="1"/>
  <c r="DQ332" i="1"/>
  <c r="CY332" i="1"/>
  <c r="FR332" i="1"/>
  <c r="DQ430" i="1"/>
  <c r="FS430" i="1"/>
  <c r="GJ430" i="1"/>
  <c r="DP430" i="1"/>
  <c r="EI430" i="1"/>
  <c r="FA430" i="1"/>
  <c r="FR430" i="1"/>
  <c r="EZ430" i="1"/>
  <c r="CX430" i="1"/>
  <c r="CY430" i="1"/>
  <c r="GK430" i="1"/>
  <c r="EH430" i="1"/>
  <c r="ED490" i="1"/>
  <c r="CY174" i="1"/>
  <c r="FR174" i="1"/>
  <c r="EI174" i="1"/>
  <c r="EZ174" i="1"/>
  <c r="FS174" i="1"/>
  <c r="EH174" i="1"/>
  <c r="GJ174" i="1"/>
  <c r="DP174" i="1"/>
  <c r="CX174" i="1"/>
  <c r="DQ174" i="1"/>
  <c r="FA174" i="1"/>
  <c r="GK174" i="1"/>
  <c r="CX146" i="1"/>
  <c r="CY146" i="1"/>
  <c r="EZ146" i="1"/>
  <c r="FR146" i="1"/>
  <c r="DP146" i="1"/>
  <c r="EH146" i="1"/>
  <c r="GK146" i="1"/>
  <c r="FA146" i="1"/>
  <c r="GJ146" i="1"/>
  <c r="FS146" i="1"/>
  <c r="DQ146" i="1"/>
  <c r="EI146" i="1"/>
  <c r="DP532" i="1"/>
  <c r="CX532" i="1"/>
  <c r="DQ532" i="1"/>
  <c r="FS532" i="1"/>
  <c r="GJ532" i="1"/>
  <c r="GK532" i="1"/>
  <c r="FR532" i="1"/>
  <c r="CY532" i="1"/>
  <c r="EZ532" i="1"/>
  <c r="EI532" i="1"/>
  <c r="EH532" i="1"/>
  <c r="FA532" i="1"/>
  <c r="FS463" i="1"/>
  <c r="EZ463" i="1"/>
  <c r="FA463" i="1"/>
  <c r="DP463" i="1"/>
  <c r="EI463" i="1"/>
  <c r="FR463" i="1"/>
  <c r="DQ463" i="1"/>
  <c r="CY463" i="1"/>
  <c r="EH463" i="1"/>
  <c r="GJ463" i="1"/>
  <c r="GK463" i="1"/>
  <c r="CX463" i="1"/>
  <c r="FR158" i="1"/>
  <c r="DP158" i="1"/>
  <c r="EH158" i="1"/>
  <c r="CX158" i="1"/>
  <c r="GK158" i="1"/>
  <c r="FA158" i="1"/>
  <c r="FS158" i="1"/>
  <c r="DQ158" i="1"/>
  <c r="EI158" i="1"/>
  <c r="GJ158" i="1"/>
  <c r="CY158" i="1"/>
  <c r="EZ158" i="1"/>
  <c r="FS338" i="1"/>
  <c r="CX338" i="1"/>
  <c r="FA338" i="1"/>
  <c r="GJ338" i="1"/>
  <c r="EI338" i="1"/>
  <c r="EH338" i="1"/>
  <c r="DQ338" i="1"/>
  <c r="CY338" i="1"/>
  <c r="FR338" i="1"/>
  <c r="DP338" i="1"/>
  <c r="GK338" i="1"/>
  <c r="EZ338" i="1"/>
  <c r="FR362" i="1"/>
  <c r="GK362" i="1"/>
  <c r="EZ362" i="1"/>
  <c r="FS362" i="1"/>
  <c r="EH362" i="1"/>
  <c r="FA362" i="1"/>
  <c r="DP362" i="1"/>
  <c r="EI362" i="1"/>
  <c r="CX362" i="1"/>
  <c r="DQ362" i="1"/>
  <c r="CY362" i="1"/>
  <c r="GJ362" i="1"/>
  <c r="FS506" i="1"/>
  <c r="EH506" i="1"/>
  <c r="EI506" i="1"/>
  <c r="CX506" i="1"/>
  <c r="DQ506" i="1"/>
  <c r="CY506" i="1"/>
  <c r="GJ506" i="1"/>
  <c r="GK506" i="1"/>
  <c r="DP506" i="1"/>
  <c r="FR506" i="1"/>
  <c r="FA506" i="1"/>
  <c r="EZ506" i="1"/>
  <c r="GK459" i="1"/>
  <c r="DQ459" i="1"/>
  <c r="GJ459" i="1"/>
  <c r="DP459" i="1"/>
  <c r="FS459" i="1"/>
  <c r="EI459" i="1"/>
  <c r="CY459" i="1"/>
  <c r="EH459" i="1"/>
  <c r="FR459" i="1"/>
  <c r="FA459" i="1"/>
  <c r="CX459" i="1"/>
  <c r="EZ459" i="1"/>
  <c r="FP460" i="1"/>
  <c r="FQ460" i="1" s="1"/>
  <c r="FN460" i="1"/>
  <c r="GJ427" i="1"/>
  <c r="FA427" i="1"/>
  <c r="FR427" i="1"/>
  <c r="FS427" i="1"/>
  <c r="EZ427" i="1"/>
  <c r="EI427" i="1"/>
  <c r="EH427" i="1"/>
  <c r="DQ427" i="1"/>
  <c r="DP427" i="1"/>
  <c r="CX427" i="1"/>
  <c r="GK427" i="1"/>
  <c r="CY427" i="1"/>
  <c r="EV490" i="1"/>
  <c r="DL518" i="1"/>
  <c r="DN518" i="1"/>
  <c r="DO518" i="1" s="1"/>
  <c r="GF166" i="1"/>
  <c r="GH166" i="1"/>
  <c r="GI166" i="1" s="1"/>
  <c r="GH436" i="1"/>
  <c r="GI436" i="1" s="1"/>
  <c r="GF436" i="1"/>
  <c r="ED446" i="1"/>
  <c r="EF446" i="1"/>
  <c r="EG446" i="1" s="1"/>
  <c r="EZ443" i="1"/>
  <c r="FS443" i="1"/>
  <c r="EH443" i="1"/>
  <c r="CY443" i="1"/>
  <c r="DP443" i="1"/>
  <c r="CX443" i="1"/>
  <c r="GK443" i="1"/>
  <c r="FA443" i="1"/>
  <c r="GJ443" i="1"/>
  <c r="DQ443" i="1"/>
  <c r="FR443" i="1"/>
  <c r="EI443" i="1"/>
  <c r="EH91" i="1"/>
  <c r="GK91" i="1"/>
  <c r="CX91" i="1"/>
  <c r="FS91" i="1"/>
  <c r="GJ91" i="1"/>
  <c r="FA91" i="1"/>
  <c r="EZ91" i="1"/>
  <c r="EI91" i="1"/>
  <c r="DP91" i="1"/>
  <c r="DQ91" i="1"/>
  <c r="CY91" i="1"/>
  <c r="FR91" i="1"/>
  <c r="FA167" i="1"/>
  <c r="CY167" i="1"/>
  <c r="FS167" i="1"/>
  <c r="GK167" i="1"/>
  <c r="EI167" i="1"/>
  <c r="EH167" i="1"/>
  <c r="DP167" i="1"/>
  <c r="DQ167" i="1"/>
  <c r="GJ167" i="1"/>
  <c r="FR167" i="1"/>
  <c r="EZ167" i="1"/>
  <c r="CX167" i="1"/>
  <c r="EF171" i="1"/>
  <c r="EG171" i="1" s="1"/>
  <c r="ED171" i="1"/>
  <c r="GJ412" i="1"/>
  <c r="FR412" i="1"/>
  <c r="GK412" i="1"/>
  <c r="EZ412" i="1"/>
  <c r="FS412" i="1"/>
  <c r="EH412" i="1"/>
  <c r="FA412" i="1"/>
  <c r="DP412" i="1"/>
  <c r="EI412" i="1"/>
  <c r="CX412" i="1"/>
  <c r="DQ412" i="1"/>
  <c r="CY412" i="1"/>
  <c r="CV170" i="1"/>
  <c r="CW170" i="1" s="1"/>
  <c r="CT170" i="1"/>
  <c r="GH170" i="1"/>
  <c r="GI170" i="1" s="1"/>
  <c r="GF170" i="1"/>
  <c r="FP169" i="1"/>
  <c r="FQ169" i="1" s="1"/>
  <c r="FN169" i="1"/>
  <c r="EI401" i="1"/>
  <c r="CY401" i="1"/>
  <c r="GJ401" i="1"/>
  <c r="EH401" i="1"/>
  <c r="DQ401" i="1"/>
  <c r="DP401" i="1"/>
  <c r="GK401" i="1"/>
  <c r="FA401" i="1"/>
  <c r="FR401" i="1"/>
  <c r="EZ401" i="1"/>
  <c r="CX401" i="1"/>
  <c r="FS401" i="1"/>
  <c r="EI529" i="1"/>
  <c r="EZ529" i="1"/>
  <c r="CY529" i="1"/>
  <c r="GJ529" i="1"/>
  <c r="FR529" i="1"/>
  <c r="DP529" i="1"/>
  <c r="EH529" i="1"/>
  <c r="CX529" i="1"/>
  <c r="FA529" i="1"/>
  <c r="FS529" i="1"/>
  <c r="DQ529" i="1"/>
  <c r="GK529" i="1"/>
  <c r="FA266" i="1"/>
  <c r="GJ266" i="1"/>
  <c r="EI266" i="1"/>
  <c r="EH266" i="1"/>
  <c r="DQ266" i="1"/>
  <c r="CY266" i="1"/>
  <c r="FR266" i="1"/>
  <c r="DP266" i="1"/>
  <c r="GK266" i="1"/>
  <c r="EZ266" i="1"/>
  <c r="FS266" i="1"/>
  <c r="CX266" i="1"/>
  <c r="FP172" i="1"/>
  <c r="FQ172" i="1" s="1"/>
  <c r="FN172" i="1"/>
  <c r="FA502" i="1"/>
  <c r="FS502" i="1"/>
  <c r="GK502" i="1"/>
  <c r="CX502" i="1"/>
  <c r="DP502" i="1"/>
  <c r="DQ502" i="1"/>
  <c r="FR502" i="1"/>
  <c r="GJ502" i="1"/>
  <c r="EI502" i="1"/>
  <c r="CY502" i="1"/>
  <c r="EZ502" i="1"/>
  <c r="EH502" i="1"/>
  <c r="EX473" i="1"/>
  <c r="EY473" i="1" s="1"/>
  <c r="EV473" i="1"/>
  <c r="ED176" i="1"/>
  <c r="EF176" i="1"/>
  <c r="EG176" i="1" s="1"/>
  <c r="EH339" i="1"/>
  <c r="DQ339" i="1"/>
  <c r="EI339" i="1"/>
  <c r="GK339" i="1"/>
  <c r="GJ339" i="1"/>
  <c r="FA339" i="1"/>
  <c r="FR339" i="1"/>
  <c r="EZ339" i="1"/>
  <c r="DP339" i="1"/>
  <c r="CX339" i="1"/>
  <c r="FS339" i="1"/>
  <c r="CY339" i="1"/>
  <c r="EI403" i="1"/>
  <c r="CX403" i="1"/>
  <c r="DQ403" i="1"/>
  <c r="CY403" i="1"/>
  <c r="GJ403" i="1"/>
  <c r="FR403" i="1"/>
  <c r="GK403" i="1"/>
  <c r="EZ403" i="1"/>
  <c r="FS403" i="1"/>
  <c r="EH403" i="1"/>
  <c r="FA403" i="1"/>
  <c r="DP403" i="1"/>
  <c r="GF460" i="1"/>
  <c r="GH460" i="1"/>
  <c r="GI460" i="1" s="1"/>
  <c r="CV163" i="1"/>
  <c r="CW163" i="1" s="1"/>
  <c r="CT163" i="1"/>
  <c r="EI153" i="1"/>
  <c r="GJ153" i="1"/>
  <c r="CX153" i="1"/>
  <c r="FS153" i="1"/>
  <c r="DP153" i="1"/>
  <c r="CY153" i="1"/>
  <c r="DQ153" i="1"/>
  <c r="FR153" i="1"/>
  <c r="EH153" i="1"/>
  <c r="GK153" i="1"/>
  <c r="EZ153" i="1"/>
  <c r="FA153" i="1"/>
  <c r="FP490" i="1"/>
  <c r="FQ490" i="1" s="1"/>
  <c r="FN490" i="1"/>
  <c r="CT166" i="1"/>
  <c r="CV166" i="1"/>
  <c r="CW166" i="1" s="1"/>
  <c r="CT164" i="1"/>
  <c r="CV164" i="1"/>
  <c r="CW164" i="1" s="1"/>
  <c r="GF164" i="1"/>
  <c r="GH164" i="1"/>
  <c r="GI164" i="1" s="1"/>
  <c r="GK396" i="1"/>
  <c r="EZ396" i="1"/>
  <c r="DQ396" i="1"/>
  <c r="EI396" i="1"/>
  <c r="CY396" i="1"/>
  <c r="GJ396" i="1"/>
  <c r="FR396" i="1"/>
  <c r="EH396" i="1"/>
  <c r="DP396" i="1"/>
  <c r="FS396" i="1"/>
  <c r="CX396" i="1"/>
  <c r="FA396" i="1"/>
  <c r="FS92" i="1"/>
  <c r="GJ92" i="1"/>
  <c r="CY92" i="1"/>
  <c r="DQ92" i="1"/>
  <c r="FR92" i="1"/>
  <c r="EH92" i="1"/>
  <c r="CX92" i="1"/>
  <c r="DP92" i="1"/>
  <c r="GK92" i="1"/>
  <c r="EZ92" i="1"/>
  <c r="FA92" i="1"/>
  <c r="EI92" i="1"/>
  <c r="CV171" i="1"/>
  <c r="CW171" i="1" s="1"/>
  <c r="CT171" i="1"/>
  <c r="GH169" i="1"/>
  <c r="GI169" i="1" s="1"/>
  <c r="GF169" i="1"/>
  <c r="GJ321" i="1"/>
  <c r="GK321" i="1"/>
  <c r="CX321" i="1"/>
  <c r="FS321" i="1"/>
  <c r="EZ321" i="1"/>
  <c r="FA321" i="1"/>
  <c r="DP321" i="1"/>
  <c r="EI321" i="1"/>
  <c r="FR321" i="1"/>
  <c r="DQ321" i="1"/>
  <c r="CY321" i="1"/>
  <c r="EH321" i="1"/>
  <c r="FP473" i="1"/>
  <c r="FQ473" i="1" s="1"/>
  <c r="FN473" i="1"/>
  <c r="EZ392" i="1"/>
  <c r="DP392" i="1"/>
  <c r="FS392" i="1"/>
  <c r="CY392" i="1"/>
  <c r="FR392" i="1"/>
  <c r="CX392" i="1"/>
  <c r="EI392" i="1"/>
  <c r="EH392" i="1"/>
  <c r="DQ392" i="1"/>
  <c r="FA392" i="1"/>
  <c r="GJ392" i="1"/>
  <c r="GK392" i="1"/>
  <c r="CT176" i="1"/>
  <c r="CV176" i="1"/>
  <c r="CW176" i="1" s="1"/>
  <c r="EX460" i="1"/>
  <c r="EY460" i="1" s="1"/>
  <c r="EV460" i="1"/>
  <c r="EX163" i="1"/>
  <c r="EY163" i="1" s="1"/>
  <c r="EV163" i="1"/>
  <c r="GH490" i="1"/>
  <c r="GI490" i="1" s="1"/>
  <c r="GF490" i="1"/>
  <c r="DN166" i="1"/>
  <c r="DO166" i="1" s="1"/>
  <c r="DL166" i="1"/>
  <c r="CT436" i="1"/>
  <c r="CV436" i="1"/>
  <c r="CW436" i="1" s="1"/>
  <c r="FR105" i="1"/>
  <c r="GK105" i="1"/>
  <c r="EH105" i="1"/>
  <c r="FS105" i="1"/>
  <c r="CX105" i="1"/>
  <c r="FA105" i="1"/>
  <c r="EZ105" i="1"/>
  <c r="EI105" i="1"/>
  <c r="DP105" i="1"/>
  <c r="DQ105" i="1"/>
  <c r="CY105" i="1"/>
  <c r="GJ105" i="1"/>
  <c r="GF446" i="1"/>
  <c r="GH446" i="1"/>
  <c r="GI446" i="1" s="1"/>
  <c r="EX446" i="1"/>
  <c r="EY446" i="1" s="1"/>
  <c r="EV446" i="1"/>
  <c r="DN164" i="1"/>
  <c r="DO164" i="1" s="1"/>
  <c r="DL164" i="1"/>
  <c r="DP349" i="1"/>
  <c r="CY349" i="1"/>
  <c r="EZ349" i="1"/>
  <c r="EI349" i="1"/>
  <c r="FA349" i="1"/>
  <c r="EH349" i="1"/>
  <c r="FS349" i="1"/>
  <c r="FR349" i="1"/>
  <c r="CX349" i="1"/>
  <c r="GK349" i="1"/>
  <c r="GJ349" i="1"/>
  <c r="DQ349" i="1"/>
  <c r="CX159" i="1"/>
  <c r="EI159" i="1"/>
  <c r="GJ159" i="1"/>
  <c r="DQ159" i="1"/>
  <c r="EZ159" i="1"/>
  <c r="FS159" i="1"/>
  <c r="DP159" i="1"/>
  <c r="CY159" i="1"/>
  <c r="FR159" i="1"/>
  <c r="GK159" i="1"/>
  <c r="EH159" i="1"/>
  <c r="FA159" i="1"/>
  <c r="EX171" i="1"/>
  <c r="EY171" i="1" s="1"/>
  <c r="EV171" i="1"/>
  <c r="DL170" i="1"/>
  <c r="DN170" i="1"/>
  <c r="DO170" i="1" s="1"/>
  <c r="CT172" i="1"/>
  <c r="CV172" i="1"/>
  <c r="CW172" i="1" s="1"/>
  <c r="GH172" i="1"/>
  <c r="GI172" i="1" s="1"/>
  <c r="GF172" i="1"/>
  <c r="DQ514" i="1"/>
  <c r="CY514" i="1"/>
  <c r="EZ514" i="1"/>
  <c r="GJ514" i="1"/>
  <c r="GK514" i="1"/>
  <c r="DP514" i="1"/>
  <c r="FS514" i="1"/>
  <c r="EH514" i="1"/>
  <c r="FA514" i="1"/>
  <c r="FR514" i="1"/>
  <c r="EI514" i="1"/>
  <c r="CX514" i="1"/>
  <c r="CV473" i="1"/>
  <c r="CW473" i="1" s="1"/>
  <c r="CT473" i="1"/>
  <c r="GH473" i="1"/>
  <c r="GI473" i="1" s="1"/>
  <c r="GF473" i="1"/>
  <c r="EI416" i="1"/>
  <c r="CY416" i="1"/>
  <c r="FR416" i="1"/>
  <c r="EH416" i="1"/>
  <c r="GJ416" i="1"/>
  <c r="CX416" i="1"/>
  <c r="EZ416" i="1"/>
  <c r="FA416" i="1"/>
  <c r="DP416" i="1"/>
  <c r="GK416" i="1"/>
  <c r="FS416" i="1"/>
  <c r="DQ416" i="1"/>
  <c r="EX176" i="1"/>
  <c r="EY176" i="1" s="1"/>
  <c r="EV176" i="1"/>
  <c r="DN176" i="1"/>
  <c r="DO176" i="1" s="1"/>
  <c r="DL176" i="1"/>
  <c r="GJ510" i="1"/>
  <c r="FR510" i="1"/>
  <c r="DP510" i="1"/>
  <c r="EH510" i="1"/>
  <c r="EI510" i="1"/>
  <c r="EZ510" i="1"/>
  <c r="FS510" i="1"/>
  <c r="CY510" i="1"/>
  <c r="GK510" i="1"/>
  <c r="FA510" i="1"/>
  <c r="DQ510" i="1"/>
  <c r="CX510" i="1"/>
  <c r="DQ168" i="1"/>
  <c r="EZ168" i="1"/>
  <c r="FS168" i="1"/>
  <c r="EH168" i="1"/>
  <c r="DP168" i="1"/>
  <c r="CX168" i="1"/>
  <c r="FA168" i="1"/>
  <c r="CY168" i="1"/>
  <c r="GJ168" i="1"/>
  <c r="GK168" i="1"/>
  <c r="FR168" i="1"/>
  <c r="EI168" i="1"/>
  <c r="FP163" i="1"/>
  <c r="FQ163" i="1" s="1"/>
  <c r="FN163" i="1"/>
  <c r="CV490" i="1"/>
  <c r="CW490" i="1" s="1"/>
  <c r="CT490" i="1"/>
  <c r="DQ411" i="1"/>
  <c r="CY411" i="1"/>
  <c r="GJ411" i="1"/>
  <c r="FR411" i="1"/>
  <c r="GK411" i="1"/>
  <c r="EZ411" i="1"/>
  <c r="FS411" i="1"/>
  <c r="EH411" i="1"/>
  <c r="FA411" i="1"/>
  <c r="DP411" i="1"/>
  <c r="EI411" i="1"/>
  <c r="CX411" i="1"/>
  <c r="EF166" i="1"/>
  <c r="EG166" i="1" s="1"/>
  <c r="ED166" i="1"/>
  <c r="FP446" i="1"/>
  <c r="FQ446" i="1" s="1"/>
  <c r="FN446" i="1"/>
  <c r="EF164" i="1"/>
  <c r="EG164" i="1" s="1"/>
  <c r="ED164" i="1"/>
  <c r="CY346" i="1"/>
  <c r="EH346" i="1"/>
  <c r="FS346" i="1"/>
  <c r="EZ346" i="1"/>
  <c r="FA346" i="1"/>
  <c r="GJ346" i="1"/>
  <c r="GK346" i="1"/>
  <c r="EI346" i="1"/>
  <c r="DQ346" i="1"/>
  <c r="FR346" i="1"/>
  <c r="DP346" i="1"/>
  <c r="CX346" i="1"/>
  <c r="EH143" i="1"/>
  <c r="GJ143" i="1"/>
  <c r="CX143" i="1"/>
  <c r="EZ143" i="1"/>
  <c r="FA143" i="1"/>
  <c r="DP143" i="1"/>
  <c r="GK143" i="1"/>
  <c r="FS143" i="1"/>
  <c r="DQ143" i="1"/>
  <c r="EI143" i="1"/>
  <c r="CY143" i="1"/>
  <c r="FR143" i="1"/>
  <c r="EF170" i="1"/>
  <c r="EG170" i="1" s="1"/>
  <c r="ED170" i="1"/>
  <c r="DN169" i="1"/>
  <c r="DO169" i="1" s="1"/>
  <c r="DL169" i="1"/>
  <c r="DN172" i="1"/>
  <c r="DO172" i="1" s="1"/>
  <c r="DL172" i="1"/>
  <c r="FR309" i="1"/>
  <c r="EI309" i="1"/>
  <c r="CX309" i="1"/>
  <c r="GK309" i="1"/>
  <c r="DP309" i="1"/>
  <c r="FS309" i="1"/>
  <c r="FA309" i="1"/>
  <c r="DQ309" i="1"/>
  <c r="CY309" i="1"/>
  <c r="EH309" i="1"/>
  <c r="EZ309" i="1"/>
  <c r="GJ309" i="1"/>
  <c r="DQ160" i="1"/>
  <c r="CX160" i="1"/>
  <c r="FA160" i="1"/>
  <c r="CY160" i="1"/>
  <c r="GJ160" i="1"/>
  <c r="GK160" i="1"/>
  <c r="FR160" i="1"/>
  <c r="EI160" i="1"/>
  <c r="EZ160" i="1"/>
  <c r="FS160" i="1"/>
  <c r="EH160" i="1"/>
  <c r="DP160" i="1"/>
  <c r="GF163" i="1"/>
  <c r="GH163" i="1"/>
  <c r="GI163" i="1" s="1"/>
  <c r="FA294" i="1"/>
  <c r="DQ294" i="1"/>
  <c r="GJ294" i="1"/>
  <c r="FS294" i="1"/>
  <c r="FR294" i="1"/>
  <c r="EI294" i="1"/>
  <c r="EZ294" i="1"/>
  <c r="CY294" i="1"/>
  <c r="EH294" i="1"/>
  <c r="GK294" i="1"/>
  <c r="DP294" i="1"/>
  <c r="CX294" i="1"/>
  <c r="ED518" i="1"/>
  <c r="EF518" i="1"/>
  <c r="EG518" i="1" s="1"/>
  <c r="EX166" i="1"/>
  <c r="EY166" i="1" s="1"/>
  <c r="EV166" i="1"/>
  <c r="DN436" i="1"/>
  <c r="DO436" i="1" s="1"/>
  <c r="DL436" i="1"/>
  <c r="FR394" i="1"/>
  <c r="GK394" i="1"/>
  <c r="EZ394" i="1"/>
  <c r="FS394" i="1"/>
  <c r="EH394" i="1"/>
  <c r="FA394" i="1"/>
  <c r="DP394" i="1"/>
  <c r="EI394" i="1"/>
  <c r="CX394" i="1"/>
  <c r="DQ394" i="1"/>
  <c r="CY394" i="1"/>
  <c r="GJ394" i="1"/>
  <c r="CV446" i="1"/>
  <c r="CW446" i="1" s="1"/>
  <c r="CT446" i="1"/>
  <c r="FP171" i="1"/>
  <c r="FQ171" i="1" s="1"/>
  <c r="FN171" i="1"/>
  <c r="EF169" i="1"/>
  <c r="EG169" i="1" s="1"/>
  <c r="ED169" i="1"/>
  <c r="CT169" i="1"/>
  <c r="CV169" i="1"/>
  <c r="CW169" i="1" s="1"/>
  <c r="EF172" i="1"/>
  <c r="EG172" i="1" s="1"/>
  <c r="ED172" i="1"/>
  <c r="DN473" i="1"/>
  <c r="DO473" i="1" s="1"/>
  <c r="DL473" i="1"/>
  <c r="FP176" i="1"/>
  <c r="FQ176" i="1" s="1"/>
  <c r="FN176" i="1"/>
  <c r="FR148" i="1"/>
  <c r="DP148" i="1"/>
  <c r="EH148" i="1"/>
  <c r="CX148" i="1"/>
  <c r="GK148" i="1"/>
  <c r="FA148" i="1"/>
  <c r="FS148" i="1"/>
  <c r="DQ148" i="1"/>
  <c r="EI148" i="1"/>
  <c r="GJ148" i="1"/>
  <c r="CY148" i="1"/>
  <c r="EZ148" i="1"/>
  <c r="FS330" i="1"/>
  <c r="EH330" i="1"/>
  <c r="FA330" i="1"/>
  <c r="FR330" i="1"/>
  <c r="EI330" i="1"/>
  <c r="DP330" i="1"/>
  <c r="DQ330" i="1"/>
  <c r="CY330" i="1"/>
  <c r="EZ330" i="1"/>
  <c r="CX330" i="1"/>
  <c r="GK330" i="1"/>
  <c r="GJ330" i="1"/>
  <c r="CV460" i="1"/>
  <c r="CW460" i="1" s="1"/>
  <c r="CT460" i="1"/>
  <c r="CY175" i="1"/>
  <c r="GK175" i="1"/>
  <c r="FA175" i="1"/>
  <c r="EH175" i="1"/>
  <c r="DP175" i="1"/>
  <c r="FS175" i="1"/>
  <c r="DQ175" i="1"/>
  <c r="EI175" i="1"/>
  <c r="GJ175" i="1"/>
  <c r="FR175" i="1"/>
  <c r="EZ175" i="1"/>
  <c r="CX175" i="1"/>
  <c r="CT518" i="1"/>
  <c r="CV518" i="1"/>
  <c r="CW518" i="1" s="1"/>
  <c r="EX436" i="1"/>
  <c r="EY436" i="1" s="1"/>
  <c r="EV436" i="1"/>
  <c r="CY154" i="1"/>
  <c r="EZ154" i="1"/>
  <c r="GK154" i="1"/>
  <c r="DQ154" i="1"/>
  <c r="GJ154" i="1"/>
  <c r="FS154" i="1"/>
  <c r="DP154" i="1"/>
  <c r="EI154" i="1"/>
  <c r="FR154" i="1"/>
  <c r="FA154" i="1"/>
  <c r="EH154" i="1"/>
  <c r="CX154" i="1"/>
  <c r="EV164" i="1"/>
  <c r="EX164" i="1"/>
  <c r="EY164" i="1" s="1"/>
  <c r="GH171" i="1"/>
  <c r="GI171" i="1" s="1"/>
  <c r="GF171" i="1"/>
  <c r="EX170" i="1"/>
  <c r="EY170" i="1" s="1"/>
  <c r="EV170" i="1"/>
  <c r="EV169" i="1"/>
  <c r="EX169" i="1"/>
  <c r="EY169" i="1" s="1"/>
  <c r="DQ515" i="1"/>
  <c r="EH515" i="1"/>
  <c r="FS515" i="1"/>
  <c r="GK515" i="1"/>
  <c r="DP515" i="1"/>
  <c r="EI515" i="1"/>
  <c r="FR515" i="1"/>
  <c r="EZ515" i="1"/>
  <c r="GJ515" i="1"/>
  <c r="CY515" i="1"/>
  <c r="FA515" i="1"/>
  <c r="CX515" i="1"/>
  <c r="EI308" i="1"/>
  <c r="CX308" i="1"/>
  <c r="DQ308" i="1"/>
  <c r="FR308" i="1"/>
  <c r="GK308" i="1"/>
  <c r="EZ308" i="1"/>
  <c r="EH308" i="1"/>
  <c r="DP308" i="1"/>
  <c r="FS308" i="1"/>
  <c r="FA308" i="1"/>
  <c r="CY308" i="1"/>
  <c r="GJ308" i="1"/>
  <c r="EZ83" i="1"/>
  <c r="GK83" i="1"/>
  <c r="DP83" i="1"/>
  <c r="FS83" i="1"/>
  <c r="FR83" i="1"/>
  <c r="FA83" i="1"/>
  <c r="CX83" i="1"/>
  <c r="EI83" i="1"/>
  <c r="EH83" i="1"/>
  <c r="DQ83" i="1"/>
  <c r="CY83" i="1"/>
  <c r="GJ83" i="1"/>
  <c r="EI81" i="1"/>
  <c r="EZ81" i="1"/>
  <c r="DQ81" i="1"/>
  <c r="CY81" i="1"/>
  <c r="DP81" i="1"/>
  <c r="FR81" i="1"/>
  <c r="GK81" i="1"/>
  <c r="EH81" i="1"/>
  <c r="FS81" i="1"/>
  <c r="GJ81" i="1"/>
  <c r="FA81" i="1"/>
  <c r="CX81" i="1"/>
  <c r="DQ375" i="1"/>
  <c r="GJ375" i="1"/>
  <c r="FA375" i="1"/>
  <c r="FR375" i="1"/>
  <c r="CY375" i="1"/>
  <c r="EZ375" i="1"/>
  <c r="EI375" i="1"/>
  <c r="EH375" i="1"/>
  <c r="GK375" i="1"/>
  <c r="DP375" i="1"/>
  <c r="CX375" i="1"/>
  <c r="FS375" i="1"/>
  <c r="FA87" i="1"/>
  <c r="EH87" i="1"/>
  <c r="EI87" i="1"/>
  <c r="CX87" i="1"/>
  <c r="DQ87" i="1"/>
  <c r="CY87" i="1"/>
  <c r="GJ87" i="1"/>
  <c r="EZ87" i="1"/>
  <c r="GK87" i="1"/>
  <c r="DP87" i="1"/>
  <c r="FS87" i="1"/>
  <c r="FR87" i="1"/>
  <c r="CY101" i="1"/>
  <c r="FS101" i="1"/>
  <c r="FR101" i="1"/>
  <c r="EI101" i="1"/>
  <c r="DQ101" i="1"/>
  <c r="GJ101" i="1"/>
  <c r="EZ101" i="1"/>
  <c r="DP101" i="1"/>
  <c r="GK101" i="1"/>
  <c r="EH101" i="1"/>
  <c r="CX101" i="1"/>
  <c r="FA101" i="1"/>
  <c r="DL460" i="1"/>
  <c r="DN460" i="1"/>
  <c r="DO460" i="1" s="1"/>
  <c r="DN163" i="1"/>
  <c r="DO163" i="1" s="1"/>
  <c r="DL163" i="1"/>
  <c r="CY524" i="1"/>
  <c r="FR524" i="1"/>
  <c r="EH524" i="1"/>
  <c r="GK524" i="1"/>
  <c r="CX524" i="1"/>
  <c r="FS524" i="1"/>
  <c r="GJ524" i="1"/>
  <c r="EI524" i="1"/>
  <c r="DP524" i="1"/>
  <c r="DQ524" i="1"/>
  <c r="FA524" i="1"/>
  <c r="EZ524" i="1"/>
  <c r="DN490" i="1"/>
  <c r="DO490" i="1" s="1"/>
  <c r="DL490" i="1"/>
  <c r="EV518" i="1"/>
  <c r="EX518" i="1"/>
  <c r="EY518" i="1" s="1"/>
  <c r="FP166" i="1"/>
  <c r="FQ166" i="1" s="1"/>
  <c r="FN166" i="1"/>
  <c r="FP436" i="1"/>
  <c r="FQ436" i="1" s="1"/>
  <c r="FN436" i="1"/>
  <c r="DL446" i="1"/>
  <c r="DN446" i="1"/>
  <c r="DO446" i="1" s="1"/>
  <c r="DQ469" i="1"/>
  <c r="CY469" i="1"/>
  <c r="GJ469" i="1"/>
  <c r="FR469" i="1"/>
  <c r="GK469" i="1"/>
  <c r="EZ469" i="1"/>
  <c r="FS469" i="1"/>
  <c r="EH469" i="1"/>
  <c r="FA469" i="1"/>
  <c r="DP469" i="1"/>
  <c r="EI469" i="1"/>
  <c r="CX469" i="1"/>
  <c r="EI165" i="1"/>
  <c r="FS165" i="1"/>
  <c r="FA165" i="1"/>
  <c r="CY165" i="1"/>
  <c r="DP165" i="1"/>
  <c r="CX165" i="1"/>
  <c r="DQ165" i="1"/>
  <c r="GJ165" i="1"/>
  <c r="GK165" i="1"/>
  <c r="FR165" i="1"/>
  <c r="EZ165" i="1"/>
  <c r="EH165" i="1"/>
  <c r="FP170" i="1"/>
  <c r="FQ170" i="1" s="1"/>
  <c r="FN170" i="1"/>
  <c r="EX172" i="1"/>
  <c r="EY172" i="1" s="1"/>
  <c r="EV172" i="1"/>
  <c r="ED473" i="1"/>
  <c r="EF473" i="1"/>
  <c r="EG473" i="1" s="1"/>
  <c r="GH176" i="1"/>
  <c r="GI176" i="1" s="1"/>
  <c r="GF176" i="1"/>
  <c r="EI173" i="1"/>
  <c r="FA173" i="1"/>
  <c r="DQ173" i="1"/>
  <c r="GJ173" i="1"/>
  <c r="FS173" i="1"/>
  <c r="FR173" i="1"/>
  <c r="EZ173" i="1"/>
  <c r="GK173" i="1"/>
  <c r="EH173" i="1"/>
  <c r="DP173" i="1"/>
  <c r="CX173" i="1"/>
  <c r="CY173" i="1"/>
  <c r="EI85" i="1"/>
  <c r="CX85" i="1"/>
  <c r="DQ85" i="1"/>
  <c r="CY85" i="1"/>
  <c r="GJ85" i="1"/>
  <c r="EZ85" i="1"/>
  <c r="GK85" i="1"/>
  <c r="DP85" i="1"/>
  <c r="FS85" i="1"/>
  <c r="EH85" i="1"/>
  <c r="FA85" i="1"/>
  <c r="FR85" i="1"/>
  <c r="EF460" i="1"/>
  <c r="EG460" i="1" s="1"/>
  <c r="ED460" i="1"/>
  <c r="EF163" i="1"/>
  <c r="EG163" i="1" s="1"/>
  <c r="ED163" i="1"/>
  <c r="FP518" i="1"/>
  <c r="FQ518" i="1" s="1"/>
  <c r="FN518" i="1"/>
  <c r="EF436" i="1"/>
  <c r="EG436" i="1" s="1"/>
  <c r="ED436" i="1"/>
  <c r="FA369" i="1"/>
  <c r="DP369" i="1"/>
  <c r="DQ369" i="1"/>
  <c r="CY369" i="1"/>
  <c r="GJ369" i="1"/>
  <c r="FR369" i="1"/>
  <c r="EZ369" i="1"/>
  <c r="GK369" i="1"/>
  <c r="EH369" i="1"/>
  <c r="FS369" i="1"/>
  <c r="CX369" i="1"/>
  <c r="EI369" i="1"/>
  <c r="FP164" i="1"/>
  <c r="FQ164" i="1" s="1"/>
  <c r="FN164" i="1"/>
  <c r="FA425" i="1"/>
  <c r="EH425" i="1"/>
  <c r="GJ425" i="1"/>
  <c r="FS425" i="1"/>
  <c r="CY425" i="1"/>
  <c r="FR425" i="1"/>
  <c r="DQ425" i="1"/>
  <c r="EZ425" i="1"/>
  <c r="CX425" i="1"/>
  <c r="GK425" i="1"/>
  <c r="EI425" i="1"/>
  <c r="DP425" i="1"/>
  <c r="DN171" i="1"/>
  <c r="DO171" i="1" s="1"/>
  <c r="DL171" i="1"/>
  <c r="FR301" i="1"/>
  <c r="GK301" i="1"/>
  <c r="EZ301" i="1"/>
  <c r="FS301" i="1"/>
  <c r="EH301" i="1"/>
  <c r="FA301" i="1"/>
  <c r="DP301" i="1"/>
  <c r="EI301" i="1"/>
  <c r="CX301" i="1"/>
  <c r="DQ301" i="1"/>
  <c r="CY301" i="1"/>
  <c r="GJ301" i="1"/>
  <c r="FA238" i="1"/>
  <c r="DP238" i="1"/>
  <c r="EI238" i="1"/>
  <c r="CX238" i="1"/>
  <c r="DQ238" i="1"/>
  <c r="CY238" i="1"/>
  <c r="GJ238" i="1"/>
  <c r="FR238" i="1"/>
  <c r="GK238" i="1"/>
  <c r="EZ238" i="1"/>
  <c r="FS238" i="1"/>
  <c r="EH238" i="1"/>
  <c r="GK377" i="1"/>
  <c r="EZ377" i="1"/>
  <c r="FS377" i="1"/>
  <c r="EH377" i="1"/>
  <c r="FA377" i="1"/>
  <c r="DP377" i="1"/>
  <c r="EI377" i="1"/>
  <c r="CX377" i="1"/>
  <c r="DQ377" i="1"/>
  <c r="CY377" i="1"/>
  <c r="GJ377" i="1"/>
  <c r="FR377" i="1"/>
  <c r="CY316" i="1"/>
  <c r="GJ316" i="1"/>
  <c r="FR316" i="1"/>
  <c r="GK316" i="1"/>
  <c r="EZ316" i="1"/>
  <c r="FS316" i="1"/>
  <c r="EH316" i="1"/>
  <c r="FA316" i="1"/>
  <c r="DP316" i="1"/>
  <c r="EI316" i="1"/>
  <c r="CX316" i="1"/>
  <c r="DQ316" i="1"/>
  <c r="EZ88" i="1"/>
  <c r="GK88" i="1"/>
  <c r="DP88" i="1"/>
  <c r="FS88" i="1"/>
  <c r="FR88" i="1"/>
  <c r="FA88" i="1"/>
  <c r="CX88" i="1"/>
  <c r="EI88" i="1"/>
  <c r="EH88" i="1"/>
  <c r="DQ88" i="1"/>
  <c r="CY88" i="1"/>
  <c r="GJ88" i="1"/>
  <c r="EZ391" i="1"/>
  <c r="DQ391" i="1"/>
  <c r="FS391" i="1"/>
  <c r="DP391" i="1"/>
  <c r="FR391" i="1"/>
  <c r="EI391" i="1"/>
  <c r="GK391" i="1"/>
  <c r="EH391" i="1"/>
  <c r="GJ391" i="1"/>
  <c r="CY391" i="1"/>
  <c r="CX391" i="1"/>
  <c r="FA391" i="1"/>
  <c r="GF471" i="1"/>
  <c r="GH471" i="1"/>
  <c r="GI471" i="1" s="1"/>
  <c r="EF122" i="1"/>
  <c r="EG122" i="1" s="1"/>
  <c r="ED122" i="1"/>
  <c r="ED190" i="1"/>
  <c r="EF190" i="1"/>
  <c r="EG190" i="1" s="1"/>
  <c r="ED485" i="1"/>
  <c r="EF485" i="1"/>
  <c r="EG485" i="1" s="1"/>
  <c r="GH94" i="1"/>
  <c r="GI94" i="1" s="1"/>
  <c r="GF94" i="1"/>
  <c r="DL39" i="1"/>
  <c r="DN39" i="1"/>
  <c r="DO39" i="1" s="1"/>
  <c r="EF235" i="1"/>
  <c r="EG235" i="1" s="1"/>
  <c r="ED235" i="1"/>
  <c r="CT54" i="1"/>
  <c r="CV54" i="1"/>
  <c r="CW54" i="1" s="1"/>
  <c r="FP523" i="1"/>
  <c r="FQ523" i="1" s="1"/>
  <c r="FN523" i="1"/>
  <c r="DN422" i="1"/>
  <c r="DO422" i="1" s="1"/>
  <c r="DL422" i="1"/>
  <c r="DN380" i="1"/>
  <c r="DO380" i="1" s="1"/>
  <c r="DL380" i="1"/>
  <c r="GK265" i="1"/>
  <c r="FS265" i="1"/>
  <c r="FA265" i="1"/>
  <c r="EI265" i="1"/>
  <c r="DQ265" i="1"/>
  <c r="CY265" i="1"/>
  <c r="GJ265" i="1"/>
  <c r="FR265" i="1"/>
  <c r="EZ265" i="1"/>
  <c r="EH265" i="1"/>
  <c r="DP265" i="1"/>
  <c r="CX265" i="1"/>
  <c r="EV192" i="1"/>
  <c r="EX192" i="1"/>
  <c r="EY192" i="1" s="1"/>
  <c r="DL53" i="1"/>
  <c r="DN53" i="1"/>
  <c r="DO53" i="1" s="1"/>
  <c r="GH113" i="1"/>
  <c r="GI113" i="1" s="1"/>
  <c r="GF113" i="1"/>
  <c r="J13" i="19"/>
  <c r="DN468" i="1"/>
  <c r="DL468" i="1"/>
  <c r="GH474" i="1"/>
  <c r="GI474" i="1" s="1"/>
  <c r="GF474" i="1"/>
  <c r="FN372" i="1"/>
  <c r="FP372" i="1"/>
  <c r="FQ372" i="1" s="1"/>
  <c r="EF220" i="1"/>
  <c r="EG220" i="1" s="1"/>
  <c r="ED220" i="1"/>
  <c r="ED183" i="1"/>
  <c r="EF183" i="1"/>
  <c r="EG183" i="1" s="1"/>
  <c r="FN426" i="1"/>
  <c r="FP426" i="1"/>
  <c r="FQ426" i="1" s="1"/>
  <c r="CV426" i="1"/>
  <c r="CW426" i="1" s="1"/>
  <c r="CT426" i="1"/>
  <c r="EF125" i="1"/>
  <c r="EG125" i="1" s="1"/>
  <c r="ED125" i="1"/>
  <c r="FP84" i="1"/>
  <c r="FQ84" i="1" s="1"/>
  <c r="FN84" i="1"/>
  <c r="ED558" i="1"/>
  <c r="EF558" i="1"/>
  <c r="EG558" i="1" s="1"/>
  <c r="EF454" i="1"/>
  <c r="EG454" i="1" s="1"/>
  <c r="ED454" i="1"/>
  <c r="CT508" i="1"/>
  <c r="CV508" i="1"/>
  <c r="CW508" i="1" s="1"/>
  <c r="DN326" i="1"/>
  <c r="DO326" i="1" s="1"/>
  <c r="DL326" i="1"/>
  <c r="DL27" i="1"/>
  <c r="DN27" i="1"/>
  <c r="DO27" i="1" s="1"/>
  <c r="FP306" i="1"/>
  <c r="FQ306" i="1" s="1"/>
  <c r="FN306" i="1"/>
  <c r="CV111" i="1"/>
  <c r="CW111" i="1" s="1"/>
  <c r="CT111" i="1"/>
  <c r="FN76" i="1"/>
  <c r="FP76" i="1"/>
  <c r="FQ76" i="1" s="1"/>
  <c r="CT72" i="1"/>
  <c r="CV72" i="1"/>
  <c r="CW72" i="1" s="1"/>
  <c r="FN68" i="1"/>
  <c r="FP68" i="1"/>
  <c r="FQ68" i="1" s="1"/>
  <c r="CT64" i="1"/>
  <c r="CV64" i="1"/>
  <c r="CW64" i="1" s="1"/>
  <c r="FN60" i="1"/>
  <c r="FP60" i="1"/>
  <c r="FQ60" i="1" s="1"/>
  <c r="CT56" i="1"/>
  <c r="CV56" i="1"/>
  <c r="CW56" i="1" s="1"/>
  <c r="FN48" i="1"/>
  <c r="FP48" i="1"/>
  <c r="FQ48" i="1" s="1"/>
  <c r="CV114" i="1"/>
  <c r="CW114" i="1" s="1"/>
  <c r="CT114" i="1"/>
  <c r="EF385" i="1"/>
  <c r="EG385" i="1" s="1"/>
  <c r="ED385" i="1"/>
  <c r="FP353" i="1"/>
  <c r="FQ353" i="1" s="1"/>
  <c r="FN353" i="1"/>
  <c r="EF224" i="1"/>
  <c r="EG224" i="1" s="1"/>
  <c r="ED224" i="1"/>
  <c r="CV103" i="1"/>
  <c r="CW103" i="1" s="1"/>
  <c r="CT103" i="1"/>
  <c r="CV453" i="1"/>
  <c r="CW453" i="1" s="1"/>
  <c r="CT453" i="1"/>
  <c r="FN472" i="1"/>
  <c r="FP472" i="1"/>
  <c r="FQ472" i="1" s="1"/>
  <c r="ED530" i="1"/>
  <c r="EF530" i="1"/>
  <c r="EG530" i="1" s="1"/>
  <c r="FP434" i="1"/>
  <c r="FQ434" i="1" s="1"/>
  <c r="FN434" i="1"/>
  <c r="GK227" i="1"/>
  <c r="FS227" i="1"/>
  <c r="FA227" i="1"/>
  <c r="EI227" i="1"/>
  <c r="DQ227" i="1"/>
  <c r="CY227" i="1"/>
  <c r="GJ227" i="1"/>
  <c r="FR227" i="1"/>
  <c r="EZ227" i="1"/>
  <c r="EH227" i="1"/>
  <c r="DP227" i="1"/>
  <c r="CX227" i="1"/>
  <c r="ED203" i="1"/>
  <c r="EF203" i="1"/>
  <c r="EG203" i="1" s="1"/>
  <c r="FP535" i="1"/>
  <c r="FQ535" i="1" s="1"/>
  <c r="FN535" i="1"/>
  <c r="EF493" i="1"/>
  <c r="EG493" i="1" s="1"/>
  <c r="ED493" i="1"/>
  <c r="CV118" i="1"/>
  <c r="CW118" i="1" s="1"/>
  <c r="CT118" i="1"/>
  <c r="EX93" i="1"/>
  <c r="EY93" i="1" s="1"/>
  <c r="EV93" i="1"/>
  <c r="CV115" i="1"/>
  <c r="CW115" i="1" s="1"/>
  <c r="CT115" i="1"/>
  <c r="ED37" i="1"/>
  <c r="EF37" i="1"/>
  <c r="EG37" i="1" s="1"/>
  <c r="ED21" i="1"/>
  <c r="EF21" i="1"/>
  <c r="EG21" i="1" s="1"/>
  <c r="EX488" i="1"/>
  <c r="EY488" i="1" s="1"/>
  <c r="EV488" i="1"/>
  <c r="CV445" i="1"/>
  <c r="CW445" i="1" s="1"/>
  <c r="CT445" i="1"/>
  <c r="GK304" i="1"/>
  <c r="FS304" i="1"/>
  <c r="FA304" i="1"/>
  <c r="EI304" i="1"/>
  <c r="DQ304" i="1"/>
  <c r="CY304" i="1"/>
  <c r="GJ304" i="1"/>
  <c r="EZ304" i="1"/>
  <c r="DP304" i="1"/>
  <c r="FR304" i="1"/>
  <c r="EH304" i="1"/>
  <c r="CX304" i="1"/>
  <c r="DL74" i="1"/>
  <c r="DN74" i="1"/>
  <c r="DO74" i="1" s="1"/>
  <c r="GF70" i="1"/>
  <c r="GH70" i="1"/>
  <c r="GI70" i="1" s="1"/>
  <c r="DL66" i="1"/>
  <c r="DN66" i="1"/>
  <c r="DO66" i="1" s="1"/>
  <c r="GF62" i="1"/>
  <c r="GH62" i="1"/>
  <c r="GI62" i="1" s="1"/>
  <c r="DL58" i="1"/>
  <c r="DN58" i="1"/>
  <c r="DO58" i="1" s="1"/>
  <c r="GF52" i="1"/>
  <c r="GH52" i="1"/>
  <c r="GI52" i="1" s="1"/>
  <c r="EV44" i="1"/>
  <c r="EX44" i="1"/>
  <c r="EY44" i="1" s="1"/>
  <c r="EV28" i="1"/>
  <c r="EX28" i="1"/>
  <c r="EY28" i="1" s="1"/>
  <c r="DN119" i="1"/>
  <c r="DO119" i="1" s="1"/>
  <c r="DL119" i="1"/>
  <c r="GH108" i="1"/>
  <c r="GI108" i="1" s="1"/>
  <c r="GF108" i="1"/>
  <c r="GH104" i="1"/>
  <c r="GI104" i="1" s="1"/>
  <c r="GF104" i="1"/>
  <c r="CV478" i="1"/>
  <c r="CW478" i="1" s="1"/>
  <c r="CT478" i="1"/>
  <c r="CV334" i="1"/>
  <c r="CW334" i="1" s="1"/>
  <c r="CT334" i="1"/>
  <c r="FN350" i="1"/>
  <c r="FP350" i="1"/>
  <c r="FQ350" i="1" s="1"/>
  <c r="FS537" i="1"/>
  <c r="FA537" i="1"/>
  <c r="EI537" i="1"/>
  <c r="DQ537" i="1"/>
  <c r="CY537" i="1"/>
  <c r="GK537" i="1"/>
  <c r="FR537" i="1"/>
  <c r="EZ537" i="1"/>
  <c r="EH537" i="1"/>
  <c r="DP537" i="1"/>
  <c r="CX537" i="1"/>
  <c r="GJ537" i="1"/>
  <c r="DN388" i="1"/>
  <c r="DO388" i="1" s="1"/>
  <c r="DL388" i="1"/>
  <c r="DN98" i="1"/>
  <c r="DO98" i="1" s="1"/>
  <c r="DL98" i="1"/>
  <c r="EV432" i="1"/>
  <c r="EX432" i="1"/>
  <c r="EY432" i="1" s="1"/>
  <c r="GK439" i="1"/>
  <c r="FS439" i="1"/>
  <c r="FA439" i="1"/>
  <c r="EI439" i="1"/>
  <c r="DQ439" i="1"/>
  <c r="GJ439" i="1"/>
  <c r="FR439" i="1"/>
  <c r="EZ439" i="1"/>
  <c r="EH439" i="1"/>
  <c r="DP439" i="1"/>
  <c r="CX439" i="1"/>
  <c r="CY439" i="1"/>
  <c r="EF374" i="1"/>
  <c r="EG374" i="1" s="1"/>
  <c r="ED374" i="1"/>
  <c r="EF347" i="1"/>
  <c r="EG347" i="1" s="1"/>
  <c r="ED347" i="1"/>
  <c r="EF99" i="1"/>
  <c r="EG99" i="1" s="1"/>
  <c r="ED99" i="1"/>
  <c r="ED188" i="1"/>
  <c r="EF188" i="1"/>
  <c r="EG188" i="1" s="1"/>
  <c r="FP90" i="1"/>
  <c r="FQ90" i="1" s="1"/>
  <c r="FN90" i="1"/>
  <c r="CT431" i="1"/>
  <c r="CV431" i="1"/>
  <c r="CW431" i="1" s="1"/>
  <c r="GK319" i="1"/>
  <c r="FS319" i="1"/>
  <c r="FA319" i="1"/>
  <c r="EI319" i="1"/>
  <c r="DQ319" i="1"/>
  <c r="CY319" i="1"/>
  <c r="FR319" i="1"/>
  <c r="EH319" i="1"/>
  <c r="CX319" i="1"/>
  <c r="GJ319" i="1"/>
  <c r="EZ319" i="1"/>
  <c r="DP319" i="1"/>
  <c r="GK79" i="1"/>
  <c r="FS79" i="1"/>
  <c r="FA79" i="1"/>
  <c r="EI79" i="1"/>
  <c r="DQ79" i="1"/>
  <c r="CY79" i="1"/>
  <c r="EH79" i="1"/>
  <c r="GJ79" i="1"/>
  <c r="CX79" i="1"/>
  <c r="EZ79" i="1"/>
  <c r="FR79" i="1"/>
  <c r="DP79" i="1"/>
  <c r="FN242" i="1"/>
  <c r="FP242" i="1"/>
  <c r="FQ242" i="1" s="1"/>
  <c r="FP268" i="1"/>
  <c r="FQ268" i="1" s="1"/>
  <c r="FN268" i="1"/>
  <c r="DN491" i="1"/>
  <c r="DO491" i="1" s="1"/>
  <c r="DL491" i="1"/>
  <c r="FN22" i="1"/>
  <c r="FP22" i="1"/>
  <c r="FQ22" i="1" s="1"/>
  <c r="CT299" i="1"/>
  <c r="CV299" i="1"/>
  <c r="CW299" i="1" s="1"/>
  <c r="FP116" i="1"/>
  <c r="FQ116" i="1" s="1"/>
  <c r="FN116" i="1"/>
  <c r="ED35" i="1"/>
  <c r="EF35" i="1"/>
  <c r="EG35" i="1" s="1"/>
  <c r="FR137" i="1"/>
  <c r="EI137" i="1"/>
  <c r="GK137" i="1"/>
  <c r="EH137" i="1"/>
  <c r="GJ137" i="1"/>
  <c r="CY137" i="1"/>
  <c r="FA137" i="1"/>
  <c r="CX137" i="1"/>
  <c r="EZ137" i="1"/>
  <c r="DQ137" i="1"/>
  <c r="FS137" i="1"/>
  <c r="DP137" i="1"/>
  <c r="GH89" i="1"/>
  <c r="GI89" i="1" s="1"/>
  <c r="GF89" i="1"/>
  <c r="GH435" i="1"/>
  <c r="GI435" i="1" s="1"/>
  <c r="GF435" i="1"/>
  <c r="DN387" i="1"/>
  <c r="DO387" i="1" s="1"/>
  <c r="DL387" i="1"/>
  <c r="CT406" i="1"/>
  <c r="CV406" i="1"/>
  <c r="CW406" i="1" s="1"/>
  <c r="GJ505" i="1"/>
  <c r="FR505" i="1"/>
  <c r="EZ505" i="1"/>
  <c r="EH505" i="1"/>
  <c r="DP505" i="1"/>
  <c r="CX505" i="1"/>
  <c r="FS505" i="1"/>
  <c r="CY505" i="1"/>
  <c r="GK505" i="1"/>
  <c r="DQ505" i="1"/>
  <c r="FA505" i="1"/>
  <c r="EI505" i="1"/>
  <c r="CV495" i="1"/>
  <c r="CW495" i="1" s="1"/>
  <c r="CT495" i="1"/>
  <c r="EI290" i="1"/>
  <c r="DP290" i="1"/>
  <c r="FA290" i="1"/>
  <c r="EH290" i="1"/>
  <c r="FS290" i="1"/>
  <c r="EZ290" i="1"/>
  <c r="GK290" i="1"/>
  <c r="FR290" i="1"/>
  <c r="GJ290" i="1"/>
  <c r="DQ290" i="1"/>
  <c r="CX290" i="1"/>
  <c r="CY290" i="1"/>
  <c r="DN452" i="1"/>
  <c r="DO452" i="1" s="1"/>
  <c r="DL452" i="1"/>
  <c r="FN476" i="1"/>
  <c r="FP476" i="1"/>
  <c r="FQ476" i="1" s="1"/>
  <c r="GH368" i="1"/>
  <c r="GI368" i="1" s="1"/>
  <c r="GF368" i="1"/>
  <c r="GF543" i="1"/>
  <c r="GH543" i="1"/>
  <c r="GI543" i="1" s="1"/>
  <c r="EX123" i="1"/>
  <c r="EY123" i="1" s="1"/>
  <c r="EV123" i="1"/>
  <c r="GH371" i="1"/>
  <c r="GI371" i="1" s="1"/>
  <c r="GF371" i="1"/>
  <c r="FP533" i="1"/>
  <c r="FQ533" i="1" s="1"/>
  <c r="FN533" i="1"/>
  <c r="EX442" i="1"/>
  <c r="EY442" i="1" s="1"/>
  <c r="EV442" i="1"/>
  <c r="GK329" i="1"/>
  <c r="FS329" i="1"/>
  <c r="FA329" i="1"/>
  <c r="EI329" i="1"/>
  <c r="DQ329" i="1"/>
  <c r="CY329" i="1"/>
  <c r="GJ329" i="1"/>
  <c r="FR329" i="1"/>
  <c r="EZ329" i="1"/>
  <c r="EH329" i="1"/>
  <c r="DP329" i="1"/>
  <c r="CX329" i="1"/>
  <c r="EV50" i="1"/>
  <c r="EX50" i="1"/>
  <c r="EY50" i="1" s="1"/>
  <c r="DL18" i="1"/>
  <c r="DN18" i="1"/>
  <c r="DO18" i="1" s="1"/>
  <c r="CV376" i="1"/>
  <c r="CW376" i="1" s="1"/>
  <c r="CT376" i="1"/>
  <c r="FN370" i="1"/>
  <c r="FP370" i="1"/>
  <c r="FQ370" i="1" s="1"/>
  <c r="CT41" i="1"/>
  <c r="CV41" i="1"/>
  <c r="CW41" i="1" s="1"/>
  <c r="FN33" i="1"/>
  <c r="FP33" i="1"/>
  <c r="FQ33" i="1" s="1"/>
  <c r="CT25" i="1"/>
  <c r="CV25" i="1"/>
  <c r="CW25" i="1" s="1"/>
  <c r="DL196" i="1"/>
  <c r="DN196" i="1"/>
  <c r="DO196" i="1" s="1"/>
  <c r="GH128" i="1"/>
  <c r="GI128" i="1" s="1"/>
  <c r="GF128" i="1"/>
  <c r="EX517" i="1"/>
  <c r="EY517" i="1" s="1"/>
  <c r="EV517" i="1"/>
  <c r="GH342" i="1"/>
  <c r="GI342" i="1" s="1"/>
  <c r="GF342" i="1"/>
  <c r="CV482" i="1"/>
  <c r="CW482" i="1" s="1"/>
  <c r="CT482" i="1"/>
  <c r="ED69" i="1"/>
  <c r="EF69" i="1"/>
  <c r="EG69" i="1" s="1"/>
  <c r="CV258" i="1"/>
  <c r="CW258" i="1" s="1"/>
  <c r="CT258" i="1"/>
  <c r="GF46" i="1"/>
  <c r="GH46" i="1"/>
  <c r="GI46" i="1" s="1"/>
  <c r="FN198" i="1"/>
  <c r="FP198" i="1"/>
  <c r="FQ198" i="1" s="1"/>
  <c r="GJ7" i="1"/>
  <c r="FR7" i="1"/>
  <c r="EZ7" i="1"/>
  <c r="EH7" i="1"/>
  <c r="DP7" i="1"/>
  <c r="CX7" i="1"/>
  <c r="GK7" i="1"/>
  <c r="FS7" i="1"/>
  <c r="FA7" i="1"/>
  <c r="DQ7" i="1"/>
  <c r="EI7" i="1"/>
  <c r="CY7" i="1"/>
  <c r="DL208" i="1"/>
  <c r="DN208" i="1"/>
  <c r="DO208" i="1" s="1"/>
  <c r="GF204" i="1"/>
  <c r="GH204" i="1"/>
  <c r="GI204" i="1" s="1"/>
  <c r="DL200" i="1"/>
  <c r="DN200" i="1"/>
  <c r="DO200" i="1" s="1"/>
  <c r="DL55" i="1"/>
  <c r="DN55" i="1"/>
  <c r="DO55" i="1" s="1"/>
  <c r="GF47" i="1"/>
  <c r="GH47" i="1"/>
  <c r="GI47" i="1" s="1"/>
  <c r="GF421" i="1"/>
  <c r="GH421" i="1"/>
  <c r="GI421" i="1" s="1"/>
  <c r="EV354" i="1"/>
  <c r="EX354" i="1"/>
  <c r="EY354" i="1" s="1"/>
  <c r="DL193" i="1"/>
  <c r="DN193" i="1"/>
  <c r="DO193" i="1" s="1"/>
  <c r="GF185" i="1"/>
  <c r="GH185" i="1"/>
  <c r="GI185" i="1" s="1"/>
  <c r="EX124" i="1"/>
  <c r="EY124" i="1" s="1"/>
  <c r="EV124" i="1"/>
  <c r="EV71" i="1"/>
  <c r="EX71" i="1"/>
  <c r="EY71" i="1" s="1"/>
  <c r="EV63" i="1"/>
  <c r="EX63" i="1"/>
  <c r="EY63" i="1" s="1"/>
  <c r="EX121" i="1"/>
  <c r="EY121" i="1" s="1"/>
  <c r="EV121" i="1"/>
  <c r="CV86" i="1"/>
  <c r="CW86" i="1" s="1"/>
  <c r="CT86" i="1"/>
  <c r="DN449" i="1"/>
  <c r="DO449" i="1" s="1"/>
  <c r="DL449" i="1"/>
  <c r="EF449" i="1"/>
  <c r="EG449" i="1" s="1"/>
  <c r="ED449" i="1"/>
  <c r="EF134" i="1"/>
  <c r="EG134" i="1" s="1"/>
  <c r="ED134" i="1"/>
  <c r="FN555" i="1"/>
  <c r="FP555" i="1"/>
  <c r="FQ555" i="1" s="1"/>
  <c r="EF419" i="1"/>
  <c r="EG419" i="1" s="1"/>
  <c r="ED419" i="1"/>
  <c r="GH419" i="1"/>
  <c r="GI419" i="1" s="1"/>
  <c r="GF419" i="1"/>
  <c r="GH480" i="1"/>
  <c r="GI480" i="1" s="1"/>
  <c r="GF480" i="1"/>
  <c r="DL527" i="1"/>
  <c r="DN527" i="1"/>
  <c r="DO527" i="1" s="1"/>
  <c r="CT333" i="1"/>
  <c r="CV333" i="1"/>
  <c r="CW333" i="1" s="1"/>
  <c r="FN257" i="1"/>
  <c r="FP257" i="1"/>
  <c r="FQ257" i="1" s="1"/>
  <c r="CV232" i="1"/>
  <c r="CW232" i="1" s="1"/>
  <c r="CT232" i="1"/>
  <c r="FP251" i="1"/>
  <c r="FQ251" i="1" s="1"/>
  <c r="FN251" i="1"/>
  <c r="GH209" i="1"/>
  <c r="GI209" i="1" s="1"/>
  <c r="GF209" i="1"/>
  <c r="FN205" i="1"/>
  <c r="FP205" i="1"/>
  <c r="FQ205" i="1" s="1"/>
  <c r="CT201" i="1"/>
  <c r="CV201" i="1"/>
  <c r="CW201" i="1" s="1"/>
  <c r="FP109" i="1"/>
  <c r="FQ109" i="1" s="1"/>
  <c r="FN109" i="1"/>
  <c r="ED42" i="1"/>
  <c r="EF42" i="1"/>
  <c r="EG42" i="1" s="1"/>
  <c r="ED26" i="1"/>
  <c r="EF26" i="1"/>
  <c r="EG26" i="1" s="1"/>
  <c r="CT276" i="1"/>
  <c r="CV276" i="1"/>
  <c r="CW276" i="1" s="1"/>
  <c r="FP225" i="1"/>
  <c r="FQ225" i="1" s="1"/>
  <c r="FN225" i="1"/>
  <c r="DN417" i="1"/>
  <c r="DO417" i="1" s="1"/>
  <c r="DL417" i="1"/>
  <c r="GH129" i="1"/>
  <c r="GI129" i="1" s="1"/>
  <c r="GF129" i="1"/>
  <c r="CT496" i="1"/>
  <c r="CV496" i="1"/>
  <c r="CW496" i="1" s="1"/>
  <c r="GF496" i="1"/>
  <c r="GH496" i="1"/>
  <c r="GI496" i="1" s="1"/>
  <c r="ED303" i="1"/>
  <c r="EF303" i="1"/>
  <c r="EG303" i="1" s="1"/>
  <c r="EV507" i="1"/>
  <c r="EX507" i="1"/>
  <c r="EY507" i="1" s="1"/>
  <c r="DL507" i="1"/>
  <c r="DN507" i="1"/>
  <c r="DO507" i="1" s="1"/>
  <c r="GK389" i="1"/>
  <c r="FS389" i="1"/>
  <c r="FA389" i="1"/>
  <c r="EI389" i="1"/>
  <c r="DQ389" i="1"/>
  <c r="CY389" i="1"/>
  <c r="GJ389" i="1"/>
  <c r="FR389" i="1"/>
  <c r="EZ389" i="1"/>
  <c r="EH389" i="1"/>
  <c r="DP389" i="1"/>
  <c r="CX389" i="1"/>
  <c r="GH229" i="1"/>
  <c r="GI229" i="1" s="1"/>
  <c r="GF229" i="1"/>
  <c r="DN216" i="1"/>
  <c r="DO216" i="1" s="1"/>
  <c r="DL216" i="1"/>
  <c r="GH542" i="1"/>
  <c r="GI542" i="1" s="1"/>
  <c r="GF542" i="1"/>
  <c r="CV360" i="1"/>
  <c r="CW360" i="1" s="1"/>
  <c r="CT360" i="1"/>
  <c r="EV250" i="1"/>
  <c r="EX250" i="1"/>
  <c r="EY250" i="1" s="1"/>
  <c r="CT51" i="1"/>
  <c r="CV51" i="1"/>
  <c r="CW51" i="1" s="1"/>
  <c r="FP110" i="1"/>
  <c r="FQ110" i="1" s="1"/>
  <c r="FN110" i="1"/>
  <c r="CV345" i="1"/>
  <c r="CW345" i="1" s="1"/>
  <c r="CT345" i="1"/>
  <c r="CV544" i="1"/>
  <c r="CW544" i="1" s="1"/>
  <c r="CT544" i="1"/>
  <c r="CT531" i="1"/>
  <c r="CV531" i="1"/>
  <c r="CW531" i="1" s="1"/>
  <c r="CT260" i="1"/>
  <c r="CV260" i="1"/>
  <c r="CW260" i="1" s="1"/>
  <c r="FP296" i="1"/>
  <c r="FQ296" i="1" s="1"/>
  <c r="FN296" i="1"/>
  <c r="CT312" i="1"/>
  <c r="CV312" i="1"/>
  <c r="CW312" i="1" s="1"/>
  <c r="EV181" i="1"/>
  <c r="EX181" i="1"/>
  <c r="EY181" i="1" s="1"/>
  <c r="EV61" i="1"/>
  <c r="EX61" i="1"/>
  <c r="EY61" i="1" s="1"/>
  <c r="GH291" i="1"/>
  <c r="GI291" i="1" s="1"/>
  <c r="GF291" i="1"/>
  <c r="DL38" i="1"/>
  <c r="DN38" i="1"/>
  <c r="DO38" i="1" s="1"/>
  <c r="CT414" i="1"/>
  <c r="CV414" i="1"/>
  <c r="CW414" i="1" s="1"/>
  <c r="FN202" i="1"/>
  <c r="FP202" i="1"/>
  <c r="FQ202" i="1" s="1"/>
  <c r="GH553" i="1"/>
  <c r="GI553" i="1" s="1"/>
  <c r="GF553" i="1"/>
  <c r="ED187" i="1"/>
  <c r="EF187" i="1"/>
  <c r="EG187" i="1" s="1"/>
  <c r="ED130" i="1"/>
  <c r="EF130" i="1"/>
  <c r="EG130" i="1" s="1"/>
  <c r="CV538" i="1"/>
  <c r="CW538" i="1" s="1"/>
  <c r="CT538" i="1"/>
  <c r="EX466" i="1"/>
  <c r="EY466" i="1" s="1"/>
  <c r="EV466" i="1"/>
  <c r="FP466" i="1"/>
  <c r="FQ466" i="1" s="1"/>
  <c r="FN466" i="1"/>
  <c r="FN455" i="1"/>
  <c r="FP455" i="1"/>
  <c r="FQ455" i="1" s="1"/>
  <c r="FP95" i="1"/>
  <c r="FQ95" i="1" s="1"/>
  <c r="FN95" i="1"/>
  <c r="CV12" i="1"/>
  <c r="CW12" i="1" s="1"/>
  <c r="CT12" i="1"/>
  <c r="FP240" i="1"/>
  <c r="FQ240" i="1" s="1"/>
  <c r="FN240" i="1"/>
  <c r="CT32" i="1"/>
  <c r="CV32" i="1"/>
  <c r="CW32" i="1" s="1"/>
  <c r="CT30" i="1"/>
  <c r="CV30" i="1"/>
  <c r="CW30" i="1" s="1"/>
  <c r="ED206" i="1"/>
  <c r="EF206" i="1"/>
  <c r="EG206" i="1" s="1"/>
  <c r="CT43" i="1"/>
  <c r="CV43" i="1"/>
  <c r="CW43" i="1" s="1"/>
  <c r="GH268" i="1"/>
  <c r="GI268" i="1" s="1"/>
  <c r="GF268" i="1"/>
  <c r="EF491" i="1"/>
  <c r="EG491" i="1" s="1"/>
  <c r="ED491" i="1"/>
  <c r="GF22" i="1"/>
  <c r="GH22" i="1"/>
  <c r="GI22" i="1" s="1"/>
  <c r="DL299" i="1"/>
  <c r="DN299" i="1"/>
  <c r="DO299" i="1" s="1"/>
  <c r="GH116" i="1"/>
  <c r="GI116" i="1" s="1"/>
  <c r="GF116" i="1"/>
  <c r="EV35" i="1"/>
  <c r="EX35" i="1"/>
  <c r="EY35" i="1" s="1"/>
  <c r="EX89" i="1"/>
  <c r="EY89" i="1" s="1"/>
  <c r="EV89" i="1"/>
  <c r="EF387" i="1"/>
  <c r="EG387" i="1" s="1"/>
  <c r="ED387" i="1"/>
  <c r="EX450" i="1"/>
  <c r="EY450" i="1" s="1"/>
  <c r="EV450" i="1"/>
  <c r="FP450" i="1"/>
  <c r="FQ450" i="1" s="1"/>
  <c r="FN450" i="1"/>
  <c r="DL406" i="1"/>
  <c r="DN406" i="1"/>
  <c r="DO406" i="1" s="1"/>
  <c r="FS297" i="1"/>
  <c r="EI297" i="1"/>
  <c r="CY297" i="1"/>
  <c r="FR297" i="1"/>
  <c r="EH297" i="1"/>
  <c r="CX297" i="1"/>
  <c r="GJ297" i="1"/>
  <c r="EZ297" i="1"/>
  <c r="DP297" i="1"/>
  <c r="GK297" i="1"/>
  <c r="DQ297" i="1"/>
  <c r="FA297" i="1"/>
  <c r="CV289" i="1"/>
  <c r="CW289" i="1" s="1"/>
  <c r="CT289" i="1"/>
  <c r="EF452" i="1"/>
  <c r="EG452" i="1" s="1"/>
  <c r="ED452" i="1"/>
  <c r="ED476" i="1"/>
  <c r="EF476" i="1"/>
  <c r="EG476" i="1" s="1"/>
  <c r="DN102" i="1"/>
  <c r="DO102" i="1" s="1"/>
  <c r="DL102" i="1"/>
  <c r="FP123" i="1"/>
  <c r="FQ123" i="1" s="1"/>
  <c r="FN123" i="1"/>
  <c r="GH533" i="1"/>
  <c r="GI533" i="1" s="1"/>
  <c r="GF533" i="1"/>
  <c r="CV442" i="1"/>
  <c r="CW442" i="1" s="1"/>
  <c r="CT442" i="1"/>
  <c r="CV318" i="1"/>
  <c r="CW318" i="1" s="1"/>
  <c r="CT318" i="1"/>
  <c r="FN50" i="1"/>
  <c r="FP50" i="1"/>
  <c r="FQ50" i="1" s="1"/>
  <c r="ED18" i="1"/>
  <c r="EF18" i="1"/>
  <c r="EG18" i="1" s="1"/>
  <c r="DN376" i="1"/>
  <c r="DO376" i="1" s="1"/>
  <c r="DL376" i="1"/>
  <c r="GH370" i="1"/>
  <c r="GI370" i="1" s="1"/>
  <c r="GF370" i="1"/>
  <c r="DL41" i="1"/>
  <c r="DN41" i="1"/>
  <c r="DO41" i="1" s="1"/>
  <c r="GF33" i="1"/>
  <c r="GH33" i="1"/>
  <c r="GI33" i="1" s="1"/>
  <c r="DL25" i="1"/>
  <c r="DN25" i="1"/>
  <c r="DO25" i="1" s="1"/>
  <c r="GJ282" i="1"/>
  <c r="FR282" i="1"/>
  <c r="EZ282" i="1"/>
  <c r="EH282" i="1"/>
  <c r="DP282" i="1"/>
  <c r="CX282" i="1"/>
  <c r="FS282" i="1"/>
  <c r="DQ282" i="1"/>
  <c r="FA282" i="1"/>
  <c r="CY282" i="1"/>
  <c r="GK282" i="1"/>
  <c r="EI282" i="1"/>
  <c r="ED196" i="1"/>
  <c r="EF196" i="1"/>
  <c r="EG196" i="1" s="1"/>
  <c r="DN482" i="1"/>
  <c r="DO482" i="1" s="1"/>
  <c r="DL482" i="1"/>
  <c r="EV69" i="1"/>
  <c r="EX69" i="1"/>
  <c r="EY69" i="1" s="1"/>
  <c r="EF258" i="1"/>
  <c r="EG258" i="1" s="1"/>
  <c r="ED258" i="1"/>
  <c r="CV323" i="1"/>
  <c r="CW323" i="1" s="1"/>
  <c r="CT323" i="1"/>
  <c r="CV483" i="1"/>
  <c r="CW483" i="1" s="1"/>
  <c r="CT483" i="1"/>
  <c r="GK356" i="1"/>
  <c r="FS356" i="1"/>
  <c r="FA356" i="1"/>
  <c r="EI356" i="1"/>
  <c r="DQ356" i="1"/>
  <c r="CY356" i="1"/>
  <c r="EH356" i="1"/>
  <c r="GJ356" i="1"/>
  <c r="CX356" i="1"/>
  <c r="FR356" i="1"/>
  <c r="DP356" i="1"/>
  <c r="EZ356" i="1"/>
  <c r="GF198" i="1"/>
  <c r="GH198" i="1"/>
  <c r="GI198" i="1" s="1"/>
  <c r="GK280" i="1"/>
  <c r="FS280" i="1"/>
  <c r="FA280" i="1"/>
  <c r="EI280" i="1"/>
  <c r="DQ280" i="1"/>
  <c r="CY280" i="1"/>
  <c r="GJ280" i="1"/>
  <c r="FR280" i="1"/>
  <c r="EZ280" i="1"/>
  <c r="EH280" i="1"/>
  <c r="DP280" i="1"/>
  <c r="CX280" i="1"/>
  <c r="ED208" i="1"/>
  <c r="EF208" i="1"/>
  <c r="EG208" i="1" s="1"/>
  <c r="ED200" i="1"/>
  <c r="EF200" i="1"/>
  <c r="EG200" i="1" s="1"/>
  <c r="ED55" i="1"/>
  <c r="EF55" i="1"/>
  <c r="EG55" i="1" s="1"/>
  <c r="FN354" i="1"/>
  <c r="FP354" i="1"/>
  <c r="FQ354" i="1" s="1"/>
  <c r="CV355" i="1"/>
  <c r="CW355" i="1" s="1"/>
  <c r="CT355" i="1"/>
  <c r="ED193" i="1"/>
  <c r="EF193" i="1"/>
  <c r="EG193" i="1" s="1"/>
  <c r="EF273" i="1"/>
  <c r="EG273" i="1" s="1"/>
  <c r="ED273" i="1"/>
  <c r="FP124" i="1"/>
  <c r="FQ124" i="1" s="1"/>
  <c r="FN124" i="1"/>
  <c r="CT75" i="1"/>
  <c r="CV75" i="1"/>
  <c r="CW75" i="1" s="1"/>
  <c r="FN71" i="1"/>
  <c r="FP71" i="1"/>
  <c r="FQ71" i="1" s="1"/>
  <c r="CT67" i="1"/>
  <c r="CV67" i="1"/>
  <c r="CW67" i="1" s="1"/>
  <c r="FN63" i="1"/>
  <c r="FP63" i="1"/>
  <c r="FQ63" i="1" s="1"/>
  <c r="CT59" i="1"/>
  <c r="CV59" i="1"/>
  <c r="CW59" i="1" s="1"/>
  <c r="FP121" i="1"/>
  <c r="FQ121" i="1" s="1"/>
  <c r="FN121" i="1"/>
  <c r="CV126" i="1"/>
  <c r="CW126" i="1" s="1"/>
  <c r="CT126" i="1"/>
  <c r="CV470" i="1"/>
  <c r="CW470" i="1" s="1"/>
  <c r="CT470" i="1"/>
  <c r="EF86" i="1"/>
  <c r="EG86" i="1" s="1"/>
  <c r="ED86" i="1"/>
  <c r="GJ10" i="1"/>
  <c r="FR10" i="1"/>
  <c r="EZ10" i="1"/>
  <c r="EH10" i="1"/>
  <c r="DP10" i="1"/>
  <c r="CX10" i="1"/>
  <c r="GK10" i="1"/>
  <c r="FS10" i="1"/>
  <c r="FA10" i="1"/>
  <c r="EI10" i="1"/>
  <c r="CY10" i="1"/>
  <c r="DQ10" i="1"/>
  <c r="GF555" i="1"/>
  <c r="GH555" i="1"/>
  <c r="GI555" i="1" s="1"/>
  <c r="CV462" i="1"/>
  <c r="CW462" i="1" s="1"/>
  <c r="CT462" i="1"/>
  <c r="ED527" i="1"/>
  <c r="EF527" i="1"/>
  <c r="EG527" i="1" s="1"/>
  <c r="DL333" i="1"/>
  <c r="DN333" i="1"/>
  <c r="DO333" i="1" s="1"/>
  <c r="GF257" i="1"/>
  <c r="GH257" i="1"/>
  <c r="GI257" i="1" s="1"/>
  <c r="DN232" i="1"/>
  <c r="DO232" i="1" s="1"/>
  <c r="DL232" i="1"/>
  <c r="GH251" i="1"/>
  <c r="GI251" i="1" s="1"/>
  <c r="GF251" i="1"/>
  <c r="FP209" i="1"/>
  <c r="FQ209" i="1" s="1"/>
  <c r="FN209" i="1"/>
  <c r="GF205" i="1"/>
  <c r="GH205" i="1"/>
  <c r="GI205" i="1" s="1"/>
  <c r="DL201" i="1"/>
  <c r="DN201" i="1"/>
  <c r="DO201" i="1" s="1"/>
  <c r="GH109" i="1"/>
  <c r="GI109" i="1" s="1"/>
  <c r="GF109" i="1"/>
  <c r="EV42" i="1"/>
  <c r="EX42" i="1"/>
  <c r="EY42" i="1" s="1"/>
  <c r="EV26" i="1"/>
  <c r="EX26" i="1"/>
  <c r="EY26" i="1" s="1"/>
  <c r="DL276" i="1"/>
  <c r="DN276" i="1"/>
  <c r="DO276" i="1" s="1"/>
  <c r="GH225" i="1"/>
  <c r="GI225" i="1" s="1"/>
  <c r="GF225" i="1"/>
  <c r="EF417" i="1"/>
  <c r="EG417" i="1" s="1"/>
  <c r="ED417" i="1"/>
  <c r="GK254" i="1"/>
  <c r="FS254" i="1"/>
  <c r="FA254" i="1"/>
  <c r="EI254" i="1"/>
  <c r="DQ254" i="1"/>
  <c r="CY254" i="1"/>
  <c r="FR254" i="1"/>
  <c r="EH254" i="1"/>
  <c r="CX254" i="1"/>
  <c r="GJ254" i="1"/>
  <c r="EZ254" i="1"/>
  <c r="DP254" i="1"/>
  <c r="CV248" i="1"/>
  <c r="CW248" i="1" s="1"/>
  <c r="CT248" i="1"/>
  <c r="EV303" i="1"/>
  <c r="EX303" i="1"/>
  <c r="EY303" i="1" s="1"/>
  <c r="CV424" i="1"/>
  <c r="CW424" i="1" s="1"/>
  <c r="CT424" i="1"/>
  <c r="EF216" i="1"/>
  <c r="EG216" i="1" s="1"/>
  <c r="ED216" i="1"/>
  <c r="FN250" i="1"/>
  <c r="FP250" i="1"/>
  <c r="FQ250" i="1" s="1"/>
  <c r="CV215" i="1"/>
  <c r="CW215" i="1" s="1"/>
  <c r="CT215" i="1"/>
  <c r="DL51" i="1"/>
  <c r="DN51" i="1"/>
  <c r="DO51" i="1" s="1"/>
  <c r="GH110" i="1"/>
  <c r="GI110" i="1" s="1"/>
  <c r="GF110" i="1"/>
  <c r="DN345" i="1"/>
  <c r="DO345" i="1" s="1"/>
  <c r="DL345" i="1"/>
  <c r="DL544" i="1"/>
  <c r="DN544" i="1"/>
  <c r="DO544" i="1" s="1"/>
  <c r="DL531" i="1"/>
  <c r="DN531" i="1"/>
  <c r="DO531" i="1" s="1"/>
  <c r="DL260" i="1"/>
  <c r="DN260" i="1"/>
  <c r="DO260" i="1" s="1"/>
  <c r="GH296" i="1"/>
  <c r="GI296" i="1" s="1"/>
  <c r="GF296" i="1"/>
  <c r="DL312" i="1"/>
  <c r="DN312" i="1"/>
  <c r="DO312" i="1" s="1"/>
  <c r="GJ336" i="1"/>
  <c r="FR336" i="1"/>
  <c r="EZ336" i="1"/>
  <c r="EH336" i="1"/>
  <c r="DP336" i="1"/>
  <c r="CX336" i="1"/>
  <c r="GK336" i="1"/>
  <c r="FA336" i="1"/>
  <c r="DQ336" i="1"/>
  <c r="FS336" i="1"/>
  <c r="EI336" i="1"/>
  <c r="CY336" i="1"/>
  <c r="CT277" i="1"/>
  <c r="CV277" i="1"/>
  <c r="CW277" i="1" s="1"/>
  <c r="FN181" i="1"/>
  <c r="FP181" i="1"/>
  <c r="FQ181" i="1" s="1"/>
  <c r="CT77" i="1"/>
  <c r="CV77" i="1"/>
  <c r="CW77" i="1" s="1"/>
  <c r="FN61" i="1"/>
  <c r="FP61" i="1"/>
  <c r="FQ61" i="1" s="1"/>
  <c r="CT300" i="1"/>
  <c r="CV300" i="1"/>
  <c r="CW300" i="1" s="1"/>
  <c r="ED38" i="1"/>
  <c r="EF38" i="1"/>
  <c r="EG38" i="1" s="1"/>
  <c r="DL414" i="1"/>
  <c r="DN414" i="1"/>
  <c r="DO414" i="1" s="1"/>
  <c r="GF202" i="1"/>
  <c r="GH202" i="1"/>
  <c r="GI202" i="1" s="1"/>
  <c r="EV187" i="1"/>
  <c r="EX187" i="1"/>
  <c r="EY187" i="1" s="1"/>
  <c r="EV130" i="1"/>
  <c r="EX130" i="1"/>
  <c r="EY130" i="1" s="1"/>
  <c r="DN538" i="1"/>
  <c r="DO538" i="1" s="1"/>
  <c r="DL538" i="1"/>
  <c r="CV466" i="1"/>
  <c r="CW466" i="1" s="1"/>
  <c r="CT466" i="1"/>
  <c r="DN466" i="1"/>
  <c r="DO466" i="1" s="1"/>
  <c r="DL466" i="1"/>
  <c r="GF455" i="1"/>
  <c r="GH455" i="1"/>
  <c r="GI455" i="1" s="1"/>
  <c r="DN95" i="1"/>
  <c r="DO95" i="1" s="1"/>
  <c r="DL95" i="1"/>
  <c r="GH240" i="1"/>
  <c r="GI240" i="1" s="1"/>
  <c r="GF240" i="1"/>
  <c r="DL32" i="1"/>
  <c r="DN32" i="1"/>
  <c r="DO32" i="1" s="1"/>
  <c r="GK236" i="1"/>
  <c r="FS236" i="1"/>
  <c r="FA236" i="1"/>
  <c r="EI236" i="1"/>
  <c r="DQ236" i="1"/>
  <c r="CY236" i="1"/>
  <c r="EZ236" i="1"/>
  <c r="CX236" i="1"/>
  <c r="GJ236" i="1"/>
  <c r="EH236" i="1"/>
  <c r="FR236" i="1"/>
  <c r="DP236" i="1"/>
  <c r="DL30" i="1"/>
  <c r="DN30" i="1"/>
  <c r="DO30" i="1" s="1"/>
  <c r="EV206" i="1"/>
  <c r="EX206" i="1"/>
  <c r="EY206" i="1" s="1"/>
  <c r="DL43" i="1"/>
  <c r="DN43" i="1"/>
  <c r="DO43" i="1" s="1"/>
  <c r="GJ328" i="1"/>
  <c r="FR328" i="1"/>
  <c r="EZ328" i="1"/>
  <c r="EH328" i="1"/>
  <c r="DP328" i="1"/>
  <c r="CX328" i="1"/>
  <c r="CY328" i="1"/>
  <c r="FA328" i="1"/>
  <c r="DQ328" i="1"/>
  <c r="FS328" i="1"/>
  <c r="GK328" i="1"/>
  <c r="EI328" i="1"/>
  <c r="GK288" i="1"/>
  <c r="FS288" i="1"/>
  <c r="FA288" i="1"/>
  <c r="EI288" i="1"/>
  <c r="DQ288" i="1"/>
  <c r="CY288" i="1"/>
  <c r="GJ288" i="1"/>
  <c r="FR288" i="1"/>
  <c r="EZ288" i="1"/>
  <c r="EH288" i="1"/>
  <c r="DP288" i="1"/>
  <c r="CX288" i="1"/>
  <c r="EV428" i="1"/>
  <c r="EX428" i="1"/>
  <c r="EY428" i="1" s="1"/>
  <c r="FP107" i="1"/>
  <c r="FQ107" i="1" s="1"/>
  <c r="FN107" i="1"/>
  <c r="EF317" i="1"/>
  <c r="EG317" i="1" s="1"/>
  <c r="ED317" i="1"/>
  <c r="FP310" i="1"/>
  <c r="FQ310" i="1" s="1"/>
  <c r="FN310" i="1"/>
  <c r="ED19" i="1"/>
  <c r="EF19" i="1"/>
  <c r="EG19" i="1" s="1"/>
  <c r="CT556" i="1"/>
  <c r="CV556" i="1"/>
  <c r="CW556" i="1" s="1"/>
  <c r="CV467" i="1"/>
  <c r="CW467" i="1" s="1"/>
  <c r="CT467" i="1"/>
  <c r="CT73" i="1"/>
  <c r="CV73" i="1"/>
  <c r="CW73" i="1" s="1"/>
  <c r="DN211" i="1"/>
  <c r="DO211" i="1" s="1"/>
  <c r="DL211" i="1"/>
  <c r="FN271" i="1"/>
  <c r="FP271" i="1"/>
  <c r="FQ271" i="1" s="1"/>
  <c r="EV186" i="1"/>
  <c r="EX186" i="1"/>
  <c r="EY186" i="1" s="1"/>
  <c r="GF284" i="1"/>
  <c r="GH284" i="1"/>
  <c r="GI284" i="1" s="1"/>
  <c r="FP373" i="1"/>
  <c r="FQ373" i="1" s="1"/>
  <c r="FN373" i="1"/>
  <c r="EX367" i="1"/>
  <c r="EY367" i="1" s="1"/>
  <c r="EV367" i="1"/>
  <c r="EX281" i="1"/>
  <c r="EY281" i="1" s="1"/>
  <c r="EV281" i="1"/>
  <c r="GF189" i="1"/>
  <c r="GH189" i="1"/>
  <c r="GI189" i="1" s="1"/>
  <c r="CV286" i="1"/>
  <c r="CW286" i="1" s="1"/>
  <c r="CT286" i="1"/>
  <c r="GF341" i="1"/>
  <c r="GH341" i="1"/>
  <c r="GI341" i="1" s="1"/>
  <c r="DL54" i="1"/>
  <c r="DN54" i="1"/>
  <c r="DO54" i="1" s="1"/>
  <c r="DN451" i="1"/>
  <c r="DO451" i="1" s="1"/>
  <c r="DL451" i="1"/>
  <c r="FN192" i="1"/>
  <c r="FP192" i="1"/>
  <c r="FQ192" i="1" s="1"/>
  <c r="DN118" i="1"/>
  <c r="DO118" i="1" s="1"/>
  <c r="DL118" i="1"/>
  <c r="EV21" i="1"/>
  <c r="EX21" i="1"/>
  <c r="EY21" i="1" s="1"/>
  <c r="FN44" i="1"/>
  <c r="FP44" i="1"/>
  <c r="FQ44" i="1" s="1"/>
  <c r="ED388" i="1"/>
  <c r="EF388" i="1"/>
  <c r="EG388" i="1" s="1"/>
  <c r="EX98" i="1"/>
  <c r="EY98" i="1" s="1"/>
  <c r="EV98" i="1"/>
  <c r="DN337" i="1"/>
  <c r="DO337" i="1" s="1"/>
  <c r="DL337" i="1"/>
  <c r="FN186" i="1"/>
  <c r="FP186" i="1"/>
  <c r="FQ186" i="1" s="1"/>
  <c r="CT413" i="1"/>
  <c r="CV413" i="1"/>
  <c r="CW413" i="1" s="1"/>
  <c r="GH373" i="1"/>
  <c r="GI373" i="1" s="1"/>
  <c r="GF373" i="1"/>
  <c r="GK214" i="1"/>
  <c r="FS214" i="1"/>
  <c r="FA214" i="1"/>
  <c r="EI214" i="1"/>
  <c r="DQ214" i="1"/>
  <c r="CY214" i="1"/>
  <c r="GJ214" i="1"/>
  <c r="FR214" i="1"/>
  <c r="EZ214" i="1"/>
  <c r="EH214" i="1"/>
  <c r="DP214" i="1"/>
  <c r="CX214" i="1"/>
  <c r="ED234" i="1"/>
  <c r="EF234" i="1"/>
  <c r="EG234" i="1" s="1"/>
  <c r="EF467" i="1"/>
  <c r="EG467" i="1" s="1"/>
  <c r="ED467" i="1"/>
  <c r="ED73" i="1"/>
  <c r="EF73" i="1"/>
  <c r="EG73" i="1" s="1"/>
  <c r="EV39" i="1"/>
  <c r="EX39" i="1"/>
  <c r="EY39" i="1" s="1"/>
  <c r="GF50" i="1"/>
  <c r="GH50" i="1"/>
  <c r="GI50" i="1" s="1"/>
  <c r="EV18" i="1"/>
  <c r="EX18" i="1"/>
  <c r="EY18" i="1" s="1"/>
  <c r="EF376" i="1"/>
  <c r="EG376" i="1" s="1"/>
  <c r="ED376" i="1"/>
  <c r="CV255" i="1"/>
  <c r="CW255" i="1" s="1"/>
  <c r="CT255" i="1"/>
  <c r="ED41" i="1"/>
  <c r="EF41" i="1"/>
  <c r="EG41" i="1" s="1"/>
  <c r="ED25" i="1"/>
  <c r="EF25" i="1"/>
  <c r="EG25" i="1" s="1"/>
  <c r="EV196" i="1"/>
  <c r="EX196" i="1"/>
  <c r="EY196" i="1" s="1"/>
  <c r="CV517" i="1"/>
  <c r="CW517" i="1" s="1"/>
  <c r="CT517" i="1"/>
  <c r="EF482" i="1"/>
  <c r="EG482" i="1" s="1"/>
  <c r="ED482" i="1"/>
  <c r="FN69" i="1"/>
  <c r="FP69" i="1"/>
  <c r="FQ69" i="1" s="1"/>
  <c r="CV461" i="1"/>
  <c r="CW461" i="1" s="1"/>
  <c r="CT461" i="1"/>
  <c r="FP258" i="1"/>
  <c r="FQ258" i="1" s="1"/>
  <c r="FN258" i="1"/>
  <c r="DN323" i="1"/>
  <c r="DO323" i="1" s="1"/>
  <c r="DL323" i="1"/>
  <c r="GK405" i="1"/>
  <c r="FS405" i="1"/>
  <c r="FA405" i="1"/>
  <c r="EI405" i="1"/>
  <c r="DQ405" i="1"/>
  <c r="CY405" i="1"/>
  <c r="GJ405" i="1"/>
  <c r="FR405" i="1"/>
  <c r="EZ405" i="1"/>
  <c r="EH405" i="1"/>
  <c r="DP405" i="1"/>
  <c r="CX405" i="1"/>
  <c r="EV208" i="1"/>
  <c r="EX208" i="1"/>
  <c r="EY208" i="1" s="1"/>
  <c r="EV200" i="1"/>
  <c r="EX200" i="1"/>
  <c r="EY200" i="1" s="1"/>
  <c r="EV55" i="1"/>
  <c r="EX55" i="1"/>
  <c r="EY55" i="1" s="1"/>
  <c r="GK545" i="1"/>
  <c r="FS545" i="1"/>
  <c r="FA545" i="1"/>
  <c r="EI545" i="1"/>
  <c r="DQ545" i="1"/>
  <c r="CY545" i="1"/>
  <c r="GJ545" i="1"/>
  <c r="CX545" i="1"/>
  <c r="EZ545" i="1"/>
  <c r="FR545" i="1"/>
  <c r="DP545" i="1"/>
  <c r="EH545" i="1"/>
  <c r="GF354" i="1"/>
  <c r="GH354" i="1"/>
  <c r="GI354" i="1" s="1"/>
  <c r="DL355" i="1"/>
  <c r="DN355" i="1"/>
  <c r="DO355" i="1" s="1"/>
  <c r="EV193" i="1"/>
  <c r="EX193" i="1"/>
  <c r="EY193" i="1" s="1"/>
  <c r="GH273" i="1"/>
  <c r="GI273" i="1" s="1"/>
  <c r="GF273" i="1"/>
  <c r="GH124" i="1"/>
  <c r="GI124" i="1" s="1"/>
  <c r="GF124" i="1"/>
  <c r="DL75" i="1"/>
  <c r="DN75" i="1"/>
  <c r="DO75" i="1" s="1"/>
  <c r="GF71" i="1"/>
  <c r="GH71" i="1"/>
  <c r="GI71" i="1" s="1"/>
  <c r="DL67" i="1"/>
  <c r="DN67" i="1"/>
  <c r="DO67" i="1" s="1"/>
  <c r="GF63" i="1"/>
  <c r="GH63" i="1"/>
  <c r="GI63" i="1" s="1"/>
  <c r="DL59" i="1"/>
  <c r="DN59" i="1"/>
  <c r="DO59" i="1" s="1"/>
  <c r="GH121" i="1"/>
  <c r="GI121" i="1" s="1"/>
  <c r="GF121" i="1"/>
  <c r="DN126" i="1"/>
  <c r="DO126" i="1" s="1"/>
  <c r="DL126" i="1"/>
  <c r="FN504" i="1"/>
  <c r="FP504" i="1"/>
  <c r="FQ504" i="1" s="1"/>
  <c r="DN470" i="1"/>
  <c r="DO470" i="1" s="1"/>
  <c r="DL470" i="1"/>
  <c r="FP86" i="1"/>
  <c r="FQ86" i="1" s="1"/>
  <c r="FN86" i="1"/>
  <c r="CV132" i="1"/>
  <c r="CW132" i="1" s="1"/>
  <c r="CT132" i="1"/>
  <c r="FP419" i="1"/>
  <c r="FQ419" i="1" s="1"/>
  <c r="FN419" i="1"/>
  <c r="DN462" i="1"/>
  <c r="DO462" i="1" s="1"/>
  <c r="DL462" i="1"/>
  <c r="EV527" i="1"/>
  <c r="EX527" i="1"/>
  <c r="EY527" i="1" s="1"/>
  <c r="ED333" i="1"/>
  <c r="EF333" i="1"/>
  <c r="EG333" i="1" s="1"/>
  <c r="EF232" i="1"/>
  <c r="EG232" i="1" s="1"/>
  <c r="ED232" i="1"/>
  <c r="EV209" i="1"/>
  <c r="EX209" i="1"/>
  <c r="EY209" i="1" s="1"/>
  <c r="ED201" i="1"/>
  <c r="EF201" i="1"/>
  <c r="EG201" i="1" s="1"/>
  <c r="FN42" i="1"/>
  <c r="FP42" i="1"/>
  <c r="FQ42" i="1" s="1"/>
  <c r="CT34" i="1"/>
  <c r="CV34" i="1"/>
  <c r="CW34" i="1" s="1"/>
  <c r="FN26" i="1"/>
  <c r="FP26" i="1"/>
  <c r="FQ26" i="1" s="1"/>
  <c r="ED276" i="1"/>
  <c r="EF276" i="1"/>
  <c r="EG276" i="1" s="1"/>
  <c r="EX417" i="1"/>
  <c r="EY417" i="1" s="1"/>
  <c r="EV417" i="1"/>
  <c r="CV325" i="1"/>
  <c r="CW325" i="1" s="1"/>
  <c r="CT325" i="1"/>
  <c r="DN248" i="1"/>
  <c r="DO248" i="1" s="1"/>
  <c r="DL248" i="1"/>
  <c r="GK475" i="1"/>
  <c r="FS475" i="1"/>
  <c r="FA475" i="1"/>
  <c r="EI475" i="1"/>
  <c r="DQ475" i="1"/>
  <c r="CY475" i="1"/>
  <c r="EZ475" i="1"/>
  <c r="FR475" i="1"/>
  <c r="CX475" i="1"/>
  <c r="GJ475" i="1"/>
  <c r="DP475" i="1"/>
  <c r="EH475" i="1"/>
  <c r="FN303" i="1"/>
  <c r="FP303" i="1"/>
  <c r="FQ303" i="1" s="1"/>
  <c r="ED507" i="1"/>
  <c r="EF507" i="1"/>
  <c r="EG507" i="1" s="1"/>
  <c r="DN424" i="1"/>
  <c r="DO424" i="1" s="1"/>
  <c r="DL424" i="1"/>
  <c r="EX216" i="1"/>
  <c r="EY216" i="1" s="1"/>
  <c r="EV216" i="1"/>
  <c r="GK484" i="1"/>
  <c r="FS484" i="1"/>
  <c r="FA484" i="1"/>
  <c r="EI484" i="1"/>
  <c r="DQ484" i="1"/>
  <c r="CY484" i="1"/>
  <c r="FR484" i="1"/>
  <c r="EH484" i="1"/>
  <c r="CX484" i="1"/>
  <c r="EZ484" i="1"/>
  <c r="GJ484" i="1"/>
  <c r="DP484" i="1"/>
  <c r="FP360" i="1"/>
  <c r="FQ360" i="1" s="1"/>
  <c r="FN360" i="1"/>
  <c r="GF250" i="1"/>
  <c r="GH250" i="1"/>
  <c r="GI250" i="1" s="1"/>
  <c r="DN215" i="1"/>
  <c r="DO215" i="1" s="1"/>
  <c r="DL215" i="1"/>
  <c r="ED51" i="1"/>
  <c r="EF51" i="1"/>
  <c r="EG51" i="1" s="1"/>
  <c r="GJ539" i="1"/>
  <c r="DP539" i="1"/>
  <c r="EI539" i="1"/>
  <c r="EH539" i="1"/>
  <c r="FS539" i="1"/>
  <c r="CY539" i="1"/>
  <c r="FR539" i="1"/>
  <c r="CX539" i="1"/>
  <c r="DQ539" i="1"/>
  <c r="FA539" i="1"/>
  <c r="GK539" i="1"/>
  <c r="EZ539" i="1"/>
  <c r="EF345" i="1"/>
  <c r="EG345" i="1" s="1"/>
  <c r="ED345" i="1"/>
  <c r="ED544" i="1"/>
  <c r="EF544" i="1"/>
  <c r="EG544" i="1" s="1"/>
  <c r="GF531" i="1"/>
  <c r="GH531" i="1"/>
  <c r="GI531" i="1" s="1"/>
  <c r="ED260" i="1"/>
  <c r="EF260" i="1"/>
  <c r="EG260" i="1" s="1"/>
  <c r="DN296" i="1"/>
  <c r="DO296" i="1" s="1"/>
  <c r="DL296" i="1"/>
  <c r="GK351" i="1"/>
  <c r="FS351" i="1"/>
  <c r="FA351" i="1"/>
  <c r="EI351" i="1"/>
  <c r="DQ351" i="1"/>
  <c r="CY351" i="1"/>
  <c r="EZ351" i="1"/>
  <c r="FR351" i="1"/>
  <c r="CX351" i="1"/>
  <c r="DP351" i="1"/>
  <c r="GJ351" i="1"/>
  <c r="EH351" i="1"/>
  <c r="ED312" i="1"/>
  <c r="EF312" i="1"/>
  <c r="EG312" i="1" s="1"/>
  <c r="DL277" i="1"/>
  <c r="DN277" i="1"/>
  <c r="DO277" i="1" s="1"/>
  <c r="GF181" i="1"/>
  <c r="GH181" i="1"/>
  <c r="GI181" i="1" s="1"/>
  <c r="DL77" i="1"/>
  <c r="DN77" i="1"/>
  <c r="DO77" i="1" s="1"/>
  <c r="GF61" i="1"/>
  <c r="GH61" i="1"/>
  <c r="GI61" i="1" s="1"/>
  <c r="DL300" i="1"/>
  <c r="DN300" i="1"/>
  <c r="DO300" i="1" s="1"/>
  <c r="EV38" i="1"/>
  <c r="EX38" i="1"/>
  <c r="EY38" i="1" s="1"/>
  <c r="ED414" i="1"/>
  <c r="EF414" i="1"/>
  <c r="EG414" i="1" s="1"/>
  <c r="CT195" i="1"/>
  <c r="CV195" i="1"/>
  <c r="CW195" i="1" s="1"/>
  <c r="FN187" i="1"/>
  <c r="FP187" i="1"/>
  <c r="FQ187" i="1" s="1"/>
  <c r="CT179" i="1"/>
  <c r="CV179" i="1"/>
  <c r="CW179" i="1" s="1"/>
  <c r="FN130" i="1"/>
  <c r="FP130" i="1"/>
  <c r="FQ130" i="1" s="1"/>
  <c r="GF538" i="1"/>
  <c r="GH538" i="1"/>
  <c r="GI538" i="1" s="1"/>
  <c r="EF538" i="1"/>
  <c r="EG538" i="1" s="1"/>
  <c r="ED538" i="1"/>
  <c r="CV520" i="1"/>
  <c r="CW520" i="1" s="1"/>
  <c r="CT520" i="1"/>
  <c r="EX95" i="1"/>
  <c r="EY95" i="1" s="1"/>
  <c r="EV95" i="1"/>
  <c r="CT547" i="1"/>
  <c r="CV547" i="1"/>
  <c r="CW547" i="1" s="1"/>
  <c r="CT57" i="1"/>
  <c r="CV57" i="1"/>
  <c r="CW57" i="1" s="1"/>
  <c r="ED32" i="1"/>
  <c r="EF32" i="1"/>
  <c r="EG32" i="1" s="1"/>
  <c r="ED30" i="1"/>
  <c r="EF30" i="1"/>
  <c r="EG30" i="1" s="1"/>
  <c r="CV278" i="1"/>
  <c r="CW278" i="1" s="1"/>
  <c r="CT278" i="1"/>
  <c r="FN206" i="1"/>
  <c r="FP206" i="1"/>
  <c r="FQ206" i="1" s="1"/>
  <c r="ED43" i="1"/>
  <c r="EF43" i="1"/>
  <c r="EG43" i="1" s="1"/>
  <c r="CT256" i="1"/>
  <c r="CV256" i="1"/>
  <c r="CW256" i="1" s="1"/>
  <c r="DN522" i="1"/>
  <c r="DO522" i="1" s="1"/>
  <c r="DL522" i="1"/>
  <c r="EV197" i="1"/>
  <c r="EX197" i="1"/>
  <c r="EY197" i="1" s="1"/>
  <c r="CT49" i="1"/>
  <c r="CV49" i="1"/>
  <c r="CW49" i="1" s="1"/>
  <c r="GK397" i="1"/>
  <c r="FS397" i="1"/>
  <c r="FA397" i="1"/>
  <c r="EI397" i="1"/>
  <c r="DQ397" i="1"/>
  <c r="CY397" i="1"/>
  <c r="GJ397" i="1"/>
  <c r="FR397" i="1"/>
  <c r="EZ397" i="1"/>
  <c r="EH397" i="1"/>
  <c r="DP397" i="1"/>
  <c r="CX397" i="1"/>
  <c r="CV451" i="1"/>
  <c r="CW451" i="1" s="1"/>
  <c r="CT451" i="1"/>
  <c r="DL536" i="1"/>
  <c r="DN536" i="1"/>
  <c r="DO536" i="1" s="1"/>
  <c r="EV190" i="1"/>
  <c r="EX190" i="1"/>
  <c r="EY190" i="1" s="1"/>
  <c r="FN197" i="1"/>
  <c r="FP197" i="1"/>
  <c r="FQ197" i="1" s="1"/>
  <c r="GF464" i="1"/>
  <c r="GH464" i="1"/>
  <c r="GI464" i="1" s="1"/>
  <c r="DN492" i="1"/>
  <c r="DO492" i="1" s="1"/>
  <c r="DL492" i="1"/>
  <c r="GF271" i="1"/>
  <c r="GH271" i="1"/>
  <c r="GI271" i="1" s="1"/>
  <c r="EX220" i="1"/>
  <c r="EY220" i="1" s="1"/>
  <c r="EV220" i="1"/>
  <c r="DL56" i="1"/>
  <c r="DN56" i="1"/>
  <c r="DO56" i="1" s="1"/>
  <c r="GF472" i="1"/>
  <c r="GH472" i="1"/>
  <c r="GI472" i="1" s="1"/>
  <c r="GH535" i="1"/>
  <c r="GI535" i="1" s="1"/>
  <c r="GF535" i="1"/>
  <c r="GH93" i="1"/>
  <c r="GI93" i="1" s="1"/>
  <c r="GF93" i="1"/>
  <c r="EV37" i="1"/>
  <c r="EX37" i="1"/>
  <c r="EY37" i="1" s="1"/>
  <c r="EF488" i="1"/>
  <c r="EG488" i="1" s="1"/>
  <c r="ED488" i="1"/>
  <c r="ED74" i="1"/>
  <c r="EF74" i="1"/>
  <c r="EG74" i="1" s="1"/>
  <c r="ED58" i="1"/>
  <c r="EF58" i="1"/>
  <c r="EG58" i="1" s="1"/>
  <c r="CT36" i="1"/>
  <c r="CV36" i="1"/>
  <c r="CW36" i="1" s="1"/>
  <c r="DN334" i="1"/>
  <c r="DO334" i="1" s="1"/>
  <c r="DL334" i="1"/>
  <c r="FP374" i="1"/>
  <c r="FQ374" i="1" s="1"/>
  <c r="FN374" i="1"/>
  <c r="FP99" i="1"/>
  <c r="FQ99" i="1" s="1"/>
  <c r="FN99" i="1"/>
  <c r="ED536" i="1"/>
  <c r="EF536" i="1"/>
  <c r="EG536" i="1" s="1"/>
  <c r="FN190" i="1"/>
  <c r="FP190" i="1"/>
  <c r="FQ190" i="1" s="1"/>
  <c r="GF197" i="1"/>
  <c r="GH197" i="1"/>
  <c r="GI197" i="1" s="1"/>
  <c r="ED49" i="1"/>
  <c r="EF49" i="1"/>
  <c r="EG49" i="1" s="1"/>
  <c r="ED492" i="1"/>
  <c r="EF492" i="1"/>
  <c r="EG492" i="1" s="1"/>
  <c r="DN286" i="1"/>
  <c r="DO286" i="1" s="1"/>
  <c r="DL286" i="1"/>
  <c r="FP220" i="1"/>
  <c r="FQ220" i="1" s="1"/>
  <c r="FN220" i="1"/>
  <c r="FN183" i="1"/>
  <c r="FP183" i="1"/>
  <c r="FQ183" i="1" s="1"/>
  <c r="FP125" i="1"/>
  <c r="FQ125" i="1" s="1"/>
  <c r="FN125" i="1"/>
  <c r="CV112" i="1"/>
  <c r="CW112" i="1" s="1"/>
  <c r="CT112" i="1"/>
  <c r="CV127" i="1"/>
  <c r="CW127" i="1" s="1"/>
  <c r="CT127" i="1"/>
  <c r="FN558" i="1"/>
  <c r="FP558" i="1"/>
  <c r="FQ558" i="1" s="1"/>
  <c r="EV27" i="1"/>
  <c r="EX27" i="1"/>
  <c r="EY27" i="1" s="1"/>
  <c r="CV340" i="1"/>
  <c r="CW340" i="1" s="1"/>
  <c r="CT340" i="1"/>
  <c r="EF111" i="1"/>
  <c r="EG111" i="1" s="1"/>
  <c r="ED111" i="1"/>
  <c r="ED72" i="1"/>
  <c r="EF72" i="1"/>
  <c r="EG72" i="1" s="1"/>
  <c r="EF114" i="1"/>
  <c r="EG114" i="1" s="1"/>
  <c r="ED114" i="1"/>
  <c r="FP224" i="1"/>
  <c r="FQ224" i="1" s="1"/>
  <c r="FN224" i="1"/>
  <c r="EX103" i="1"/>
  <c r="EY103" i="1" s="1"/>
  <c r="EV103" i="1"/>
  <c r="EF453" i="1"/>
  <c r="EG453" i="1" s="1"/>
  <c r="ED453" i="1"/>
  <c r="FN530" i="1"/>
  <c r="FP530" i="1"/>
  <c r="FQ530" i="1" s="1"/>
  <c r="GK359" i="1"/>
  <c r="FS359" i="1"/>
  <c r="FA359" i="1"/>
  <c r="EI359" i="1"/>
  <c r="DQ359" i="1"/>
  <c r="CY359" i="1"/>
  <c r="FR359" i="1"/>
  <c r="EH359" i="1"/>
  <c r="GJ359" i="1"/>
  <c r="DP359" i="1"/>
  <c r="EZ359" i="1"/>
  <c r="CX359" i="1"/>
  <c r="FN203" i="1"/>
  <c r="FP203" i="1"/>
  <c r="FQ203" i="1" s="1"/>
  <c r="EF118" i="1"/>
  <c r="EG118" i="1" s="1"/>
  <c r="ED118" i="1"/>
  <c r="EF445" i="1"/>
  <c r="EG445" i="1" s="1"/>
  <c r="ED445" i="1"/>
  <c r="EV74" i="1"/>
  <c r="EX74" i="1"/>
  <c r="EY74" i="1" s="1"/>
  <c r="EV58" i="1"/>
  <c r="EX58" i="1"/>
  <c r="EY58" i="1" s="1"/>
  <c r="GF44" i="1"/>
  <c r="GH44" i="1"/>
  <c r="GI44" i="1" s="1"/>
  <c r="DL20" i="1"/>
  <c r="DN20" i="1"/>
  <c r="DO20" i="1" s="1"/>
  <c r="ED499" i="1"/>
  <c r="EF499" i="1"/>
  <c r="EG499" i="1" s="1"/>
  <c r="GH98" i="1"/>
  <c r="GI98" i="1" s="1"/>
  <c r="GF98" i="1"/>
  <c r="CT302" i="1"/>
  <c r="CV302" i="1"/>
  <c r="CW302" i="1" s="1"/>
  <c r="CT65" i="1"/>
  <c r="CV65" i="1"/>
  <c r="CW65" i="1" s="1"/>
  <c r="EX491" i="1"/>
  <c r="EY491" i="1" s="1"/>
  <c r="EV491" i="1"/>
  <c r="CT552" i="1"/>
  <c r="CV552" i="1"/>
  <c r="CW552" i="1" s="1"/>
  <c r="CT285" i="1"/>
  <c r="CV285" i="1"/>
  <c r="CW285" i="1" s="1"/>
  <c r="CV89" i="1"/>
  <c r="CW89" i="1" s="1"/>
  <c r="CT89" i="1"/>
  <c r="DN450" i="1"/>
  <c r="DO450" i="1" s="1"/>
  <c r="DL450" i="1"/>
  <c r="EV384" i="1"/>
  <c r="EX384" i="1"/>
  <c r="EY384" i="1" s="1"/>
  <c r="DN289" i="1"/>
  <c r="DO289" i="1" s="1"/>
  <c r="DL289" i="1"/>
  <c r="EX452" i="1"/>
  <c r="EY452" i="1" s="1"/>
  <c r="EV452" i="1"/>
  <c r="EX102" i="1"/>
  <c r="EY102" i="1" s="1"/>
  <c r="EV102" i="1"/>
  <c r="GH123" i="1"/>
  <c r="GI123" i="1" s="1"/>
  <c r="GF123" i="1"/>
  <c r="FS521" i="1"/>
  <c r="EI521" i="1"/>
  <c r="CY521" i="1"/>
  <c r="FR521" i="1"/>
  <c r="EH521" i="1"/>
  <c r="CX521" i="1"/>
  <c r="GK521" i="1"/>
  <c r="FA521" i="1"/>
  <c r="DQ521" i="1"/>
  <c r="GJ521" i="1"/>
  <c r="EZ521" i="1"/>
  <c r="DP521" i="1"/>
  <c r="EF337" i="1"/>
  <c r="EG337" i="1" s="1"/>
  <c r="ED337" i="1"/>
  <c r="DL194" i="1"/>
  <c r="DN194" i="1"/>
  <c r="DO194" i="1" s="1"/>
  <c r="GF186" i="1"/>
  <c r="GH186" i="1"/>
  <c r="GI186" i="1" s="1"/>
  <c r="DL178" i="1"/>
  <c r="DN178" i="1"/>
  <c r="DO178" i="1" s="1"/>
  <c r="EX522" i="1"/>
  <c r="EY522" i="1" s="1"/>
  <c r="EV522" i="1"/>
  <c r="DL413" i="1"/>
  <c r="DN413" i="1"/>
  <c r="DO413" i="1" s="1"/>
  <c r="CT471" i="1"/>
  <c r="CV471" i="1"/>
  <c r="CW471" i="1" s="1"/>
  <c r="EI379" i="1"/>
  <c r="DP379" i="1"/>
  <c r="FA379" i="1"/>
  <c r="EH379" i="1"/>
  <c r="FS379" i="1"/>
  <c r="EZ379" i="1"/>
  <c r="GK379" i="1"/>
  <c r="FR379" i="1"/>
  <c r="GJ379" i="1"/>
  <c r="CY379" i="1"/>
  <c r="CX379" i="1"/>
  <c r="DQ379" i="1"/>
  <c r="GK283" i="1"/>
  <c r="FS283" i="1"/>
  <c r="FA283" i="1"/>
  <c r="EI283" i="1"/>
  <c r="DQ283" i="1"/>
  <c r="CY283" i="1"/>
  <c r="DP283" i="1"/>
  <c r="EZ283" i="1"/>
  <c r="CX283" i="1"/>
  <c r="GJ283" i="1"/>
  <c r="EH283" i="1"/>
  <c r="FR283" i="1"/>
  <c r="GH361" i="1"/>
  <c r="GI361" i="1" s="1"/>
  <c r="GF361" i="1"/>
  <c r="GH317" i="1"/>
  <c r="GI317" i="1" s="1"/>
  <c r="GF317" i="1"/>
  <c r="DN315" i="1"/>
  <c r="DO315" i="1" s="1"/>
  <c r="DL315" i="1"/>
  <c r="EV234" i="1"/>
  <c r="EX234" i="1"/>
  <c r="EY234" i="1" s="1"/>
  <c r="GH122" i="1"/>
  <c r="GI122" i="1" s="1"/>
  <c r="GF122" i="1"/>
  <c r="EV536" i="1"/>
  <c r="EX536" i="1"/>
  <c r="EY536" i="1" s="1"/>
  <c r="GF190" i="1"/>
  <c r="GH190" i="1"/>
  <c r="GI190" i="1" s="1"/>
  <c r="DL182" i="1"/>
  <c r="DN182" i="1"/>
  <c r="DO182" i="1" s="1"/>
  <c r="GF19" i="1"/>
  <c r="GH19" i="1"/>
  <c r="GI19" i="1" s="1"/>
  <c r="ED556" i="1"/>
  <c r="EF556" i="1"/>
  <c r="EG556" i="1" s="1"/>
  <c r="GF556" i="1"/>
  <c r="GH556" i="1"/>
  <c r="GI556" i="1" s="1"/>
  <c r="GF485" i="1"/>
  <c r="GH485" i="1"/>
  <c r="GI485" i="1" s="1"/>
  <c r="EX467" i="1"/>
  <c r="EY467" i="1" s="1"/>
  <c r="EV467" i="1"/>
  <c r="GH281" i="1"/>
  <c r="GI281" i="1" s="1"/>
  <c r="GF281" i="1"/>
  <c r="FP94" i="1"/>
  <c r="FQ94" i="1" s="1"/>
  <c r="FN94" i="1"/>
  <c r="GH409" i="1"/>
  <c r="GI409" i="1" s="1"/>
  <c r="GF409" i="1"/>
  <c r="EV73" i="1"/>
  <c r="EX73" i="1"/>
  <c r="EY73" i="1" s="1"/>
  <c r="EV49" i="1"/>
  <c r="EX49" i="1"/>
  <c r="EY49" i="1" s="1"/>
  <c r="EX492" i="1"/>
  <c r="EY492" i="1" s="1"/>
  <c r="EV492" i="1"/>
  <c r="EF286" i="1"/>
  <c r="EG286" i="1" s="1"/>
  <c r="ED286" i="1"/>
  <c r="FP211" i="1"/>
  <c r="FQ211" i="1" s="1"/>
  <c r="FN211" i="1"/>
  <c r="FN39" i="1"/>
  <c r="FP39" i="1"/>
  <c r="FQ39" i="1" s="1"/>
  <c r="CT31" i="1"/>
  <c r="CV31" i="1"/>
  <c r="CW31" i="1" s="1"/>
  <c r="FN23" i="1"/>
  <c r="FP23" i="1"/>
  <c r="FQ23" i="1" s="1"/>
  <c r="GH235" i="1"/>
  <c r="GI235" i="1" s="1"/>
  <c r="GF235" i="1"/>
  <c r="EV54" i="1"/>
  <c r="EX54" i="1"/>
  <c r="EY54" i="1" s="1"/>
  <c r="GH422" i="1"/>
  <c r="GI422" i="1" s="1"/>
  <c r="GF422" i="1"/>
  <c r="EX451" i="1"/>
  <c r="EY451" i="1" s="1"/>
  <c r="EV451" i="1"/>
  <c r="FP380" i="1"/>
  <c r="FQ380" i="1" s="1"/>
  <c r="FN380" i="1"/>
  <c r="EI313" i="1"/>
  <c r="EH313" i="1"/>
  <c r="FA313" i="1"/>
  <c r="EZ313" i="1"/>
  <c r="FS313" i="1"/>
  <c r="CY313" i="1"/>
  <c r="FR313" i="1"/>
  <c r="CX313" i="1"/>
  <c r="GJ313" i="1"/>
  <c r="DP313" i="1"/>
  <c r="GK313" i="1"/>
  <c r="DQ313" i="1"/>
  <c r="EF221" i="1"/>
  <c r="EG221" i="1" s="1"/>
  <c r="ED221" i="1"/>
  <c r="ED184" i="1"/>
  <c r="EF184" i="1"/>
  <c r="EG184" i="1" s="1"/>
  <c r="FN53" i="1"/>
  <c r="FP53" i="1"/>
  <c r="FQ53" i="1" s="1"/>
  <c r="CV113" i="1"/>
  <c r="CW113" i="1" s="1"/>
  <c r="CT113" i="1"/>
  <c r="M13" i="19"/>
  <c r="FP468" i="1"/>
  <c r="FN468" i="1"/>
  <c r="CT474" i="1"/>
  <c r="CV474" i="1"/>
  <c r="CW474" i="1" s="1"/>
  <c r="DL372" i="1"/>
  <c r="DN372" i="1"/>
  <c r="DO372" i="1" s="1"/>
  <c r="GH220" i="1"/>
  <c r="GI220" i="1" s="1"/>
  <c r="GF220" i="1"/>
  <c r="DL191" i="1"/>
  <c r="DN191" i="1"/>
  <c r="DO191" i="1" s="1"/>
  <c r="GF183" i="1"/>
  <c r="GH183" i="1"/>
  <c r="GI183" i="1" s="1"/>
  <c r="DN223" i="1"/>
  <c r="DO223" i="1" s="1"/>
  <c r="DL223" i="1"/>
  <c r="GK415" i="1"/>
  <c r="FS415" i="1"/>
  <c r="FA415" i="1"/>
  <c r="EI415" i="1"/>
  <c r="DQ415" i="1"/>
  <c r="CY415" i="1"/>
  <c r="GJ415" i="1"/>
  <c r="EZ415" i="1"/>
  <c r="DP415" i="1"/>
  <c r="FR415" i="1"/>
  <c r="EH415" i="1"/>
  <c r="CX415" i="1"/>
  <c r="GH125" i="1"/>
  <c r="GI125" i="1" s="1"/>
  <c r="GF125" i="1"/>
  <c r="DN112" i="1"/>
  <c r="DO112" i="1" s="1"/>
  <c r="DL112" i="1"/>
  <c r="GH84" i="1"/>
  <c r="GI84" i="1" s="1"/>
  <c r="GF84" i="1"/>
  <c r="DN127" i="1"/>
  <c r="DO127" i="1" s="1"/>
  <c r="DL127" i="1"/>
  <c r="GF558" i="1"/>
  <c r="GH558" i="1"/>
  <c r="GI558" i="1" s="1"/>
  <c r="GH454" i="1"/>
  <c r="GI454" i="1" s="1"/>
  <c r="GF454" i="1"/>
  <c r="DN366" i="1"/>
  <c r="DO366" i="1" s="1"/>
  <c r="DL366" i="1"/>
  <c r="EV508" i="1"/>
  <c r="EX508" i="1"/>
  <c r="EY508" i="1" s="1"/>
  <c r="CY477" i="1"/>
  <c r="DQ477" i="1"/>
  <c r="CX477" i="1"/>
  <c r="EI477" i="1"/>
  <c r="DP477" i="1"/>
  <c r="FA477" i="1"/>
  <c r="EH477" i="1"/>
  <c r="FS477" i="1"/>
  <c r="EZ477" i="1"/>
  <c r="GK477" i="1"/>
  <c r="FR477" i="1"/>
  <c r="GJ477" i="1"/>
  <c r="FP326" i="1"/>
  <c r="FQ326" i="1" s="1"/>
  <c r="FN326" i="1"/>
  <c r="CT365" i="1"/>
  <c r="CV365" i="1"/>
  <c r="CW365" i="1" s="1"/>
  <c r="FN27" i="1"/>
  <c r="FP27" i="1"/>
  <c r="FQ27" i="1" s="1"/>
  <c r="GJ259" i="1"/>
  <c r="FR259" i="1"/>
  <c r="EZ259" i="1"/>
  <c r="EH259" i="1"/>
  <c r="DP259" i="1"/>
  <c r="CX259" i="1"/>
  <c r="FA259" i="1"/>
  <c r="CY259" i="1"/>
  <c r="GK259" i="1"/>
  <c r="EI259" i="1"/>
  <c r="FS259" i="1"/>
  <c r="DQ259" i="1"/>
  <c r="DL233" i="1"/>
  <c r="DN233" i="1"/>
  <c r="DO233" i="1" s="1"/>
  <c r="DN340" i="1"/>
  <c r="DO340" i="1" s="1"/>
  <c r="DL340" i="1"/>
  <c r="EX111" i="1"/>
  <c r="EY111" i="1" s="1"/>
  <c r="EV111" i="1"/>
  <c r="EV72" i="1"/>
  <c r="EX72" i="1"/>
  <c r="EY72" i="1" s="1"/>
  <c r="EV64" i="1"/>
  <c r="EX64" i="1"/>
  <c r="EY64" i="1" s="1"/>
  <c r="EV56" i="1"/>
  <c r="EX56" i="1"/>
  <c r="EY56" i="1" s="1"/>
  <c r="EX114" i="1"/>
  <c r="EY114" i="1" s="1"/>
  <c r="EV114" i="1"/>
  <c r="GH385" i="1"/>
  <c r="GI385" i="1" s="1"/>
  <c r="GF385" i="1"/>
  <c r="GH224" i="1"/>
  <c r="GI224" i="1" s="1"/>
  <c r="GF224" i="1"/>
  <c r="DN120" i="1"/>
  <c r="DO120" i="1" s="1"/>
  <c r="DL120" i="1"/>
  <c r="GH103" i="1"/>
  <c r="GI103" i="1" s="1"/>
  <c r="GF103" i="1"/>
  <c r="EV78" i="1"/>
  <c r="EX78" i="1"/>
  <c r="EY78" i="1" s="1"/>
  <c r="DN106" i="1"/>
  <c r="DO106" i="1" s="1"/>
  <c r="DL106" i="1"/>
  <c r="EX453" i="1"/>
  <c r="EY453" i="1" s="1"/>
  <c r="EV453" i="1"/>
  <c r="GF530" i="1"/>
  <c r="GH530" i="1"/>
  <c r="GI530" i="1" s="1"/>
  <c r="DN434" i="1"/>
  <c r="DO434" i="1" s="1"/>
  <c r="DL434" i="1"/>
  <c r="DL207" i="1"/>
  <c r="DN207" i="1"/>
  <c r="DO207" i="1" s="1"/>
  <c r="GF203" i="1"/>
  <c r="GH203" i="1"/>
  <c r="GI203" i="1" s="1"/>
  <c r="DL199" i="1"/>
  <c r="DN199" i="1"/>
  <c r="DO199" i="1" s="1"/>
  <c r="DL526" i="1"/>
  <c r="DN526" i="1"/>
  <c r="DO526" i="1" s="1"/>
  <c r="GH493" i="1"/>
  <c r="GI493" i="1" s="1"/>
  <c r="GF493" i="1"/>
  <c r="EX118" i="1"/>
  <c r="EY118" i="1" s="1"/>
  <c r="EV118" i="1"/>
  <c r="EX115" i="1"/>
  <c r="EY115" i="1" s="1"/>
  <c r="EV115" i="1"/>
  <c r="DL45" i="1"/>
  <c r="DN45" i="1"/>
  <c r="DO45" i="1" s="1"/>
  <c r="GF37" i="1"/>
  <c r="GH37" i="1"/>
  <c r="GI37" i="1" s="1"/>
  <c r="DL29" i="1"/>
  <c r="DN29" i="1"/>
  <c r="DO29" i="1" s="1"/>
  <c r="GF21" i="1"/>
  <c r="GH21" i="1"/>
  <c r="GI21" i="1" s="1"/>
  <c r="GJ11" i="1"/>
  <c r="FR11" i="1"/>
  <c r="EZ11" i="1"/>
  <c r="EH11" i="1"/>
  <c r="DP11" i="1"/>
  <c r="CX11" i="1"/>
  <c r="GK11" i="1"/>
  <c r="FS11" i="1"/>
  <c r="FA11" i="1"/>
  <c r="EI11" i="1"/>
  <c r="CY11" i="1"/>
  <c r="DQ11" i="1"/>
  <c r="EX445" i="1"/>
  <c r="EY445" i="1" s="1"/>
  <c r="EV445" i="1"/>
  <c r="FN74" i="1"/>
  <c r="FP74" i="1"/>
  <c r="FQ74" i="1" s="1"/>
  <c r="CT70" i="1"/>
  <c r="CV70" i="1"/>
  <c r="CW70" i="1" s="1"/>
  <c r="FN66" i="1"/>
  <c r="FP66" i="1"/>
  <c r="FQ66" i="1" s="1"/>
  <c r="CT62" i="1"/>
  <c r="CV62" i="1"/>
  <c r="CW62" i="1" s="1"/>
  <c r="FN58" i="1"/>
  <c r="FP58" i="1"/>
  <c r="FQ58" i="1" s="1"/>
  <c r="CT52" i="1"/>
  <c r="CV52" i="1"/>
  <c r="CW52" i="1" s="1"/>
  <c r="ED36" i="1"/>
  <c r="EF36" i="1"/>
  <c r="EG36" i="1" s="1"/>
  <c r="ED20" i="1"/>
  <c r="EF20" i="1"/>
  <c r="EG20" i="1" s="1"/>
  <c r="FP119" i="1"/>
  <c r="FQ119" i="1" s="1"/>
  <c r="FN119" i="1"/>
  <c r="CV108" i="1"/>
  <c r="CW108" i="1" s="1"/>
  <c r="CT108" i="1"/>
  <c r="EF104" i="1"/>
  <c r="EG104" i="1" s="1"/>
  <c r="ED104" i="1"/>
  <c r="EX334" i="1"/>
  <c r="EY334" i="1" s="1"/>
  <c r="EV334" i="1"/>
  <c r="EX499" i="1"/>
  <c r="EY499" i="1" s="1"/>
  <c r="EV499" i="1"/>
  <c r="GK311" i="1"/>
  <c r="FS311" i="1"/>
  <c r="FA311" i="1"/>
  <c r="EI311" i="1"/>
  <c r="DQ311" i="1"/>
  <c r="CY311" i="1"/>
  <c r="GJ311" i="1"/>
  <c r="FR311" i="1"/>
  <c r="EZ311" i="1"/>
  <c r="EH311" i="1"/>
  <c r="DP311" i="1"/>
  <c r="CX311" i="1"/>
  <c r="FP388" i="1"/>
  <c r="FQ388" i="1" s="1"/>
  <c r="FN388" i="1"/>
  <c r="EV293" i="1"/>
  <c r="EX293" i="1"/>
  <c r="EY293" i="1" s="1"/>
  <c r="EF243" i="1"/>
  <c r="EG243" i="1" s="1"/>
  <c r="ED243" i="1"/>
  <c r="ED432" i="1"/>
  <c r="EF432" i="1"/>
  <c r="EG432" i="1" s="1"/>
  <c r="GH347" i="1"/>
  <c r="GI347" i="1" s="1"/>
  <c r="GF347" i="1"/>
  <c r="GF188" i="1"/>
  <c r="GH188" i="1"/>
  <c r="GI188" i="1" s="1"/>
  <c r="DL180" i="1"/>
  <c r="DN180" i="1"/>
  <c r="DO180" i="1" s="1"/>
  <c r="GH90" i="1"/>
  <c r="GI90" i="1" s="1"/>
  <c r="GF90" i="1"/>
  <c r="EV431" i="1"/>
  <c r="EX431" i="1"/>
  <c r="EY431" i="1" s="1"/>
  <c r="DL302" i="1"/>
  <c r="DN302" i="1"/>
  <c r="DO302" i="1" s="1"/>
  <c r="DL65" i="1"/>
  <c r="DN65" i="1"/>
  <c r="DO65" i="1" s="1"/>
  <c r="FP491" i="1"/>
  <c r="FQ491" i="1" s="1"/>
  <c r="FN491" i="1"/>
  <c r="DL40" i="1"/>
  <c r="DN40" i="1"/>
  <c r="DO40" i="1" s="1"/>
  <c r="EV299" i="1"/>
  <c r="EX299" i="1"/>
  <c r="EY299" i="1" s="1"/>
  <c r="GF35" i="1"/>
  <c r="GH35" i="1"/>
  <c r="GI35" i="1" s="1"/>
  <c r="DN552" i="1"/>
  <c r="DO552" i="1" s="1"/>
  <c r="DL552" i="1"/>
  <c r="DL285" i="1"/>
  <c r="DN285" i="1"/>
  <c r="DO285" i="1" s="1"/>
  <c r="GJ14" i="1"/>
  <c r="FR14" i="1"/>
  <c r="EZ14" i="1"/>
  <c r="EH14" i="1"/>
  <c r="DP14" i="1"/>
  <c r="CX14" i="1"/>
  <c r="FA14" i="1"/>
  <c r="FS14" i="1"/>
  <c r="CY14" i="1"/>
  <c r="GK14" i="1"/>
  <c r="DQ14" i="1"/>
  <c r="EI14" i="1"/>
  <c r="EF89" i="1"/>
  <c r="EG89" i="1" s="1"/>
  <c r="ED89" i="1"/>
  <c r="CV435" i="1"/>
  <c r="CW435" i="1" s="1"/>
  <c r="CT435" i="1"/>
  <c r="FP387" i="1"/>
  <c r="FQ387" i="1" s="1"/>
  <c r="FN387" i="1"/>
  <c r="EV406" i="1"/>
  <c r="EX406" i="1"/>
  <c r="EY406" i="1" s="1"/>
  <c r="GJ500" i="1"/>
  <c r="FR500" i="1"/>
  <c r="EZ500" i="1"/>
  <c r="EH500" i="1"/>
  <c r="DP500" i="1"/>
  <c r="CX500" i="1"/>
  <c r="CY500" i="1"/>
  <c r="FA500" i="1"/>
  <c r="DQ500" i="1"/>
  <c r="FS500" i="1"/>
  <c r="GK500" i="1"/>
  <c r="EI500" i="1"/>
  <c r="FP495" i="1"/>
  <c r="FQ495" i="1" s="1"/>
  <c r="FN495" i="1"/>
  <c r="GH495" i="1"/>
  <c r="GI495" i="1" s="1"/>
  <c r="GF495" i="1"/>
  <c r="EF289" i="1"/>
  <c r="EG289" i="1" s="1"/>
  <c r="ED289" i="1"/>
  <c r="FP452" i="1"/>
  <c r="FQ452" i="1" s="1"/>
  <c r="FN452" i="1"/>
  <c r="DL476" i="1"/>
  <c r="DN476" i="1"/>
  <c r="DO476" i="1" s="1"/>
  <c r="CV368" i="1"/>
  <c r="CW368" i="1" s="1"/>
  <c r="CT368" i="1"/>
  <c r="CT543" i="1"/>
  <c r="CV543" i="1"/>
  <c r="CW543" i="1" s="1"/>
  <c r="GH102" i="1"/>
  <c r="GI102" i="1" s="1"/>
  <c r="GF102" i="1"/>
  <c r="CV371" i="1"/>
  <c r="CW371" i="1" s="1"/>
  <c r="CT371" i="1"/>
  <c r="EF318" i="1"/>
  <c r="EG318" i="1" s="1"/>
  <c r="ED318" i="1"/>
  <c r="GK219" i="1"/>
  <c r="FS219" i="1"/>
  <c r="FA219" i="1"/>
  <c r="EI219" i="1"/>
  <c r="DQ219" i="1"/>
  <c r="CY219" i="1"/>
  <c r="GJ219" i="1"/>
  <c r="FR219" i="1"/>
  <c r="EZ219" i="1"/>
  <c r="EH219" i="1"/>
  <c r="DP219" i="1"/>
  <c r="CX219" i="1"/>
  <c r="FN18" i="1"/>
  <c r="FP18" i="1"/>
  <c r="FQ18" i="1" s="1"/>
  <c r="EX376" i="1"/>
  <c r="EY376" i="1" s="1"/>
  <c r="EV376" i="1"/>
  <c r="DN255" i="1"/>
  <c r="DO255" i="1" s="1"/>
  <c r="DL255" i="1"/>
  <c r="EV41" i="1"/>
  <c r="EX41" i="1"/>
  <c r="EY41" i="1" s="1"/>
  <c r="EV25" i="1"/>
  <c r="EX25" i="1"/>
  <c r="EY25" i="1" s="1"/>
  <c r="FN196" i="1"/>
  <c r="FP196" i="1"/>
  <c r="FQ196" i="1" s="1"/>
  <c r="CV128" i="1"/>
  <c r="CW128" i="1" s="1"/>
  <c r="CT128" i="1"/>
  <c r="CV342" i="1"/>
  <c r="CW342" i="1" s="1"/>
  <c r="CT342" i="1"/>
  <c r="EX482" i="1"/>
  <c r="EY482" i="1" s="1"/>
  <c r="EV482" i="1"/>
  <c r="GF69" i="1"/>
  <c r="GH69" i="1"/>
  <c r="GI69" i="1" s="1"/>
  <c r="DN461" i="1"/>
  <c r="DO461" i="1" s="1"/>
  <c r="DL461" i="1"/>
  <c r="EF323" i="1"/>
  <c r="EG323" i="1" s="1"/>
  <c r="ED323" i="1"/>
  <c r="CT46" i="1"/>
  <c r="CV46" i="1"/>
  <c r="CW46" i="1" s="1"/>
  <c r="EF483" i="1"/>
  <c r="EG483" i="1" s="1"/>
  <c r="ED483" i="1"/>
  <c r="GK261" i="1"/>
  <c r="FS261" i="1"/>
  <c r="FA261" i="1"/>
  <c r="EI261" i="1"/>
  <c r="DQ261" i="1"/>
  <c r="CY261" i="1"/>
  <c r="GJ261" i="1"/>
  <c r="FR261" i="1"/>
  <c r="EZ261" i="1"/>
  <c r="EH261" i="1"/>
  <c r="DP261" i="1"/>
  <c r="CX261" i="1"/>
  <c r="FN208" i="1"/>
  <c r="FP208" i="1"/>
  <c r="FQ208" i="1" s="1"/>
  <c r="CT204" i="1"/>
  <c r="CV204" i="1"/>
  <c r="CW204" i="1" s="1"/>
  <c r="FN200" i="1"/>
  <c r="FP200" i="1"/>
  <c r="FQ200" i="1" s="1"/>
  <c r="FN55" i="1"/>
  <c r="FP55" i="1"/>
  <c r="FQ55" i="1" s="1"/>
  <c r="CT47" i="1"/>
  <c r="CV47" i="1"/>
  <c r="CW47" i="1" s="1"/>
  <c r="CT421" i="1"/>
  <c r="CV421" i="1"/>
  <c r="CW421" i="1" s="1"/>
  <c r="EF355" i="1"/>
  <c r="EG355" i="1" s="1"/>
  <c r="ED355" i="1"/>
  <c r="FN193" i="1"/>
  <c r="FP193" i="1"/>
  <c r="FQ193" i="1" s="1"/>
  <c r="CT185" i="1"/>
  <c r="CV185" i="1"/>
  <c r="CW185" i="1" s="1"/>
  <c r="CV273" i="1"/>
  <c r="CW273" i="1" s="1"/>
  <c r="CT273" i="1"/>
  <c r="ED75" i="1"/>
  <c r="EF75" i="1"/>
  <c r="EG75" i="1" s="1"/>
  <c r="ED67" i="1"/>
  <c r="EF67" i="1"/>
  <c r="EG67" i="1" s="1"/>
  <c r="ED59" i="1"/>
  <c r="EF59" i="1"/>
  <c r="EG59" i="1" s="1"/>
  <c r="EF126" i="1"/>
  <c r="EG126" i="1" s="1"/>
  <c r="ED126" i="1"/>
  <c r="CT504" i="1"/>
  <c r="CV504" i="1"/>
  <c r="CW504" i="1" s="1"/>
  <c r="EF470" i="1"/>
  <c r="EG470" i="1" s="1"/>
  <c r="ED470" i="1"/>
  <c r="DQ383" i="1"/>
  <c r="FS383" i="1"/>
  <c r="DP383" i="1"/>
  <c r="FR383" i="1"/>
  <c r="EI383" i="1"/>
  <c r="GK383" i="1"/>
  <c r="EH383" i="1"/>
  <c r="GJ383" i="1"/>
  <c r="CY383" i="1"/>
  <c r="FA383" i="1"/>
  <c r="CX383" i="1"/>
  <c r="EZ383" i="1"/>
  <c r="DQ441" i="1"/>
  <c r="FS441" i="1"/>
  <c r="DP441" i="1"/>
  <c r="FR441" i="1"/>
  <c r="EI441" i="1"/>
  <c r="GK441" i="1"/>
  <c r="EH441" i="1"/>
  <c r="GJ441" i="1"/>
  <c r="CY441" i="1"/>
  <c r="FA441" i="1"/>
  <c r="CX441" i="1"/>
  <c r="EZ441" i="1"/>
  <c r="EX449" i="1"/>
  <c r="EY449" i="1" s="1"/>
  <c r="EV449" i="1"/>
  <c r="FP134" i="1"/>
  <c r="FQ134" i="1" s="1"/>
  <c r="FN134" i="1"/>
  <c r="DN132" i="1"/>
  <c r="DO132" i="1" s="1"/>
  <c r="DL132" i="1"/>
  <c r="CV480" i="1"/>
  <c r="CW480" i="1" s="1"/>
  <c r="CT480" i="1"/>
  <c r="EF462" i="1"/>
  <c r="EG462" i="1" s="1"/>
  <c r="ED462" i="1"/>
  <c r="FN527" i="1"/>
  <c r="FP527" i="1"/>
  <c r="FQ527" i="1" s="1"/>
  <c r="EV333" i="1"/>
  <c r="EX333" i="1"/>
  <c r="EY333" i="1" s="1"/>
  <c r="EX232" i="1"/>
  <c r="EY232" i="1" s="1"/>
  <c r="EV232" i="1"/>
  <c r="CT209" i="1"/>
  <c r="CV209" i="1"/>
  <c r="CW209" i="1" s="1"/>
  <c r="EV201" i="1"/>
  <c r="EX201" i="1"/>
  <c r="EY201" i="1" s="1"/>
  <c r="GF42" i="1"/>
  <c r="GH42" i="1"/>
  <c r="GI42" i="1" s="1"/>
  <c r="DL34" i="1"/>
  <c r="DN34" i="1"/>
  <c r="DO34" i="1" s="1"/>
  <c r="GF26" i="1"/>
  <c r="GH26" i="1"/>
  <c r="GI26" i="1" s="1"/>
  <c r="EV276" i="1"/>
  <c r="EX276" i="1"/>
  <c r="EY276" i="1" s="1"/>
  <c r="FP417" i="1"/>
  <c r="FQ417" i="1" s="1"/>
  <c r="FN417" i="1"/>
  <c r="DN325" i="1"/>
  <c r="DO325" i="1" s="1"/>
  <c r="DL325" i="1"/>
  <c r="EF248" i="1"/>
  <c r="EG248" i="1" s="1"/>
  <c r="ED248" i="1"/>
  <c r="CV129" i="1"/>
  <c r="CW129" i="1" s="1"/>
  <c r="CT129" i="1"/>
  <c r="GF303" i="1"/>
  <c r="GH303" i="1"/>
  <c r="GI303" i="1" s="1"/>
  <c r="FS136" i="1"/>
  <c r="DP136" i="1"/>
  <c r="FR136" i="1"/>
  <c r="EI136" i="1"/>
  <c r="GK136" i="1"/>
  <c r="EH136" i="1"/>
  <c r="GJ136" i="1"/>
  <c r="CY136" i="1"/>
  <c r="FA136" i="1"/>
  <c r="CX136" i="1"/>
  <c r="EZ136" i="1"/>
  <c r="DQ136" i="1"/>
  <c r="GK448" i="1"/>
  <c r="FS448" i="1"/>
  <c r="FA448" i="1"/>
  <c r="EI448" i="1"/>
  <c r="DQ448" i="1"/>
  <c r="CY448" i="1"/>
  <c r="CX448" i="1"/>
  <c r="EZ448" i="1"/>
  <c r="DP448" i="1"/>
  <c r="FR448" i="1"/>
  <c r="EH448" i="1"/>
  <c r="GJ448" i="1"/>
  <c r="GJ274" i="1"/>
  <c r="FR274" i="1"/>
  <c r="EZ274" i="1"/>
  <c r="EH274" i="1"/>
  <c r="DP274" i="1"/>
  <c r="CX274" i="1"/>
  <c r="FA274" i="1"/>
  <c r="CY274" i="1"/>
  <c r="GK274" i="1"/>
  <c r="EI274" i="1"/>
  <c r="FS274" i="1"/>
  <c r="DQ274" i="1"/>
  <c r="EF424" i="1"/>
  <c r="EG424" i="1" s="1"/>
  <c r="ED424" i="1"/>
  <c r="CV229" i="1"/>
  <c r="CW229" i="1" s="1"/>
  <c r="CT229" i="1"/>
  <c r="FP216" i="1"/>
  <c r="FQ216" i="1" s="1"/>
  <c r="FN216" i="1"/>
  <c r="CV542" i="1"/>
  <c r="CW542" i="1" s="1"/>
  <c r="CT542" i="1"/>
  <c r="EF360" i="1"/>
  <c r="EG360" i="1" s="1"/>
  <c r="ED360" i="1"/>
  <c r="DN360" i="1"/>
  <c r="DO360" i="1" s="1"/>
  <c r="DL360" i="1"/>
  <c r="EF215" i="1"/>
  <c r="EG215" i="1" s="1"/>
  <c r="ED215" i="1"/>
  <c r="EV51" i="1"/>
  <c r="EX51" i="1"/>
  <c r="EY51" i="1" s="1"/>
  <c r="EX345" i="1"/>
  <c r="EY345" i="1" s="1"/>
  <c r="EV345" i="1"/>
  <c r="EV544" i="1"/>
  <c r="EX544" i="1"/>
  <c r="EY544" i="1" s="1"/>
  <c r="ED531" i="1"/>
  <c r="EF531" i="1"/>
  <c r="EG531" i="1" s="1"/>
  <c r="GK348" i="1"/>
  <c r="FS348" i="1"/>
  <c r="FA348" i="1"/>
  <c r="EI348" i="1"/>
  <c r="DQ348" i="1"/>
  <c r="CY348" i="1"/>
  <c r="GJ348" i="1"/>
  <c r="FR348" i="1"/>
  <c r="EZ348" i="1"/>
  <c r="EH348" i="1"/>
  <c r="DP348" i="1"/>
  <c r="CX348" i="1"/>
  <c r="EV260" i="1"/>
  <c r="EX260" i="1"/>
  <c r="EY260" i="1" s="1"/>
  <c r="GK486" i="1"/>
  <c r="FS486" i="1"/>
  <c r="FA486" i="1"/>
  <c r="EI486" i="1"/>
  <c r="DQ486" i="1"/>
  <c r="CY486" i="1"/>
  <c r="GJ486" i="1"/>
  <c r="EZ486" i="1"/>
  <c r="DP486" i="1"/>
  <c r="FR486" i="1"/>
  <c r="EH486" i="1"/>
  <c r="CX486" i="1"/>
  <c r="EV312" i="1"/>
  <c r="EX312" i="1"/>
  <c r="EY312" i="1" s="1"/>
  <c r="ED277" i="1"/>
  <c r="EF277" i="1"/>
  <c r="EG277" i="1" s="1"/>
  <c r="ED77" i="1"/>
  <c r="EF77" i="1"/>
  <c r="EG77" i="1" s="1"/>
  <c r="ED300" i="1"/>
  <c r="EF300" i="1"/>
  <c r="EG300" i="1" s="1"/>
  <c r="CV291" i="1"/>
  <c r="CW291" i="1" s="1"/>
  <c r="CT291" i="1"/>
  <c r="FN38" i="1"/>
  <c r="FP38" i="1"/>
  <c r="FQ38" i="1" s="1"/>
  <c r="EV414" i="1"/>
  <c r="EX414" i="1"/>
  <c r="EY414" i="1" s="1"/>
  <c r="CV553" i="1"/>
  <c r="CW553" i="1" s="1"/>
  <c r="CT553" i="1"/>
  <c r="DL195" i="1"/>
  <c r="DN195" i="1"/>
  <c r="DO195" i="1" s="1"/>
  <c r="GF187" i="1"/>
  <c r="GH187" i="1"/>
  <c r="GI187" i="1" s="1"/>
  <c r="DL179" i="1"/>
  <c r="DN179" i="1"/>
  <c r="DO179" i="1" s="1"/>
  <c r="GF130" i="1"/>
  <c r="GH130" i="1"/>
  <c r="GI130" i="1" s="1"/>
  <c r="DN520" i="1"/>
  <c r="DO520" i="1" s="1"/>
  <c r="DL520" i="1"/>
  <c r="GH95" i="1"/>
  <c r="GI95" i="1" s="1"/>
  <c r="GF95" i="1"/>
  <c r="DL547" i="1"/>
  <c r="DN547" i="1"/>
  <c r="DO547" i="1" s="1"/>
  <c r="DN12" i="1"/>
  <c r="DO12" i="1" s="1"/>
  <c r="DL12" i="1"/>
  <c r="DL57" i="1"/>
  <c r="DN57" i="1"/>
  <c r="DO57" i="1" s="1"/>
  <c r="EV32" i="1"/>
  <c r="EX32" i="1"/>
  <c r="EY32" i="1" s="1"/>
  <c r="EV30" i="1"/>
  <c r="EX30" i="1"/>
  <c r="EY30" i="1" s="1"/>
  <c r="DN278" i="1"/>
  <c r="DO278" i="1" s="1"/>
  <c r="DL278" i="1"/>
  <c r="GF206" i="1"/>
  <c r="GH206" i="1"/>
  <c r="GI206" i="1" s="1"/>
  <c r="EV43" i="1"/>
  <c r="EX43" i="1"/>
  <c r="EY43" i="1" s="1"/>
  <c r="DL256" i="1"/>
  <c r="DN256" i="1"/>
  <c r="DO256" i="1" s="1"/>
  <c r="EF281" i="1"/>
  <c r="EG281" i="1" s="1"/>
  <c r="ED281" i="1"/>
  <c r="FN189" i="1"/>
  <c r="FP189" i="1"/>
  <c r="FQ189" i="1" s="1"/>
  <c r="FN24" i="1"/>
  <c r="FP24" i="1"/>
  <c r="FQ24" i="1" s="1"/>
  <c r="GK378" i="1"/>
  <c r="FS378" i="1"/>
  <c r="FA378" i="1"/>
  <c r="EI378" i="1"/>
  <c r="DQ378" i="1"/>
  <c r="CY378" i="1"/>
  <c r="GJ378" i="1"/>
  <c r="FR378" i="1"/>
  <c r="EZ378" i="1"/>
  <c r="EH378" i="1"/>
  <c r="DP378" i="1"/>
  <c r="CX378" i="1"/>
  <c r="GF31" i="1"/>
  <c r="GH31" i="1"/>
  <c r="GI31" i="1" s="1"/>
  <c r="FP428" i="1"/>
  <c r="FQ428" i="1" s="1"/>
  <c r="FN428" i="1"/>
  <c r="DL234" i="1"/>
  <c r="DN234" i="1"/>
  <c r="DO234" i="1" s="1"/>
  <c r="GH554" i="1"/>
  <c r="GI554" i="1" s="1"/>
  <c r="GF554" i="1"/>
  <c r="DL556" i="1"/>
  <c r="DN556" i="1"/>
  <c r="DO556" i="1" s="1"/>
  <c r="DN467" i="1"/>
  <c r="DO467" i="1" s="1"/>
  <c r="DL467" i="1"/>
  <c r="FN298" i="1"/>
  <c r="FP298" i="1"/>
  <c r="FQ298" i="1" s="1"/>
  <c r="CV94" i="1"/>
  <c r="CW94" i="1" s="1"/>
  <c r="CT94" i="1"/>
  <c r="DL49" i="1"/>
  <c r="DN49" i="1"/>
  <c r="DO49" i="1" s="1"/>
  <c r="CV221" i="1"/>
  <c r="CW221" i="1" s="1"/>
  <c r="CT221" i="1"/>
  <c r="CT184" i="1"/>
  <c r="CV184" i="1"/>
  <c r="CW184" i="1" s="1"/>
  <c r="GF76" i="1"/>
  <c r="GH76" i="1"/>
  <c r="GI76" i="1" s="1"/>
  <c r="DN114" i="1"/>
  <c r="DO114" i="1" s="1"/>
  <c r="DL114" i="1"/>
  <c r="EX385" i="1"/>
  <c r="EY385" i="1" s="1"/>
  <c r="EV385" i="1"/>
  <c r="EF434" i="1"/>
  <c r="EG434" i="1" s="1"/>
  <c r="ED434" i="1"/>
  <c r="EV203" i="1"/>
  <c r="EX203" i="1"/>
  <c r="EY203" i="1" s="1"/>
  <c r="ED66" i="1"/>
  <c r="EF66" i="1"/>
  <c r="EG66" i="1" s="1"/>
  <c r="FN28" i="1"/>
  <c r="FP28" i="1"/>
  <c r="FQ28" i="1" s="1"/>
  <c r="EX347" i="1"/>
  <c r="EY347" i="1" s="1"/>
  <c r="EV347" i="1"/>
  <c r="EV188" i="1"/>
  <c r="EX188" i="1"/>
  <c r="EY188" i="1" s="1"/>
  <c r="CT194" i="1"/>
  <c r="CV194" i="1"/>
  <c r="CW194" i="1" s="1"/>
  <c r="EF522" i="1"/>
  <c r="EG522" i="1" s="1"/>
  <c r="ED522" i="1"/>
  <c r="GK363" i="1"/>
  <c r="FS363" i="1"/>
  <c r="FA363" i="1"/>
  <c r="EI363" i="1"/>
  <c r="DQ363" i="1"/>
  <c r="CY363" i="1"/>
  <c r="GJ363" i="1"/>
  <c r="FR363" i="1"/>
  <c r="EZ363" i="1"/>
  <c r="EH363" i="1"/>
  <c r="DP363" i="1"/>
  <c r="CX363" i="1"/>
  <c r="FP122" i="1"/>
  <c r="FQ122" i="1" s="1"/>
  <c r="FN122" i="1"/>
  <c r="FP281" i="1"/>
  <c r="FQ281" i="1" s="1"/>
  <c r="FN281" i="1"/>
  <c r="EF94" i="1"/>
  <c r="EG94" i="1" s="1"/>
  <c r="ED94" i="1"/>
  <c r="CV422" i="1"/>
  <c r="CW422" i="1" s="1"/>
  <c r="CT422" i="1"/>
  <c r="CT191" i="1"/>
  <c r="CV191" i="1"/>
  <c r="CW191" i="1" s="1"/>
  <c r="CV223" i="1"/>
  <c r="CW223" i="1" s="1"/>
  <c r="CT223" i="1"/>
  <c r="FP454" i="1"/>
  <c r="FQ454" i="1" s="1"/>
  <c r="FN454" i="1"/>
  <c r="CV366" i="1"/>
  <c r="CW366" i="1" s="1"/>
  <c r="CT366" i="1"/>
  <c r="GK269" i="1"/>
  <c r="FS269" i="1"/>
  <c r="FA269" i="1"/>
  <c r="EI269" i="1"/>
  <c r="DQ269" i="1"/>
  <c r="CY269" i="1"/>
  <c r="GJ269" i="1"/>
  <c r="FR269" i="1"/>
  <c r="EZ269" i="1"/>
  <c r="EH269" i="1"/>
  <c r="DP269" i="1"/>
  <c r="CX269" i="1"/>
  <c r="ED508" i="1"/>
  <c r="EF508" i="1"/>
  <c r="EG508" i="1" s="1"/>
  <c r="EX326" i="1"/>
  <c r="EY326" i="1" s="1"/>
  <c r="EV326" i="1"/>
  <c r="ED64" i="1"/>
  <c r="EF64" i="1"/>
  <c r="EG64" i="1" s="1"/>
  <c r="FP385" i="1"/>
  <c r="FQ385" i="1" s="1"/>
  <c r="FN385" i="1"/>
  <c r="CV120" i="1"/>
  <c r="CW120" i="1" s="1"/>
  <c r="CT120" i="1"/>
  <c r="FP78" i="1"/>
  <c r="FQ78" i="1" s="1"/>
  <c r="FN78" i="1"/>
  <c r="FN493" i="1"/>
  <c r="FP493" i="1"/>
  <c r="FQ493" i="1" s="1"/>
  <c r="EF115" i="1"/>
  <c r="EG115" i="1" s="1"/>
  <c r="ED115" i="1"/>
  <c r="FN37" i="1"/>
  <c r="FP37" i="1"/>
  <c r="FQ37" i="1" s="1"/>
  <c r="CT29" i="1"/>
  <c r="CV29" i="1"/>
  <c r="CW29" i="1" s="1"/>
  <c r="FN21" i="1"/>
  <c r="FP21" i="1"/>
  <c r="FQ21" i="1" s="1"/>
  <c r="EV66" i="1"/>
  <c r="EX66" i="1"/>
  <c r="EY66" i="1" s="1"/>
  <c r="DL36" i="1"/>
  <c r="DN36" i="1"/>
  <c r="DO36" i="1" s="1"/>
  <c r="GF28" i="1"/>
  <c r="GH28" i="1"/>
  <c r="GI28" i="1" s="1"/>
  <c r="EX119" i="1"/>
  <c r="EY119" i="1" s="1"/>
  <c r="EV119" i="1"/>
  <c r="CV104" i="1"/>
  <c r="CW104" i="1" s="1"/>
  <c r="CT104" i="1"/>
  <c r="EF334" i="1"/>
  <c r="EG334" i="1" s="1"/>
  <c r="ED334" i="1"/>
  <c r="EX388" i="1"/>
  <c r="EY388" i="1" s="1"/>
  <c r="EV388" i="1"/>
  <c r="GH293" i="1"/>
  <c r="GI293" i="1" s="1"/>
  <c r="GF293" i="1"/>
  <c r="DN243" i="1"/>
  <c r="DO243" i="1" s="1"/>
  <c r="DL243" i="1"/>
  <c r="FN188" i="1"/>
  <c r="FP188" i="1"/>
  <c r="FQ188" i="1" s="1"/>
  <c r="CT180" i="1"/>
  <c r="CV180" i="1"/>
  <c r="CW180" i="1" s="1"/>
  <c r="EX90" i="1"/>
  <c r="EY90" i="1" s="1"/>
  <c r="EV90" i="1"/>
  <c r="ED431" i="1"/>
  <c r="EF431" i="1"/>
  <c r="EG431" i="1" s="1"/>
  <c r="CT40" i="1"/>
  <c r="CV40" i="1"/>
  <c r="CW40" i="1" s="1"/>
  <c r="ED299" i="1"/>
  <c r="EF299" i="1"/>
  <c r="EG299" i="1" s="1"/>
  <c r="FN35" i="1"/>
  <c r="FP35" i="1"/>
  <c r="FQ35" i="1" s="1"/>
  <c r="EX387" i="1"/>
  <c r="EY387" i="1" s="1"/>
  <c r="EV387" i="1"/>
  <c r="CV450" i="1"/>
  <c r="CW450" i="1" s="1"/>
  <c r="CT450" i="1"/>
  <c r="ED406" i="1"/>
  <c r="EF406" i="1"/>
  <c r="EG406" i="1" s="1"/>
  <c r="DL495" i="1"/>
  <c r="DN495" i="1"/>
  <c r="DO495" i="1" s="1"/>
  <c r="EF442" i="1"/>
  <c r="EG442" i="1" s="1"/>
  <c r="ED442" i="1"/>
  <c r="DN318" i="1"/>
  <c r="DO318" i="1" s="1"/>
  <c r="DL318" i="1"/>
  <c r="EX337" i="1"/>
  <c r="EY337" i="1" s="1"/>
  <c r="EV337" i="1"/>
  <c r="ED194" i="1"/>
  <c r="EF194" i="1"/>
  <c r="EG194" i="1" s="1"/>
  <c r="ED178" i="1"/>
  <c r="EF178" i="1"/>
  <c r="EG178" i="1" s="1"/>
  <c r="FP522" i="1"/>
  <c r="FQ522" i="1" s="1"/>
  <c r="FN522" i="1"/>
  <c r="ED413" i="1"/>
  <c r="EF413" i="1"/>
  <c r="EG413" i="1" s="1"/>
  <c r="CT284" i="1"/>
  <c r="CV284" i="1"/>
  <c r="CW284" i="1" s="1"/>
  <c r="DL471" i="1"/>
  <c r="DN471" i="1"/>
  <c r="DO471" i="1" s="1"/>
  <c r="GK440" i="1"/>
  <c r="FS440" i="1"/>
  <c r="FA440" i="1"/>
  <c r="EI440" i="1"/>
  <c r="DQ440" i="1"/>
  <c r="CY440" i="1"/>
  <c r="FR440" i="1"/>
  <c r="EH440" i="1"/>
  <c r="GJ440" i="1"/>
  <c r="CX440" i="1"/>
  <c r="EZ440" i="1"/>
  <c r="DP440" i="1"/>
  <c r="CV107" i="1"/>
  <c r="CW107" i="1" s="1"/>
  <c r="CT107" i="1"/>
  <c r="EF315" i="1"/>
  <c r="EG315" i="1" s="1"/>
  <c r="ED315" i="1"/>
  <c r="FN234" i="1"/>
  <c r="FP234" i="1"/>
  <c r="FQ234" i="1" s="1"/>
  <c r="FN536" i="1"/>
  <c r="FP536" i="1"/>
  <c r="FQ536" i="1" s="1"/>
  <c r="EX554" i="1"/>
  <c r="EY554" i="1" s="1"/>
  <c r="EV554" i="1"/>
  <c r="CV310" i="1"/>
  <c r="CW310" i="1" s="1"/>
  <c r="CT310" i="1"/>
  <c r="ED182" i="1"/>
  <c r="EF182" i="1"/>
  <c r="EG182" i="1" s="1"/>
  <c r="CT447" i="1"/>
  <c r="CV447" i="1"/>
  <c r="CW447" i="1" s="1"/>
  <c r="FP467" i="1"/>
  <c r="FQ467" i="1" s="1"/>
  <c r="FN467" i="1"/>
  <c r="DL298" i="1"/>
  <c r="DN298" i="1"/>
  <c r="DO298" i="1" s="1"/>
  <c r="GJ253" i="1"/>
  <c r="FR253" i="1"/>
  <c r="EZ253" i="1"/>
  <c r="EH253" i="1"/>
  <c r="DP253" i="1"/>
  <c r="CX253" i="1"/>
  <c r="FS253" i="1"/>
  <c r="DQ253" i="1"/>
  <c r="FA253" i="1"/>
  <c r="CY253" i="1"/>
  <c r="GK253" i="1"/>
  <c r="EI253" i="1"/>
  <c r="CT358" i="1"/>
  <c r="CV358" i="1"/>
  <c r="CW358" i="1" s="1"/>
  <c r="CT464" i="1"/>
  <c r="CV464" i="1"/>
  <c r="CW464" i="1" s="1"/>
  <c r="CT189" i="1"/>
  <c r="CV189" i="1"/>
  <c r="CW189" i="1" s="1"/>
  <c r="FN73" i="1"/>
  <c r="FP73" i="1"/>
  <c r="FQ73" i="1" s="1"/>
  <c r="FN49" i="1"/>
  <c r="FP49" i="1"/>
  <c r="FQ49" i="1" s="1"/>
  <c r="CT24" i="1"/>
  <c r="CV24" i="1"/>
  <c r="CW24" i="1" s="1"/>
  <c r="FP492" i="1"/>
  <c r="FQ492" i="1" s="1"/>
  <c r="FN492" i="1"/>
  <c r="EX286" i="1"/>
  <c r="EY286" i="1" s="1"/>
  <c r="EV286" i="1"/>
  <c r="GH211" i="1"/>
  <c r="GI211" i="1" s="1"/>
  <c r="GF211" i="1"/>
  <c r="GF39" i="1"/>
  <c r="GH39" i="1"/>
  <c r="GI39" i="1" s="1"/>
  <c r="DL31" i="1"/>
  <c r="DN31" i="1"/>
  <c r="DO31" i="1" s="1"/>
  <c r="GF23" i="1"/>
  <c r="GH23" i="1"/>
  <c r="GI23" i="1" s="1"/>
  <c r="CT341" i="1"/>
  <c r="CV341" i="1"/>
  <c r="CW341" i="1" s="1"/>
  <c r="FN54" i="1"/>
  <c r="FP54" i="1"/>
  <c r="FQ54" i="1" s="1"/>
  <c r="CV523" i="1"/>
  <c r="CW523" i="1" s="1"/>
  <c r="CT523" i="1"/>
  <c r="EF422" i="1"/>
  <c r="EG422" i="1" s="1"/>
  <c r="ED422" i="1"/>
  <c r="FP451" i="1"/>
  <c r="FQ451" i="1" s="1"/>
  <c r="FN451" i="1"/>
  <c r="GH380" i="1"/>
  <c r="GI380" i="1" s="1"/>
  <c r="GF380" i="1"/>
  <c r="CT271" i="1"/>
  <c r="CV271" i="1"/>
  <c r="CW271" i="1" s="1"/>
  <c r="EX221" i="1"/>
  <c r="EY221" i="1" s="1"/>
  <c r="EV221" i="1"/>
  <c r="EV184" i="1"/>
  <c r="EX184" i="1"/>
  <c r="EY184" i="1" s="1"/>
  <c r="GF53" i="1"/>
  <c r="GH53" i="1"/>
  <c r="GI53" i="1" s="1"/>
  <c r="DN113" i="1"/>
  <c r="DO113" i="1" s="1"/>
  <c r="DL113" i="1"/>
  <c r="N13" i="19"/>
  <c r="GH468" i="1"/>
  <c r="GF468" i="1"/>
  <c r="DN474" i="1"/>
  <c r="DO474" i="1" s="1"/>
  <c r="DL474" i="1"/>
  <c r="EV372" i="1"/>
  <c r="EX372" i="1"/>
  <c r="EY372" i="1" s="1"/>
  <c r="ED191" i="1"/>
  <c r="EF191" i="1"/>
  <c r="EG191" i="1" s="1"/>
  <c r="EF223" i="1"/>
  <c r="EG223" i="1" s="1"/>
  <c r="ED223" i="1"/>
  <c r="EV426" i="1"/>
  <c r="EX426" i="1"/>
  <c r="EY426" i="1" s="1"/>
  <c r="EF112" i="1"/>
  <c r="EG112" i="1" s="1"/>
  <c r="ED112" i="1"/>
  <c r="EF127" i="1"/>
  <c r="EG127" i="1" s="1"/>
  <c r="ED127" i="1"/>
  <c r="EF366" i="1"/>
  <c r="EG366" i="1" s="1"/>
  <c r="ED366" i="1"/>
  <c r="GK218" i="1"/>
  <c r="FS218" i="1"/>
  <c r="FA218" i="1"/>
  <c r="EI218" i="1"/>
  <c r="DQ218" i="1"/>
  <c r="CY218" i="1"/>
  <c r="GJ218" i="1"/>
  <c r="FR218" i="1"/>
  <c r="EZ218" i="1"/>
  <c r="EH218" i="1"/>
  <c r="DP218" i="1"/>
  <c r="CX218" i="1"/>
  <c r="FP508" i="1"/>
  <c r="FQ508" i="1" s="1"/>
  <c r="FN508" i="1"/>
  <c r="GH326" i="1"/>
  <c r="GI326" i="1" s="1"/>
  <c r="GF326" i="1"/>
  <c r="FN365" i="1"/>
  <c r="FP365" i="1"/>
  <c r="FQ365" i="1" s="1"/>
  <c r="GF27" i="1"/>
  <c r="GH27" i="1"/>
  <c r="GI27" i="1" s="1"/>
  <c r="ED233" i="1"/>
  <c r="EF233" i="1"/>
  <c r="EG233" i="1" s="1"/>
  <c r="EF340" i="1"/>
  <c r="EG340" i="1" s="1"/>
  <c r="ED340" i="1"/>
  <c r="CV306" i="1"/>
  <c r="CW306" i="1" s="1"/>
  <c r="CT306" i="1"/>
  <c r="FP111" i="1"/>
  <c r="FQ111" i="1" s="1"/>
  <c r="FN111" i="1"/>
  <c r="CT76" i="1"/>
  <c r="CV76" i="1"/>
  <c r="CW76" i="1" s="1"/>
  <c r="FN72" i="1"/>
  <c r="FP72" i="1"/>
  <c r="FQ72" i="1" s="1"/>
  <c r="CT68" i="1"/>
  <c r="CV68" i="1"/>
  <c r="CW68" i="1" s="1"/>
  <c r="FN64" i="1"/>
  <c r="FP64" i="1"/>
  <c r="FQ64" i="1" s="1"/>
  <c r="CT60" i="1"/>
  <c r="CV60" i="1"/>
  <c r="CW60" i="1" s="1"/>
  <c r="FN56" i="1"/>
  <c r="FP56" i="1"/>
  <c r="FQ56" i="1" s="1"/>
  <c r="CT48" i="1"/>
  <c r="CV48" i="1"/>
  <c r="CW48" i="1" s="1"/>
  <c r="FP114" i="1"/>
  <c r="FQ114" i="1" s="1"/>
  <c r="FN114" i="1"/>
  <c r="CV353" i="1"/>
  <c r="CW353" i="1" s="1"/>
  <c r="CT353" i="1"/>
  <c r="EF120" i="1"/>
  <c r="EG120" i="1" s="1"/>
  <c r="ED120" i="1"/>
  <c r="ED78" i="1"/>
  <c r="EF78" i="1"/>
  <c r="EG78" i="1" s="1"/>
  <c r="EF106" i="1"/>
  <c r="EG106" i="1" s="1"/>
  <c r="ED106" i="1"/>
  <c r="FP453" i="1"/>
  <c r="FQ453" i="1" s="1"/>
  <c r="FN453" i="1"/>
  <c r="CT472" i="1"/>
  <c r="CV472" i="1"/>
  <c r="CW472" i="1" s="1"/>
  <c r="GJ511" i="1"/>
  <c r="FR511" i="1"/>
  <c r="EZ511" i="1"/>
  <c r="EH511" i="1"/>
  <c r="DP511" i="1"/>
  <c r="CX511" i="1"/>
  <c r="GK511" i="1"/>
  <c r="DQ511" i="1"/>
  <c r="EI511" i="1"/>
  <c r="FS511" i="1"/>
  <c r="CY511" i="1"/>
  <c r="FA511" i="1"/>
  <c r="GH434" i="1"/>
  <c r="GI434" i="1" s="1"/>
  <c r="GF434" i="1"/>
  <c r="FP352" i="1"/>
  <c r="FQ352" i="1" s="1"/>
  <c r="FN352" i="1"/>
  <c r="ED207" i="1"/>
  <c r="EF207" i="1"/>
  <c r="EG207" i="1" s="1"/>
  <c r="ED199" i="1"/>
  <c r="EF199" i="1"/>
  <c r="EG199" i="1" s="1"/>
  <c r="CV535" i="1"/>
  <c r="CW535" i="1" s="1"/>
  <c r="CT535" i="1"/>
  <c r="ED526" i="1"/>
  <c r="EF526" i="1"/>
  <c r="EG526" i="1" s="1"/>
  <c r="GK398" i="1"/>
  <c r="FS398" i="1"/>
  <c r="FA398" i="1"/>
  <c r="EI398" i="1"/>
  <c r="DQ398" i="1"/>
  <c r="CY398" i="1"/>
  <c r="GJ398" i="1"/>
  <c r="FR398" i="1"/>
  <c r="EZ398" i="1"/>
  <c r="EH398" i="1"/>
  <c r="DP398" i="1"/>
  <c r="CX398" i="1"/>
  <c r="FP118" i="1"/>
  <c r="FQ118" i="1" s="1"/>
  <c r="FN118" i="1"/>
  <c r="EF93" i="1"/>
  <c r="EG93" i="1" s="1"/>
  <c r="ED93" i="1"/>
  <c r="FP115" i="1"/>
  <c r="FQ115" i="1" s="1"/>
  <c r="FN115" i="1"/>
  <c r="ED45" i="1"/>
  <c r="EF45" i="1"/>
  <c r="EG45" i="1" s="1"/>
  <c r="ED29" i="1"/>
  <c r="EF29" i="1"/>
  <c r="EG29" i="1" s="1"/>
  <c r="CV488" i="1"/>
  <c r="CW488" i="1" s="1"/>
  <c r="CT488" i="1"/>
  <c r="FP445" i="1"/>
  <c r="FQ445" i="1" s="1"/>
  <c r="FN445" i="1"/>
  <c r="GF74" i="1"/>
  <c r="GH74" i="1"/>
  <c r="GI74" i="1" s="1"/>
  <c r="DL70" i="1"/>
  <c r="DN70" i="1"/>
  <c r="DO70" i="1" s="1"/>
  <c r="GF66" i="1"/>
  <c r="GH66" i="1"/>
  <c r="GI66" i="1" s="1"/>
  <c r="DL62" i="1"/>
  <c r="DN62" i="1"/>
  <c r="DO62" i="1" s="1"/>
  <c r="GF58" i="1"/>
  <c r="GH58" i="1"/>
  <c r="GI58" i="1" s="1"/>
  <c r="DL52" i="1"/>
  <c r="DN52" i="1"/>
  <c r="DO52" i="1" s="1"/>
  <c r="EV36" i="1"/>
  <c r="EX36" i="1"/>
  <c r="EY36" i="1" s="1"/>
  <c r="EV20" i="1"/>
  <c r="EX20" i="1"/>
  <c r="EY20" i="1" s="1"/>
  <c r="GH119" i="1"/>
  <c r="GI119" i="1" s="1"/>
  <c r="GF119" i="1"/>
  <c r="DN108" i="1"/>
  <c r="DO108" i="1" s="1"/>
  <c r="DL108" i="1"/>
  <c r="FP104" i="1"/>
  <c r="FQ104" i="1" s="1"/>
  <c r="FN104" i="1"/>
  <c r="DN478" i="1"/>
  <c r="DO478" i="1" s="1"/>
  <c r="DL478" i="1"/>
  <c r="EX478" i="1"/>
  <c r="EY478" i="1" s="1"/>
  <c r="EV478" i="1"/>
  <c r="FP334" i="1"/>
  <c r="FQ334" i="1" s="1"/>
  <c r="FN334" i="1"/>
  <c r="FN499" i="1"/>
  <c r="FP499" i="1"/>
  <c r="FQ499" i="1" s="1"/>
  <c r="CV499" i="1"/>
  <c r="CW499" i="1" s="1"/>
  <c r="CT499" i="1"/>
  <c r="CT350" i="1"/>
  <c r="CV350" i="1"/>
  <c r="CW350" i="1" s="1"/>
  <c r="GF388" i="1"/>
  <c r="GH388" i="1"/>
  <c r="GI388" i="1" s="1"/>
  <c r="ED293" i="1"/>
  <c r="EF293" i="1"/>
  <c r="EG293" i="1" s="1"/>
  <c r="EX243" i="1"/>
  <c r="EY243" i="1" s="1"/>
  <c r="EV243" i="1"/>
  <c r="GK131" i="1"/>
  <c r="FS131" i="1"/>
  <c r="FA131" i="1"/>
  <c r="EI131" i="1"/>
  <c r="DQ131" i="1"/>
  <c r="CY131" i="1"/>
  <c r="CX131" i="1"/>
  <c r="GJ131" i="1"/>
  <c r="EH131" i="1"/>
  <c r="FR131" i="1"/>
  <c r="DP131" i="1"/>
  <c r="EZ131" i="1"/>
  <c r="DL432" i="1"/>
  <c r="DN432" i="1"/>
  <c r="DO432" i="1" s="1"/>
  <c r="DN374" i="1"/>
  <c r="DO374" i="1" s="1"/>
  <c r="DL374" i="1"/>
  <c r="DN99" i="1"/>
  <c r="DO99" i="1" s="1"/>
  <c r="DL99" i="1"/>
  <c r="ED180" i="1"/>
  <c r="EF180" i="1"/>
  <c r="EG180" i="1" s="1"/>
  <c r="FN431" i="1"/>
  <c r="FP431" i="1"/>
  <c r="FQ431" i="1" s="1"/>
  <c r="ED302" i="1"/>
  <c r="EF302" i="1"/>
  <c r="EG302" i="1" s="1"/>
  <c r="CT242" i="1"/>
  <c r="CV242" i="1"/>
  <c r="CW242" i="1" s="1"/>
  <c r="CV268" i="1"/>
  <c r="CW268" i="1" s="1"/>
  <c r="CT268" i="1"/>
  <c r="ED65" i="1"/>
  <c r="EF65" i="1"/>
  <c r="EG65" i="1" s="1"/>
  <c r="ED40" i="1"/>
  <c r="EF40" i="1"/>
  <c r="EG40" i="1" s="1"/>
  <c r="CT22" i="1"/>
  <c r="CV22" i="1"/>
  <c r="CW22" i="1" s="1"/>
  <c r="FN299" i="1"/>
  <c r="FP299" i="1"/>
  <c r="FQ299" i="1" s="1"/>
  <c r="CV116" i="1"/>
  <c r="CW116" i="1" s="1"/>
  <c r="CT116" i="1"/>
  <c r="ED552" i="1"/>
  <c r="EF552" i="1"/>
  <c r="EG552" i="1" s="1"/>
  <c r="ED285" i="1"/>
  <c r="EF285" i="1"/>
  <c r="EG285" i="1" s="1"/>
  <c r="FP89" i="1"/>
  <c r="FQ89" i="1" s="1"/>
  <c r="FN89" i="1"/>
  <c r="DN435" i="1"/>
  <c r="DO435" i="1" s="1"/>
  <c r="DL435" i="1"/>
  <c r="GH387" i="1"/>
  <c r="GI387" i="1" s="1"/>
  <c r="GF387" i="1"/>
  <c r="ED384" i="1"/>
  <c r="EF384" i="1"/>
  <c r="EG384" i="1" s="1"/>
  <c r="FN406" i="1"/>
  <c r="FP406" i="1"/>
  <c r="FQ406" i="1" s="1"/>
  <c r="GK212" i="1"/>
  <c r="FS212" i="1"/>
  <c r="FA212" i="1"/>
  <c r="EI212" i="1"/>
  <c r="DQ212" i="1"/>
  <c r="CY212" i="1"/>
  <c r="GJ212" i="1"/>
  <c r="FR212" i="1"/>
  <c r="EZ212" i="1"/>
  <c r="EH212" i="1"/>
  <c r="DP212" i="1"/>
  <c r="CX212" i="1"/>
  <c r="EX495" i="1"/>
  <c r="EY495" i="1" s="1"/>
  <c r="EV495" i="1"/>
  <c r="GK465" i="1"/>
  <c r="FS465" i="1"/>
  <c r="FA465" i="1"/>
  <c r="EI465" i="1"/>
  <c r="DQ465" i="1"/>
  <c r="CY465" i="1"/>
  <c r="DP465" i="1"/>
  <c r="FR465" i="1"/>
  <c r="EH465" i="1"/>
  <c r="GJ465" i="1"/>
  <c r="CX465" i="1"/>
  <c r="EZ465" i="1"/>
  <c r="EX289" i="1"/>
  <c r="EY289" i="1" s="1"/>
  <c r="EV289" i="1"/>
  <c r="GH452" i="1"/>
  <c r="GI452" i="1" s="1"/>
  <c r="GF452" i="1"/>
  <c r="GF476" i="1"/>
  <c r="GH476" i="1"/>
  <c r="GI476" i="1" s="1"/>
  <c r="DN368" i="1"/>
  <c r="DO368" i="1" s="1"/>
  <c r="DL368" i="1"/>
  <c r="DL543" i="1"/>
  <c r="DN543" i="1"/>
  <c r="DO543" i="1" s="1"/>
  <c r="CV102" i="1"/>
  <c r="CW102" i="1" s="1"/>
  <c r="CT102" i="1"/>
  <c r="DN371" i="1"/>
  <c r="DO371" i="1" s="1"/>
  <c r="DL371" i="1"/>
  <c r="GJ551" i="1"/>
  <c r="FR551" i="1"/>
  <c r="EZ551" i="1"/>
  <c r="EH551" i="1"/>
  <c r="DP551" i="1"/>
  <c r="CX551" i="1"/>
  <c r="EI551" i="1"/>
  <c r="FA551" i="1"/>
  <c r="GK551" i="1"/>
  <c r="DQ551" i="1"/>
  <c r="CY551" i="1"/>
  <c r="FS551" i="1"/>
  <c r="CV533" i="1"/>
  <c r="CW533" i="1" s="1"/>
  <c r="CT533" i="1"/>
  <c r="FP442" i="1"/>
  <c r="FQ442" i="1" s="1"/>
  <c r="FN442" i="1"/>
  <c r="GH442" i="1"/>
  <c r="GI442" i="1" s="1"/>
  <c r="GF442" i="1"/>
  <c r="EX318" i="1"/>
  <c r="EY318" i="1" s="1"/>
  <c r="EV318" i="1"/>
  <c r="GF18" i="1"/>
  <c r="GH18" i="1"/>
  <c r="GI18" i="1" s="1"/>
  <c r="FP376" i="1"/>
  <c r="FQ376" i="1" s="1"/>
  <c r="FN376" i="1"/>
  <c r="CT370" i="1"/>
  <c r="CV370" i="1"/>
  <c r="CW370" i="1" s="1"/>
  <c r="EF255" i="1"/>
  <c r="EG255" i="1" s="1"/>
  <c r="ED255" i="1"/>
  <c r="FN41" i="1"/>
  <c r="FP41" i="1"/>
  <c r="FQ41" i="1" s="1"/>
  <c r="CT33" i="1"/>
  <c r="CV33" i="1"/>
  <c r="CW33" i="1" s="1"/>
  <c r="FN25" i="1"/>
  <c r="FP25" i="1"/>
  <c r="FQ25" i="1" s="1"/>
  <c r="GF196" i="1"/>
  <c r="GH196" i="1"/>
  <c r="GI196" i="1" s="1"/>
  <c r="DN128" i="1"/>
  <c r="DO128" i="1" s="1"/>
  <c r="DL128" i="1"/>
  <c r="DN342" i="1"/>
  <c r="DO342" i="1" s="1"/>
  <c r="DL342" i="1"/>
  <c r="FP482" i="1"/>
  <c r="FQ482" i="1" s="1"/>
  <c r="FN482" i="1"/>
  <c r="GK213" i="1"/>
  <c r="FS213" i="1"/>
  <c r="FA213" i="1"/>
  <c r="EI213" i="1"/>
  <c r="DQ213" i="1"/>
  <c r="CY213" i="1"/>
  <c r="GJ213" i="1"/>
  <c r="FR213" i="1"/>
  <c r="EZ213" i="1"/>
  <c r="EH213" i="1"/>
  <c r="DP213" i="1"/>
  <c r="CX213" i="1"/>
  <c r="EF461" i="1"/>
  <c r="EG461" i="1" s="1"/>
  <c r="ED461" i="1"/>
  <c r="EX323" i="1"/>
  <c r="EY323" i="1" s="1"/>
  <c r="EV323" i="1"/>
  <c r="DL46" i="1"/>
  <c r="DN46" i="1"/>
  <c r="DO46" i="1" s="1"/>
  <c r="EX483" i="1"/>
  <c r="EY483" i="1" s="1"/>
  <c r="EV483" i="1"/>
  <c r="CT198" i="1"/>
  <c r="CV198" i="1"/>
  <c r="CW198" i="1" s="1"/>
  <c r="GF208" i="1"/>
  <c r="GH208" i="1"/>
  <c r="GI208" i="1" s="1"/>
  <c r="DL204" i="1"/>
  <c r="DN204" i="1"/>
  <c r="DO204" i="1" s="1"/>
  <c r="GF200" i="1"/>
  <c r="GH200" i="1"/>
  <c r="GI200" i="1" s="1"/>
  <c r="GK343" i="1"/>
  <c r="FS343" i="1"/>
  <c r="FA343" i="1"/>
  <c r="EI343" i="1"/>
  <c r="DQ343" i="1"/>
  <c r="CY343" i="1"/>
  <c r="GJ343" i="1"/>
  <c r="FR343" i="1"/>
  <c r="EZ343" i="1"/>
  <c r="EH343" i="1"/>
  <c r="DP343" i="1"/>
  <c r="CX343" i="1"/>
  <c r="GF55" i="1"/>
  <c r="GH55" i="1"/>
  <c r="GI55" i="1" s="1"/>
  <c r="DL47" i="1"/>
  <c r="DN47" i="1"/>
  <c r="DO47" i="1" s="1"/>
  <c r="DL421" i="1"/>
  <c r="DN421" i="1"/>
  <c r="DO421" i="1" s="1"/>
  <c r="GJ458" i="1"/>
  <c r="CY458" i="1"/>
  <c r="FA458" i="1"/>
  <c r="CX458" i="1"/>
  <c r="EZ458" i="1"/>
  <c r="DQ458" i="1"/>
  <c r="FS458" i="1"/>
  <c r="DP458" i="1"/>
  <c r="FR458" i="1"/>
  <c r="GK458" i="1"/>
  <c r="EI458" i="1"/>
  <c r="EH458" i="1"/>
  <c r="EV355" i="1"/>
  <c r="EX355" i="1"/>
  <c r="EY355" i="1" s="1"/>
  <c r="GF193" i="1"/>
  <c r="GH193" i="1"/>
  <c r="GI193" i="1" s="1"/>
  <c r="DL185" i="1"/>
  <c r="DN185" i="1"/>
  <c r="DO185" i="1" s="1"/>
  <c r="EX273" i="1"/>
  <c r="EY273" i="1" s="1"/>
  <c r="EV273" i="1"/>
  <c r="EV75" i="1"/>
  <c r="EX75" i="1"/>
  <c r="EY75" i="1" s="1"/>
  <c r="EV67" i="1"/>
  <c r="EX67" i="1"/>
  <c r="EY67" i="1" s="1"/>
  <c r="EV59" i="1"/>
  <c r="EX59" i="1"/>
  <c r="EY59" i="1" s="1"/>
  <c r="EX126" i="1"/>
  <c r="EY126" i="1" s="1"/>
  <c r="EV126" i="1"/>
  <c r="GF504" i="1"/>
  <c r="GH504" i="1"/>
  <c r="GI504" i="1" s="1"/>
  <c r="EX470" i="1"/>
  <c r="EY470" i="1" s="1"/>
  <c r="EV470" i="1"/>
  <c r="CV449" i="1"/>
  <c r="CW449" i="1" s="1"/>
  <c r="CT449" i="1"/>
  <c r="CV134" i="1"/>
  <c r="CW134" i="1" s="1"/>
  <c r="CT134" i="1"/>
  <c r="DN134" i="1"/>
  <c r="DO134" i="1" s="1"/>
  <c r="DL134" i="1"/>
  <c r="EF132" i="1"/>
  <c r="EG132" i="1" s="1"/>
  <c r="ED132" i="1"/>
  <c r="CT555" i="1"/>
  <c r="CV555" i="1"/>
  <c r="CW555" i="1" s="1"/>
  <c r="DN419" i="1"/>
  <c r="DO419" i="1" s="1"/>
  <c r="DL419" i="1"/>
  <c r="DN480" i="1"/>
  <c r="DO480" i="1" s="1"/>
  <c r="DL480" i="1"/>
  <c r="EX462" i="1"/>
  <c r="EY462" i="1" s="1"/>
  <c r="EV462" i="1"/>
  <c r="GF527" i="1"/>
  <c r="GH527" i="1"/>
  <c r="GI527" i="1" s="1"/>
  <c r="FN333" i="1"/>
  <c r="FP333" i="1"/>
  <c r="FQ333" i="1" s="1"/>
  <c r="CT257" i="1"/>
  <c r="CV257" i="1"/>
  <c r="CW257" i="1" s="1"/>
  <c r="FP232" i="1"/>
  <c r="FQ232" i="1" s="1"/>
  <c r="FN232" i="1"/>
  <c r="CV251" i="1"/>
  <c r="CW251" i="1" s="1"/>
  <c r="CT251" i="1"/>
  <c r="DL209" i="1"/>
  <c r="DN209" i="1"/>
  <c r="DO209" i="1" s="1"/>
  <c r="CT205" i="1"/>
  <c r="CV205" i="1"/>
  <c r="CW205" i="1" s="1"/>
  <c r="FN201" i="1"/>
  <c r="FP201" i="1"/>
  <c r="FQ201" i="1" s="1"/>
  <c r="CV109" i="1"/>
  <c r="CW109" i="1" s="1"/>
  <c r="CT109" i="1"/>
  <c r="ED34" i="1"/>
  <c r="EF34" i="1"/>
  <c r="EG34" i="1" s="1"/>
  <c r="FN276" i="1"/>
  <c r="FP276" i="1"/>
  <c r="FQ276" i="1" s="1"/>
  <c r="CV225" i="1"/>
  <c r="CW225" i="1" s="1"/>
  <c r="CT225" i="1"/>
  <c r="GH417" i="1"/>
  <c r="GI417" i="1" s="1"/>
  <c r="GF417" i="1"/>
  <c r="EF325" i="1"/>
  <c r="EG325" i="1" s="1"/>
  <c r="ED325" i="1"/>
  <c r="EX248" i="1"/>
  <c r="EY248" i="1" s="1"/>
  <c r="EV248" i="1"/>
  <c r="DN129" i="1"/>
  <c r="DO129" i="1" s="1"/>
  <c r="DL129" i="1"/>
  <c r="CT507" i="1"/>
  <c r="CV507" i="1"/>
  <c r="CW507" i="1" s="1"/>
  <c r="GJ513" i="1"/>
  <c r="FR513" i="1"/>
  <c r="EZ513" i="1"/>
  <c r="EH513" i="1"/>
  <c r="DP513" i="1"/>
  <c r="CX513" i="1"/>
  <c r="FS513" i="1"/>
  <c r="CY513" i="1"/>
  <c r="GK513" i="1"/>
  <c r="DQ513" i="1"/>
  <c r="FA513" i="1"/>
  <c r="EI513" i="1"/>
  <c r="EX424" i="1"/>
  <c r="EY424" i="1" s="1"/>
  <c r="EV424" i="1"/>
  <c r="DN229" i="1"/>
  <c r="DO229" i="1" s="1"/>
  <c r="DL229" i="1"/>
  <c r="GH216" i="1"/>
  <c r="GI216" i="1" s="1"/>
  <c r="GF216" i="1"/>
  <c r="DN542" i="1"/>
  <c r="DO542" i="1" s="1"/>
  <c r="DL542" i="1"/>
  <c r="EX215" i="1"/>
  <c r="EY215" i="1" s="1"/>
  <c r="EV215" i="1"/>
  <c r="FN51" i="1"/>
  <c r="FP51" i="1"/>
  <c r="FQ51" i="1" s="1"/>
  <c r="CV110" i="1"/>
  <c r="CW110" i="1" s="1"/>
  <c r="CT110" i="1"/>
  <c r="FP345" i="1"/>
  <c r="FQ345" i="1" s="1"/>
  <c r="FN345" i="1"/>
  <c r="FN544" i="1"/>
  <c r="FP544" i="1"/>
  <c r="FQ544" i="1" s="1"/>
  <c r="FN260" i="1"/>
  <c r="FP260" i="1"/>
  <c r="FQ260" i="1" s="1"/>
  <c r="GK222" i="1"/>
  <c r="FS222" i="1"/>
  <c r="FA222" i="1"/>
  <c r="EI222" i="1"/>
  <c r="DQ222" i="1"/>
  <c r="CY222" i="1"/>
  <c r="GJ222" i="1"/>
  <c r="FR222" i="1"/>
  <c r="EZ222" i="1"/>
  <c r="EH222" i="1"/>
  <c r="DP222" i="1"/>
  <c r="CX222" i="1"/>
  <c r="GJ320" i="1"/>
  <c r="FR320" i="1"/>
  <c r="EZ320" i="1"/>
  <c r="EH320" i="1"/>
  <c r="DP320" i="1"/>
  <c r="CX320" i="1"/>
  <c r="EI320" i="1"/>
  <c r="GK320" i="1"/>
  <c r="CY320" i="1"/>
  <c r="FA320" i="1"/>
  <c r="FS320" i="1"/>
  <c r="DQ320" i="1"/>
  <c r="FN312" i="1"/>
  <c r="FP312" i="1"/>
  <c r="FQ312" i="1" s="1"/>
  <c r="EV277" i="1"/>
  <c r="EX277" i="1"/>
  <c r="EY277" i="1" s="1"/>
  <c r="EV77" i="1"/>
  <c r="EX77" i="1"/>
  <c r="EY77" i="1" s="1"/>
  <c r="EV300" i="1"/>
  <c r="EX300" i="1"/>
  <c r="EY300" i="1" s="1"/>
  <c r="DN291" i="1"/>
  <c r="DO291" i="1" s="1"/>
  <c r="DL291" i="1"/>
  <c r="GF38" i="1"/>
  <c r="GH38" i="1"/>
  <c r="GI38" i="1" s="1"/>
  <c r="FN414" i="1"/>
  <c r="FP414" i="1"/>
  <c r="FQ414" i="1" s="1"/>
  <c r="CT202" i="1"/>
  <c r="CV202" i="1"/>
  <c r="CW202" i="1" s="1"/>
  <c r="GK80" i="1"/>
  <c r="FS80" i="1"/>
  <c r="FA80" i="1"/>
  <c r="EI80" i="1"/>
  <c r="DQ80" i="1"/>
  <c r="CY80" i="1"/>
  <c r="FR80" i="1"/>
  <c r="EH80" i="1"/>
  <c r="GJ80" i="1"/>
  <c r="CX80" i="1"/>
  <c r="EZ80" i="1"/>
  <c r="DP80" i="1"/>
  <c r="DN553" i="1"/>
  <c r="DO553" i="1" s="1"/>
  <c r="DL553" i="1"/>
  <c r="FP553" i="1"/>
  <c r="FQ553" i="1" s="1"/>
  <c r="FN553" i="1"/>
  <c r="ED195" i="1"/>
  <c r="EF195" i="1"/>
  <c r="EG195" i="1" s="1"/>
  <c r="ED179" i="1"/>
  <c r="EF179" i="1"/>
  <c r="EG179" i="1" s="1"/>
  <c r="GK344" i="1"/>
  <c r="FS344" i="1"/>
  <c r="FA344" i="1"/>
  <c r="EI344" i="1"/>
  <c r="DQ344" i="1"/>
  <c r="CY344" i="1"/>
  <c r="GJ344" i="1"/>
  <c r="FR344" i="1"/>
  <c r="EZ344" i="1"/>
  <c r="EH344" i="1"/>
  <c r="DP344" i="1"/>
  <c r="CX344" i="1"/>
  <c r="FN538" i="1"/>
  <c r="FP538" i="1"/>
  <c r="FQ538" i="1" s="1"/>
  <c r="GH520" i="1"/>
  <c r="GI520" i="1" s="1"/>
  <c r="GF520" i="1"/>
  <c r="GH466" i="1"/>
  <c r="GI466" i="1" s="1"/>
  <c r="GF466" i="1"/>
  <c r="CT455" i="1"/>
  <c r="CV455" i="1"/>
  <c r="CW455" i="1" s="1"/>
  <c r="ED547" i="1"/>
  <c r="EF547" i="1"/>
  <c r="EG547" i="1" s="1"/>
  <c r="ED12" i="1"/>
  <c r="EF12" i="1"/>
  <c r="EG12" i="1" s="1"/>
  <c r="CV240" i="1"/>
  <c r="CW240" i="1" s="1"/>
  <c r="CT240" i="1"/>
  <c r="ED57" i="1"/>
  <c r="EF57" i="1"/>
  <c r="EG57" i="1" s="1"/>
  <c r="FN32" i="1"/>
  <c r="FP32" i="1"/>
  <c r="FQ32" i="1" s="1"/>
  <c r="FN30" i="1"/>
  <c r="FP30" i="1"/>
  <c r="FQ30" i="1" s="1"/>
  <c r="EF278" i="1"/>
  <c r="EG278" i="1" s="1"/>
  <c r="ED278" i="1"/>
  <c r="FN43" i="1"/>
  <c r="FP43" i="1"/>
  <c r="FQ43" i="1" s="1"/>
  <c r="ED256" i="1"/>
  <c r="EF256" i="1"/>
  <c r="EG256" i="1" s="1"/>
  <c r="EF361" i="1"/>
  <c r="EG361" i="1" s="1"/>
  <c r="ED361" i="1"/>
  <c r="CT536" i="1"/>
  <c r="CV536" i="1"/>
  <c r="CW536" i="1" s="1"/>
  <c r="FN358" i="1"/>
  <c r="FP358" i="1"/>
  <c r="FQ358" i="1" s="1"/>
  <c r="EX361" i="1"/>
  <c r="EY361" i="1" s="1"/>
  <c r="EV361" i="1"/>
  <c r="EX122" i="1"/>
  <c r="EY122" i="1" s="1"/>
  <c r="EV122" i="1"/>
  <c r="GH310" i="1"/>
  <c r="GI310" i="1" s="1"/>
  <c r="GF310" i="1"/>
  <c r="EV19" i="1"/>
  <c r="EX19" i="1"/>
  <c r="EY19" i="1" s="1"/>
  <c r="GF447" i="1"/>
  <c r="GH447" i="1"/>
  <c r="GI447" i="1" s="1"/>
  <c r="EX409" i="1"/>
  <c r="EY409" i="1" s="1"/>
  <c r="EV409" i="1"/>
  <c r="EF211" i="1"/>
  <c r="EG211" i="1" s="1"/>
  <c r="ED211" i="1"/>
  <c r="EF380" i="1"/>
  <c r="EG380" i="1" s="1"/>
  <c r="ED380" i="1"/>
  <c r="EX454" i="1"/>
  <c r="EY454" i="1" s="1"/>
  <c r="EV454" i="1"/>
  <c r="EF326" i="1"/>
  <c r="EG326" i="1" s="1"/>
  <c r="ED326" i="1"/>
  <c r="DN111" i="1"/>
  <c r="DO111" i="1" s="1"/>
  <c r="DL111" i="1"/>
  <c r="GF68" i="1"/>
  <c r="GH68" i="1"/>
  <c r="GI68" i="1" s="1"/>
  <c r="GF48" i="1"/>
  <c r="GH48" i="1"/>
  <c r="GI48" i="1" s="1"/>
  <c r="GH353" i="1"/>
  <c r="GI353" i="1" s="1"/>
  <c r="GF353" i="1"/>
  <c r="CT20" i="1"/>
  <c r="CV20" i="1"/>
  <c r="CW20" i="1" s="1"/>
  <c r="EF478" i="1"/>
  <c r="EG478" i="1" s="1"/>
  <c r="ED478" i="1"/>
  <c r="FP293" i="1"/>
  <c r="FQ293" i="1" s="1"/>
  <c r="FN293" i="1"/>
  <c r="GH428" i="1"/>
  <c r="GI428" i="1" s="1"/>
  <c r="GF428" i="1"/>
  <c r="FP361" i="1"/>
  <c r="FQ361" i="1" s="1"/>
  <c r="FN361" i="1"/>
  <c r="FP409" i="1"/>
  <c r="FQ409" i="1" s="1"/>
  <c r="FN409" i="1"/>
  <c r="EX211" i="1"/>
  <c r="EY211" i="1" s="1"/>
  <c r="EV211" i="1"/>
  <c r="EV23" i="1"/>
  <c r="EX23" i="1"/>
  <c r="EY23" i="1" s="1"/>
  <c r="L13" i="19"/>
  <c r="EX468" i="1"/>
  <c r="EV468" i="1"/>
  <c r="EV233" i="1"/>
  <c r="EX233" i="1"/>
  <c r="EY233" i="1" s="1"/>
  <c r="EX340" i="1"/>
  <c r="EY340" i="1" s="1"/>
  <c r="EV340" i="1"/>
  <c r="DN306" i="1"/>
  <c r="DO306" i="1" s="1"/>
  <c r="DL306" i="1"/>
  <c r="GH111" i="1"/>
  <c r="GI111" i="1" s="1"/>
  <c r="GF111" i="1"/>
  <c r="DL76" i="1"/>
  <c r="DN76" i="1"/>
  <c r="DO76" i="1" s="1"/>
  <c r="GF72" i="1"/>
  <c r="GH72" i="1"/>
  <c r="GI72" i="1" s="1"/>
  <c r="DL68" i="1"/>
  <c r="DN68" i="1"/>
  <c r="DO68" i="1" s="1"/>
  <c r="GF64" i="1"/>
  <c r="GH64" i="1"/>
  <c r="GI64" i="1" s="1"/>
  <c r="DL60" i="1"/>
  <c r="DN60" i="1"/>
  <c r="DO60" i="1" s="1"/>
  <c r="GF56" i="1"/>
  <c r="GH56" i="1"/>
  <c r="GI56" i="1" s="1"/>
  <c r="DL48" i="1"/>
  <c r="DN48" i="1"/>
  <c r="DO48" i="1" s="1"/>
  <c r="GH114" i="1"/>
  <c r="GI114" i="1" s="1"/>
  <c r="GF114" i="1"/>
  <c r="DN353" i="1"/>
  <c r="DO353" i="1" s="1"/>
  <c r="DL353" i="1"/>
  <c r="EX120" i="1"/>
  <c r="EY120" i="1" s="1"/>
  <c r="EV120" i="1"/>
  <c r="DN78" i="1"/>
  <c r="DO78" i="1" s="1"/>
  <c r="DL78" i="1"/>
  <c r="EX106" i="1"/>
  <c r="EY106" i="1" s="1"/>
  <c r="EV106" i="1"/>
  <c r="GH453" i="1"/>
  <c r="GI453" i="1" s="1"/>
  <c r="GF453" i="1"/>
  <c r="DL472" i="1"/>
  <c r="DN472" i="1"/>
  <c r="DO472" i="1" s="1"/>
  <c r="EF352" i="1"/>
  <c r="EG352" i="1" s="1"/>
  <c r="ED352" i="1"/>
  <c r="EX352" i="1"/>
  <c r="EY352" i="1" s="1"/>
  <c r="EV352" i="1"/>
  <c r="EV207" i="1"/>
  <c r="EX207" i="1"/>
  <c r="EY207" i="1" s="1"/>
  <c r="EV199" i="1"/>
  <c r="EX199" i="1"/>
  <c r="EY199" i="1" s="1"/>
  <c r="DN535" i="1"/>
  <c r="DO535" i="1" s="1"/>
  <c r="DL535" i="1"/>
  <c r="EV526" i="1"/>
  <c r="EX526" i="1"/>
  <c r="EY526" i="1" s="1"/>
  <c r="GK399" i="1"/>
  <c r="FS399" i="1"/>
  <c r="FA399" i="1"/>
  <c r="EI399" i="1"/>
  <c r="DQ399" i="1"/>
  <c r="CY399" i="1"/>
  <c r="FR399" i="1"/>
  <c r="EH399" i="1"/>
  <c r="CX399" i="1"/>
  <c r="GJ399" i="1"/>
  <c r="DP399" i="1"/>
  <c r="EZ399" i="1"/>
  <c r="DQ135" i="1"/>
  <c r="FS135" i="1"/>
  <c r="DP135" i="1"/>
  <c r="FR135" i="1"/>
  <c r="EI135" i="1"/>
  <c r="GK135" i="1"/>
  <c r="EH135" i="1"/>
  <c r="GJ135" i="1"/>
  <c r="CY135" i="1"/>
  <c r="FA135" i="1"/>
  <c r="CX135" i="1"/>
  <c r="EZ135" i="1"/>
  <c r="GH118" i="1"/>
  <c r="GI118" i="1" s="1"/>
  <c r="GF118" i="1"/>
  <c r="CV93" i="1"/>
  <c r="CW93" i="1" s="1"/>
  <c r="CT93" i="1"/>
  <c r="GH115" i="1"/>
  <c r="GI115" i="1" s="1"/>
  <c r="GF115" i="1"/>
  <c r="EV45" i="1"/>
  <c r="EX45" i="1"/>
  <c r="EY45" i="1" s="1"/>
  <c r="EV29" i="1"/>
  <c r="EX29" i="1"/>
  <c r="EY29" i="1" s="1"/>
  <c r="DN488" i="1"/>
  <c r="DO488" i="1" s="1"/>
  <c r="DL488" i="1"/>
  <c r="GH445" i="1"/>
  <c r="GI445" i="1" s="1"/>
  <c r="GF445" i="1"/>
  <c r="ED70" i="1"/>
  <c r="EF70" i="1"/>
  <c r="EG70" i="1" s="1"/>
  <c r="ED62" i="1"/>
  <c r="EF62" i="1"/>
  <c r="EG62" i="1" s="1"/>
  <c r="ED52" i="1"/>
  <c r="EF52" i="1"/>
  <c r="EG52" i="1" s="1"/>
  <c r="CT44" i="1"/>
  <c r="CV44" i="1"/>
  <c r="CW44" i="1" s="1"/>
  <c r="FN36" i="1"/>
  <c r="FP36" i="1"/>
  <c r="FQ36" i="1" s="1"/>
  <c r="CT28" i="1"/>
  <c r="CV28" i="1"/>
  <c r="CW28" i="1" s="1"/>
  <c r="FN20" i="1"/>
  <c r="FP20" i="1"/>
  <c r="FQ20" i="1" s="1"/>
  <c r="EF108" i="1"/>
  <c r="EG108" i="1" s="1"/>
  <c r="ED108" i="1"/>
  <c r="GH478" i="1"/>
  <c r="GI478" i="1" s="1"/>
  <c r="GF478" i="1"/>
  <c r="GH334" i="1"/>
  <c r="GI334" i="1" s="1"/>
  <c r="GF334" i="1"/>
  <c r="DN499" i="1"/>
  <c r="DO499" i="1" s="1"/>
  <c r="DL499" i="1"/>
  <c r="DL350" i="1"/>
  <c r="DN350" i="1"/>
  <c r="DO350" i="1" s="1"/>
  <c r="DN293" i="1"/>
  <c r="DO293" i="1" s="1"/>
  <c r="DL293" i="1"/>
  <c r="FP243" i="1"/>
  <c r="FQ243" i="1" s="1"/>
  <c r="FN243" i="1"/>
  <c r="CV98" i="1"/>
  <c r="CW98" i="1" s="1"/>
  <c r="CT98" i="1"/>
  <c r="GF432" i="1"/>
  <c r="GH432" i="1"/>
  <c r="GI432" i="1" s="1"/>
  <c r="EX374" i="1"/>
  <c r="EY374" i="1" s="1"/>
  <c r="EV374" i="1"/>
  <c r="GH99" i="1"/>
  <c r="GI99" i="1" s="1"/>
  <c r="GF99" i="1"/>
  <c r="EV180" i="1"/>
  <c r="EX180" i="1"/>
  <c r="EY180" i="1" s="1"/>
  <c r="GF431" i="1"/>
  <c r="GH431" i="1"/>
  <c r="GI431" i="1" s="1"/>
  <c r="EV302" i="1"/>
  <c r="EX302" i="1"/>
  <c r="EY302" i="1" s="1"/>
  <c r="DL242" i="1"/>
  <c r="DN242" i="1"/>
  <c r="DO242" i="1" s="1"/>
  <c r="DN268" i="1"/>
  <c r="DO268" i="1" s="1"/>
  <c r="DL268" i="1"/>
  <c r="EV65" i="1"/>
  <c r="EX65" i="1"/>
  <c r="EY65" i="1" s="1"/>
  <c r="EV40" i="1"/>
  <c r="EX40" i="1"/>
  <c r="EY40" i="1" s="1"/>
  <c r="DL22" i="1"/>
  <c r="DN22" i="1"/>
  <c r="DO22" i="1" s="1"/>
  <c r="GF299" i="1"/>
  <c r="GH299" i="1"/>
  <c r="GI299" i="1" s="1"/>
  <c r="DN116" i="1"/>
  <c r="DO116" i="1" s="1"/>
  <c r="DL116" i="1"/>
  <c r="EX552" i="1"/>
  <c r="EY552" i="1" s="1"/>
  <c r="EV552" i="1"/>
  <c r="EV285" i="1"/>
  <c r="EX285" i="1"/>
  <c r="EY285" i="1" s="1"/>
  <c r="EF435" i="1"/>
  <c r="EG435" i="1" s="1"/>
  <c r="ED435" i="1"/>
  <c r="GH450" i="1"/>
  <c r="GI450" i="1" s="1"/>
  <c r="GF450" i="1"/>
  <c r="GF406" i="1"/>
  <c r="GH406" i="1"/>
  <c r="GI406" i="1" s="1"/>
  <c r="FP289" i="1"/>
  <c r="FQ289" i="1" s="1"/>
  <c r="FN289" i="1"/>
  <c r="EF368" i="1"/>
  <c r="EG368" i="1" s="1"/>
  <c r="ED368" i="1"/>
  <c r="ED543" i="1"/>
  <c r="EF543" i="1"/>
  <c r="EG543" i="1" s="1"/>
  <c r="EF102" i="1"/>
  <c r="EG102" i="1" s="1"/>
  <c r="ED102" i="1"/>
  <c r="CV123" i="1"/>
  <c r="CW123" i="1" s="1"/>
  <c r="CT123" i="1"/>
  <c r="EF371" i="1"/>
  <c r="EG371" i="1" s="1"/>
  <c r="ED371" i="1"/>
  <c r="DN533" i="1"/>
  <c r="DO533" i="1" s="1"/>
  <c r="DL533" i="1"/>
  <c r="DN442" i="1"/>
  <c r="DO442" i="1" s="1"/>
  <c r="DL442" i="1"/>
  <c r="FP318" i="1"/>
  <c r="FQ318" i="1" s="1"/>
  <c r="FN318" i="1"/>
  <c r="CT50" i="1"/>
  <c r="CV50" i="1"/>
  <c r="CW50" i="1" s="1"/>
  <c r="GH376" i="1"/>
  <c r="GI376" i="1" s="1"/>
  <c r="GF376" i="1"/>
  <c r="DN370" i="1"/>
  <c r="DO370" i="1" s="1"/>
  <c r="DL370" i="1"/>
  <c r="EX255" i="1"/>
  <c r="EY255" i="1" s="1"/>
  <c r="EV255" i="1"/>
  <c r="GF41" i="1"/>
  <c r="GH41" i="1"/>
  <c r="GI41" i="1" s="1"/>
  <c r="DL33" i="1"/>
  <c r="DN33" i="1"/>
  <c r="DO33" i="1" s="1"/>
  <c r="GF25" i="1"/>
  <c r="GH25" i="1"/>
  <c r="GI25" i="1" s="1"/>
  <c r="EF128" i="1"/>
  <c r="EG128" i="1" s="1"/>
  <c r="ED128" i="1"/>
  <c r="DN517" i="1"/>
  <c r="DO517" i="1" s="1"/>
  <c r="DL517" i="1"/>
  <c r="EF342" i="1"/>
  <c r="EG342" i="1" s="1"/>
  <c r="ED342" i="1"/>
  <c r="GK528" i="1"/>
  <c r="FS528" i="1"/>
  <c r="FA528" i="1"/>
  <c r="EI528" i="1"/>
  <c r="DQ528" i="1"/>
  <c r="CY528" i="1"/>
  <c r="EH528" i="1"/>
  <c r="GJ528" i="1"/>
  <c r="CX528" i="1"/>
  <c r="DP528" i="1"/>
  <c r="EZ528" i="1"/>
  <c r="FR528" i="1"/>
  <c r="GH482" i="1"/>
  <c r="GI482" i="1" s="1"/>
  <c r="GF482" i="1"/>
  <c r="EV461" i="1"/>
  <c r="EX461" i="1"/>
  <c r="EY461" i="1" s="1"/>
  <c r="DN258" i="1"/>
  <c r="DO258" i="1" s="1"/>
  <c r="DL258" i="1"/>
  <c r="FP323" i="1"/>
  <c r="FQ323" i="1" s="1"/>
  <c r="FN323" i="1"/>
  <c r="ED46" i="1"/>
  <c r="EF46" i="1"/>
  <c r="EG46" i="1" s="1"/>
  <c r="FP483" i="1"/>
  <c r="FQ483" i="1" s="1"/>
  <c r="FN483" i="1"/>
  <c r="DL198" i="1"/>
  <c r="DN198" i="1"/>
  <c r="DO198" i="1" s="1"/>
  <c r="ED204" i="1"/>
  <c r="EF204" i="1"/>
  <c r="EG204" i="1" s="1"/>
  <c r="GK230" i="1"/>
  <c r="FS230" i="1"/>
  <c r="FA230" i="1"/>
  <c r="EI230" i="1"/>
  <c r="DQ230" i="1"/>
  <c r="CY230" i="1"/>
  <c r="GJ230" i="1"/>
  <c r="FR230" i="1"/>
  <c r="EZ230" i="1"/>
  <c r="EH230" i="1"/>
  <c r="DP230" i="1"/>
  <c r="CX230" i="1"/>
  <c r="ED47" i="1"/>
  <c r="EF47" i="1"/>
  <c r="EG47" i="1" s="1"/>
  <c r="ED421" i="1"/>
  <c r="EF421" i="1"/>
  <c r="EG421" i="1" s="1"/>
  <c r="CT354" i="1"/>
  <c r="CV354" i="1"/>
  <c r="CW354" i="1" s="1"/>
  <c r="FP355" i="1"/>
  <c r="FQ355" i="1" s="1"/>
  <c r="FN355" i="1"/>
  <c r="ED185" i="1"/>
  <c r="EF185" i="1"/>
  <c r="EG185" i="1" s="1"/>
  <c r="DN273" i="1"/>
  <c r="DO273" i="1" s="1"/>
  <c r="DL273" i="1"/>
  <c r="CV124" i="1"/>
  <c r="CW124" i="1" s="1"/>
  <c r="CT124" i="1"/>
  <c r="FN75" i="1"/>
  <c r="FP75" i="1"/>
  <c r="FQ75" i="1" s="1"/>
  <c r="CT71" i="1"/>
  <c r="CV71" i="1"/>
  <c r="CW71" i="1" s="1"/>
  <c r="FN67" i="1"/>
  <c r="FP67" i="1"/>
  <c r="FQ67" i="1" s="1"/>
  <c r="CT63" i="1"/>
  <c r="CV63" i="1"/>
  <c r="CW63" i="1" s="1"/>
  <c r="FN59" i="1"/>
  <c r="FP59" i="1"/>
  <c r="FQ59" i="1" s="1"/>
  <c r="CV121" i="1"/>
  <c r="CW121" i="1" s="1"/>
  <c r="CT121" i="1"/>
  <c r="FP126" i="1"/>
  <c r="FQ126" i="1" s="1"/>
  <c r="FN126" i="1"/>
  <c r="FS489" i="1"/>
  <c r="CY489" i="1"/>
  <c r="FR489" i="1"/>
  <c r="CX489" i="1"/>
  <c r="GK489" i="1"/>
  <c r="DQ489" i="1"/>
  <c r="GJ489" i="1"/>
  <c r="DP489" i="1"/>
  <c r="EI489" i="1"/>
  <c r="EH489" i="1"/>
  <c r="FA489" i="1"/>
  <c r="EZ489" i="1"/>
  <c r="ED504" i="1"/>
  <c r="EF504" i="1"/>
  <c r="EG504" i="1" s="1"/>
  <c r="GK497" i="1"/>
  <c r="FS497" i="1"/>
  <c r="FA497" i="1"/>
  <c r="EI497" i="1"/>
  <c r="DQ497" i="1"/>
  <c r="CY497" i="1"/>
  <c r="EZ497" i="1"/>
  <c r="CX497" i="1"/>
  <c r="FR497" i="1"/>
  <c r="DP497" i="1"/>
  <c r="EH497" i="1"/>
  <c r="GJ497" i="1"/>
  <c r="FP470" i="1"/>
  <c r="FQ470" i="1" s="1"/>
  <c r="FN470" i="1"/>
  <c r="DN86" i="1"/>
  <c r="DO86" i="1" s="1"/>
  <c r="DL86" i="1"/>
  <c r="EX132" i="1"/>
  <c r="EY132" i="1" s="1"/>
  <c r="EV132" i="1"/>
  <c r="DL555" i="1"/>
  <c r="DN555" i="1"/>
  <c r="DO555" i="1" s="1"/>
  <c r="EX419" i="1"/>
  <c r="EY419" i="1" s="1"/>
  <c r="EV419" i="1"/>
  <c r="EF480" i="1"/>
  <c r="EG480" i="1" s="1"/>
  <c r="ED480" i="1"/>
  <c r="FP462" i="1"/>
  <c r="FQ462" i="1" s="1"/>
  <c r="FN462" i="1"/>
  <c r="GF333" i="1"/>
  <c r="GH333" i="1"/>
  <c r="GI333" i="1" s="1"/>
  <c r="DL257" i="1"/>
  <c r="DN257" i="1"/>
  <c r="DO257" i="1" s="1"/>
  <c r="GH232" i="1"/>
  <c r="GI232" i="1" s="1"/>
  <c r="GF232" i="1"/>
  <c r="DN251" i="1"/>
  <c r="DO251" i="1" s="1"/>
  <c r="DL251" i="1"/>
  <c r="ED209" i="1"/>
  <c r="EF209" i="1"/>
  <c r="EG209" i="1" s="1"/>
  <c r="DL205" i="1"/>
  <c r="DN205" i="1"/>
  <c r="DO205" i="1" s="1"/>
  <c r="GF201" i="1"/>
  <c r="GH201" i="1"/>
  <c r="GI201" i="1" s="1"/>
  <c r="DN109" i="1"/>
  <c r="DO109" i="1" s="1"/>
  <c r="DL109" i="1"/>
  <c r="EV34" i="1"/>
  <c r="EX34" i="1"/>
  <c r="EY34" i="1" s="1"/>
  <c r="GF276" i="1"/>
  <c r="GH276" i="1"/>
  <c r="GI276" i="1" s="1"/>
  <c r="DN225" i="1"/>
  <c r="DO225" i="1" s="1"/>
  <c r="DL225" i="1"/>
  <c r="EX325" i="1"/>
  <c r="EY325" i="1" s="1"/>
  <c r="EV325" i="1"/>
  <c r="FP248" i="1"/>
  <c r="FQ248" i="1" s="1"/>
  <c r="FN248" i="1"/>
  <c r="EF129" i="1"/>
  <c r="EG129" i="1" s="1"/>
  <c r="ED129" i="1"/>
  <c r="ED496" i="1"/>
  <c r="EF496" i="1"/>
  <c r="EG496" i="1" s="1"/>
  <c r="DQ292" i="1"/>
  <c r="CX292" i="1"/>
  <c r="EI292" i="1"/>
  <c r="DP292" i="1"/>
  <c r="FA292" i="1"/>
  <c r="EH292" i="1"/>
  <c r="FS292" i="1"/>
  <c r="EZ292" i="1"/>
  <c r="GK292" i="1"/>
  <c r="FR292" i="1"/>
  <c r="GJ292" i="1"/>
  <c r="CY292" i="1"/>
  <c r="FP424" i="1"/>
  <c r="FQ424" i="1" s="1"/>
  <c r="FN424" i="1"/>
  <c r="EF229" i="1"/>
  <c r="EG229" i="1" s="1"/>
  <c r="ED229" i="1"/>
  <c r="EF542" i="1"/>
  <c r="EG542" i="1" s="1"/>
  <c r="ED542" i="1"/>
  <c r="GH360" i="1"/>
  <c r="GI360" i="1" s="1"/>
  <c r="GF360" i="1"/>
  <c r="CT250" i="1"/>
  <c r="CV250" i="1"/>
  <c r="CW250" i="1" s="1"/>
  <c r="FP215" i="1"/>
  <c r="FQ215" i="1" s="1"/>
  <c r="FN215" i="1"/>
  <c r="GF51" i="1"/>
  <c r="GH51" i="1"/>
  <c r="GI51" i="1" s="1"/>
  <c r="DN110" i="1"/>
  <c r="DO110" i="1" s="1"/>
  <c r="DL110" i="1"/>
  <c r="GK382" i="1"/>
  <c r="FS382" i="1"/>
  <c r="FA382" i="1"/>
  <c r="EI382" i="1"/>
  <c r="DQ382" i="1"/>
  <c r="CY382" i="1"/>
  <c r="EH382" i="1"/>
  <c r="EZ382" i="1"/>
  <c r="FR382" i="1"/>
  <c r="CX382" i="1"/>
  <c r="GJ382" i="1"/>
  <c r="DP382" i="1"/>
  <c r="GH345" i="1"/>
  <c r="GI345" i="1" s="1"/>
  <c r="GF345" i="1"/>
  <c r="GF544" i="1"/>
  <c r="GH544" i="1"/>
  <c r="GI544" i="1" s="1"/>
  <c r="GJ559" i="1"/>
  <c r="FR559" i="1"/>
  <c r="EZ559" i="1"/>
  <c r="EH559" i="1"/>
  <c r="DP559" i="1"/>
  <c r="CX559" i="1"/>
  <c r="GK559" i="1"/>
  <c r="FA559" i="1"/>
  <c r="DQ559" i="1"/>
  <c r="FS559" i="1"/>
  <c r="EI559" i="1"/>
  <c r="CY559" i="1"/>
  <c r="FN531" i="1"/>
  <c r="FP531" i="1"/>
  <c r="FQ531" i="1" s="1"/>
  <c r="GF260" i="1"/>
  <c r="GH260" i="1"/>
  <c r="GI260" i="1" s="1"/>
  <c r="GJ8" i="1"/>
  <c r="FR8" i="1"/>
  <c r="EZ8" i="1"/>
  <c r="EH8" i="1"/>
  <c r="DP8" i="1"/>
  <c r="CX8" i="1"/>
  <c r="DQ8" i="1"/>
  <c r="GK8" i="1"/>
  <c r="FS8" i="1"/>
  <c r="FA8" i="1"/>
  <c r="EI8" i="1"/>
  <c r="CY8" i="1"/>
  <c r="GF312" i="1"/>
  <c r="GH312" i="1"/>
  <c r="GI312" i="1" s="1"/>
  <c r="FN277" i="1"/>
  <c r="FP277" i="1"/>
  <c r="FQ277" i="1" s="1"/>
  <c r="CT181" i="1"/>
  <c r="CV181" i="1"/>
  <c r="CW181" i="1" s="1"/>
  <c r="FN77" i="1"/>
  <c r="FP77" i="1"/>
  <c r="FQ77" i="1" s="1"/>
  <c r="CT61" i="1"/>
  <c r="CV61" i="1"/>
  <c r="CW61" i="1" s="1"/>
  <c r="FN300" i="1"/>
  <c r="FP300" i="1"/>
  <c r="FQ300" i="1" s="1"/>
  <c r="EF291" i="1"/>
  <c r="EG291" i="1" s="1"/>
  <c r="ED291" i="1"/>
  <c r="GF414" i="1"/>
  <c r="GH414" i="1"/>
  <c r="GI414" i="1" s="1"/>
  <c r="DL202" i="1"/>
  <c r="DN202" i="1"/>
  <c r="DO202" i="1" s="1"/>
  <c r="EV195" i="1"/>
  <c r="EX195" i="1"/>
  <c r="EY195" i="1" s="1"/>
  <c r="EV179" i="1"/>
  <c r="EX179" i="1"/>
  <c r="EY179" i="1" s="1"/>
  <c r="GJ237" i="1"/>
  <c r="FR237" i="1"/>
  <c r="EZ237" i="1"/>
  <c r="EH237" i="1"/>
  <c r="DP237" i="1"/>
  <c r="CX237" i="1"/>
  <c r="DQ237" i="1"/>
  <c r="FA237" i="1"/>
  <c r="CY237" i="1"/>
  <c r="GK237" i="1"/>
  <c r="EI237" i="1"/>
  <c r="FS237" i="1"/>
  <c r="GJ13" i="1"/>
  <c r="FR13" i="1"/>
  <c r="EZ13" i="1"/>
  <c r="EH13" i="1"/>
  <c r="DP13" i="1"/>
  <c r="CX13" i="1"/>
  <c r="FS13" i="1"/>
  <c r="CY13" i="1"/>
  <c r="GK13" i="1"/>
  <c r="DQ13" i="1"/>
  <c r="EI13" i="1"/>
  <c r="FA13" i="1"/>
  <c r="EX520" i="1"/>
  <c r="EY520" i="1" s="1"/>
  <c r="EV520" i="1"/>
  <c r="EF466" i="1"/>
  <c r="EG466" i="1" s="1"/>
  <c r="ED466" i="1"/>
  <c r="DL455" i="1"/>
  <c r="DN455" i="1"/>
  <c r="DO455" i="1" s="1"/>
  <c r="EV547" i="1"/>
  <c r="EX547" i="1"/>
  <c r="EY547" i="1" s="1"/>
  <c r="EV12" i="1"/>
  <c r="EX12" i="1"/>
  <c r="EY12" i="1" s="1"/>
  <c r="DN240" i="1"/>
  <c r="DO240" i="1" s="1"/>
  <c r="DL240" i="1"/>
  <c r="EV57" i="1"/>
  <c r="EX57" i="1"/>
  <c r="EY57" i="1" s="1"/>
  <c r="GF32" i="1"/>
  <c r="GH32" i="1"/>
  <c r="GI32" i="1" s="1"/>
  <c r="GJ418" i="1"/>
  <c r="CY418" i="1"/>
  <c r="DQ418" i="1"/>
  <c r="CX418" i="1"/>
  <c r="EI418" i="1"/>
  <c r="DP418" i="1"/>
  <c r="FA418" i="1"/>
  <c r="EH418" i="1"/>
  <c r="FS418" i="1"/>
  <c r="FR418" i="1"/>
  <c r="EZ418" i="1"/>
  <c r="GK418" i="1"/>
  <c r="GF30" i="1"/>
  <c r="GH30" i="1"/>
  <c r="GI30" i="1" s="1"/>
  <c r="EX278" i="1"/>
  <c r="EY278" i="1" s="1"/>
  <c r="EV278" i="1"/>
  <c r="GF43" i="1"/>
  <c r="GH43" i="1"/>
  <c r="GI43" i="1" s="1"/>
  <c r="EV256" i="1"/>
  <c r="EX256" i="1"/>
  <c r="EY256" i="1" s="1"/>
  <c r="DN367" i="1"/>
  <c r="DO367" i="1" s="1"/>
  <c r="DL367" i="1"/>
  <c r="CT234" i="1"/>
  <c r="CV234" i="1"/>
  <c r="CW234" i="1" s="1"/>
  <c r="ED298" i="1"/>
  <c r="EF298" i="1"/>
  <c r="EG298" i="1" s="1"/>
  <c r="FN464" i="1"/>
  <c r="FP464" i="1"/>
  <c r="FQ464" i="1" s="1"/>
  <c r="FN341" i="1"/>
  <c r="FP341" i="1"/>
  <c r="FQ341" i="1" s="1"/>
  <c r="GK305" i="1"/>
  <c r="FA305" i="1"/>
  <c r="DQ305" i="1"/>
  <c r="GJ305" i="1"/>
  <c r="EZ305" i="1"/>
  <c r="DP305" i="1"/>
  <c r="FS305" i="1"/>
  <c r="EI305" i="1"/>
  <c r="CY305" i="1"/>
  <c r="FR305" i="1"/>
  <c r="EH305" i="1"/>
  <c r="CX305" i="1"/>
  <c r="GH107" i="1"/>
  <c r="GI107" i="1" s="1"/>
  <c r="GF107" i="1"/>
  <c r="EV485" i="1"/>
  <c r="EX485" i="1"/>
  <c r="EY485" i="1" s="1"/>
  <c r="GF358" i="1"/>
  <c r="GH358" i="1"/>
  <c r="GI358" i="1" s="1"/>
  <c r="DL73" i="1"/>
  <c r="DN73" i="1"/>
  <c r="DO73" i="1" s="1"/>
  <c r="GF24" i="1"/>
  <c r="GH24" i="1"/>
  <c r="GI24" i="1" s="1"/>
  <c r="EX422" i="1"/>
  <c r="EY422" i="1" s="1"/>
  <c r="EV422" i="1"/>
  <c r="EX125" i="1"/>
  <c r="EY125" i="1" s="1"/>
  <c r="EV125" i="1"/>
  <c r="GH306" i="1"/>
  <c r="GI306" i="1" s="1"/>
  <c r="GF306" i="1"/>
  <c r="DL72" i="1"/>
  <c r="DN72" i="1"/>
  <c r="DO72" i="1" s="1"/>
  <c r="GF60" i="1"/>
  <c r="GH60" i="1"/>
  <c r="GI60" i="1" s="1"/>
  <c r="EV530" i="1"/>
  <c r="EX530" i="1"/>
  <c r="EY530" i="1" s="1"/>
  <c r="GH352" i="1"/>
  <c r="GI352" i="1" s="1"/>
  <c r="GF352" i="1"/>
  <c r="EX493" i="1"/>
  <c r="EY493" i="1" s="1"/>
  <c r="EV493" i="1"/>
  <c r="DN445" i="1"/>
  <c r="DO445" i="1" s="1"/>
  <c r="DL445" i="1"/>
  <c r="EF119" i="1"/>
  <c r="EG119" i="1" s="1"/>
  <c r="ED119" i="1"/>
  <c r="FP478" i="1"/>
  <c r="FQ478" i="1" s="1"/>
  <c r="FN478" i="1"/>
  <c r="GF350" i="1"/>
  <c r="GH350" i="1"/>
  <c r="GI350" i="1" s="1"/>
  <c r="DN90" i="1"/>
  <c r="DO90" i="1" s="1"/>
  <c r="DL90" i="1"/>
  <c r="GF242" i="1"/>
  <c r="GH242" i="1"/>
  <c r="GI242" i="1" s="1"/>
  <c r="CT178" i="1"/>
  <c r="CV178" i="1"/>
  <c r="CW178" i="1" s="1"/>
  <c r="FP317" i="1"/>
  <c r="FQ317" i="1" s="1"/>
  <c r="FN317" i="1"/>
  <c r="FN19" i="1"/>
  <c r="FP19" i="1"/>
  <c r="FQ19" i="1" s="1"/>
  <c r="FP235" i="1"/>
  <c r="FQ235" i="1" s="1"/>
  <c r="FN235" i="1"/>
  <c r="GF192" i="1"/>
  <c r="GH192" i="1"/>
  <c r="GI192" i="1" s="1"/>
  <c r="CV106" i="1"/>
  <c r="CW106" i="1" s="1"/>
  <c r="CT106" i="1"/>
  <c r="FP347" i="1"/>
  <c r="FQ347" i="1" s="1"/>
  <c r="FN347" i="1"/>
  <c r="FP337" i="1"/>
  <c r="FQ337" i="1" s="1"/>
  <c r="FN337" i="1"/>
  <c r="EV178" i="1"/>
  <c r="EX178" i="1"/>
  <c r="EY178" i="1" s="1"/>
  <c r="GH522" i="1"/>
  <c r="GI522" i="1" s="1"/>
  <c r="GF522" i="1"/>
  <c r="EV413" i="1"/>
  <c r="EX413" i="1"/>
  <c r="EY413" i="1" s="1"/>
  <c r="ED471" i="1"/>
  <c r="EF471" i="1"/>
  <c r="EG471" i="1" s="1"/>
  <c r="EF367" i="1"/>
  <c r="EG367" i="1" s="1"/>
  <c r="ED367" i="1"/>
  <c r="DN107" i="1"/>
  <c r="DO107" i="1" s="1"/>
  <c r="DL107" i="1"/>
  <c r="EX315" i="1"/>
  <c r="EY315" i="1" s="1"/>
  <c r="EV315" i="1"/>
  <c r="GF234" i="1"/>
  <c r="GH234" i="1"/>
  <c r="GI234" i="1" s="1"/>
  <c r="CV554" i="1"/>
  <c r="CW554" i="1" s="1"/>
  <c r="CT554" i="1"/>
  <c r="DN310" i="1"/>
  <c r="DO310" i="1" s="1"/>
  <c r="DL310" i="1"/>
  <c r="EV182" i="1"/>
  <c r="EX182" i="1"/>
  <c r="EY182" i="1" s="1"/>
  <c r="DL447" i="1"/>
  <c r="DN447" i="1"/>
  <c r="DO447" i="1" s="1"/>
  <c r="GH467" i="1"/>
  <c r="GI467" i="1" s="1"/>
  <c r="GF467" i="1"/>
  <c r="GF298" i="1"/>
  <c r="GH298" i="1"/>
  <c r="GI298" i="1" s="1"/>
  <c r="GK364" i="1"/>
  <c r="FS364" i="1"/>
  <c r="FA364" i="1"/>
  <c r="EI364" i="1"/>
  <c r="DQ364" i="1"/>
  <c r="CY364" i="1"/>
  <c r="GJ364" i="1"/>
  <c r="EZ364" i="1"/>
  <c r="DP364" i="1"/>
  <c r="CX364" i="1"/>
  <c r="EH364" i="1"/>
  <c r="FR364" i="1"/>
  <c r="DL464" i="1"/>
  <c r="DN464" i="1"/>
  <c r="DO464" i="1" s="1"/>
  <c r="DL189" i="1"/>
  <c r="DN189" i="1"/>
  <c r="DO189" i="1" s="1"/>
  <c r="GF73" i="1"/>
  <c r="GH73" i="1"/>
  <c r="GI73" i="1" s="1"/>
  <c r="GH492" i="1"/>
  <c r="GI492" i="1" s="1"/>
  <c r="GF492" i="1"/>
  <c r="FP286" i="1"/>
  <c r="FQ286" i="1" s="1"/>
  <c r="FN286" i="1"/>
  <c r="GF54" i="1"/>
  <c r="GH54" i="1"/>
  <c r="GI54" i="1" s="1"/>
  <c r="GH451" i="1"/>
  <c r="GI451" i="1" s="1"/>
  <c r="GF451" i="1"/>
  <c r="DL271" i="1"/>
  <c r="DN271" i="1"/>
  <c r="DO271" i="1" s="1"/>
  <c r="CT192" i="1"/>
  <c r="CV192" i="1"/>
  <c r="CW192" i="1" s="1"/>
  <c r="FN184" i="1"/>
  <c r="FP184" i="1"/>
  <c r="FQ184" i="1" s="1"/>
  <c r="GJ16" i="1"/>
  <c r="FR16" i="1"/>
  <c r="EZ16" i="1"/>
  <c r="EH16" i="1"/>
  <c r="DP16" i="1"/>
  <c r="CX16" i="1"/>
  <c r="GK16" i="1"/>
  <c r="DQ16" i="1"/>
  <c r="EI16" i="1"/>
  <c r="FA16" i="1"/>
  <c r="FS16" i="1"/>
  <c r="CY16" i="1"/>
  <c r="EF474" i="1"/>
  <c r="EG474" i="1" s="1"/>
  <c r="ED474" i="1"/>
  <c r="GF372" i="1"/>
  <c r="GH372" i="1"/>
  <c r="GI372" i="1" s="1"/>
  <c r="GJ245" i="1"/>
  <c r="FR245" i="1"/>
  <c r="EZ245" i="1"/>
  <c r="EH245" i="1"/>
  <c r="DP245" i="1"/>
  <c r="CX245" i="1"/>
  <c r="FS245" i="1"/>
  <c r="DQ245" i="1"/>
  <c r="FA245" i="1"/>
  <c r="CY245" i="1"/>
  <c r="GK245" i="1"/>
  <c r="EI245" i="1"/>
  <c r="EV191" i="1"/>
  <c r="EX191" i="1"/>
  <c r="EY191" i="1" s="1"/>
  <c r="EX223" i="1"/>
  <c r="EY223" i="1" s="1"/>
  <c r="EV223" i="1"/>
  <c r="FS133" i="1"/>
  <c r="EZ133" i="1"/>
  <c r="GK133" i="1"/>
  <c r="FR133" i="1"/>
  <c r="GJ133" i="1"/>
  <c r="CY133" i="1"/>
  <c r="DQ133" i="1"/>
  <c r="CX133" i="1"/>
  <c r="EI133" i="1"/>
  <c r="DP133" i="1"/>
  <c r="FA133" i="1"/>
  <c r="EH133" i="1"/>
  <c r="EX112" i="1"/>
  <c r="EY112" i="1" s="1"/>
  <c r="EV112" i="1"/>
  <c r="ED365" i="1"/>
  <c r="EF365" i="1"/>
  <c r="EG365" i="1" s="1"/>
  <c r="GH337" i="1"/>
  <c r="GI337" i="1" s="1"/>
  <c r="GF337" i="1"/>
  <c r="CT186" i="1"/>
  <c r="CV186" i="1"/>
  <c r="CW186" i="1" s="1"/>
  <c r="FN178" i="1"/>
  <c r="FP178" i="1"/>
  <c r="FQ178" i="1" s="1"/>
  <c r="FN413" i="1"/>
  <c r="FP413" i="1"/>
  <c r="FQ413" i="1" s="1"/>
  <c r="ED284" i="1"/>
  <c r="EF284" i="1"/>
  <c r="EG284" i="1" s="1"/>
  <c r="EV471" i="1"/>
  <c r="EX471" i="1"/>
  <c r="EY471" i="1" s="1"/>
  <c r="DN373" i="1"/>
  <c r="DO373" i="1" s="1"/>
  <c r="DL373" i="1"/>
  <c r="GK501" i="1"/>
  <c r="FS501" i="1"/>
  <c r="FA501" i="1"/>
  <c r="EI501" i="1"/>
  <c r="DQ501" i="1"/>
  <c r="CY501" i="1"/>
  <c r="EZ501" i="1"/>
  <c r="GJ501" i="1"/>
  <c r="DP501" i="1"/>
  <c r="FR501" i="1"/>
  <c r="EH501" i="1"/>
  <c r="CX501" i="1"/>
  <c r="DN428" i="1"/>
  <c r="DO428" i="1" s="1"/>
  <c r="DL428" i="1"/>
  <c r="CV367" i="1"/>
  <c r="CW367" i="1" s="1"/>
  <c r="CT367" i="1"/>
  <c r="EF107" i="1"/>
  <c r="EG107" i="1" s="1"/>
  <c r="ED107" i="1"/>
  <c r="CV361" i="1"/>
  <c r="CW361" i="1" s="1"/>
  <c r="CT361" i="1"/>
  <c r="CV317" i="1"/>
  <c r="CW317" i="1" s="1"/>
  <c r="CT317" i="1"/>
  <c r="FP315" i="1"/>
  <c r="FQ315" i="1" s="1"/>
  <c r="FN315" i="1"/>
  <c r="CV122" i="1"/>
  <c r="CW122" i="1" s="1"/>
  <c r="CT122" i="1"/>
  <c r="FP554" i="1"/>
  <c r="FQ554" i="1" s="1"/>
  <c r="FN554" i="1"/>
  <c r="EF310" i="1"/>
  <c r="EG310" i="1" s="1"/>
  <c r="ED310" i="1"/>
  <c r="CT190" i="1"/>
  <c r="CV190" i="1"/>
  <c r="CW190" i="1" s="1"/>
  <c r="FN182" i="1"/>
  <c r="FP182" i="1"/>
  <c r="FQ182" i="1" s="1"/>
  <c r="CT19" i="1"/>
  <c r="CV19" i="1"/>
  <c r="CW19" i="1" s="1"/>
  <c r="FN556" i="1"/>
  <c r="FP556" i="1"/>
  <c r="FQ556" i="1" s="1"/>
  <c r="CT485" i="1"/>
  <c r="CV485" i="1"/>
  <c r="CW485" i="1" s="1"/>
  <c r="ED447" i="1"/>
  <c r="EF447" i="1"/>
  <c r="EG447" i="1" s="1"/>
  <c r="EV298" i="1"/>
  <c r="EX298" i="1"/>
  <c r="EY298" i="1" s="1"/>
  <c r="CV281" i="1"/>
  <c r="CW281" i="1" s="1"/>
  <c r="CT281" i="1"/>
  <c r="DL197" i="1"/>
  <c r="DN197" i="1"/>
  <c r="DO197" i="1" s="1"/>
  <c r="DN94" i="1"/>
  <c r="DO94" i="1" s="1"/>
  <c r="DL94" i="1"/>
  <c r="ED358" i="1"/>
  <c r="EF358" i="1"/>
  <c r="EG358" i="1" s="1"/>
  <c r="ED464" i="1"/>
  <c r="EF464" i="1"/>
  <c r="EG464" i="1" s="1"/>
  <c r="CV409" i="1"/>
  <c r="CW409" i="1" s="1"/>
  <c r="CT409" i="1"/>
  <c r="ED189" i="1"/>
  <c r="EF189" i="1"/>
  <c r="EG189" i="1" s="1"/>
  <c r="ED24" i="1"/>
  <c r="EF24" i="1"/>
  <c r="EG24" i="1" s="1"/>
  <c r="GH286" i="1"/>
  <c r="GI286" i="1" s="1"/>
  <c r="GF286" i="1"/>
  <c r="EV31" i="1"/>
  <c r="EX31" i="1"/>
  <c r="EY31" i="1" s="1"/>
  <c r="ED341" i="1"/>
  <c r="EF341" i="1"/>
  <c r="EG341" i="1" s="1"/>
  <c r="CV235" i="1"/>
  <c r="CW235" i="1" s="1"/>
  <c r="CT235" i="1"/>
  <c r="EF523" i="1"/>
  <c r="EG523" i="1" s="1"/>
  <c r="ED523" i="1"/>
  <c r="ED271" i="1"/>
  <c r="EF271" i="1"/>
  <c r="EG271" i="1" s="1"/>
  <c r="GH221" i="1"/>
  <c r="GI221" i="1" s="1"/>
  <c r="GF221" i="1"/>
  <c r="DL192" i="1"/>
  <c r="DN192" i="1"/>
  <c r="DO192" i="1" s="1"/>
  <c r="GF184" i="1"/>
  <c r="GH184" i="1"/>
  <c r="GI184" i="1" s="1"/>
  <c r="EX113" i="1"/>
  <c r="EY113" i="1" s="1"/>
  <c r="EV113" i="1"/>
  <c r="EV474" i="1"/>
  <c r="EX474" i="1"/>
  <c r="EY474" i="1" s="1"/>
  <c r="CT372" i="1"/>
  <c r="CV372" i="1"/>
  <c r="CW372" i="1" s="1"/>
  <c r="CV220" i="1"/>
  <c r="CW220" i="1" s="1"/>
  <c r="CT220" i="1"/>
  <c r="FN191" i="1"/>
  <c r="FP191" i="1"/>
  <c r="FQ191" i="1" s="1"/>
  <c r="CT183" i="1"/>
  <c r="CV183" i="1"/>
  <c r="CW183" i="1" s="1"/>
  <c r="FP223" i="1"/>
  <c r="FQ223" i="1" s="1"/>
  <c r="FN223" i="1"/>
  <c r="GJ503" i="1"/>
  <c r="FR503" i="1"/>
  <c r="EZ503" i="1"/>
  <c r="EH503" i="1"/>
  <c r="DP503" i="1"/>
  <c r="CX503" i="1"/>
  <c r="GK503" i="1"/>
  <c r="DQ503" i="1"/>
  <c r="EI503" i="1"/>
  <c r="FS503" i="1"/>
  <c r="CY503" i="1"/>
  <c r="FA503" i="1"/>
  <c r="DN426" i="1"/>
  <c r="DO426" i="1" s="1"/>
  <c r="DL426" i="1"/>
  <c r="CV125" i="1"/>
  <c r="CW125" i="1" s="1"/>
  <c r="CT125" i="1"/>
  <c r="FP112" i="1"/>
  <c r="FQ112" i="1" s="1"/>
  <c r="FN112" i="1"/>
  <c r="CV84" i="1"/>
  <c r="CW84" i="1" s="1"/>
  <c r="CT84" i="1"/>
  <c r="FP127" i="1"/>
  <c r="FQ127" i="1" s="1"/>
  <c r="FN127" i="1"/>
  <c r="CT558" i="1"/>
  <c r="CV558" i="1"/>
  <c r="CW558" i="1" s="1"/>
  <c r="CV454" i="1"/>
  <c r="CW454" i="1" s="1"/>
  <c r="CT454" i="1"/>
  <c r="FP366" i="1"/>
  <c r="FQ366" i="1" s="1"/>
  <c r="FN366" i="1"/>
  <c r="GF365" i="1"/>
  <c r="GH365" i="1"/>
  <c r="GI365" i="1" s="1"/>
  <c r="FN233" i="1"/>
  <c r="FP233" i="1"/>
  <c r="FQ233" i="1" s="1"/>
  <c r="FP340" i="1"/>
  <c r="FQ340" i="1" s="1"/>
  <c r="FN340" i="1"/>
  <c r="EF306" i="1"/>
  <c r="EG306" i="1" s="1"/>
  <c r="ED306" i="1"/>
  <c r="ED76" i="1"/>
  <c r="EF76" i="1"/>
  <c r="EG76" i="1" s="1"/>
  <c r="ED68" i="1"/>
  <c r="EF68" i="1"/>
  <c r="EG68" i="1" s="1"/>
  <c r="ED60" i="1"/>
  <c r="EF60" i="1"/>
  <c r="EG60" i="1" s="1"/>
  <c r="ED48" i="1"/>
  <c r="EF48" i="1"/>
  <c r="EG48" i="1" s="1"/>
  <c r="CV385" i="1"/>
  <c r="CW385" i="1" s="1"/>
  <c r="CT385" i="1"/>
  <c r="EF353" i="1"/>
  <c r="EG353" i="1" s="1"/>
  <c r="ED353" i="1"/>
  <c r="CV224" i="1"/>
  <c r="CW224" i="1" s="1"/>
  <c r="CT224" i="1"/>
  <c r="FP120" i="1"/>
  <c r="FQ120" i="1" s="1"/>
  <c r="FN120" i="1"/>
  <c r="FP103" i="1"/>
  <c r="FQ103" i="1" s="1"/>
  <c r="FN103" i="1"/>
  <c r="CV78" i="1"/>
  <c r="CW78" i="1" s="1"/>
  <c r="CT78" i="1"/>
  <c r="FP106" i="1"/>
  <c r="FQ106" i="1" s="1"/>
  <c r="FN106" i="1"/>
  <c r="ED472" i="1"/>
  <c r="EF472" i="1"/>
  <c r="EG472" i="1" s="1"/>
  <c r="CT530" i="1"/>
  <c r="CV530" i="1"/>
  <c r="CW530" i="1" s="1"/>
  <c r="CV352" i="1"/>
  <c r="CW352" i="1" s="1"/>
  <c r="CT352" i="1"/>
  <c r="FN207" i="1"/>
  <c r="FP207" i="1"/>
  <c r="FQ207" i="1" s="1"/>
  <c r="CT203" i="1"/>
  <c r="CV203" i="1"/>
  <c r="CW203" i="1" s="1"/>
  <c r="FN199" i="1"/>
  <c r="FP199" i="1"/>
  <c r="FQ199" i="1" s="1"/>
  <c r="EF535" i="1"/>
  <c r="EG535" i="1" s="1"/>
  <c r="ED535" i="1"/>
  <c r="FN526" i="1"/>
  <c r="FP526" i="1"/>
  <c r="FQ526" i="1" s="1"/>
  <c r="CT493" i="1"/>
  <c r="CV493" i="1"/>
  <c r="CW493" i="1" s="1"/>
  <c r="FP93" i="1"/>
  <c r="FQ93" i="1" s="1"/>
  <c r="FN93" i="1"/>
  <c r="FN45" i="1"/>
  <c r="FP45" i="1"/>
  <c r="FQ45" i="1" s="1"/>
  <c r="CT37" i="1"/>
  <c r="CV37" i="1"/>
  <c r="CW37" i="1" s="1"/>
  <c r="FN29" i="1"/>
  <c r="FP29" i="1"/>
  <c r="FQ29" i="1" s="1"/>
  <c r="CT21" i="1"/>
  <c r="CV21" i="1"/>
  <c r="CW21" i="1" s="1"/>
  <c r="GH488" i="1"/>
  <c r="GI488" i="1" s="1"/>
  <c r="GF488" i="1"/>
  <c r="EV70" i="1"/>
  <c r="EX70" i="1"/>
  <c r="EY70" i="1" s="1"/>
  <c r="EV62" i="1"/>
  <c r="EX62" i="1"/>
  <c r="EY62" i="1" s="1"/>
  <c r="EV52" i="1"/>
  <c r="EX52" i="1"/>
  <c r="EY52" i="1" s="1"/>
  <c r="DL44" i="1"/>
  <c r="DN44" i="1"/>
  <c r="DO44" i="1" s="1"/>
  <c r="GF36" i="1"/>
  <c r="GH36" i="1"/>
  <c r="GI36" i="1" s="1"/>
  <c r="DL28" i="1"/>
  <c r="DN28" i="1"/>
  <c r="DO28" i="1" s="1"/>
  <c r="GF20" i="1"/>
  <c r="GH20" i="1"/>
  <c r="GI20" i="1" s="1"/>
  <c r="EX108" i="1"/>
  <c r="EY108" i="1" s="1"/>
  <c r="EV108" i="1"/>
  <c r="GJ525" i="1"/>
  <c r="FR525" i="1"/>
  <c r="EZ525" i="1"/>
  <c r="EH525" i="1"/>
  <c r="DP525" i="1"/>
  <c r="CX525" i="1"/>
  <c r="GK525" i="1"/>
  <c r="FA525" i="1"/>
  <c r="DQ525" i="1"/>
  <c r="FS525" i="1"/>
  <c r="EI525" i="1"/>
  <c r="CY525" i="1"/>
  <c r="GH499" i="1"/>
  <c r="GI499" i="1" s="1"/>
  <c r="GF499" i="1"/>
  <c r="ED350" i="1"/>
  <c r="EF350" i="1"/>
  <c r="EG350" i="1" s="1"/>
  <c r="CV293" i="1"/>
  <c r="CW293" i="1" s="1"/>
  <c r="CT293" i="1"/>
  <c r="GH243" i="1"/>
  <c r="GI243" i="1" s="1"/>
  <c r="GF243" i="1"/>
  <c r="EF98" i="1"/>
  <c r="EG98" i="1" s="1"/>
  <c r="ED98" i="1"/>
  <c r="CT432" i="1"/>
  <c r="CV432" i="1"/>
  <c r="CW432" i="1" s="1"/>
  <c r="GH374" i="1"/>
  <c r="GI374" i="1" s="1"/>
  <c r="GF374" i="1"/>
  <c r="CV347" i="1"/>
  <c r="CW347" i="1" s="1"/>
  <c r="CT347" i="1"/>
  <c r="EX99" i="1"/>
  <c r="EY99" i="1" s="1"/>
  <c r="EV99" i="1"/>
  <c r="CT188" i="1"/>
  <c r="CV188" i="1"/>
  <c r="CW188" i="1" s="1"/>
  <c r="FN180" i="1"/>
  <c r="FP180" i="1"/>
  <c r="FQ180" i="1" s="1"/>
  <c r="CV90" i="1"/>
  <c r="CW90" i="1" s="1"/>
  <c r="CT90" i="1"/>
  <c r="FN302" i="1"/>
  <c r="FP302" i="1"/>
  <c r="FQ302" i="1" s="1"/>
  <c r="ED242" i="1"/>
  <c r="EF242" i="1"/>
  <c r="EG242" i="1" s="1"/>
  <c r="EF268" i="1"/>
  <c r="EG268" i="1" s="1"/>
  <c r="ED268" i="1"/>
  <c r="FN65" i="1"/>
  <c r="FP65" i="1"/>
  <c r="FQ65" i="1" s="1"/>
  <c r="GH491" i="1"/>
  <c r="GI491" i="1" s="1"/>
  <c r="GF491" i="1"/>
  <c r="FN40" i="1"/>
  <c r="FP40" i="1"/>
  <c r="FQ40" i="1" s="1"/>
  <c r="ED22" i="1"/>
  <c r="EF22" i="1"/>
  <c r="EG22" i="1" s="1"/>
  <c r="EF116" i="1"/>
  <c r="EG116" i="1" s="1"/>
  <c r="ED116" i="1"/>
  <c r="CT35" i="1"/>
  <c r="CV35" i="1"/>
  <c r="CW35" i="1" s="1"/>
  <c r="FN552" i="1"/>
  <c r="FP552" i="1"/>
  <c r="FQ552" i="1" s="1"/>
  <c r="FN285" i="1"/>
  <c r="FP285" i="1"/>
  <c r="FQ285" i="1" s="1"/>
  <c r="GK275" i="1"/>
  <c r="FS275" i="1"/>
  <c r="FA275" i="1"/>
  <c r="EI275" i="1"/>
  <c r="DQ275" i="1"/>
  <c r="CY275" i="1"/>
  <c r="EZ275" i="1"/>
  <c r="CX275" i="1"/>
  <c r="GJ275" i="1"/>
  <c r="EH275" i="1"/>
  <c r="FR275" i="1"/>
  <c r="DP275" i="1"/>
  <c r="EX435" i="1"/>
  <c r="EY435" i="1" s="1"/>
  <c r="EV435" i="1"/>
  <c r="EF450" i="1"/>
  <c r="EG450" i="1" s="1"/>
  <c r="ED450" i="1"/>
  <c r="CT384" i="1"/>
  <c r="CV384" i="1"/>
  <c r="CW384" i="1" s="1"/>
  <c r="DL384" i="1"/>
  <c r="DN384" i="1"/>
  <c r="DO384" i="1" s="1"/>
  <c r="ED495" i="1"/>
  <c r="EF495" i="1"/>
  <c r="EG495" i="1" s="1"/>
  <c r="GH289" i="1"/>
  <c r="GI289" i="1" s="1"/>
  <c r="GF289" i="1"/>
  <c r="EV476" i="1"/>
  <c r="EX476" i="1"/>
  <c r="EY476" i="1" s="1"/>
  <c r="EX368" i="1"/>
  <c r="EY368" i="1" s="1"/>
  <c r="EV368" i="1"/>
  <c r="GJ15" i="1"/>
  <c r="FR15" i="1"/>
  <c r="EZ15" i="1"/>
  <c r="EH15" i="1"/>
  <c r="DP15" i="1"/>
  <c r="CX15" i="1"/>
  <c r="EI15" i="1"/>
  <c r="FA15" i="1"/>
  <c r="FS15" i="1"/>
  <c r="CY15" i="1"/>
  <c r="GK15" i="1"/>
  <c r="DQ15" i="1"/>
  <c r="EV543" i="1"/>
  <c r="EX543" i="1"/>
  <c r="EY543" i="1" s="1"/>
  <c r="FP102" i="1"/>
  <c r="FQ102" i="1" s="1"/>
  <c r="FN102" i="1"/>
  <c r="DN123" i="1"/>
  <c r="DO123" i="1" s="1"/>
  <c r="DL123" i="1"/>
  <c r="EX371" i="1"/>
  <c r="EY371" i="1" s="1"/>
  <c r="EV371" i="1"/>
  <c r="EF533" i="1"/>
  <c r="EG533" i="1" s="1"/>
  <c r="ED533" i="1"/>
  <c r="GH318" i="1"/>
  <c r="GI318" i="1" s="1"/>
  <c r="GF318" i="1"/>
  <c r="DL50" i="1"/>
  <c r="DN50" i="1"/>
  <c r="DO50" i="1" s="1"/>
  <c r="ED370" i="1"/>
  <c r="EF370" i="1"/>
  <c r="EG370" i="1" s="1"/>
  <c r="FP255" i="1"/>
  <c r="FQ255" i="1" s="1"/>
  <c r="FN255" i="1"/>
  <c r="ED33" i="1"/>
  <c r="EF33" i="1"/>
  <c r="EG33" i="1" s="1"/>
  <c r="EX128" i="1"/>
  <c r="EY128" i="1" s="1"/>
  <c r="EV128" i="1"/>
  <c r="EF517" i="1"/>
  <c r="EG517" i="1" s="1"/>
  <c r="ED517" i="1"/>
  <c r="GF517" i="1"/>
  <c r="GH517" i="1"/>
  <c r="GI517" i="1" s="1"/>
  <c r="EX342" i="1"/>
  <c r="EY342" i="1" s="1"/>
  <c r="EV342" i="1"/>
  <c r="GK335" i="1"/>
  <c r="FS335" i="1"/>
  <c r="FA335" i="1"/>
  <c r="EI335" i="1"/>
  <c r="DQ335" i="1"/>
  <c r="CY335" i="1"/>
  <c r="EH335" i="1"/>
  <c r="FR335" i="1"/>
  <c r="DP335" i="1"/>
  <c r="EZ335" i="1"/>
  <c r="GJ335" i="1"/>
  <c r="CX335" i="1"/>
  <c r="CT69" i="1"/>
  <c r="CV69" i="1"/>
  <c r="CW69" i="1" s="1"/>
  <c r="FP461" i="1"/>
  <c r="FQ461" i="1" s="1"/>
  <c r="FN461" i="1"/>
  <c r="GK407" i="1"/>
  <c r="FS407" i="1"/>
  <c r="FA407" i="1"/>
  <c r="EI407" i="1"/>
  <c r="DQ407" i="1"/>
  <c r="CY407" i="1"/>
  <c r="FR407" i="1"/>
  <c r="EH407" i="1"/>
  <c r="CX407" i="1"/>
  <c r="GJ407" i="1"/>
  <c r="EZ407" i="1"/>
  <c r="DP407" i="1"/>
  <c r="EX258" i="1"/>
  <c r="EY258" i="1" s="1"/>
  <c r="EV258" i="1"/>
  <c r="GH323" i="1"/>
  <c r="GI323" i="1" s="1"/>
  <c r="GF323" i="1"/>
  <c r="EV46" i="1"/>
  <c r="EX46" i="1"/>
  <c r="EY46" i="1" s="1"/>
  <c r="GH483" i="1"/>
  <c r="GI483" i="1" s="1"/>
  <c r="GF483" i="1"/>
  <c r="ED198" i="1"/>
  <c r="EF198" i="1"/>
  <c r="EG198" i="1" s="1"/>
  <c r="EV204" i="1"/>
  <c r="EX204" i="1"/>
  <c r="EY204" i="1" s="1"/>
  <c r="EV47" i="1"/>
  <c r="EX47" i="1"/>
  <c r="EY47" i="1" s="1"/>
  <c r="EV421" i="1"/>
  <c r="EX421" i="1"/>
  <c r="EY421" i="1" s="1"/>
  <c r="DL354" i="1"/>
  <c r="DN354" i="1"/>
  <c r="DO354" i="1" s="1"/>
  <c r="GH355" i="1"/>
  <c r="GI355" i="1" s="1"/>
  <c r="GF355" i="1"/>
  <c r="EV185" i="1"/>
  <c r="EX185" i="1"/>
  <c r="EY185" i="1" s="1"/>
  <c r="FP273" i="1"/>
  <c r="FQ273" i="1" s="1"/>
  <c r="FN273" i="1"/>
  <c r="DN124" i="1"/>
  <c r="DO124" i="1" s="1"/>
  <c r="DL124" i="1"/>
  <c r="GF75" i="1"/>
  <c r="GH75" i="1"/>
  <c r="GI75" i="1" s="1"/>
  <c r="DL71" i="1"/>
  <c r="DN71" i="1"/>
  <c r="DO71" i="1" s="1"/>
  <c r="GF67" i="1"/>
  <c r="GH67" i="1"/>
  <c r="GI67" i="1" s="1"/>
  <c r="DL63" i="1"/>
  <c r="DN63" i="1"/>
  <c r="DO63" i="1" s="1"/>
  <c r="GF59" i="1"/>
  <c r="GH59" i="1"/>
  <c r="GI59" i="1" s="1"/>
  <c r="DN121" i="1"/>
  <c r="DO121" i="1" s="1"/>
  <c r="DL121" i="1"/>
  <c r="GH126" i="1"/>
  <c r="GI126" i="1" s="1"/>
  <c r="GF126" i="1"/>
  <c r="DL504" i="1"/>
  <c r="DN504" i="1"/>
  <c r="DO504" i="1" s="1"/>
  <c r="GH470" i="1"/>
  <c r="GI470" i="1" s="1"/>
  <c r="GF470" i="1"/>
  <c r="GK252" i="1"/>
  <c r="FS252" i="1"/>
  <c r="FA252" i="1"/>
  <c r="EI252" i="1"/>
  <c r="DQ252" i="1"/>
  <c r="CY252" i="1"/>
  <c r="FR252" i="1"/>
  <c r="DP252" i="1"/>
  <c r="EZ252" i="1"/>
  <c r="CX252" i="1"/>
  <c r="GJ252" i="1"/>
  <c r="EH252" i="1"/>
  <c r="EX86" i="1"/>
  <c r="EY86" i="1" s="1"/>
  <c r="EV86" i="1"/>
  <c r="FP132" i="1"/>
  <c r="FQ132" i="1" s="1"/>
  <c r="FN132" i="1"/>
  <c r="ED555" i="1"/>
  <c r="EF555" i="1"/>
  <c r="EG555" i="1" s="1"/>
  <c r="EX480" i="1"/>
  <c r="EY480" i="1" s="1"/>
  <c r="EV480" i="1"/>
  <c r="GH462" i="1"/>
  <c r="GI462" i="1" s="1"/>
  <c r="GF462" i="1"/>
  <c r="GK429" i="1"/>
  <c r="FS429" i="1"/>
  <c r="FA429" i="1"/>
  <c r="EI429" i="1"/>
  <c r="DQ429" i="1"/>
  <c r="CY429" i="1"/>
  <c r="DP429" i="1"/>
  <c r="FR429" i="1"/>
  <c r="GJ429" i="1"/>
  <c r="CX429" i="1"/>
  <c r="EH429" i="1"/>
  <c r="EZ429" i="1"/>
  <c r="ED257" i="1"/>
  <c r="EF257" i="1"/>
  <c r="EG257" i="1" s="1"/>
  <c r="EF251" i="1"/>
  <c r="EG251" i="1" s="1"/>
  <c r="ED251" i="1"/>
  <c r="ED205" i="1"/>
  <c r="EF205" i="1"/>
  <c r="EG205" i="1" s="1"/>
  <c r="EF109" i="1"/>
  <c r="EG109" i="1" s="1"/>
  <c r="ED109" i="1"/>
  <c r="CT42" i="1"/>
  <c r="CV42" i="1"/>
  <c r="CW42" i="1" s="1"/>
  <c r="FN34" i="1"/>
  <c r="FP34" i="1"/>
  <c r="FQ34" i="1" s="1"/>
  <c r="CT26" i="1"/>
  <c r="CV26" i="1"/>
  <c r="CW26" i="1" s="1"/>
  <c r="EF225" i="1"/>
  <c r="EG225" i="1" s="1"/>
  <c r="ED225" i="1"/>
  <c r="FP325" i="1"/>
  <c r="FQ325" i="1" s="1"/>
  <c r="FN325" i="1"/>
  <c r="GH248" i="1"/>
  <c r="GI248" i="1" s="1"/>
  <c r="GF248" i="1"/>
  <c r="EX129" i="1"/>
  <c r="EY129" i="1" s="1"/>
  <c r="EV129" i="1"/>
  <c r="DL496" i="1"/>
  <c r="DN496" i="1"/>
  <c r="DO496" i="1" s="1"/>
  <c r="EV496" i="1"/>
  <c r="EX496" i="1"/>
  <c r="EY496" i="1" s="1"/>
  <c r="CT303" i="1"/>
  <c r="CV303" i="1"/>
  <c r="CW303" i="1" s="1"/>
  <c r="GK494" i="1"/>
  <c r="FS494" i="1"/>
  <c r="FA494" i="1"/>
  <c r="EI494" i="1"/>
  <c r="DQ494" i="1"/>
  <c r="CY494" i="1"/>
  <c r="FR494" i="1"/>
  <c r="CX494" i="1"/>
  <c r="GJ494" i="1"/>
  <c r="DP494" i="1"/>
  <c r="EH494" i="1"/>
  <c r="EZ494" i="1"/>
  <c r="GF507" i="1"/>
  <c r="GH507" i="1"/>
  <c r="GI507" i="1" s="1"/>
  <c r="GK509" i="1"/>
  <c r="FS509" i="1"/>
  <c r="FA509" i="1"/>
  <c r="EI509" i="1"/>
  <c r="DQ509" i="1"/>
  <c r="CY509" i="1"/>
  <c r="DP509" i="1"/>
  <c r="FR509" i="1"/>
  <c r="GJ509" i="1"/>
  <c r="CX509" i="1"/>
  <c r="EH509" i="1"/>
  <c r="EZ509" i="1"/>
  <c r="GH424" i="1"/>
  <c r="GI424" i="1" s="1"/>
  <c r="GF424" i="1"/>
  <c r="EX229" i="1"/>
  <c r="EY229" i="1" s="1"/>
  <c r="EV229" i="1"/>
  <c r="EX542" i="1"/>
  <c r="EY542" i="1" s="1"/>
  <c r="EV542" i="1"/>
  <c r="EX360" i="1"/>
  <c r="EY360" i="1" s="1"/>
  <c r="EV360" i="1"/>
  <c r="DL250" i="1"/>
  <c r="DN250" i="1"/>
  <c r="DO250" i="1" s="1"/>
  <c r="GH215" i="1"/>
  <c r="GI215" i="1" s="1"/>
  <c r="GF215" i="1"/>
  <c r="GK263" i="1"/>
  <c r="FS263" i="1"/>
  <c r="FA263" i="1"/>
  <c r="EI263" i="1"/>
  <c r="DQ263" i="1"/>
  <c r="CY263" i="1"/>
  <c r="GJ263" i="1"/>
  <c r="FR263" i="1"/>
  <c r="EZ263" i="1"/>
  <c r="EH263" i="1"/>
  <c r="DP263" i="1"/>
  <c r="CX263" i="1"/>
  <c r="EF110" i="1"/>
  <c r="EG110" i="1" s="1"/>
  <c r="ED110" i="1"/>
  <c r="GK456" i="1"/>
  <c r="FS456" i="1"/>
  <c r="FA456" i="1"/>
  <c r="EI456" i="1"/>
  <c r="DQ456" i="1"/>
  <c r="CY456" i="1"/>
  <c r="EH456" i="1"/>
  <c r="GJ456" i="1"/>
  <c r="CX456" i="1"/>
  <c r="EZ456" i="1"/>
  <c r="DP456" i="1"/>
  <c r="FR456" i="1"/>
  <c r="EF296" i="1"/>
  <c r="EG296" i="1" s="1"/>
  <c r="ED296" i="1"/>
  <c r="GF277" i="1"/>
  <c r="GH277" i="1"/>
  <c r="GI277" i="1" s="1"/>
  <c r="DL181" i="1"/>
  <c r="DN181" i="1"/>
  <c r="DO181" i="1" s="1"/>
  <c r="GF77" i="1"/>
  <c r="GH77" i="1"/>
  <c r="GI77" i="1" s="1"/>
  <c r="DL61" i="1"/>
  <c r="DN61" i="1"/>
  <c r="DO61" i="1" s="1"/>
  <c r="GF300" i="1"/>
  <c r="GH300" i="1"/>
  <c r="GI300" i="1" s="1"/>
  <c r="EX291" i="1"/>
  <c r="EY291" i="1" s="1"/>
  <c r="EV291" i="1"/>
  <c r="ED202" i="1"/>
  <c r="EF202" i="1"/>
  <c r="EG202" i="1" s="1"/>
  <c r="EX553" i="1"/>
  <c r="EY553" i="1" s="1"/>
  <c r="EV553" i="1"/>
  <c r="EF553" i="1"/>
  <c r="EG553" i="1" s="1"/>
  <c r="ED553" i="1"/>
  <c r="FN195" i="1"/>
  <c r="FP195" i="1"/>
  <c r="FQ195" i="1" s="1"/>
  <c r="CT187" i="1"/>
  <c r="CV187" i="1"/>
  <c r="CW187" i="1" s="1"/>
  <c r="FN179" i="1"/>
  <c r="FP179" i="1"/>
  <c r="FQ179" i="1" s="1"/>
  <c r="CT130" i="1"/>
  <c r="CV130" i="1"/>
  <c r="CW130" i="1" s="1"/>
  <c r="EV538" i="1"/>
  <c r="EX538" i="1"/>
  <c r="EY538" i="1" s="1"/>
  <c r="EF520" i="1"/>
  <c r="EG520" i="1" s="1"/>
  <c r="ED520" i="1"/>
  <c r="ED455" i="1"/>
  <c r="EF455" i="1"/>
  <c r="EG455" i="1" s="1"/>
  <c r="EF95" i="1"/>
  <c r="EG95" i="1" s="1"/>
  <c r="ED95" i="1"/>
  <c r="FN547" i="1"/>
  <c r="FP547" i="1"/>
  <c r="FQ547" i="1" s="1"/>
  <c r="FN12" i="1"/>
  <c r="FP12" i="1"/>
  <c r="FQ12" i="1" s="1"/>
  <c r="EF240" i="1"/>
  <c r="EG240" i="1" s="1"/>
  <c r="ED240" i="1"/>
  <c r="FN57" i="1"/>
  <c r="FP57" i="1"/>
  <c r="FQ57" i="1" s="1"/>
  <c r="GK228" i="1"/>
  <c r="FS228" i="1"/>
  <c r="FA228" i="1"/>
  <c r="EI228" i="1"/>
  <c r="DQ228" i="1"/>
  <c r="CY228" i="1"/>
  <c r="GJ228" i="1"/>
  <c r="FR228" i="1"/>
  <c r="EZ228" i="1"/>
  <c r="EH228" i="1"/>
  <c r="DP228" i="1"/>
  <c r="CX228" i="1"/>
  <c r="GJ519" i="1"/>
  <c r="FR519" i="1"/>
  <c r="EZ519" i="1"/>
  <c r="EH519" i="1"/>
  <c r="DP519" i="1"/>
  <c r="CX519" i="1"/>
  <c r="FS519" i="1"/>
  <c r="EI519" i="1"/>
  <c r="FA519" i="1"/>
  <c r="GK519" i="1"/>
  <c r="DQ519" i="1"/>
  <c r="CY519" i="1"/>
  <c r="FP278" i="1"/>
  <c r="FQ278" i="1" s="1"/>
  <c r="FN278" i="1"/>
  <c r="CT206" i="1"/>
  <c r="CV206" i="1"/>
  <c r="CW206" i="1" s="1"/>
  <c r="GK549" i="1"/>
  <c r="FR549" i="1"/>
  <c r="GJ549" i="1"/>
  <c r="FA549" i="1"/>
  <c r="EI549" i="1"/>
  <c r="DQ549" i="1"/>
  <c r="CY549" i="1"/>
  <c r="FS549" i="1"/>
  <c r="EH549" i="1"/>
  <c r="CX549" i="1"/>
  <c r="EZ549" i="1"/>
  <c r="DP549" i="1"/>
  <c r="FN256" i="1"/>
  <c r="FP256" i="1"/>
  <c r="FQ256" i="1" s="1"/>
  <c r="ED186" i="1"/>
  <c r="EF186" i="1"/>
  <c r="EG186" i="1" s="1"/>
  <c r="FN284" i="1"/>
  <c r="FP284" i="1"/>
  <c r="FQ284" i="1" s="1"/>
  <c r="EX373" i="1"/>
  <c r="EY373" i="1" s="1"/>
  <c r="EV373" i="1"/>
  <c r="DN554" i="1"/>
  <c r="DO554" i="1" s="1"/>
  <c r="DL554" i="1"/>
  <c r="FN447" i="1"/>
  <c r="FP447" i="1"/>
  <c r="FQ447" i="1" s="1"/>
  <c r="EF409" i="1"/>
  <c r="EG409" i="1" s="1"/>
  <c r="ED409" i="1"/>
  <c r="CV492" i="1"/>
  <c r="CW492" i="1" s="1"/>
  <c r="CT492" i="1"/>
  <c r="DL23" i="1"/>
  <c r="DN23" i="1"/>
  <c r="DO23" i="1" s="1"/>
  <c r="CV337" i="1"/>
  <c r="CW337" i="1" s="1"/>
  <c r="CT337" i="1"/>
  <c r="EX317" i="1"/>
  <c r="EY317" i="1" s="1"/>
  <c r="EV317" i="1"/>
  <c r="ED39" i="1"/>
  <c r="EF39" i="1"/>
  <c r="EG39" i="1" s="1"/>
  <c r="ED23" i="1"/>
  <c r="EF23" i="1"/>
  <c r="EG23" i="1" s="1"/>
  <c r="EX235" i="1"/>
  <c r="EY235" i="1" s="1"/>
  <c r="EV235" i="1"/>
  <c r="GH523" i="1"/>
  <c r="GI523" i="1" s="1"/>
  <c r="GF523" i="1"/>
  <c r="ED53" i="1"/>
  <c r="EF53" i="1"/>
  <c r="EG53" i="1" s="1"/>
  <c r="K13" i="19"/>
  <c r="EF468" i="1"/>
  <c r="ED468" i="1"/>
  <c r="EV183" i="1"/>
  <c r="EX183" i="1"/>
  <c r="EY183" i="1" s="1"/>
  <c r="DN84" i="1"/>
  <c r="DO84" i="1" s="1"/>
  <c r="DL84" i="1"/>
  <c r="EV558" i="1"/>
  <c r="EX558" i="1"/>
  <c r="EY558" i="1" s="1"/>
  <c r="DN508" i="1"/>
  <c r="DO508" i="1" s="1"/>
  <c r="DL508" i="1"/>
  <c r="ED27" i="1"/>
  <c r="EF27" i="1"/>
  <c r="EG27" i="1" s="1"/>
  <c r="DL64" i="1"/>
  <c r="DN64" i="1"/>
  <c r="DO64" i="1" s="1"/>
  <c r="EX224" i="1"/>
  <c r="EY224" i="1" s="1"/>
  <c r="EV224" i="1"/>
  <c r="DN103" i="1"/>
  <c r="DO103" i="1" s="1"/>
  <c r="DL103" i="1"/>
  <c r="DN453" i="1"/>
  <c r="DO453" i="1" s="1"/>
  <c r="DL453" i="1"/>
  <c r="DN115" i="1"/>
  <c r="DO115" i="1" s="1"/>
  <c r="DL115" i="1"/>
  <c r="EX104" i="1"/>
  <c r="EY104" i="1" s="1"/>
  <c r="EV104" i="1"/>
  <c r="CV243" i="1"/>
  <c r="CW243" i="1" s="1"/>
  <c r="CT243" i="1"/>
  <c r="GJ17" i="1"/>
  <c r="FR17" i="1"/>
  <c r="EZ17" i="1"/>
  <c r="EH17" i="1"/>
  <c r="DP17" i="1"/>
  <c r="CX17" i="1"/>
  <c r="EI17" i="1"/>
  <c r="GK17" i="1"/>
  <c r="CY17" i="1"/>
  <c r="DQ17" i="1"/>
  <c r="FA17" i="1"/>
  <c r="FS17" i="1"/>
  <c r="DL431" i="1"/>
  <c r="DN431" i="1"/>
  <c r="DO431" i="1" s="1"/>
  <c r="GK272" i="1"/>
  <c r="FS272" i="1"/>
  <c r="FA272" i="1"/>
  <c r="EI272" i="1"/>
  <c r="DQ272" i="1"/>
  <c r="CY272" i="1"/>
  <c r="GJ272" i="1"/>
  <c r="FR272" i="1"/>
  <c r="EZ272" i="1"/>
  <c r="EH272" i="1"/>
  <c r="DP272" i="1"/>
  <c r="CX272" i="1"/>
  <c r="GH367" i="1"/>
  <c r="GI367" i="1" s="1"/>
  <c r="GF367" i="1"/>
  <c r="CV315" i="1"/>
  <c r="CW315" i="1" s="1"/>
  <c r="CT315" i="1"/>
  <c r="CT182" i="1"/>
  <c r="CV182" i="1"/>
  <c r="CW182" i="1" s="1"/>
  <c r="FN485" i="1"/>
  <c r="FP485" i="1"/>
  <c r="FQ485" i="1" s="1"/>
  <c r="ED54" i="1"/>
  <c r="EF54" i="1"/>
  <c r="EG54" i="1" s="1"/>
  <c r="EF451" i="1"/>
  <c r="EG451" i="1" s="1"/>
  <c r="ED451" i="1"/>
  <c r="EX380" i="1"/>
  <c r="EY380" i="1" s="1"/>
  <c r="EV380" i="1"/>
  <c r="DN221" i="1"/>
  <c r="DO221" i="1" s="1"/>
  <c r="DL221" i="1"/>
  <c r="DL184" i="1"/>
  <c r="DN184" i="1"/>
  <c r="DO184" i="1" s="1"/>
  <c r="EV53" i="1"/>
  <c r="EX53" i="1"/>
  <c r="EY53" i="1" s="1"/>
  <c r="GH426" i="1"/>
  <c r="GI426" i="1" s="1"/>
  <c r="GF426" i="1"/>
  <c r="EX84" i="1"/>
  <c r="EY84" i="1" s="1"/>
  <c r="EV84" i="1"/>
  <c r="EV365" i="1"/>
  <c r="EX365" i="1"/>
  <c r="EY365" i="1" s="1"/>
  <c r="CT233" i="1"/>
  <c r="CV233" i="1"/>
  <c r="CW233" i="1" s="1"/>
  <c r="ED56" i="1"/>
  <c r="EF56" i="1"/>
  <c r="EG56" i="1" s="1"/>
  <c r="DN352" i="1"/>
  <c r="DO352" i="1" s="1"/>
  <c r="DL352" i="1"/>
  <c r="CT207" i="1"/>
  <c r="CV207" i="1"/>
  <c r="CW207" i="1" s="1"/>
  <c r="CT199" i="1"/>
  <c r="CV199" i="1"/>
  <c r="CW199" i="1" s="1"/>
  <c r="CT526" i="1"/>
  <c r="CV526" i="1"/>
  <c r="CW526" i="1" s="1"/>
  <c r="CT45" i="1"/>
  <c r="CV45" i="1"/>
  <c r="CW45" i="1" s="1"/>
  <c r="EV194" i="1"/>
  <c r="EX194" i="1"/>
  <c r="EY194" i="1" s="1"/>
  <c r="DL284" i="1"/>
  <c r="DN284" i="1"/>
  <c r="DO284" i="1" s="1"/>
  <c r="CV373" i="1"/>
  <c r="CW373" i="1" s="1"/>
  <c r="CT373" i="1"/>
  <c r="CV428" i="1"/>
  <c r="CW428" i="1" s="1"/>
  <c r="CT428" i="1"/>
  <c r="GF536" i="1"/>
  <c r="GH536" i="1"/>
  <c r="GI536" i="1" s="1"/>
  <c r="CT197" i="1"/>
  <c r="CV197" i="1"/>
  <c r="CW197" i="1" s="1"/>
  <c r="DL358" i="1"/>
  <c r="DN358" i="1"/>
  <c r="DO358" i="1" s="1"/>
  <c r="GF49" i="1"/>
  <c r="GH49" i="1"/>
  <c r="GI49" i="1" s="1"/>
  <c r="DL24" i="1"/>
  <c r="DN24" i="1"/>
  <c r="DO24" i="1" s="1"/>
  <c r="ED31" i="1"/>
  <c r="EF31" i="1"/>
  <c r="EG31" i="1" s="1"/>
  <c r="DL341" i="1"/>
  <c r="DN341" i="1"/>
  <c r="DO341" i="1" s="1"/>
  <c r="DN523" i="1"/>
  <c r="DO523" i="1" s="1"/>
  <c r="DL523" i="1"/>
  <c r="FP422" i="1"/>
  <c r="FQ422" i="1" s="1"/>
  <c r="FN422" i="1"/>
  <c r="FP221" i="1"/>
  <c r="FQ221" i="1" s="1"/>
  <c r="FN221" i="1"/>
  <c r="EF113" i="1"/>
  <c r="EG113" i="1" s="1"/>
  <c r="ED113" i="1"/>
  <c r="EX127" i="1"/>
  <c r="EY127" i="1" s="1"/>
  <c r="EV127" i="1"/>
  <c r="EX366" i="1"/>
  <c r="EY366" i="1" s="1"/>
  <c r="EV366" i="1"/>
  <c r="GH508" i="1"/>
  <c r="GI508" i="1" s="1"/>
  <c r="GF508" i="1"/>
  <c r="FN194" i="1"/>
  <c r="FP194" i="1"/>
  <c r="FQ194" i="1" s="1"/>
  <c r="GJ267" i="1"/>
  <c r="FR267" i="1"/>
  <c r="EZ267" i="1"/>
  <c r="EH267" i="1"/>
  <c r="DP267" i="1"/>
  <c r="CX267" i="1"/>
  <c r="DQ267" i="1"/>
  <c r="FA267" i="1"/>
  <c r="CY267" i="1"/>
  <c r="GK267" i="1"/>
  <c r="EI267" i="1"/>
  <c r="FS267" i="1"/>
  <c r="GF194" i="1"/>
  <c r="GH194" i="1"/>
  <c r="GI194" i="1" s="1"/>
  <c r="DL186" i="1"/>
  <c r="DN186" i="1"/>
  <c r="DO186" i="1" s="1"/>
  <c r="GF178" i="1"/>
  <c r="GH178" i="1"/>
  <c r="GI178" i="1" s="1"/>
  <c r="CV522" i="1"/>
  <c r="CW522" i="1" s="1"/>
  <c r="CT522" i="1"/>
  <c r="GF413" i="1"/>
  <c r="GH413" i="1"/>
  <c r="GI413" i="1" s="1"/>
  <c r="EV284" i="1"/>
  <c r="EX284" i="1"/>
  <c r="EY284" i="1" s="1"/>
  <c r="FN471" i="1"/>
  <c r="FP471" i="1"/>
  <c r="FQ471" i="1" s="1"/>
  <c r="EF373" i="1"/>
  <c r="EG373" i="1" s="1"/>
  <c r="ED373" i="1"/>
  <c r="EF428" i="1"/>
  <c r="EG428" i="1" s="1"/>
  <c r="ED428" i="1"/>
  <c r="FP367" i="1"/>
  <c r="FQ367" i="1" s="1"/>
  <c r="FN367" i="1"/>
  <c r="EX107" i="1"/>
  <c r="EY107" i="1" s="1"/>
  <c r="EV107" i="1"/>
  <c r="DN361" i="1"/>
  <c r="DO361" i="1" s="1"/>
  <c r="DL361" i="1"/>
  <c r="DN317" i="1"/>
  <c r="DO317" i="1" s="1"/>
  <c r="DL317" i="1"/>
  <c r="GH315" i="1"/>
  <c r="GI315" i="1" s="1"/>
  <c r="GF315" i="1"/>
  <c r="DN122" i="1"/>
  <c r="DO122" i="1" s="1"/>
  <c r="DL122" i="1"/>
  <c r="EF554" i="1"/>
  <c r="EG554" i="1" s="1"/>
  <c r="ED554" i="1"/>
  <c r="EX310" i="1"/>
  <c r="EY310" i="1" s="1"/>
  <c r="EV310" i="1"/>
  <c r="DL190" i="1"/>
  <c r="DN190" i="1"/>
  <c r="DO190" i="1" s="1"/>
  <c r="GF182" i="1"/>
  <c r="GH182" i="1"/>
  <c r="GI182" i="1" s="1"/>
  <c r="DL19" i="1"/>
  <c r="DN19" i="1"/>
  <c r="DO19" i="1" s="1"/>
  <c r="EV556" i="1"/>
  <c r="EX556" i="1"/>
  <c r="EY556" i="1" s="1"/>
  <c r="DL485" i="1"/>
  <c r="DN485" i="1"/>
  <c r="DO485" i="1" s="1"/>
  <c r="EV447" i="1"/>
  <c r="EX447" i="1"/>
  <c r="EY447" i="1" s="1"/>
  <c r="CT298" i="1"/>
  <c r="CV298" i="1"/>
  <c r="CW298" i="1" s="1"/>
  <c r="DN281" i="1"/>
  <c r="DO281" i="1" s="1"/>
  <c r="DL281" i="1"/>
  <c r="ED197" i="1"/>
  <c r="EF197" i="1"/>
  <c r="EG197" i="1" s="1"/>
  <c r="EX94" i="1"/>
  <c r="EY94" i="1" s="1"/>
  <c r="EV94" i="1"/>
  <c r="EV358" i="1"/>
  <c r="EX358" i="1"/>
  <c r="EY358" i="1" s="1"/>
  <c r="EV464" i="1"/>
  <c r="EX464" i="1"/>
  <c r="EY464" i="1" s="1"/>
  <c r="DN409" i="1"/>
  <c r="DO409" i="1" s="1"/>
  <c r="DL409" i="1"/>
  <c r="EV189" i="1"/>
  <c r="EX189" i="1"/>
  <c r="EY189" i="1" s="1"/>
  <c r="EV24" i="1"/>
  <c r="EX24" i="1"/>
  <c r="EY24" i="1" s="1"/>
  <c r="CV211" i="1"/>
  <c r="CW211" i="1" s="1"/>
  <c r="CT211" i="1"/>
  <c r="CT39" i="1"/>
  <c r="CV39" i="1"/>
  <c r="CW39" i="1" s="1"/>
  <c r="FN31" i="1"/>
  <c r="FP31" i="1"/>
  <c r="FQ31" i="1" s="1"/>
  <c r="CT23" i="1"/>
  <c r="CV23" i="1"/>
  <c r="CW23" i="1" s="1"/>
  <c r="EV341" i="1"/>
  <c r="EX341" i="1"/>
  <c r="EY341" i="1" s="1"/>
  <c r="DN235" i="1"/>
  <c r="DO235" i="1" s="1"/>
  <c r="DL235" i="1"/>
  <c r="EX523" i="1"/>
  <c r="EY523" i="1" s="1"/>
  <c r="EV523" i="1"/>
  <c r="FA357" i="1"/>
  <c r="CX357" i="1"/>
  <c r="EZ357" i="1"/>
  <c r="DQ357" i="1"/>
  <c r="FS357" i="1"/>
  <c r="DP357" i="1"/>
  <c r="GJ357" i="1"/>
  <c r="CY357" i="1"/>
  <c r="EH357" i="1"/>
  <c r="FR357" i="1"/>
  <c r="GK357" i="1"/>
  <c r="EI357" i="1"/>
  <c r="CV380" i="1"/>
  <c r="CW380" i="1" s="1"/>
  <c r="CT380" i="1"/>
  <c r="EV271" i="1"/>
  <c r="EX271" i="1"/>
  <c r="EY271" i="1" s="1"/>
  <c r="ED192" i="1"/>
  <c r="EF192" i="1"/>
  <c r="EG192" i="1" s="1"/>
  <c r="CT53" i="1"/>
  <c r="CV53" i="1"/>
  <c r="CW53" i="1" s="1"/>
  <c r="FP113" i="1"/>
  <c r="FQ113" i="1" s="1"/>
  <c r="FN113" i="1"/>
  <c r="I13" i="19"/>
  <c r="CV468" i="1"/>
  <c r="CT468" i="1"/>
  <c r="FP474" i="1"/>
  <c r="FQ474" i="1" s="1"/>
  <c r="FN474" i="1"/>
  <c r="ED372" i="1"/>
  <c r="EF372" i="1"/>
  <c r="EG372" i="1" s="1"/>
  <c r="DN220" i="1"/>
  <c r="DO220" i="1" s="1"/>
  <c r="DL220" i="1"/>
  <c r="GF191" i="1"/>
  <c r="GH191" i="1"/>
  <c r="GI191" i="1" s="1"/>
  <c r="DL183" i="1"/>
  <c r="DN183" i="1"/>
  <c r="DO183" i="1" s="1"/>
  <c r="GH223" i="1"/>
  <c r="GI223" i="1" s="1"/>
  <c r="GF223" i="1"/>
  <c r="EF426" i="1"/>
  <c r="EG426" i="1" s="1"/>
  <c r="ED426" i="1"/>
  <c r="DN125" i="1"/>
  <c r="DO125" i="1" s="1"/>
  <c r="DL125" i="1"/>
  <c r="GH112" i="1"/>
  <c r="GI112" i="1" s="1"/>
  <c r="GF112" i="1"/>
  <c r="EF84" i="1"/>
  <c r="EG84" i="1" s="1"/>
  <c r="ED84" i="1"/>
  <c r="GH127" i="1"/>
  <c r="GI127" i="1" s="1"/>
  <c r="GF127" i="1"/>
  <c r="DL558" i="1"/>
  <c r="DN558" i="1"/>
  <c r="DO558" i="1" s="1"/>
  <c r="DN454" i="1"/>
  <c r="DO454" i="1" s="1"/>
  <c r="DL454" i="1"/>
  <c r="GH366" i="1"/>
  <c r="GI366" i="1" s="1"/>
  <c r="GF366" i="1"/>
  <c r="GK437" i="1"/>
  <c r="FS437" i="1"/>
  <c r="FA437" i="1"/>
  <c r="EI437" i="1"/>
  <c r="DQ437" i="1"/>
  <c r="CY437" i="1"/>
  <c r="GJ437" i="1"/>
  <c r="FR437" i="1"/>
  <c r="EZ437" i="1"/>
  <c r="EH437" i="1"/>
  <c r="DP437" i="1"/>
  <c r="CX437" i="1"/>
  <c r="CV326" i="1"/>
  <c r="CW326" i="1" s="1"/>
  <c r="CT326" i="1"/>
  <c r="DL365" i="1"/>
  <c r="DN365" i="1"/>
  <c r="DO365" i="1" s="1"/>
  <c r="CT27" i="1"/>
  <c r="CV27" i="1"/>
  <c r="CW27" i="1" s="1"/>
  <c r="GF233" i="1"/>
  <c r="GH233" i="1"/>
  <c r="GI233" i="1" s="1"/>
  <c r="GH340" i="1"/>
  <c r="GI340" i="1" s="1"/>
  <c r="GF340" i="1"/>
  <c r="EX306" i="1"/>
  <c r="EY306" i="1" s="1"/>
  <c r="EV306" i="1"/>
  <c r="EV76" i="1"/>
  <c r="EX76" i="1"/>
  <c r="EY76" i="1" s="1"/>
  <c r="EV68" i="1"/>
  <c r="EX68" i="1"/>
  <c r="EY68" i="1" s="1"/>
  <c r="EV60" i="1"/>
  <c r="EX60" i="1"/>
  <c r="EY60" i="1" s="1"/>
  <c r="EV48" i="1"/>
  <c r="EX48" i="1"/>
  <c r="EY48" i="1" s="1"/>
  <c r="DN385" i="1"/>
  <c r="DO385" i="1" s="1"/>
  <c r="DL385" i="1"/>
  <c r="EX353" i="1"/>
  <c r="EY353" i="1" s="1"/>
  <c r="EV353" i="1"/>
  <c r="DN224" i="1"/>
  <c r="DO224" i="1" s="1"/>
  <c r="DL224" i="1"/>
  <c r="GH120" i="1"/>
  <c r="GI120" i="1" s="1"/>
  <c r="GF120" i="1"/>
  <c r="EF103" i="1"/>
  <c r="EG103" i="1" s="1"/>
  <c r="ED103" i="1"/>
  <c r="GH78" i="1"/>
  <c r="GI78" i="1" s="1"/>
  <c r="GF78" i="1"/>
  <c r="GH106" i="1"/>
  <c r="GI106" i="1" s="1"/>
  <c r="GF106" i="1"/>
  <c r="EV472" i="1"/>
  <c r="EX472" i="1"/>
  <c r="EY472" i="1" s="1"/>
  <c r="DL530" i="1"/>
  <c r="DN530" i="1"/>
  <c r="DO530" i="1" s="1"/>
  <c r="EX434" i="1"/>
  <c r="EY434" i="1" s="1"/>
  <c r="EV434" i="1"/>
  <c r="CV434" i="1"/>
  <c r="CW434" i="1" s="1"/>
  <c r="CT434" i="1"/>
  <c r="GF207" i="1"/>
  <c r="GH207" i="1"/>
  <c r="GI207" i="1" s="1"/>
  <c r="DL203" i="1"/>
  <c r="DN203" i="1"/>
  <c r="DO203" i="1" s="1"/>
  <c r="GF199" i="1"/>
  <c r="GH199" i="1"/>
  <c r="GI199" i="1" s="1"/>
  <c r="EX535" i="1"/>
  <c r="EY535" i="1" s="1"/>
  <c r="EV535" i="1"/>
  <c r="GF526" i="1"/>
  <c r="GH526" i="1"/>
  <c r="GI526" i="1" s="1"/>
  <c r="DN493" i="1"/>
  <c r="DO493" i="1" s="1"/>
  <c r="DL493" i="1"/>
  <c r="DN93" i="1"/>
  <c r="DO93" i="1" s="1"/>
  <c r="DL93" i="1"/>
  <c r="GF45" i="1"/>
  <c r="GH45" i="1"/>
  <c r="GI45" i="1" s="1"/>
  <c r="DL37" i="1"/>
  <c r="DN37" i="1"/>
  <c r="DO37" i="1" s="1"/>
  <c r="GF29" i="1"/>
  <c r="GH29" i="1"/>
  <c r="GI29" i="1" s="1"/>
  <c r="DL21" i="1"/>
  <c r="DN21" i="1"/>
  <c r="DO21" i="1" s="1"/>
  <c r="FP488" i="1"/>
  <c r="FQ488" i="1" s="1"/>
  <c r="FN488" i="1"/>
  <c r="CT74" i="1"/>
  <c r="CV74" i="1"/>
  <c r="CW74" i="1" s="1"/>
  <c r="FN70" i="1"/>
  <c r="FP70" i="1"/>
  <c r="FQ70" i="1" s="1"/>
  <c r="CT66" i="1"/>
  <c r="CV66" i="1"/>
  <c r="CW66" i="1" s="1"/>
  <c r="FN62" i="1"/>
  <c r="FP62" i="1"/>
  <c r="FQ62" i="1" s="1"/>
  <c r="CT58" i="1"/>
  <c r="CV58" i="1"/>
  <c r="CW58" i="1" s="1"/>
  <c r="FN52" i="1"/>
  <c r="FP52" i="1"/>
  <c r="FQ52" i="1" s="1"/>
  <c r="ED44" i="1"/>
  <c r="EF44" i="1"/>
  <c r="EG44" i="1" s="1"/>
  <c r="ED28" i="1"/>
  <c r="EF28" i="1"/>
  <c r="EG28" i="1" s="1"/>
  <c r="CV119" i="1"/>
  <c r="CW119" i="1" s="1"/>
  <c r="CT119" i="1"/>
  <c r="FP108" i="1"/>
  <c r="FQ108" i="1" s="1"/>
  <c r="FN108" i="1"/>
  <c r="DN104" i="1"/>
  <c r="DO104" i="1" s="1"/>
  <c r="DL104" i="1"/>
  <c r="GK327" i="1"/>
  <c r="FS327" i="1"/>
  <c r="FA327" i="1"/>
  <c r="EI327" i="1"/>
  <c r="DQ327" i="1"/>
  <c r="CY327" i="1"/>
  <c r="FR327" i="1"/>
  <c r="EH327" i="1"/>
  <c r="CX327" i="1"/>
  <c r="GJ327" i="1"/>
  <c r="EZ327" i="1"/>
  <c r="DP327" i="1"/>
  <c r="EV350" i="1"/>
  <c r="EX350" i="1"/>
  <c r="EY350" i="1" s="1"/>
  <c r="CV388" i="1"/>
  <c r="CW388" i="1" s="1"/>
  <c r="CT388" i="1"/>
  <c r="FP98" i="1"/>
  <c r="FQ98" i="1" s="1"/>
  <c r="FN98" i="1"/>
  <c r="FN432" i="1"/>
  <c r="FP432" i="1"/>
  <c r="FQ432" i="1" s="1"/>
  <c r="CV374" i="1"/>
  <c r="CW374" i="1" s="1"/>
  <c r="CT374" i="1"/>
  <c r="DN347" i="1"/>
  <c r="DO347" i="1" s="1"/>
  <c r="DL347" i="1"/>
  <c r="CV99" i="1"/>
  <c r="CW99" i="1" s="1"/>
  <c r="CT99" i="1"/>
  <c r="DL188" i="1"/>
  <c r="DN188" i="1"/>
  <c r="DO188" i="1" s="1"/>
  <c r="GF180" i="1"/>
  <c r="GH180" i="1"/>
  <c r="GI180" i="1" s="1"/>
  <c r="EF90" i="1"/>
  <c r="EG90" i="1" s="1"/>
  <c r="ED90" i="1"/>
  <c r="GF302" i="1"/>
  <c r="GH302" i="1"/>
  <c r="GI302" i="1" s="1"/>
  <c r="EV242" i="1"/>
  <c r="EX242" i="1"/>
  <c r="EY242" i="1" s="1"/>
  <c r="GJ9" i="1"/>
  <c r="FR9" i="1"/>
  <c r="EZ9" i="1"/>
  <c r="EH9" i="1"/>
  <c r="DP9" i="1"/>
  <c r="CX9" i="1"/>
  <c r="GK9" i="1"/>
  <c r="FS9" i="1"/>
  <c r="FA9" i="1"/>
  <c r="DQ9" i="1"/>
  <c r="EI9" i="1"/>
  <c r="CY9" i="1"/>
  <c r="EX268" i="1"/>
  <c r="EY268" i="1" s="1"/>
  <c r="EV268" i="1"/>
  <c r="GF65" i="1"/>
  <c r="GH65" i="1"/>
  <c r="GI65" i="1" s="1"/>
  <c r="CT491" i="1"/>
  <c r="CV491" i="1"/>
  <c r="CW491" i="1" s="1"/>
  <c r="GF40" i="1"/>
  <c r="GH40" i="1"/>
  <c r="GI40" i="1" s="1"/>
  <c r="EV22" i="1"/>
  <c r="EX22" i="1"/>
  <c r="EY22" i="1" s="1"/>
  <c r="EX116" i="1"/>
  <c r="EY116" i="1" s="1"/>
  <c r="EV116" i="1"/>
  <c r="DL35" i="1"/>
  <c r="DN35" i="1"/>
  <c r="DO35" i="1" s="1"/>
  <c r="GH552" i="1"/>
  <c r="GI552" i="1" s="1"/>
  <c r="GF552" i="1"/>
  <c r="GF285" i="1"/>
  <c r="GH285" i="1"/>
  <c r="GI285" i="1" s="1"/>
  <c r="DN89" i="1"/>
  <c r="DO89" i="1" s="1"/>
  <c r="DL89" i="1"/>
  <c r="FP435" i="1"/>
  <c r="FQ435" i="1" s="1"/>
  <c r="FN435" i="1"/>
  <c r="CV387" i="1"/>
  <c r="CW387" i="1" s="1"/>
  <c r="CT387" i="1"/>
  <c r="FR546" i="1"/>
  <c r="EH546" i="1"/>
  <c r="CX546" i="1"/>
  <c r="GK546" i="1"/>
  <c r="FA546" i="1"/>
  <c r="DQ546" i="1"/>
  <c r="GJ546" i="1"/>
  <c r="EI546" i="1"/>
  <c r="EZ546" i="1"/>
  <c r="CY546" i="1"/>
  <c r="DP546" i="1"/>
  <c r="FS546" i="1"/>
  <c r="FN384" i="1"/>
  <c r="FP384" i="1"/>
  <c r="FQ384" i="1" s="1"/>
  <c r="GF384" i="1"/>
  <c r="GH384" i="1"/>
  <c r="GI384" i="1" s="1"/>
  <c r="CV452" i="1"/>
  <c r="CW452" i="1" s="1"/>
  <c r="CT452" i="1"/>
  <c r="CT476" i="1"/>
  <c r="CV476" i="1"/>
  <c r="CW476" i="1" s="1"/>
  <c r="FP368" i="1"/>
  <c r="FQ368" i="1" s="1"/>
  <c r="FN368" i="1"/>
  <c r="FN543" i="1"/>
  <c r="FP543" i="1"/>
  <c r="FQ543" i="1" s="1"/>
  <c r="EF123" i="1"/>
  <c r="EG123" i="1" s="1"/>
  <c r="ED123" i="1"/>
  <c r="FP371" i="1"/>
  <c r="FQ371" i="1" s="1"/>
  <c r="FN371" i="1"/>
  <c r="EX533" i="1"/>
  <c r="EY533" i="1" s="1"/>
  <c r="EV533" i="1"/>
  <c r="GK390" i="1"/>
  <c r="FS390" i="1"/>
  <c r="FA390" i="1"/>
  <c r="EI390" i="1"/>
  <c r="DQ390" i="1"/>
  <c r="CY390" i="1"/>
  <c r="EH390" i="1"/>
  <c r="EZ390" i="1"/>
  <c r="FR390" i="1"/>
  <c r="CX390" i="1"/>
  <c r="GJ390" i="1"/>
  <c r="DP390" i="1"/>
  <c r="ED50" i="1"/>
  <c r="EF50" i="1"/>
  <c r="EG50" i="1" s="1"/>
  <c r="CT18" i="1"/>
  <c r="CV18" i="1"/>
  <c r="CW18" i="1" s="1"/>
  <c r="GJ393" i="1"/>
  <c r="FR393" i="1"/>
  <c r="EZ393" i="1"/>
  <c r="EH393" i="1"/>
  <c r="DP393" i="1"/>
  <c r="CX393" i="1"/>
  <c r="FS393" i="1"/>
  <c r="EI393" i="1"/>
  <c r="GK393" i="1"/>
  <c r="CY393" i="1"/>
  <c r="FA393" i="1"/>
  <c r="DQ393" i="1"/>
  <c r="EX370" i="1"/>
  <c r="EY370" i="1" s="1"/>
  <c r="EV370" i="1"/>
  <c r="GH255" i="1"/>
  <c r="GI255" i="1" s="1"/>
  <c r="GF255" i="1"/>
  <c r="EV33" i="1"/>
  <c r="EX33" i="1"/>
  <c r="EY33" i="1" s="1"/>
  <c r="CT196" i="1"/>
  <c r="CV196" i="1"/>
  <c r="CW196" i="1" s="1"/>
  <c r="FP128" i="1"/>
  <c r="FQ128" i="1" s="1"/>
  <c r="FN128" i="1"/>
  <c r="FP517" i="1"/>
  <c r="FQ517" i="1" s="1"/>
  <c r="FN517" i="1"/>
  <c r="FP342" i="1"/>
  <c r="FQ342" i="1" s="1"/>
  <c r="FN342" i="1"/>
  <c r="GK244" i="1"/>
  <c r="FS244" i="1"/>
  <c r="FA244" i="1"/>
  <c r="EI244" i="1"/>
  <c r="DQ244" i="1"/>
  <c r="CY244" i="1"/>
  <c r="DP244" i="1"/>
  <c r="EZ244" i="1"/>
  <c r="CX244" i="1"/>
  <c r="GJ244" i="1"/>
  <c r="EH244" i="1"/>
  <c r="FR244" i="1"/>
  <c r="DL69" i="1"/>
  <c r="DN69" i="1"/>
  <c r="DO69" i="1" s="1"/>
  <c r="GH461" i="1"/>
  <c r="GI461" i="1" s="1"/>
  <c r="GF461" i="1"/>
  <c r="GH258" i="1"/>
  <c r="GI258" i="1" s="1"/>
  <c r="GF258" i="1"/>
  <c r="FN46" i="1"/>
  <c r="FP46" i="1"/>
  <c r="FQ46" i="1" s="1"/>
  <c r="EV198" i="1"/>
  <c r="EX198" i="1"/>
  <c r="EY198" i="1" s="1"/>
  <c r="CT208" i="1"/>
  <c r="CV208" i="1"/>
  <c r="CW208" i="1" s="1"/>
  <c r="FN204" i="1"/>
  <c r="FP204" i="1"/>
  <c r="FQ204" i="1" s="1"/>
  <c r="CT200" i="1"/>
  <c r="CV200" i="1"/>
  <c r="CW200" i="1" s="1"/>
  <c r="CT55" i="1"/>
  <c r="CV55" i="1"/>
  <c r="CW55" i="1" s="1"/>
  <c r="FN47" i="1"/>
  <c r="FP47" i="1"/>
  <c r="FQ47" i="1" s="1"/>
  <c r="FN421" i="1"/>
  <c r="FP421" i="1"/>
  <c r="FQ421" i="1" s="1"/>
  <c r="ED354" i="1"/>
  <c r="EF354" i="1"/>
  <c r="EG354" i="1" s="1"/>
  <c r="CT193" i="1"/>
  <c r="CV193" i="1"/>
  <c r="CW193" i="1" s="1"/>
  <c r="FN185" i="1"/>
  <c r="FP185" i="1"/>
  <c r="FQ185" i="1" s="1"/>
  <c r="EF124" i="1"/>
  <c r="EG124" i="1" s="1"/>
  <c r="ED124" i="1"/>
  <c r="ED71" i="1"/>
  <c r="EF71" i="1"/>
  <c r="EG71" i="1" s="1"/>
  <c r="ED63" i="1"/>
  <c r="EF63" i="1"/>
  <c r="EG63" i="1" s="1"/>
  <c r="EF121" i="1"/>
  <c r="EG121" i="1" s="1"/>
  <c r="ED121" i="1"/>
  <c r="EV504" i="1"/>
  <c r="EX504" i="1"/>
  <c r="EY504" i="1" s="1"/>
  <c r="GH86" i="1"/>
  <c r="GI86" i="1" s="1"/>
  <c r="GF86" i="1"/>
  <c r="FP449" i="1"/>
  <c r="FQ449" i="1" s="1"/>
  <c r="FN449" i="1"/>
  <c r="GH449" i="1"/>
  <c r="GI449" i="1" s="1"/>
  <c r="GF449" i="1"/>
  <c r="GH134" i="1"/>
  <c r="GI134" i="1" s="1"/>
  <c r="GF134" i="1"/>
  <c r="EX134" i="1"/>
  <c r="EY134" i="1" s="1"/>
  <c r="EV134" i="1"/>
  <c r="GH132" i="1"/>
  <c r="GI132" i="1" s="1"/>
  <c r="GF132" i="1"/>
  <c r="EV555" i="1"/>
  <c r="EX555" i="1"/>
  <c r="EY555" i="1" s="1"/>
  <c r="GJ516" i="1"/>
  <c r="FR516" i="1"/>
  <c r="EZ516" i="1"/>
  <c r="EH516" i="1"/>
  <c r="DP516" i="1"/>
  <c r="CX516" i="1"/>
  <c r="EI516" i="1"/>
  <c r="FA516" i="1"/>
  <c r="GK516" i="1"/>
  <c r="DQ516" i="1"/>
  <c r="FS516" i="1"/>
  <c r="CY516" i="1"/>
  <c r="CV419" i="1"/>
  <c r="CW419" i="1" s="1"/>
  <c r="CT419" i="1"/>
  <c r="GK226" i="1"/>
  <c r="FS226" i="1"/>
  <c r="FA226" i="1"/>
  <c r="EI226" i="1"/>
  <c r="DQ226" i="1"/>
  <c r="CY226" i="1"/>
  <c r="GJ226" i="1"/>
  <c r="FR226" i="1"/>
  <c r="EZ226" i="1"/>
  <c r="EH226" i="1"/>
  <c r="DP226" i="1"/>
  <c r="CX226" i="1"/>
  <c r="FP480" i="1"/>
  <c r="FQ480" i="1" s="1"/>
  <c r="FN480" i="1"/>
  <c r="CT527" i="1"/>
  <c r="CV527" i="1"/>
  <c r="CW527" i="1" s="1"/>
  <c r="EV257" i="1"/>
  <c r="EX257" i="1"/>
  <c r="EY257" i="1" s="1"/>
  <c r="EX251" i="1"/>
  <c r="EY251" i="1" s="1"/>
  <c r="EV251" i="1"/>
  <c r="EV205" i="1"/>
  <c r="EX205" i="1"/>
  <c r="EY205" i="1" s="1"/>
  <c r="EX109" i="1"/>
  <c r="EY109" i="1" s="1"/>
  <c r="EV109" i="1"/>
  <c r="DL42" i="1"/>
  <c r="DN42" i="1"/>
  <c r="DO42" i="1" s="1"/>
  <c r="GF34" i="1"/>
  <c r="GH34" i="1"/>
  <c r="GI34" i="1" s="1"/>
  <c r="DL26" i="1"/>
  <c r="DN26" i="1"/>
  <c r="DO26" i="1" s="1"/>
  <c r="EX225" i="1"/>
  <c r="EY225" i="1" s="1"/>
  <c r="EV225" i="1"/>
  <c r="CV417" i="1"/>
  <c r="CW417" i="1" s="1"/>
  <c r="CT417" i="1"/>
  <c r="GH325" i="1"/>
  <c r="GI325" i="1" s="1"/>
  <c r="GF325" i="1"/>
  <c r="GK217" i="1"/>
  <c r="FS217" i="1"/>
  <c r="FA217" i="1"/>
  <c r="EI217" i="1"/>
  <c r="DQ217" i="1"/>
  <c r="CY217" i="1"/>
  <c r="GJ217" i="1"/>
  <c r="FR217" i="1"/>
  <c r="EZ217" i="1"/>
  <c r="EH217" i="1"/>
  <c r="DP217" i="1"/>
  <c r="CX217" i="1"/>
  <c r="FP129" i="1"/>
  <c r="FQ129" i="1" s="1"/>
  <c r="FN129" i="1"/>
  <c r="FN496" i="1"/>
  <c r="FP496" i="1"/>
  <c r="FQ496" i="1" s="1"/>
  <c r="DL303" i="1"/>
  <c r="DN303" i="1"/>
  <c r="DO303" i="1" s="1"/>
  <c r="FN507" i="1"/>
  <c r="FP507" i="1"/>
  <c r="FQ507" i="1" s="1"/>
  <c r="FP229" i="1"/>
  <c r="FQ229" i="1" s="1"/>
  <c r="FN229" i="1"/>
  <c r="CV216" i="1"/>
  <c r="CW216" i="1" s="1"/>
  <c r="CT216" i="1"/>
  <c r="FP542" i="1"/>
  <c r="FQ542" i="1" s="1"/>
  <c r="FN542" i="1"/>
  <c r="GK548" i="1"/>
  <c r="FS548" i="1"/>
  <c r="FA548" i="1"/>
  <c r="EI548" i="1"/>
  <c r="DQ548" i="1"/>
  <c r="CY548" i="1"/>
  <c r="GJ548" i="1"/>
  <c r="FR548" i="1"/>
  <c r="EZ548" i="1"/>
  <c r="EH548" i="1"/>
  <c r="DP548" i="1"/>
  <c r="CX548" i="1"/>
  <c r="ED250" i="1"/>
  <c r="EF250" i="1"/>
  <c r="EG250" i="1" s="1"/>
  <c r="EX110" i="1"/>
  <c r="EY110" i="1" s="1"/>
  <c r="EV110" i="1"/>
  <c r="EV531" i="1"/>
  <c r="EX531" i="1"/>
  <c r="EY531" i="1" s="1"/>
  <c r="CV296" i="1"/>
  <c r="CW296" i="1" s="1"/>
  <c r="CT296" i="1"/>
  <c r="EX296" i="1"/>
  <c r="EY296" i="1" s="1"/>
  <c r="EV296" i="1"/>
  <c r="GK210" i="1"/>
  <c r="FS210" i="1"/>
  <c r="FA210" i="1"/>
  <c r="EI210" i="1"/>
  <c r="DQ210" i="1"/>
  <c r="CY210" i="1"/>
  <c r="GJ210" i="1"/>
  <c r="FR210" i="1"/>
  <c r="EH210" i="1"/>
  <c r="EZ210" i="1"/>
  <c r="CX210" i="1"/>
  <c r="DP210" i="1"/>
  <c r="ED181" i="1"/>
  <c r="EF181" i="1"/>
  <c r="EG181" i="1" s="1"/>
  <c r="ED61" i="1"/>
  <c r="EF61" i="1"/>
  <c r="EG61" i="1" s="1"/>
  <c r="FP291" i="1"/>
  <c r="FQ291" i="1" s="1"/>
  <c r="FN291" i="1"/>
  <c r="CT38" i="1"/>
  <c r="CV38" i="1"/>
  <c r="CW38" i="1" s="1"/>
  <c r="GJ433" i="1"/>
  <c r="DP433" i="1"/>
  <c r="EI433" i="1"/>
  <c r="EH433" i="1"/>
  <c r="FA433" i="1"/>
  <c r="EZ433" i="1"/>
  <c r="FS433" i="1"/>
  <c r="CY433" i="1"/>
  <c r="FR433" i="1"/>
  <c r="CX433" i="1"/>
  <c r="GK433" i="1"/>
  <c r="DQ433" i="1"/>
  <c r="EV202" i="1"/>
  <c r="EX202" i="1"/>
  <c r="EY202" i="1" s="1"/>
  <c r="GF195" i="1"/>
  <c r="GH195" i="1"/>
  <c r="GI195" i="1" s="1"/>
  <c r="DL187" i="1"/>
  <c r="DN187" i="1"/>
  <c r="DO187" i="1" s="1"/>
  <c r="GF179" i="1"/>
  <c r="GH179" i="1"/>
  <c r="GI179" i="1" s="1"/>
  <c r="DL130" i="1"/>
  <c r="DN130" i="1"/>
  <c r="DO130" i="1" s="1"/>
  <c r="FP520" i="1"/>
  <c r="FQ520" i="1" s="1"/>
  <c r="FN520" i="1"/>
  <c r="EV455" i="1"/>
  <c r="EX455" i="1"/>
  <c r="EY455" i="1" s="1"/>
  <c r="CV95" i="1"/>
  <c r="CW95" i="1" s="1"/>
  <c r="CT95" i="1"/>
  <c r="GF547" i="1"/>
  <c r="GH547" i="1"/>
  <c r="GI547" i="1" s="1"/>
  <c r="GF12" i="1"/>
  <c r="GH12" i="1"/>
  <c r="GI12" i="1" s="1"/>
  <c r="EX240" i="1"/>
  <c r="EY240" i="1" s="1"/>
  <c r="EV240" i="1"/>
  <c r="GF57" i="1"/>
  <c r="GH57" i="1"/>
  <c r="GI57" i="1" s="1"/>
  <c r="GK381" i="1"/>
  <c r="FS381" i="1"/>
  <c r="FA381" i="1"/>
  <c r="EI381" i="1"/>
  <c r="DQ381" i="1"/>
  <c r="CY381" i="1"/>
  <c r="EZ381" i="1"/>
  <c r="DP381" i="1"/>
  <c r="FR381" i="1"/>
  <c r="EH381" i="1"/>
  <c r="GJ381" i="1"/>
  <c r="CX381" i="1"/>
  <c r="GH278" i="1"/>
  <c r="GI278" i="1" s="1"/>
  <c r="GF278" i="1"/>
  <c r="DL206" i="1"/>
  <c r="DN206" i="1"/>
  <c r="DO206" i="1" s="1"/>
  <c r="GF256" i="1"/>
  <c r="GH256" i="1"/>
  <c r="GI256" i="1" s="1"/>
  <c r="FP287" i="1" l="1"/>
  <c r="FQ287" i="1" s="1"/>
  <c r="FN287" i="1"/>
  <c r="GH534" i="1"/>
  <c r="GI534" i="1" s="1"/>
  <c r="GF534" i="1"/>
  <c r="EF534" i="1"/>
  <c r="EG534" i="1" s="1"/>
  <c r="ED534" i="1"/>
  <c r="CV149" i="1"/>
  <c r="CW149" i="1" s="1"/>
  <c r="CT149" i="1"/>
  <c r="GH287" i="1"/>
  <c r="GI287" i="1" s="1"/>
  <c r="GF287" i="1"/>
  <c r="CT534" i="1"/>
  <c r="CV534" i="1"/>
  <c r="CW534" i="1" s="1"/>
  <c r="EX534" i="1"/>
  <c r="EY534" i="1" s="1"/>
  <c r="EV534" i="1"/>
  <c r="ED487" i="1"/>
  <c r="EF487" i="1"/>
  <c r="EG487" i="1" s="1"/>
  <c r="EX231" i="1"/>
  <c r="EY231" i="1" s="1"/>
  <c r="EV231" i="1"/>
  <c r="EX487" i="1"/>
  <c r="EY487" i="1" s="1"/>
  <c r="EV487" i="1"/>
  <c r="DL157" i="1"/>
  <c r="DN157" i="1"/>
  <c r="DO157" i="1" s="1"/>
  <c r="DN231" i="1"/>
  <c r="DO231" i="1" s="1"/>
  <c r="DL231" i="1"/>
  <c r="FP487" i="1"/>
  <c r="FQ487" i="1" s="1"/>
  <c r="FN487" i="1"/>
  <c r="EX157" i="1"/>
  <c r="EY157" i="1" s="1"/>
  <c r="EV157" i="1"/>
  <c r="ED231" i="1"/>
  <c r="EF231" i="1"/>
  <c r="EG231" i="1" s="1"/>
  <c r="GF487" i="1"/>
  <c r="GH487" i="1"/>
  <c r="GI487" i="1" s="1"/>
  <c r="FP149" i="1"/>
  <c r="FQ149" i="1" s="1"/>
  <c r="FN149" i="1"/>
  <c r="GH157" i="1"/>
  <c r="GI157" i="1" s="1"/>
  <c r="GF157" i="1"/>
  <c r="CV231" i="1"/>
  <c r="CW231" i="1" s="1"/>
  <c r="CT231" i="1"/>
  <c r="FP231" i="1"/>
  <c r="FQ231" i="1" s="1"/>
  <c r="FN231" i="1"/>
  <c r="DN487" i="1"/>
  <c r="DO487" i="1" s="1"/>
  <c r="DL487" i="1"/>
  <c r="CT241" i="1"/>
  <c r="CV241" i="1"/>
  <c r="CW241" i="1" s="1"/>
  <c r="GH231" i="1"/>
  <c r="GI231" i="1" s="1"/>
  <c r="GF231" i="1"/>
  <c r="CT487" i="1"/>
  <c r="CV487" i="1"/>
  <c r="CW487" i="1" s="1"/>
  <c r="DL241" i="1"/>
  <c r="DN241" i="1"/>
  <c r="DO241" i="1" s="1"/>
  <c r="DN149" i="1"/>
  <c r="DO149" i="1" s="1"/>
  <c r="DL149" i="1"/>
  <c r="ED241" i="1"/>
  <c r="EF241" i="1"/>
  <c r="EG241" i="1" s="1"/>
  <c r="CV157" i="1"/>
  <c r="CW157" i="1" s="1"/>
  <c r="CT157" i="1"/>
  <c r="EX149" i="1"/>
  <c r="EY149" i="1" s="1"/>
  <c r="EV149" i="1"/>
  <c r="EV241" i="1"/>
  <c r="EX241" i="1"/>
  <c r="EY241" i="1" s="1"/>
  <c r="CV287" i="1"/>
  <c r="CW287" i="1" s="1"/>
  <c r="CT287" i="1"/>
  <c r="EF157" i="1"/>
  <c r="EG157" i="1" s="1"/>
  <c r="ED157" i="1"/>
  <c r="DN483" i="1"/>
  <c r="DO483" i="1" s="1"/>
  <c r="EF149" i="1"/>
  <c r="EG149" i="1" s="1"/>
  <c r="ED149" i="1"/>
  <c r="FN241" i="1"/>
  <c r="FP241" i="1"/>
  <c r="FQ241" i="1" s="1"/>
  <c r="DN287" i="1"/>
  <c r="DO287" i="1" s="1"/>
  <c r="DL287" i="1"/>
  <c r="FP157" i="1"/>
  <c r="FQ157" i="1" s="1"/>
  <c r="FN157" i="1"/>
  <c r="GH149" i="1"/>
  <c r="GI149" i="1" s="1"/>
  <c r="GF149" i="1"/>
  <c r="GH241" i="1"/>
  <c r="GI241" i="1" s="1"/>
  <c r="GF241" i="1"/>
  <c r="ED287" i="1"/>
  <c r="EF287" i="1"/>
  <c r="EG287" i="1" s="1"/>
  <c r="DN534" i="1"/>
  <c r="DO534" i="1" s="1"/>
  <c r="DL534" i="1"/>
  <c r="EX287" i="1"/>
  <c r="EY287" i="1" s="1"/>
  <c r="EV287" i="1"/>
  <c r="FP534" i="1"/>
  <c r="FQ534" i="1" s="1"/>
  <c r="FN534" i="1"/>
  <c r="FP404" i="1"/>
  <c r="FQ404" i="1" s="1"/>
  <c r="FN404" i="1"/>
  <c r="DN423" i="1"/>
  <c r="DO423" i="1" s="1"/>
  <c r="DL423" i="1"/>
  <c r="GH481" i="1"/>
  <c r="GI481" i="1" s="1"/>
  <c r="GF481" i="1"/>
  <c r="EX423" i="1"/>
  <c r="EY423" i="1" s="1"/>
  <c r="EV423" i="1"/>
  <c r="GH404" i="1"/>
  <c r="GI404" i="1" s="1"/>
  <c r="GF404" i="1"/>
  <c r="GH423" i="1"/>
  <c r="GI423" i="1" s="1"/>
  <c r="GF423" i="1"/>
  <c r="CV423" i="1"/>
  <c r="CW423" i="1" s="1"/>
  <c r="CT423" i="1"/>
  <c r="CV481" i="1"/>
  <c r="CW481" i="1" s="1"/>
  <c r="CT481" i="1"/>
  <c r="DN481" i="1"/>
  <c r="DO481" i="1" s="1"/>
  <c r="DL481" i="1"/>
  <c r="CV162" i="1"/>
  <c r="CW162" i="1" s="1"/>
  <c r="CT162" i="1"/>
  <c r="EX481" i="1"/>
  <c r="EY481" i="1" s="1"/>
  <c r="EV481" i="1"/>
  <c r="DN162" i="1"/>
  <c r="DO162" i="1" s="1"/>
  <c r="DL162" i="1"/>
  <c r="EF481" i="1"/>
  <c r="EG481" i="1" s="1"/>
  <c r="ED481" i="1"/>
  <c r="EF162" i="1"/>
  <c r="EG162" i="1" s="1"/>
  <c r="ED162" i="1"/>
  <c r="EF423" i="1"/>
  <c r="EG423" i="1" s="1"/>
  <c r="ED423" i="1"/>
  <c r="EX162" i="1"/>
  <c r="EY162" i="1" s="1"/>
  <c r="EV162" i="1"/>
  <c r="FP423" i="1"/>
  <c r="FQ423" i="1" s="1"/>
  <c r="FN423" i="1"/>
  <c r="CV404" i="1"/>
  <c r="CW404" i="1" s="1"/>
  <c r="CT404" i="1"/>
  <c r="DN404" i="1"/>
  <c r="DO404" i="1" s="1"/>
  <c r="DL404" i="1"/>
  <c r="FP162" i="1"/>
  <c r="FQ162" i="1" s="1"/>
  <c r="FN162" i="1"/>
  <c r="EF404" i="1"/>
  <c r="EG404" i="1" s="1"/>
  <c r="ED404" i="1"/>
  <c r="FP481" i="1"/>
  <c r="FQ481" i="1" s="1"/>
  <c r="FN481" i="1"/>
  <c r="EX404" i="1"/>
  <c r="EY404" i="1" s="1"/>
  <c r="EV404" i="1"/>
  <c r="GH162" i="1"/>
  <c r="GI162" i="1" s="1"/>
  <c r="GF162" i="1"/>
  <c r="EF158" i="1"/>
  <c r="EG158" i="1" s="1"/>
  <c r="ED158" i="1"/>
  <c r="EF532" i="1"/>
  <c r="EG532" i="1" s="1"/>
  <c r="ED532" i="1"/>
  <c r="EV430" i="1"/>
  <c r="EX430" i="1"/>
  <c r="EY430" i="1" s="1"/>
  <c r="FP332" i="1"/>
  <c r="FQ332" i="1" s="1"/>
  <c r="FN332" i="1"/>
  <c r="EF117" i="1"/>
  <c r="EG117" i="1" s="1"/>
  <c r="ED117" i="1"/>
  <c r="GH97" i="1"/>
  <c r="GI97" i="1" s="1"/>
  <c r="GF97" i="1"/>
  <c r="FP117" i="1"/>
  <c r="FQ117" i="1" s="1"/>
  <c r="FN117" i="1"/>
  <c r="GH158" i="1"/>
  <c r="GI158" i="1" s="1"/>
  <c r="GF158" i="1"/>
  <c r="DN158" i="1"/>
  <c r="DO158" i="1" s="1"/>
  <c r="DL158" i="1"/>
  <c r="FN463" i="1"/>
  <c r="FP463" i="1"/>
  <c r="FQ463" i="1" s="1"/>
  <c r="CT532" i="1"/>
  <c r="CV532" i="1"/>
  <c r="CW532" i="1" s="1"/>
  <c r="EF146" i="1"/>
  <c r="EG146" i="1" s="1"/>
  <c r="ED146" i="1"/>
  <c r="FP174" i="1"/>
  <c r="FQ174" i="1" s="1"/>
  <c r="FN174" i="1"/>
  <c r="FN430" i="1"/>
  <c r="FP430" i="1"/>
  <c r="FQ430" i="1" s="1"/>
  <c r="EV332" i="1"/>
  <c r="EX332" i="1"/>
  <c r="EY332" i="1" s="1"/>
  <c r="GH117" i="1"/>
  <c r="GI117" i="1" s="1"/>
  <c r="GF117" i="1"/>
  <c r="FP158" i="1"/>
  <c r="FQ158" i="1" s="1"/>
  <c r="FN158" i="1"/>
  <c r="EV532" i="1"/>
  <c r="EX532" i="1"/>
  <c r="EY532" i="1" s="1"/>
  <c r="DL532" i="1"/>
  <c r="DN532" i="1"/>
  <c r="DO532" i="1" s="1"/>
  <c r="DN146" i="1"/>
  <c r="DO146" i="1" s="1"/>
  <c r="DL146" i="1"/>
  <c r="CV174" i="1"/>
  <c r="CW174" i="1" s="1"/>
  <c r="CT174" i="1"/>
  <c r="EV117" i="1"/>
  <c r="EX117" i="1"/>
  <c r="EY117" i="1" s="1"/>
  <c r="CT97" i="1"/>
  <c r="CV97" i="1"/>
  <c r="CW97" i="1" s="1"/>
  <c r="CV463" i="1"/>
  <c r="CW463" i="1" s="1"/>
  <c r="CT463" i="1"/>
  <c r="DL463" i="1"/>
  <c r="DN463" i="1"/>
  <c r="DO463" i="1" s="1"/>
  <c r="FP146" i="1"/>
  <c r="FQ146" i="1" s="1"/>
  <c r="FN146" i="1"/>
  <c r="DN174" i="1"/>
  <c r="DO174" i="1" s="1"/>
  <c r="DL174" i="1"/>
  <c r="DN332" i="1"/>
  <c r="DO332" i="1" s="1"/>
  <c r="DL332" i="1"/>
  <c r="FN532" i="1"/>
  <c r="FP532" i="1"/>
  <c r="FQ532" i="1" s="1"/>
  <c r="EV146" i="1"/>
  <c r="EX146" i="1"/>
  <c r="EY146" i="1" s="1"/>
  <c r="GH174" i="1"/>
  <c r="GI174" i="1" s="1"/>
  <c r="GF174" i="1"/>
  <c r="EF430" i="1"/>
  <c r="EG430" i="1" s="1"/>
  <c r="ED430" i="1"/>
  <c r="DL430" i="1"/>
  <c r="DN430" i="1"/>
  <c r="DO430" i="1" s="1"/>
  <c r="GF332" i="1"/>
  <c r="GH332" i="1"/>
  <c r="GI332" i="1" s="1"/>
  <c r="DN540" i="1"/>
  <c r="DO540" i="1" s="1"/>
  <c r="DL540" i="1"/>
  <c r="CV540" i="1"/>
  <c r="CW540" i="1" s="1"/>
  <c r="CT540" i="1"/>
  <c r="CT117" i="1"/>
  <c r="CV117" i="1"/>
  <c r="CW117" i="1" s="1"/>
  <c r="DN97" i="1"/>
  <c r="DO97" i="1" s="1"/>
  <c r="DL97" i="1"/>
  <c r="EF97" i="1"/>
  <c r="EG97" i="1" s="1"/>
  <c r="ED97" i="1"/>
  <c r="GH463" i="1"/>
  <c r="GI463" i="1" s="1"/>
  <c r="GF463" i="1"/>
  <c r="EX463" i="1"/>
  <c r="EY463" i="1" s="1"/>
  <c r="EV463" i="1"/>
  <c r="EF174" i="1"/>
  <c r="EG174" i="1" s="1"/>
  <c r="ED174" i="1"/>
  <c r="GH430" i="1"/>
  <c r="GI430" i="1" s="1"/>
  <c r="GF430" i="1"/>
  <c r="CV332" i="1"/>
  <c r="CW332" i="1" s="1"/>
  <c r="CT332" i="1"/>
  <c r="EV540" i="1"/>
  <c r="EX540" i="1"/>
  <c r="EY540" i="1" s="1"/>
  <c r="FN97" i="1"/>
  <c r="FP97" i="1"/>
  <c r="FQ97" i="1" s="1"/>
  <c r="EF463" i="1"/>
  <c r="EG463" i="1" s="1"/>
  <c r="ED463" i="1"/>
  <c r="GF532" i="1"/>
  <c r="GH532" i="1"/>
  <c r="GI532" i="1" s="1"/>
  <c r="GH146" i="1"/>
  <c r="GI146" i="1" s="1"/>
  <c r="GF146" i="1"/>
  <c r="CT146" i="1"/>
  <c r="CV146" i="1"/>
  <c r="CW146" i="1" s="1"/>
  <c r="EF540" i="1"/>
  <c r="EG540" i="1" s="1"/>
  <c r="ED540" i="1"/>
  <c r="DL117" i="1"/>
  <c r="DN117" i="1"/>
  <c r="DO117" i="1" s="1"/>
  <c r="EX97" i="1"/>
  <c r="EY97" i="1" s="1"/>
  <c r="EV97" i="1"/>
  <c r="EX158" i="1"/>
  <c r="EY158" i="1" s="1"/>
  <c r="EV158" i="1"/>
  <c r="CV158" i="1"/>
  <c r="CW158" i="1" s="1"/>
  <c r="CT158" i="1"/>
  <c r="EX174" i="1"/>
  <c r="EY174" i="1" s="1"/>
  <c r="EV174" i="1"/>
  <c r="CV430" i="1"/>
  <c r="CW430" i="1" s="1"/>
  <c r="CT430" i="1"/>
  <c r="ED332" i="1"/>
  <c r="EF332" i="1"/>
  <c r="EG332" i="1" s="1"/>
  <c r="GF540" i="1"/>
  <c r="GH540" i="1"/>
  <c r="GI540" i="1" s="1"/>
  <c r="FN540" i="1"/>
  <c r="FP540" i="1"/>
  <c r="FQ540" i="1" s="1"/>
  <c r="FP88" i="1"/>
  <c r="FQ88" i="1" s="1"/>
  <c r="FN88" i="1"/>
  <c r="DN316" i="1"/>
  <c r="DO316" i="1" s="1"/>
  <c r="DL316" i="1"/>
  <c r="EF301" i="1"/>
  <c r="EG301" i="1" s="1"/>
  <c r="ED301" i="1"/>
  <c r="GH425" i="1"/>
  <c r="GI425" i="1" s="1"/>
  <c r="GF425" i="1"/>
  <c r="ED369" i="1"/>
  <c r="EF369" i="1"/>
  <c r="EG369" i="1" s="1"/>
  <c r="GH85" i="1"/>
  <c r="GI85" i="1" s="1"/>
  <c r="GF85" i="1"/>
  <c r="EF173" i="1"/>
  <c r="EG173" i="1" s="1"/>
  <c r="ED173" i="1"/>
  <c r="DN165" i="1"/>
  <c r="DO165" i="1" s="1"/>
  <c r="DL165" i="1"/>
  <c r="GH524" i="1"/>
  <c r="GI524" i="1" s="1"/>
  <c r="GF524" i="1"/>
  <c r="EX101" i="1"/>
  <c r="EY101" i="1" s="1"/>
  <c r="EV101" i="1"/>
  <c r="CV83" i="1"/>
  <c r="CW83" i="1" s="1"/>
  <c r="CT83" i="1"/>
  <c r="FN515" i="1"/>
  <c r="FP515" i="1"/>
  <c r="FQ515" i="1" s="1"/>
  <c r="EF154" i="1"/>
  <c r="EG154" i="1" s="1"/>
  <c r="ED154" i="1"/>
  <c r="EX175" i="1"/>
  <c r="EY175" i="1" s="1"/>
  <c r="EV175" i="1"/>
  <c r="EX330" i="1"/>
  <c r="EY330" i="1" s="1"/>
  <c r="EV330" i="1"/>
  <c r="DN394" i="1"/>
  <c r="DO394" i="1" s="1"/>
  <c r="DL394" i="1"/>
  <c r="EF294" i="1"/>
  <c r="EG294" i="1" s="1"/>
  <c r="ED294" i="1"/>
  <c r="FP160" i="1"/>
  <c r="FQ160" i="1" s="1"/>
  <c r="FN160" i="1"/>
  <c r="EX309" i="1"/>
  <c r="EY309" i="1" s="1"/>
  <c r="EV309" i="1"/>
  <c r="CV309" i="1"/>
  <c r="CW309" i="1" s="1"/>
  <c r="CT309" i="1"/>
  <c r="GH411" i="1"/>
  <c r="GI411" i="1" s="1"/>
  <c r="GF411" i="1"/>
  <c r="FN168" i="1"/>
  <c r="FP168" i="1"/>
  <c r="FQ168" i="1" s="1"/>
  <c r="EX416" i="1"/>
  <c r="EY416" i="1" s="1"/>
  <c r="EV416" i="1"/>
  <c r="EF159" i="1"/>
  <c r="EG159" i="1" s="1"/>
  <c r="ED159" i="1"/>
  <c r="GH159" i="1"/>
  <c r="GI159" i="1" s="1"/>
  <c r="GF159" i="1"/>
  <c r="DL105" i="1"/>
  <c r="DN105" i="1"/>
  <c r="DO105" i="1" s="1"/>
  <c r="FP105" i="1"/>
  <c r="FQ105" i="1" s="1"/>
  <c r="FN105" i="1"/>
  <c r="EV392" i="1"/>
  <c r="EX392" i="1"/>
  <c r="EY392" i="1" s="1"/>
  <c r="DN321" i="1"/>
  <c r="DO321" i="1" s="1"/>
  <c r="DL321" i="1"/>
  <c r="CT92" i="1"/>
  <c r="CV92" i="1"/>
  <c r="CW92" i="1" s="1"/>
  <c r="CV396" i="1"/>
  <c r="CW396" i="1" s="1"/>
  <c r="CT396" i="1"/>
  <c r="EV502" i="1"/>
  <c r="EX502" i="1"/>
  <c r="EY502" i="1" s="1"/>
  <c r="FN529" i="1"/>
  <c r="FP529" i="1"/>
  <c r="FQ529" i="1" s="1"/>
  <c r="FP401" i="1"/>
  <c r="FQ401" i="1" s="1"/>
  <c r="FN401" i="1"/>
  <c r="GH167" i="1"/>
  <c r="GI167" i="1" s="1"/>
  <c r="GF167" i="1"/>
  <c r="GH91" i="1"/>
  <c r="GI91" i="1" s="1"/>
  <c r="GF91" i="1"/>
  <c r="GH443" i="1"/>
  <c r="GI443" i="1" s="1"/>
  <c r="GF443" i="1"/>
  <c r="EV443" i="1"/>
  <c r="EX443" i="1"/>
  <c r="EY443" i="1" s="1"/>
  <c r="EX459" i="1"/>
  <c r="EY459" i="1" s="1"/>
  <c r="EV459" i="1"/>
  <c r="DN459" i="1"/>
  <c r="DO459" i="1" s="1"/>
  <c r="DL459" i="1"/>
  <c r="GF362" i="1"/>
  <c r="GH362" i="1"/>
  <c r="GI362" i="1" s="1"/>
  <c r="GH88" i="1"/>
  <c r="GI88" i="1" s="1"/>
  <c r="GF88" i="1"/>
  <c r="FN377" i="1"/>
  <c r="FP377" i="1"/>
  <c r="FQ377" i="1" s="1"/>
  <c r="ED377" i="1"/>
  <c r="EF377" i="1"/>
  <c r="EG377" i="1" s="1"/>
  <c r="FP238" i="1"/>
  <c r="FQ238" i="1" s="1"/>
  <c r="FN238" i="1"/>
  <c r="GH301" i="1"/>
  <c r="GI301" i="1" s="1"/>
  <c r="GF301" i="1"/>
  <c r="EF425" i="1"/>
  <c r="EG425" i="1" s="1"/>
  <c r="ED425" i="1"/>
  <c r="FN85" i="1"/>
  <c r="FP85" i="1"/>
  <c r="FQ85" i="1" s="1"/>
  <c r="ED165" i="1"/>
  <c r="EF165" i="1"/>
  <c r="EG165" i="1" s="1"/>
  <c r="EF469" i="1"/>
  <c r="EG469" i="1" s="1"/>
  <c r="ED469" i="1"/>
  <c r="GH101" i="1"/>
  <c r="GI101" i="1" s="1"/>
  <c r="GF101" i="1"/>
  <c r="DN87" i="1"/>
  <c r="DO87" i="1" s="1"/>
  <c r="DL87" i="1"/>
  <c r="EF87" i="1"/>
  <c r="EG87" i="1" s="1"/>
  <c r="ED87" i="1"/>
  <c r="EX375" i="1"/>
  <c r="EY375" i="1" s="1"/>
  <c r="EV375" i="1"/>
  <c r="GH81" i="1"/>
  <c r="GI81" i="1" s="1"/>
  <c r="GF81" i="1"/>
  <c r="EV81" i="1"/>
  <c r="EX81" i="1"/>
  <c r="EY81" i="1" s="1"/>
  <c r="CV308" i="1"/>
  <c r="CW308" i="1" s="1"/>
  <c r="CT308" i="1"/>
  <c r="EX154" i="1"/>
  <c r="EY154" i="1" s="1"/>
  <c r="EV154" i="1"/>
  <c r="FP175" i="1"/>
  <c r="FQ175" i="1" s="1"/>
  <c r="FN175" i="1"/>
  <c r="EX148" i="1"/>
  <c r="EY148" i="1" s="1"/>
  <c r="EV148" i="1"/>
  <c r="CV148" i="1"/>
  <c r="CW148" i="1" s="1"/>
  <c r="CT148" i="1"/>
  <c r="EF309" i="1"/>
  <c r="EG309" i="1" s="1"/>
  <c r="ED309" i="1"/>
  <c r="FP143" i="1"/>
  <c r="FQ143" i="1" s="1"/>
  <c r="FN143" i="1"/>
  <c r="EX143" i="1"/>
  <c r="EY143" i="1" s="1"/>
  <c r="EV143" i="1"/>
  <c r="DN411" i="1"/>
  <c r="DO411" i="1" s="1"/>
  <c r="DL411" i="1"/>
  <c r="EX168" i="1"/>
  <c r="EY168" i="1" s="1"/>
  <c r="EV168" i="1"/>
  <c r="EX510" i="1"/>
  <c r="EY510" i="1" s="1"/>
  <c r="EV510" i="1"/>
  <c r="CT416" i="1"/>
  <c r="CV416" i="1"/>
  <c r="CW416" i="1" s="1"/>
  <c r="DL514" i="1"/>
  <c r="DN514" i="1"/>
  <c r="DO514" i="1" s="1"/>
  <c r="EF349" i="1"/>
  <c r="EG349" i="1" s="1"/>
  <c r="ED349" i="1"/>
  <c r="ED392" i="1"/>
  <c r="EF392" i="1"/>
  <c r="EG392" i="1" s="1"/>
  <c r="ED92" i="1"/>
  <c r="EF92" i="1"/>
  <c r="EG92" i="1" s="1"/>
  <c r="EX396" i="1"/>
  <c r="EY396" i="1" s="1"/>
  <c r="EV396" i="1"/>
  <c r="FN403" i="1"/>
  <c r="FP403" i="1"/>
  <c r="FQ403" i="1" s="1"/>
  <c r="CV339" i="1"/>
  <c r="CW339" i="1" s="1"/>
  <c r="CT339" i="1"/>
  <c r="DN266" i="1"/>
  <c r="DO266" i="1" s="1"/>
  <c r="DL266" i="1"/>
  <c r="GF529" i="1"/>
  <c r="GH529" i="1"/>
  <c r="GI529" i="1" s="1"/>
  <c r="CV412" i="1"/>
  <c r="CW412" i="1" s="1"/>
  <c r="CT412" i="1"/>
  <c r="FN412" i="1"/>
  <c r="FP412" i="1"/>
  <c r="FQ412" i="1" s="1"/>
  <c r="FP91" i="1"/>
  <c r="FQ91" i="1" s="1"/>
  <c r="FN91" i="1"/>
  <c r="EV427" i="1"/>
  <c r="EX427" i="1"/>
  <c r="EY427" i="1" s="1"/>
  <c r="CV459" i="1"/>
  <c r="CW459" i="1" s="1"/>
  <c r="CT459" i="1"/>
  <c r="GH459" i="1"/>
  <c r="GI459" i="1" s="1"/>
  <c r="GF459" i="1"/>
  <c r="GH506" i="1"/>
  <c r="GI506" i="1" s="1"/>
  <c r="GF506" i="1"/>
  <c r="EV362" i="1"/>
  <c r="EX362" i="1"/>
  <c r="EY362" i="1" s="1"/>
  <c r="DN88" i="1"/>
  <c r="DO88" i="1" s="1"/>
  <c r="DL88" i="1"/>
  <c r="EF316" i="1"/>
  <c r="EG316" i="1" s="1"/>
  <c r="ED316" i="1"/>
  <c r="GH377" i="1"/>
  <c r="GI377" i="1" s="1"/>
  <c r="GF377" i="1"/>
  <c r="GH238" i="1"/>
  <c r="GI238" i="1" s="1"/>
  <c r="GF238" i="1"/>
  <c r="EX301" i="1"/>
  <c r="EY301" i="1" s="1"/>
  <c r="EV301" i="1"/>
  <c r="CV425" i="1"/>
  <c r="CW425" i="1" s="1"/>
  <c r="CT425" i="1"/>
  <c r="EV369" i="1"/>
  <c r="EX369" i="1"/>
  <c r="EY369" i="1" s="1"/>
  <c r="EX173" i="1"/>
  <c r="EY173" i="1" s="1"/>
  <c r="EV173" i="1"/>
  <c r="EX165" i="1"/>
  <c r="EY165" i="1" s="1"/>
  <c r="EV165" i="1"/>
  <c r="CV524" i="1"/>
  <c r="CW524" i="1" s="1"/>
  <c r="CT524" i="1"/>
  <c r="FP83" i="1"/>
  <c r="FQ83" i="1" s="1"/>
  <c r="FN83" i="1"/>
  <c r="DL515" i="1"/>
  <c r="DN515" i="1"/>
  <c r="DO515" i="1" s="1"/>
  <c r="FP154" i="1"/>
  <c r="FQ154" i="1" s="1"/>
  <c r="FN154" i="1"/>
  <c r="GH175" i="1"/>
  <c r="GI175" i="1" s="1"/>
  <c r="GF175" i="1"/>
  <c r="EF148" i="1"/>
  <c r="EG148" i="1" s="1"/>
  <c r="ED148" i="1"/>
  <c r="EF394" i="1"/>
  <c r="EG394" i="1" s="1"/>
  <c r="ED394" i="1"/>
  <c r="EX294" i="1"/>
  <c r="EY294" i="1" s="1"/>
  <c r="EV294" i="1"/>
  <c r="GH160" i="1"/>
  <c r="GI160" i="1" s="1"/>
  <c r="GF160" i="1"/>
  <c r="FP309" i="1"/>
  <c r="FQ309" i="1" s="1"/>
  <c r="FN309" i="1"/>
  <c r="CV143" i="1"/>
  <c r="CW143" i="1" s="1"/>
  <c r="CT143" i="1"/>
  <c r="GH168" i="1"/>
  <c r="GI168" i="1" s="1"/>
  <c r="GF168" i="1"/>
  <c r="GH416" i="1"/>
  <c r="GI416" i="1" s="1"/>
  <c r="GF416" i="1"/>
  <c r="FN159" i="1"/>
  <c r="FP159" i="1"/>
  <c r="FQ159" i="1" s="1"/>
  <c r="CV159" i="1"/>
  <c r="CW159" i="1" s="1"/>
  <c r="CT159" i="1"/>
  <c r="EX105" i="1"/>
  <c r="EY105" i="1" s="1"/>
  <c r="EV105" i="1"/>
  <c r="EX321" i="1"/>
  <c r="EY321" i="1" s="1"/>
  <c r="EV321" i="1"/>
  <c r="FP92" i="1"/>
  <c r="FQ92" i="1" s="1"/>
  <c r="FN92" i="1"/>
  <c r="DN396" i="1"/>
  <c r="DO396" i="1" s="1"/>
  <c r="DL396" i="1"/>
  <c r="DN153" i="1"/>
  <c r="DO153" i="1" s="1"/>
  <c r="DL153" i="1"/>
  <c r="GH403" i="1"/>
  <c r="GI403" i="1" s="1"/>
  <c r="GF403" i="1"/>
  <c r="DN339" i="1"/>
  <c r="DO339" i="1" s="1"/>
  <c r="DL339" i="1"/>
  <c r="EF339" i="1"/>
  <c r="EG339" i="1" s="1"/>
  <c r="ED339" i="1"/>
  <c r="FP266" i="1"/>
  <c r="FQ266" i="1" s="1"/>
  <c r="FN266" i="1"/>
  <c r="GH412" i="1"/>
  <c r="GI412" i="1" s="1"/>
  <c r="GF412" i="1"/>
  <c r="DL167" i="1"/>
  <c r="DN167" i="1"/>
  <c r="DO167" i="1" s="1"/>
  <c r="CV91" i="1"/>
  <c r="CW91" i="1" s="1"/>
  <c r="CT91" i="1"/>
  <c r="EF338" i="1"/>
  <c r="EG338" i="1" s="1"/>
  <c r="ED338" i="1"/>
  <c r="EV377" i="1"/>
  <c r="EX377" i="1"/>
  <c r="EY377" i="1" s="1"/>
  <c r="EX425" i="1"/>
  <c r="EY425" i="1" s="1"/>
  <c r="EV425" i="1"/>
  <c r="FP369" i="1"/>
  <c r="FQ369" i="1" s="1"/>
  <c r="FN369" i="1"/>
  <c r="ED85" i="1"/>
  <c r="EF85" i="1"/>
  <c r="EG85" i="1" s="1"/>
  <c r="CV85" i="1"/>
  <c r="CW85" i="1" s="1"/>
  <c r="CT85" i="1"/>
  <c r="FP173" i="1"/>
  <c r="FQ173" i="1" s="1"/>
  <c r="FN173" i="1"/>
  <c r="FP165" i="1"/>
  <c r="FQ165" i="1" s="1"/>
  <c r="FN165" i="1"/>
  <c r="EX469" i="1"/>
  <c r="EY469" i="1" s="1"/>
  <c r="EV469" i="1"/>
  <c r="EX524" i="1"/>
  <c r="EY524" i="1" s="1"/>
  <c r="EV524" i="1"/>
  <c r="EX87" i="1"/>
  <c r="EY87" i="1" s="1"/>
  <c r="EV87" i="1"/>
  <c r="FP375" i="1"/>
  <c r="FQ375" i="1" s="1"/>
  <c r="FN375" i="1"/>
  <c r="EF81" i="1"/>
  <c r="EG81" i="1" s="1"/>
  <c r="ED81" i="1"/>
  <c r="GH83" i="1"/>
  <c r="GI83" i="1" s="1"/>
  <c r="GF83" i="1"/>
  <c r="DN308" i="1"/>
  <c r="DO308" i="1" s="1"/>
  <c r="DL308" i="1"/>
  <c r="CV515" i="1"/>
  <c r="CW515" i="1" s="1"/>
  <c r="CT515" i="1"/>
  <c r="DN330" i="1"/>
  <c r="DO330" i="1" s="1"/>
  <c r="DL330" i="1"/>
  <c r="GF148" i="1"/>
  <c r="GH148" i="1"/>
  <c r="GI148" i="1" s="1"/>
  <c r="DL148" i="1"/>
  <c r="DN148" i="1"/>
  <c r="DO148" i="1" s="1"/>
  <c r="GF394" i="1"/>
  <c r="GH394" i="1"/>
  <c r="GI394" i="1" s="1"/>
  <c r="DN160" i="1"/>
  <c r="DO160" i="1" s="1"/>
  <c r="DL160" i="1"/>
  <c r="GH143" i="1"/>
  <c r="GI143" i="1" s="1"/>
  <c r="GF143" i="1"/>
  <c r="GF346" i="1"/>
  <c r="GH346" i="1"/>
  <c r="GI346" i="1" s="1"/>
  <c r="ED411" i="1"/>
  <c r="EF411" i="1"/>
  <c r="EG411" i="1" s="1"/>
  <c r="CV510" i="1"/>
  <c r="CW510" i="1" s="1"/>
  <c r="CT510" i="1"/>
  <c r="ED510" i="1"/>
  <c r="EF510" i="1"/>
  <c r="EG510" i="1" s="1"/>
  <c r="EF416" i="1"/>
  <c r="EG416" i="1" s="1"/>
  <c r="ED416" i="1"/>
  <c r="CV514" i="1"/>
  <c r="CW514" i="1" s="1"/>
  <c r="CT514" i="1"/>
  <c r="GH514" i="1"/>
  <c r="GI514" i="1" s="1"/>
  <c r="GF514" i="1"/>
  <c r="CV392" i="1"/>
  <c r="CW392" i="1" s="1"/>
  <c r="CT392" i="1"/>
  <c r="EF321" i="1"/>
  <c r="EG321" i="1" s="1"/>
  <c r="ED321" i="1"/>
  <c r="EF396" i="1"/>
  <c r="EG396" i="1" s="1"/>
  <c r="ED396" i="1"/>
  <c r="DN403" i="1"/>
  <c r="DO403" i="1" s="1"/>
  <c r="DL403" i="1"/>
  <c r="EX339" i="1"/>
  <c r="EY339" i="1" s="1"/>
  <c r="EV339" i="1"/>
  <c r="GH502" i="1"/>
  <c r="GI502" i="1" s="1"/>
  <c r="GF502" i="1"/>
  <c r="EV529" i="1"/>
  <c r="EX529" i="1"/>
  <c r="EY529" i="1" s="1"/>
  <c r="DN401" i="1"/>
  <c r="DO401" i="1" s="1"/>
  <c r="DL401" i="1"/>
  <c r="DN412" i="1"/>
  <c r="DO412" i="1" s="1"/>
  <c r="DL412" i="1"/>
  <c r="ED167" i="1"/>
  <c r="EF167" i="1"/>
  <c r="EG167" i="1" s="1"/>
  <c r="CV443" i="1"/>
  <c r="CW443" i="1" s="1"/>
  <c r="CT443" i="1"/>
  <c r="FN427" i="1"/>
  <c r="FP427" i="1"/>
  <c r="FQ427" i="1" s="1"/>
  <c r="FN459" i="1"/>
  <c r="FP459" i="1"/>
  <c r="FQ459" i="1" s="1"/>
  <c r="CV362" i="1"/>
  <c r="CW362" i="1" s="1"/>
  <c r="CT362" i="1"/>
  <c r="FN362" i="1"/>
  <c r="FP362" i="1"/>
  <c r="FQ362" i="1" s="1"/>
  <c r="EF88" i="1"/>
  <c r="EG88" i="1" s="1"/>
  <c r="ED88" i="1"/>
  <c r="EX88" i="1"/>
  <c r="EY88" i="1" s="1"/>
  <c r="EV88" i="1"/>
  <c r="EX316" i="1"/>
  <c r="EY316" i="1" s="1"/>
  <c r="EV316" i="1"/>
  <c r="CV301" i="1"/>
  <c r="CW301" i="1" s="1"/>
  <c r="CT301" i="1"/>
  <c r="FP301" i="1"/>
  <c r="FQ301" i="1" s="1"/>
  <c r="FN301" i="1"/>
  <c r="GF369" i="1"/>
  <c r="GH369" i="1"/>
  <c r="GI369" i="1" s="1"/>
  <c r="EF524" i="1"/>
  <c r="EG524" i="1" s="1"/>
  <c r="ED524" i="1"/>
  <c r="CV101" i="1"/>
  <c r="CW101" i="1" s="1"/>
  <c r="CT101" i="1"/>
  <c r="FP101" i="1"/>
  <c r="FQ101" i="1" s="1"/>
  <c r="FN101" i="1"/>
  <c r="GH87" i="1"/>
  <c r="GI87" i="1" s="1"/>
  <c r="GF87" i="1"/>
  <c r="CT375" i="1"/>
  <c r="CV375" i="1"/>
  <c r="CW375" i="1" s="1"/>
  <c r="DL83" i="1"/>
  <c r="DN83" i="1"/>
  <c r="DO83" i="1" s="1"/>
  <c r="EF308" i="1"/>
  <c r="EG308" i="1" s="1"/>
  <c r="ED308" i="1"/>
  <c r="DN154" i="1"/>
  <c r="DO154" i="1" s="1"/>
  <c r="DL154" i="1"/>
  <c r="FP148" i="1"/>
  <c r="FQ148" i="1" s="1"/>
  <c r="FN148" i="1"/>
  <c r="EV394" i="1"/>
  <c r="EX394" i="1"/>
  <c r="EY394" i="1" s="1"/>
  <c r="FP294" i="1"/>
  <c r="FQ294" i="1" s="1"/>
  <c r="FN294" i="1"/>
  <c r="ED160" i="1"/>
  <c r="EF160" i="1"/>
  <c r="EG160" i="1" s="1"/>
  <c r="EF143" i="1"/>
  <c r="EG143" i="1" s="1"/>
  <c r="ED143" i="1"/>
  <c r="DN510" i="1"/>
  <c r="DO510" i="1" s="1"/>
  <c r="DL510" i="1"/>
  <c r="FP416" i="1"/>
  <c r="FQ416" i="1" s="1"/>
  <c r="FN416" i="1"/>
  <c r="EV514" i="1"/>
  <c r="EX514" i="1"/>
  <c r="EY514" i="1" s="1"/>
  <c r="DN159" i="1"/>
  <c r="DO159" i="1" s="1"/>
  <c r="DL159" i="1"/>
  <c r="GH349" i="1"/>
  <c r="GI349" i="1" s="1"/>
  <c r="GF349" i="1"/>
  <c r="EX349" i="1"/>
  <c r="EY349" i="1" s="1"/>
  <c r="EV349" i="1"/>
  <c r="CV105" i="1"/>
  <c r="CW105" i="1" s="1"/>
  <c r="CT105" i="1"/>
  <c r="FN392" i="1"/>
  <c r="FP392" i="1"/>
  <c r="FQ392" i="1" s="1"/>
  <c r="CV321" i="1"/>
  <c r="CW321" i="1" s="1"/>
  <c r="CT321" i="1"/>
  <c r="FN396" i="1"/>
  <c r="FP396" i="1"/>
  <c r="FQ396" i="1" s="1"/>
  <c r="EV153" i="1"/>
  <c r="EX153" i="1"/>
  <c r="EY153" i="1" s="1"/>
  <c r="CV153" i="1"/>
  <c r="CW153" i="1" s="1"/>
  <c r="CT153" i="1"/>
  <c r="FP339" i="1"/>
  <c r="FQ339" i="1" s="1"/>
  <c r="FN339" i="1"/>
  <c r="FP502" i="1"/>
  <c r="FQ502" i="1" s="1"/>
  <c r="FN502" i="1"/>
  <c r="DN91" i="1"/>
  <c r="DO91" i="1" s="1"/>
  <c r="DL91" i="1"/>
  <c r="ED91" i="1"/>
  <c r="EF91" i="1"/>
  <c r="EG91" i="1" s="1"/>
  <c r="DN443" i="1"/>
  <c r="DO443" i="1" s="1"/>
  <c r="DL443" i="1"/>
  <c r="CT427" i="1"/>
  <c r="CV427" i="1"/>
  <c r="CW427" i="1" s="1"/>
  <c r="ED459" i="1"/>
  <c r="EF459" i="1"/>
  <c r="EG459" i="1" s="1"/>
  <c r="EV506" i="1"/>
  <c r="EX506" i="1"/>
  <c r="EY506" i="1" s="1"/>
  <c r="CV506" i="1"/>
  <c r="CW506" i="1" s="1"/>
  <c r="CT506" i="1"/>
  <c r="EX338" i="1"/>
  <c r="EY338" i="1" s="1"/>
  <c r="EV338" i="1"/>
  <c r="GH338" i="1"/>
  <c r="GI338" i="1" s="1"/>
  <c r="GF338" i="1"/>
  <c r="CT377" i="1"/>
  <c r="CV377" i="1"/>
  <c r="CW377" i="1" s="1"/>
  <c r="EF238" i="1"/>
  <c r="EG238" i="1" s="1"/>
  <c r="ED238" i="1"/>
  <c r="CV238" i="1"/>
  <c r="CW238" i="1" s="1"/>
  <c r="CT238" i="1"/>
  <c r="FN425" i="1"/>
  <c r="FP425" i="1"/>
  <c r="FQ425" i="1" s="1"/>
  <c r="DN85" i="1"/>
  <c r="DO85" i="1" s="1"/>
  <c r="DL85" i="1"/>
  <c r="GH173" i="1"/>
  <c r="GI173" i="1" s="1"/>
  <c r="GF173" i="1"/>
  <c r="GH165" i="1"/>
  <c r="GI165" i="1" s="1"/>
  <c r="GF165" i="1"/>
  <c r="CT469" i="1"/>
  <c r="CV469" i="1"/>
  <c r="CW469" i="1" s="1"/>
  <c r="FP469" i="1"/>
  <c r="FQ469" i="1" s="1"/>
  <c r="FN469" i="1"/>
  <c r="FP524" i="1"/>
  <c r="FQ524" i="1" s="1"/>
  <c r="FN524" i="1"/>
  <c r="ED101" i="1"/>
  <c r="EF101" i="1"/>
  <c r="EG101" i="1" s="1"/>
  <c r="DN375" i="1"/>
  <c r="DO375" i="1" s="1"/>
  <c r="DL375" i="1"/>
  <c r="GH375" i="1"/>
  <c r="GI375" i="1" s="1"/>
  <c r="GF375" i="1"/>
  <c r="FP81" i="1"/>
  <c r="FQ81" i="1" s="1"/>
  <c r="FN81" i="1"/>
  <c r="EX308" i="1"/>
  <c r="EY308" i="1" s="1"/>
  <c r="EV308" i="1"/>
  <c r="ED515" i="1"/>
  <c r="EF515" i="1"/>
  <c r="EG515" i="1" s="1"/>
  <c r="GH330" i="1"/>
  <c r="GI330" i="1" s="1"/>
  <c r="GF330" i="1"/>
  <c r="FP330" i="1"/>
  <c r="FQ330" i="1" s="1"/>
  <c r="FN330" i="1"/>
  <c r="CV294" i="1"/>
  <c r="CW294" i="1" s="1"/>
  <c r="CT294" i="1"/>
  <c r="CV160" i="1"/>
  <c r="CW160" i="1" s="1"/>
  <c r="CT160" i="1"/>
  <c r="CV346" i="1"/>
  <c r="CW346" i="1" s="1"/>
  <c r="CT346" i="1"/>
  <c r="EV346" i="1"/>
  <c r="EX346" i="1"/>
  <c r="EY346" i="1" s="1"/>
  <c r="EV411" i="1"/>
  <c r="EX411" i="1"/>
  <c r="EY411" i="1" s="1"/>
  <c r="CV168" i="1"/>
  <c r="CW168" i="1" s="1"/>
  <c r="CT168" i="1"/>
  <c r="FP510" i="1"/>
  <c r="FQ510" i="1" s="1"/>
  <c r="FN510" i="1"/>
  <c r="FN514" i="1"/>
  <c r="FP514" i="1"/>
  <c r="FQ514" i="1" s="1"/>
  <c r="GH105" i="1"/>
  <c r="GI105" i="1" s="1"/>
  <c r="GF105" i="1"/>
  <c r="EX92" i="1"/>
  <c r="EY92" i="1" s="1"/>
  <c r="EV92" i="1"/>
  <c r="GH92" i="1"/>
  <c r="GI92" i="1" s="1"/>
  <c r="GF92" i="1"/>
  <c r="GH396" i="1"/>
  <c r="GI396" i="1" s="1"/>
  <c r="GF396" i="1"/>
  <c r="GH153" i="1"/>
  <c r="GI153" i="1" s="1"/>
  <c r="GF153" i="1"/>
  <c r="ED403" i="1"/>
  <c r="EF403" i="1"/>
  <c r="EG403" i="1" s="1"/>
  <c r="CV403" i="1"/>
  <c r="CW403" i="1" s="1"/>
  <c r="CT403" i="1"/>
  <c r="CT266" i="1"/>
  <c r="CV266" i="1"/>
  <c r="CW266" i="1" s="1"/>
  <c r="EF266" i="1"/>
  <c r="EG266" i="1" s="1"/>
  <c r="ED266" i="1"/>
  <c r="CT529" i="1"/>
  <c r="CV529" i="1"/>
  <c r="CW529" i="1" s="1"/>
  <c r="ED401" i="1"/>
  <c r="EF401" i="1"/>
  <c r="EG401" i="1" s="1"/>
  <c r="EF412" i="1"/>
  <c r="EG412" i="1" s="1"/>
  <c r="ED412" i="1"/>
  <c r="CT167" i="1"/>
  <c r="CV167" i="1"/>
  <c r="CW167" i="1" s="1"/>
  <c r="DL427" i="1"/>
  <c r="DN427" i="1"/>
  <c r="DO427" i="1" s="1"/>
  <c r="GF427" i="1"/>
  <c r="GH427" i="1"/>
  <c r="GI427" i="1" s="1"/>
  <c r="DL362" i="1"/>
  <c r="DN362" i="1"/>
  <c r="DO362" i="1" s="1"/>
  <c r="CT88" i="1"/>
  <c r="CV88" i="1"/>
  <c r="CW88" i="1" s="1"/>
  <c r="CV316" i="1"/>
  <c r="CW316" i="1" s="1"/>
  <c r="CT316" i="1"/>
  <c r="FP316" i="1"/>
  <c r="FQ316" i="1" s="1"/>
  <c r="FN316" i="1"/>
  <c r="DN301" i="1"/>
  <c r="DO301" i="1" s="1"/>
  <c r="DL301" i="1"/>
  <c r="CT369" i="1"/>
  <c r="CV369" i="1"/>
  <c r="CW369" i="1" s="1"/>
  <c r="CV173" i="1"/>
  <c r="CW173" i="1" s="1"/>
  <c r="CT173" i="1"/>
  <c r="GH469" i="1"/>
  <c r="GI469" i="1" s="1"/>
  <c r="GF469" i="1"/>
  <c r="DN524" i="1"/>
  <c r="DO524" i="1" s="1"/>
  <c r="DL524" i="1"/>
  <c r="DN81" i="1"/>
  <c r="DO81" i="1" s="1"/>
  <c r="DL81" i="1"/>
  <c r="EF83" i="1"/>
  <c r="EG83" i="1" s="1"/>
  <c r="ED83" i="1"/>
  <c r="EX83" i="1"/>
  <c r="EY83" i="1" s="1"/>
  <c r="EV83" i="1"/>
  <c r="GF515" i="1"/>
  <c r="GH515" i="1"/>
  <c r="GI515" i="1" s="1"/>
  <c r="GH154" i="1"/>
  <c r="GI154" i="1" s="1"/>
  <c r="GF154" i="1"/>
  <c r="DL175" i="1"/>
  <c r="DN175" i="1"/>
  <c r="DO175" i="1" s="1"/>
  <c r="CV394" i="1"/>
  <c r="CW394" i="1" s="1"/>
  <c r="CT394" i="1"/>
  <c r="FN394" i="1"/>
  <c r="FP394" i="1"/>
  <c r="FQ394" i="1" s="1"/>
  <c r="DN294" i="1"/>
  <c r="DO294" i="1" s="1"/>
  <c r="DL294" i="1"/>
  <c r="GH294" i="1"/>
  <c r="GI294" i="1" s="1"/>
  <c r="GF294" i="1"/>
  <c r="EX160" i="1"/>
  <c r="EY160" i="1" s="1"/>
  <c r="EV160" i="1"/>
  <c r="DL309" i="1"/>
  <c r="DN309" i="1"/>
  <c r="DO309" i="1" s="1"/>
  <c r="DL346" i="1"/>
  <c r="DN346" i="1"/>
  <c r="DO346" i="1" s="1"/>
  <c r="DN168" i="1"/>
  <c r="DO168" i="1" s="1"/>
  <c r="DL168" i="1"/>
  <c r="GH510" i="1"/>
  <c r="GI510" i="1" s="1"/>
  <c r="GF510" i="1"/>
  <c r="DN416" i="1"/>
  <c r="DO416" i="1" s="1"/>
  <c r="DL416" i="1"/>
  <c r="EX159" i="1"/>
  <c r="EY159" i="1" s="1"/>
  <c r="EV159" i="1"/>
  <c r="CV349" i="1"/>
  <c r="CW349" i="1" s="1"/>
  <c r="CT349" i="1"/>
  <c r="DN349" i="1"/>
  <c r="DO349" i="1" s="1"/>
  <c r="DL349" i="1"/>
  <c r="EF105" i="1"/>
  <c r="EG105" i="1" s="1"/>
  <c r="ED105" i="1"/>
  <c r="GF392" i="1"/>
  <c r="GH392" i="1"/>
  <c r="GI392" i="1" s="1"/>
  <c r="FN321" i="1"/>
  <c r="FP321" i="1"/>
  <c r="FQ321" i="1" s="1"/>
  <c r="GH321" i="1"/>
  <c r="GI321" i="1" s="1"/>
  <c r="GF321" i="1"/>
  <c r="EF153" i="1"/>
  <c r="EG153" i="1" s="1"/>
  <c r="ED153" i="1"/>
  <c r="GF339" i="1"/>
  <c r="GH339" i="1"/>
  <c r="GI339" i="1" s="1"/>
  <c r="DN502" i="1"/>
  <c r="DO502" i="1" s="1"/>
  <c r="DL502" i="1"/>
  <c r="ED529" i="1"/>
  <c r="EF529" i="1"/>
  <c r="EG529" i="1" s="1"/>
  <c r="CV401" i="1"/>
  <c r="CW401" i="1" s="1"/>
  <c r="CT401" i="1"/>
  <c r="GH401" i="1"/>
  <c r="GI401" i="1" s="1"/>
  <c r="GF401" i="1"/>
  <c r="EV167" i="1"/>
  <c r="EX167" i="1"/>
  <c r="EY167" i="1" s="1"/>
  <c r="EX91" i="1"/>
  <c r="EY91" i="1" s="1"/>
  <c r="EV91" i="1"/>
  <c r="FN443" i="1"/>
  <c r="FP443" i="1"/>
  <c r="FQ443" i="1" s="1"/>
  <c r="EF443" i="1"/>
  <c r="EG443" i="1" s="1"/>
  <c r="ED443" i="1"/>
  <c r="FP506" i="1"/>
  <c r="FQ506" i="1" s="1"/>
  <c r="FN506" i="1"/>
  <c r="EF506" i="1"/>
  <c r="EG506" i="1" s="1"/>
  <c r="ED506" i="1"/>
  <c r="DN338" i="1"/>
  <c r="DO338" i="1" s="1"/>
  <c r="DL338" i="1"/>
  <c r="CV338" i="1"/>
  <c r="CW338" i="1" s="1"/>
  <c r="CT338" i="1"/>
  <c r="GF316" i="1"/>
  <c r="GH316" i="1"/>
  <c r="GI316" i="1" s="1"/>
  <c r="DL377" i="1"/>
  <c r="DN377" i="1"/>
  <c r="DO377" i="1" s="1"/>
  <c r="EV238" i="1"/>
  <c r="EX238" i="1"/>
  <c r="EY238" i="1" s="1"/>
  <c r="DN238" i="1"/>
  <c r="DO238" i="1" s="1"/>
  <c r="DL238" i="1"/>
  <c r="DL425" i="1"/>
  <c r="DN425" i="1"/>
  <c r="DO425" i="1" s="1"/>
  <c r="DL369" i="1"/>
  <c r="DN369" i="1"/>
  <c r="DO369" i="1" s="1"/>
  <c r="EX85" i="1"/>
  <c r="EY85" i="1" s="1"/>
  <c r="EV85" i="1"/>
  <c r="DN173" i="1"/>
  <c r="DO173" i="1" s="1"/>
  <c r="DL173" i="1"/>
  <c r="CT165" i="1"/>
  <c r="CV165" i="1"/>
  <c r="CW165" i="1" s="1"/>
  <c r="DL469" i="1"/>
  <c r="DN469" i="1"/>
  <c r="DO469" i="1" s="1"/>
  <c r="DN101" i="1"/>
  <c r="DO101" i="1" s="1"/>
  <c r="DL101" i="1"/>
  <c r="FP87" i="1"/>
  <c r="FQ87" i="1" s="1"/>
  <c r="FN87" i="1"/>
  <c r="CV87" i="1"/>
  <c r="CW87" i="1" s="1"/>
  <c r="CT87" i="1"/>
  <c r="EF375" i="1"/>
  <c r="EG375" i="1" s="1"/>
  <c r="ED375" i="1"/>
  <c r="CT81" i="1"/>
  <c r="CV81" i="1"/>
  <c r="CW81" i="1" s="1"/>
  <c r="GH308" i="1"/>
  <c r="GI308" i="1" s="1"/>
  <c r="GF308" i="1"/>
  <c r="FP308" i="1"/>
  <c r="FQ308" i="1" s="1"/>
  <c r="FN308" i="1"/>
  <c r="EV515" i="1"/>
  <c r="EX515" i="1"/>
  <c r="EY515" i="1" s="1"/>
  <c r="CV154" i="1"/>
  <c r="CW154" i="1" s="1"/>
  <c r="CT154" i="1"/>
  <c r="CT175" i="1"/>
  <c r="CV175" i="1"/>
  <c r="CW175" i="1" s="1"/>
  <c r="EF175" i="1"/>
  <c r="EG175" i="1" s="1"/>
  <c r="ED175" i="1"/>
  <c r="CT330" i="1"/>
  <c r="CV330" i="1"/>
  <c r="CW330" i="1" s="1"/>
  <c r="EF330" i="1"/>
  <c r="EG330" i="1" s="1"/>
  <c r="ED330" i="1"/>
  <c r="GF309" i="1"/>
  <c r="GH309" i="1"/>
  <c r="GI309" i="1" s="1"/>
  <c r="DN143" i="1"/>
  <c r="DO143" i="1" s="1"/>
  <c r="DL143" i="1"/>
  <c r="FP346" i="1"/>
  <c r="FQ346" i="1" s="1"/>
  <c r="FN346" i="1"/>
  <c r="EF346" i="1"/>
  <c r="EG346" i="1" s="1"/>
  <c r="ED346" i="1"/>
  <c r="CV411" i="1"/>
  <c r="CW411" i="1" s="1"/>
  <c r="CT411" i="1"/>
  <c r="FP411" i="1"/>
  <c r="FQ411" i="1" s="1"/>
  <c r="FN411" i="1"/>
  <c r="EF168" i="1"/>
  <c r="EG168" i="1" s="1"/>
  <c r="ED168" i="1"/>
  <c r="EF514" i="1"/>
  <c r="EG514" i="1" s="1"/>
  <c r="ED514" i="1"/>
  <c r="FP349" i="1"/>
  <c r="FQ349" i="1" s="1"/>
  <c r="FN349" i="1"/>
  <c r="DL392" i="1"/>
  <c r="DN392" i="1"/>
  <c r="DO392" i="1" s="1"/>
  <c r="DN92" i="1"/>
  <c r="DO92" i="1" s="1"/>
  <c r="DL92" i="1"/>
  <c r="FP153" i="1"/>
  <c r="FQ153" i="1" s="1"/>
  <c r="FN153" i="1"/>
  <c r="EX403" i="1"/>
  <c r="EY403" i="1" s="1"/>
  <c r="EV403" i="1"/>
  <c r="EF502" i="1"/>
  <c r="EG502" i="1" s="1"/>
  <c r="ED502" i="1"/>
  <c r="CV502" i="1"/>
  <c r="CW502" i="1" s="1"/>
  <c r="CT502" i="1"/>
  <c r="EX266" i="1"/>
  <c r="EY266" i="1" s="1"/>
  <c r="EV266" i="1"/>
  <c r="GH266" i="1"/>
  <c r="GI266" i="1" s="1"/>
  <c r="GF266" i="1"/>
  <c r="DL529" i="1"/>
  <c r="DN529" i="1"/>
  <c r="DO529" i="1" s="1"/>
  <c r="EX401" i="1"/>
  <c r="EY401" i="1" s="1"/>
  <c r="EV401" i="1"/>
  <c r="EX412" i="1"/>
  <c r="EY412" i="1" s="1"/>
  <c r="EV412" i="1"/>
  <c r="FP167" i="1"/>
  <c r="FQ167" i="1" s="1"/>
  <c r="FN167" i="1"/>
  <c r="ED427" i="1"/>
  <c r="EF427" i="1"/>
  <c r="EG427" i="1" s="1"/>
  <c r="DN506" i="1"/>
  <c r="DO506" i="1" s="1"/>
  <c r="DL506" i="1"/>
  <c r="ED362" i="1"/>
  <c r="EF362" i="1"/>
  <c r="EG362" i="1" s="1"/>
  <c r="FN338" i="1"/>
  <c r="FP338" i="1"/>
  <c r="FQ338" i="1" s="1"/>
  <c r="CV226" i="1"/>
  <c r="CW226" i="1" s="1"/>
  <c r="CT226" i="1"/>
  <c r="EF393" i="1"/>
  <c r="EG393" i="1" s="1"/>
  <c r="ED393" i="1"/>
  <c r="EV357" i="1"/>
  <c r="EX357" i="1"/>
  <c r="EY357" i="1" s="1"/>
  <c r="GF272" i="1"/>
  <c r="GH272" i="1"/>
  <c r="GI272" i="1" s="1"/>
  <c r="CT501" i="1"/>
  <c r="CV501" i="1"/>
  <c r="CW501" i="1" s="1"/>
  <c r="DN133" i="1"/>
  <c r="DO133" i="1" s="1"/>
  <c r="DL133" i="1"/>
  <c r="EX133" i="1"/>
  <c r="EY133" i="1" s="1"/>
  <c r="EV133" i="1"/>
  <c r="FP245" i="1"/>
  <c r="FQ245" i="1" s="1"/>
  <c r="FN245" i="1"/>
  <c r="FN16" i="1"/>
  <c r="FP16" i="1"/>
  <c r="FQ16" i="1" s="1"/>
  <c r="CV364" i="1"/>
  <c r="CW364" i="1" s="1"/>
  <c r="CT364" i="1"/>
  <c r="DL418" i="1"/>
  <c r="DN418" i="1"/>
  <c r="DO418" i="1" s="1"/>
  <c r="FN13" i="1"/>
  <c r="FP13" i="1"/>
  <c r="FQ13" i="1" s="1"/>
  <c r="CV237" i="1"/>
  <c r="CW237" i="1" s="1"/>
  <c r="CT237" i="1"/>
  <c r="EX382" i="1"/>
  <c r="EY382" i="1" s="1"/>
  <c r="EV382" i="1"/>
  <c r="DN292" i="1"/>
  <c r="DO292" i="1" s="1"/>
  <c r="DL292" i="1"/>
  <c r="GH497" i="1"/>
  <c r="GI497" i="1" s="1"/>
  <c r="GF497" i="1"/>
  <c r="EF489" i="1"/>
  <c r="EG489" i="1" s="1"/>
  <c r="ED489" i="1"/>
  <c r="EF230" i="1"/>
  <c r="EG230" i="1" s="1"/>
  <c r="ED230" i="1"/>
  <c r="GH135" i="1"/>
  <c r="GI135" i="1" s="1"/>
  <c r="GF135" i="1"/>
  <c r="EX399" i="1"/>
  <c r="EY399" i="1" s="1"/>
  <c r="EV399" i="1"/>
  <c r="GF344" i="1"/>
  <c r="GH344" i="1"/>
  <c r="GI344" i="1" s="1"/>
  <c r="EX80" i="1"/>
  <c r="EY80" i="1" s="1"/>
  <c r="EV80" i="1"/>
  <c r="DN222" i="1"/>
  <c r="DO222" i="1" s="1"/>
  <c r="DL222" i="1"/>
  <c r="EX513" i="1"/>
  <c r="EY513" i="1" s="1"/>
  <c r="EV513" i="1"/>
  <c r="EX458" i="1"/>
  <c r="EY458" i="1" s="1"/>
  <c r="EV458" i="1"/>
  <c r="GF343" i="1"/>
  <c r="GH343" i="1"/>
  <c r="GI343" i="1" s="1"/>
  <c r="DN213" i="1"/>
  <c r="DO213" i="1" s="1"/>
  <c r="DL213" i="1"/>
  <c r="DL551" i="1"/>
  <c r="DN551" i="1"/>
  <c r="DO551" i="1" s="1"/>
  <c r="DL465" i="1"/>
  <c r="DN465" i="1"/>
  <c r="DO465" i="1" s="1"/>
  <c r="EF131" i="1"/>
  <c r="EG131" i="1" s="1"/>
  <c r="ED131" i="1"/>
  <c r="DL398" i="1"/>
  <c r="DN398" i="1"/>
  <c r="DO398" i="1" s="1"/>
  <c r="EX511" i="1"/>
  <c r="EY511" i="1" s="1"/>
  <c r="EV511" i="1"/>
  <c r="DN218" i="1"/>
  <c r="DO218" i="1" s="1"/>
  <c r="DL218" i="1"/>
  <c r="ED440" i="1"/>
  <c r="EF440" i="1"/>
  <c r="EG440" i="1" s="1"/>
  <c r="CV269" i="1"/>
  <c r="CW269" i="1" s="1"/>
  <c r="CT269" i="1"/>
  <c r="FN363" i="1"/>
  <c r="FP363" i="1"/>
  <c r="FQ363" i="1" s="1"/>
  <c r="FN378" i="1"/>
  <c r="FP378" i="1"/>
  <c r="FQ378" i="1" s="1"/>
  <c r="EX486" i="1"/>
  <c r="EY486" i="1" s="1"/>
  <c r="EV486" i="1"/>
  <c r="GF448" i="1"/>
  <c r="GH448" i="1"/>
  <c r="GI448" i="1" s="1"/>
  <c r="EF261" i="1"/>
  <c r="EG261" i="1" s="1"/>
  <c r="ED261" i="1"/>
  <c r="EF219" i="1"/>
  <c r="EG219" i="1" s="1"/>
  <c r="ED219" i="1"/>
  <c r="FP500" i="1"/>
  <c r="FQ500" i="1" s="1"/>
  <c r="FN500" i="1"/>
  <c r="CT14" i="1"/>
  <c r="CV14" i="1"/>
  <c r="CW14" i="1" s="1"/>
  <c r="CT311" i="1"/>
  <c r="CV311" i="1"/>
  <c r="CW311" i="1" s="1"/>
  <c r="EF11" i="1"/>
  <c r="EG11" i="1" s="1"/>
  <c r="ED11" i="1"/>
  <c r="CV259" i="1"/>
  <c r="CW259" i="1" s="1"/>
  <c r="CT259" i="1"/>
  <c r="CV415" i="1"/>
  <c r="CW415" i="1" s="1"/>
  <c r="CT415" i="1"/>
  <c r="FP313" i="1"/>
  <c r="FQ313" i="1" s="1"/>
  <c r="FN313" i="1"/>
  <c r="GF379" i="1"/>
  <c r="GH379" i="1"/>
  <c r="GI379" i="1" s="1"/>
  <c r="EX521" i="1"/>
  <c r="EY521" i="1" s="1"/>
  <c r="EV521" i="1"/>
  <c r="GH359" i="1"/>
  <c r="GI359" i="1" s="1"/>
  <c r="GF359" i="1"/>
  <c r="GF397" i="1"/>
  <c r="GH397" i="1"/>
  <c r="GI397" i="1" s="1"/>
  <c r="CT351" i="1"/>
  <c r="CV351" i="1"/>
  <c r="CW351" i="1" s="1"/>
  <c r="FP539" i="1"/>
  <c r="FQ539" i="1" s="1"/>
  <c r="FN539" i="1"/>
  <c r="GF484" i="1"/>
  <c r="GH484" i="1"/>
  <c r="GI484" i="1" s="1"/>
  <c r="EX475" i="1"/>
  <c r="EY475" i="1" s="1"/>
  <c r="EV475" i="1"/>
  <c r="GH545" i="1"/>
  <c r="GI545" i="1" s="1"/>
  <c r="GF545" i="1"/>
  <c r="EV405" i="1"/>
  <c r="EX405" i="1"/>
  <c r="EY405" i="1" s="1"/>
  <c r="EX214" i="1"/>
  <c r="EY214" i="1" s="1"/>
  <c r="EV214" i="1"/>
  <c r="EX288" i="1"/>
  <c r="EY288" i="1" s="1"/>
  <c r="EV288" i="1"/>
  <c r="DL328" i="1"/>
  <c r="DN328" i="1"/>
  <c r="DO328" i="1" s="1"/>
  <c r="EX236" i="1"/>
  <c r="EY236" i="1" s="1"/>
  <c r="EV236" i="1"/>
  <c r="DL336" i="1"/>
  <c r="DN336" i="1"/>
  <c r="DO336" i="1" s="1"/>
  <c r="GH10" i="1"/>
  <c r="GI10" i="1" s="1"/>
  <c r="GF10" i="1"/>
  <c r="GH280" i="1"/>
  <c r="GI280" i="1" s="1"/>
  <c r="GF280" i="1"/>
  <c r="DN282" i="1"/>
  <c r="DO282" i="1" s="1"/>
  <c r="DL282" i="1"/>
  <c r="GH297" i="1"/>
  <c r="GI297" i="1" s="1"/>
  <c r="GF297" i="1"/>
  <c r="DL389" i="1"/>
  <c r="DN389" i="1"/>
  <c r="DO389" i="1" s="1"/>
  <c r="GH7" i="1"/>
  <c r="GI7" i="1" s="1"/>
  <c r="GF7" i="1"/>
  <c r="GF290" i="1"/>
  <c r="GH290" i="1"/>
  <c r="GI290" i="1" s="1"/>
  <c r="CT319" i="1"/>
  <c r="CV319" i="1"/>
  <c r="CW319" i="1" s="1"/>
  <c r="ED439" i="1"/>
  <c r="EF439" i="1"/>
  <c r="EG439" i="1" s="1"/>
  <c r="CT537" i="1"/>
  <c r="CV537" i="1"/>
  <c r="CW537" i="1" s="1"/>
  <c r="ED304" i="1"/>
  <c r="EF304" i="1"/>
  <c r="EG304" i="1" s="1"/>
  <c r="DN227" i="1"/>
  <c r="DO227" i="1" s="1"/>
  <c r="DL227" i="1"/>
  <c r="EF391" i="1"/>
  <c r="EG391" i="1" s="1"/>
  <c r="ED391" i="1"/>
  <c r="GH486" i="1"/>
  <c r="GI486" i="1" s="1"/>
  <c r="GF486" i="1"/>
  <c r="ED448" i="1"/>
  <c r="EF448" i="1"/>
  <c r="EG448" i="1" s="1"/>
  <c r="GH136" i="1"/>
  <c r="GI136" i="1" s="1"/>
  <c r="GF136" i="1"/>
  <c r="EX261" i="1"/>
  <c r="EY261" i="1" s="1"/>
  <c r="EV261" i="1"/>
  <c r="EX219" i="1"/>
  <c r="EY219" i="1" s="1"/>
  <c r="EV219" i="1"/>
  <c r="GH500" i="1"/>
  <c r="GI500" i="1" s="1"/>
  <c r="GF500" i="1"/>
  <c r="DL14" i="1"/>
  <c r="DN14" i="1"/>
  <c r="DO14" i="1" s="1"/>
  <c r="DL311" i="1"/>
  <c r="DN311" i="1"/>
  <c r="DO311" i="1" s="1"/>
  <c r="EX11" i="1"/>
  <c r="EY11" i="1" s="1"/>
  <c r="EV11" i="1"/>
  <c r="DN259" i="1"/>
  <c r="DO259" i="1" s="1"/>
  <c r="DL259" i="1"/>
  <c r="ED477" i="1"/>
  <c r="EF477" i="1"/>
  <c r="EG477" i="1" s="1"/>
  <c r="EF415" i="1"/>
  <c r="EG415" i="1" s="1"/>
  <c r="ED415" i="1"/>
  <c r="M12" i="19"/>
  <c r="FQ468" i="1"/>
  <c r="FP283" i="1"/>
  <c r="FQ283" i="1" s="1"/>
  <c r="FN283" i="1"/>
  <c r="FP379" i="1"/>
  <c r="FQ379" i="1" s="1"/>
  <c r="FN379" i="1"/>
  <c r="GH521" i="1"/>
  <c r="GI521" i="1" s="1"/>
  <c r="GF521" i="1"/>
  <c r="EF359" i="1"/>
  <c r="EG359" i="1" s="1"/>
  <c r="ED359" i="1"/>
  <c r="FN351" i="1"/>
  <c r="FP351" i="1"/>
  <c r="FQ351" i="1" s="1"/>
  <c r="EV484" i="1"/>
  <c r="EX484" i="1"/>
  <c r="EY484" i="1" s="1"/>
  <c r="FN405" i="1"/>
  <c r="FP405" i="1"/>
  <c r="FQ405" i="1" s="1"/>
  <c r="FP214" i="1"/>
  <c r="FQ214" i="1" s="1"/>
  <c r="FN214" i="1"/>
  <c r="FP288" i="1"/>
  <c r="FQ288" i="1" s="1"/>
  <c r="FN288" i="1"/>
  <c r="ED328" i="1"/>
  <c r="EF328" i="1"/>
  <c r="EG328" i="1" s="1"/>
  <c r="ED336" i="1"/>
  <c r="EF336" i="1"/>
  <c r="EG336" i="1" s="1"/>
  <c r="DN254" i="1"/>
  <c r="DO254" i="1" s="1"/>
  <c r="DL254" i="1"/>
  <c r="EX356" i="1"/>
  <c r="EY356" i="1" s="1"/>
  <c r="EV356" i="1"/>
  <c r="EF282" i="1"/>
  <c r="EG282" i="1" s="1"/>
  <c r="ED282" i="1"/>
  <c r="CV297" i="1"/>
  <c r="CW297" i="1" s="1"/>
  <c r="CT297" i="1"/>
  <c r="ED389" i="1"/>
  <c r="EF389" i="1"/>
  <c r="EG389" i="1" s="1"/>
  <c r="CV329" i="1"/>
  <c r="CW329" i="1" s="1"/>
  <c r="CT329" i="1"/>
  <c r="FN290" i="1"/>
  <c r="FP290" i="1"/>
  <c r="FQ290" i="1" s="1"/>
  <c r="CV505" i="1"/>
  <c r="CW505" i="1" s="1"/>
  <c r="CT505" i="1"/>
  <c r="DN79" i="1"/>
  <c r="DO79" i="1" s="1"/>
  <c r="DL79" i="1"/>
  <c r="ED319" i="1"/>
  <c r="EF319" i="1"/>
  <c r="EG319" i="1" s="1"/>
  <c r="EV439" i="1"/>
  <c r="EX439" i="1"/>
  <c r="EY439" i="1" s="1"/>
  <c r="DL537" i="1"/>
  <c r="DN537" i="1"/>
  <c r="DO537" i="1" s="1"/>
  <c r="FN304" i="1"/>
  <c r="FP304" i="1"/>
  <c r="FQ304" i="1" s="1"/>
  <c r="EF227" i="1"/>
  <c r="EG227" i="1" s="1"/>
  <c r="ED227" i="1"/>
  <c r="GF292" i="1"/>
  <c r="GH292" i="1"/>
  <c r="GI292" i="1" s="1"/>
  <c r="CV458" i="1"/>
  <c r="CW458" i="1" s="1"/>
  <c r="CT458" i="1"/>
  <c r="EF213" i="1"/>
  <c r="EG213" i="1" s="1"/>
  <c r="ED213" i="1"/>
  <c r="CV433" i="1"/>
  <c r="CW433" i="1" s="1"/>
  <c r="CT433" i="1"/>
  <c r="DN433" i="1"/>
  <c r="DO433" i="1" s="1"/>
  <c r="DL433" i="1"/>
  <c r="CV548" i="1"/>
  <c r="CW548" i="1" s="1"/>
  <c r="CT548" i="1"/>
  <c r="EF226" i="1"/>
  <c r="EG226" i="1" s="1"/>
  <c r="ED226" i="1"/>
  <c r="EX244" i="1"/>
  <c r="EY244" i="1" s="1"/>
  <c r="EV244" i="1"/>
  <c r="FP393" i="1"/>
  <c r="FQ393" i="1" s="1"/>
  <c r="FN393" i="1"/>
  <c r="CT390" i="1"/>
  <c r="CV390" i="1"/>
  <c r="CW390" i="1" s="1"/>
  <c r="EF9" i="1"/>
  <c r="EG9" i="1" s="1"/>
  <c r="ED9" i="1"/>
  <c r="ED327" i="1"/>
  <c r="EF327" i="1"/>
  <c r="EG327" i="1" s="1"/>
  <c r="CV437" i="1"/>
  <c r="CW437" i="1" s="1"/>
  <c r="CT437" i="1"/>
  <c r="ED357" i="1"/>
  <c r="EF357" i="1"/>
  <c r="EG357" i="1" s="1"/>
  <c r="EX267" i="1"/>
  <c r="EY267" i="1" s="1"/>
  <c r="EV267" i="1"/>
  <c r="EV17" i="1"/>
  <c r="EX17" i="1"/>
  <c r="EY17" i="1" s="1"/>
  <c r="CV549" i="1"/>
  <c r="CW549" i="1" s="1"/>
  <c r="CT549" i="1"/>
  <c r="FP549" i="1"/>
  <c r="FQ549" i="1" s="1"/>
  <c r="FN549" i="1"/>
  <c r="FN519" i="1"/>
  <c r="FP519" i="1"/>
  <c r="FQ519" i="1" s="1"/>
  <c r="CV263" i="1"/>
  <c r="CW263" i="1" s="1"/>
  <c r="CT263" i="1"/>
  <c r="EX509" i="1"/>
  <c r="EY509" i="1" s="1"/>
  <c r="EV509" i="1"/>
  <c r="DN494" i="1"/>
  <c r="DO494" i="1" s="1"/>
  <c r="DL494" i="1"/>
  <c r="CV429" i="1"/>
  <c r="CW429" i="1" s="1"/>
  <c r="CT429" i="1"/>
  <c r="DN252" i="1"/>
  <c r="DO252" i="1" s="1"/>
  <c r="DL252" i="1"/>
  <c r="EF407" i="1"/>
  <c r="EG407" i="1" s="1"/>
  <c r="ED407" i="1"/>
  <c r="FN335" i="1"/>
  <c r="FP335" i="1"/>
  <c r="FQ335" i="1" s="1"/>
  <c r="DN275" i="1"/>
  <c r="DO275" i="1" s="1"/>
  <c r="DL275" i="1"/>
  <c r="CV525" i="1"/>
  <c r="CW525" i="1" s="1"/>
  <c r="CT525" i="1"/>
  <c r="CV503" i="1"/>
  <c r="CW503" i="1" s="1"/>
  <c r="CT503" i="1"/>
  <c r="FN501" i="1"/>
  <c r="FP501" i="1"/>
  <c r="FQ501" i="1" s="1"/>
  <c r="CV133" i="1"/>
  <c r="CW133" i="1" s="1"/>
  <c r="CT133" i="1"/>
  <c r="EX364" i="1"/>
  <c r="EY364" i="1" s="1"/>
  <c r="EV364" i="1"/>
  <c r="DN305" i="1"/>
  <c r="DO305" i="1" s="1"/>
  <c r="DL305" i="1"/>
  <c r="CV418" i="1"/>
  <c r="CW418" i="1" s="1"/>
  <c r="CT418" i="1"/>
  <c r="EF237" i="1"/>
  <c r="EG237" i="1" s="1"/>
  <c r="ED237" i="1"/>
  <c r="CV8" i="1"/>
  <c r="CW8" i="1" s="1"/>
  <c r="CT8" i="1"/>
  <c r="CT559" i="1"/>
  <c r="CV559" i="1"/>
  <c r="CW559" i="1" s="1"/>
  <c r="FN292" i="1"/>
  <c r="FP292" i="1"/>
  <c r="FQ292" i="1" s="1"/>
  <c r="CV292" i="1"/>
  <c r="CW292" i="1" s="1"/>
  <c r="CT292" i="1"/>
  <c r="DL497" i="1"/>
  <c r="DN497" i="1"/>
  <c r="DO497" i="1" s="1"/>
  <c r="DN489" i="1"/>
  <c r="DO489" i="1" s="1"/>
  <c r="DL489" i="1"/>
  <c r="FP230" i="1"/>
  <c r="FQ230" i="1" s="1"/>
  <c r="FN230" i="1"/>
  <c r="FP528" i="1"/>
  <c r="FQ528" i="1" s="1"/>
  <c r="FN528" i="1"/>
  <c r="GH399" i="1"/>
  <c r="GI399" i="1" s="1"/>
  <c r="GF399" i="1"/>
  <c r="GH80" i="1"/>
  <c r="GI80" i="1" s="1"/>
  <c r="GF80" i="1"/>
  <c r="DL320" i="1"/>
  <c r="DN320" i="1"/>
  <c r="DO320" i="1" s="1"/>
  <c r="EX222" i="1"/>
  <c r="EY222" i="1" s="1"/>
  <c r="EV222" i="1"/>
  <c r="GF513" i="1"/>
  <c r="GH513" i="1"/>
  <c r="GI513" i="1" s="1"/>
  <c r="EX213" i="1"/>
  <c r="EY213" i="1" s="1"/>
  <c r="EV213" i="1"/>
  <c r="EV551" i="1"/>
  <c r="EX551" i="1"/>
  <c r="EY551" i="1" s="1"/>
  <c r="DN212" i="1"/>
  <c r="DO212" i="1" s="1"/>
  <c r="DL212" i="1"/>
  <c r="CV131" i="1"/>
  <c r="CW131" i="1" s="1"/>
  <c r="CT131" i="1"/>
  <c r="EV398" i="1"/>
  <c r="EX398" i="1"/>
  <c r="EY398" i="1" s="1"/>
  <c r="GH511" i="1"/>
  <c r="GI511" i="1" s="1"/>
  <c r="GF511" i="1"/>
  <c r="EX218" i="1"/>
  <c r="EY218" i="1" s="1"/>
  <c r="EV218" i="1"/>
  <c r="CV253" i="1"/>
  <c r="CW253" i="1" s="1"/>
  <c r="CT253" i="1"/>
  <c r="EF269" i="1"/>
  <c r="EG269" i="1" s="1"/>
  <c r="ED269" i="1"/>
  <c r="CT348" i="1"/>
  <c r="CV348" i="1"/>
  <c r="CW348" i="1" s="1"/>
  <c r="CV274" i="1"/>
  <c r="CW274" i="1" s="1"/>
  <c r="CT274" i="1"/>
  <c r="FN448" i="1"/>
  <c r="FP448" i="1"/>
  <c r="FQ448" i="1" s="1"/>
  <c r="EF136" i="1"/>
  <c r="EG136" i="1" s="1"/>
  <c r="ED136" i="1"/>
  <c r="GH441" i="1"/>
  <c r="GI441" i="1" s="1"/>
  <c r="GF441" i="1"/>
  <c r="EX383" i="1"/>
  <c r="EY383" i="1" s="1"/>
  <c r="EV383" i="1"/>
  <c r="FP383" i="1"/>
  <c r="FQ383" i="1" s="1"/>
  <c r="FN383" i="1"/>
  <c r="FP261" i="1"/>
  <c r="FQ261" i="1" s="1"/>
  <c r="FN261" i="1"/>
  <c r="FP219" i="1"/>
  <c r="FQ219" i="1" s="1"/>
  <c r="FN219" i="1"/>
  <c r="ED14" i="1"/>
  <c r="EF14" i="1"/>
  <c r="EG14" i="1" s="1"/>
  <c r="ED311" i="1"/>
  <c r="EF311" i="1"/>
  <c r="EG311" i="1" s="1"/>
  <c r="FP11" i="1"/>
  <c r="FQ11" i="1" s="1"/>
  <c r="FN11" i="1"/>
  <c r="EF259" i="1"/>
  <c r="EG259" i="1" s="1"/>
  <c r="ED259" i="1"/>
  <c r="FP415" i="1"/>
  <c r="FQ415" i="1" s="1"/>
  <c r="FN415" i="1"/>
  <c r="EF283" i="1"/>
  <c r="EG283" i="1" s="1"/>
  <c r="ED283" i="1"/>
  <c r="FP359" i="1"/>
  <c r="FQ359" i="1" s="1"/>
  <c r="FN359" i="1"/>
  <c r="EV351" i="1"/>
  <c r="EX351" i="1"/>
  <c r="EY351" i="1" s="1"/>
  <c r="CT484" i="1"/>
  <c r="CV484" i="1"/>
  <c r="CW484" i="1" s="1"/>
  <c r="GF405" i="1"/>
  <c r="GH405" i="1"/>
  <c r="GI405" i="1" s="1"/>
  <c r="GH214" i="1"/>
  <c r="GI214" i="1" s="1"/>
  <c r="GF214" i="1"/>
  <c r="GH288" i="1"/>
  <c r="GI288" i="1" s="1"/>
  <c r="GF288" i="1"/>
  <c r="EV328" i="1"/>
  <c r="EX328" i="1"/>
  <c r="EY328" i="1" s="1"/>
  <c r="EV336" i="1"/>
  <c r="EX336" i="1"/>
  <c r="EY336" i="1" s="1"/>
  <c r="EX254" i="1"/>
  <c r="EY254" i="1" s="1"/>
  <c r="EV254" i="1"/>
  <c r="DN356" i="1"/>
  <c r="DO356" i="1" s="1"/>
  <c r="DL356" i="1"/>
  <c r="EX282" i="1"/>
  <c r="EY282" i="1" s="1"/>
  <c r="EV282" i="1"/>
  <c r="EF297" i="1"/>
  <c r="EG297" i="1" s="1"/>
  <c r="ED297" i="1"/>
  <c r="EV389" i="1"/>
  <c r="EX389" i="1"/>
  <c r="EY389" i="1" s="1"/>
  <c r="DN329" i="1"/>
  <c r="DO329" i="1" s="1"/>
  <c r="DL329" i="1"/>
  <c r="DN505" i="1"/>
  <c r="DO505" i="1" s="1"/>
  <c r="DL505" i="1"/>
  <c r="EX137" i="1"/>
  <c r="EY137" i="1" s="1"/>
  <c r="EV137" i="1"/>
  <c r="FP137" i="1"/>
  <c r="FQ137" i="1" s="1"/>
  <c r="FN137" i="1"/>
  <c r="FP79" i="1"/>
  <c r="FQ79" i="1" s="1"/>
  <c r="FN79" i="1"/>
  <c r="FN319" i="1"/>
  <c r="FP319" i="1"/>
  <c r="FQ319" i="1" s="1"/>
  <c r="FN439" i="1"/>
  <c r="FP439" i="1"/>
  <c r="FQ439" i="1" s="1"/>
  <c r="ED537" i="1"/>
  <c r="EF537" i="1"/>
  <c r="EG537" i="1" s="1"/>
  <c r="DL304" i="1"/>
  <c r="DN304" i="1"/>
  <c r="DO304" i="1" s="1"/>
  <c r="EX227" i="1"/>
  <c r="EY227" i="1" s="1"/>
  <c r="EV227" i="1"/>
  <c r="J12" i="19"/>
  <c r="DO468" i="1"/>
  <c r="CT265" i="1"/>
  <c r="CV265" i="1"/>
  <c r="CW265" i="1" s="1"/>
  <c r="FP210" i="1"/>
  <c r="FQ210" i="1" s="1"/>
  <c r="FN210" i="1"/>
  <c r="FN516" i="1"/>
  <c r="FP516" i="1"/>
  <c r="FQ516" i="1" s="1"/>
  <c r="GH244" i="1"/>
  <c r="GI244" i="1" s="1"/>
  <c r="GF244" i="1"/>
  <c r="DN267" i="1"/>
  <c r="DO267" i="1" s="1"/>
  <c r="DL267" i="1"/>
  <c r="EX494" i="1"/>
  <c r="EY494" i="1" s="1"/>
  <c r="EV494" i="1"/>
  <c r="CV252" i="1"/>
  <c r="CW252" i="1" s="1"/>
  <c r="CT252" i="1"/>
  <c r="CV244" i="1"/>
  <c r="CW244" i="1" s="1"/>
  <c r="CT244" i="1"/>
  <c r="GH390" i="1"/>
  <c r="GI390" i="1" s="1"/>
  <c r="GF390" i="1"/>
  <c r="FN546" i="1"/>
  <c r="FP546" i="1"/>
  <c r="FQ546" i="1" s="1"/>
  <c r="CT357" i="1"/>
  <c r="CV357" i="1"/>
  <c r="CW357" i="1" s="1"/>
  <c r="EF267" i="1"/>
  <c r="EG267" i="1" s="1"/>
  <c r="ED267" i="1"/>
  <c r="GH549" i="1"/>
  <c r="GI549" i="1" s="1"/>
  <c r="GF549" i="1"/>
  <c r="GH228" i="1"/>
  <c r="GI228" i="1" s="1"/>
  <c r="GF228" i="1"/>
  <c r="EX230" i="1"/>
  <c r="EY230" i="1" s="1"/>
  <c r="EV230" i="1"/>
  <c r="DN399" i="1"/>
  <c r="DO399" i="1" s="1"/>
  <c r="DL399" i="1"/>
  <c r="EF458" i="1"/>
  <c r="EG458" i="1" s="1"/>
  <c r="ED458" i="1"/>
  <c r="GH131" i="1"/>
  <c r="GI131" i="1" s="1"/>
  <c r="GF131" i="1"/>
  <c r="EF218" i="1"/>
  <c r="EG218" i="1" s="1"/>
  <c r="ED218" i="1"/>
  <c r="DN269" i="1"/>
  <c r="DO269" i="1" s="1"/>
  <c r="DL269" i="1"/>
  <c r="GH363" i="1"/>
  <c r="GI363" i="1" s="1"/>
  <c r="GF363" i="1"/>
  <c r="FP433" i="1"/>
  <c r="FQ433" i="1" s="1"/>
  <c r="FN433" i="1"/>
  <c r="GH433" i="1"/>
  <c r="GI433" i="1" s="1"/>
  <c r="GF433" i="1"/>
  <c r="DN548" i="1"/>
  <c r="DO548" i="1" s="1"/>
  <c r="DL548" i="1"/>
  <c r="EX226" i="1"/>
  <c r="EY226" i="1" s="1"/>
  <c r="EV226" i="1"/>
  <c r="DN244" i="1"/>
  <c r="DO244" i="1" s="1"/>
  <c r="DL244" i="1"/>
  <c r="GH393" i="1"/>
  <c r="GI393" i="1" s="1"/>
  <c r="GF393" i="1"/>
  <c r="FN390" i="1"/>
  <c r="FP390" i="1"/>
  <c r="FQ390" i="1" s="1"/>
  <c r="GF546" i="1"/>
  <c r="GH546" i="1"/>
  <c r="GI546" i="1" s="1"/>
  <c r="EX9" i="1"/>
  <c r="EY9" i="1" s="1"/>
  <c r="EV9" i="1"/>
  <c r="FN327" i="1"/>
  <c r="FP327" i="1"/>
  <c r="FQ327" i="1" s="1"/>
  <c r="DN437" i="1"/>
  <c r="DO437" i="1" s="1"/>
  <c r="DL437" i="1"/>
  <c r="I12" i="19"/>
  <c r="CW468" i="1"/>
  <c r="FP267" i="1"/>
  <c r="FQ267" i="1" s="1"/>
  <c r="FN267" i="1"/>
  <c r="CT272" i="1"/>
  <c r="CV272" i="1"/>
  <c r="CW272" i="1" s="1"/>
  <c r="FN17" i="1"/>
  <c r="FP17" i="1"/>
  <c r="FQ17" i="1" s="1"/>
  <c r="EF549" i="1"/>
  <c r="EG549" i="1" s="1"/>
  <c r="ED549" i="1"/>
  <c r="GF519" i="1"/>
  <c r="GH519" i="1"/>
  <c r="GI519" i="1" s="1"/>
  <c r="DN263" i="1"/>
  <c r="DO263" i="1" s="1"/>
  <c r="DL263" i="1"/>
  <c r="EF509" i="1"/>
  <c r="EG509" i="1" s="1"/>
  <c r="ED509" i="1"/>
  <c r="GH494" i="1"/>
  <c r="GI494" i="1" s="1"/>
  <c r="GF494" i="1"/>
  <c r="GH429" i="1"/>
  <c r="GI429" i="1" s="1"/>
  <c r="GF429" i="1"/>
  <c r="FP252" i="1"/>
  <c r="FQ252" i="1" s="1"/>
  <c r="FN252" i="1"/>
  <c r="FP407" i="1"/>
  <c r="FQ407" i="1" s="1"/>
  <c r="FN407" i="1"/>
  <c r="ED335" i="1"/>
  <c r="EF335" i="1"/>
  <c r="EG335" i="1" s="1"/>
  <c r="FP275" i="1"/>
  <c r="FQ275" i="1" s="1"/>
  <c r="FN275" i="1"/>
  <c r="DN525" i="1"/>
  <c r="DO525" i="1" s="1"/>
  <c r="DL525" i="1"/>
  <c r="DN503" i="1"/>
  <c r="DO503" i="1" s="1"/>
  <c r="DL503" i="1"/>
  <c r="DL501" i="1"/>
  <c r="DN501" i="1"/>
  <c r="DO501" i="1" s="1"/>
  <c r="GH364" i="1"/>
  <c r="GI364" i="1" s="1"/>
  <c r="GF364" i="1"/>
  <c r="EX305" i="1"/>
  <c r="EY305" i="1" s="1"/>
  <c r="EV305" i="1"/>
  <c r="EX418" i="1"/>
  <c r="EY418" i="1" s="1"/>
  <c r="EV418" i="1"/>
  <c r="EX237" i="1"/>
  <c r="EY237" i="1" s="1"/>
  <c r="EV237" i="1"/>
  <c r="DN8" i="1"/>
  <c r="DO8" i="1" s="1"/>
  <c r="DL8" i="1"/>
  <c r="DL559" i="1"/>
  <c r="DN559" i="1"/>
  <c r="DO559" i="1" s="1"/>
  <c r="FP497" i="1"/>
  <c r="FQ497" i="1" s="1"/>
  <c r="FN497" i="1"/>
  <c r="GH489" i="1"/>
  <c r="GI489" i="1" s="1"/>
  <c r="GF489" i="1"/>
  <c r="GH230" i="1"/>
  <c r="GI230" i="1" s="1"/>
  <c r="GF230" i="1"/>
  <c r="EX528" i="1"/>
  <c r="EY528" i="1" s="1"/>
  <c r="EV528" i="1"/>
  <c r="CV399" i="1"/>
  <c r="CW399" i="1" s="1"/>
  <c r="CT399" i="1"/>
  <c r="CT344" i="1"/>
  <c r="CV344" i="1"/>
  <c r="CW344" i="1" s="1"/>
  <c r="EF80" i="1"/>
  <c r="EG80" i="1" s="1"/>
  <c r="ED80" i="1"/>
  <c r="ED320" i="1"/>
  <c r="EF320" i="1"/>
  <c r="EG320" i="1" s="1"/>
  <c r="FP222" i="1"/>
  <c r="FQ222" i="1" s="1"/>
  <c r="FN222" i="1"/>
  <c r="CT343" i="1"/>
  <c r="CV343" i="1"/>
  <c r="CW343" i="1" s="1"/>
  <c r="FP213" i="1"/>
  <c r="FQ213" i="1" s="1"/>
  <c r="FN213" i="1"/>
  <c r="FN551" i="1"/>
  <c r="FP551" i="1"/>
  <c r="FQ551" i="1" s="1"/>
  <c r="EV465" i="1"/>
  <c r="EX465" i="1"/>
  <c r="EY465" i="1" s="1"/>
  <c r="EF212" i="1"/>
  <c r="EG212" i="1" s="1"/>
  <c r="ED212" i="1"/>
  <c r="FN398" i="1"/>
  <c r="FP398" i="1"/>
  <c r="FQ398" i="1" s="1"/>
  <c r="FP218" i="1"/>
  <c r="FQ218" i="1" s="1"/>
  <c r="FN218" i="1"/>
  <c r="DN253" i="1"/>
  <c r="DO253" i="1" s="1"/>
  <c r="DL253" i="1"/>
  <c r="EX269" i="1"/>
  <c r="EY269" i="1" s="1"/>
  <c r="EV269" i="1"/>
  <c r="DL348" i="1"/>
  <c r="DN348" i="1"/>
  <c r="DO348" i="1" s="1"/>
  <c r="DN274" i="1"/>
  <c r="DO274" i="1" s="1"/>
  <c r="DL274" i="1"/>
  <c r="DL448" i="1"/>
  <c r="DN448" i="1"/>
  <c r="DO448" i="1" s="1"/>
  <c r="EF441" i="1"/>
  <c r="EG441" i="1" s="1"/>
  <c r="ED441" i="1"/>
  <c r="CV383" i="1"/>
  <c r="CW383" i="1" s="1"/>
  <c r="CT383" i="1"/>
  <c r="DN383" i="1"/>
  <c r="DO383" i="1" s="1"/>
  <c r="DL383" i="1"/>
  <c r="GH261" i="1"/>
  <c r="GI261" i="1" s="1"/>
  <c r="GF261" i="1"/>
  <c r="GH219" i="1"/>
  <c r="GI219" i="1" s="1"/>
  <c r="GF219" i="1"/>
  <c r="EV14" i="1"/>
  <c r="EX14" i="1"/>
  <c r="EY14" i="1" s="1"/>
  <c r="EV311" i="1"/>
  <c r="EX311" i="1"/>
  <c r="EY311" i="1" s="1"/>
  <c r="GH11" i="1"/>
  <c r="GI11" i="1" s="1"/>
  <c r="GF11" i="1"/>
  <c r="EX259" i="1"/>
  <c r="EY259" i="1" s="1"/>
  <c r="EV259" i="1"/>
  <c r="DL477" i="1"/>
  <c r="DN477" i="1"/>
  <c r="DO477" i="1" s="1"/>
  <c r="DN415" i="1"/>
  <c r="DO415" i="1" s="1"/>
  <c r="DL415" i="1"/>
  <c r="EX313" i="1"/>
  <c r="EY313" i="1" s="1"/>
  <c r="EV313" i="1"/>
  <c r="GH283" i="1"/>
  <c r="GI283" i="1" s="1"/>
  <c r="GF283" i="1"/>
  <c r="EX379" i="1"/>
  <c r="EY379" i="1" s="1"/>
  <c r="EV379" i="1"/>
  <c r="CT397" i="1"/>
  <c r="CV397" i="1"/>
  <c r="CW397" i="1" s="1"/>
  <c r="EX539" i="1"/>
  <c r="EY539" i="1" s="1"/>
  <c r="EV539" i="1"/>
  <c r="EF539" i="1"/>
  <c r="EG539" i="1" s="1"/>
  <c r="ED539" i="1"/>
  <c r="ED484" i="1"/>
  <c r="EF484" i="1"/>
  <c r="EG484" i="1" s="1"/>
  <c r="EF475" i="1"/>
  <c r="EG475" i="1" s="1"/>
  <c r="ED475" i="1"/>
  <c r="EF545" i="1"/>
  <c r="EG545" i="1" s="1"/>
  <c r="ED545" i="1"/>
  <c r="FN328" i="1"/>
  <c r="FP328" i="1"/>
  <c r="FQ328" i="1" s="1"/>
  <c r="DN236" i="1"/>
  <c r="DO236" i="1" s="1"/>
  <c r="DL236" i="1"/>
  <c r="FN336" i="1"/>
  <c r="FP336" i="1"/>
  <c r="FQ336" i="1" s="1"/>
  <c r="GH254" i="1"/>
  <c r="GI254" i="1" s="1"/>
  <c r="GF254" i="1"/>
  <c r="CV10" i="1"/>
  <c r="CW10" i="1" s="1"/>
  <c r="CT10" i="1"/>
  <c r="CV280" i="1"/>
  <c r="CW280" i="1" s="1"/>
  <c r="CT280" i="1"/>
  <c r="FP356" i="1"/>
  <c r="FQ356" i="1" s="1"/>
  <c r="FN356" i="1"/>
  <c r="FP282" i="1"/>
  <c r="FQ282" i="1" s="1"/>
  <c r="FN282" i="1"/>
  <c r="FP297" i="1"/>
  <c r="FQ297" i="1" s="1"/>
  <c r="FN297" i="1"/>
  <c r="FN389" i="1"/>
  <c r="FP389" i="1"/>
  <c r="FQ389" i="1" s="1"/>
  <c r="CV7" i="1"/>
  <c r="CW7" i="1" s="1"/>
  <c r="CT7" i="1"/>
  <c r="EF329" i="1"/>
  <c r="EG329" i="1" s="1"/>
  <c r="ED329" i="1"/>
  <c r="EV290" i="1"/>
  <c r="EX290" i="1"/>
  <c r="EY290" i="1" s="1"/>
  <c r="ED505" i="1"/>
  <c r="EF505" i="1"/>
  <c r="EG505" i="1" s="1"/>
  <c r="CV137" i="1"/>
  <c r="CW137" i="1" s="1"/>
  <c r="CT137" i="1"/>
  <c r="EX79" i="1"/>
  <c r="EY79" i="1" s="1"/>
  <c r="EV79" i="1"/>
  <c r="GF439" i="1"/>
  <c r="GH439" i="1"/>
  <c r="GI439" i="1" s="1"/>
  <c r="EV537" i="1"/>
  <c r="EX537" i="1"/>
  <c r="EY537" i="1" s="1"/>
  <c r="EV304" i="1"/>
  <c r="EX304" i="1"/>
  <c r="EY304" i="1" s="1"/>
  <c r="FP227" i="1"/>
  <c r="FQ227" i="1" s="1"/>
  <c r="FN227" i="1"/>
  <c r="DL265" i="1"/>
  <c r="DN265" i="1"/>
  <c r="DO265" i="1" s="1"/>
  <c r="FP391" i="1"/>
  <c r="FQ391" i="1" s="1"/>
  <c r="FN391" i="1"/>
  <c r="FP217" i="1"/>
  <c r="FQ217" i="1" s="1"/>
  <c r="FN217" i="1"/>
  <c r="ED546" i="1"/>
  <c r="EF546" i="1"/>
  <c r="EG546" i="1" s="1"/>
  <c r="DL17" i="1"/>
  <c r="DN17" i="1"/>
  <c r="DO17" i="1" s="1"/>
  <c r="ED519" i="1"/>
  <c r="EF519" i="1"/>
  <c r="EG519" i="1" s="1"/>
  <c r="GF456" i="1"/>
  <c r="GH456" i="1"/>
  <c r="GI456" i="1" s="1"/>
  <c r="EX429" i="1"/>
  <c r="EY429" i="1" s="1"/>
  <c r="EV429" i="1"/>
  <c r="GH407" i="1"/>
  <c r="GI407" i="1" s="1"/>
  <c r="GF407" i="1"/>
  <c r="GF516" i="1"/>
  <c r="GH516" i="1"/>
  <c r="GI516" i="1" s="1"/>
  <c r="CT327" i="1"/>
  <c r="CV327" i="1"/>
  <c r="CW327" i="1" s="1"/>
  <c r="ED17" i="1"/>
  <c r="EF17" i="1"/>
  <c r="EG17" i="1" s="1"/>
  <c r="DN364" i="1"/>
  <c r="DO364" i="1" s="1"/>
  <c r="DL364" i="1"/>
  <c r="DN237" i="1"/>
  <c r="DO237" i="1" s="1"/>
  <c r="DL237" i="1"/>
  <c r="EF135" i="1"/>
  <c r="EG135" i="1" s="1"/>
  <c r="ED135" i="1"/>
  <c r="CV80" i="1"/>
  <c r="CW80" i="1" s="1"/>
  <c r="CT80" i="1"/>
  <c r="EF222" i="1"/>
  <c r="EG222" i="1" s="1"/>
  <c r="ED222" i="1"/>
  <c r="FP513" i="1"/>
  <c r="FQ513" i="1" s="1"/>
  <c r="FN513" i="1"/>
  <c r="ED551" i="1"/>
  <c r="EF551" i="1"/>
  <c r="EG551" i="1" s="1"/>
  <c r="CV212" i="1"/>
  <c r="CW212" i="1" s="1"/>
  <c r="CT212" i="1"/>
  <c r="FP511" i="1"/>
  <c r="FQ511" i="1" s="1"/>
  <c r="FN511" i="1"/>
  <c r="FN440" i="1"/>
  <c r="FP440" i="1"/>
  <c r="FQ440" i="1" s="1"/>
  <c r="GF378" i="1"/>
  <c r="GH378" i="1"/>
  <c r="GI378" i="1" s="1"/>
  <c r="CT381" i="1"/>
  <c r="CV381" i="1"/>
  <c r="CW381" i="1" s="1"/>
  <c r="DN210" i="1"/>
  <c r="DO210" i="1" s="1"/>
  <c r="DL210" i="1"/>
  <c r="EF548" i="1"/>
  <c r="EG548" i="1" s="1"/>
  <c r="ED548" i="1"/>
  <c r="CV217" i="1"/>
  <c r="CW217" i="1" s="1"/>
  <c r="CT217" i="1"/>
  <c r="FP226" i="1"/>
  <c r="FQ226" i="1" s="1"/>
  <c r="FN226" i="1"/>
  <c r="CT516" i="1"/>
  <c r="CV516" i="1"/>
  <c r="CW516" i="1" s="1"/>
  <c r="EX390" i="1"/>
  <c r="EY390" i="1" s="1"/>
  <c r="EV390" i="1"/>
  <c r="FP9" i="1"/>
  <c r="FQ9" i="1" s="1"/>
  <c r="FN9" i="1"/>
  <c r="EF437" i="1"/>
  <c r="EG437" i="1" s="1"/>
  <c r="ED437" i="1"/>
  <c r="GF357" i="1"/>
  <c r="GH357" i="1"/>
  <c r="GI357" i="1" s="1"/>
  <c r="GH267" i="1"/>
  <c r="GI267" i="1" s="1"/>
  <c r="GF267" i="1"/>
  <c r="DL272" i="1"/>
  <c r="DN272" i="1"/>
  <c r="DO272" i="1" s="1"/>
  <c r="GF17" i="1"/>
  <c r="GH17" i="1"/>
  <c r="GI17" i="1" s="1"/>
  <c r="CV228" i="1"/>
  <c r="CW228" i="1" s="1"/>
  <c r="CT228" i="1"/>
  <c r="FN456" i="1"/>
  <c r="FP456" i="1"/>
  <c r="FQ456" i="1" s="1"/>
  <c r="EF263" i="1"/>
  <c r="EG263" i="1" s="1"/>
  <c r="ED263" i="1"/>
  <c r="CV509" i="1"/>
  <c r="CW509" i="1" s="1"/>
  <c r="CT509" i="1"/>
  <c r="CV494" i="1"/>
  <c r="CW494" i="1" s="1"/>
  <c r="CT494" i="1"/>
  <c r="FP429" i="1"/>
  <c r="FQ429" i="1" s="1"/>
  <c r="FN429" i="1"/>
  <c r="CT15" i="1"/>
  <c r="CV15" i="1"/>
  <c r="CW15" i="1" s="1"/>
  <c r="EF275" i="1"/>
  <c r="EG275" i="1" s="1"/>
  <c r="ED275" i="1"/>
  <c r="EF525" i="1"/>
  <c r="EG525" i="1" s="1"/>
  <c r="ED525" i="1"/>
  <c r="EF503" i="1"/>
  <c r="EG503" i="1" s="1"/>
  <c r="ED503" i="1"/>
  <c r="GF501" i="1"/>
  <c r="GH501" i="1"/>
  <c r="GI501" i="1" s="1"/>
  <c r="CV245" i="1"/>
  <c r="CW245" i="1" s="1"/>
  <c r="CT245" i="1"/>
  <c r="CT16" i="1"/>
  <c r="CV16" i="1"/>
  <c r="CW16" i="1" s="1"/>
  <c r="CV305" i="1"/>
  <c r="CW305" i="1" s="1"/>
  <c r="CT305" i="1"/>
  <c r="GH305" i="1"/>
  <c r="GI305" i="1" s="1"/>
  <c r="GF305" i="1"/>
  <c r="FP418" i="1"/>
  <c r="FQ418" i="1" s="1"/>
  <c r="FN418" i="1"/>
  <c r="CT13" i="1"/>
  <c r="CV13" i="1"/>
  <c r="CW13" i="1" s="1"/>
  <c r="FP237" i="1"/>
  <c r="FQ237" i="1" s="1"/>
  <c r="FN237" i="1"/>
  <c r="EF8" i="1"/>
  <c r="EG8" i="1" s="1"/>
  <c r="ED8" i="1"/>
  <c r="ED559" i="1"/>
  <c r="EF559" i="1"/>
  <c r="EG559" i="1" s="1"/>
  <c r="DN382" i="1"/>
  <c r="DO382" i="1" s="1"/>
  <c r="DL382" i="1"/>
  <c r="EX292" i="1"/>
  <c r="EY292" i="1" s="1"/>
  <c r="EV292" i="1"/>
  <c r="CT497" i="1"/>
  <c r="CV497" i="1"/>
  <c r="CW497" i="1" s="1"/>
  <c r="DN528" i="1"/>
  <c r="DO528" i="1" s="1"/>
  <c r="DL528" i="1"/>
  <c r="EX135" i="1"/>
  <c r="EY135" i="1" s="1"/>
  <c r="EV135" i="1"/>
  <c r="FP135" i="1"/>
  <c r="FQ135" i="1" s="1"/>
  <c r="FN135" i="1"/>
  <c r="EF399" i="1"/>
  <c r="EG399" i="1" s="1"/>
  <c r="ED399" i="1"/>
  <c r="DL344" i="1"/>
  <c r="DN344" i="1"/>
  <c r="DO344" i="1" s="1"/>
  <c r="FP80" i="1"/>
  <c r="FQ80" i="1" s="1"/>
  <c r="FN80" i="1"/>
  <c r="EV320" i="1"/>
  <c r="EX320" i="1"/>
  <c r="EY320" i="1" s="1"/>
  <c r="GH222" i="1"/>
  <c r="GI222" i="1" s="1"/>
  <c r="GF222" i="1"/>
  <c r="FP458" i="1"/>
  <c r="FQ458" i="1" s="1"/>
  <c r="FN458" i="1"/>
  <c r="GH458" i="1"/>
  <c r="GI458" i="1" s="1"/>
  <c r="GF458" i="1"/>
  <c r="DL343" i="1"/>
  <c r="DN343" i="1"/>
  <c r="DO343" i="1" s="1"/>
  <c r="GH213" i="1"/>
  <c r="GI213" i="1" s="1"/>
  <c r="GF213" i="1"/>
  <c r="GF551" i="1"/>
  <c r="GH551" i="1"/>
  <c r="GI551" i="1" s="1"/>
  <c r="CT465" i="1"/>
  <c r="CV465" i="1"/>
  <c r="CW465" i="1" s="1"/>
  <c r="EX212" i="1"/>
  <c r="EY212" i="1" s="1"/>
  <c r="EV212" i="1"/>
  <c r="GF398" i="1"/>
  <c r="GH398" i="1"/>
  <c r="GI398" i="1" s="1"/>
  <c r="GH218" i="1"/>
  <c r="GI218" i="1" s="1"/>
  <c r="GF218" i="1"/>
  <c r="N12" i="19"/>
  <c r="GI468" i="1"/>
  <c r="EF253" i="1"/>
  <c r="EG253" i="1" s="1"/>
  <c r="ED253" i="1"/>
  <c r="DL440" i="1"/>
  <c r="DN440" i="1"/>
  <c r="DO440" i="1" s="1"/>
  <c r="FP269" i="1"/>
  <c r="FQ269" i="1" s="1"/>
  <c r="FN269" i="1"/>
  <c r="CV363" i="1"/>
  <c r="CW363" i="1" s="1"/>
  <c r="CT363" i="1"/>
  <c r="CT378" i="1"/>
  <c r="CV378" i="1"/>
  <c r="CW378" i="1" s="1"/>
  <c r="CV486" i="1"/>
  <c r="CW486" i="1" s="1"/>
  <c r="CT486" i="1"/>
  <c r="ED348" i="1"/>
  <c r="EF348" i="1"/>
  <c r="EG348" i="1" s="1"/>
  <c r="EF274" i="1"/>
  <c r="EG274" i="1" s="1"/>
  <c r="ED274" i="1"/>
  <c r="EV448" i="1"/>
  <c r="EX448" i="1"/>
  <c r="EY448" i="1" s="1"/>
  <c r="CT500" i="1"/>
  <c r="CV500" i="1"/>
  <c r="CW500" i="1" s="1"/>
  <c r="FN14" i="1"/>
  <c r="FP14" i="1"/>
  <c r="FQ14" i="1" s="1"/>
  <c r="FN311" i="1"/>
  <c r="FP311" i="1"/>
  <c r="FQ311" i="1" s="1"/>
  <c r="FP259" i="1"/>
  <c r="FQ259" i="1" s="1"/>
  <c r="FN259" i="1"/>
  <c r="GF477" i="1"/>
  <c r="GH477" i="1"/>
  <c r="GI477" i="1" s="1"/>
  <c r="EX415" i="1"/>
  <c r="EY415" i="1" s="1"/>
  <c r="EV415" i="1"/>
  <c r="CV283" i="1"/>
  <c r="CW283" i="1" s="1"/>
  <c r="CT283" i="1"/>
  <c r="DL397" i="1"/>
  <c r="DN397" i="1"/>
  <c r="DO397" i="1" s="1"/>
  <c r="FN484" i="1"/>
  <c r="FP484" i="1"/>
  <c r="FQ484" i="1" s="1"/>
  <c r="DL475" i="1"/>
  <c r="DN475" i="1"/>
  <c r="DO475" i="1" s="1"/>
  <c r="DN545" i="1"/>
  <c r="DO545" i="1" s="1"/>
  <c r="DL545" i="1"/>
  <c r="GF328" i="1"/>
  <c r="GH328" i="1"/>
  <c r="GI328" i="1" s="1"/>
  <c r="FP236" i="1"/>
  <c r="FQ236" i="1" s="1"/>
  <c r="FN236" i="1"/>
  <c r="GF336" i="1"/>
  <c r="GH336" i="1"/>
  <c r="GI336" i="1" s="1"/>
  <c r="CV254" i="1"/>
  <c r="CW254" i="1" s="1"/>
  <c r="CT254" i="1"/>
  <c r="DN10" i="1"/>
  <c r="DO10" i="1" s="1"/>
  <c r="DL10" i="1"/>
  <c r="DN280" i="1"/>
  <c r="DO280" i="1" s="1"/>
  <c r="DL280" i="1"/>
  <c r="CV356" i="1"/>
  <c r="CW356" i="1" s="1"/>
  <c r="CT356" i="1"/>
  <c r="GH282" i="1"/>
  <c r="GI282" i="1" s="1"/>
  <c r="GF282" i="1"/>
  <c r="GF389" i="1"/>
  <c r="GH389" i="1"/>
  <c r="GI389" i="1" s="1"/>
  <c r="DN7" i="1"/>
  <c r="DO7" i="1" s="1"/>
  <c r="DL7" i="1"/>
  <c r="EX329" i="1"/>
  <c r="EY329" i="1" s="1"/>
  <c r="EV329" i="1"/>
  <c r="EX505" i="1"/>
  <c r="EY505" i="1" s="1"/>
  <c r="EV505" i="1"/>
  <c r="CV79" i="1"/>
  <c r="CW79" i="1" s="1"/>
  <c r="CT79" i="1"/>
  <c r="FN537" i="1"/>
  <c r="FP537" i="1"/>
  <c r="FQ537" i="1" s="1"/>
  <c r="GF304" i="1"/>
  <c r="GH304" i="1"/>
  <c r="GI304" i="1" s="1"/>
  <c r="GH227" i="1"/>
  <c r="GI227" i="1" s="1"/>
  <c r="GF227" i="1"/>
  <c r="ED265" i="1"/>
  <c r="EF265" i="1"/>
  <c r="EG265" i="1" s="1"/>
  <c r="DN391" i="1"/>
  <c r="DO391" i="1" s="1"/>
  <c r="DL391" i="1"/>
  <c r="DL381" i="1"/>
  <c r="DN381" i="1"/>
  <c r="DO381" i="1" s="1"/>
  <c r="DN390" i="1"/>
  <c r="DO390" i="1" s="1"/>
  <c r="DL390" i="1"/>
  <c r="DN549" i="1"/>
  <c r="DO549" i="1" s="1"/>
  <c r="DL549" i="1"/>
  <c r="GH217" i="1"/>
  <c r="GI217" i="1" s="1"/>
  <c r="GF217" i="1"/>
  <c r="FN357" i="1"/>
  <c r="FP357" i="1"/>
  <c r="FQ357" i="1" s="1"/>
  <c r="EX549" i="1"/>
  <c r="EY549" i="1" s="1"/>
  <c r="EV549" i="1"/>
  <c r="EF429" i="1"/>
  <c r="EG429" i="1" s="1"/>
  <c r="ED429" i="1"/>
  <c r="DL335" i="1"/>
  <c r="DN335" i="1"/>
  <c r="DO335" i="1" s="1"/>
  <c r="EF382" i="1"/>
  <c r="EG382" i="1" s="1"/>
  <c r="ED382" i="1"/>
  <c r="DN217" i="1"/>
  <c r="DO217" i="1" s="1"/>
  <c r="DL217" i="1"/>
  <c r="DL516" i="1"/>
  <c r="DN516" i="1"/>
  <c r="DO516" i="1" s="1"/>
  <c r="EF390" i="1"/>
  <c r="EG390" i="1" s="1"/>
  <c r="ED390" i="1"/>
  <c r="GH9" i="1"/>
  <c r="GI9" i="1" s="1"/>
  <c r="GF9" i="1"/>
  <c r="EX437" i="1"/>
  <c r="EY437" i="1" s="1"/>
  <c r="EV437" i="1"/>
  <c r="DL357" i="1"/>
  <c r="DN357" i="1"/>
  <c r="DO357" i="1" s="1"/>
  <c r="ED272" i="1"/>
  <c r="EF272" i="1"/>
  <c r="EG272" i="1" s="1"/>
  <c r="DN228" i="1"/>
  <c r="DO228" i="1" s="1"/>
  <c r="DL228" i="1"/>
  <c r="DL456" i="1"/>
  <c r="DN456" i="1"/>
  <c r="DO456" i="1" s="1"/>
  <c r="EX263" i="1"/>
  <c r="EY263" i="1" s="1"/>
  <c r="EV263" i="1"/>
  <c r="GH509" i="1"/>
  <c r="GI509" i="1" s="1"/>
  <c r="GF509" i="1"/>
  <c r="FP494" i="1"/>
  <c r="FQ494" i="1" s="1"/>
  <c r="FN494" i="1"/>
  <c r="DN429" i="1"/>
  <c r="DO429" i="1" s="1"/>
  <c r="DL429" i="1"/>
  <c r="DL15" i="1"/>
  <c r="DN15" i="1"/>
  <c r="DO15" i="1" s="1"/>
  <c r="GH275" i="1"/>
  <c r="GI275" i="1" s="1"/>
  <c r="GF275" i="1"/>
  <c r="EX525" i="1"/>
  <c r="EY525" i="1" s="1"/>
  <c r="EV525" i="1"/>
  <c r="EX503" i="1"/>
  <c r="EY503" i="1" s="1"/>
  <c r="EV503" i="1"/>
  <c r="EV501" i="1"/>
  <c r="EX501" i="1"/>
  <c r="EY501" i="1" s="1"/>
  <c r="GH133" i="1"/>
  <c r="GI133" i="1" s="1"/>
  <c r="GF133" i="1"/>
  <c r="DN245" i="1"/>
  <c r="DO245" i="1" s="1"/>
  <c r="DL245" i="1"/>
  <c r="DL16" i="1"/>
  <c r="DN16" i="1"/>
  <c r="DO16" i="1" s="1"/>
  <c r="EF305" i="1"/>
  <c r="EG305" i="1" s="1"/>
  <c r="ED305" i="1"/>
  <c r="GH418" i="1"/>
  <c r="GI418" i="1" s="1"/>
  <c r="GF418" i="1"/>
  <c r="DL13" i="1"/>
  <c r="DN13" i="1"/>
  <c r="DO13" i="1" s="1"/>
  <c r="GH237" i="1"/>
  <c r="GI237" i="1" s="1"/>
  <c r="GF237" i="1"/>
  <c r="EX8" i="1"/>
  <c r="EY8" i="1" s="1"/>
  <c r="EV8" i="1"/>
  <c r="EV559" i="1"/>
  <c r="EX559" i="1"/>
  <c r="EY559" i="1" s="1"/>
  <c r="GH382" i="1"/>
  <c r="GI382" i="1" s="1"/>
  <c r="GF382" i="1"/>
  <c r="EX497" i="1"/>
  <c r="EY497" i="1" s="1"/>
  <c r="EV497" i="1"/>
  <c r="CV528" i="1"/>
  <c r="CW528" i="1" s="1"/>
  <c r="CT528" i="1"/>
  <c r="CV135" i="1"/>
  <c r="CW135" i="1" s="1"/>
  <c r="CT135" i="1"/>
  <c r="DN135" i="1"/>
  <c r="DO135" i="1" s="1"/>
  <c r="DL135" i="1"/>
  <c r="FP399" i="1"/>
  <c r="FQ399" i="1" s="1"/>
  <c r="FN399" i="1"/>
  <c r="L12" i="19"/>
  <c r="EY468" i="1"/>
  <c r="ED344" i="1"/>
  <c r="EF344" i="1"/>
  <c r="EG344" i="1" s="1"/>
  <c r="FN320" i="1"/>
  <c r="FP320" i="1"/>
  <c r="FQ320" i="1" s="1"/>
  <c r="CV513" i="1"/>
  <c r="CW513" i="1" s="1"/>
  <c r="CT513" i="1"/>
  <c r="DN458" i="1"/>
  <c r="DO458" i="1" s="1"/>
  <c r="DL458" i="1"/>
  <c r="ED343" i="1"/>
  <c r="EF343" i="1"/>
  <c r="EG343" i="1" s="1"/>
  <c r="GF465" i="1"/>
  <c r="GH465" i="1"/>
  <c r="GI465" i="1" s="1"/>
  <c r="FP212" i="1"/>
  <c r="FQ212" i="1" s="1"/>
  <c r="FN212" i="1"/>
  <c r="EX131" i="1"/>
  <c r="EY131" i="1" s="1"/>
  <c r="EV131" i="1"/>
  <c r="CV511" i="1"/>
  <c r="CW511" i="1" s="1"/>
  <c r="CT511" i="1"/>
  <c r="EX253" i="1"/>
  <c r="EY253" i="1" s="1"/>
  <c r="EV253" i="1"/>
  <c r="EV440" i="1"/>
  <c r="EX440" i="1"/>
  <c r="EY440" i="1" s="1"/>
  <c r="GH269" i="1"/>
  <c r="GI269" i="1" s="1"/>
  <c r="GF269" i="1"/>
  <c r="DL363" i="1"/>
  <c r="DN363" i="1"/>
  <c r="DO363" i="1" s="1"/>
  <c r="DL378" i="1"/>
  <c r="DN378" i="1"/>
  <c r="DO378" i="1" s="1"/>
  <c r="EF486" i="1"/>
  <c r="EG486" i="1" s="1"/>
  <c r="ED486" i="1"/>
  <c r="EV348" i="1"/>
  <c r="EX348" i="1"/>
  <c r="EY348" i="1" s="1"/>
  <c r="EX274" i="1"/>
  <c r="EY274" i="1" s="1"/>
  <c r="EV274" i="1"/>
  <c r="CT448" i="1"/>
  <c r="CV448" i="1"/>
  <c r="CW448" i="1" s="1"/>
  <c r="EX136" i="1"/>
  <c r="EY136" i="1" s="1"/>
  <c r="EV136" i="1"/>
  <c r="FP136" i="1"/>
  <c r="FQ136" i="1" s="1"/>
  <c r="FN136" i="1"/>
  <c r="DN500" i="1"/>
  <c r="DO500" i="1" s="1"/>
  <c r="DL500" i="1"/>
  <c r="GF14" i="1"/>
  <c r="GH14" i="1"/>
  <c r="GI14" i="1" s="1"/>
  <c r="GF311" i="1"/>
  <c r="GH311" i="1"/>
  <c r="GI311" i="1" s="1"/>
  <c r="GH259" i="1"/>
  <c r="GI259" i="1" s="1"/>
  <c r="GF259" i="1"/>
  <c r="FN477" i="1"/>
  <c r="FP477" i="1"/>
  <c r="FQ477" i="1" s="1"/>
  <c r="CT477" i="1"/>
  <c r="CV477" i="1"/>
  <c r="CW477" i="1" s="1"/>
  <c r="GH415" i="1"/>
  <c r="GI415" i="1" s="1"/>
  <c r="GF415" i="1"/>
  <c r="DN313" i="1"/>
  <c r="DO313" i="1" s="1"/>
  <c r="DL313" i="1"/>
  <c r="EF313" i="1"/>
  <c r="EG313" i="1" s="1"/>
  <c r="ED313" i="1"/>
  <c r="EX283" i="1"/>
  <c r="EY283" i="1" s="1"/>
  <c r="EV283" i="1"/>
  <c r="EF379" i="1"/>
  <c r="EG379" i="1" s="1"/>
  <c r="ED379" i="1"/>
  <c r="CV521" i="1"/>
  <c r="CW521" i="1" s="1"/>
  <c r="CT521" i="1"/>
  <c r="CV359" i="1"/>
  <c r="CW359" i="1" s="1"/>
  <c r="CT359" i="1"/>
  <c r="ED397" i="1"/>
  <c r="EF397" i="1"/>
  <c r="EG397" i="1" s="1"/>
  <c r="ED351" i="1"/>
  <c r="EF351" i="1"/>
  <c r="EG351" i="1" s="1"/>
  <c r="DN539" i="1"/>
  <c r="DO539" i="1" s="1"/>
  <c r="DL539" i="1"/>
  <c r="GF475" i="1"/>
  <c r="GH475" i="1"/>
  <c r="GI475" i="1" s="1"/>
  <c r="FP545" i="1"/>
  <c r="FQ545" i="1" s="1"/>
  <c r="FN545" i="1"/>
  <c r="CT405" i="1"/>
  <c r="CV405" i="1"/>
  <c r="CW405" i="1" s="1"/>
  <c r="CV214" i="1"/>
  <c r="CW214" i="1" s="1"/>
  <c r="CT214" i="1"/>
  <c r="CV288" i="1"/>
  <c r="CW288" i="1" s="1"/>
  <c r="CT288" i="1"/>
  <c r="EF236" i="1"/>
  <c r="EG236" i="1" s="1"/>
  <c r="ED236" i="1"/>
  <c r="EF254" i="1"/>
  <c r="EG254" i="1" s="1"/>
  <c r="ED254" i="1"/>
  <c r="EF10" i="1"/>
  <c r="EG10" i="1" s="1"/>
  <c r="ED10" i="1"/>
  <c r="EF280" i="1"/>
  <c r="EG280" i="1" s="1"/>
  <c r="ED280" i="1"/>
  <c r="GH356" i="1"/>
  <c r="GI356" i="1" s="1"/>
  <c r="GF356" i="1"/>
  <c r="EF7" i="1"/>
  <c r="EG7" i="1" s="1"/>
  <c r="ED7" i="1"/>
  <c r="FP329" i="1"/>
  <c r="FQ329" i="1" s="1"/>
  <c r="FN329" i="1"/>
  <c r="ED290" i="1"/>
  <c r="EF290" i="1"/>
  <c r="EG290" i="1" s="1"/>
  <c r="FP505" i="1"/>
  <c r="FQ505" i="1" s="1"/>
  <c r="FN505" i="1"/>
  <c r="GH79" i="1"/>
  <c r="GI79" i="1" s="1"/>
  <c r="GF79" i="1"/>
  <c r="DL319" i="1"/>
  <c r="DN319" i="1"/>
  <c r="DO319" i="1" s="1"/>
  <c r="EV265" i="1"/>
  <c r="EX265" i="1"/>
  <c r="EY265" i="1" s="1"/>
  <c r="CV391" i="1"/>
  <c r="CW391" i="1" s="1"/>
  <c r="CT391" i="1"/>
  <c r="FP228" i="1"/>
  <c r="FQ228" i="1" s="1"/>
  <c r="FN228" i="1"/>
  <c r="EV335" i="1"/>
  <c r="EX335" i="1"/>
  <c r="EY335" i="1" s="1"/>
  <c r="GH210" i="1"/>
  <c r="GI210" i="1" s="1"/>
  <c r="GF210" i="1"/>
  <c r="DN226" i="1"/>
  <c r="DO226" i="1" s="1"/>
  <c r="DL226" i="1"/>
  <c r="EV519" i="1"/>
  <c r="EX519" i="1"/>
  <c r="EY519" i="1" s="1"/>
  <c r="ED494" i="1"/>
  <c r="EF494" i="1"/>
  <c r="EG494" i="1" s="1"/>
  <c r="EX252" i="1"/>
  <c r="EY252" i="1" s="1"/>
  <c r="EV252" i="1"/>
  <c r="GF16" i="1"/>
  <c r="GH16" i="1"/>
  <c r="GI16" i="1" s="1"/>
  <c r="GF13" i="1"/>
  <c r="GH13" i="1"/>
  <c r="GI13" i="1" s="1"/>
  <c r="GF381" i="1"/>
  <c r="GH381" i="1"/>
  <c r="GI381" i="1" s="1"/>
  <c r="CT210" i="1"/>
  <c r="CV210" i="1"/>
  <c r="CW210" i="1" s="1"/>
  <c r="EX548" i="1"/>
  <c r="EY548" i="1" s="1"/>
  <c r="EV548" i="1"/>
  <c r="ED381" i="1"/>
  <c r="EF381" i="1"/>
  <c r="EG381" i="1" s="1"/>
  <c r="EX433" i="1"/>
  <c r="EY433" i="1" s="1"/>
  <c r="EV433" i="1"/>
  <c r="EX210" i="1"/>
  <c r="EY210" i="1" s="1"/>
  <c r="EV210" i="1"/>
  <c r="FP548" i="1"/>
  <c r="FQ548" i="1" s="1"/>
  <c r="FN548" i="1"/>
  <c r="EF217" i="1"/>
  <c r="EG217" i="1" s="1"/>
  <c r="ED217" i="1"/>
  <c r="ED516" i="1"/>
  <c r="EF516" i="1"/>
  <c r="EG516" i="1" s="1"/>
  <c r="FP244" i="1"/>
  <c r="FQ244" i="1" s="1"/>
  <c r="FN244" i="1"/>
  <c r="CV393" i="1"/>
  <c r="CW393" i="1" s="1"/>
  <c r="CT393" i="1"/>
  <c r="DL327" i="1"/>
  <c r="DN327" i="1"/>
  <c r="DO327" i="1" s="1"/>
  <c r="FP437" i="1"/>
  <c r="FQ437" i="1" s="1"/>
  <c r="FN437" i="1"/>
  <c r="EV272" i="1"/>
  <c r="EX272" i="1"/>
  <c r="EY272" i="1" s="1"/>
  <c r="K12" i="19"/>
  <c r="EG468" i="1"/>
  <c r="CT519" i="1"/>
  <c r="CV519" i="1"/>
  <c r="CW519" i="1" s="1"/>
  <c r="EF228" i="1"/>
  <c r="EG228" i="1" s="1"/>
  <c r="ED228" i="1"/>
  <c r="EV456" i="1"/>
  <c r="EX456" i="1"/>
  <c r="EY456" i="1" s="1"/>
  <c r="FP263" i="1"/>
  <c r="FQ263" i="1" s="1"/>
  <c r="FN263" i="1"/>
  <c r="FP509" i="1"/>
  <c r="FQ509" i="1" s="1"/>
  <c r="FN509" i="1"/>
  <c r="EF252" i="1"/>
  <c r="EG252" i="1" s="1"/>
  <c r="ED252" i="1"/>
  <c r="DN407" i="1"/>
  <c r="DO407" i="1" s="1"/>
  <c r="DL407" i="1"/>
  <c r="CT335" i="1"/>
  <c r="CV335" i="1"/>
  <c r="CW335" i="1" s="1"/>
  <c r="ED15" i="1"/>
  <c r="EF15" i="1"/>
  <c r="EG15" i="1" s="1"/>
  <c r="CV275" i="1"/>
  <c r="CW275" i="1" s="1"/>
  <c r="CT275" i="1"/>
  <c r="FP525" i="1"/>
  <c r="FQ525" i="1" s="1"/>
  <c r="FN525" i="1"/>
  <c r="FP503" i="1"/>
  <c r="FQ503" i="1" s="1"/>
  <c r="FN503" i="1"/>
  <c r="EF133" i="1"/>
  <c r="EG133" i="1" s="1"/>
  <c r="ED133" i="1"/>
  <c r="FP133" i="1"/>
  <c r="FQ133" i="1" s="1"/>
  <c r="FN133" i="1"/>
  <c r="EF245" i="1"/>
  <c r="EG245" i="1" s="1"/>
  <c r="ED245" i="1"/>
  <c r="ED16" i="1"/>
  <c r="EF16" i="1"/>
  <c r="EG16" i="1" s="1"/>
  <c r="FP364" i="1"/>
  <c r="FQ364" i="1" s="1"/>
  <c r="FN364" i="1"/>
  <c r="FP305" i="1"/>
  <c r="FQ305" i="1" s="1"/>
  <c r="FN305" i="1"/>
  <c r="ED418" i="1"/>
  <c r="EF418" i="1"/>
  <c r="EG418" i="1" s="1"/>
  <c r="ED13" i="1"/>
  <c r="EF13" i="1"/>
  <c r="EG13" i="1" s="1"/>
  <c r="FP8" i="1"/>
  <c r="FQ8" i="1" s="1"/>
  <c r="FN8" i="1"/>
  <c r="FN559" i="1"/>
  <c r="FP559" i="1"/>
  <c r="FQ559" i="1" s="1"/>
  <c r="CT382" i="1"/>
  <c r="CV382" i="1"/>
  <c r="CW382" i="1" s="1"/>
  <c r="EF292" i="1"/>
  <c r="EG292" i="1" s="1"/>
  <c r="ED292" i="1"/>
  <c r="EX489" i="1"/>
  <c r="EY489" i="1" s="1"/>
  <c r="EV489" i="1"/>
  <c r="CV489" i="1"/>
  <c r="CW489" i="1" s="1"/>
  <c r="CT489" i="1"/>
  <c r="CV230" i="1"/>
  <c r="CW230" i="1" s="1"/>
  <c r="CT230" i="1"/>
  <c r="GH528" i="1"/>
  <c r="GI528" i="1" s="1"/>
  <c r="GF528" i="1"/>
  <c r="EV344" i="1"/>
  <c r="EX344" i="1"/>
  <c r="EY344" i="1" s="1"/>
  <c r="GF320" i="1"/>
  <c r="GH320" i="1"/>
  <c r="GI320" i="1" s="1"/>
  <c r="DL513" i="1"/>
  <c r="DN513" i="1"/>
  <c r="DO513" i="1" s="1"/>
  <c r="EV343" i="1"/>
  <c r="EX343" i="1"/>
  <c r="EY343" i="1" s="1"/>
  <c r="ED465" i="1"/>
  <c r="EF465" i="1"/>
  <c r="EG465" i="1" s="1"/>
  <c r="GH212" i="1"/>
  <c r="GI212" i="1" s="1"/>
  <c r="GF212" i="1"/>
  <c r="DN131" i="1"/>
  <c r="DO131" i="1" s="1"/>
  <c r="DL131" i="1"/>
  <c r="DN511" i="1"/>
  <c r="DO511" i="1" s="1"/>
  <c r="DL511" i="1"/>
  <c r="FP253" i="1"/>
  <c r="FQ253" i="1" s="1"/>
  <c r="FN253" i="1"/>
  <c r="CT440" i="1"/>
  <c r="CV440" i="1"/>
  <c r="CW440" i="1" s="1"/>
  <c r="EF363" i="1"/>
  <c r="EG363" i="1" s="1"/>
  <c r="ED363" i="1"/>
  <c r="ED378" i="1"/>
  <c r="EF378" i="1"/>
  <c r="EG378" i="1" s="1"/>
  <c r="FP486" i="1"/>
  <c r="FQ486" i="1" s="1"/>
  <c r="FN486" i="1"/>
  <c r="FN348" i="1"/>
  <c r="FP348" i="1"/>
  <c r="FQ348" i="1" s="1"/>
  <c r="FP274" i="1"/>
  <c r="FQ274" i="1" s="1"/>
  <c r="FN274" i="1"/>
  <c r="CV136" i="1"/>
  <c r="CW136" i="1" s="1"/>
  <c r="CT136" i="1"/>
  <c r="DN136" i="1"/>
  <c r="DO136" i="1" s="1"/>
  <c r="DL136" i="1"/>
  <c r="EX441" i="1"/>
  <c r="EY441" i="1" s="1"/>
  <c r="EV441" i="1"/>
  <c r="FP441" i="1"/>
  <c r="FQ441" i="1" s="1"/>
  <c r="FN441" i="1"/>
  <c r="GH383" i="1"/>
  <c r="GI383" i="1" s="1"/>
  <c r="GF383" i="1"/>
  <c r="CV261" i="1"/>
  <c r="CW261" i="1" s="1"/>
  <c r="CT261" i="1"/>
  <c r="CV219" i="1"/>
  <c r="CW219" i="1" s="1"/>
  <c r="CT219" i="1"/>
  <c r="ED500" i="1"/>
  <c r="EF500" i="1"/>
  <c r="EG500" i="1" s="1"/>
  <c r="CV11" i="1"/>
  <c r="CW11" i="1" s="1"/>
  <c r="CT11" i="1"/>
  <c r="GH313" i="1"/>
  <c r="GI313" i="1" s="1"/>
  <c r="GF313" i="1"/>
  <c r="DN283" i="1"/>
  <c r="DO283" i="1" s="1"/>
  <c r="DL283" i="1"/>
  <c r="CV379" i="1"/>
  <c r="CW379" i="1" s="1"/>
  <c r="CT379" i="1"/>
  <c r="EF521" i="1"/>
  <c r="EG521" i="1" s="1"/>
  <c r="ED521" i="1"/>
  <c r="EX359" i="1"/>
  <c r="EY359" i="1" s="1"/>
  <c r="EV359" i="1"/>
  <c r="EV397" i="1"/>
  <c r="EX397" i="1"/>
  <c r="EY397" i="1" s="1"/>
  <c r="GF351" i="1"/>
  <c r="GH351" i="1"/>
  <c r="GI351" i="1" s="1"/>
  <c r="GH539" i="1"/>
  <c r="GI539" i="1" s="1"/>
  <c r="GF539" i="1"/>
  <c r="CV475" i="1"/>
  <c r="CW475" i="1" s="1"/>
  <c r="CT475" i="1"/>
  <c r="EX545" i="1"/>
  <c r="EY545" i="1" s="1"/>
  <c r="EV545" i="1"/>
  <c r="DL405" i="1"/>
  <c r="DN405" i="1"/>
  <c r="DO405" i="1" s="1"/>
  <c r="DN214" i="1"/>
  <c r="DO214" i="1" s="1"/>
  <c r="DL214" i="1"/>
  <c r="DN288" i="1"/>
  <c r="DO288" i="1" s="1"/>
  <c r="DL288" i="1"/>
  <c r="GH236" i="1"/>
  <c r="GI236" i="1" s="1"/>
  <c r="GF236" i="1"/>
  <c r="FP254" i="1"/>
  <c r="FQ254" i="1" s="1"/>
  <c r="FN254" i="1"/>
  <c r="EX10" i="1"/>
  <c r="EY10" i="1" s="1"/>
  <c r="EV10" i="1"/>
  <c r="EX280" i="1"/>
  <c r="EY280" i="1" s="1"/>
  <c r="EV280" i="1"/>
  <c r="EF356" i="1"/>
  <c r="EG356" i="1" s="1"/>
  <c r="ED356" i="1"/>
  <c r="DN297" i="1"/>
  <c r="DO297" i="1" s="1"/>
  <c r="DL297" i="1"/>
  <c r="EX7" i="1"/>
  <c r="EY7" i="1" s="1"/>
  <c r="EV7" i="1"/>
  <c r="GH329" i="1"/>
  <c r="GI329" i="1" s="1"/>
  <c r="GF329" i="1"/>
  <c r="CV290" i="1"/>
  <c r="CW290" i="1" s="1"/>
  <c r="CT290" i="1"/>
  <c r="GH505" i="1"/>
  <c r="GI505" i="1" s="1"/>
  <c r="GF505" i="1"/>
  <c r="GH137" i="1"/>
  <c r="GI137" i="1" s="1"/>
  <c r="GF137" i="1"/>
  <c r="EF79" i="1"/>
  <c r="EG79" i="1" s="1"/>
  <c r="ED79" i="1"/>
  <c r="EV319" i="1"/>
  <c r="EX319" i="1"/>
  <c r="EY319" i="1" s="1"/>
  <c r="CT439" i="1"/>
  <c r="CV439" i="1"/>
  <c r="CW439" i="1" s="1"/>
  <c r="FN265" i="1"/>
  <c r="FP265" i="1"/>
  <c r="FQ265" i="1" s="1"/>
  <c r="EF433" i="1"/>
  <c r="EG433" i="1" s="1"/>
  <c r="ED433" i="1"/>
  <c r="CV9" i="1"/>
  <c r="CW9" i="1" s="1"/>
  <c r="CT9" i="1"/>
  <c r="GF327" i="1"/>
  <c r="GH327" i="1"/>
  <c r="GI327" i="1" s="1"/>
  <c r="FN15" i="1"/>
  <c r="FP15" i="1"/>
  <c r="FQ15" i="1" s="1"/>
  <c r="EV381" i="1"/>
  <c r="EX381" i="1"/>
  <c r="EY381" i="1" s="1"/>
  <c r="EX393" i="1"/>
  <c r="EY393" i="1" s="1"/>
  <c r="EV393" i="1"/>
  <c r="EV546" i="1"/>
  <c r="EX546" i="1"/>
  <c r="EY546" i="1" s="1"/>
  <c r="DN9" i="1"/>
  <c r="DO9" i="1" s="1"/>
  <c r="DL9" i="1"/>
  <c r="ED456" i="1"/>
  <c r="EF456" i="1"/>
  <c r="EG456" i="1" s="1"/>
  <c r="CV407" i="1"/>
  <c r="CW407" i="1" s="1"/>
  <c r="CT407" i="1"/>
  <c r="GF15" i="1"/>
  <c r="GH15" i="1"/>
  <c r="GI15" i="1" s="1"/>
  <c r="ED501" i="1"/>
  <c r="EF501" i="1"/>
  <c r="EG501" i="1" s="1"/>
  <c r="GH245" i="1"/>
  <c r="GI245" i="1" s="1"/>
  <c r="GF245" i="1"/>
  <c r="ED497" i="1"/>
  <c r="EF497" i="1"/>
  <c r="EG497" i="1" s="1"/>
  <c r="CT320" i="1"/>
  <c r="CV320" i="1"/>
  <c r="CW320" i="1" s="1"/>
  <c r="ED398" i="1"/>
  <c r="EF398" i="1"/>
  <c r="EG398" i="1" s="1"/>
  <c r="GH226" i="1"/>
  <c r="GI226" i="1" s="1"/>
  <c r="GF226" i="1"/>
  <c r="FN381" i="1"/>
  <c r="FP381" i="1"/>
  <c r="FQ381" i="1" s="1"/>
  <c r="ED210" i="1"/>
  <c r="EF210" i="1"/>
  <c r="EG210" i="1" s="1"/>
  <c r="GH548" i="1"/>
  <c r="GI548" i="1" s="1"/>
  <c r="GF548" i="1"/>
  <c r="EX217" i="1"/>
  <c r="EY217" i="1" s="1"/>
  <c r="EV217" i="1"/>
  <c r="EV516" i="1"/>
  <c r="EX516" i="1"/>
  <c r="EY516" i="1" s="1"/>
  <c r="EF244" i="1"/>
  <c r="EG244" i="1" s="1"/>
  <c r="ED244" i="1"/>
  <c r="DN393" i="1"/>
  <c r="DO393" i="1" s="1"/>
  <c r="DL393" i="1"/>
  <c r="DL546" i="1"/>
  <c r="DN546" i="1"/>
  <c r="DO546" i="1" s="1"/>
  <c r="CT546" i="1"/>
  <c r="CV546" i="1"/>
  <c r="CW546" i="1" s="1"/>
  <c r="EV327" i="1"/>
  <c r="EX327" i="1"/>
  <c r="EY327" i="1" s="1"/>
  <c r="GH437" i="1"/>
  <c r="GI437" i="1" s="1"/>
  <c r="GF437" i="1"/>
  <c r="CV267" i="1"/>
  <c r="CW267" i="1" s="1"/>
  <c r="CT267" i="1"/>
  <c r="FN272" i="1"/>
  <c r="FP272" i="1"/>
  <c r="FQ272" i="1" s="1"/>
  <c r="CT17" i="1"/>
  <c r="CV17" i="1"/>
  <c r="CW17" i="1" s="1"/>
  <c r="DL519" i="1"/>
  <c r="DN519" i="1"/>
  <c r="DO519" i="1" s="1"/>
  <c r="EX228" i="1"/>
  <c r="EY228" i="1" s="1"/>
  <c r="EV228" i="1"/>
  <c r="CT456" i="1"/>
  <c r="CV456" i="1"/>
  <c r="CW456" i="1" s="1"/>
  <c r="GH263" i="1"/>
  <c r="GI263" i="1" s="1"/>
  <c r="GF263" i="1"/>
  <c r="DN509" i="1"/>
  <c r="DO509" i="1" s="1"/>
  <c r="DL509" i="1"/>
  <c r="GH252" i="1"/>
  <c r="GI252" i="1" s="1"/>
  <c r="GF252" i="1"/>
  <c r="EX407" i="1"/>
  <c r="EY407" i="1" s="1"/>
  <c r="EV407" i="1"/>
  <c r="GF335" i="1"/>
  <c r="GH335" i="1"/>
  <c r="GI335" i="1" s="1"/>
  <c r="EV15" i="1"/>
  <c r="EX15" i="1"/>
  <c r="EY15" i="1" s="1"/>
  <c r="EX275" i="1"/>
  <c r="EY275" i="1" s="1"/>
  <c r="EV275" i="1"/>
  <c r="GH525" i="1"/>
  <c r="GI525" i="1" s="1"/>
  <c r="GF525" i="1"/>
  <c r="GH503" i="1"/>
  <c r="GI503" i="1" s="1"/>
  <c r="GF503" i="1"/>
  <c r="EX245" i="1"/>
  <c r="EY245" i="1" s="1"/>
  <c r="EV245" i="1"/>
  <c r="EV16" i="1"/>
  <c r="EX16" i="1"/>
  <c r="EY16" i="1" s="1"/>
  <c r="EF364" i="1"/>
  <c r="EG364" i="1" s="1"/>
  <c r="ED364" i="1"/>
  <c r="EV13" i="1"/>
  <c r="EX13" i="1"/>
  <c r="EY13" i="1" s="1"/>
  <c r="GH8" i="1"/>
  <c r="GI8" i="1" s="1"/>
  <c r="GF8" i="1"/>
  <c r="GF559" i="1"/>
  <c r="GH559" i="1"/>
  <c r="GI559" i="1" s="1"/>
  <c r="FN382" i="1"/>
  <c r="FP382" i="1"/>
  <c r="FQ382" i="1" s="1"/>
  <c r="FP489" i="1"/>
  <c r="FQ489" i="1" s="1"/>
  <c r="FN489" i="1"/>
  <c r="DN230" i="1"/>
  <c r="DO230" i="1" s="1"/>
  <c r="DL230" i="1"/>
  <c r="EF528" i="1"/>
  <c r="EG528" i="1" s="1"/>
  <c r="ED528" i="1"/>
  <c r="FN344" i="1"/>
  <c r="FP344" i="1"/>
  <c r="FQ344" i="1" s="1"/>
  <c r="DN80" i="1"/>
  <c r="DO80" i="1" s="1"/>
  <c r="DL80" i="1"/>
  <c r="CV222" i="1"/>
  <c r="CW222" i="1" s="1"/>
  <c r="CT222" i="1"/>
  <c r="ED513" i="1"/>
  <c r="EF513" i="1"/>
  <c r="EG513" i="1" s="1"/>
  <c r="FN343" i="1"/>
  <c r="FP343" i="1"/>
  <c r="FQ343" i="1" s="1"/>
  <c r="CV213" i="1"/>
  <c r="CW213" i="1" s="1"/>
  <c r="CT213" i="1"/>
  <c r="CT551" i="1"/>
  <c r="CV551" i="1"/>
  <c r="CW551" i="1" s="1"/>
  <c r="FN465" i="1"/>
  <c r="FP465" i="1"/>
  <c r="FQ465" i="1" s="1"/>
  <c r="FP131" i="1"/>
  <c r="FQ131" i="1" s="1"/>
  <c r="FN131" i="1"/>
  <c r="CT398" i="1"/>
  <c r="CV398" i="1"/>
  <c r="CW398" i="1" s="1"/>
  <c r="EF511" i="1"/>
  <c r="EG511" i="1" s="1"/>
  <c r="ED511" i="1"/>
  <c r="CV218" i="1"/>
  <c r="CW218" i="1" s="1"/>
  <c r="CT218" i="1"/>
  <c r="GH253" i="1"/>
  <c r="GI253" i="1" s="1"/>
  <c r="GF253" i="1"/>
  <c r="GF440" i="1"/>
  <c r="GH440" i="1"/>
  <c r="GI440" i="1" s="1"/>
  <c r="EX363" i="1"/>
  <c r="EY363" i="1" s="1"/>
  <c r="EV363" i="1"/>
  <c r="EV378" i="1"/>
  <c r="EX378" i="1"/>
  <c r="EY378" i="1" s="1"/>
  <c r="DN486" i="1"/>
  <c r="DO486" i="1" s="1"/>
  <c r="DL486" i="1"/>
  <c r="GF348" i="1"/>
  <c r="GH348" i="1"/>
  <c r="GI348" i="1" s="1"/>
  <c r="GH274" i="1"/>
  <c r="GI274" i="1" s="1"/>
  <c r="GF274" i="1"/>
  <c r="CV441" i="1"/>
  <c r="CW441" i="1" s="1"/>
  <c r="CT441" i="1"/>
  <c r="DN441" i="1"/>
  <c r="DO441" i="1" s="1"/>
  <c r="DL441" i="1"/>
  <c r="EF383" i="1"/>
  <c r="EG383" i="1" s="1"/>
  <c r="ED383" i="1"/>
  <c r="DN261" i="1"/>
  <c r="DO261" i="1" s="1"/>
  <c r="DL261" i="1"/>
  <c r="DN219" i="1"/>
  <c r="DO219" i="1" s="1"/>
  <c r="DL219" i="1"/>
  <c r="EV500" i="1"/>
  <c r="EX500" i="1"/>
  <c r="EY500" i="1" s="1"/>
  <c r="DN11" i="1"/>
  <c r="DO11" i="1" s="1"/>
  <c r="DL11" i="1"/>
  <c r="EV477" i="1"/>
  <c r="EX477" i="1"/>
  <c r="EY477" i="1" s="1"/>
  <c r="CV313" i="1"/>
  <c r="CW313" i="1" s="1"/>
  <c r="CT313" i="1"/>
  <c r="DN379" i="1"/>
  <c r="DO379" i="1" s="1"/>
  <c r="DL379" i="1"/>
  <c r="DN521" i="1"/>
  <c r="DO521" i="1" s="1"/>
  <c r="DL521" i="1"/>
  <c r="FP521" i="1"/>
  <c r="FQ521" i="1" s="1"/>
  <c r="FN521" i="1"/>
  <c r="DN359" i="1"/>
  <c r="DO359" i="1" s="1"/>
  <c r="DL359" i="1"/>
  <c r="FN397" i="1"/>
  <c r="FP397" i="1"/>
  <c r="FQ397" i="1" s="1"/>
  <c r="DL351" i="1"/>
  <c r="DN351" i="1"/>
  <c r="DO351" i="1" s="1"/>
  <c r="CV539" i="1"/>
  <c r="CW539" i="1" s="1"/>
  <c r="CT539" i="1"/>
  <c r="DL484" i="1"/>
  <c r="DN484" i="1"/>
  <c r="DO484" i="1" s="1"/>
  <c r="FP475" i="1"/>
  <c r="FQ475" i="1" s="1"/>
  <c r="FN475" i="1"/>
  <c r="CV545" i="1"/>
  <c r="CW545" i="1" s="1"/>
  <c r="CT545" i="1"/>
  <c r="ED405" i="1"/>
  <c r="EF405" i="1"/>
  <c r="EG405" i="1" s="1"/>
  <c r="EF214" i="1"/>
  <c r="EG214" i="1" s="1"/>
  <c r="ED214" i="1"/>
  <c r="EF288" i="1"/>
  <c r="EG288" i="1" s="1"/>
  <c r="ED288" i="1"/>
  <c r="CT328" i="1"/>
  <c r="CV328" i="1"/>
  <c r="CW328" i="1" s="1"/>
  <c r="CV236" i="1"/>
  <c r="CW236" i="1" s="1"/>
  <c r="CT236" i="1"/>
  <c r="CT336" i="1"/>
  <c r="CV336" i="1"/>
  <c r="CW336" i="1" s="1"/>
  <c r="FP10" i="1"/>
  <c r="FQ10" i="1" s="1"/>
  <c r="FN10" i="1"/>
  <c r="FP280" i="1"/>
  <c r="FQ280" i="1" s="1"/>
  <c r="FN280" i="1"/>
  <c r="CV282" i="1"/>
  <c r="CW282" i="1" s="1"/>
  <c r="CT282" i="1"/>
  <c r="EX297" i="1"/>
  <c r="EY297" i="1" s="1"/>
  <c r="EV297" i="1"/>
  <c r="CT389" i="1"/>
  <c r="CV389" i="1"/>
  <c r="CW389" i="1" s="1"/>
  <c r="FP7" i="1"/>
  <c r="FQ7" i="1" s="1"/>
  <c r="FN7" i="1"/>
  <c r="DL290" i="1"/>
  <c r="DN290" i="1"/>
  <c r="DO290" i="1" s="1"/>
  <c r="DN137" i="1"/>
  <c r="DO137" i="1" s="1"/>
  <c r="DL137" i="1"/>
  <c r="EF137" i="1"/>
  <c r="EG137" i="1" s="1"/>
  <c r="ED137" i="1"/>
  <c r="GF319" i="1"/>
  <c r="GH319" i="1"/>
  <c r="GI319" i="1" s="1"/>
  <c r="DL439" i="1"/>
  <c r="DN439" i="1"/>
  <c r="DO439" i="1" s="1"/>
  <c r="GF537" i="1"/>
  <c r="GH537" i="1"/>
  <c r="GI537" i="1" s="1"/>
  <c r="CT304" i="1"/>
  <c r="CV304" i="1"/>
  <c r="CW304" i="1" s="1"/>
  <c r="CV227" i="1"/>
  <c r="CW227" i="1" s="1"/>
  <c r="CT227" i="1"/>
  <c r="GF265" i="1"/>
  <c r="GH265" i="1"/>
  <c r="GI265" i="1" s="1"/>
  <c r="GH391" i="1"/>
  <c r="GI391" i="1" s="1"/>
  <c r="GF391" i="1"/>
  <c r="EX391" i="1"/>
  <c r="EY391" i="1" s="1"/>
  <c r="EV391" i="1"/>
</calcChain>
</file>

<file path=xl/sharedStrings.xml><?xml version="1.0" encoding="utf-8"?>
<sst xmlns="http://schemas.openxmlformats.org/spreadsheetml/2006/main" count="1580" uniqueCount="223">
  <si>
    <t>日期</t>
  </si>
  <si>
    <t>101检修缓冲池</t>
  </si>
  <si>
    <t>102间断水储池</t>
  </si>
  <si>
    <t>103来水</t>
  </si>
  <si>
    <t>103连续水储池</t>
  </si>
  <si>
    <t>840事故混水池</t>
  </si>
  <si>
    <t>生产废水</t>
  </si>
  <si>
    <t>105调节池</t>
  </si>
  <si>
    <t>厌氧进水负荷</t>
  </si>
  <si>
    <t>921厌氧进水池</t>
  </si>
  <si>
    <t>922A厌氧反应器</t>
  </si>
  <si>
    <t>922B厌氧反应器</t>
  </si>
  <si>
    <t>922C厌氧反应器</t>
  </si>
  <si>
    <t>922D厌氧反应器</t>
  </si>
  <si>
    <t>922E厌氧反应器</t>
  </si>
  <si>
    <t>922F厌氧反应器</t>
  </si>
  <si>
    <t>206厌氧沉淀池</t>
  </si>
  <si>
    <t>厌氧单元</t>
  </si>
  <si>
    <t>204A</t>
  </si>
  <si>
    <t>204B</t>
  </si>
  <si>
    <t>204C</t>
  </si>
  <si>
    <t>402好氧调节池</t>
  </si>
  <si>
    <t>405一段好氧</t>
  </si>
  <si>
    <t>一沉</t>
  </si>
  <si>
    <t>一段好氧</t>
  </si>
  <si>
    <t>503二段好氧</t>
  </si>
  <si>
    <t>二沉</t>
  </si>
  <si>
    <t>二段好氧</t>
  </si>
  <si>
    <t>生化整体</t>
  </si>
  <si>
    <t>排放池</t>
  </si>
  <si>
    <t>备注</t>
  </si>
  <si>
    <t>Q(out)</t>
  </si>
  <si>
    <r>
      <rPr>
        <b/>
        <sz val="8"/>
        <color theme="1"/>
        <rFont val="Arial"/>
        <family val="2"/>
      </rPr>
      <t xml:space="preserve">101
</t>
    </r>
    <r>
      <rPr>
        <b/>
        <sz val="8"/>
        <color theme="1"/>
        <rFont val="宋体"/>
        <family val="3"/>
        <charset val="134"/>
      </rPr>
      <t>（</t>
    </r>
    <r>
      <rPr>
        <b/>
        <sz val="8"/>
        <color theme="1"/>
        <rFont val="Arial"/>
        <family val="2"/>
      </rPr>
      <t>204B</t>
    </r>
    <r>
      <rPr>
        <b/>
        <sz val="8"/>
        <color theme="1"/>
        <rFont val="宋体"/>
        <family val="3"/>
        <charset val="134"/>
      </rPr>
      <t>）</t>
    </r>
  </si>
  <si>
    <t>COD</t>
  </si>
  <si>
    <t>pH</t>
  </si>
  <si>
    <t>Br-</t>
  </si>
  <si>
    <t>Co</t>
  </si>
  <si>
    <t>Mn</t>
  </si>
  <si>
    <t>Level</t>
  </si>
  <si>
    <t>一期间断污水</t>
  </si>
  <si>
    <t>二期间断污水</t>
  </si>
  <si>
    <t>电导率</t>
  </si>
  <si>
    <t>一期连续污水</t>
  </si>
  <si>
    <t>二期连续污水</t>
  </si>
  <si>
    <t>二期尾气洗涤</t>
  </si>
  <si>
    <t>Q</t>
  </si>
  <si>
    <r>
      <rPr>
        <b/>
        <sz val="8"/>
        <color theme="1"/>
        <rFont val="Arial"/>
        <family val="2"/>
      </rPr>
      <t xml:space="preserve">R2R
</t>
    </r>
    <r>
      <rPr>
        <b/>
        <sz val="8"/>
        <color theme="1"/>
        <rFont val="等线"/>
        <family val="3"/>
        <charset val="134"/>
      </rPr>
      <t>回收</t>
    </r>
  </si>
  <si>
    <r>
      <rPr>
        <b/>
        <sz val="8"/>
        <color theme="1"/>
        <rFont val="Arial"/>
        <family val="2"/>
      </rPr>
      <t xml:space="preserve">R2R
</t>
    </r>
    <r>
      <rPr>
        <b/>
        <sz val="8"/>
        <color theme="1"/>
        <rFont val="等线"/>
        <family val="3"/>
        <charset val="134"/>
      </rPr>
      <t>福昌</t>
    </r>
  </si>
  <si>
    <t>钴</t>
  </si>
  <si>
    <t>锰</t>
  </si>
  <si>
    <t>105
Q ALL</t>
  </si>
  <si>
    <r>
      <rPr>
        <b/>
        <sz val="8"/>
        <color theme="1"/>
        <rFont val="Arial"/>
        <family val="2"/>
      </rPr>
      <t xml:space="preserve">105
</t>
    </r>
    <r>
      <rPr>
        <b/>
        <sz val="8"/>
        <color theme="1"/>
        <rFont val="宋体"/>
        <family val="3"/>
        <charset val="134"/>
      </rPr>
      <t>港区污水站</t>
    </r>
  </si>
  <si>
    <r>
      <rPr>
        <b/>
        <sz val="8"/>
        <color theme="1"/>
        <rFont val="Arial"/>
        <family val="2"/>
      </rPr>
      <t>105
Q</t>
    </r>
    <r>
      <rPr>
        <b/>
        <sz val="8"/>
        <color theme="1"/>
        <rFont val="宋体"/>
        <family val="3"/>
        <charset val="134"/>
      </rPr>
      <t>调节池</t>
    </r>
  </si>
  <si>
    <r>
      <rPr>
        <b/>
        <sz val="8"/>
        <color theme="1"/>
        <rFont val="Arial"/>
        <family val="2"/>
      </rPr>
      <t>105
Q</t>
    </r>
    <r>
      <rPr>
        <b/>
        <sz val="8"/>
        <color theme="1"/>
        <rFont val="宋体"/>
        <family val="3"/>
        <charset val="134"/>
      </rPr>
      <t>（</t>
    </r>
    <r>
      <rPr>
        <b/>
        <sz val="8"/>
        <color theme="1"/>
        <rFont val="Arial"/>
        <family val="2"/>
      </rPr>
      <t>921)</t>
    </r>
  </si>
  <si>
    <r>
      <rPr>
        <b/>
        <sz val="8"/>
        <color theme="1"/>
        <rFont val="Arial"/>
        <family val="2"/>
      </rPr>
      <t>105
Q</t>
    </r>
    <r>
      <rPr>
        <b/>
        <sz val="8"/>
        <color theme="1"/>
        <rFont val="宋体"/>
        <family val="3"/>
        <charset val="134"/>
      </rPr>
      <t>（</t>
    </r>
    <r>
      <rPr>
        <b/>
        <sz val="8"/>
        <color theme="1"/>
        <rFont val="Arial"/>
        <family val="2"/>
      </rPr>
      <t>204A)</t>
    </r>
  </si>
  <si>
    <r>
      <rPr>
        <b/>
        <sz val="8"/>
        <color theme="1"/>
        <rFont val="Arial"/>
        <family val="2"/>
      </rPr>
      <t>105
Q</t>
    </r>
    <r>
      <rPr>
        <b/>
        <sz val="8"/>
        <color theme="1"/>
        <rFont val="宋体"/>
        <family val="3"/>
        <charset val="134"/>
      </rPr>
      <t>（</t>
    </r>
    <r>
      <rPr>
        <b/>
        <sz val="8"/>
        <color theme="1"/>
        <rFont val="Arial"/>
        <family val="2"/>
      </rPr>
      <t>204B)</t>
    </r>
  </si>
  <si>
    <r>
      <rPr>
        <b/>
        <sz val="8"/>
        <color theme="1"/>
        <rFont val="Arial"/>
        <family val="2"/>
      </rPr>
      <t>105
Q</t>
    </r>
    <r>
      <rPr>
        <b/>
        <sz val="8"/>
        <color theme="1"/>
        <rFont val="宋体"/>
        <family val="3"/>
        <charset val="134"/>
      </rPr>
      <t>（</t>
    </r>
    <r>
      <rPr>
        <b/>
        <sz val="8"/>
        <color theme="1"/>
        <rFont val="Arial"/>
        <family val="2"/>
      </rPr>
      <t>204C)</t>
    </r>
  </si>
  <si>
    <r>
      <rPr>
        <b/>
        <sz val="8"/>
        <color theme="1"/>
        <rFont val="Arial"/>
        <family val="2"/>
      </rPr>
      <t>105
Q</t>
    </r>
    <r>
      <rPr>
        <b/>
        <sz val="8"/>
        <color theme="1"/>
        <rFont val="宋体"/>
        <family val="3"/>
        <charset val="134"/>
      </rPr>
      <t>（一段好氧</t>
    </r>
    <r>
      <rPr>
        <b/>
        <sz val="8"/>
        <color theme="1"/>
        <rFont val="Arial"/>
        <family val="2"/>
      </rPr>
      <t>)</t>
    </r>
  </si>
  <si>
    <t>Cond.</t>
  </si>
  <si>
    <t>SS</t>
  </si>
  <si>
    <t>CODCalc</t>
  </si>
  <si>
    <t>比值</t>
  </si>
  <si>
    <t>HAc</t>
  </si>
  <si>
    <t>BA</t>
  </si>
  <si>
    <t>TA</t>
  </si>
  <si>
    <t>p-TOL</t>
  </si>
  <si>
    <t>4-CBA</t>
  </si>
  <si>
    <r>
      <rPr>
        <b/>
        <sz val="8"/>
        <rFont val="Times New Roman"/>
        <family val="1"/>
      </rPr>
      <t>COD</t>
    </r>
    <r>
      <rPr>
        <b/>
        <sz val="8"/>
        <rFont val="宋体"/>
        <family val="3"/>
        <charset val="134"/>
      </rPr>
      <t>负荷</t>
    </r>
  </si>
  <si>
    <t>温度</t>
  </si>
  <si>
    <t>总水量</t>
  </si>
  <si>
    <t>厌氧进水量</t>
  </si>
  <si>
    <t>厌氧回流水水量</t>
  </si>
  <si>
    <t>VFA</t>
  </si>
  <si>
    <t>ALK</t>
  </si>
  <si>
    <t>T-P</t>
  </si>
  <si>
    <t xml:space="preserve">NH2-N </t>
  </si>
  <si>
    <t>沼气</t>
  </si>
  <si>
    <t>HRT</t>
  </si>
  <si>
    <t>VLR</t>
  </si>
  <si>
    <t>AnR Feed COD               w/ AnR Effl Recycle</t>
  </si>
  <si>
    <t>Eq Feed COD               w/o AnR Effl Recycle</t>
  </si>
  <si>
    <t xml:space="preserve">NH1-N </t>
  </si>
  <si>
    <t xml:space="preserve">NH0-N </t>
  </si>
  <si>
    <t xml:space="preserve">NH3-N </t>
  </si>
  <si>
    <t>TP</t>
  </si>
  <si>
    <t>NH3-N</t>
  </si>
  <si>
    <t>VFAs</t>
  </si>
  <si>
    <t>ISS</t>
  </si>
  <si>
    <t>COD Load</t>
  </si>
  <si>
    <t>CODr</t>
  </si>
  <si>
    <t>MLSS</t>
  </si>
  <si>
    <t>DO</t>
  </si>
  <si>
    <t>T</t>
  </si>
  <si>
    <t>MLSS(A)</t>
  </si>
  <si>
    <t>MLSS(B)</t>
  </si>
  <si>
    <t>MLVSS(A)</t>
  </si>
  <si>
    <t>MLVSS(B)</t>
  </si>
  <si>
    <t>f</t>
  </si>
  <si>
    <r>
      <rPr>
        <b/>
        <sz val="8"/>
        <color theme="1"/>
        <rFont val="Arial"/>
        <family val="2"/>
      </rPr>
      <t>SV</t>
    </r>
    <r>
      <rPr>
        <b/>
        <vertAlign val="subscript"/>
        <sz val="8"/>
        <color theme="1"/>
        <rFont val="Arial"/>
        <family val="2"/>
      </rPr>
      <t>30</t>
    </r>
    <r>
      <rPr>
        <b/>
        <sz val="8"/>
        <color theme="1"/>
        <rFont val="Arial"/>
        <family val="2"/>
      </rPr>
      <t>(A)</t>
    </r>
  </si>
  <si>
    <r>
      <rPr>
        <b/>
        <sz val="8"/>
        <color theme="1"/>
        <rFont val="Arial"/>
        <family val="2"/>
      </rPr>
      <t>SV</t>
    </r>
    <r>
      <rPr>
        <b/>
        <vertAlign val="subscript"/>
        <sz val="8"/>
        <color theme="1"/>
        <rFont val="Arial"/>
        <family val="2"/>
      </rPr>
      <t>30</t>
    </r>
    <r>
      <rPr>
        <b/>
        <sz val="8"/>
        <color theme="1"/>
        <rFont val="Arial"/>
        <family val="2"/>
      </rPr>
      <t>(B)</t>
    </r>
  </si>
  <si>
    <t xml:space="preserve">T-P </t>
  </si>
  <si>
    <t>F/M</t>
  </si>
  <si>
    <t>Test</t>
  </si>
  <si>
    <t>Calc.</t>
  </si>
  <si>
    <r>
      <rPr>
        <sz val="8"/>
        <rFont val="Arial"/>
        <family val="2"/>
      </rPr>
      <t>Calc.</t>
    </r>
    <r>
      <rPr>
        <vertAlign val="subscript"/>
        <sz val="8"/>
        <rFont val="Arial"/>
        <family val="2"/>
      </rPr>
      <t>AnEffl</t>
    </r>
  </si>
  <si>
    <r>
      <rPr>
        <sz val="8"/>
        <rFont val="Arial"/>
        <family val="2"/>
      </rPr>
      <t>Calc.</t>
    </r>
    <r>
      <rPr>
        <vertAlign val="subscript"/>
        <sz val="8"/>
        <rFont val="Arial"/>
        <family val="2"/>
      </rPr>
      <t>Comp.</t>
    </r>
  </si>
  <si>
    <t>Conc</t>
  </si>
  <si>
    <t>RE</t>
  </si>
  <si>
    <r>
      <rPr>
        <sz val="8"/>
        <rFont val="Arial"/>
        <family val="2"/>
      </rPr>
      <t>(m</t>
    </r>
    <r>
      <rPr>
        <vertAlign val="superscript"/>
        <sz val="8"/>
        <rFont val="Arial"/>
        <family val="2"/>
      </rPr>
      <t>3</t>
    </r>
    <r>
      <rPr>
        <sz val="8"/>
        <rFont val="Arial"/>
        <family val="2"/>
      </rPr>
      <t>/d)</t>
    </r>
  </si>
  <si>
    <t>(mg/L)</t>
  </si>
  <si>
    <t>%</t>
  </si>
  <si>
    <t>(μS/cm)</t>
  </si>
  <si>
    <t>(%)</t>
  </si>
  <si>
    <t>(kgCOD/d)</t>
  </si>
  <si>
    <r>
      <rPr>
        <sz val="8"/>
        <rFont val="Arial"/>
        <family val="2"/>
      </rPr>
      <t>(</t>
    </r>
    <r>
      <rPr>
        <sz val="8"/>
        <rFont val="Times New Roman"/>
        <family val="1"/>
      </rPr>
      <t>℃</t>
    </r>
    <r>
      <rPr>
        <sz val="8"/>
        <rFont val="Arial"/>
        <family val="2"/>
      </rPr>
      <t>)</t>
    </r>
  </si>
  <si>
    <t>m3\h</t>
  </si>
  <si>
    <t>(meq/L)</t>
  </si>
  <si>
    <r>
      <rPr>
        <sz val="8"/>
        <rFont val="Arial"/>
        <family val="2"/>
      </rPr>
      <t>(Nm</t>
    </r>
    <r>
      <rPr>
        <vertAlign val="superscript"/>
        <sz val="8"/>
        <rFont val="Arial"/>
        <family val="2"/>
      </rPr>
      <t>3</t>
    </r>
    <r>
      <rPr>
        <sz val="8"/>
        <rFont val="Arial"/>
        <family val="2"/>
      </rPr>
      <t>/kgCODr)</t>
    </r>
  </si>
  <si>
    <t>(d)</t>
  </si>
  <si>
    <r>
      <rPr>
        <sz val="8"/>
        <rFont val="Arial"/>
        <family val="2"/>
      </rPr>
      <t>(kg/m</t>
    </r>
    <r>
      <rPr>
        <vertAlign val="superscript"/>
        <sz val="8"/>
        <rFont val="Arial"/>
        <family val="2"/>
      </rPr>
      <t>3</t>
    </r>
    <r>
      <rPr>
        <sz val="8"/>
        <rFont val="Arial"/>
        <family val="2"/>
      </rPr>
      <t>.d)</t>
    </r>
  </si>
  <si>
    <t>(kg/d)</t>
  </si>
  <si>
    <t>(m3/d)</t>
  </si>
  <si>
    <t>(ml/L)</t>
  </si>
  <si>
    <t>(kgCOD/kgMLSS.d)</t>
  </si>
  <si>
    <t xml:space="preserve"> </t>
  </si>
  <si>
    <t>&lt;0.01</t>
  </si>
  <si>
    <r>
      <rPr>
        <sz val="8"/>
        <color theme="1"/>
        <rFont val="等线"/>
        <family val="3"/>
        <charset val="134"/>
      </rPr>
      <t>《</t>
    </r>
    <r>
      <rPr>
        <sz val="8"/>
        <color theme="1"/>
        <rFont val="Arial"/>
        <family val="2"/>
      </rPr>
      <t>10</t>
    </r>
  </si>
  <si>
    <t>/</t>
  </si>
  <si>
    <t>8..69</t>
  </si>
  <si>
    <t>\</t>
  </si>
  <si>
    <t>&lt;5</t>
  </si>
  <si>
    <t>&lt;10</t>
  </si>
  <si>
    <t>|</t>
  </si>
  <si>
    <t>.</t>
  </si>
  <si>
    <r>
      <rPr>
        <sz val="8"/>
        <color theme="1"/>
        <rFont val="等线"/>
        <family val="3"/>
        <charset val="134"/>
      </rPr>
      <t>《</t>
    </r>
    <r>
      <rPr>
        <sz val="8"/>
        <color theme="1"/>
        <rFont val="Arial"/>
        <family val="2"/>
      </rPr>
      <t>0.01</t>
    </r>
  </si>
  <si>
    <r>
      <rPr>
        <sz val="8"/>
        <color theme="1"/>
        <rFont val="宋体"/>
        <family val="3"/>
        <charset val="134"/>
      </rPr>
      <t>厌氧增加</t>
    </r>
    <r>
      <rPr>
        <sz val="8"/>
        <color theme="1"/>
        <rFont val="Times New Roman"/>
        <family val="1"/>
      </rPr>
      <t>VFA</t>
    </r>
    <r>
      <rPr>
        <sz val="8"/>
        <color theme="1"/>
        <rFont val="宋体"/>
        <family val="3"/>
        <charset val="134"/>
      </rPr>
      <t>分析项</t>
    </r>
  </si>
  <si>
    <r>
      <rPr>
        <sz val="8"/>
        <color theme="1"/>
        <rFont val="Times New Roman"/>
        <family val="1"/>
      </rPr>
      <t>VFA</t>
    </r>
    <r>
      <rPr>
        <sz val="8"/>
        <color theme="1"/>
        <rFont val="宋体"/>
        <family val="3"/>
        <charset val="134"/>
      </rPr>
      <t>分析方法对比确认</t>
    </r>
  </si>
  <si>
    <r>
      <rPr>
        <sz val="8"/>
        <color theme="1"/>
        <rFont val="宋体"/>
        <family val="3"/>
        <charset val="134"/>
      </rPr>
      <t>厌氧</t>
    </r>
    <r>
      <rPr>
        <sz val="8"/>
        <color theme="1"/>
        <rFont val="Times New Roman"/>
        <family val="1"/>
      </rPr>
      <t>B</t>
    </r>
    <r>
      <rPr>
        <sz val="8"/>
        <color theme="1"/>
        <rFont val="宋体"/>
        <family val="3"/>
        <charset val="134"/>
      </rPr>
      <t>投加碳酸氢钠</t>
    </r>
    <r>
      <rPr>
        <sz val="8"/>
        <color theme="1"/>
        <rFont val="Times New Roman"/>
        <family val="1"/>
      </rPr>
      <t>2</t>
    </r>
    <r>
      <rPr>
        <sz val="8"/>
        <color theme="1"/>
        <rFont val="宋体"/>
        <family val="3"/>
        <charset val="134"/>
      </rPr>
      <t>吨</t>
    </r>
    <r>
      <rPr>
        <sz val="8"/>
        <color theme="1"/>
        <rFont val="Times New Roman"/>
        <family val="1"/>
      </rPr>
      <t xml:space="preserve">   </t>
    </r>
    <r>
      <rPr>
        <sz val="8"/>
        <color theme="1"/>
        <rFont val="宋体"/>
        <family val="3"/>
        <charset val="134"/>
      </rPr>
      <t>厌氧</t>
    </r>
    <r>
      <rPr>
        <sz val="8"/>
        <color theme="1"/>
        <rFont val="Times New Roman"/>
        <family val="1"/>
      </rPr>
      <t>A</t>
    </r>
    <r>
      <rPr>
        <sz val="8"/>
        <color theme="1"/>
        <rFont val="宋体"/>
        <family val="3"/>
        <charset val="134"/>
      </rPr>
      <t>罐投加制药厂颗粒泥</t>
    </r>
    <r>
      <rPr>
        <sz val="8"/>
        <color theme="1"/>
        <rFont val="Times New Roman"/>
        <family val="1"/>
      </rPr>
      <t>27</t>
    </r>
    <r>
      <rPr>
        <sz val="8"/>
        <color theme="1"/>
        <rFont val="宋体"/>
        <family val="3"/>
        <charset val="134"/>
      </rPr>
      <t>吨</t>
    </r>
  </si>
  <si>
    <t>4,03</t>
  </si>
  <si>
    <r>
      <rPr>
        <sz val="8"/>
        <color theme="1"/>
        <rFont val="宋体"/>
        <family val="3"/>
        <charset val="134"/>
      </rPr>
      <t>厌氧</t>
    </r>
    <r>
      <rPr>
        <sz val="8"/>
        <color theme="1"/>
        <rFont val="Times New Roman"/>
        <family val="1"/>
      </rPr>
      <t>B</t>
    </r>
    <r>
      <rPr>
        <sz val="8"/>
        <color theme="1"/>
        <rFont val="宋体"/>
        <family val="3"/>
        <charset val="134"/>
      </rPr>
      <t>投加碳酸氢钠</t>
    </r>
    <r>
      <rPr>
        <sz val="8"/>
        <color theme="1"/>
        <rFont val="Times New Roman"/>
        <family val="1"/>
      </rPr>
      <t>2</t>
    </r>
    <r>
      <rPr>
        <sz val="8"/>
        <color theme="1"/>
        <rFont val="宋体"/>
        <family val="3"/>
        <charset val="134"/>
      </rPr>
      <t>吨</t>
    </r>
    <r>
      <rPr>
        <sz val="8"/>
        <color theme="1"/>
        <rFont val="Times New Roman"/>
        <family val="1"/>
      </rPr>
      <t xml:space="preserve">   </t>
    </r>
  </si>
  <si>
    <r>
      <rPr>
        <sz val="8"/>
        <color theme="1"/>
        <rFont val="宋体"/>
        <family val="3"/>
        <charset val="134"/>
      </rPr>
      <t>厌氧</t>
    </r>
    <r>
      <rPr>
        <sz val="8"/>
        <color theme="1"/>
        <rFont val="Times New Roman"/>
        <family val="1"/>
      </rPr>
      <t>B</t>
    </r>
    <r>
      <rPr>
        <sz val="8"/>
        <color theme="1"/>
        <rFont val="宋体"/>
        <family val="3"/>
        <charset val="134"/>
      </rPr>
      <t>投加碳酸氢钠</t>
    </r>
    <r>
      <rPr>
        <sz val="8"/>
        <color theme="1"/>
        <rFont val="Times New Roman"/>
        <family val="1"/>
      </rPr>
      <t>2</t>
    </r>
    <r>
      <rPr>
        <sz val="8"/>
        <color theme="1"/>
        <rFont val="宋体"/>
        <family val="3"/>
        <charset val="134"/>
      </rPr>
      <t>吨</t>
    </r>
  </si>
  <si>
    <r>
      <rPr>
        <sz val="8"/>
        <color theme="1"/>
        <rFont val="宋体"/>
        <family val="3"/>
        <charset val="134"/>
      </rPr>
      <t>厌氧</t>
    </r>
    <r>
      <rPr>
        <sz val="8"/>
        <color theme="1"/>
        <rFont val="Times New Roman"/>
        <family val="1"/>
      </rPr>
      <t>A</t>
    </r>
    <r>
      <rPr>
        <sz val="8"/>
        <color theme="1"/>
        <rFont val="宋体"/>
        <family val="3"/>
        <charset val="134"/>
      </rPr>
      <t>罐投加造纸厂颗粒泥</t>
    </r>
    <r>
      <rPr>
        <sz val="8"/>
        <color theme="1"/>
        <rFont val="Times New Roman"/>
        <family val="1"/>
      </rPr>
      <t>63</t>
    </r>
    <r>
      <rPr>
        <sz val="8"/>
        <color theme="1"/>
        <rFont val="宋体"/>
        <family val="3"/>
        <charset val="134"/>
      </rPr>
      <t>吨</t>
    </r>
  </si>
  <si>
    <t>6,79</t>
  </si>
  <si>
    <r>
      <rPr>
        <sz val="8"/>
        <color theme="1"/>
        <rFont val="宋体"/>
        <family val="3"/>
        <charset val="134"/>
      </rPr>
      <t>厌氧</t>
    </r>
    <r>
      <rPr>
        <sz val="8"/>
        <color theme="1"/>
        <rFont val="Times New Roman"/>
        <family val="1"/>
      </rPr>
      <t>A</t>
    </r>
    <r>
      <rPr>
        <sz val="8"/>
        <color theme="1"/>
        <rFont val="宋体"/>
        <family val="3"/>
        <charset val="134"/>
      </rPr>
      <t>罐投加造纸厂颗粒泥</t>
    </r>
    <r>
      <rPr>
        <sz val="8"/>
        <color theme="1"/>
        <rFont val="Times New Roman"/>
        <family val="1"/>
      </rPr>
      <t>34</t>
    </r>
    <r>
      <rPr>
        <sz val="8"/>
        <color theme="1"/>
        <rFont val="宋体"/>
        <family val="3"/>
        <charset val="134"/>
      </rPr>
      <t>吨</t>
    </r>
  </si>
  <si>
    <r>
      <rPr>
        <sz val="8"/>
        <color theme="1"/>
        <rFont val="宋体"/>
        <family val="3"/>
        <charset val="134"/>
      </rPr>
      <t>厌氧</t>
    </r>
    <r>
      <rPr>
        <sz val="8"/>
        <color theme="1"/>
        <rFont val="Times New Roman"/>
        <family val="1"/>
      </rPr>
      <t>B</t>
    </r>
    <r>
      <rPr>
        <sz val="8"/>
        <color theme="1"/>
        <rFont val="宋体"/>
        <family val="3"/>
        <charset val="134"/>
      </rPr>
      <t>罐投加造纸厂颗粒泥</t>
    </r>
    <r>
      <rPr>
        <sz val="8"/>
        <color theme="1"/>
        <rFont val="Times New Roman"/>
        <family val="1"/>
      </rPr>
      <t>34</t>
    </r>
    <r>
      <rPr>
        <sz val="8"/>
        <color theme="1"/>
        <rFont val="宋体"/>
        <family val="3"/>
        <charset val="134"/>
      </rPr>
      <t>吨</t>
    </r>
  </si>
  <si>
    <r>
      <rPr>
        <sz val="8"/>
        <color theme="1"/>
        <rFont val="宋体"/>
        <family val="3"/>
        <charset val="134"/>
      </rPr>
      <t>厌氧</t>
    </r>
    <r>
      <rPr>
        <sz val="8"/>
        <color theme="1"/>
        <rFont val="Times New Roman"/>
        <family val="1"/>
      </rPr>
      <t>B</t>
    </r>
    <r>
      <rPr>
        <sz val="8"/>
        <color theme="1"/>
        <rFont val="宋体"/>
        <family val="3"/>
        <charset val="134"/>
      </rPr>
      <t>罐投加造纸厂颗粒泥</t>
    </r>
    <r>
      <rPr>
        <sz val="8"/>
        <color theme="1"/>
        <rFont val="Times New Roman"/>
        <family val="1"/>
      </rPr>
      <t>40</t>
    </r>
    <r>
      <rPr>
        <sz val="8"/>
        <color theme="1"/>
        <rFont val="宋体"/>
        <family val="3"/>
        <charset val="134"/>
      </rPr>
      <t>吨</t>
    </r>
  </si>
  <si>
    <r>
      <rPr>
        <sz val="8"/>
        <color theme="1"/>
        <rFont val="宋体"/>
        <family val="3"/>
        <charset val="134"/>
      </rPr>
      <t>厌氧</t>
    </r>
    <r>
      <rPr>
        <sz val="8"/>
        <color theme="1"/>
        <rFont val="Times New Roman"/>
        <family val="1"/>
      </rPr>
      <t>B</t>
    </r>
    <r>
      <rPr>
        <sz val="8"/>
        <color theme="1"/>
        <rFont val="宋体"/>
        <family val="3"/>
        <charset val="134"/>
      </rPr>
      <t>罐投加造纸厂颗粒泥</t>
    </r>
    <r>
      <rPr>
        <sz val="8"/>
        <color theme="1"/>
        <rFont val="Times New Roman"/>
        <family val="1"/>
      </rPr>
      <t>22</t>
    </r>
    <r>
      <rPr>
        <sz val="8"/>
        <color theme="1"/>
        <rFont val="宋体"/>
        <family val="3"/>
        <charset val="134"/>
      </rPr>
      <t>吨</t>
    </r>
  </si>
  <si>
    <r>
      <rPr>
        <sz val="8"/>
        <color theme="1"/>
        <rFont val="宋体"/>
        <family val="3"/>
        <charset val="134"/>
      </rPr>
      <t>厌氧</t>
    </r>
    <r>
      <rPr>
        <sz val="8"/>
        <color theme="1"/>
        <rFont val="Times New Roman"/>
        <family val="1"/>
      </rPr>
      <t>B</t>
    </r>
    <r>
      <rPr>
        <sz val="8"/>
        <color theme="1"/>
        <rFont val="宋体"/>
        <family val="3"/>
        <charset val="134"/>
      </rPr>
      <t>罐投加造纸厂颗粒泥</t>
    </r>
    <r>
      <rPr>
        <sz val="8"/>
        <color theme="1"/>
        <rFont val="Times New Roman"/>
        <family val="1"/>
      </rPr>
      <t>66</t>
    </r>
    <r>
      <rPr>
        <sz val="8"/>
        <color theme="1"/>
        <rFont val="宋体"/>
        <family val="3"/>
        <charset val="134"/>
      </rPr>
      <t>吨</t>
    </r>
  </si>
  <si>
    <r>
      <rPr>
        <sz val="8"/>
        <color theme="1"/>
        <rFont val="宋体"/>
        <family val="3"/>
        <charset val="134"/>
      </rPr>
      <t>厌氧</t>
    </r>
    <r>
      <rPr>
        <sz val="8"/>
        <color theme="1"/>
        <rFont val="Times New Roman"/>
        <family val="1"/>
      </rPr>
      <t>B</t>
    </r>
    <r>
      <rPr>
        <sz val="8"/>
        <color theme="1"/>
        <rFont val="宋体"/>
        <family val="3"/>
        <charset val="134"/>
      </rPr>
      <t>罐投加造纸厂颗粒泥</t>
    </r>
    <r>
      <rPr>
        <sz val="8"/>
        <color theme="1"/>
        <rFont val="Times New Roman"/>
        <family val="1"/>
      </rPr>
      <t>31</t>
    </r>
    <r>
      <rPr>
        <sz val="8"/>
        <color theme="1"/>
        <rFont val="宋体"/>
        <family val="3"/>
        <charset val="134"/>
      </rPr>
      <t>吨</t>
    </r>
  </si>
  <si>
    <r>
      <rPr>
        <sz val="8"/>
        <color theme="1"/>
        <rFont val="Times New Roman"/>
        <family val="1"/>
      </rPr>
      <t>C</t>
    </r>
    <r>
      <rPr>
        <sz val="8"/>
        <color theme="1"/>
        <rFont val="宋体"/>
        <family val="3"/>
        <charset val="134"/>
      </rPr>
      <t>罐</t>
    </r>
    <r>
      <rPr>
        <sz val="8"/>
        <color theme="1"/>
        <rFont val="Times New Roman"/>
        <family val="1"/>
      </rPr>
      <t>D</t>
    </r>
    <r>
      <rPr>
        <sz val="8"/>
        <color theme="1"/>
        <rFont val="宋体"/>
        <family val="3"/>
        <charset val="134"/>
      </rPr>
      <t>罐停止内回流，每天回流时间</t>
    </r>
    <r>
      <rPr>
        <sz val="8"/>
        <color theme="1"/>
        <rFont val="Times New Roman"/>
        <family val="1"/>
      </rPr>
      <t>2</t>
    </r>
    <r>
      <rPr>
        <sz val="8"/>
        <color theme="1"/>
        <rFont val="宋体"/>
        <family val="3"/>
        <charset val="134"/>
      </rPr>
      <t>小时，流量</t>
    </r>
    <r>
      <rPr>
        <sz val="8"/>
        <color theme="1"/>
        <rFont val="Times New Roman"/>
        <family val="1"/>
      </rPr>
      <t>700m³/h</t>
    </r>
  </si>
  <si>
    <r>
      <rPr>
        <sz val="8"/>
        <color theme="1"/>
        <rFont val="宋体"/>
        <family val="3"/>
        <charset val="134"/>
      </rPr>
      <t>厌氧</t>
    </r>
    <r>
      <rPr>
        <sz val="8"/>
        <color theme="1"/>
        <rFont val="Times New Roman"/>
        <family val="1"/>
      </rPr>
      <t>A</t>
    </r>
    <r>
      <rPr>
        <sz val="8"/>
        <color theme="1"/>
        <rFont val="宋体"/>
        <family val="3"/>
        <charset val="134"/>
      </rPr>
      <t>罐投加造纸厂颗粒泥</t>
    </r>
    <r>
      <rPr>
        <sz val="8"/>
        <color theme="1"/>
        <rFont val="Times New Roman"/>
        <family val="1"/>
      </rPr>
      <t>30</t>
    </r>
    <r>
      <rPr>
        <sz val="8"/>
        <color theme="1"/>
        <rFont val="宋体"/>
        <family val="3"/>
        <charset val="134"/>
      </rPr>
      <t>吨</t>
    </r>
  </si>
  <si>
    <r>
      <rPr>
        <sz val="8"/>
        <color theme="1"/>
        <rFont val="宋体"/>
        <family val="3"/>
        <charset val="134"/>
      </rPr>
      <t>厌氧</t>
    </r>
    <r>
      <rPr>
        <sz val="8"/>
        <color theme="1"/>
        <rFont val="Times New Roman"/>
        <family val="1"/>
      </rPr>
      <t>A</t>
    </r>
    <r>
      <rPr>
        <sz val="8"/>
        <color theme="1"/>
        <rFont val="宋体"/>
        <family val="3"/>
        <charset val="134"/>
      </rPr>
      <t>罐投加造纸厂颗粒泥</t>
    </r>
    <r>
      <rPr>
        <sz val="8"/>
        <color theme="1"/>
        <rFont val="Times New Roman"/>
        <family val="1"/>
      </rPr>
      <t>38</t>
    </r>
    <r>
      <rPr>
        <sz val="8"/>
        <color theme="1"/>
        <rFont val="宋体"/>
        <family val="3"/>
        <charset val="134"/>
      </rPr>
      <t>吨</t>
    </r>
  </si>
  <si>
    <r>
      <rPr>
        <sz val="8"/>
        <color theme="1"/>
        <rFont val="宋体"/>
        <family val="3"/>
        <charset val="134"/>
      </rPr>
      <t>厌氧</t>
    </r>
    <r>
      <rPr>
        <sz val="8"/>
        <color theme="1"/>
        <rFont val="Times New Roman"/>
        <family val="1"/>
      </rPr>
      <t>A</t>
    </r>
    <r>
      <rPr>
        <sz val="8"/>
        <color theme="1"/>
        <rFont val="宋体"/>
        <family val="3"/>
        <charset val="134"/>
      </rPr>
      <t>罐投加造纸厂颗粒泥</t>
    </r>
    <r>
      <rPr>
        <sz val="8"/>
        <color theme="1"/>
        <rFont val="Times New Roman"/>
        <family val="1"/>
      </rPr>
      <t>42</t>
    </r>
    <r>
      <rPr>
        <sz val="8"/>
        <color theme="1"/>
        <rFont val="宋体"/>
        <family val="3"/>
        <charset val="134"/>
      </rPr>
      <t>吨</t>
    </r>
  </si>
  <si>
    <r>
      <rPr>
        <sz val="8"/>
        <color theme="1"/>
        <rFont val="Times New Roman"/>
        <family val="1"/>
      </rPr>
      <t>ABCDE</t>
    </r>
    <r>
      <rPr>
        <sz val="8"/>
        <color theme="1"/>
        <rFont val="宋体"/>
        <family val="3"/>
        <charset val="134"/>
      </rPr>
      <t>补</t>
    </r>
    <r>
      <rPr>
        <sz val="8"/>
        <color theme="1"/>
        <rFont val="Times New Roman"/>
        <family val="1"/>
      </rPr>
      <t>204</t>
    </r>
    <r>
      <rPr>
        <sz val="8"/>
        <color theme="1"/>
        <rFont val="宋体"/>
        <family val="3"/>
        <charset val="134"/>
      </rPr>
      <t>呢</t>
    </r>
    <r>
      <rPr>
        <sz val="8"/>
        <color theme="1"/>
        <rFont val="Times New Roman"/>
        <family val="1"/>
      </rPr>
      <t>1500m³</t>
    </r>
  </si>
  <si>
    <r>
      <rPr>
        <sz val="8"/>
        <color theme="1"/>
        <rFont val="宋体"/>
        <family val="3"/>
        <charset val="134"/>
      </rPr>
      <t>微量元素开始投加至</t>
    </r>
    <r>
      <rPr>
        <sz val="8"/>
        <color theme="1"/>
        <rFont val="Times New Roman"/>
        <family val="1"/>
      </rPr>
      <t>921 1t/d</t>
    </r>
    <r>
      <rPr>
        <sz val="8"/>
        <color theme="1"/>
        <rFont val="宋体"/>
        <family val="3"/>
        <charset val="134"/>
      </rPr>
      <t>，</t>
    </r>
    <r>
      <rPr>
        <sz val="8"/>
        <color theme="1"/>
        <rFont val="Times New Roman"/>
        <family val="1"/>
      </rPr>
      <t>30%</t>
    </r>
    <r>
      <rPr>
        <sz val="8"/>
        <color theme="1"/>
        <rFont val="宋体"/>
        <family val="3"/>
        <charset val="134"/>
      </rPr>
      <t>三氯化铁开始投加</t>
    </r>
    <r>
      <rPr>
        <sz val="8"/>
        <color theme="1"/>
        <rFont val="Times New Roman"/>
        <family val="1"/>
      </rPr>
      <t>921 1t/d     11</t>
    </r>
    <r>
      <rPr>
        <sz val="8"/>
        <color theme="1"/>
        <rFont val="宋体"/>
        <family val="3"/>
        <charset val="134"/>
      </rPr>
      <t>月</t>
    </r>
    <r>
      <rPr>
        <sz val="8"/>
        <color theme="1"/>
        <rFont val="Times New Roman"/>
        <family val="1"/>
      </rPr>
      <t>25</t>
    </r>
    <r>
      <rPr>
        <sz val="8"/>
        <color theme="1"/>
        <rFont val="宋体"/>
        <family val="3"/>
        <charset val="134"/>
      </rPr>
      <t>日开始厌氧反应器</t>
    </r>
    <r>
      <rPr>
        <sz val="8"/>
        <color theme="1"/>
        <rFont val="Times New Roman"/>
        <family val="1"/>
      </rPr>
      <t>ABCDEFT</t>
    </r>
    <r>
      <rPr>
        <sz val="8"/>
        <color theme="1"/>
        <rFont val="宋体"/>
        <family val="3"/>
        <charset val="134"/>
      </rPr>
      <t>停止内循环，调整为每天开启时间两小时流量</t>
    </r>
    <r>
      <rPr>
        <sz val="8"/>
        <color theme="1"/>
        <rFont val="Times New Roman"/>
        <family val="1"/>
      </rPr>
      <t>700m³/h</t>
    </r>
  </si>
  <si>
    <r>
      <rPr>
        <sz val="8"/>
        <color theme="1"/>
        <rFont val="宋体"/>
        <family val="3"/>
        <charset val="134"/>
      </rPr>
      <t>微量元素开始投加至</t>
    </r>
    <r>
      <rPr>
        <sz val="8"/>
        <color theme="1"/>
        <rFont val="Times New Roman"/>
        <family val="1"/>
      </rPr>
      <t>921 1t/d</t>
    </r>
    <r>
      <rPr>
        <sz val="8"/>
        <color theme="1"/>
        <rFont val="宋体"/>
        <family val="3"/>
        <charset val="134"/>
      </rPr>
      <t>，</t>
    </r>
    <r>
      <rPr>
        <sz val="8"/>
        <color theme="1"/>
        <rFont val="Times New Roman"/>
        <family val="1"/>
      </rPr>
      <t>30%</t>
    </r>
    <r>
      <rPr>
        <sz val="8"/>
        <color theme="1"/>
        <rFont val="宋体"/>
        <family val="3"/>
        <charset val="134"/>
      </rPr>
      <t>三氯化铁开始投加</t>
    </r>
    <r>
      <rPr>
        <sz val="8"/>
        <color theme="1"/>
        <rFont val="Times New Roman"/>
        <family val="1"/>
      </rPr>
      <t>921 1t/d</t>
    </r>
  </si>
  <si>
    <r>
      <rPr>
        <sz val="8"/>
        <color theme="1"/>
        <rFont val="宋体"/>
        <family val="3"/>
        <charset val="134"/>
      </rPr>
      <t>微量元素停止投加</t>
    </r>
  </si>
  <si>
    <r>
      <rPr>
        <sz val="8"/>
        <color theme="1"/>
        <rFont val="Times New Roman"/>
        <family val="1"/>
      </rPr>
      <t>30%</t>
    </r>
    <r>
      <rPr>
        <sz val="8"/>
        <color theme="1"/>
        <rFont val="宋体"/>
        <family val="3"/>
        <charset val="134"/>
      </rPr>
      <t>三氯化铁开始投加</t>
    </r>
    <r>
      <rPr>
        <sz val="8"/>
        <color theme="1"/>
        <rFont val="Times New Roman"/>
        <family val="1"/>
      </rPr>
      <t>921 1t/d</t>
    </r>
  </si>
  <si>
    <r>
      <rPr>
        <sz val="8"/>
        <color theme="1"/>
        <rFont val="Times New Roman"/>
        <family val="1"/>
      </rPr>
      <t>30%</t>
    </r>
    <r>
      <rPr>
        <sz val="8"/>
        <color theme="1"/>
        <rFont val="宋体"/>
        <family val="3"/>
        <charset val="134"/>
      </rPr>
      <t>三氯化铁开始投加</t>
    </r>
    <r>
      <rPr>
        <sz val="8"/>
        <color theme="1"/>
        <rFont val="Times New Roman"/>
        <family val="1"/>
      </rPr>
      <t xml:space="preserve">921 1t/d    </t>
    </r>
    <r>
      <rPr>
        <sz val="8"/>
        <color theme="1"/>
        <rFont val="宋体"/>
        <family val="3"/>
        <charset val="134"/>
      </rPr>
      <t>反应器</t>
    </r>
    <r>
      <rPr>
        <sz val="8"/>
        <color theme="1"/>
        <rFont val="Times New Roman"/>
        <family val="1"/>
      </rPr>
      <t>PH</t>
    </r>
    <r>
      <rPr>
        <sz val="8"/>
        <color theme="1"/>
        <rFont val="宋体"/>
        <family val="3"/>
        <charset val="134"/>
      </rPr>
      <t>、温度为开启时的在线数据</t>
    </r>
  </si>
  <si>
    <r>
      <rPr>
        <sz val="8"/>
        <color theme="1"/>
        <rFont val="Times New Roman"/>
        <family val="1"/>
      </rPr>
      <t>30%</t>
    </r>
    <r>
      <rPr>
        <sz val="8"/>
        <color theme="1"/>
        <rFont val="宋体"/>
        <family val="3"/>
        <charset val="134"/>
      </rPr>
      <t>三氯化铁开始投加</t>
    </r>
    <r>
      <rPr>
        <sz val="8"/>
        <color theme="1"/>
        <rFont val="Times New Roman"/>
        <family val="1"/>
      </rPr>
      <t xml:space="preserve">921 1t/d  </t>
    </r>
    <r>
      <rPr>
        <sz val="8"/>
        <color theme="1"/>
        <rFont val="宋体"/>
        <family val="3"/>
        <charset val="134"/>
      </rPr>
      <t>石灰开始投加</t>
    </r>
    <r>
      <rPr>
        <sz val="8"/>
        <color theme="1"/>
        <rFont val="Times New Roman"/>
        <family val="1"/>
      </rPr>
      <t>725kg/d</t>
    </r>
  </si>
  <si>
    <t>38,.3</t>
  </si>
  <si>
    <r>
      <rPr>
        <sz val="8"/>
        <color theme="1"/>
        <rFont val="Times New Roman"/>
        <family val="1"/>
      </rPr>
      <t>30%</t>
    </r>
    <r>
      <rPr>
        <sz val="8"/>
        <color theme="1"/>
        <rFont val="宋体"/>
        <family val="3"/>
        <charset val="134"/>
      </rPr>
      <t>三氯化铁开始投加</t>
    </r>
    <r>
      <rPr>
        <sz val="8"/>
        <color theme="1"/>
        <rFont val="Times New Roman"/>
        <family val="1"/>
      </rPr>
      <t xml:space="preserve">921 1t/d  </t>
    </r>
    <r>
      <rPr>
        <sz val="8"/>
        <color theme="1"/>
        <rFont val="宋体"/>
        <family val="3"/>
        <charset val="134"/>
      </rPr>
      <t>石灰开始投加</t>
    </r>
    <r>
      <rPr>
        <sz val="8"/>
        <color theme="1"/>
        <rFont val="Times New Roman"/>
        <family val="1"/>
      </rPr>
      <t>725kg/d</t>
    </r>
    <r>
      <rPr>
        <sz val="8"/>
        <color theme="1"/>
        <rFont val="宋体"/>
        <family val="3"/>
        <charset val="134"/>
      </rPr>
      <t>，</t>
    </r>
    <r>
      <rPr>
        <sz val="8"/>
        <color theme="1"/>
        <rFont val="Times New Roman"/>
        <family val="1"/>
      </rPr>
      <t>,19</t>
    </r>
    <r>
      <rPr>
        <sz val="8"/>
        <color theme="1"/>
        <rFont val="宋体"/>
        <family val="3"/>
        <charset val="134"/>
      </rPr>
      <t>号开始沉淀池</t>
    </r>
    <r>
      <rPr>
        <sz val="8"/>
        <color theme="1"/>
        <rFont val="Times New Roman"/>
        <family val="1"/>
      </rPr>
      <t>SS</t>
    </r>
    <r>
      <rPr>
        <sz val="8"/>
        <color theme="1"/>
        <rFont val="宋体"/>
        <family val="3"/>
        <charset val="134"/>
      </rPr>
      <t>以</t>
    </r>
    <r>
      <rPr>
        <sz val="8"/>
        <color theme="1"/>
        <rFont val="Times New Roman"/>
        <family val="1"/>
      </rPr>
      <t>ISS</t>
    </r>
    <r>
      <rPr>
        <sz val="8"/>
        <color theme="1"/>
        <rFont val="宋体"/>
        <family val="3"/>
        <charset val="134"/>
      </rPr>
      <t>开始表示</t>
    </r>
  </si>
  <si>
    <r>
      <rPr>
        <sz val="8"/>
        <color theme="1"/>
        <rFont val="Times New Roman"/>
        <family val="1"/>
      </rPr>
      <t>30%</t>
    </r>
    <r>
      <rPr>
        <sz val="8"/>
        <color theme="1"/>
        <rFont val="宋体"/>
        <family val="3"/>
        <charset val="134"/>
      </rPr>
      <t>三氯化铁开始投加</t>
    </r>
    <r>
      <rPr>
        <sz val="8"/>
        <color theme="1"/>
        <rFont val="Times New Roman"/>
        <family val="1"/>
      </rPr>
      <t xml:space="preserve">921 1t/d  </t>
    </r>
    <r>
      <rPr>
        <sz val="8"/>
        <color theme="1"/>
        <rFont val="宋体"/>
        <family val="3"/>
        <charset val="134"/>
      </rPr>
      <t>石灰开始投加</t>
    </r>
    <r>
      <rPr>
        <sz val="8"/>
        <color theme="1"/>
        <rFont val="Times New Roman"/>
        <family val="1"/>
      </rPr>
      <t xml:space="preserve">725kg/d  </t>
    </r>
    <r>
      <rPr>
        <sz val="8"/>
        <color theme="1"/>
        <rFont val="宋体"/>
        <family val="3"/>
        <charset val="134"/>
      </rPr>
      <t>厌氧出水</t>
    </r>
    <r>
      <rPr>
        <sz val="8"/>
        <color theme="1"/>
        <rFont val="Times New Roman"/>
        <family val="1"/>
      </rPr>
      <t>SS</t>
    </r>
    <r>
      <rPr>
        <sz val="8"/>
        <color theme="1"/>
        <rFont val="宋体"/>
        <family val="3"/>
        <charset val="134"/>
      </rPr>
      <t>检测频率为一个礼拜一次</t>
    </r>
  </si>
  <si>
    <r>
      <rPr>
        <sz val="8"/>
        <color theme="1"/>
        <rFont val="Times New Roman"/>
        <family val="1"/>
      </rPr>
      <t>30%</t>
    </r>
    <r>
      <rPr>
        <sz val="8"/>
        <color theme="1"/>
        <rFont val="宋体"/>
        <family val="3"/>
        <charset val="134"/>
      </rPr>
      <t>三氯化铁开始投加</t>
    </r>
    <r>
      <rPr>
        <sz val="8"/>
        <color theme="1"/>
        <rFont val="Times New Roman"/>
        <family val="1"/>
      </rPr>
      <t xml:space="preserve">921 1t/d  </t>
    </r>
    <r>
      <rPr>
        <sz val="8"/>
        <color theme="1"/>
        <rFont val="宋体"/>
        <family val="3"/>
        <charset val="134"/>
      </rPr>
      <t>石灰开始投加</t>
    </r>
    <r>
      <rPr>
        <sz val="8"/>
        <color theme="1"/>
        <rFont val="Times New Roman"/>
        <family val="1"/>
      </rPr>
      <t>725kg/d.</t>
    </r>
    <r>
      <rPr>
        <sz val="8"/>
        <color theme="1"/>
        <rFont val="宋体"/>
        <family val="3"/>
        <charset val="134"/>
      </rPr>
      <t>因</t>
    </r>
    <r>
      <rPr>
        <sz val="8"/>
        <color theme="1"/>
        <rFont val="Times New Roman"/>
        <family val="1"/>
      </rPr>
      <t>206</t>
    </r>
    <r>
      <rPr>
        <sz val="8"/>
        <color theme="1"/>
        <rFont val="宋体"/>
        <family val="3"/>
        <charset val="134"/>
      </rPr>
      <t>跑泥严重，降厌氧反应器</t>
    </r>
    <r>
      <rPr>
        <sz val="8"/>
        <color theme="1"/>
        <rFont val="Times New Roman"/>
        <family val="1"/>
      </rPr>
      <t>5m³/</t>
    </r>
    <r>
      <rPr>
        <sz val="8"/>
        <color theme="1"/>
        <rFont val="宋体"/>
        <family val="3"/>
        <charset val="134"/>
      </rPr>
      <t>个，</t>
    </r>
    <r>
      <rPr>
        <sz val="8"/>
        <color theme="1"/>
        <rFont val="Times New Roman"/>
        <family val="1"/>
      </rPr>
      <t>204A/C</t>
    </r>
    <r>
      <rPr>
        <sz val="8"/>
        <color theme="1"/>
        <rFont val="宋体"/>
        <family val="3"/>
        <charset val="134"/>
      </rPr>
      <t>跨越增加</t>
    </r>
    <r>
      <rPr>
        <sz val="8"/>
        <color theme="1"/>
        <rFont val="Times New Roman"/>
        <family val="1"/>
      </rPr>
      <t>15m³/h</t>
    </r>
  </si>
  <si>
    <r>
      <rPr>
        <sz val="8"/>
        <color theme="1"/>
        <rFont val="宋体"/>
        <family val="3"/>
        <charset val="134"/>
      </rPr>
      <t>因上级领导检查，三氯化铁停加。</t>
    </r>
    <r>
      <rPr>
        <sz val="8"/>
        <color theme="1"/>
        <rFont val="Times New Roman"/>
        <family val="1"/>
      </rPr>
      <t xml:space="preserve"> </t>
    </r>
    <r>
      <rPr>
        <sz val="8"/>
        <color theme="1"/>
        <rFont val="宋体"/>
        <family val="3"/>
        <charset val="134"/>
      </rPr>
      <t>石灰开始投加</t>
    </r>
    <r>
      <rPr>
        <sz val="8"/>
        <color theme="1"/>
        <rFont val="Times New Roman"/>
        <family val="1"/>
      </rPr>
      <t>725kg/d</t>
    </r>
  </si>
  <si>
    <r>
      <rPr>
        <sz val="8"/>
        <color theme="1"/>
        <rFont val="Times New Roman"/>
        <family val="1"/>
      </rPr>
      <t>30%</t>
    </r>
    <r>
      <rPr>
        <sz val="8"/>
        <color theme="1"/>
        <rFont val="宋体"/>
        <family val="3"/>
        <charset val="134"/>
      </rPr>
      <t>三氯化铁开始投加</t>
    </r>
    <r>
      <rPr>
        <sz val="8"/>
        <color theme="1"/>
        <rFont val="Times New Roman"/>
        <family val="1"/>
      </rPr>
      <t xml:space="preserve">921 1t/d  </t>
    </r>
    <r>
      <rPr>
        <sz val="8"/>
        <color theme="1"/>
        <rFont val="宋体"/>
        <family val="3"/>
        <charset val="134"/>
      </rPr>
      <t>石灰开始投加</t>
    </r>
    <r>
      <rPr>
        <sz val="8"/>
        <color theme="1"/>
        <rFont val="Times New Roman"/>
        <family val="1"/>
      </rPr>
      <t>725kg/d  924</t>
    </r>
    <r>
      <rPr>
        <sz val="8"/>
        <color theme="1"/>
        <rFont val="宋体"/>
        <family val="3"/>
        <charset val="134"/>
      </rPr>
      <t>刮泥机故障，导致出水</t>
    </r>
    <r>
      <rPr>
        <sz val="8"/>
        <color theme="1"/>
        <rFont val="Times New Roman"/>
        <family val="1"/>
      </rPr>
      <t>ISS</t>
    </r>
    <r>
      <rPr>
        <sz val="8"/>
        <color theme="1"/>
        <rFont val="宋体"/>
        <family val="3"/>
        <charset val="134"/>
      </rPr>
      <t>偏高</t>
    </r>
  </si>
  <si>
    <r>
      <rPr>
        <sz val="8"/>
        <color theme="1"/>
        <rFont val="Times New Roman"/>
        <family val="1"/>
      </rPr>
      <t>30%</t>
    </r>
    <r>
      <rPr>
        <sz val="8"/>
        <color theme="1"/>
        <rFont val="宋体"/>
        <family val="3"/>
        <charset val="134"/>
      </rPr>
      <t>三氯化铁开始投加</t>
    </r>
    <r>
      <rPr>
        <sz val="8"/>
        <color theme="1"/>
        <rFont val="Times New Roman"/>
        <family val="1"/>
      </rPr>
      <t xml:space="preserve">921 1t/d  </t>
    </r>
    <r>
      <rPr>
        <sz val="8"/>
        <color theme="1"/>
        <rFont val="宋体"/>
        <family val="3"/>
        <charset val="134"/>
      </rPr>
      <t>石灰开始投加</t>
    </r>
    <r>
      <rPr>
        <sz val="8"/>
        <color theme="1"/>
        <rFont val="Times New Roman"/>
        <family val="1"/>
      </rPr>
      <t xml:space="preserve">725kg/d  </t>
    </r>
    <r>
      <rPr>
        <sz val="8"/>
        <color theme="1"/>
        <rFont val="宋体"/>
        <family val="3"/>
        <charset val="134"/>
      </rPr>
      <t>厌氧罐</t>
    </r>
    <r>
      <rPr>
        <sz val="8"/>
        <color theme="1"/>
        <rFont val="Times New Roman"/>
        <family val="1"/>
      </rPr>
      <t>A~F</t>
    </r>
    <r>
      <rPr>
        <sz val="8"/>
        <color theme="1"/>
        <rFont val="宋体"/>
        <family val="3"/>
        <charset val="134"/>
      </rPr>
      <t>增加进水量</t>
    </r>
    <r>
      <rPr>
        <sz val="8"/>
        <color theme="1"/>
        <rFont val="Times New Roman"/>
        <family val="1"/>
      </rPr>
      <t>5m³/</t>
    </r>
    <r>
      <rPr>
        <sz val="8"/>
        <color theme="1"/>
        <rFont val="宋体"/>
        <family val="3"/>
        <charset val="134"/>
      </rPr>
      <t>个</t>
    </r>
  </si>
  <si>
    <r>
      <rPr>
        <sz val="8"/>
        <color theme="1"/>
        <rFont val="Times New Roman"/>
        <family val="1"/>
      </rPr>
      <t>30%</t>
    </r>
    <r>
      <rPr>
        <sz val="8"/>
        <color theme="1"/>
        <rFont val="宋体"/>
        <family val="3"/>
        <charset val="134"/>
      </rPr>
      <t>三氯化铁开始投加</t>
    </r>
    <r>
      <rPr>
        <sz val="8"/>
        <color theme="1"/>
        <rFont val="Times New Roman"/>
        <family val="1"/>
      </rPr>
      <t xml:space="preserve">921 1t/d  </t>
    </r>
    <r>
      <rPr>
        <sz val="8"/>
        <color theme="1"/>
        <rFont val="宋体"/>
        <family val="3"/>
        <charset val="134"/>
      </rPr>
      <t>石灰开始投加</t>
    </r>
    <r>
      <rPr>
        <sz val="8"/>
        <color theme="1"/>
        <rFont val="Times New Roman"/>
        <family val="1"/>
      </rPr>
      <t xml:space="preserve">725kg/d  </t>
    </r>
  </si>
  <si>
    <t>＜0.01</t>
  </si>
  <si>
    <r>
      <rPr>
        <sz val="8"/>
        <color theme="1"/>
        <rFont val="Times New Roman"/>
        <family val="1"/>
      </rPr>
      <t>30%</t>
    </r>
    <r>
      <rPr>
        <sz val="8"/>
        <color theme="1"/>
        <rFont val="宋体"/>
        <family val="3"/>
        <charset val="134"/>
      </rPr>
      <t>三氯化铁开始投加</t>
    </r>
    <r>
      <rPr>
        <sz val="8"/>
        <color theme="1"/>
        <rFont val="Times New Roman"/>
        <family val="1"/>
      </rPr>
      <t xml:space="preserve">921 1t/d  </t>
    </r>
    <r>
      <rPr>
        <sz val="8"/>
        <color theme="1"/>
        <rFont val="宋体"/>
        <family val="3"/>
        <charset val="134"/>
      </rPr>
      <t>石灰开始投加</t>
    </r>
    <r>
      <rPr>
        <sz val="8"/>
        <color theme="1"/>
        <rFont val="Times New Roman"/>
        <family val="1"/>
      </rPr>
      <t>725kg/d  106</t>
    </r>
    <r>
      <rPr>
        <sz val="8"/>
        <color theme="1"/>
        <rFont val="宋体"/>
        <family val="3"/>
        <charset val="134"/>
      </rPr>
      <t>到</t>
    </r>
    <r>
      <rPr>
        <sz val="8"/>
        <color theme="1"/>
        <rFont val="Times New Roman"/>
        <family val="1"/>
      </rPr>
      <t>102</t>
    </r>
    <r>
      <rPr>
        <sz val="8"/>
        <color theme="1"/>
        <rFont val="宋体"/>
        <family val="3"/>
        <charset val="134"/>
      </rPr>
      <t>打水</t>
    </r>
    <r>
      <rPr>
        <sz val="8"/>
        <color theme="1"/>
        <rFont val="Times New Roman"/>
        <family val="1"/>
      </rPr>
      <t xml:space="preserve"> 600m³</t>
    </r>
  </si>
  <si>
    <r>
      <rPr>
        <sz val="8"/>
        <color theme="1"/>
        <rFont val="Times New Roman"/>
        <family val="1"/>
      </rPr>
      <t>30%</t>
    </r>
    <r>
      <rPr>
        <sz val="8"/>
        <color theme="1"/>
        <rFont val="宋体"/>
        <family val="3"/>
        <charset val="134"/>
      </rPr>
      <t>三氯化铁开始投加</t>
    </r>
    <r>
      <rPr>
        <sz val="8"/>
        <color theme="1"/>
        <rFont val="Times New Roman"/>
        <family val="1"/>
      </rPr>
      <t xml:space="preserve">921 1t/d  </t>
    </r>
    <r>
      <rPr>
        <sz val="8"/>
        <color theme="1"/>
        <rFont val="宋体"/>
        <family val="3"/>
        <charset val="134"/>
      </rPr>
      <t>石灰开始投加</t>
    </r>
    <r>
      <rPr>
        <sz val="8"/>
        <color theme="1"/>
        <rFont val="Times New Roman"/>
        <family val="1"/>
      </rPr>
      <t>725kg/d  106</t>
    </r>
    <r>
      <rPr>
        <sz val="8"/>
        <color theme="1"/>
        <rFont val="宋体"/>
        <family val="3"/>
        <charset val="134"/>
      </rPr>
      <t>到</t>
    </r>
    <r>
      <rPr>
        <sz val="8"/>
        <color theme="1"/>
        <rFont val="Times New Roman"/>
        <family val="1"/>
      </rPr>
      <t>102</t>
    </r>
    <r>
      <rPr>
        <sz val="8"/>
        <color theme="1"/>
        <rFont val="宋体"/>
        <family val="3"/>
        <charset val="134"/>
      </rPr>
      <t>打水</t>
    </r>
    <r>
      <rPr>
        <sz val="8"/>
        <color theme="1"/>
        <rFont val="Times New Roman"/>
        <family val="1"/>
      </rPr>
      <t>400m³</t>
    </r>
  </si>
  <si>
    <r>
      <rPr>
        <sz val="8"/>
        <color theme="1"/>
        <rFont val="Times New Roman"/>
        <family val="1"/>
      </rPr>
      <t>30%</t>
    </r>
    <r>
      <rPr>
        <sz val="8"/>
        <color theme="1"/>
        <rFont val="宋体"/>
        <family val="3"/>
        <charset val="134"/>
      </rPr>
      <t>三氯化铁开始投加</t>
    </r>
    <r>
      <rPr>
        <sz val="8"/>
        <color theme="1"/>
        <rFont val="Times New Roman"/>
        <family val="1"/>
      </rPr>
      <t xml:space="preserve">921 1t/d  </t>
    </r>
    <r>
      <rPr>
        <sz val="8"/>
        <color theme="1"/>
        <rFont val="宋体"/>
        <family val="3"/>
        <charset val="134"/>
      </rPr>
      <t>石灰开始投加</t>
    </r>
    <r>
      <rPr>
        <sz val="8"/>
        <color theme="1"/>
        <rFont val="Times New Roman"/>
        <family val="1"/>
      </rPr>
      <t>725kg/d  106</t>
    </r>
    <r>
      <rPr>
        <sz val="8"/>
        <color theme="1"/>
        <rFont val="宋体"/>
        <family val="3"/>
        <charset val="134"/>
      </rPr>
      <t>到</t>
    </r>
    <r>
      <rPr>
        <sz val="8"/>
        <color theme="1"/>
        <rFont val="Times New Roman"/>
        <family val="1"/>
      </rPr>
      <t>102</t>
    </r>
    <r>
      <rPr>
        <sz val="8"/>
        <color theme="1"/>
        <rFont val="宋体"/>
        <family val="3"/>
        <charset val="134"/>
      </rPr>
      <t>打水</t>
    </r>
    <r>
      <rPr>
        <sz val="8"/>
        <color theme="1"/>
        <rFont val="Times New Roman"/>
        <family val="1"/>
      </rPr>
      <t>400 m³</t>
    </r>
  </si>
  <si>
    <r>
      <rPr>
        <sz val="8"/>
        <color theme="1"/>
        <rFont val="Times New Roman"/>
        <family val="1"/>
      </rPr>
      <t>30%</t>
    </r>
    <r>
      <rPr>
        <sz val="8"/>
        <color theme="1"/>
        <rFont val="宋体"/>
        <family val="3"/>
        <charset val="134"/>
      </rPr>
      <t>三氯化铁开始投加</t>
    </r>
    <r>
      <rPr>
        <sz val="8"/>
        <color theme="1"/>
        <rFont val="Times New Roman"/>
        <family val="1"/>
      </rPr>
      <t xml:space="preserve">921 1t/d  </t>
    </r>
    <r>
      <rPr>
        <sz val="8"/>
        <color theme="1"/>
        <rFont val="宋体"/>
        <family val="3"/>
        <charset val="134"/>
      </rPr>
      <t>石灰开始投加</t>
    </r>
    <r>
      <rPr>
        <sz val="8"/>
        <color theme="1"/>
        <rFont val="Times New Roman"/>
        <family val="1"/>
      </rPr>
      <t xml:space="preserve">725kg/d </t>
    </r>
  </si>
  <si>
    <r>
      <rPr>
        <sz val="8"/>
        <color theme="1"/>
        <rFont val="Times New Roman"/>
        <family val="1"/>
      </rPr>
      <t>30%</t>
    </r>
    <r>
      <rPr>
        <sz val="8"/>
        <color theme="1"/>
        <rFont val="宋体"/>
        <family val="3"/>
        <charset val="134"/>
      </rPr>
      <t>三氯化铁开始投加</t>
    </r>
    <r>
      <rPr>
        <sz val="8"/>
        <color theme="1"/>
        <rFont val="Times New Roman"/>
        <family val="1"/>
      </rPr>
      <t xml:space="preserve">921 1t/d  </t>
    </r>
    <r>
      <rPr>
        <sz val="8"/>
        <color theme="1"/>
        <rFont val="宋体"/>
        <family val="3"/>
        <charset val="134"/>
      </rPr>
      <t>石灰开始投加</t>
    </r>
    <r>
      <rPr>
        <sz val="8"/>
        <color theme="1"/>
        <rFont val="Times New Roman"/>
        <family val="1"/>
      </rPr>
      <t xml:space="preserve">725kg/d   </t>
    </r>
    <r>
      <rPr>
        <sz val="8"/>
        <color theme="1"/>
        <rFont val="宋体"/>
        <family val="3"/>
        <charset val="134"/>
      </rPr>
      <t>污水站限排降低进水量</t>
    </r>
  </si>
  <si>
    <r>
      <rPr>
        <sz val="8"/>
        <color theme="1"/>
        <rFont val="Times New Roman"/>
        <family val="1"/>
      </rPr>
      <t>30%</t>
    </r>
    <r>
      <rPr>
        <sz val="8"/>
        <color theme="1"/>
        <rFont val="宋体"/>
        <family val="3"/>
        <charset val="134"/>
      </rPr>
      <t>三氯化铁开始投加</t>
    </r>
    <r>
      <rPr>
        <sz val="8"/>
        <color theme="1"/>
        <rFont val="Times New Roman"/>
        <family val="1"/>
      </rPr>
      <t xml:space="preserve">921 1t/d  </t>
    </r>
    <r>
      <rPr>
        <sz val="8"/>
        <color theme="1"/>
        <rFont val="宋体"/>
        <family val="3"/>
        <charset val="134"/>
      </rPr>
      <t>石灰开始投加</t>
    </r>
    <r>
      <rPr>
        <sz val="8"/>
        <color theme="1"/>
        <rFont val="Times New Roman"/>
        <family val="1"/>
      </rPr>
      <t>725kg/d  105TA</t>
    </r>
    <r>
      <rPr>
        <sz val="8"/>
        <color theme="1"/>
        <rFont val="宋体"/>
        <family val="3"/>
        <charset val="134"/>
      </rPr>
      <t>加样检测</t>
    </r>
  </si>
  <si>
    <r>
      <rPr>
        <sz val="8"/>
        <color theme="1"/>
        <rFont val="Times New Roman"/>
        <family val="1"/>
      </rPr>
      <t>30%</t>
    </r>
    <r>
      <rPr>
        <sz val="8"/>
        <color theme="1"/>
        <rFont val="宋体"/>
        <family val="3"/>
        <charset val="134"/>
      </rPr>
      <t>三氯化铁开始投加</t>
    </r>
    <r>
      <rPr>
        <sz val="8"/>
        <color theme="1"/>
        <rFont val="Times New Roman"/>
        <family val="1"/>
      </rPr>
      <t xml:space="preserve">921 1t/d  </t>
    </r>
    <r>
      <rPr>
        <sz val="8"/>
        <color theme="1"/>
        <rFont val="宋体"/>
        <family val="3"/>
        <charset val="134"/>
      </rPr>
      <t>石灰开始投加</t>
    </r>
    <r>
      <rPr>
        <sz val="8"/>
        <color theme="1"/>
        <rFont val="Times New Roman"/>
        <family val="1"/>
      </rPr>
      <t xml:space="preserve">725kg/d   </t>
    </r>
    <r>
      <rPr>
        <sz val="8"/>
        <color theme="1"/>
        <rFont val="宋体"/>
        <family val="3"/>
        <charset val="134"/>
      </rPr>
      <t>一期装置故障有大量事故水打入</t>
    </r>
    <r>
      <rPr>
        <sz val="8"/>
        <color theme="1"/>
        <rFont val="Times New Roman"/>
        <family val="1"/>
      </rPr>
      <t>102</t>
    </r>
    <r>
      <rPr>
        <sz val="8"/>
        <color theme="1"/>
        <rFont val="宋体"/>
        <family val="3"/>
        <charset val="134"/>
      </rPr>
      <t>、</t>
    </r>
    <r>
      <rPr>
        <sz val="8"/>
        <color theme="1"/>
        <rFont val="Times New Roman"/>
        <family val="1"/>
      </rPr>
      <t>105</t>
    </r>
    <r>
      <rPr>
        <sz val="8"/>
        <color theme="1"/>
        <rFont val="宋体"/>
        <family val="3"/>
        <charset val="134"/>
      </rPr>
      <t>导致</t>
    </r>
    <r>
      <rPr>
        <sz val="8"/>
        <color theme="1"/>
        <rFont val="Times New Roman"/>
        <family val="1"/>
      </rPr>
      <t>COD</t>
    </r>
    <r>
      <rPr>
        <sz val="8"/>
        <color theme="1"/>
        <rFont val="宋体"/>
        <family val="3"/>
        <charset val="134"/>
      </rPr>
      <t>上涨</t>
    </r>
    <r>
      <rPr>
        <sz val="8"/>
        <color theme="1"/>
        <rFont val="Times New Roman"/>
        <family val="1"/>
      </rPr>
      <t>TA</t>
    </r>
    <r>
      <rPr>
        <sz val="8"/>
        <color theme="1"/>
        <rFont val="宋体"/>
        <family val="3"/>
        <charset val="134"/>
      </rPr>
      <t>上涨平常的</t>
    </r>
    <r>
      <rPr>
        <sz val="8"/>
        <color theme="1"/>
        <rFont val="Times New Roman"/>
        <family val="1"/>
      </rPr>
      <t>3</t>
    </r>
    <r>
      <rPr>
        <sz val="8"/>
        <color theme="1"/>
        <rFont val="宋体"/>
        <family val="3"/>
        <charset val="134"/>
      </rPr>
      <t>倍</t>
    </r>
  </si>
  <si>
    <r>
      <rPr>
        <sz val="8"/>
        <color theme="1"/>
        <rFont val="Times New Roman"/>
        <family val="1"/>
      </rPr>
      <t>30%</t>
    </r>
    <r>
      <rPr>
        <sz val="8"/>
        <color theme="1"/>
        <rFont val="宋体"/>
        <family val="3"/>
        <charset val="134"/>
      </rPr>
      <t>三氯化铁开始投加</t>
    </r>
    <r>
      <rPr>
        <sz val="8"/>
        <color theme="1"/>
        <rFont val="Times New Roman"/>
        <family val="1"/>
      </rPr>
      <t xml:space="preserve">921 1t/d  </t>
    </r>
    <r>
      <rPr>
        <sz val="8"/>
        <color theme="1"/>
        <rFont val="宋体"/>
        <family val="3"/>
        <charset val="134"/>
      </rPr>
      <t>石灰开始投加</t>
    </r>
    <r>
      <rPr>
        <sz val="8"/>
        <color theme="1"/>
        <rFont val="Times New Roman"/>
        <family val="1"/>
      </rPr>
      <t>725kg/d  105</t>
    </r>
    <r>
      <rPr>
        <sz val="8"/>
        <color theme="1"/>
        <rFont val="宋体"/>
        <family val="3"/>
        <charset val="134"/>
      </rPr>
      <t>水去港区污水站专管已改造完成并顺利打水</t>
    </r>
  </si>
  <si>
    <r>
      <rPr>
        <sz val="8"/>
        <color theme="1"/>
        <rFont val="Times New Roman"/>
        <family val="1"/>
      </rPr>
      <t>30%</t>
    </r>
    <r>
      <rPr>
        <sz val="8"/>
        <color theme="1"/>
        <rFont val="宋体"/>
        <family val="3"/>
        <charset val="134"/>
      </rPr>
      <t>三氯化铁开始投加</t>
    </r>
    <r>
      <rPr>
        <sz val="8"/>
        <color theme="1"/>
        <rFont val="Times New Roman"/>
        <family val="1"/>
      </rPr>
      <t xml:space="preserve">921 1t/d  </t>
    </r>
    <r>
      <rPr>
        <sz val="8"/>
        <color theme="1"/>
        <rFont val="宋体"/>
        <family val="3"/>
        <charset val="134"/>
      </rPr>
      <t>石灰开始投加</t>
    </r>
    <r>
      <rPr>
        <sz val="8"/>
        <color theme="1"/>
        <rFont val="Times New Roman"/>
        <family val="1"/>
      </rPr>
      <t xml:space="preserve">500kg/d  </t>
    </r>
    <r>
      <rPr>
        <sz val="8"/>
        <color theme="1"/>
        <rFont val="宋体"/>
        <family val="3"/>
        <charset val="134"/>
      </rPr>
      <t>营养液按</t>
    </r>
    <r>
      <rPr>
        <sz val="8"/>
        <color theme="1"/>
        <rFont val="Times New Roman"/>
        <family val="1"/>
      </rPr>
      <t>66L/d</t>
    </r>
    <r>
      <rPr>
        <sz val="8"/>
        <color theme="1"/>
        <rFont val="宋体"/>
        <family val="3"/>
        <charset val="134"/>
      </rPr>
      <t>开始投加</t>
    </r>
  </si>
  <si>
    <r>
      <rPr>
        <sz val="8"/>
        <color theme="1"/>
        <rFont val="Times New Roman"/>
        <family val="1"/>
      </rPr>
      <t>30%</t>
    </r>
    <r>
      <rPr>
        <sz val="8"/>
        <color theme="1"/>
        <rFont val="宋体"/>
        <family val="3"/>
        <charset val="134"/>
      </rPr>
      <t>三氯化铁开始投加</t>
    </r>
    <r>
      <rPr>
        <sz val="8"/>
        <color theme="1"/>
        <rFont val="Times New Roman"/>
        <family val="1"/>
      </rPr>
      <t xml:space="preserve">921 1t/d  </t>
    </r>
    <r>
      <rPr>
        <sz val="8"/>
        <color theme="1"/>
        <rFont val="宋体"/>
        <family val="3"/>
        <charset val="134"/>
      </rPr>
      <t>石灰开始投加</t>
    </r>
    <r>
      <rPr>
        <sz val="8"/>
        <color theme="1"/>
        <rFont val="Times New Roman"/>
        <family val="1"/>
      </rPr>
      <t>500kg/d</t>
    </r>
  </si>
  <si>
    <r>
      <rPr>
        <sz val="8"/>
        <color theme="1"/>
        <rFont val="Times New Roman"/>
        <family val="1"/>
      </rPr>
      <t>30%</t>
    </r>
    <r>
      <rPr>
        <sz val="8"/>
        <color theme="1"/>
        <rFont val="宋体"/>
        <family val="3"/>
        <charset val="134"/>
      </rPr>
      <t>三氯化铁开始投加</t>
    </r>
    <r>
      <rPr>
        <sz val="8"/>
        <color theme="1"/>
        <rFont val="Times New Roman"/>
        <family val="1"/>
      </rPr>
      <t xml:space="preserve">921 1t/d  </t>
    </r>
    <r>
      <rPr>
        <sz val="8"/>
        <color theme="1"/>
        <rFont val="宋体"/>
        <family val="3"/>
        <charset val="134"/>
      </rPr>
      <t>石灰开始投加</t>
    </r>
    <r>
      <rPr>
        <sz val="8"/>
        <color theme="1"/>
        <rFont val="Times New Roman"/>
        <family val="1"/>
      </rPr>
      <t>1,000kg/d</t>
    </r>
  </si>
  <si>
    <t>38,.7</t>
  </si>
  <si>
    <r>
      <rPr>
        <sz val="8"/>
        <color theme="1"/>
        <rFont val="Times New Roman"/>
        <family val="1"/>
      </rPr>
      <t>30%</t>
    </r>
    <r>
      <rPr>
        <sz val="8"/>
        <color theme="1"/>
        <rFont val="宋体"/>
        <family val="3"/>
        <charset val="134"/>
      </rPr>
      <t>三氯化铁开始投加</t>
    </r>
    <r>
      <rPr>
        <sz val="8"/>
        <color theme="1"/>
        <rFont val="Times New Roman"/>
        <family val="1"/>
      </rPr>
      <t xml:space="preserve">921 0.1t/d  </t>
    </r>
    <r>
      <rPr>
        <sz val="8"/>
        <color theme="1"/>
        <rFont val="宋体"/>
        <family val="3"/>
        <charset val="134"/>
      </rPr>
      <t>石灰开始投加</t>
    </r>
    <r>
      <rPr>
        <sz val="8"/>
        <color theme="1"/>
        <rFont val="Times New Roman"/>
        <family val="1"/>
      </rPr>
      <t>500kg/d</t>
    </r>
  </si>
  <si>
    <r>
      <rPr>
        <sz val="8"/>
        <color theme="1"/>
        <rFont val="Times New Roman"/>
        <family val="1"/>
      </rPr>
      <t>30%</t>
    </r>
    <r>
      <rPr>
        <sz val="8"/>
        <color theme="1"/>
        <rFont val="宋体"/>
        <family val="3"/>
        <charset val="134"/>
      </rPr>
      <t>三氯化铁开始投加投加完毕，</t>
    </r>
    <r>
      <rPr>
        <sz val="8"/>
        <color theme="1"/>
        <rFont val="Times New Roman"/>
        <family val="1"/>
      </rPr>
      <t xml:space="preserve">  </t>
    </r>
    <r>
      <rPr>
        <sz val="8"/>
        <color theme="1"/>
        <rFont val="宋体"/>
        <family val="3"/>
        <charset val="134"/>
      </rPr>
      <t>石灰开始投加</t>
    </r>
    <r>
      <rPr>
        <sz val="8"/>
        <color theme="1"/>
        <rFont val="Times New Roman"/>
        <family val="1"/>
      </rPr>
      <t xml:space="preserve">500kg/d  </t>
    </r>
    <r>
      <rPr>
        <sz val="8"/>
        <color theme="1"/>
        <rFont val="宋体"/>
        <family val="3"/>
        <charset val="134"/>
      </rPr>
      <t>投加硫酸亚铁</t>
    </r>
    <r>
      <rPr>
        <sz val="8"/>
        <color theme="1"/>
        <rFont val="Times New Roman"/>
        <family val="1"/>
      </rPr>
      <t xml:space="preserve">200kg/d  </t>
    </r>
    <r>
      <rPr>
        <sz val="8"/>
        <color theme="1"/>
        <rFont val="宋体"/>
        <family val="3"/>
        <charset val="134"/>
      </rPr>
      <t>增加反应器内循环时间</t>
    </r>
    <r>
      <rPr>
        <sz val="8"/>
        <color theme="1"/>
        <rFont val="Times New Roman"/>
        <family val="1"/>
      </rPr>
      <t>2</t>
    </r>
    <r>
      <rPr>
        <sz val="8"/>
        <color theme="1"/>
        <rFont val="宋体"/>
        <family val="3"/>
        <charset val="134"/>
      </rPr>
      <t>小时，即反应器的内循环时间为</t>
    </r>
    <r>
      <rPr>
        <sz val="8"/>
        <color theme="1"/>
        <rFont val="Times New Roman"/>
        <family val="1"/>
      </rPr>
      <t>3</t>
    </r>
    <r>
      <rPr>
        <sz val="8"/>
        <color theme="1"/>
        <rFont val="宋体"/>
        <family val="3"/>
        <charset val="134"/>
      </rPr>
      <t>小时</t>
    </r>
  </si>
  <si>
    <r>
      <rPr>
        <sz val="8"/>
        <color theme="1"/>
        <rFont val="宋体"/>
        <family val="3"/>
        <charset val="134"/>
      </rPr>
      <t>石灰开始投加</t>
    </r>
    <r>
      <rPr>
        <sz val="8"/>
        <color theme="1"/>
        <rFont val="Times New Roman"/>
        <family val="1"/>
      </rPr>
      <t xml:space="preserve">500kg/d  </t>
    </r>
    <r>
      <rPr>
        <sz val="8"/>
        <color theme="1"/>
        <rFont val="宋体"/>
        <family val="3"/>
        <charset val="134"/>
      </rPr>
      <t>投加硫酸亚铁</t>
    </r>
    <r>
      <rPr>
        <sz val="8"/>
        <color theme="1"/>
        <rFont val="Times New Roman"/>
        <family val="1"/>
      </rPr>
      <t>200kg/d</t>
    </r>
  </si>
  <si>
    <r>
      <rPr>
        <sz val="8"/>
        <color theme="1"/>
        <rFont val="宋体"/>
        <family val="3"/>
        <charset val="134"/>
      </rPr>
      <t>石灰开始投加</t>
    </r>
    <r>
      <rPr>
        <sz val="8"/>
        <color theme="1"/>
        <rFont val="Times New Roman"/>
        <family val="1"/>
      </rPr>
      <t xml:space="preserve">500kg/d  </t>
    </r>
    <r>
      <rPr>
        <sz val="8"/>
        <color theme="1"/>
        <rFont val="宋体"/>
        <family val="3"/>
        <charset val="134"/>
      </rPr>
      <t>投加硫酸亚铁</t>
    </r>
    <r>
      <rPr>
        <sz val="8"/>
        <color theme="1"/>
        <rFont val="Times New Roman"/>
        <family val="1"/>
      </rPr>
      <t>150kg/d</t>
    </r>
  </si>
  <si>
    <r>
      <rPr>
        <sz val="8"/>
        <color theme="1"/>
        <rFont val="宋体"/>
        <family val="3"/>
        <charset val="134"/>
      </rPr>
      <t>石灰开始投加</t>
    </r>
    <r>
      <rPr>
        <sz val="8"/>
        <color theme="1"/>
        <rFont val="Times New Roman"/>
        <family val="1"/>
      </rPr>
      <t xml:space="preserve">500kg/d  </t>
    </r>
    <r>
      <rPr>
        <sz val="8"/>
        <color theme="1"/>
        <rFont val="宋体"/>
        <family val="3"/>
        <charset val="134"/>
      </rPr>
      <t>投加硫酸亚铁</t>
    </r>
    <r>
      <rPr>
        <sz val="8"/>
        <color theme="1"/>
        <rFont val="Times New Roman"/>
        <family val="1"/>
      </rPr>
      <t>175kg/d</t>
    </r>
  </si>
  <si>
    <r>
      <rPr>
        <sz val="8"/>
        <color theme="1"/>
        <rFont val="宋体"/>
        <family val="3"/>
        <charset val="134"/>
      </rPr>
      <t>投加硫酸亚铁</t>
    </r>
    <r>
      <rPr>
        <sz val="8"/>
        <color theme="1"/>
        <rFont val="Times New Roman"/>
        <family val="1"/>
      </rPr>
      <t xml:space="preserve">175kg/d   </t>
    </r>
    <r>
      <rPr>
        <sz val="8"/>
        <color theme="1"/>
        <rFont val="宋体"/>
        <family val="3"/>
        <charset val="134"/>
      </rPr>
      <t>污泥打包</t>
    </r>
    <r>
      <rPr>
        <sz val="8"/>
        <color theme="1"/>
        <rFont val="Times New Roman"/>
        <family val="1"/>
      </rPr>
      <t>21</t>
    </r>
    <r>
      <rPr>
        <sz val="8"/>
        <color theme="1"/>
        <rFont val="宋体"/>
        <family val="3"/>
        <charset val="134"/>
      </rPr>
      <t>包</t>
    </r>
  </si>
  <si>
    <r>
      <rPr>
        <sz val="8"/>
        <color theme="1"/>
        <rFont val="宋体"/>
        <family val="3"/>
        <charset val="134"/>
      </rPr>
      <t>投加硫酸亚铁</t>
    </r>
    <r>
      <rPr>
        <sz val="8"/>
        <color theme="1"/>
        <rFont val="Times New Roman"/>
        <family val="1"/>
      </rPr>
      <t xml:space="preserve">175kg/d   </t>
    </r>
    <r>
      <rPr>
        <sz val="8"/>
        <color theme="1"/>
        <rFont val="宋体"/>
        <family val="3"/>
        <charset val="134"/>
      </rPr>
      <t>污泥打包</t>
    </r>
    <r>
      <rPr>
        <sz val="8"/>
        <color theme="1"/>
        <rFont val="Times New Roman"/>
        <family val="1"/>
      </rPr>
      <t>32</t>
    </r>
    <r>
      <rPr>
        <sz val="8"/>
        <color theme="1"/>
        <rFont val="宋体"/>
        <family val="3"/>
        <charset val="134"/>
      </rPr>
      <t>包</t>
    </r>
    <r>
      <rPr>
        <sz val="8"/>
        <color theme="1"/>
        <rFont val="Times New Roman"/>
        <family val="1"/>
      </rPr>
      <t xml:space="preserve">  </t>
    </r>
    <r>
      <rPr>
        <sz val="8"/>
        <color theme="1"/>
        <rFont val="宋体"/>
        <family val="3"/>
        <charset val="134"/>
      </rPr>
      <t>调整了专管的统计方式</t>
    </r>
  </si>
  <si>
    <r>
      <rPr>
        <sz val="8"/>
        <color theme="1"/>
        <rFont val="宋体"/>
        <family val="3"/>
        <charset val="134"/>
      </rPr>
      <t>投加硫酸亚铁</t>
    </r>
    <r>
      <rPr>
        <sz val="8"/>
        <color theme="1"/>
        <rFont val="Times New Roman"/>
        <family val="1"/>
      </rPr>
      <t xml:space="preserve">175kg/d  </t>
    </r>
  </si>
  <si>
    <t>7,06</t>
  </si>
  <si>
    <r>
      <rPr>
        <sz val="8"/>
        <color theme="1"/>
        <rFont val="宋体"/>
        <family val="3"/>
        <charset val="134"/>
      </rPr>
      <t>投加硫酸亚铁</t>
    </r>
    <r>
      <rPr>
        <sz val="8"/>
        <color theme="1"/>
        <rFont val="Times New Roman"/>
        <family val="1"/>
      </rPr>
      <t xml:space="preserve">175kg/d  </t>
    </r>
    <r>
      <rPr>
        <sz val="8"/>
        <color theme="1"/>
        <rFont val="宋体"/>
        <family val="3"/>
        <charset val="134"/>
      </rPr>
      <t>打包污泥</t>
    </r>
    <r>
      <rPr>
        <sz val="8"/>
        <color theme="1"/>
        <rFont val="Times New Roman"/>
        <family val="1"/>
      </rPr>
      <t>20</t>
    </r>
    <r>
      <rPr>
        <sz val="8"/>
        <color theme="1"/>
        <rFont val="宋体"/>
        <family val="3"/>
        <charset val="134"/>
      </rPr>
      <t>包</t>
    </r>
  </si>
  <si>
    <t xml:space="preserve">                                        </t>
  </si>
  <si>
    <r>
      <rPr>
        <b/>
        <sz val="12"/>
        <color theme="1"/>
        <rFont val="宋体"/>
        <family val="3"/>
        <charset val="134"/>
      </rPr>
      <t>厌氧反应器运行汇总</t>
    </r>
  </si>
  <si>
    <r>
      <rPr>
        <b/>
        <sz val="11"/>
        <color theme="1"/>
        <rFont val="宋体"/>
        <family val="3"/>
        <charset val="134"/>
      </rPr>
      <t>参数</t>
    </r>
  </si>
  <si>
    <r>
      <rPr>
        <b/>
        <sz val="11"/>
        <color theme="1"/>
        <rFont val="宋体"/>
        <family val="3"/>
        <charset val="134"/>
      </rPr>
      <t>单位</t>
    </r>
  </si>
  <si>
    <r>
      <rPr>
        <b/>
        <sz val="11"/>
        <color theme="1"/>
        <rFont val="宋体"/>
        <family val="3"/>
        <charset val="134"/>
      </rPr>
      <t>调节池</t>
    </r>
  </si>
  <si>
    <t>港区污水厂</t>
  </si>
  <si>
    <t>好氧超越</t>
  </si>
  <si>
    <r>
      <rPr>
        <b/>
        <sz val="11"/>
        <color theme="1"/>
        <rFont val="宋体"/>
        <family val="3"/>
        <charset val="134"/>
      </rPr>
      <t>厌氧进水</t>
    </r>
    <r>
      <rPr>
        <b/>
        <vertAlign val="superscript"/>
        <sz val="11"/>
        <color theme="1"/>
        <rFont val="宋体"/>
        <family val="3"/>
        <charset val="134"/>
      </rPr>
      <t>[1]</t>
    </r>
  </si>
  <si>
    <r>
      <rPr>
        <b/>
        <sz val="11"/>
        <color theme="1"/>
        <rFont val="宋体"/>
        <family val="3"/>
        <charset val="134"/>
      </rPr>
      <t>进水池</t>
    </r>
    <r>
      <rPr>
        <b/>
        <vertAlign val="superscript"/>
        <sz val="11"/>
        <color theme="1"/>
        <rFont val="Times New Roman"/>
        <family val="1"/>
      </rPr>
      <t>[2]</t>
    </r>
  </si>
  <si>
    <t>AnRA</t>
  </si>
  <si>
    <t>AnRB</t>
  </si>
  <si>
    <t>AnRC</t>
  </si>
  <si>
    <t>AnRD</t>
  </si>
  <si>
    <t>AnRE</t>
  </si>
  <si>
    <t>AnRF</t>
  </si>
  <si>
    <r>
      <rPr>
        <b/>
        <sz val="11"/>
        <color theme="1"/>
        <rFont val="宋体"/>
        <family val="3"/>
        <charset val="134"/>
      </rPr>
      <t>出水</t>
    </r>
  </si>
  <si>
    <r>
      <rPr>
        <sz val="11"/>
        <color theme="1"/>
        <rFont val="Times New Roman"/>
        <family val="1"/>
      </rPr>
      <t>m</t>
    </r>
    <r>
      <rPr>
        <vertAlign val="superscript"/>
        <sz val="11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/d</t>
    </r>
  </si>
  <si>
    <t>mg/L</t>
  </si>
  <si>
    <t xml:space="preserve">AnR Effl. SS </t>
  </si>
  <si>
    <t>meq/L</t>
  </si>
  <si>
    <r>
      <rPr>
        <sz val="11"/>
        <color theme="1"/>
        <rFont val="宋体"/>
        <family val="3"/>
        <charset val="134"/>
      </rPr>
      <t>沼气</t>
    </r>
  </si>
  <si>
    <r>
      <rPr>
        <sz val="11"/>
        <color theme="1"/>
        <rFont val="Times New Roman"/>
        <family val="1"/>
      </rPr>
      <t>Nm</t>
    </r>
    <r>
      <rPr>
        <vertAlign val="superscript"/>
        <sz val="11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/d</t>
    </r>
  </si>
  <si>
    <r>
      <rPr>
        <sz val="11"/>
        <color theme="1"/>
        <rFont val="Times New Roman"/>
        <family val="1"/>
      </rPr>
      <t>kg/m</t>
    </r>
    <r>
      <rPr>
        <vertAlign val="superscript"/>
        <sz val="11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.d</t>
    </r>
  </si>
  <si>
    <r>
      <rPr>
        <sz val="11"/>
        <color theme="1"/>
        <rFont val="Times New Roman"/>
        <family val="1"/>
      </rPr>
      <t>COD Load</t>
    </r>
    <r>
      <rPr>
        <vertAlign val="superscript"/>
        <sz val="11"/>
        <color theme="1"/>
        <rFont val="Times New Roman"/>
        <family val="1"/>
      </rPr>
      <t>[1]</t>
    </r>
  </si>
  <si>
    <t>kg/d</t>
  </si>
  <si>
    <r>
      <rPr>
        <sz val="11"/>
        <color theme="1"/>
        <rFont val="Times New Roman"/>
        <family val="1"/>
      </rPr>
      <t>COD Load</t>
    </r>
    <r>
      <rPr>
        <vertAlign val="superscript"/>
        <sz val="11"/>
        <color theme="1"/>
        <rFont val="Times New Roman"/>
        <family val="1"/>
      </rPr>
      <t>[2]</t>
    </r>
  </si>
  <si>
    <r>
      <rPr>
        <sz val="11"/>
        <color theme="1"/>
        <rFont val="宋体"/>
        <family val="3"/>
        <charset val="134"/>
      </rPr>
      <t>备注：</t>
    </r>
    <r>
      <rPr>
        <sz val="11"/>
        <color theme="1"/>
        <rFont val="Times New Roman"/>
        <family val="1"/>
      </rPr>
      <t>[1]</t>
    </r>
    <r>
      <rPr>
        <sz val="11"/>
        <color theme="1"/>
        <rFont val="宋体"/>
        <family val="3"/>
        <charset val="134"/>
      </rPr>
      <t>含厌氧污泥回流</t>
    </r>
    <r>
      <rPr>
        <sz val="11"/>
        <color theme="1"/>
        <rFont val="Times New Roman"/>
        <family val="1"/>
      </rPr>
      <t>COD</t>
    </r>
    <r>
      <rPr>
        <sz val="11"/>
        <color theme="1"/>
        <rFont val="宋体"/>
        <family val="3"/>
        <charset val="134"/>
      </rPr>
      <t>量的承受负荷；</t>
    </r>
    <r>
      <rPr>
        <sz val="11"/>
        <color theme="1"/>
        <rFont val="Times New Roman"/>
        <family val="1"/>
      </rPr>
      <t>[2]</t>
    </r>
    <r>
      <rPr>
        <sz val="11"/>
        <color theme="1"/>
        <rFont val="宋体"/>
        <family val="3"/>
        <charset val="134"/>
      </rPr>
      <t>根据调节池进水</t>
    </r>
    <r>
      <rPr>
        <sz val="11"/>
        <color theme="1"/>
        <rFont val="Times New Roman"/>
        <family val="1"/>
      </rPr>
      <t>COD</t>
    </r>
    <r>
      <rPr>
        <sz val="11"/>
        <color theme="1"/>
        <rFont val="宋体"/>
        <family val="3"/>
        <charset val="134"/>
      </rPr>
      <t>量计算</t>
    </r>
  </si>
  <si>
    <t>COD</t>
    <phoneticPr fontId="39" type="noConversion"/>
  </si>
  <si>
    <t>VLR</t>
    <phoneticPr fontId="39" type="noConversion"/>
  </si>
  <si>
    <t>&lt;10</t>
    <phoneticPr fontId="39" type="noConversion"/>
  </si>
  <si>
    <t xml:space="preserve"> /</t>
    <phoneticPr fontId="39" type="noConversion"/>
  </si>
  <si>
    <t>/</t>
    <phoneticPr fontId="3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</si>
</sst>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3" formatCode="_ * #,##0.00_ ;_ * \-#,##0.00_ ;_ * &quot;-&quot;??_ ;_ @_ "/>
    <numFmt numFmtId="176" formatCode="0.0%"/>
    <numFmt numFmtId="177" formatCode="0.00_ "/>
    <numFmt numFmtId="178" formatCode="0.0_);[Red]\(0.0\)"/>
    <numFmt numFmtId="179" formatCode="#,##0_);[Red]\(#,##0\)"/>
    <numFmt numFmtId="180" formatCode="0.0_ "/>
    <numFmt numFmtId="181" formatCode="_ * #,##0_ ;_ * \-#,##0_ ;_ * &quot;-&quot;??_ ;_ @_ "/>
    <numFmt numFmtId="182" formatCode="0.00_);[Red]\(0.00\)"/>
    <numFmt numFmtId="183" formatCode="0_);[Red]\(0\)"/>
    <numFmt numFmtId="184" formatCode="#,##0_ "/>
    <numFmt numFmtId="185" formatCode="_ * #,##0.0_ ;_ * \-#,##0.0_ ;_ * &quot;-&quot;??_ ;_ @_ "/>
    <numFmt numFmtId="186" formatCode="#,##0.00_ "/>
    <numFmt numFmtId="187" formatCode="0_ "/>
  </numFmts>
  <fonts count="41">
    <font>
      <sz val="11"/>
      <color theme="1"/>
      <name val="等线"/>
      <charset val="134"/>
      <scheme val="minor"/>
    </font>
    <font>
      <sz val="12"/>
      <color rgb="FF000000"/>
      <name val="Times New Roman"/>
      <family val="1"/>
    </font>
    <font>
      <sz val="8"/>
      <color rgb="FF000000"/>
      <name val="Arial"/>
      <family val="2"/>
    </font>
    <font>
      <b/>
      <sz val="12"/>
      <color theme="1"/>
      <name val="Times New Roman"/>
      <family val="1"/>
    </font>
    <font>
      <b/>
      <sz val="11"/>
      <color theme="1"/>
      <name val="Times New Roman"/>
      <family val="1"/>
    </font>
    <font>
      <b/>
      <sz val="11"/>
      <color theme="1"/>
      <name val="宋体"/>
      <family val="3"/>
      <charset val="134"/>
    </font>
    <font>
      <sz val="11"/>
      <color theme="1"/>
      <name val="Times New Roman"/>
      <family val="1"/>
    </font>
    <font>
      <sz val="11"/>
      <name val="Times New Roman"/>
      <family val="1"/>
    </font>
    <font>
      <sz val="10"/>
      <color theme="1"/>
      <name val="宋体"/>
      <family val="3"/>
      <charset val="134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10"/>
      <color theme="1"/>
      <name val="Times New Roman"/>
      <family val="1"/>
    </font>
    <font>
      <sz val="11"/>
      <color theme="1"/>
      <name val="Arial"/>
      <family val="2"/>
    </font>
    <font>
      <b/>
      <sz val="10"/>
      <color theme="1"/>
      <name val="宋体"/>
      <family val="3"/>
      <charset val="134"/>
    </font>
    <font>
      <sz val="8"/>
      <name val="Arial"/>
      <family val="2"/>
    </font>
    <font>
      <b/>
      <sz val="8"/>
      <color theme="1"/>
      <name val="宋体"/>
      <family val="3"/>
      <charset val="134"/>
    </font>
    <font>
      <b/>
      <sz val="8"/>
      <name val="Arial"/>
      <family val="2"/>
    </font>
    <font>
      <b/>
      <sz val="10"/>
      <color rgb="FFFF0000"/>
      <name val="宋体"/>
      <family val="3"/>
      <charset val="134"/>
    </font>
    <font>
      <b/>
      <sz val="8"/>
      <name val="Times New Roman"/>
      <family val="1"/>
    </font>
    <font>
      <sz val="7.5"/>
      <color theme="1"/>
      <name val="Arial"/>
      <family val="2"/>
    </font>
    <font>
      <b/>
      <sz val="8"/>
      <color theme="1"/>
      <name val="Times New Roman"/>
      <family val="1"/>
    </font>
    <font>
      <sz val="8"/>
      <color theme="1"/>
      <name val="Times New Roman"/>
      <family val="1"/>
    </font>
    <font>
      <sz val="8"/>
      <name val="Times New Roman"/>
      <family val="1"/>
    </font>
    <font>
      <sz val="8"/>
      <color rgb="FFFF0000"/>
      <name val="Arial"/>
      <family val="2"/>
    </font>
    <font>
      <sz val="7.5"/>
      <color theme="1"/>
      <name val="SimSun"/>
      <charset val="134"/>
    </font>
    <font>
      <sz val="11"/>
      <color theme="1"/>
      <name val="等线"/>
      <family val="3"/>
      <charset val="134"/>
      <scheme val="minor"/>
    </font>
    <font>
      <sz val="12"/>
      <name val="宋体"/>
      <family val="3"/>
      <charset val="134"/>
    </font>
    <font>
      <b/>
      <vertAlign val="superscript"/>
      <sz val="11"/>
      <color theme="1"/>
      <name val="Times New Roman"/>
      <family val="1"/>
    </font>
    <font>
      <vertAlign val="superscript"/>
      <sz val="11"/>
      <color theme="1"/>
      <name val="Times New Roman"/>
      <family val="1"/>
    </font>
    <font>
      <b/>
      <vertAlign val="subscript"/>
      <sz val="8"/>
      <color theme="1"/>
      <name val="Arial"/>
      <family val="2"/>
    </font>
    <font>
      <vertAlign val="subscript"/>
      <sz val="8"/>
      <name val="Arial"/>
      <family val="2"/>
    </font>
    <font>
      <vertAlign val="superscript"/>
      <sz val="8"/>
      <name val="Arial"/>
      <family val="2"/>
    </font>
    <font>
      <sz val="8"/>
      <color theme="1"/>
      <name val="宋体"/>
      <family val="3"/>
      <charset val="134"/>
    </font>
    <font>
      <b/>
      <sz val="8"/>
      <color theme="1"/>
      <name val="等线"/>
      <family val="3"/>
      <charset val="134"/>
    </font>
    <font>
      <b/>
      <sz val="8"/>
      <name val="宋体"/>
      <family val="3"/>
      <charset val="134"/>
    </font>
    <font>
      <sz val="8"/>
      <color theme="1"/>
      <name val="等线"/>
      <family val="3"/>
      <charset val="134"/>
    </font>
    <font>
      <b/>
      <sz val="12"/>
      <color theme="1"/>
      <name val="宋体"/>
      <family val="3"/>
      <charset val="134"/>
    </font>
    <font>
      <b/>
      <vertAlign val="superscript"/>
      <sz val="11"/>
      <color theme="1"/>
      <name val="宋体"/>
      <family val="3"/>
      <charset val="134"/>
    </font>
    <font>
      <sz val="11"/>
      <color theme="1"/>
      <name val="宋体"/>
      <family val="3"/>
      <charset val="134"/>
    </font>
    <font>
      <sz val="9"/>
      <name val="等线"/>
      <family val="3"/>
      <charset val="134"/>
      <scheme val="minor"/>
    </font>
    <font>
      <sz val="8"/>
      <color theme="1"/>
      <name val="宋体"/>
      <family val="2"/>
      <charset val="134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00"/>
        <bgColor indexed="64"/>
      </patternFill>
    </fill>
  </fills>
  <borders count="3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0">
    <xf numFmtId="0" fontId="0" fillId="0" borderId="0"/>
    <xf numFmtId="43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26" fillId="0" borderId="0"/>
    <xf numFmtId="9" fontId="26" fillId="0" borderId="0" applyFont="0" applyFill="0" applyBorder="0" applyAlignment="0" applyProtection="0"/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6" fillId="0" borderId="0"/>
    <xf numFmtId="0" fontId="26" fillId="0" borderId="0"/>
  </cellStyleXfs>
  <cellXfs count="447">
    <xf numFmtId="0" fontId="0" fillId="0" borderId="0" xfId="0"/>
    <xf numFmtId="0" fontId="1" fillId="0" borderId="0" xfId="0" applyFont="1" applyAlignment="1">
      <alignment horizontal="center" vertical="center" readingOrder="1"/>
    </xf>
    <xf numFmtId="0" fontId="2" fillId="0" borderId="0" xfId="0" applyFont="1"/>
    <xf numFmtId="0" fontId="4" fillId="2" borderId="2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49" fontId="5" fillId="2" borderId="2" xfId="0" applyNumberFormat="1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left" vertical="center"/>
    </xf>
    <xf numFmtId="181" fontId="6" fillId="2" borderId="2" xfId="1" applyNumberFormat="1" applyFont="1" applyFill="1" applyBorder="1" applyAlignment="1">
      <alignment horizontal="right" vertical="center"/>
    </xf>
    <xf numFmtId="183" fontId="6" fillId="2" borderId="2" xfId="0" applyNumberFormat="1" applyFont="1" applyFill="1" applyBorder="1" applyAlignment="1">
      <alignment horizontal="left" vertical="center"/>
    </xf>
    <xf numFmtId="183" fontId="6" fillId="2" borderId="2" xfId="0" applyNumberFormat="1" applyFont="1" applyFill="1" applyBorder="1" applyAlignment="1">
      <alignment horizontal="left"/>
    </xf>
    <xf numFmtId="181" fontId="6" fillId="2" borderId="2" xfId="1" applyNumberFormat="1" applyFont="1" applyFill="1" applyBorder="1" applyAlignment="1">
      <alignment horizontal="right"/>
    </xf>
    <xf numFmtId="181" fontId="7" fillId="0" borderId="2" xfId="1" applyNumberFormat="1" applyFont="1" applyFill="1" applyBorder="1" applyAlignment="1">
      <alignment horizontal="right"/>
    </xf>
    <xf numFmtId="183" fontId="6" fillId="2" borderId="6" xfId="0" applyNumberFormat="1" applyFont="1" applyFill="1" applyBorder="1" applyAlignment="1">
      <alignment horizontal="left" vertical="center"/>
    </xf>
    <xf numFmtId="9" fontId="7" fillId="0" borderId="2" xfId="2" applyFont="1" applyFill="1" applyBorder="1" applyAlignment="1">
      <alignment horizontal="right"/>
    </xf>
    <xf numFmtId="183" fontId="7" fillId="0" borderId="2" xfId="0" applyNumberFormat="1" applyFont="1" applyFill="1" applyBorder="1" applyAlignment="1">
      <alignment horizontal="right"/>
    </xf>
    <xf numFmtId="183" fontId="6" fillId="2" borderId="2" xfId="0" applyNumberFormat="1" applyFont="1" applyFill="1" applyBorder="1" applyAlignment="1">
      <alignment horizontal="right" vertical="center"/>
    </xf>
    <xf numFmtId="185" fontId="6" fillId="2" borderId="2" xfId="1" applyNumberFormat="1" applyFont="1" applyFill="1" applyBorder="1" applyAlignment="1">
      <alignment horizontal="right"/>
    </xf>
    <xf numFmtId="178" fontId="6" fillId="2" borderId="2" xfId="0" applyNumberFormat="1" applyFont="1" applyFill="1" applyBorder="1" applyAlignment="1">
      <alignment horizontal="right"/>
    </xf>
    <xf numFmtId="183" fontId="6" fillId="2" borderId="2" xfId="0" applyNumberFormat="1" applyFont="1" applyFill="1" applyBorder="1" applyAlignment="1">
      <alignment horizontal="right"/>
    </xf>
    <xf numFmtId="9" fontId="7" fillId="2" borderId="2" xfId="2" applyFont="1" applyFill="1" applyBorder="1" applyAlignment="1">
      <alignment horizontal="right" vertical="center"/>
    </xf>
    <xf numFmtId="9" fontId="6" fillId="2" borderId="2" xfId="0" applyNumberFormat="1" applyFont="1" applyFill="1" applyBorder="1" applyAlignment="1">
      <alignment horizontal="right"/>
    </xf>
    <xf numFmtId="9" fontId="6" fillId="2" borderId="2" xfId="2" applyFont="1" applyFill="1" applyBorder="1" applyAlignment="1">
      <alignment horizontal="right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/>
    <xf numFmtId="0" fontId="12" fillId="0" borderId="0" xfId="0" applyFont="1"/>
    <xf numFmtId="184" fontId="12" fillId="0" borderId="0" xfId="0" applyNumberFormat="1" applyFont="1" applyFill="1"/>
    <xf numFmtId="184" fontId="12" fillId="0" borderId="0" xfId="0" applyNumberFormat="1" applyFont="1"/>
    <xf numFmtId="177" fontId="12" fillId="0" borderId="0" xfId="0" applyNumberFormat="1" applyFont="1"/>
    <xf numFmtId="184" fontId="0" fillId="0" borderId="0" xfId="0" applyNumberFormat="1"/>
    <xf numFmtId="180" fontId="12" fillId="0" borderId="0" xfId="0" applyNumberFormat="1" applyFont="1"/>
    <xf numFmtId="184" fontId="12" fillId="0" borderId="2" xfId="0" applyNumberFormat="1" applyFont="1" applyBorder="1"/>
    <xf numFmtId="184" fontId="12" fillId="0" borderId="0" xfId="0" applyNumberFormat="1" applyFont="1" applyAlignment="1">
      <alignment horizontal="center" vertical="center"/>
    </xf>
    <xf numFmtId="184" fontId="12" fillId="2" borderId="0" xfId="0" applyNumberFormat="1" applyFont="1" applyFill="1"/>
    <xf numFmtId="182" fontId="12" fillId="0" borderId="0" xfId="0" applyNumberFormat="1" applyFont="1"/>
    <xf numFmtId="179" fontId="12" fillId="0" borderId="0" xfId="0" applyNumberFormat="1" applyFont="1"/>
    <xf numFmtId="177" fontId="12" fillId="0" borderId="0" xfId="0" applyNumberFormat="1" applyFont="1" applyAlignment="1">
      <alignment horizontal="center"/>
    </xf>
    <xf numFmtId="184" fontId="12" fillId="0" borderId="0" xfId="0" applyNumberFormat="1" applyFont="1" applyAlignment="1">
      <alignment horizontal="center"/>
    </xf>
    <xf numFmtId="187" fontId="12" fillId="0" borderId="0" xfId="0" applyNumberFormat="1" applyFont="1"/>
    <xf numFmtId="187" fontId="12" fillId="2" borderId="0" xfId="0" applyNumberFormat="1" applyFont="1" applyFill="1"/>
    <xf numFmtId="186" fontId="12" fillId="0" borderId="0" xfId="0" applyNumberFormat="1" applyFont="1"/>
    <xf numFmtId="9" fontId="12" fillId="0" borderId="0" xfId="0" applyNumberFormat="1" applyFont="1"/>
    <xf numFmtId="0" fontId="6" fillId="0" borderId="0" xfId="0" applyFont="1" applyAlignment="1">
      <alignment horizontal="center"/>
    </xf>
    <xf numFmtId="0" fontId="9" fillId="0" borderId="2" xfId="0" applyFont="1" applyFill="1" applyBorder="1" applyAlignment="1">
      <alignment horizontal="center" vertical="center" wrapText="1"/>
    </xf>
    <xf numFmtId="182" fontId="14" fillId="0" borderId="11" xfId="0" applyNumberFormat="1" applyFont="1" applyBorder="1" applyAlignment="1">
      <alignment horizontal="center" vertical="center"/>
    </xf>
    <xf numFmtId="182" fontId="14" fillId="0" borderId="2" xfId="0" applyNumberFormat="1" applyFont="1" applyFill="1" applyBorder="1" applyAlignment="1">
      <alignment horizontal="center" vertical="center"/>
    </xf>
    <xf numFmtId="0" fontId="10" fillId="0" borderId="2" xfId="0" applyFont="1" applyFill="1" applyBorder="1" applyAlignment="1">
      <alignment horizontal="center" vertical="center" wrapText="1"/>
    </xf>
    <xf numFmtId="177" fontId="10" fillId="0" borderId="2" xfId="0" applyNumberFormat="1" applyFont="1" applyFill="1" applyBorder="1" applyAlignment="1">
      <alignment horizontal="center" vertical="center"/>
    </xf>
    <xf numFmtId="184" fontId="9" fillId="0" borderId="2" xfId="0" applyNumberFormat="1" applyFont="1" applyFill="1" applyBorder="1" applyAlignment="1">
      <alignment horizontal="center" vertical="center"/>
    </xf>
    <xf numFmtId="14" fontId="10" fillId="0" borderId="3" xfId="0" applyNumberFormat="1" applyFont="1" applyBorder="1" applyAlignment="1">
      <alignment horizontal="center" vertical="center"/>
    </xf>
    <xf numFmtId="0" fontId="10" fillId="0" borderId="11" xfId="0" applyFont="1" applyFill="1" applyBorder="1" applyAlignment="1">
      <alignment horizontal="center" vertical="center"/>
    </xf>
    <xf numFmtId="0" fontId="10" fillId="0" borderId="2" xfId="0" applyFont="1" applyFill="1" applyBorder="1" applyAlignment="1">
      <alignment horizontal="center" vertical="center"/>
    </xf>
    <xf numFmtId="184" fontId="10" fillId="0" borderId="2" xfId="0" applyNumberFormat="1" applyFont="1" applyFill="1" applyBorder="1" applyAlignment="1">
      <alignment horizontal="center" vertical="center"/>
    </xf>
    <xf numFmtId="177" fontId="10" fillId="0" borderId="2" xfId="0" applyNumberFormat="1" applyFont="1" applyFill="1" applyBorder="1" applyAlignment="1">
      <alignment horizontal="center"/>
    </xf>
    <xf numFmtId="184" fontId="10" fillId="0" borderId="2" xfId="0" applyNumberFormat="1" applyFont="1" applyFill="1" applyBorder="1" applyAlignment="1">
      <alignment horizontal="center"/>
    </xf>
    <xf numFmtId="0" fontId="10" fillId="0" borderId="2" xfId="0" applyFont="1" applyFill="1" applyBorder="1" applyAlignment="1">
      <alignment horizontal="center"/>
    </xf>
    <xf numFmtId="0" fontId="10" fillId="3" borderId="11" xfId="0" applyFont="1" applyFill="1" applyBorder="1" applyAlignment="1">
      <alignment horizontal="center" vertical="center"/>
    </xf>
    <xf numFmtId="184" fontId="10" fillId="3" borderId="2" xfId="0" applyNumberFormat="1" applyFont="1" applyFill="1" applyBorder="1" applyAlignment="1">
      <alignment horizontal="center" vertical="center"/>
    </xf>
    <xf numFmtId="177" fontId="10" fillId="3" borderId="2" xfId="0" applyNumberFormat="1" applyFont="1" applyFill="1" applyBorder="1" applyAlignment="1">
      <alignment horizontal="center" vertical="center"/>
    </xf>
    <xf numFmtId="0" fontId="10" fillId="3" borderId="2" xfId="0" applyFont="1" applyFill="1" applyBorder="1" applyAlignment="1">
      <alignment horizontal="center" vertical="center"/>
    </xf>
    <xf numFmtId="0" fontId="10" fillId="0" borderId="15" xfId="0" applyFont="1" applyFill="1" applyBorder="1" applyAlignment="1">
      <alignment horizontal="center" vertical="center"/>
    </xf>
    <xf numFmtId="184" fontId="14" fillId="0" borderId="5" xfId="0" applyNumberFormat="1" applyFont="1" applyBorder="1" applyAlignment="1">
      <alignment horizontal="center" vertical="center"/>
    </xf>
    <xf numFmtId="182" fontId="14" fillId="0" borderId="2" xfId="0" applyNumberFormat="1" applyFont="1" applyBorder="1" applyAlignment="1">
      <alignment horizontal="center" vertical="center"/>
    </xf>
    <xf numFmtId="184" fontId="10" fillId="0" borderId="5" xfId="0" applyNumberFormat="1" applyFont="1" applyFill="1" applyBorder="1" applyAlignment="1">
      <alignment horizontal="center" vertical="center"/>
    </xf>
    <xf numFmtId="177" fontId="14" fillId="0" borderId="2" xfId="0" applyNumberFormat="1" applyFont="1" applyFill="1" applyBorder="1" applyAlignment="1">
      <alignment horizontal="center" vertical="center"/>
    </xf>
    <xf numFmtId="0" fontId="10" fillId="3" borderId="15" xfId="0" applyFont="1" applyFill="1" applyBorder="1" applyAlignment="1">
      <alignment horizontal="center" vertical="center"/>
    </xf>
    <xf numFmtId="184" fontId="10" fillId="3" borderId="5" xfId="0" applyNumberFormat="1" applyFont="1" applyFill="1" applyBorder="1" applyAlignment="1">
      <alignment horizontal="center" vertical="center"/>
    </xf>
    <xf numFmtId="177" fontId="14" fillId="3" borderId="2" xfId="0" applyNumberFormat="1" applyFont="1" applyFill="1" applyBorder="1" applyAlignment="1">
      <alignment horizontal="center" vertical="center"/>
    </xf>
    <xf numFmtId="180" fontId="10" fillId="0" borderId="2" xfId="0" applyNumberFormat="1" applyFont="1" applyFill="1" applyBorder="1" applyAlignment="1">
      <alignment horizontal="center" vertical="center" wrapText="1"/>
    </xf>
    <xf numFmtId="180" fontId="10" fillId="0" borderId="15" xfId="0" applyNumberFormat="1" applyFont="1" applyFill="1" applyBorder="1" applyAlignment="1">
      <alignment horizontal="center" vertical="center"/>
    </xf>
    <xf numFmtId="182" fontId="14" fillId="0" borderId="5" xfId="0" applyNumberFormat="1" applyFont="1" applyBorder="1" applyAlignment="1">
      <alignment horizontal="center" vertical="center"/>
    </xf>
    <xf numFmtId="20" fontId="10" fillId="0" borderId="2" xfId="0" applyNumberFormat="1" applyFont="1" applyFill="1" applyBorder="1" applyAlignment="1">
      <alignment horizontal="center" vertical="center"/>
    </xf>
    <xf numFmtId="180" fontId="10" fillId="0" borderId="2" xfId="0" applyNumberFormat="1" applyFont="1" applyFill="1" applyBorder="1" applyAlignment="1">
      <alignment horizontal="center"/>
    </xf>
    <xf numFmtId="180" fontId="10" fillId="0" borderId="2" xfId="0" applyNumberFormat="1" applyFont="1" applyFill="1" applyBorder="1" applyAlignment="1">
      <alignment horizontal="center" vertical="center"/>
    </xf>
    <xf numFmtId="180" fontId="10" fillId="3" borderId="2" xfId="0" applyNumberFormat="1" applyFont="1" applyFill="1" applyBorder="1" applyAlignment="1">
      <alignment horizontal="center" vertical="center"/>
    </xf>
    <xf numFmtId="180" fontId="10" fillId="3" borderId="15" xfId="0" applyNumberFormat="1" applyFont="1" applyFill="1" applyBorder="1" applyAlignment="1">
      <alignment horizontal="center" vertical="center"/>
    </xf>
    <xf numFmtId="184" fontId="10" fillId="4" borderId="2" xfId="0" applyNumberFormat="1" applyFont="1" applyFill="1" applyBorder="1" applyAlignment="1">
      <alignment horizontal="center" vertical="center"/>
    </xf>
    <xf numFmtId="0" fontId="10" fillId="0" borderId="15" xfId="0" applyFont="1" applyFill="1" applyBorder="1" applyAlignment="1">
      <alignment horizontal="center" vertical="center" wrapText="1"/>
    </xf>
    <xf numFmtId="0" fontId="10" fillId="0" borderId="5" xfId="0" applyFont="1" applyFill="1" applyBorder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184" fontId="12" fillId="0" borderId="16" xfId="0" applyNumberFormat="1" applyFont="1" applyBorder="1"/>
    <xf numFmtId="184" fontId="9" fillId="0" borderId="2" xfId="0" applyNumberFormat="1" applyFont="1" applyFill="1" applyBorder="1" applyAlignment="1">
      <alignment horizontal="center" vertical="center" wrapText="1"/>
    </xf>
    <xf numFmtId="0" fontId="10" fillId="0" borderId="3" xfId="0" applyFont="1" applyFill="1" applyBorder="1" applyAlignment="1">
      <alignment horizontal="center" vertical="center"/>
    </xf>
    <xf numFmtId="184" fontId="14" fillId="0" borderId="11" xfId="0" applyNumberFormat="1" applyFont="1" applyBorder="1" applyAlignment="1">
      <alignment horizontal="center" vertical="center"/>
    </xf>
    <xf numFmtId="184" fontId="14" fillId="0" borderId="2" xfId="0" applyNumberFormat="1" applyFont="1" applyBorder="1" applyAlignment="1">
      <alignment horizontal="center" vertical="center"/>
    </xf>
    <xf numFmtId="184" fontId="19" fillId="0" borderId="3" xfId="1" applyNumberFormat="1" applyFont="1" applyFill="1" applyBorder="1" applyAlignment="1">
      <alignment horizontal="center" vertical="center"/>
    </xf>
    <xf numFmtId="184" fontId="10" fillId="0" borderId="2" xfId="1" applyNumberFormat="1" applyFont="1" applyFill="1" applyBorder="1" applyAlignment="1">
      <alignment horizontal="center" vertical="center"/>
    </xf>
    <xf numFmtId="0" fontId="10" fillId="3" borderId="3" xfId="0" applyFont="1" applyFill="1" applyBorder="1" applyAlignment="1">
      <alignment horizontal="center" vertical="center"/>
    </xf>
    <xf numFmtId="184" fontId="10" fillId="3" borderId="2" xfId="1" applyNumberFormat="1" applyFont="1" applyFill="1" applyBorder="1" applyAlignment="1">
      <alignment horizontal="center" vertical="center"/>
    </xf>
    <xf numFmtId="184" fontId="9" fillId="0" borderId="5" xfId="0" applyNumberFormat="1" applyFont="1" applyFill="1" applyBorder="1" applyAlignment="1">
      <alignment horizontal="center" vertical="center" wrapText="1"/>
    </xf>
    <xf numFmtId="184" fontId="14" fillId="0" borderId="15" xfId="0" applyNumberFormat="1" applyFont="1" applyBorder="1" applyAlignment="1">
      <alignment horizontal="center" vertical="center"/>
    </xf>
    <xf numFmtId="177" fontId="10" fillId="0" borderId="5" xfId="0" applyNumberFormat="1" applyFont="1" applyFill="1" applyBorder="1" applyAlignment="1">
      <alignment horizontal="center" vertical="center" wrapText="1"/>
    </xf>
    <xf numFmtId="183" fontId="14" fillId="0" borderId="2" xfId="0" applyNumberFormat="1" applyFont="1" applyBorder="1" applyAlignment="1">
      <alignment horizontal="center" vertical="center"/>
    </xf>
    <xf numFmtId="177" fontId="9" fillId="0" borderId="5" xfId="0" applyNumberFormat="1" applyFont="1" applyFill="1" applyBorder="1" applyAlignment="1">
      <alignment horizontal="center" vertical="center" wrapText="1"/>
    </xf>
    <xf numFmtId="184" fontId="10" fillId="0" borderId="15" xfId="0" applyNumberFormat="1" applyFont="1" applyFill="1" applyBorder="1" applyAlignment="1">
      <alignment horizontal="center" vertical="center"/>
    </xf>
    <xf numFmtId="177" fontId="10" fillId="0" borderId="5" xfId="0" applyNumberFormat="1" applyFont="1" applyFill="1" applyBorder="1" applyAlignment="1">
      <alignment horizontal="center" vertical="center"/>
    </xf>
    <xf numFmtId="184" fontId="10" fillId="4" borderId="2" xfId="0" applyNumberFormat="1" applyFont="1" applyFill="1" applyBorder="1" applyAlignment="1">
      <alignment horizontal="center"/>
    </xf>
    <xf numFmtId="184" fontId="10" fillId="3" borderId="15" xfId="0" applyNumberFormat="1" applyFont="1" applyFill="1" applyBorder="1" applyAlignment="1">
      <alignment horizontal="center" vertical="center"/>
    </xf>
    <xf numFmtId="184" fontId="18" fillId="0" borderId="2" xfId="0" applyNumberFormat="1" applyFont="1" applyFill="1" applyBorder="1" applyAlignment="1">
      <alignment horizontal="center" vertical="center" wrapText="1"/>
    </xf>
    <xf numFmtId="184" fontId="14" fillId="0" borderId="2" xfId="0" applyNumberFormat="1" applyFont="1" applyFill="1" applyBorder="1" applyAlignment="1">
      <alignment horizontal="center" vertical="center"/>
    </xf>
    <xf numFmtId="184" fontId="14" fillId="2" borderId="2" xfId="0" applyNumberFormat="1" applyFont="1" applyFill="1" applyBorder="1" applyAlignment="1">
      <alignment horizontal="center" vertical="center"/>
    </xf>
    <xf numFmtId="9" fontId="10" fillId="4" borderId="2" xfId="0" applyNumberFormat="1" applyFont="1" applyFill="1" applyBorder="1" applyAlignment="1">
      <alignment horizontal="center"/>
    </xf>
    <xf numFmtId="184" fontId="10" fillId="2" borderId="2" xfId="0" applyNumberFormat="1" applyFont="1" applyFill="1" applyBorder="1" applyAlignment="1">
      <alignment horizontal="center"/>
    </xf>
    <xf numFmtId="183" fontId="14" fillId="2" borderId="2" xfId="0" applyNumberFormat="1" applyFont="1" applyFill="1" applyBorder="1" applyAlignment="1">
      <alignment horizontal="center" vertical="center"/>
    </xf>
    <xf numFmtId="187" fontId="10" fillId="4" borderId="2" xfId="0" applyNumberFormat="1" applyFont="1" applyFill="1" applyBorder="1" applyAlignment="1">
      <alignment horizontal="center"/>
    </xf>
    <xf numFmtId="184" fontId="12" fillId="0" borderId="21" xfId="0" applyNumberFormat="1" applyFont="1" applyBorder="1"/>
    <xf numFmtId="182" fontId="12" fillId="0" borderId="21" xfId="0" applyNumberFormat="1" applyFont="1" applyBorder="1"/>
    <xf numFmtId="0" fontId="15" fillId="0" borderId="2" xfId="0" applyFont="1" applyFill="1" applyBorder="1" applyAlignment="1">
      <alignment horizontal="center" vertical="center" wrapText="1"/>
    </xf>
    <xf numFmtId="177" fontId="15" fillId="0" borderId="2" xfId="0" applyNumberFormat="1" applyFont="1" applyFill="1" applyBorder="1" applyAlignment="1">
      <alignment horizontal="center" vertical="center" wrapText="1"/>
    </xf>
    <xf numFmtId="0" fontId="9" fillId="0" borderId="15" xfId="0" applyFont="1" applyFill="1" applyBorder="1" applyAlignment="1">
      <alignment horizontal="center" vertical="center" wrapText="1"/>
    </xf>
    <xf numFmtId="177" fontId="9" fillId="0" borderId="2" xfId="0" applyNumberFormat="1" applyFont="1" applyFill="1" applyBorder="1" applyAlignment="1">
      <alignment horizontal="center" vertical="center" wrapText="1"/>
    </xf>
    <xf numFmtId="183" fontId="14" fillId="0" borderId="15" xfId="0" applyNumberFormat="1" applyFont="1" applyBorder="1" applyAlignment="1">
      <alignment horizontal="center" vertical="center"/>
    </xf>
    <xf numFmtId="178" fontId="14" fillId="0" borderId="11" xfId="0" applyNumberFormat="1" applyFont="1" applyFill="1" applyBorder="1" applyAlignment="1">
      <alignment horizontal="center" vertical="center"/>
    </xf>
    <xf numFmtId="176" fontId="14" fillId="0" borderId="2" xfId="3" applyNumberFormat="1" applyFont="1" applyBorder="1" applyAlignment="1">
      <alignment horizontal="center" vertical="center" wrapText="1"/>
    </xf>
    <xf numFmtId="182" fontId="14" fillId="0" borderId="3" xfId="3" applyNumberFormat="1" applyFont="1" applyBorder="1" applyAlignment="1">
      <alignment horizontal="center" vertical="center" wrapText="1"/>
    </xf>
    <xf numFmtId="0" fontId="14" fillId="0" borderId="11" xfId="0" applyFont="1" applyFill="1" applyBorder="1" applyAlignment="1">
      <alignment horizontal="center" vertical="center" wrapText="1"/>
    </xf>
    <xf numFmtId="184" fontId="10" fillId="4" borderId="5" xfId="0" applyNumberFormat="1" applyFont="1" applyFill="1" applyBorder="1" applyAlignment="1">
      <alignment horizontal="center" vertical="center"/>
    </xf>
    <xf numFmtId="9" fontId="10" fillId="4" borderId="2" xfId="0" applyNumberFormat="1" applyFont="1" applyFill="1" applyBorder="1" applyAlignment="1">
      <alignment horizontal="center" vertical="center"/>
    </xf>
    <xf numFmtId="180" fontId="19" fillId="0" borderId="27" xfId="0" applyNumberFormat="1" applyFont="1" applyFill="1" applyBorder="1" applyAlignment="1">
      <alignment horizontal="center" vertical="center"/>
    </xf>
    <xf numFmtId="180" fontId="19" fillId="0" borderId="15" xfId="0" applyNumberFormat="1" applyFont="1" applyFill="1" applyBorder="1" applyAlignment="1">
      <alignment horizontal="center" vertical="center"/>
    </xf>
    <xf numFmtId="180" fontId="19" fillId="3" borderId="15" xfId="0" applyNumberFormat="1" applyFont="1" applyFill="1" applyBorder="1" applyAlignment="1">
      <alignment horizontal="center" vertical="center"/>
    </xf>
    <xf numFmtId="0" fontId="16" fillId="2" borderId="2" xfId="0" applyFont="1" applyFill="1" applyBorder="1" applyAlignment="1">
      <alignment horizontal="center" vertical="center" wrapText="1"/>
    </xf>
    <xf numFmtId="0" fontId="16" fillId="0" borderId="2" xfId="0" applyFont="1" applyFill="1" applyBorder="1" applyAlignment="1">
      <alignment horizontal="center" vertical="center" wrapText="1"/>
    </xf>
    <xf numFmtId="0" fontId="10" fillId="2" borderId="2" xfId="0" applyFont="1" applyFill="1" applyBorder="1" applyAlignment="1">
      <alignment horizontal="center" vertical="center" wrapText="1"/>
    </xf>
    <xf numFmtId="178" fontId="14" fillId="0" borderId="2" xfId="0" applyNumberFormat="1" applyFont="1" applyBorder="1" applyAlignment="1">
      <alignment horizontal="center" vertical="center"/>
    </xf>
    <xf numFmtId="178" fontId="14" fillId="0" borderId="15" xfId="0" applyNumberFormat="1" applyFont="1" applyBorder="1" applyAlignment="1">
      <alignment horizontal="center" vertical="center"/>
    </xf>
    <xf numFmtId="178" fontId="14" fillId="0" borderId="11" xfId="0" applyNumberFormat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184" fontId="10" fillId="2" borderId="2" xfId="0" applyNumberFormat="1" applyFont="1" applyFill="1" applyBorder="1" applyAlignment="1">
      <alignment horizontal="center" vertical="center"/>
    </xf>
    <xf numFmtId="184" fontId="10" fillId="4" borderId="15" xfId="0" applyNumberFormat="1" applyFont="1" applyFill="1" applyBorder="1" applyAlignment="1">
      <alignment horizontal="center" vertical="center"/>
    </xf>
    <xf numFmtId="0" fontId="14" fillId="0" borderId="2" xfId="0" applyFont="1" applyFill="1" applyBorder="1" applyAlignment="1">
      <alignment horizontal="center" vertical="center" wrapText="1"/>
    </xf>
    <xf numFmtId="179" fontId="14" fillId="0" borderId="2" xfId="0" applyNumberFormat="1" applyFont="1" applyBorder="1" applyAlignment="1">
      <alignment horizontal="center" vertical="center"/>
    </xf>
    <xf numFmtId="180" fontId="14" fillId="0" borderId="2" xfId="0" applyNumberFormat="1" applyFont="1" applyBorder="1" applyAlignment="1">
      <alignment horizontal="center" vertical="center"/>
    </xf>
    <xf numFmtId="179" fontId="10" fillId="0" borderId="2" xfId="0" applyNumberFormat="1" applyFont="1" applyFill="1" applyBorder="1" applyAlignment="1">
      <alignment horizontal="center"/>
    </xf>
    <xf numFmtId="179" fontId="10" fillId="0" borderId="2" xfId="0" applyNumberFormat="1" applyFont="1" applyFill="1" applyBorder="1" applyAlignment="1">
      <alignment horizontal="center" vertical="center"/>
    </xf>
    <xf numFmtId="0" fontId="10" fillId="3" borderId="2" xfId="0" applyFont="1" applyFill="1" applyBorder="1" applyAlignment="1">
      <alignment horizontal="center"/>
    </xf>
    <xf numFmtId="179" fontId="10" fillId="3" borderId="2" xfId="0" applyNumberFormat="1" applyFont="1" applyFill="1" applyBorder="1" applyAlignment="1">
      <alignment horizontal="center"/>
    </xf>
    <xf numFmtId="179" fontId="10" fillId="3" borderId="2" xfId="0" applyNumberFormat="1" applyFont="1" applyFill="1" applyBorder="1" applyAlignment="1">
      <alignment horizontal="center" vertical="center"/>
    </xf>
    <xf numFmtId="177" fontId="14" fillId="0" borderId="2" xfId="0" applyNumberFormat="1" applyFont="1" applyFill="1" applyBorder="1" applyAlignment="1">
      <alignment horizontal="center" vertical="center" wrapText="1"/>
    </xf>
    <xf numFmtId="0" fontId="14" fillId="0" borderId="2" xfId="0" applyFont="1" applyFill="1" applyBorder="1" applyAlignment="1">
      <alignment horizontal="center" vertical="center"/>
    </xf>
    <xf numFmtId="177" fontId="10" fillId="4" borderId="2" xfId="0" applyNumberFormat="1" applyFont="1" applyFill="1" applyBorder="1" applyAlignment="1">
      <alignment horizontal="center" vertical="center"/>
    </xf>
    <xf numFmtId="2" fontId="10" fillId="4" borderId="2" xfId="0" applyNumberFormat="1" applyFont="1" applyFill="1" applyBorder="1" applyAlignment="1">
      <alignment horizontal="center" vertical="center"/>
    </xf>
    <xf numFmtId="184" fontId="10" fillId="4" borderId="2" xfId="1" applyNumberFormat="1" applyFont="1" applyFill="1" applyBorder="1" applyAlignment="1">
      <alignment horizontal="center" vertical="center"/>
    </xf>
    <xf numFmtId="9" fontId="10" fillId="4" borderId="2" xfId="2" applyFont="1" applyFill="1" applyBorder="1" applyAlignment="1">
      <alignment horizontal="center" vertical="center"/>
    </xf>
    <xf numFmtId="184" fontId="10" fillId="4" borderId="2" xfId="2" applyNumberFormat="1" applyFont="1" applyFill="1" applyBorder="1" applyAlignment="1">
      <alignment horizontal="center" vertical="center"/>
    </xf>
    <xf numFmtId="9" fontId="10" fillId="4" borderId="15" xfId="2" applyFont="1" applyFill="1" applyBorder="1" applyAlignment="1">
      <alignment horizontal="center" vertical="center"/>
    </xf>
    <xf numFmtId="184" fontId="10" fillId="0" borderId="26" xfId="0" applyNumberFormat="1" applyFont="1" applyFill="1" applyBorder="1" applyAlignment="1">
      <alignment horizontal="center" vertical="center"/>
    </xf>
    <xf numFmtId="180" fontId="10" fillId="0" borderId="6" xfId="0" applyNumberFormat="1" applyFont="1" applyBorder="1" applyAlignment="1">
      <alignment horizontal="center" vertical="center"/>
    </xf>
    <xf numFmtId="177" fontId="10" fillId="0" borderId="6" xfId="0" applyNumberFormat="1" applyFont="1" applyFill="1" applyBorder="1" applyAlignment="1">
      <alignment horizontal="center" vertical="center"/>
    </xf>
    <xf numFmtId="184" fontId="10" fillId="0" borderId="6" xfId="0" applyNumberFormat="1" applyFont="1" applyFill="1" applyBorder="1" applyAlignment="1">
      <alignment horizontal="center" vertical="center"/>
    </xf>
    <xf numFmtId="184" fontId="10" fillId="0" borderId="6" xfId="0" applyNumberFormat="1" applyFont="1" applyBorder="1" applyAlignment="1">
      <alignment horizontal="center" vertical="center"/>
    </xf>
    <xf numFmtId="180" fontId="10" fillId="0" borderId="2" xfId="0" applyNumberFormat="1" applyFont="1" applyBorder="1" applyAlignment="1">
      <alignment horizontal="center" vertical="center"/>
    </xf>
    <xf numFmtId="184" fontId="10" fillId="0" borderId="2" xfId="0" applyNumberFormat="1" applyFont="1" applyBorder="1" applyAlignment="1">
      <alignment horizontal="center" vertical="center"/>
    </xf>
    <xf numFmtId="0" fontId="10" fillId="0" borderId="6" xfId="0" applyFont="1" applyFill="1" applyBorder="1" applyAlignment="1">
      <alignment horizontal="center" vertical="center"/>
    </xf>
    <xf numFmtId="180" fontId="10" fillId="0" borderId="6" xfId="0" applyNumberFormat="1" applyFont="1" applyFill="1" applyBorder="1" applyAlignment="1">
      <alignment horizontal="center" vertical="center"/>
    </xf>
    <xf numFmtId="177" fontId="10" fillId="0" borderId="6" xfId="0" applyNumberFormat="1" applyFont="1" applyBorder="1" applyAlignment="1">
      <alignment horizontal="center" vertical="center"/>
    </xf>
    <xf numFmtId="177" fontId="10" fillId="0" borderId="2" xfId="0" applyNumberFormat="1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180" fontId="14" fillId="0" borderId="2" xfId="0" applyNumberFormat="1" applyFont="1" applyFill="1" applyBorder="1" applyAlignment="1">
      <alignment horizontal="center" vertical="center" wrapText="1"/>
    </xf>
    <xf numFmtId="180" fontId="10" fillId="3" borderId="2" xfId="0" applyNumberFormat="1" applyFont="1" applyFill="1" applyBorder="1" applyAlignment="1">
      <alignment horizontal="center"/>
    </xf>
    <xf numFmtId="184" fontId="9" fillId="0" borderId="11" xfId="0" applyNumberFormat="1" applyFont="1" applyFill="1" applyBorder="1" applyAlignment="1">
      <alignment horizontal="center" vertical="center" wrapText="1"/>
    </xf>
    <xf numFmtId="184" fontId="18" fillId="0" borderId="3" xfId="0" applyNumberFormat="1" applyFont="1" applyFill="1" applyBorder="1" applyAlignment="1">
      <alignment horizontal="center" vertical="center" wrapText="1"/>
    </xf>
    <xf numFmtId="184" fontId="18" fillId="0" borderId="5" xfId="0" applyNumberFormat="1" applyFont="1" applyFill="1" applyBorder="1" applyAlignment="1">
      <alignment horizontal="center" vertical="center" wrapText="1"/>
    </xf>
    <xf numFmtId="184" fontId="14" fillId="0" borderId="2" xfId="0" applyNumberFormat="1" applyFont="1" applyFill="1" applyBorder="1" applyAlignment="1">
      <alignment horizontal="center" vertical="center" wrapText="1"/>
    </xf>
    <xf numFmtId="176" fontId="14" fillId="0" borderId="11" xfId="3" applyNumberFormat="1" applyFont="1" applyBorder="1" applyAlignment="1">
      <alignment horizontal="center" vertical="center" wrapText="1"/>
    </xf>
    <xf numFmtId="184" fontId="10" fillId="0" borderId="11" xfId="0" applyNumberFormat="1" applyFont="1" applyFill="1" applyBorder="1" applyAlignment="1">
      <alignment horizontal="center" vertical="center"/>
    </xf>
    <xf numFmtId="184" fontId="10" fillId="3" borderId="11" xfId="0" applyNumberFormat="1" applyFont="1" applyFill="1" applyBorder="1" applyAlignment="1">
      <alignment horizontal="center" vertical="center"/>
    </xf>
    <xf numFmtId="187" fontId="14" fillId="2" borderId="2" xfId="0" applyNumberFormat="1" applyFont="1" applyFill="1" applyBorder="1" applyAlignment="1">
      <alignment horizontal="center" vertical="center" wrapText="1"/>
    </xf>
    <xf numFmtId="187" fontId="14" fillId="2" borderId="2" xfId="3" applyNumberFormat="1" applyFont="1" applyFill="1" applyBorder="1" applyAlignment="1">
      <alignment horizontal="center" vertical="center" wrapText="1"/>
    </xf>
    <xf numFmtId="187" fontId="10" fillId="2" borderId="2" xfId="0" applyNumberFormat="1" applyFont="1" applyFill="1" applyBorder="1" applyAlignment="1">
      <alignment horizontal="center"/>
    </xf>
    <xf numFmtId="187" fontId="18" fillId="0" borderId="15" xfId="0" applyNumberFormat="1" applyFont="1" applyFill="1" applyBorder="1" applyAlignment="1">
      <alignment horizontal="center" vertical="center" wrapText="1"/>
    </xf>
    <xf numFmtId="184" fontId="14" fillId="0" borderId="15" xfId="0" applyNumberFormat="1" applyFont="1" applyFill="1" applyBorder="1" applyAlignment="1">
      <alignment horizontal="center" vertical="center" wrapText="1"/>
    </xf>
    <xf numFmtId="187" fontId="14" fillId="0" borderId="2" xfId="3" applyNumberFormat="1" applyFont="1" applyBorder="1" applyAlignment="1">
      <alignment horizontal="center" vertical="center" wrapText="1"/>
    </xf>
    <xf numFmtId="187" fontId="14" fillId="0" borderId="15" xfId="3" applyNumberFormat="1" applyFont="1" applyBorder="1" applyAlignment="1">
      <alignment horizontal="center" vertical="center" wrapText="1"/>
    </xf>
    <xf numFmtId="183" fontId="14" fillId="0" borderId="5" xfId="1" applyNumberFormat="1" applyFont="1" applyBorder="1" applyAlignment="1">
      <alignment horizontal="center" vertical="center" wrapText="1"/>
    </xf>
    <xf numFmtId="176" fontId="14" fillId="0" borderId="15" xfId="3" applyNumberFormat="1" applyFont="1" applyBorder="1" applyAlignment="1">
      <alignment horizontal="center" vertical="center" wrapText="1"/>
    </xf>
    <xf numFmtId="9" fontId="10" fillId="4" borderId="15" xfId="0" applyNumberFormat="1" applyFont="1" applyFill="1" applyBorder="1" applyAlignment="1">
      <alignment horizontal="center"/>
    </xf>
    <xf numFmtId="9" fontId="10" fillId="4" borderId="5" xfId="0" applyNumberFormat="1" applyFont="1" applyFill="1" applyBorder="1" applyAlignment="1">
      <alignment horizontal="center"/>
    </xf>
    <xf numFmtId="184" fontId="13" fillId="0" borderId="5" xfId="0" applyNumberFormat="1" applyFont="1" applyFill="1" applyBorder="1" applyAlignment="1">
      <alignment horizontal="center" vertical="center" wrapText="1"/>
    </xf>
    <xf numFmtId="184" fontId="13" fillId="0" borderId="2" xfId="0" applyNumberFormat="1" applyFont="1" applyFill="1" applyBorder="1" applyAlignment="1">
      <alignment horizontal="center" vertical="center" wrapText="1"/>
    </xf>
    <xf numFmtId="184" fontId="15" fillId="0" borderId="2" xfId="0" applyNumberFormat="1" applyFont="1" applyFill="1" applyBorder="1" applyAlignment="1">
      <alignment horizontal="center" vertical="center" wrapText="1"/>
    </xf>
    <xf numFmtId="0" fontId="10" fillId="0" borderId="5" xfId="0" applyFont="1" applyFill="1" applyBorder="1" applyAlignment="1">
      <alignment horizontal="center" vertical="center" wrapText="1"/>
    </xf>
    <xf numFmtId="0" fontId="10" fillId="4" borderId="2" xfId="0" applyFont="1" applyFill="1" applyBorder="1" applyAlignment="1">
      <alignment horizontal="center" vertical="center"/>
    </xf>
    <xf numFmtId="0" fontId="13" fillId="0" borderId="2" xfId="0" applyFont="1" applyFill="1" applyBorder="1" applyAlignment="1">
      <alignment horizontal="center" vertical="center"/>
    </xf>
    <xf numFmtId="184" fontId="10" fillId="0" borderId="2" xfId="0" applyNumberFormat="1" applyFont="1" applyFill="1" applyBorder="1" applyAlignment="1">
      <alignment horizontal="center" vertical="center" wrapText="1"/>
    </xf>
    <xf numFmtId="0" fontId="10" fillId="0" borderId="2" xfId="0" applyFont="1" applyBorder="1" applyAlignment="1">
      <alignment horizontal="center"/>
    </xf>
    <xf numFmtId="187" fontId="9" fillId="0" borderId="2" xfId="0" applyNumberFormat="1" applyFont="1" applyFill="1" applyBorder="1" applyAlignment="1">
      <alignment horizontal="center" vertical="center" wrapText="1"/>
    </xf>
    <xf numFmtId="187" fontId="10" fillId="0" borderId="2" xfId="0" applyNumberFormat="1" applyFont="1" applyFill="1" applyBorder="1" applyAlignment="1">
      <alignment horizontal="center" vertical="center" wrapText="1"/>
    </xf>
    <xf numFmtId="9" fontId="10" fillId="0" borderId="2" xfId="2" applyFont="1" applyBorder="1" applyAlignment="1">
      <alignment horizontal="center" vertical="center"/>
    </xf>
    <xf numFmtId="187" fontId="10" fillId="0" borderId="2" xfId="1" applyNumberFormat="1" applyFont="1" applyFill="1" applyBorder="1" applyAlignment="1">
      <alignment horizontal="center" vertical="center"/>
    </xf>
    <xf numFmtId="179" fontId="10" fillId="0" borderId="2" xfId="1" applyNumberFormat="1" applyFont="1" applyBorder="1" applyAlignment="1">
      <alignment horizontal="center" vertical="center"/>
    </xf>
    <xf numFmtId="43" fontId="10" fillId="0" borderId="2" xfId="1" applyFont="1" applyBorder="1" applyAlignment="1">
      <alignment horizontal="center" vertical="center"/>
    </xf>
    <xf numFmtId="9" fontId="10" fillId="3" borderId="2" xfId="2" applyFont="1" applyFill="1" applyBorder="1" applyAlignment="1">
      <alignment horizontal="center" vertical="center"/>
    </xf>
    <xf numFmtId="187" fontId="10" fillId="3" borderId="2" xfId="1" applyNumberFormat="1" applyFont="1" applyFill="1" applyBorder="1" applyAlignment="1">
      <alignment horizontal="center" vertical="center"/>
    </xf>
    <xf numFmtId="179" fontId="10" fillId="3" borderId="2" xfId="1" applyNumberFormat="1" applyFont="1" applyFill="1" applyBorder="1" applyAlignment="1">
      <alignment horizontal="center" vertical="center"/>
    </xf>
    <xf numFmtId="43" fontId="10" fillId="3" borderId="2" xfId="1" applyFont="1" applyFill="1" applyBorder="1" applyAlignment="1">
      <alignment horizontal="center" vertical="center"/>
    </xf>
    <xf numFmtId="186" fontId="9" fillId="0" borderId="2" xfId="0" applyNumberFormat="1" applyFont="1" applyFill="1" applyBorder="1" applyAlignment="1">
      <alignment horizontal="center" vertical="center" wrapText="1"/>
    </xf>
    <xf numFmtId="177" fontId="9" fillId="0" borderId="3" xfId="0" applyNumberFormat="1" applyFont="1" applyFill="1" applyBorder="1" applyAlignment="1">
      <alignment horizontal="center" vertical="center" wrapText="1"/>
    </xf>
    <xf numFmtId="9" fontId="9" fillId="0" borderId="2" xfId="0" applyNumberFormat="1" applyFont="1" applyFill="1" applyBorder="1" applyAlignment="1">
      <alignment horizontal="center" vertical="center" wrapText="1"/>
    </xf>
    <xf numFmtId="186" fontId="10" fillId="0" borderId="2" xfId="0" applyNumberFormat="1" applyFont="1" applyFill="1" applyBorder="1" applyAlignment="1">
      <alignment horizontal="center" vertical="center"/>
    </xf>
    <xf numFmtId="9" fontId="10" fillId="0" borderId="2" xfId="0" applyNumberFormat="1" applyFont="1" applyFill="1" applyBorder="1" applyAlignment="1">
      <alignment horizontal="center" vertical="center"/>
    </xf>
    <xf numFmtId="177" fontId="10" fillId="4" borderId="2" xfId="0" applyNumberFormat="1" applyFont="1" applyFill="1" applyBorder="1" applyAlignment="1">
      <alignment horizontal="center"/>
    </xf>
    <xf numFmtId="9" fontId="10" fillId="4" borderId="2" xfId="2" applyFont="1" applyFill="1" applyBorder="1" applyAlignment="1">
      <alignment horizontal="center"/>
    </xf>
    <xf numFmtId="9" fontId="10" fillId="4" borderId="2" xfId="2" applyNumberFormat="1" applyFont="1" applyFill="1" applyBorder="1" applyAlignment="1">
      <alignment horizontal="center"/>
    </xf>
    <xf numFmtId="9" fontId="10" fillId="3" borderId="2" xfId="2" applyFont="1" applyFill="1" applyBorder="1" applyAlignment="1">
      <alignment horizontal="center"/>
    </xf>
    <xf numFmtId="184" fontId="10" fillId="0" borderId="2" xfId="0" applyNumberFormat="1" applyFont="1" applyBorder="1" applyAlignment="1">
      <alignment horizontal="center"/>
    </xf>
    <xf numFmtId="9" fontId="10" fillId="0" borderId="2" xfId="2" applyFont="1" applyBorder="1" applyAlignment="1">
      <alignment horizontal="center"/>
    </xf>
    <xf numFmtId="9" fontId="10" fillId="0" borderId="0" xfId="2" applyFont="1" applyAlignment="1"/>
    <xf numFmtId="9" fontId="10" fillId="3" borderId="0" xfId="2" applyFont="1" applyFill="1" applyAlignment="1"/>
    <xf numFmtId="2" fontId="10" fillId="4" borderId="2" xfId="0" applyNumberFormat="1" applyFont="1" applyFill="1" applyBorder="1" applyAlignment="1">
      <alignment horizontal="center"/>
    </xf>
    <xf numFmtId="2" fontId="10" fillId="3" borderId="2" xfId="0" applyNumberFormat="1" applyFont="1" applyFill="1" applyBorder="1" applyAlignment="1">
      <alignment horizontal="center"/>
    </xf>
    <xf numFmtId="178" fontId="10" fillId="4" borderId="2" xfId="2" applyNumberFormat="1" applyFont="1" applyFill="1" applyBorder="1" applyAlignment="1">
      <alignment horizontal="center"/>
    </xf>
    <xf numFmtId="2" fontId="10" fillId="0" borderId="2" xfId="0" applyNumberFormat="1" applyFont="1" applyBorder="1" applyAlignment="1">
      <alignment horizontal="center" vertical="center"/>
    </xf>
    <xf numFmtId="187" fontId="10" fillId="0" borderId="2" xfId="0" applyNumberFormat="1" applyFont="1" applyBorder="1" applyAlignment="1">
      <alignment horizontal="center" vertical="center"/>
    </xf>
    <xf numFmtId="178" fontId="10" fillId="3" borderId="2" xfId="2" applyNumberFormat="1" applyFont="1" applyFill="1" applyBorder="1" applyAlignment="1">
      <alignment horizontal="center"/>
    </xf>
    <xf numFmtId="2" fontId="10" fillId="3" borderId="2" xfId="0" applyNumberFormat="1" applyFont="1" applyFill="1" applyBorder="1" applyAlignment="1">
      <alignment horizontal="center" vertical="center"/>
    </xf>
    <xf numFmtId="187" fontId="10" fillId="3" borderId="2" xfId="0" applyNumberFormat="1" applyFont="1" applyFill="1" applyBorder="1" applyAlignment="1">
      <alignment horizontal="center" vertical="center"/>
    </xf>
    <xf numFmtId="2" fontId="10" fillId="0" borderId="2" xfId="0" applyNumberFormat="1" applyFont="1" applyBorder="1" applyAlignment="1">
      <alignment horizontal="center"/>
    </xf>
    <xf numFmtId="187" fontId="10" fillId="0" borderId="2" xfId="0" applyNumberFormat="1" applyFont="1" applyBorder="1" applyAlignment="1">
      <alignment horizontal="center"/>
    </xf>
    <xf numFmtId="0" fontId="8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21" fillId="0" borderId="2" xfId="0" applyFont="1" applyBorder="1" applyAlignment="1">
      <alignment horizontal="center"/>
    </xf>
    <xf numFmtId="0" fontId="21" fillId="3" borderId="2" xfId="0" applyFont="1" applyFill="1" applyBorder="1" applyAlignment="1">
      <alignment horizontal="center"/>
    </xf>
    <xf numFmtId="2" fontId="10" fillId="0" borderId="2" xfId="0" applyNumberFormat="1" applyFont="1" applyBorder="1" applyAlignment="1">
      <alignment horizontal="center" vertical="top"/>
    </xf>
    <xf numFmtId="187" fontId="10" fillId="0" borderId="2" xfId="0" applyNumberFormat="1" applyFont="1" applyBorder="1" applyAlignment="1">
      <alignment horizontal="center" vertical="top"/>
    </xf>
    <xf numFmtId="181" fontId="19" fillId="4" borderId="2" xfId="1" applyNumberFormat="1" applyFont="1" applyFill="1" applyBorder="1" applyAlignment="1">
      <alignment horizontal="center" vertical="center"/>
    </xf>
    <xf numFmtId="184" fontId="10" fillId="4" borderId="5" xfId="0" applyNumberFormat="1" applyFont="1" applyFill="1" applyBorder="1" applyAlignment="1">
      <alignment horizontal="center"/>
    </xf>
    <xf numFmtId="187" fontId="23" fillId="0" borderId="2" xfId="0" applyNumberFormat="1" applyFont="1" applyBorder="1" applyAlignment="1">
      <alignment horizontal="center" vertical="center"/>
    </xf>
    <xf numFmtId="14" fontId="10" fillId="3" borderId="3" xfId="0" applyNumberFormat="1" applyFont="1" applyFill="1" applyBorder="1" applyAlignment="1">
      <alignment horizontal="center" vertical="center"/>
    </xf>
    <xf numFmtId="184" fontId="10" fillId="3" borderId="2" xfId="0" applyNumberFormat="1" applyFont="1" applyFill="1" applyBorder="1" applyAlignment="1">
      <alignment horizontal="center"/>
    </xf>
    <xf numFmtId="9" fontId="10" fillId="3" borderId="2" xfId="0" applyNumberFormat="1" applyFont="1" applyFill="1" applyBorder="1" applyAlignment="1">
      <alignment horizontal="center"/>
    </xf>
    <xf numFmtId="187" fontId="10" fillId="3" borderId="2" xfId="0" applyNumberFormat="1" applyFont="1" applyFill="1" applyBorder="1" applyAlignment="1">
      <alignment horizontal="center"/>
    </xf>
    <xf numFmtId="9" fontId="10" fillId="3" borderId="2" xfId="0" applyNumberFormat="1" applyFont="1" applyFill="1" applyBorder="1" applyAlignment="1">
      <alignment horizontal="center" vertical="center"/>
    </xf>
    <xf numFmtId="184" fontId="10" fillId="3" borderId="2" xfId="2" applyNumberFormat="1" applyFont="1" applyFill="1" applyBorder="1" applyAlignment="1">
      <alignment horizontal="center" vertical="center"/>
    </xf>
    <xf numFmtId="9" fontId="10" fillId="3" borderId="15" xfId="2" applyFont="1" applyFill="1" applyBorder="1" applyAlignment="1">
      <alignment horizontal="center" vertical="center"/>
    </xf>
    <xf numFmtId="181" fontId="19" fillId="3" borderId="2" xfId="1" applyNumberFormat="1" applyFont="1" applyFill="1" applyBorder="1" applyAlignment="1">
      <alignment horizontal="center" vertical="center"/>
    </xf>
    <xf numFmtId="9" fontId="10" fillId="3" borderId="15" xfId="0" applyNumberFormat="1" applyFont="1" applyFill="1" applyBorder="1" applyAlignment="1">
      <alignment horizontal="center"/>
    </xf>
    <xf numFmtId="184" fontId="10" fillId="3" borderId="5" xfId="0" applyNumberFormat="1" applyFont="1" applyFill="1" applyBorder="1" applyAlignment="1">
      <alignment horizontal="center"/>
    </xf>
    <xf numFmtId="14" fontId="10" fillId="0" borderId="2" xfId="0" applyNumberFormat="1" applyFont="1" applyBorder="1" applyAlignment="1">
      <alignment horizontal="center" vertical="center"/>
    </xf>
    <xf numFmtId="2" fontId="2" fillId="0" borderId="2" xfId="0" applyNumberFormat="1" applyFont="1" applyBorder="1" applyAlignment="1">
      <alignment horizontal="center" vertical="center"/>
    </xf>
    <xf numFmtId="0" fontId="10" fillId="0" borderId="11" xfId="0" applyFont="1" applyFill="1" applyBorder="1" applyAlignment="1">
      <alignment horizontal="center"/>
    </xf>
    <xf numFmtId="0" fontId="10" fillId="3" borderId="11" xfId="0" applyFont="1" applyFill="1" applyBorder="1" applyAlignment="1">
      <alignment horizontal="center"/>
    </xf>
    <xf numFmtId="177" fontId="10" fillId="3" borderId="2" xfId="0" applyNumberFormat="1" applyFont="1" applyFill="1" applyBorder="1" applyAlignment="1">
      <alignment horizontal="center"/>
    </xf>
    <xf numFmtId="14" fontId="10" fillId="2" borderId="3" xfId="0" applyNumberFormat="1" applyFont="1" applyFill="1" applyBorder="1" applyAlignment="1">
      <alignment horizontal="center" vertical="center"/>
    </xf>
    <xf numFmtId="0" fontId="10" fillId="2" borderId="11" xfId="0" applyFont="1" applyFill="1" applyBorder="1" applyAlignment="1">
      <alignment horizontal="center"/>
    </xf>
    <xf numFmtId="177" fontId="10" fillId="2" borderId="2" xfId="0" applyNumberFormat="1" applyFont="1" applyFill="1" applyBorder="1" applyAlignment="1">
      <alignment horizontal="center"/>
    </xf>
    <xf numFmtId="0" fontId="10" fillId="2" borderId="2" xfId="0" applyFont="1" applyFill="1" applyBorder="1" applyAlignment="1">
      <alignment horizontal="center"/>
    </xf>
    <xf numFmtId="0" fontId="10" fillId="0" borderId="15" xfId="0" applyFont="1" applyFill="1" applyBorder="1" applyAlignment="1">
      <alignment horizontal="center"/>
    </xf>
    <xf numFmtId="184" fontId="10" fillId="0" borderId="5" xfId="0" applyNumberFormat="1" applyFont="1" applyFill="1" applyBorder="1" applyAlignment="1">
      <alignment horizontal="center"/>
    </xf>
    <xf numFmtId="0" fontId="10" fillId="0" borderId="2" xfId="0" applyNumberFormat="1" applyFont="1" applyFill="1" applyBorder="1" applyAlignment="1">
      <alignment horizontal="center" vertical="center"/>
    </xf>
    <xf numFmtId="0" fontId="10" fillId="3" borderId="15" xfId="0" applyFont="1" applyFill="1" applyBorder="1" applyAlignment="1">
      <alignment horizontal="center"/>
    </xf>
    <xf numFmtId="0" fontId="10" fillId="2" borderId="15" xfId="0" applyFont="1" applyFill="1" applyBorder="1" applyAlignment="1">
      <alignment horizontal="center"/>
    </xf>
    <xf numFmtId="184" fontId="10" fillId="2" borderId="5" xfId="0" applyNumberFormat="1" applyFont="1" applyFill="1" applyBorder="1" applyAlignment="1">
      <alignment horizontal="center"/>
    </xf>
    <xf numFmtId="177" fontId="10" fillId="2" borderId="2" xfId="0" applyNumberFormat="1" applyFont="1" applyFill="1" applyBorder="1" applyAlignment="1">
      <alignment horizontal="center" vertical="center"/>
    </xf>
    <xf numFmtId="180" fontId="10" fillId="2" borderId="15" xfId="0" applyNumberFormat="1" applyFont="1" applyFill="1" applyBorder="1" applyAlignment="1">
      <alignment horizontal="center"/>
    </xf>
    <xf numFmtId="180" fontId="10" fillId="3" borderId="15" xfId="0" applyNumberFormat="1" applyFont="1" applyFill="1" applyBorder="1" applyAlignment="1">
      <alignment horizontal="center"/>
    </xf>
    <xf numFmtId="0" fontId="10" fillId="0" borderId="2" xfId="0" applyNumberFormat="1" applyFont="1" applyFill="1" applyBorder="1" applyAlignment="1">
      <alignment horizontal="center"/>
    </xf>
    <xf numFmtId="180" fontId="10" fillId="2" borderId="2" xfId="0" applyNumberFormat="1" applyFont="1" applyFill="1" applyBorder="1" applyAlignment="1">
      <alignment horizontal="center" vertical="center"/>
    </xf>
    <xf numFmtId="180" fontId="10" fillId="2" borderId="15" xfId="0" applyNumberFormat="1" applyFont="1" applyFill="1" applyBorder="1" applyAlignment="1">
      <alignment horizontal="center" vertical="center"/>
    </xf>
    <xf numFmtId="184" fontId="10" fillId="2" borderId="5" xfId="0" applyNumberFormat="1" applyFont="1" applyFill="1" applyBorder="1" applyAlignment="1">
      <alignment horizontal="center" vertical="center"/>
    </xf>
    <xf numFmtId="0" fontId="10" fillId="0" borderId="5" xfId="0" applyFont="1" applyFill="1" applyBorder="1" applyAlignment="1">
      <alignment horizontal="center"/>
    </xf>
    <xf numFmtId="0" fontId="10" fillId="3" borderId="5" xfId="0" applyFont="1" applyFill="1" applyBorder="1" applyAlignment="1">
      <alignment horizontal="center"/>
    </xf>
    <xf numFmtId="0" fontId="10" fillId="2" borderId="5" xfId="0" applyFont="1" applyFill="1" applyBorder="1" applyAlignment="1">
      <alignment horizontal="center"/>
    </xf>
    <xf numFmtId="0" fontId="10" fillId="2" borderId="2" xfId="0" applyFont="1" applyFill="1" applyBorder="1" applyAlignment="1">
      <alignment horizontal="center" vertical="center"/>
    </xf>
    <xf numFmtId="0" fontId="10" fillId="0" borderId="3" xfId="0" applyFont="1" applyFill="1" applyBorder="1" applyAlignment="1">
      <alignment horizontal="center"/>
    </xf>
    <xf numFmtId="0" fontId="10" fillId="3" borderId="3" xfId="0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184" fontId="10" fillId="2" borderId="2" xfId="1" applyNumberFormat="1" applyFont="1" applyFill="1" applyBorder="1" applyAlignment="1">
      <alignment horizontal="center" vertical="center"/>
    </xf>
    <xf numFmtId="177" fontId="10" fillId="0" borderId="5" xfId="0" applyNumberFormat="1" applyFont="1" applyFill="1" applyBorder="1" applyAlignment="1">
      <alignment horizontal="center"/>
    </xf>
    <xf numFmtId="177" fontId="10" fillId="3" borderId="5" xfId="0" applyNumberFormat="1" applyFont="1" applyFill="1" applyBorder="1" applyAlignment="1">
      <alignment horizontal="center"/>
    </xf>
    <xf numFmtId="184" fontId="10" fillId="2" borderId="15" xfId="0" applyNumberFormat="1" applyFont="1" applyFill="1" applyBorder="1" applyAlignment="1">
      <alignment horizontal="center" vertical="center"/>
    </xf>
    <xf numFmtId="177" fontId="10" fillId="2" borderId="5" xfId="0" applyNumberFormat="1" applyFont="1" applyFill="1" applyBorder="1" applyAlignment="1">
      <alignment horizontal="center"/>
    </xf>
    <xf numFmtId="180" fontId="19" fillId="2" borderId="15" xfId="0" applyNumberFormat="1" applyFont="1" applyFill="1" applyBorder="1" applyAlignment="1">
      <alignment horizontal="center" vertical="center"/>
    </xf>
    <xf numFmtId="179" fontId="10" fillId="2" borderId="2" xfId="0" applyNumberFormat="1" applyFont="1" applyFill="1" applyBorder="1" applyAlignment="1">
      <alignment horizontal="center"/>
    </xf>
    <xf numFmtId="184" fontId="10" fillId="0" borderId="24" xfId="0" applyNumberFormat="1" applyFont="1" applyFill="1" applyBorder="1" applyAlignment="1">
      <alignment horizontal="center" vertical="center"/>
    </xf>
    <xf numFmtId="180" fontId="10" fillId="0" borderId="16" xfId="0" applyNumberFormat="1" applyFont="1" applyBorder="1" applyAlignment="1">
      <alignment horizontal="center" vertical="center"/>
    </xf>
    <xf numFmtId="177" fontId="10" fillId="0" borderId="16" xfId="0" applyNumberFormat="1" applyFont="1" applyFill="1" applyBorder="1" applyAlignment="1">
      <alignment horizontal="center" vertical="center"/>
    </xf>
    <xf numFmtId="184" fontId="10" fillId="0" borderId="16" xfId="0" applyNumberFormat="1" applyFont="1" applyFill="1" applyBorder="1" applyAlignment="1">
      <alignment horizontal="center" vertical="center"/>
    </xf>
    <xf numFmtId="184" fontId="10" fillId="0" borderId="16" xfId="0" applyNumberFormat="1" applyFont="1" applyBorder="1" applyAlignment="1">
      <alignment horizontal="center" vertical="center"/>
    </xf>
    <xf numFmtId="180" fontId="10" fillId="0" borderId="16" xfId="0" applyNumberFormat="1" applyFont="1" applyFill="1" applyBorder="1" applyAlignment="1">
      <alignment horizontal="center" vertical="center"/>
    </xf>
    <xf numFmtId="177" fontId="10" fillId="0" borderId="16" xfId="0" applyNumberFormat="1" applyFont="1" applyBorder="1" applyAlignment="1">
      <alignment horizontal="center" vertical="center"/>
    </xf>
    <xf numFmtId="0" fontId="10" fillId="0" borderId="16" xfId="0" applyFont="1" applyBorder="1" applyAlignment="1">
      <alignment horizontal="center" vertical="center"/>
    </xf>
    <xf numFmtId="180" fontId="10" fillId="2" borderId="2" xfId="0" applyNumberFormat="1" applyFont="1" applyFill="1" applyBorder="1" applyAlignment="1">
      <alignment horizontal="center"/>
    </xf>
    <xf numFmtId="184" fontId="10" fillId="0" borderId="11" xfId="0" applyNumberFormat="1" applyFont="1" applyBorder="1" applyAlignment="1">
      <alignment horizontal="center"/>
    </xf>
    <xf numFmtId="184" fontId="10" fillId="3" borderId="11" xfId="0" applyNumberFormat="1" applyFont="1" applyFill="1" applyBorder="1" applyAlignment="1">
      <alignment horizontal="center"/>
    </xf>
    <xf numFmtId="184" fontId="10" fillId="2" borderId="11" xfId="0" applyNumberFormat="1" applyFont="1" applyFill="1" applyBorder="1" applyAlignment="1">
      <alignment horizontal="center"/>
    </xf>
    <xf numFmtId="184" fontId="10" fillId="0" borderId="5" xfId="0" applyNumberFormat="1" applyFont="1" applyBorder="1" applyAlignment="1">
      <alignment horizontal="center"/>
    </xf>
    <xf numFmtId="0" fontId="10" fillId="4" borderId="2" xfId="0" applyFont="1" applyFill="1" applyBorder="1" applyAlignment="1">
      <alignment horizontal="center"/>
    </xf>
    <xf numFmtId="187" fontId="10" fillId="3" borderId="2" xfId="1" applyNumberFormat="1" applyFont="1" applyFill="1" applyBorder="1" applyAlignment="1">
      <alignment horizontal="center"/>
    </xf>
    <xf numFmtId="179" fontId="10" fillId="3" borderId="2" xfId="1" applyNumberFormat="1" applyFont="1" applyFill="1" applyBorder="1" applyAlignment="1">
      <alignment horizontal="center"/>
    </xf>
    <xf numFmtId="43" fontId="10" fillId="3" borderId="2" xfId="1" applyFont="1" applyFill="1" applyBorder="1" applyAlignment="1">
      <alignment horizontal="center"/>
    </xf>
    <xf numFmtId="187" fontId="10" fillId="0" borderId="2" xfId="1" applyNumberFormat="1" applyFont="1" applyFill="1" applyBorder="1" applyAlignment="1">
      <alignment horizontal="center"/>
    </xf>
    <xf numFmtId="179" fontId="10" fillId="0" borderId="2" xfId="1" applyNumberFormat="1" applyFont="1" applyBorder="1" applyAlignment="1">
      <alignment horizontal="center"/>
    </xf>
    <xf numFmtId="43" fontId="10" fillId="0" borderId="2" xfId="1" applyFont="1" applyBorder="1" applyAlignment="1">
      <alignment horizontal="center"/>
    </xf>
    <xf numFmtId="9" fontId="10" fillId="3" borderId="2" xfId="2" applyNumberFormat="1" applyFont="1" applyFill="1" applyBorder="1" applyAlignment="1">
      <alignment horizontal="center"/>
    </xf>
    <xf numFmtId="9" fontId="10" fillId="0" borderId="2" xfId="2" applyNumberFormat="1" applyFont="1" applyBorder="1" applyAlignment="1">
      <alignment horizontal="center"/>
    </xf>
    <xf numFmtId="0" fontId="10" fillId="0" borderId="0" xfId="0" applyFont="1"/>
    <xf numFmtId="9" fontId="10" fillId="2" borderId="2" xfId="2" applyNumberFormat="1" applyFont="1" applyFill="1" applyBorder="1" applyAlignment="1">
      <alignment horizontal="center"/>
    </xf>
    <xf numFmtId="187" fontId="10" fillId="2" borderId="2" xfId="1" applyNumberFormat="1" applyFont="1" applyFill="1" applyBorder="1" applyAlignment="1">
      <alignment horizontal="center"/>
    </xf>
    <xf numFmtId="179" fontId="10" fillId="2" borderId="2" xfId="1" applyNumberFormat="1" applyFont="1" applyFill="1" applyBorder="1" applyAlignment="1">
      <alignment horizontal="center"/>
    </xf>
    <xf numFmtId="43" fontId="10" fillId="2" borderId="2" xfId="1" applyFont="1" applyFill="1" applyBorder="1" applyAlignment="1">
      <alignment horizontal="center"/>
    </xf>
    <xf numFmtId="9" fontId="10" fillId="0" borderId="2" xfId="2" applyNumberFormat="1" applyFont="1" applyBorder="1" applyAlignment="1">
      <alignment horizontal="center" vertical="center"/>
    </xf>
    <xf numFmtId="9" fontId="10" fillId="3" borderId="2" xfId="2" applyNumberFormat="1" applyFont="1" applyFill="1" applyBorder="1" applyAlignment="1">
      <alignment horizontal="center" vertical="center"/>
    </xf>
    <xf numFmtId="9" fontId="10" fillId="2" borderId="2" xfId="2" applyNumberFormat="1" applyFont="1" applyFill="1" applyBorder="1" applyAlignment="1">
      <alignment horizontal="center" vertical="center"/>
    </xf>
    <xf numFmtId="0" fontId="14" fillId="0" borderId="32" xfId="0" applyFont="1" applyFill="1" applyBorder="1" applyAlignment="1">
      <alignment horizontal="center" vertical="center" wrapText="1"/>
    </xf>
    <xf numFmtId="177" fontId="10" fillId="0" borderId="2" xfId="0" applyNumberFormat="1" applyFont="1" applyBorder="1" applyAlignment="1">
      <alignment horizontal="center"/>
    </xf>
    <xf numFmtId="187" fontId="10" fillId="2" borderId="2" xfId="0" applyNumberFormat="1" applyFont="1" applyFill="1" applyBorder="1" applyAlignment="1">
      <alignment horizontal="center" vertical="center"/>
    </xf>
    <xf numFmtId="0" fontId="21" fillId="2" borderId="2" xfId="0" applyFont="1" applyFill="1" applyBorder="1" applyAlignment="1">
      <alignment horizontal="center"/>
    </xf>
    <xf numFmtId="184" fontId="10" fillId="0" borderId="0" xfId="0" applyNumberFormat="1" applyFont="1" applyAlignment="1">
      <alignment horizontal="center" vertical="center"/>
    </xf>
    <xf numFmtId="9" fontId="19" fillId="4" borderId="2" xfId="2" applyFont="1" applyFill="1" applyBorder="1" applyAlignment="1">
      <alignment horizontal="center" vertical="center"/>
    </xf>
    <xf numFmtId="187" fontId="19" fillId="4" borderId="2" xfId="2" applyNumberFormat="1" applyFont="1" applyFill="1" applyBorder="1" applyAlignment="1">
      <alignment horizontal="center" vertical="center"/>
    </xf>
    <xf numFmtId="187" fontId="19" fillId="4" borderId="15" xfId="2" applyNumberFormat="1" applyFont="1" applyFill="1" applyBorder="1" applyAlignment="1">
      <alignment horizontal="center" vertical="center"/>
    </xf>
    <xf numFmtId="187" fontId="24" fillId="4" borderId="2" xfId="2" applyNumberFormat="1" applyFont="1" applyFill="1" applyBorder="1" applyAlignment="1">
      <alignment horizontal="center" vertical="center"/>
    </xf>
    <xf numFmtId="9" fontId="19" fillId="3" borderId="2" xfId="2" applyFont="1" applyFill="1" applyBorder="1" applyAlignment="1">
      <alignment horizontal="center" vertical="center"/>
    </xf>
    <xf numFmtId="187" fontId="24" fillId="3" borderId="2" xfId="2" applyNumberFormat="1" applyFont="1" applyFill="1" applyBorder="1" applyAlignment="1">
      <alignment horizontal="center" vertical="center"/>
    </xf>
    <xf numFmtId="187" fontId="19" fillId="3" borderId="15" xfId="2" applyNumberFormat="1" applyFont="1" applyFill="1" applyBorder="1" applyAlignment="1">
      <alignment horizontal="center" vertical="center"/>
    </xf>
    <xf numFmtId="180" fontId="19" fillId="3" borderId="2" xfId="2" applyNumberFormat="1" applyFont="1" applyFill="1" applyBorder="1" applyAlignment="1">
      <alignment horizontal="center" vertical="center"/>
    </xf>
    <xf numFmtId="180" fontId="19" fillId="4" borderId="2" xfId="2" applyNumberFormat="1" applyFont="1" applyFill="1" applyBorder="1" applyAlignment="1">
      <alignment horizontal="center" vertical="center"/>
    </xf>
    <xf numFmtId="184" fontId="19" fillId="4" borderId="2" xfId="2" applyNumberFormat="1" applyFont="1" applyFill="1" applyBorder="1" applyAlignment="1">
      <alignment horizontal="center" vertical="center"/>
    </xf>
    <xf numFmtId="184" fontId="10" fillId="2" borderId="3" xfId="0" applyNumberFormat="1" applyFont="1" applyFill="1" applyBorder="1" applyAlignment="1">
      <alignment horizontal="center"/>
    </xf>
    <xf numFmtId="177" fontId="19" fillId="2" borderId="2" xfId="0" applyNumberFormat="1" applyFont="1" applyFill="1" applyBorder="1" applyAlignment="1">
      <alignment horizontal="center" vertical="center"/>
    </xf>
    <xf numFmtId="184" fontId="19" fillId="2" borderId="15" xfId="0" applyNumberFormat="1" applyFont="1" applyFill="1" applyBorder="1" applyAlignment="1">
      <alignment horizontal="center" vertical="center"/>
    </xf>
    <xf numFmtId="180" fontId="19" fillId="4" borderId="6" xfId="2" applyNumberFormat="1" applyFont="1" applyFill="1" applyBorder="1" applyAlignment="1">
      <alignment horizontal="center" vertical="center"/>
    </xf>
    <xf numFmtId="187" fontId="10" fillId="4" borderId="15" xfId="0" applyNumberFormat="1" applyFont="1" applyFill="1" applyBorder="1" applyAlignment="1">
      <alignment horizontal="center"/>
    </xf>
    <xf numFmtId="184" fontId="12" fillId="0" borderId="0" xfId="0" applyNumberFormat="1" applyFont="1" applyBorder="1"/>
    <xf numFmtId="187" fontId="12" fillId="0" borderId="0" xfId="0" applyNumberFormat="1" applyFont="1" applyFill="1"/>
    <xf numFmtId="184" fontId="12" fillId="0" borderId="6" xfId="0" applyNumberFormat="1" applyFont="1" applyBorder="1"/>
    <xf numFmtId="0" fontId="40" fillId="0" borderId="2" xfId="0" applyFont="1" applyBorder="1" applyAlignment="1">
      <alignment horizontal="center" vertical="center"/>
    </xf>
    <xf numFmtId="177" fontId="9" fillId="5" borderId="3" xfId="0" applyNumberFormat="1" applyFont="1" applyFill="1" applyBorder="1" applyAlignment="1">
      <alignment horizontal="center" vertical="center" wrapText="1"/>
    </xf>
    <xf numFmtId="186" fontId="9" fillId="5" borderId="2" xfId="0" applyNumberFormat="1" applyFont="1" applyFill="1" applyBorder="1" applyAlignment="1">
      <alignment horizontal="center" vertical="center" wrapText="1"/>
    </xf>
    <xf numFmtId="0" fontId="9" fillId="5" borderId="3" xfId="0" applyFont="1" applyFill="1" applyBorder="1" applyAlignment="1">
      <alignment horizontal="center" vertical="center" wrapText="1"/>
    </xf>
    <xf numFmtId="0" fontId="18" fillId="0" borderId="7" xfId="0" applyFont="1" applyFill="1" applyBorder="1" applyAlignment="1">
      <alignment horizontal="center" vertical="center" wrapText="1"/>
    </xf>
    <xf numFmtId="0" fontId="18" fillId="0" borderId="24" xfId="0" applyFont="1" applyFill="1" applyBorder="1" applyAlignment="1">
      <alignment horizontal="center" vertical="center" wrapText="1"/>
    </xf>
    <xf numFmtId="0" fontId="18" fillId="0" borderId="12" xfId="0" applyFont="1" applyFill="1" applyBorder="1" applyAlignment="1">
      <alignment horizontal="center" vertical="center" wrapText="1"/>
    </xf>
    <xf numFmtId="0" fontId="18" fillId="0" borderId="26" xfId="0" applyFont="1" applyFill="1" applyBorder="1" applyAlignment="1">
      <alignment horizontal="center" vertical="center" wrapText="1"/>
    </xf>
    <xf numFmtId="184" fontId="18" fillId="2" borderId="7" xfId="0" applyNumberFormat="1" applyFont="1" applyFill="1" applyBorder="1" applyAlignment="1">
      <alignment horizontal="center" vertical="center" wrapText="1"/>
    </xf>
    <xf numFmtId="184" fontId="18" fillId="2" borderId="24" xfId="0" applyNumberFormat="1" applyFont="1" applyFill="1" applyBorder="1" applyAlignment="1">
      <alignment horizontal="center" vertical="center" wrapText="1"/>
    </xf>
    <xf numFmtId="184" fontId="18" fillId="2" borderId="12" xfId="0" applyNumberFormat="1" applyFont="1" applyFill="1" applyBorder="1" applyAlignment="1">
      <alignment horizontal="center" vertical="center" wrapText="1"/>
    </xf>
    <xf numFmtId="184" fontId="18" fillId="2" borderId="26" xfId="0" applyNumberFormat="1" applyFont="1" applyFill="1" applyBorder="1" applyAlignment="1">
      <alignment horizontal="center" vertical="center" wrapText="1"/>
    </xf>
    <xf numFmtId="184" fontId="18" fillId="2" borderId="30" xfId="0" applyNumberFormat="1" applyFont="1" applyFill="1" applyBorder="1" applyAlignment="1">
      <alignment horizontal="center" vertical="center" wrapText="1"/>
    </xf>
    <xf numFmtId="184" fontId="18" fillId="2" borderId="31" xfId="0" applyNumberFormat="1" applyFont="1" applyFill="1" applyBorder="1" applyAlignment="1">
      <alignment horizontal="center" vertical="center" wrapText="1"/>
    </xf>
    <xf numFmtId="180" fontId="22" fillId="0" borderId="5" xfId="0" applyNumberFormat="1" applyFont="1" applyFill="1" applyBorder="1" applyAlignment="1">
      <alignment horizontal="center" vertical="center" wrapText="1"/>
    </xf>
    <xf numFmtId="180" fontId="22" fillId="0" borderId="2" xfId="0" applyNumberFormat="1" applyFont="1" applyFill="1" applyBorder="1" applyAlignment="1">
      <alignment horizontal="center" vertical="center" wrapText="1"/>
    </xf>
    <xf numFmtId="180" fontId="18" fillId="0" borderId="16" xfId="0" applyNumberFormat="1" applyFont="1" applyFill="1" applyBorder="1" applyAlignment="1">
      <alignment horizontal="center" vertical="center" wrapText="1"/>
    </xf>
    <xf numFmtId="180" fontId="18" fillId="0" borderId="6" xfId="0" applyNumberFormat="1" applyFont="1" applyFill="1" applyBorder="1" applyAlignment="1">
      <alignment horizontal="center" vertical="center" wrapText="1"/>
    </xf>
    <xf numFmtId="0" fontId="18" fillId="0" borderId="16" xfId="0" applyFont="1" applyFill="1" applyBorder="1" applyAlignment="1">
      <alignment horizontal="center" vertical="center" wrapText="1"/>
    </xf>
    <xf numFmtId="0" fontId="18" fillId="0" borderId="6" xfId="0" applyFont="1" applyFill="1" applyBorder="1" applyAlignment="1">
      <alignment horizontal="center" vertical="center" wrapText="1"/>
    </xf>
    <xf numFmtId="0" fontId="22" fillId="0" borderId="15" xfId="0" applyFont="1" applyFill="1" applyBorder="1" applyAlignment="1">
      <alignment horizontal="center" vertical="center" wrapText="1"/>
    </xf>
    <xf numFmtId="0" fontId="13" fillId="0" borderId="2" xfId="0" applyFont="1" applyBorder="1" applyAlignment="1">
      <alignment horizontal="center" vertical="center"/>
    </xf>
    <xf numFmtId="0" fontId="20" fillId="0" borderId="2" xfId="0" applyFont="1" applyBorder="1" applyAlignment="1">
      <alignment horizontal="center" vertical="center"/>
    </xf>
    <xf numFmtId="0" fontId="21" fillId="0" borderId="2" xfId="0" applyFont="1" applyBorder="1" applyAlignment="1">
      <alignment horizontal="center" vertical="center"/>
    </xf>
    <xf numFmtId="184" fontId="18" fillId="0" borderId="3" xfId="0" applyNumberFormat="1" applyFont="1" applyFill="1" applyBorder="1" applyAlignment="1">
      <alignment horizontal="center" vertical="center" wrapText="1"/>
    </xf>
    <xf numFmtId="184" fontId="18" fillId="0" borderId="5" xfId="0" applyNumberFormat="1" applyFont="1" applyFill="1" applyBorder="1" applyAlignment="1">
      <alignment horizontal="center" vertical="center" wrapText="1"/>
    </xf>
    <xf numFmtId="177" fontId="9" fillId="0" borderId="3" xfId="0" applyNumberFormat="1" applyFont="1" applyFill="1" applyBorder="1" applyAlignment="1">
      <alignment horizontal="center" vertical="center" wrapText="1"/>
    </xf>
    <xf numFmtId="177" fontId="9" fillId="0" borderId="5" xfId="0" applyNumberFormat="1" applyFont="1" applyFill="1" applyBorder="1" applyAlignment="1">
      <alignment horizontal="center" vertical="center" wrapText="1"/>
    </xf>
    <xf numFmtId="184" fontId="9" fillId="0" borderId="11" xfId="0" applyNumberFormat="1" applyFont="1" applyFill="1" applyBorder="1" applyAlignment="1">
      <alignment horizontal="center" vertical="center" wrapText="1"/>
    </xf>
    <xf numFmtId="184" fontId="9" fillId="0" borderId="2" xfId="0" applyNumberFormat="1" applyFont="1" applyFill="1" applyBorder="1" applyAlignment="1">
      <alignment horizontal="center" vertical="center" wrapText="1"/>
    </xf>
    <xf numFmtId="186" fontId="13" fillId="0" borderId="3" xfId="0" applyNumberFormat="1" applyFont="1" applyFill="1" applyBorder="1" applyAlignment="1">
      <alignment horizontal="center" vertical="center"/>
    </xf>
    <xf numFmtId="186" fontId="13" fillId="0" borderId="4" xfId="0" applyNumberFormat="1" applyFont="1" applyFill="1" applyBorder="1" applyAlignment="1">
      <alignment horizontal="center" vertical="center"/>
    </xf>
    <xf numFmtId="186" fontId="13" fillId="0" borderId="5" xfId="0" applyNumberFormat="1" applyFont="1" applyFill="1" applyBorder="1" applyAlignment="1">
      <alignment horizontal="center" vertical="center"/>
    </xf>
    <xf numFmtId="0" fontId="13" fillId="0" borderId="2" xfId="0" applyFont="1" applyFill="1" applyBorder="1" applyAlignment="1">
      <alignment horizontal="center" vertical="center"/>
    </xf>
    <xf numFmtId="184" fontId="13" fillId="0" borderId="2" xfId="0" applyNumberFormat="1" applyFont="1" applyFill="1" applyBorder="1" applyAlignment="1">
      <alignment horizontal="center" vertical="center"/>
    </xf>
    <xf numFmtId="177" fontId="13" fillId="0" borderId="3" xfId="0" applyNumberFormat="1" applyFont="1" applyFill="1" applyBorder="1" applyAlignment="1">
      <alignment horizontal="center" vertical="center"/>
    </xf>
    <xf numFmtId="0" fontId="13" fillId="0" borderId="4" xfId="0" applyFont="1" applyFill="1" applyBorder="1" applyAlignment="1">
      <alignment horizontal="center" vertical="center"/>
    </xf>
    <xf numFmtId="0" fontId="13" fillId="0" borderId="5" xfId="0" applyFont="1" applyFill="1" applyBorder="1" applyAlignment="1">
      <alignment horizontal="center" vertical="center"/>
    </xf>
    <xf numFmtId="184" fontId="13" fillId="0" borderId="3" xfId="0" applyNumberFormat="1" applyFont="1" applyFill="1" applyBorder="1" applyAlignment="1">
      <alignment horizontal="center" vertical="center"/>
    </xf>
    <xf numFmtId="187" fontId="13" fillId="0" borderId="4" xfId="0" applyNumberFormat="1" applyFont="1" applyFill="1" applyBorder="1" applyAlignment="1">
      <alignment horizontal="center" vertical="center"/>
    </xf>
    <xf numFmtId="184" fontId="18" fillId="0" borderId="7" xfId="0" applyNumberFormat="1" applyFont="1" applyFill="1" applyBorder="1" applyAlignment="1">
      <alignment horizontal="center" vertical="center" wrapText="1"/>
    </xf>
    <xf numFmtId="184" fontId="18" fillId="0" borderId="24" xfId="0" applyNumberFormat="1" applyFont="1" applyFill="1" applyBorder="1" applyAlignment="1">
      <alignment horizontal="center" vertical="center" wrapText="1"/>
    </xf>
    <xf numFmtId="184" fontId="18" fillId="0" borderId="12" xfId="0" applyNumberFormat="1" applyFont="1" applyFill="1" applyBorder="1" applyAlignment="1">
      <alignment horizontal="center" vertical="center" wrapText="1"/>
    </xf>
    <xf numFmtId="184" fontId="18" fillId="0" borderId="26" xfId="0" applyNumberFormat="1" applyFont="1" applyFill="1" applyBorder="1" applyAlignment="1">
      <alignment horizontal="center" vertical="center" wrapText="1"/>
    </xf>
    <xf numFmtId="184" fontId="18" fillId="0" borderId="28" xfId="0" applyNumberFormat="1" applyFont="1" applyFill="1" applyBorder="1" applyAlignment="1">
      <alignment horizontal="center" vertical="center" wrapText="1"/>
    </xf>
    <xf numFmtId="184" fontId="18" fillId="0" borderId="29" xfId="0" applyNumberFormat="1" applyFont="1" applyFill="1" applyBorder="1" applyAlignment="1">
      <alignment horizontal="center" vertical="center" wrapText="1"/>
    </xf>
    <xf numFmtId="184" fontId="18" fillId="0" borderId="16" xfId="0" applyNumberFormat="1" applyFont="1" applyFill="1" applyBorder="1" applyAlignment="1">
      <alignment horizontal="center" vertical="center" wrapText="1"/>
    </xf>
    <xf numFmtId="184" fontId="18" fillId="0" borderId="6" xfId="0" applyNumberFormat="1" applyFont="1" applyFill="1" applyBorder="1" applyAlignment="1">
      <alignment horizontal="center" vertical="center" wrapText="1"/>
    </xf>
    <xf numFmtId="182" fontId="18" fillId="0" borderId="25" xfId="0" applyNumberFormat="1" applyFont="1" applyFill="1" applyBorder="1" applyAlignment="1">
      <alignment horizontal="center" vertical="center" wrapText="1"/>
    </xf>
    <xf numFmtId="182" fontId="18" fillId="0" borderId="27" xfId="0" applyNumberFormat="1" applyFont="1" applyFill="1" applyBorder="1" applyAlignment="1">
      <alignment horizontal="center" vertical="center" wrapText="1"/>
    </xf>
    <xf numFmtId="0" fontId="15" fillId="0" borderId="11" xfId="0" applyFont="1" applyFill="1" applyBorder="1" applyAlignment="1">
      <alignment horizontal="center" vertical="center" wrapText="1"/>
    </xf>
    <xf numFmtId="0" fontId="9" fillId="0" borderId="2" xfId="0" applyFont="1" applyFill="1" applyBorder="1" applyAlignment="1">
      <alignment horizontal="center" vertical="center" wrapText="1"/>
    </xf>
    <xf numFmtId="0" fontId="15" fillId="0" borderId="16" xfId="0" applyFont="1" applyFill="1" applyBorder="1" applyAlignment="1">
      <alignment horizontal="center" vertical="center" wrapText="1"/>
    </xf>
    <xf numFmtId="0" fontId="15" fillId="0" borderId="6" xfId="0" applyFont="1" applyFill="1" applyBorder="1" applyAlignment="1">
      <alignment horizontal="center" vertical="center" wrapText="1"/>
    </xf>
    <xf numFmtId="0" fontId="18" fillId="0" borderId="18" xfId="0" applyFont="1" applyFill="1" applyBorder="1" applyAlignment="1">
      <alignment horizontal="center" vertical="center" wrapText="1"/>
    </xf>
    <xf numFmtId="0" fontId="18" fillId="0" borderId="19" xfId="0" applyFont="1" applyFill="1" applyBorder="1" applyAlignment="1">
      <alignment horizontal="center" vertical="center" wrapText="1"/>
    </xf>
    <xf numFmtId="0" fontId="15" fillId="0" borderId="2" xfId="0" applyFont="1" applyFill="1" applyBorder="1" applyAlignment="1">
      <alignment horizontal="center" vertical="center" wrapText="1"/>
    </xf>
    <xf numFmtId="0" fontId="15" fillId="0" borderId="15" xfId="0" applyFont="1" applyFill="1" applyBorder="1" applyAlignment="1">
      <alignment horizontal="center" vertical="center" wrapText="1"/>
    </xf>
    <xf numFmtId="184" fontId="14" fillId="0" borderId="2" xfId="0" applyNumberFormat="1" applyFont="1" applyFill="1" applyBorder="1" applyAlignment="1">
      <alignment horizontal="center" vertical="center"/>
    </xf>
    <xf numFmtId="184" fontId="9" fillId="0" borderId="15" xfId="0" applyNumberFormat="1" applyFont="1" applyFill="1" applyBorder="1" applyAlignment="1">
      <alignment horizontal="center" vertical="center" wrapText="1"/>
    </xf>
    <xf numFmtId="184" fontId="9" fillId="0" borderId="5" xfId="0" applyNumberFormat="1" applyFont="1" applyFill="1" applyBorder="1" applyAlignment="1">
      <alignment horizontal="center" vertical="center" wrapText="1"/>
    </xf>
    <xf numFmtId="0" fontId="9" fillId="0" borderId="2" xfId="0" applyFont="1" applyFill="1" applyBorder="1" applyAlignment="1">
      <alignment horizontal="center" vertical="center"/>
    </xf>
    <xf numFmtId="177" fontId="9" fillId="0" borderId="2" xfId="0" applyNumberFormat="1" applyFont="1" applyFill="1" applyBorder="1" applyAlignment="1">
      <alignment horizontal="center" vertical="center"/>
    </xf>
    <xf numFmtId="0" fontId="9" fillId="0" borderId="3" xfId="0" applyFont="1" applyFill="1" applyBorder="1" applyAlignment="1">
      <alignment horizontal="center" vertical="center"/>
    </xf>
    <xf numFmtId="184" fontId="18" fillId="0" borderId="18" xfId="0" applyNumberFormat="1" applyFont="1" applyFill="1" applyBorder="1" applyAlignment="1">
      <alignment horizontal="center" vertical="center" wrapText="1"/>
    </xf>
    <xf numFmtId="184" fontId="18" fillId="0" borderId="19" xfId="0" applyNumberFormat="1" applyFont="1" applyFill="1" applyBorder="1" applyAlignment="1">
      <alignment horizontal="center" vertical="center" wrapText="1"/>
    </xf>
    <xf numFmtId="0" fontId="9" fillId="0" borderId="15" xfId="0" applyFont="1" applyFill="1" applyBorder="1" applyAlignment="1">
      <alignment horizontal="center" vertical="center"/>
    </xf>
    <xf numFmtId="0" fontId="9" fillId="0" borderId="5" xfId="0" applyFont="1" applyFill="1" applyBorder="1" applyAlignment="1">
      <alignment horizontal="center" vertical="center"/>
    </xf>
    <xf numFmtId="0" fontId="15" fillId="0" borderId="5" xfId="0" applyFont="1" applyFill="1" applyBorder="1" applyAlignment="1">
      <alignment horizontal="center" vertical="center"/>
    </xf>
    <xf numFmtId="0" fontId="13" fillId="0" borderId="7" xfId="0" applyFont="1" applyFill="1" applyBorder="1" applyAlignment="1">
      <alignment horizontal="center" vertical="center"/>
    </xf>
    <xf numFmtId="0" fontId="9" fillId="0" borderId="10" xfId="0" applyFont="1" applyFill="1" applyBorder="1" applyAlignment="1">
      <alignment horizontal="center" vertical="center"/>
    </xf>
    <xf numFmtId="0" fontId="10" fillId="0" borderId="10" xfId="0" applyFont="1" applyFill="1" applyBorder="1" applyAlignment="1">
      <alignment horizontal="center" vertical="center"/>
    </xf>
    <xf numFmtId="0" fontId="9" fillId="0" borderId="11" xfId="0" applyFont="1" applyFill="1" applyBorder="1" applyAlignment="1">
      <alignment horizontal="center" vertical="center"/>
    </xf>
    <xf numFmtId="0" fontId="13" fillId="0" borderId="8" xfId="0" applyFont="1" applyFill="1" applyBorder="1" applyAlignment="1">
      <alignment horizontal="center" vertical="center"/>
    </xf>
    <xf numFmtId="184" fontId="13" fillId="0" borderId="9" xfId="0" applyNumberFormat="1" applyFont="1" applyFill="1" applyBorder="1" applyAlignment="1">
      <alignment horizontal="center" vertical="center"/>
    </xf>
    <xf numFmtId="177" fontId="13" fillId="0" borderId="9" xfId="0" applyNumberFormat="1" applyFont="1" applyFill="1" applyBorder="1" applyAlignment="1">
      <alignment horizontal="center" vertical="center"/>
    </xf>
    <xf numFmtId="0" fontId="13" fillId="0" borderId="9" xfId="0" applyFont="1" applyFill="1" applyBorder="1" applyAlignment="1">
      <alignment horizontal="center" vertical="center"/>
    </xf>
    <xf numFmtId="0" fontId="13" fillId="0" borderId="13" xfId="0" applyFont="1" applyFill="1" applyBorder="1" applyAlignment="1">
      <alignment horizontal="center" vertical="center"/>
    </xf>
    <xf numFmtId="184" fontId="15" fillId="0" borderId="5" xfId="0" applyNumberFormat="1" applyFont="1" applyFill="1" applyBorder="1" applyAlignment="1">
      <alignment horizontal="center" vertical="center"/>
    </xf>
    <xf numFmtId="184" fontId="9" fillId="0" borderId="5" xfId="0" applyNumberFormat="1" applyFont="1" applyFill="1" applyBorder="1" applyAlignment="1">
      <alignment horizontal="center" vertical="center"/>
    </xf>
    <xf numFmtId="0" fontId="15" fillId="0" borderId="2" xfId="0" applyFont="1" applyFill="1" applyBorder="1" applyAlignment="1">
      <alignment horizontal="center" vertical="center"/>
    </xf>
    <xf numFmtId="180" fontId="9" fillId="0" borderId="2" xfId="0" applyNumberFormat="1" applyFont="1" applyFill="1" applyBorder="1" applyAlignment="1">
      <alignment horizontal="center" vertical="center"/>
    </xf>
    <xf numFmtId="184" fontId="18" fillId="0" borderId="2" xfId="0" applyNumberFormat="1" applyFont="1" applyFill="1" applyBorder="1" applyAlignment="1">
      <alignment horizontal="center" vertical="center" wrapText="1"/>
    </xf>
    <xf numFmtId="184" fontId="18" fillId="2" borderId="2" xfId="0" applyNumberFormat="1" applyFont="1" applyFill="1" applyBorder="1" applyAlignment="1">
      <alignment horizontal="center" vertical="center" wrapText="1"/>
    </xf>
    <xf numFmtId="184" fontId="9" fillId="2" borderId="2" xfId="0" applyNumberFormat="1" applyFont="1" applyFill="1" applyBorder="1" applyAlignment="1">
      <alignment horizontal="center" vertical="center" wrapText="1"/>
    </xf>
    <xf numFmtId="184" fontId="17" fillId="0" borderId="2" xfId="0" applyNumberFormat="1" applyFont="1" applyFill="1" applyBorder="1" applyAlignment="1">
      <alignment horizontal="center" vertical="center" wrapText="1"/>
    </xf>
    <xf numFmtId="0" fontId="17" fillId="0" borderId="2" xfId="0" applyFont="1" applyFill="1" applyBorder="1" applyAlignment="1">
      <alignment horizontal="center" vertical="center" wrapText="1"/>
    </xf>
    <xf numFmtId="187" fontId="13" fillId="0" borderId="3" xfId="0" applyNumberFormat="1" applyFont="1" applyFill="1" applyBorder="1" applyAlignment="1">
      <alignment horizontal="center" vertical="center"/>
    </xf>
    <xf numFmtId="184" fontId="13" fillId="0" borderId="23" xfId="0" applyNumberFormat="1" applyFont="1" applyFill="1" applyBorder="1" applyAlignment="1">
      <alignment horizontal="center" vertical="center"/>
    </xf>
    <xf numFmtId="184" fontId="13" fillId="0" borderId="20" xfId="0" applyNumberFormat="1" applyFont="1" applyFill="1" applyBorder="1" applyAlignment="1">
      <alignment horizontal="center" vertical="center"/>
    </xf>
    <xf numFmtId="180" fontId="13" fillId="0" borderId="20" xfId="0" applyNumberFormat="1" applyFont="1" applyFill="1" applyBorder="1" applyAlignment="1">
      <alignment horizontal="center" vertical="center"/>
    </xf>
    <xf numFmtId="184" fontId="13" fillId="0" borderId="22" xfId="0" applyNumberFormat="1" applyFont="1" applyFill="1" applyBorder="1" applyAlignment="1">
      <alignment horizontal="center" vertical="center"/>
    </xf>
    <xf numFmtId="184" fontId="13" fillId="0" borderId="8" xfId="0" applyNumberFormat="1" applyFont="1" applyFill="1" applyBorder="1" applyAlignment="1">
      <alignment horizontal="center" vertical="center" wrapText="1"/>
    </xf>
    <xf numFmtId="184" fontId="13" fillId="0" borderId="9" xfId="0" applyNumberFormat="1" applyFont="1" applyFill="1" applyBorder="1" applyAlignment="1">
      <alignment horizontal="center" vertical="center" wrapText="1"/>
    </xf>
    <xf numFmtId="187" fontId="13" fillId="0" borderId="9" xfId="0" applyNumberFormat="1" applyFont="1" applyFill="1" applyBorder="1" applyAlignment="1">
      <alignment horizontal="center" vertical="center" wrapText="1"/>
    </xf>
    <xf numFmtId="184" fontId="13" fillId="0" borderId="17" xfId="0" applyNumberFormat="1" applyFont="1" applyFill="1" applyBorder="1" applyAlignment="1">
      <alignment horizontal="center" vertical="center" wrapText="1"/>
    </xf>
    <xf numFmtId="184" fontId="13" fillId="0" borderId="20" xfId="0" applyNumberFormat="1" applyFont="1" applyFill="1" applyBorder="1" applyAlignment="1">
      <alignment horizontal="center" vertical="center" wrapText="1"/>
    </xf>
    <xf numFmtId="184" fontId="13" fillId="0" borderId="22" xfId="0" applyNumberFormat="1" applyFont="1" applyFill="1" applyBorder="1" applyAlignment="1">
      <alignment horizontal="center" vertical="center" wrapText="1"/>
    </xf>
    <xf numFmtId="184" fontId="13" fillId="0" borderId="14" xfId="0" applyNumberFormat="1" applyFont="1" applyFill="1" applyBorder="1" applyAlignment="1">
      <alignment horizontal="center" vertical="center" wrapText="1"/>
    </xf>
    <xf numFmtId="184" fontId="13" fillId="0" borderId="13" xfId="0" applyNumberFormat="1" applyFont="1" applyFill="1" applyBorder="1" applyAlignment="1">
      <alignment horizontal="center" vertical="center" wrapText="1"/>
    </xf>
    <xf numFmtId="184" fontId="13" fillId="0" borderId="14" xfId="0" applyNumberFormat="1" applyFont="1" applyFill="1" applyBorder="1" applyAlignment="1">
      <alignment horizontal="center" vertical="center"/>
    </xf>
    <xf numFmtId="180" fontId="13" fillId="0" borderId="9" xfId="0" applyNumberFormat="1" applyFont="1" applyFill="1" applyBorder="1" applyAlignment="1">
      <alignment horizontal="center" vertical="center"/>
    </xf>
    <xf numFmtId="180" fontId="13" fillId="0" borderId="13" xfId="0" applyNumberFormat="1" applyFont="1" applyFill="1" applyBorder="1" applyAlignment="1">
      <alignment horizontal="center" vertical="center"/>
    </xf>
    <xf numFmtId="184" fontId="17" fillId="0" borderId="9" xfId="0" applyNumberFormat="1" applyFont="1" applyFill="1" applyBorder="1" applyAlignment="1">
      <alignment horizontal="center" vertical="center"/>
    </xf>
    <xf numFmtId="0" fontId="17" fillId="0" borderId="9" xfId="0" applyFont="1" applyFill="1" applyBorder="1" applyAlignment="1">
      <alignment horizontal="center" vertical="center"/>
    </xf>
    <xf numFmtId="0" fontId="17" fillId="0" borderId="13" xfId="0" applyFont="1" applyFill="1" applyBorder="1" applyAlignment="1">
      <alignment horizontal="center" vertical="center"/>
    </xf>
    <xf numFmtId="0" fontId="13" fillId="0" borderId="14" xfId="0" applyFont="1" applyFill="1" applyBorder="1" applyAlignment="1">
      <alignment horizontal="center" vertical="center"/>
    </xf>
    <xf numFmtId="0" fontId="13" fillId="0" borderId="17" xfId="0" applyFont="1" applyFill="1" applyBorder="1" applyAlignment="1">
      <alignment horizontal="center" vertical="center"/>
    </xf>
    <xf numFmtId="184" fontId="13" fillId="0" borderId="8" xfId="0" applyNumberFormat="1" applyFont="1" applyFill="1" applyBorder="1" applyAlignment="1">
      <alignment horizontal="center" vertical="center"/>
    </xf>
    <xf numFmtId="184" fontId="13" fillId="0" borderId="13" xfId="0" applyNumberFormat="1" applyFont="1" applyFill="1" applyBorder="1" applyAlignment="1">
      <alignment horizontal="center" vertical="center"/>
    </xf>
    <xf numFmtId="182" fontId="13" fillId="0" borderId="20" xfId="0" applyNumberFormat="1" applyFont="1" applyFill="1" applyBorder="1" applyAlignment="1">
      <alignment horizontal="center" vertical="center"/>
    </xf>
    <xf numFmtId="0" fontId="13" fillId="2" borderId="9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179" fontId="6" fillId="2" borderId="3" xfId="1" applyNumberFormat="1" applyFont="1" applyFill="1" applyBorder="1" applyAlignment="1">
      <alignment horizontal="center" vertical="center"/>
    </xf>
    <xf numFmtId="179" fontId="0" fillId="0" borderId="4" xfId="0" applyNumberFormat="1" applyBorder="1" applyAlignment="1">
      <alignment horizontal="center"/>
    </xf>
    <xf numFmtId="179" fontId="0" fillId="0" borderId="5" xfId="0" applyNumberFormat="1" applyBorder="1" applyAlignment="1">
      <alignment horizontal="center"/>
    </xf>
    <xf numFmtId="0" fontId="6" fillId="2" borderId="3" xfId="0" applyFont="1" applyFill="1" applyBorder="1" applyAlignment="1">
      <alignment horizontal="left"/>
    </xf>
    <xf numFmtId="0" fontId="6" fillId="2" borderId="4" xfId="0" applyFont="1" applyFill="1" applyBorder="1" applyAlignment="1">
      <alignment horizontal="left"/>
    </xf>
    <xf numFmtId="0" fontId="6" fillId="2" borderId="5" xfId="0" applyFont="1" applyFill="1" applyBorder="1" applyAlignment="1">
      <alignment horizontal="left"/>
    </xf>
  </cellXfs>
  <cellStyles count="10">
    <cellStyle name="百分比" xfId="2" builtinId="5"/>
    <cellStyle name="百分比 4" xfId="4" xr:uid="{00000000-0005-0000-0000-000014000000}"/>
    <cellStyle name="常规" xfId="0" builtinId="0"/>
    <cellStyle name="常规 10" xfId="7" xr:uid="{00000000-0005-0000-0000-000033000000}"/>
    <cellStyle name="常规 12" xfId="3" xr:uid="{00000000-0005-0000-0000-000012000000}"/>
    <cellStyle name="常规 2" xfId="8" xr:uid="{00000000-0005-0000-0000-000036000000}"/>
    <cellStyle name="常规 3" xfId="9" xr:uid="{00000000-0005-0000-0000-000037000000}"/>
    <cellStyle name="常规 8" xfId="5" xr:uid="{00000000-0005-0000-0000-000015000000}"/>
    <cellStyle name="常规 9" xfId="6" xr:uid="{00000000-0005-0000-0000-000017000000}"/>
    <cellStyle name="千位分隔" xfId="1" builtinId="3"/>
  </cellStyles>
  <dxfs count="0"/>
  <tableStyles count="0" defaultTableStyle="TableStyleMedium2" defaultPivotStyle="PivotStyleLight16"/>
  <colors>
    <mruColors>
      <color rgb="FF00FFCC"/>
      <color rgb="FFCCFFCC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Date</a:t>
            </a:r>
          </a:p>
        </c:rich>
      </c:tx>
      <c:layout>
        <c:manualLayout>
          <c:xMode val="edge"/>
          <c:yMode val="edge"/>
          <c:x val="0.52903786966412403"/>
          <c:y val="0.8546688509244090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9.5597484276729594E-2"/>
          <c:y val="0.13591153756143201"/>
          <c:w val="0.79288103840492496"/>
          <c:h val="0.60083079803416795"/>
        </c:manualLayout>
      </c:layout>
      <c:lineChart>
        <c:grouping val="standard"/>
        <c:varyColors val="0"/>
        <c:ser>
          <c:idx val="1"/>
          <c:order val="1"/>
          <c:tx>
            <c:v>Influent flow</c:v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运行数据!$A$7:$A$9999</c:f>
              <c:numCache>
                <c:formatCode>m/d/yyyy</c:formatCode>
                <c:ptCount val="9993"/>
                <c:pt idx="0">
                  <c:v>43424</c:v>
                </c:pt>
                <c:pt idx="1">
                  <c:v>43425</c:v>
                </c:pt>
                <c:pt idx="2">
                  <c:v>43426</c:v>
                </c:pt>
                <c:pt idx="3">
                  <c:v>43427</c:v>
                </c:pt>
                <c:pt idx="4">
                  <c:v>43428</c:v>
                </c:pt>
                <c:pt idx="5">
                  <c:v>43429</c:v>
                </c:pt>
                <c:pt idx="6">
                  <c:v>43430</c:v>
                </c:pt>
                <c:pt idx="7">
                  <c:v>43431</c:v>
                </c:pt>
                <c:pt idx="8">
                  <c:v>43432</c:v>
                </c:pt>
                <c:pt idx="9">
                  <c:v>43433</c:v>
                </c:pt>
                <c:pt idx="10">
                  <c:v>43434</c:v>
                </c:pt>
                <c:pt idx="11">
                  <c:v>43435</c:v>
                </c:pt>
                <c:pt idx="12">
                  <c:v>43436</c:v>
                </c:pt>
                <c:pt idx="13">
                  <c:v>43437</c:v>
                </c:pt>
                <c:pt idx="14">
                  <c:v>43438</c:v>
                </c:pt>
                <c:pt idx="15">
                  <c:v>43439</c:v>
                </c:pt>
                <c:pt idx="16">
                  <c:v>43440</c:v>
                </c:pt>
                <c:pt idx="17">
                  <c:v>43441</c:v>
                </c:pt>
                <c:pt idx="18">
                  <c:v>43442</c:v>
                </c:pt>
                <c:pt idx="19">
                  <c:v>43443</c:v>
                </c:pt>
                <c:pt idx="20">
                  <c:v>43444</c:v>
                </c:pt>
                <c:pt idx="21">
                  <c:v>43445</c:v>
                </c:pt>
                <c:pt idx="22">
                  <c:v>43446</c:v>
                </c:pt>
                <c:pt idx="23">
                  <c:v>43447</c:v>
                </c:pt>
                <c:pt idx="24">
                  <c:v>43448</c:v>
                </c:pt>
                <c:pt idx="25">
                  <c:v>43449</c:v>
                </c:pt>
                <c:pt idx="26">
                  <c:v>43450</c:v>
                </c:pt>
                <c:pt idx="27">
                  <c:v>43451</c:v>
                </c:pt>
                <c:pt idx="28">
                  <c:v>43452</c:v>
                </c:pt>
                <c:pt idx="29">
                  <c:v>43453</c:v>
                </c:pt>
                <c:pt idx="30">
                  <c:v>43454</c:v>
                </c:pt>
                <c:pt idx="31">
                  <c:v>43455</c:v>
                </c:pt>
                <c:pt idx="32">
                  <c:v>43456</c:v>
                </c:pt>
                <c:pt idx="33">
                  <c:v>43457</c:v>
                </c:pt>
                <c:pt idx="34">
                  <c:v>43458</c:v>
                </c:pt>
                <c:pt idx="35">
                  <c:v>43459</c:v>
                </c:pt>
                <c:pt idx="36">
                  <c:v>43460</c:v>
                </c:pt>
                <c:pt idx="37">
                  <c:v>43461</c:v>
                </c:pt>
                <c:pt idx="38">
                  <c:v>43462</c:v>
                </c:pt>
                <c:pt idx="39">
                  <c:v>43463</c:v>
                </c:pt>
                <c:pt idx="40">
                  <c:v>43464</c:v>
                </c:pt>
                <c:pt idx="41">
                  <c:v>43465</c:v>
                </c:pt>
                <c:pt idx="42">
                  <c:v>43466</c:v>
                </c:pt>
                <c:pt idx="43">
                  <c:v>43467</c:v>
                </c:pt>
                <c:pt idx="44">
                  <c:v>43468</c:v>
                </c:pt>
                <c:pt idx="45">
                  <c:v>43469</c:v>
                </c:pt>
                <c:pt idx="46">
                  <c:v>43470</c:v>
                </c:pt>
                <c:pt idx="47">
                  <c:v>43471</c:v>
                </c:pt>
                <c:pt idx="48">
                  <c:v>43472</c:v>
                </c:pt>
                <c:pt idx="49">
                  <c:v>43473</c:v>
                </c:pt>
                <c:pt idx="50">
                  <c:v>43474</c:v>
                </c:pt>
                <c:pt idx="51">
                  <c:v>43475</c:v>
                </c:pt>
                <c:pt idx="52">
                  <c:v>43476</c:v>
                </c:pt>
                <c:pt idx="53">
                  <c:v>43477</c:v>
                </c:pt>
                <c:pt idx="54">
                  <c:v>43478</c:v>
                </c:pt>
                <c:pt idx="55">
                  <c:v>43479</c:v>
                </c:pt>
                <c:pt idx="56">
                  <c:v>43480</c:v>
                </c:pt>
                <c:pt idx="57">
                  <c:v>43481</c:v>
                </c:pt>
                <c:pt idx="58">
                  <c:v>43482</c:v>
                </c:pt>
                <c:pt idx="59">
                  <c:v>43483</c:v>
                </c:pt>
                <c:pt idx="60">
                  <c:v>43484</c:v>
                </c:pt>
                <c:pt idx="61">
                  <c:v>43485</c:v>
                </c:pt>
                <c:pt idx="62">
                  <c:v>43486</c:v>
                </c:pt>
                <c:pt idx="63">
                  <c:v>43487</c:v>
                </c:pt>
                <c:pt idx="64">
                  <c:v>43488</c:v>
                </c:pt>
                <c:pt idx="65">
                  <c:v>43489</c:v>
                </c:pt>
                <c:pt idx="66">
                  <c:v>43490</c:v>
                </c:pt>
                <c:pt idx="67">
                  <c:v>43491</c:v>
                </c:pt>
                <c:pt idx="68">
                  <c:v>43492</c:v>
                </c:pt>
                <c:pt idx="69">
                  <c:v>43493</c:v>
                </c:pt>
                <c:pt idx="70">
                  <c:v>43494</c:v>
                </c:pt>
                <c:pt idx="71">
                  <c:v>43495</c:v>
                </c:pt>
                <c:pt idx="72">
                  <c:v>43496</c:v>
                </c:pt>
                <c:pt idx="73">
                  <c:v>43497</c:v>
                </c:pt>
                <c:pt idx="74">
                  <c:v>43498</c:v>
                </c:pt>
                <c:pt idx="75">
                  <c:v>43499</c:v>
                </c:pt>
                <c:pt idx="76">
                  <c:v>43500</c:v>
                </c:pt>
                <c:pt idx="77">
                  <c:v>43501</c:v>
                </c:pt>
                <c:pt idx="78">
                  <c:v>43502</c:v>
                </c:pt>
                <c:pt idx="79">
                  <c:v>43503</c:v>
                </c:pt>
                <c:pt idx="80">
                  <c:v>43504</c:v>
                </c:pt>
                <c:pt idx="81">
                  <c:v>43505</c:v>
                </c:pt>
                <c:pt idx="82">
                  <c:v>43506</c:v>
                </c:pt>
                <c:pt idx="83">
                  <c:v>43507</c:v>
                </c:pt>
                <c:pt idx="84">
                  <c:v>43508</c:v>
                </c:pt>
                <c:pt idx="85">
                  <c:v>43509</c:v>
                </c:pt>
                <c:pt idx="86">
                  <c:v>43510</c:v>
                </c:pt>
                <c:pt idx="87">
                  <c:v>43511</c:v>
                </c:pt>
                <c:pt idx="88">
                  <c:v>43512</c:v>
                </c:pt>
                <c:pt idx="89">
                  <c:v>43513</c:v>
                </c:pt>
                <c:pt idx="90">
                  <c:v>43514</c:v>
                </c:pt>
                <c:pt idx="91">
                  <c:v>43515</c:v>
                </c:pt>
                <c:pt idx="92">
                  <c:v>43516</c:v>
                </c:pt>
                <c:pt idx="93">
                  <c:v>43517</c:v>
                </c:pt>
                <c:pt idx="94">
                  <c:v>43518</c:v>
                </c:pt>
                <c:pt idx="95">
                  <c:v>43519</c:v>
                </c:pt>
                <c:pt idx="96">
                  <c:v>43520</c:v>
                </c:pt>
                <c:pt idx="97">
                  <c:v>43521</c:v>
                </c:pt>
                <c:pt idx="98">
                  <c:v>43522</c:v>
                </c:pt>
                <c:pt idx="99">
                  <c:v>43523</c:v>
                </c:pt>
                <c:pt idx="100">
                  <c:v>43524</c:v>
                </c:pt>
                <c:pt idx="101">
                  <c:v>43525</c:v>
                </c:pt>
                <c:pt idx="102">
                  <c:v>43526</c:v>
                </c:pt>
                <c:pt idx="103">
                  <c:v>43527</c:v>
                </c:pt>
                <c:pt idx="104">
                  <c:v>43528</c:v>
                </c:pt>
                <c:pt idx="105">
                  <c:v>43529</c:v>
                </c:pt>
                <c:pt idx="106">
                  <c:v>43530</c:v>
                </c:pt>
                <c:pt idx="107">
                  <c:v>43531</c:v>
                </c:pt>
                <c:pt idx="108">
                  <c:v>43532</c:v>
                </c:pt>
                <c:pt idx="109">
                  <c:v>43533</c:v>
                </c:pt>
                <c:pt idx="110">
                  <c:v>43534</c:v>
                </c:pt>
                <c:pt idx="111">
                  <c:v>43535</c:v>
                </c:pt>
                <c:pt idx="112">
                  <c:v>43536</c:v>
                </c:pt>
                <c:pt idx="113">
                  <c:v>43537</c:v>
                </c:pt>
                <c:pt idx="114">
                  <c:v>43538</c:v>
                </c:pt>
                <c:pt idx="115">
                  <c:v>43539</c:v>
                </c:pt>
                <c:pt idx="116">
                  <c:v>43540</c:v>
                </c:pt>
                <c:pt idx="117">
                  <c:v>43541</c:v>
                </c:pt>
                <c:pt idx="118">
                  <c:v>43542</c:v>
                </c:pt>
                <c:pt idx="119">
                  <c:v>43543</c:v>
                </c:pt>
                <c:pt idx="120">
                  <c:v>43544</c:v>
                </c:pt>
                <c:pt idx="121">
                  <c:v>43545</c:v>
                </c:pt>
                <c:pt idx="122">
                  <c:v>43546</c:v>
                </c:pt>
                <c:pt idx="123">
                  <c:v>43547</c:v>
                </c:pt>
                <c:pt idx="124">
                  <c:v>43548</c:v>
                </c:pt>
                <c:pt idx="125">
                  <c:v>43549</c:v>
                </c:pt>
                <c:pt idx="126">
                  <c:v>43550</c:v>
                </c:pt>
                <c:pt idx="127">
                  <c:v>43551</c:v>
                </c:pt>
                <c:pt idx="128">
                  <c:v>43552</c:v>
                </c:pt>
                <c:pt idx="129">
                  <c:v>43553</c:v>
                </c:pt>
                <c:pt idx="130">
                  <c:v>43554</c:v>
                </c:pt>
                <c:pt idx="131">
                  <c:v>43555</c:v>
                </c:pt>
                <c:pt idx="132">
                  <c:v>43556</c:v>
                </c:pt>
                <c:pt idx="133">
                  <c:v>43557</c:v>
                </c:pt>
                <c:pt idx="134">
                  <c:v>43558</c:v>
                </c:pt>
                <c:pt idx="135">
                  <c:v>43559</c:v>
                </c:pt>
                <c:pt idx="136">
                  <c:v>43560</c:v>
                </c:pt>
                <c:pt idx="137">
                  <c:v>43561</c:v>
                </c:pt>
                <c:pt idx="138">
                  <c:v>43562</c:v>
                </c:pt>
                <c:pt idx="139">
                  <c:v>43563</c:v>
                </c:pt>
                <c:pt idx="140">
                  <c:v>43564</c:v>
                </c:pt>
                <c:pt idx="141">
                  <c:v>43565</c:v>
                </c:pt>
                <c:pt idx="142">
                  <c:v>43566</c:v>
                </c:pt>
                <c:pt idx="143">
                  <c:v>43567</c:v>
                </c:pt>
                <c:pt idx="144">
                  <c:v>43568</c:v>
                </c:pt>
                <c:pt idx="145">
                  <c:v>43569</c:v>
                </c:pt>
                <c:pt idx="146">
                  <c:v>43570</c:v>
                </c:pt>
                <c:pt idx="147">
                  <c:v>43571</c:v>
                </c:pt>
                <c:pt idx="148">
                  <c:v>43572</c:v>
                </c:pt>
                <c:pt idx="149">
                  <c:v>43573</c:v>
                </c:pt>
                <c:pt idx="150">
                  <c:v>43574</c:v>
                </c:pt>
                <c:pt idx="151">
                  <c:v>43575</c:v>
                </c:pt>
                <c:pt idx="152">
                  <c:v>43576</c:v>
                </c:pt>
                <c:pt idx="153">
                  <c:v>43577</c:v>
                </c:pt>
                <c:pt idx="154">
                  <c:v>43578</c:v>
                </c:pt>
                <c:pt idx="155">
                  <c:v>43579</c:v>
                </c:pt>
                <c:pt idx="156">
                  <c:v>43580</c:v>
                </c:pt>
                <c:pt idx="157">
                  <c:v>43581</c:v>
                </c:pt>
                <c:pt idx="158">
                  <c:v>43582</c:v>
                </c:pt>
                <c:pt idx="159">
                  <c:v>43583</c:v>
                </c:pt>
                <c:pt idx="160">
                  <c:v>43584</c:v>
                </c:pt>
                <c:pt idx="161">
                  <c:v>43585</c:v>
                </c:pt>
                <c:pt idx="162">
                  <c:v>43586</c:v>
                </c:pt>
                <c:pt idx="163">
                  <c:v>43587</c:v>
                </c:pt>
                <c:pt idx="164">
                  <c:v>43588</c:v>
                </c:pt>
                <c:pt idx="165">
                  <c:v>43589</c:v>
                </c:pt>
                <c:pt idx="166">
                  <c:v>43590</c:v>
                </c:pt>
                <c:pt idx="167">
                  <c:v>43591</c:v>
                </c:pt>
                <c:pt idx="168">
                  <c:v>43592</c:v>
                </c:pt>
                <c:pt idx="169">
                  <c:v>43593</c:v>
                </c:pt>
                <c:pt idx="170">
                  <c:v>43594</c:v>
                </c:pt>
                <c:pt idx="171">
                  <c:v>43595</c:v>
                </c:pt>
                <c:pt idx="172">
                  <c:v>43596</c:v>
                </c:pt>
                <c:pt idx="173">
                  <c:v>43597</c:v>
                </c:pt>
                <c:pt idx="174">
                  <c:v>43598</c:v>
                </c:pt>
                <c:pt idx="175">
                  <c:v>43599</c:v>
                </c:pt>
                <c:pt idx="176">
                  <c:v>43600</c:v>
                </c:pt>
                <c:pt idx="177">
                  <c:v>43601</c:v>
                </c:pt>
                <c:pt idx="178">
                  <c:v>43602</c:v>
                </c:pt>
                <c:pt idx="179">
                  <c:v>43603</c:v>
                </c:pt>
                <c:pt idx="180">
                  <c:v>43604</c:v>
                </c:pt>
                <c:pt idx="181">
                  <c:v>43605</c:v>
                </c:pt>
                <c:pt idx="182">
                  <c:v>43606</c:v>
                </c:pt>
                <c:pt idx="183">
                  <c:v>43607</c:v>
                </c:pt>
                <c:pt idx="184">
                  <c:v>43608</c:v>
                </c:pt>
                <c:pt idx="185">
                  <c:v>43609</c:v>
                </c:pt>
                <c:pt idx="186">
                  <c:v>43610</c:v>
                </c:pt>
                <c:pt idx="187">
                  <c:v>43611</c:v>
                </c:pt>
                <c:pt idx="188">
                  <c:v>43612</c:v>
                </c:pt>
                <c:pt idx="189">
                  <c:v>43613</c:v>
                </c:pt>
                <c:pt idx="190">
                  <c:v>43614</c:v>
                </c:pt>
                <c:pt idx="191">
                  <c:v>43615</c:v>
                </c:pt>
                <c:pt idx="192">
                  <c:v>43616</c:v>
                </c:pt>
                <c:pt idx="193">
                  <c:v>43617</c:v>
                </c:pt>
                <c:pt idx="194">
                  <c:v>43618</c:v>
                </c:pt>
                <c:pt idx="195">
                  <c:v>43619</c:v>
                </c:pt>
                <c:pt idx="196">
                  <c:v>43620</c:v>
                </c:pt>
                <c:pt idx="197">
                  <c:v>43621</c:v>
                </c:pt>
                <c:pt idx="198">
                  <c:v>43622</c:v>
                </c:pt>
                <c:pt idx="199">
                  <c:v>43623</c:v>
                </c:pt>
                <c:pt idx="200">
                  <c:v>43624</c:v>
                </c:pt>
                <c:pt idx="201">
                  <c:v>43625</c:v>
                </c:pt>
                <c:pt idx="202">
                  <c:v>43626</c:v>
                </c:pt>
                <c:pt idx="203">
                  <c:v>43627</c:v>
                </c:pt>
                <c:pt idx="204">
                  <c:v>43628</c:v>
                </c:pt>
                <c:pt idx="205">
                  <c:v>43629</c:v>
                </c:pt>
                <c:pt idx="206">
                  <c:v>43630</c:v>
                </c:pt>
                <c:pt idx="207">
                  <c:v>43631</c:v>
                </c:pt>
                <c:pt idx="208">
                  <c:v>43632</c:v>
                </c:pt>
                <c:pt idx="209">
                  <c:v>43633</c:v>
                </c:pt>
                <c:pt idx="210">
                  <c:v>43634</c:v>
                </c:pt>
                <c:pt idx="211">
                  <c:v>43635</c:v>
                </c:pt>
                <c:pt idx="212">
                  <c:v>43636</c:v>
                </c:pt>
                <c:pt idx="213">
                  <c:v>43637</c:v>
                </c:pt>
                <c:pt idx="214">
                  <c:v>43638</c:v>
                </c:pt>
                <c:pt idx="215">
                  <c:v>43639</c:v>
                </c:pt>
                <c:pt idx="216">
                  <c:v>43640</c:v>
                </c:pt>
                <c:pt idx="217">
                  <c:v>43641</c:v>
                </c:pt>
                <c:pt idx="218">
                  <c:v>43642</c:v>
                </c:pt>
                <c:pt idx="219">
                  <c:v>43643</c:v>
                </c:pt>
                <c:pt idx="220">
                  <c:v>43644</c:v>
                </c:pt>
                <c:pt idx="221">
                  <c:v>43645</c:v>
                </c:pt>
                <c:pt idx="222">
                  <c:v>43646</c:v>
                </c:pt>
                <c:pt idx="223">
                  <c:v>43647</c:v>
                </c:pt>
                <c:pt idx="224">
                  <c:v>43648</c:v>
                </c:pt>
                <c:pt idx="225">
                  <c:v>43649</c:v>
                </c:pt>
                <c:pt idx="226">
                  <c:v>43650</c:v>
                </c:pt>
                <c:pt idx="227">
                  <c:v>43651</c:v>
                </c:pt>
                <c:pt idx="228">
                  <c:v>43652</c:v>
                </c:pt>
                <c:pt idx="229">
                  <c:v>43653</c:v>
                </c:pt>
                <c:pt idx="230">
                  <c:v>43654</c:v>
                </c:pt>
                <c:pt idx="231">
                  <c:v>43655</c:v>
                </c:pt>
                <c:pt idx="232">
                  <c:v>43656</c:v>
                </c:pt>
                <c:pt idx="233">
                  <c:v>43657</c:v>
                </c:pt>
                <c:pt idx="234">
                  <c:v>43658</c:v>
                </c:pt>
                <c:pt idx="235">
                  <c:v>43659</c:v>
                </c:pt>
                <c:pt idx="236">
                  <c:v>43660</c:v>
                </c:pt>
                <c:pt idx="237">
                  <c:v>43661</c:v>
                </c:pt>
                <c:pt idx="238">
                  <c:v>43662</c:v>
                </c:pt>
                <c:pt idx="239">
                  <c:v>43663</c:v>
                </c:pt>
                <c:pt idx="240">
                  <c:v>43664</c:v>
                </c:pt>
                <c:pt idx="241">
                  <c:v>43665</c:v>
                </c:pt>
                <c:pt idx="242">
                  <c:v>43666</c:v>
                </c:pt>
                <c:pt idx="243">
                  <c:v>43667</c:v>
                </c:pt>
                <c:pt idx="244">
                  <c:v>43668</c:v>
                </c:pt>
                <c:pt idx="245">
                  <c:v>43669</c:v>
                </c:pt>
                <c:pt idx="246">
                  <c:v>43670</c:v>
                </c:pt>
                <c:pt idx="247">
                  <c:v>43671</c:v>
                </c:pt>
                <c:pt idx="248">
                  <c:v>43672</c:v>
                </c:pt>
                <c:pt idx="249">
                  <c:v>43673</c:v>
                </c:pt>
                <c:pt idx="250">
                  <c:v>43674</c:v>
                </c:pt>
                <c:pt idx="251">
                  <c:v>43675</c:v>
                </c:pt>
                <c:pt idx="252">
                  <c:v>43676</c:v>
                </c:pt>
                <c:pt idx="253">
                  <c:v>43677</c:v>
                </c:pt>
                <c:pt idx="254">
                  <c:v>43678</c:v>
                </c:pt>
                <c:pt idx="255">
                  <c:v>43679</c:v>
                </c:pt>
                <c:pt idx="256">
                  <c:v>43680</c:v>
                </c:pt>
                <c:pt idx="257">
                  <c:v>43681</c:v>
                </c:pt>
                <c:pt idx="258">
                  <c:v>43682</c:v>
                </c:pt>
                <c:pt idx="259">
                  <c:v>43683</c:v>
                </c:pt>
                <c:pt idx="260">
                  <c:v>43684</c:v>
                </c:pt>
                <c:pt idx="261">
                  <c:v>43685</c:v>
                </c:pt>
                <c:pt idx="262">
                  <c:v>43686</c:v>
                </c:pt>
                <c:pt idx="263">
                  <c:v>43687</c:v>
                </c:pt>
                <c:pt idx="264">
                  <c:v>43688</c:v>
                </c:pt>
                <c:pt idx="265">
                  <c:v>43689</c:v>
                </c:pt>
                <c:pt idx="266">
                  <c:v>43690</c:v>
                </c:pt>
                <c:pt idx="267">
                  <c:v>43691</c:v>
                </c:pt>
                <c:pt idx="268">
                  <c:v>43692</c:v>
                </c:pt>
                <c:pt idx="269">
                  <c:v>43693</c:v>
                </c:pt>
                <c:pt idx="270">
                  <c:v>43694</c:v>
                </c:pt>
                <c:pt idx="271">
                  <c:v>43695</c:v>
                </c:pt>
                <c:pt idx="272">
                  <c:v>43696</c:v>
                </c:pt>
                <c:pt idx="273">
                  <c:v>43697</c:v>
                </c:pt>
                <c:pt idx="274">
                  <c:v>43698</c:v>
                </c:pt>
                <c:pt idx="275">
                  <c:v>43699</c:v>
                </c:pt>
                <c:pt idx="276">
                  <c:v>43700</c:v>
                </c:pt>
                <c:pt idx="277">
                  <c:v>43701</c:v>
                </c:pt>
                <c:pt idx="278">
                  <c:v>43702</c:v>
                </c:pt>
                <c:pt idx="279">
                  <c:v>43703</c:v>
                </c:pt>
                <c:pt idx="280">
                  <c:v>43704</c:v>
                </c:pt>
                <c:pt idx="281">
                  <c:v>43705</c:v>
                </c:pt>
                <c:pt idx="282">
                  <c:v>43706</c:v>
                </c:pt>
                <c:pt idx="283">
                  <c:v>43707</c:v>
                </c:pt>
                <c:pt idx="284">
                  <c:v>43708</c:v>
                </c:pt>
                <c:pt idx="285">
                  <c:v>43709</c:v>
                </c:pt>
                <c:pt idx="286">
                  <c:v>43710</c:v>
                </c:pt>
                <c:pt idx="287">
                  <c:v>43711</c:v>
                </c:pt>
                <c:pt idx="288">
                  <c:v>43712</c:v>
                </c:pt>
                <c:pt idx="289">
                  <c:v>43713</c:v>
                </c:pt>
                <c:pt idx="290">
                  <c:v>43714</c:v>
                </c:pt>
                <c:pt idx="291">
                  <c:v>43715</c:v>
                </c:pt>
                <c:pt idx="292">
                  <c:v>43716</c:v>
                </c:pt>
                <c:pt idx="293">
                  <c:v>43717</c:v>
                </c:pt>
                <c:pt idx="294">
                  <c:v>43718</c:v>
                </c:pt>
                <c:pt idx="295">
                  <c:v>43719</c:v>
                </c:pt>
                <c:pt idx="296">
                  <c:v>43720</c:v>
                </c:pt>
                <c:pt idx="297">
                  <c:v>43721</c:v>
                </c:pt>
                <c:pt idx="298">
                  <c:v>43722</c:v>
                </c:pt>
                <c:pt idx="299">
                  <c:v>43723</c:v>
                </c:pt>
                <c:pt idx="300">
                  <c:v>43724</c:v>
                </c:pt>
                <c:pt idx="301">
                  <c:v>43725</c:v>
                </c:pt>
                <c:pt idx="302">
                  <c:v>43726</c:v>
                </c:pt>
                <c:pt idx="303">
                  <c:v>43727</c:v>
                </c:pt>
                <c:pt idx="304">
                  <c:v>43728</c:v>
                </c:pt>
                <c:pt idx="305">
                  <c:v>43729</c:v>
                </c:pt>
                <c:pt idx="306">
                  <c:v>43730</c:v>
                </c:pt>
                <c:pt idx="307">
                  <c:v>43731</c:v>
                </c:pt>
                <c:pt idx="308">
                  <c:v>43732</c:v>
                </c:pt>
                <c:pt idx="309">
                  <c:v>43733</c:v>
                </c:pt>
                <c:pt idx="310">
                  <c:v>43734</c:v>
                </c:pt>
                <c:pt idx="311">
                  <c:v>43735</c:v>
                </c:pt>
                <c:pt idx="312">
                  <c:v>43736</c:v>
                </c:pt>
                <c:pt idx="313">
                  <c:v>43737</c:v>
                </c:pt>
                <c:pt idx="314">
                  <c:v>43738</c:v>
                </c:pt>
                <c:pt idx="315">
                  <c:v>43739</c:v>
                </c:pt>
                <c:pt idx="316">
                  <c:v>43740</c:v>
                </c:pt>
                <c:pt idx="317">
                  <c:v>43741</c:v>
                </c:pt>
                <c:pt idx="318">
                  <c:v>43742</c:v>
                </c:pt>
                <c:pt idx="319">
                  <c:v>43743</c:v>
                </c:pt>
                <c:pt idx="320">
                  <c:v>43744</c:v>
                </c:pt>
                <c:pt idx="321">
                  <c:v>43745</c:v>
                </c:pt>
                <c:pt idx="322">
                  <c:v>43746</c:v>
                </c:pt>
                <c:pt idx="323">
                  <c:v>43747</c:v>
                </c:pt>
                <c:pt idx="324">
                  <c:v>43748</c:v>
                </c:pt>
                <c:pt idx="325">
                  <c:v>43749</c:v>
                </c:pt>
                <c:pt idx="326">
                  <c:v>43750</c:v>
                </c:pt>
                <c:pt idx="327">
                  <c:v>43751</c:v>
                </c:pt>
                <c:pt idx="328">
                  <c:v>43752</c:v>
                </c:pt>
                <c:pt idx="329">
                  <c:v>43753</c:v>
                </c:pt>
                <c:pt idx="330">
                  <c:v>43754</c:v>
                </c:pt>
                <c:pt idx="331">
                  <c:v>43755</c:v>
                </c:pt>
                <c:pt idx="332">
                  <c:v>43756</c:v>
                </c:pt>
                <c:pt idx="333">
                  <c:v>43757</c:v>
                </c:pt>
                <c:pt idx="334">
                  <c:v>43758</c:v>
                </c:pt>
                <c:pt idx="335">
                  <c:v>43759</c:v>
                </c:pt>
                <c:pt idx="336">
                  <c:v>43760</c:v>
                </c:pt>
                <c:pt idx="337">
                  <c:v>43761</c:v>
                </c:pt>
                <c:pt idx="338">
                  <c:v>43762</c:v>
                </c:pt>
                <c:pt idx="339">
                  <c:v>43763</c:v>
                </c:pt>
                <c:pt idx="340">
                  <c:v>43764</c:v>
                </c:pt>
                <c:pt idx="341">
                  <c:v>43765</c:v>
                </c:pt>
                <c:pt idx="342">
                  <c:v>43766</c:v>
                </c:pt>
                <c:pt idx="343">
                  <c:v>43767</c:v>
                </c:pt>
                <c:pt idx="344">
                  <c:v>43768</c:v>
                </c:pt>
                <c:pt idx="345">
                  <c:v>43769</c:v>
                </c:pt>
                <c:pt idx="346">
                  <c:v>43770</c:v>
                </c:pt>
                <c:pt idx="347">
                  <c:v>43771</c:v>
                </c:pt>
                <c:pt idx="348">
                  <c:v>43772</c:v>
                </c:pt>
                <c:pt idx="349">
                  <c:v>43773</c:v>
                </c:pt>
                <c:pt idx="350">
                  <c:v>43774</c:v>
                </c:pt>
                <c:pt idx="351">
                  <c:v>43775</c:v>
                </c:pt>
                <c:pt idx="352">
                  <c:v>43776</c:v>
                </c:pt>
                <c:pt idx="353">
                  <c:v>43777</c:v>
                </c:pt>
                <c:pt idx="354">
                  <c:v>43778</c:v>
                </c:pt>
                <c:pt idx="355">
                  <c:v>43779</c:v>
                </c:pt>
                <c:pt idx="356">
                  <c:v>43780</c:v>
                </c:pt>
                <c:pt idx="357">
                  <c:v>43781</c:v>
                </c:pt>
                <c:pt idx="358">
                  <c:v>43782</c:v>
                </c:pt>
                <c:pt idx="359">
                  <c:v>43783</c:v>
                </c:pt>
                <c:pt idx="360">
                  <c:v>43784</c:v>
                </c:pt>
                <c:pt idx="361">
                  <c:v>43785</c:v>
                </c:pt>
                <c:pt idx="362">
                  <c:v>43786</c:v>
                </c:pt>
                <c:pt idx="363">
                  <c:v>43787</c:v>
                </c:pt>
                <c:pt idx="364">
                  <c:v>43788</c:v>
                </c:pt>
                <c:pt idx="365">
                  <c:v>43789</c:v>
                </c:pt>
                <c:pt idx="366">
                  <c:v>43790</c:v>
                </c:pt>
                <c:pt idx="367">
                  <c:v>43791</c:v>
                </c:pt>
                <c:pt idx="368">
                  <c:v>43792</c:v>
                </c:pt>
                <c:pt idx="369">
                  <c:v>43793</c:v>
                </c:pt>
                <c:pt idx="370">
                  <c:v>43794</c:v>
                </c:pt>
                <c:pt idx="371">
                  <c:v>43795</c:v>
                </c:pt>
                <c:pt idx="372">
                  <c:v>43796</c:v>
                </c:pt>
                <c:pt idx="373">
                  <c:v>43797</c:v>
                </c:pt>
                <c:pt idx="374">
                  <c:v>43798</c:v>
                </c:pt>
                <c:pt idx="375">
                  <c:v>43799</c:v>
                </c:pt>
                <c:pt idx="376">
                  <c:v>43800</c:v>
                </c:pt>
                <c:pt idx="377">
                  <c:v>43801</c:v>
                </c:pt>
                <c:pt idx="378">
                  <c:v>43802</c:v>
                </c:pt>
                <c:pt idx="379">
                  <c:v>43803</c:v>
                </c:pt>
                <c:pt idx="380">
                  <c:v>43804</c:v>
                </c:pt>
                <c:pt idx="381">
                  <c:v>43805</c:v>
                </c:pt>
                <c:pt idx="382">
                  <c:v>43806</c:v>
                </c:pt>
                <c:pt idx="383">
                  <c:v>43807</c:v>
                </c:pt>
                <c:pt idx="384">
                  <c:v>43808</c:v>
                </c:pt>
                <c:pt idx="385">
                  <c:v>43809</c:v>
                </c:pt>
                <c:pt idx="386">
                  <c:v>43810</c:v>
                </c:pt>
                <c:pt idx="387">
                  <c:v>43811</c:v>
                </c:pt>
                <c:pt idx="388">
                  <c:v>43812</c:v>
                </c:pt>
                <c:pt idx="389">
                  <c:v>43813</c:v>
                </c:pt>
                <c:pt idx="390">
                  <c:v>43814</c:v>
                </c:pt>
                <c:pt idx="391">
                  <c:v>43815</c:v>
                </c:pt>
                <c:pt idx="392">
                  <c:v>43816</c:v>
                </c:pt>
                <c:pt idx="393">
                  <c:v>43817</c:v>
                </c:pt>
                <c:pt idx="394">
                  <c:v>43818</c:v>
                </c:pt>
                <c:pt idx="395">
                  <c:v>43819</c:v>
                </c:pt>
                <c:pt idx="396">
                  <c:v>43820</c:v>
                </c:pt>
                <c:pt idx="397">
                  <c:v>43821</c:v>
                </c:pt>
                <c:pt idx="398">
                  <c:v>43822</c:v>
                </c:pt>
                <c:pt idx="399">
                  <c:v>43823</c:v>
                </c:pt>
                <c:pt idx="400">
                  <c:v>43824</c:v>
                </c:pt>
                <c:pt idx="401">
                  <c:v>43825</c:v>
                </c:pt>
                <c:pt idx="402">
                  <c:v>43826</c:v>
                </c:pt>
                <c:pt idx="403">
                  <c:v>43827</c:v>
                </c:pt>
                <c:pt idx="404">
                  <c:v>43828</c:v>
                </c:pt>
                <c:pt idx="405">
                  <c:v>43829</c:v>
                </c:pt>
                <c:pt idx="406">
                  <c:v>43830</c:v>
                </c:pt>
                <c:pt idx="407">
                  <c:v>43831</c:v>
                </c:pt>
                <c:pt idx="408">
                  <c:v>43832</c:v>
                </c:pt>
                <c:pt idx="409">
                  <c:v>43833</c:v>
                </c:pt>
                <c:pt idx="410">
                  <c:v>43834</c:v>
                </c:pt>
                <c:pt idx="411">
                  <c:v>43835</c:v>
                </c:pt>
                <c:pt idx="412">
                  <c:v>43836</c:v>
                </c:pt>
                <c:pt idx="413">
                  <c:v>43837</c:v>
                </c:pt>
                <c:pt idx="414">
                  <c:v>43838</c:v>
                </c:pt>
                <c:pt idx="415">
                  <c:v>43839</c:v>
                </c:pt>
                <c:pt idx="416">
                  <c:v>43840</c:v>
                </c:pt>
                <c:pt idx="417">
                  <c:v>43841</c:v>
                </c:pt>
                <c:pt idx="418">
                  <c:v>43842</c:v>
                </c:pt>
                <c:pt idx="419">
                  <c:v>43843</c:v>
                </c:pt>
                <c:pt idx="420">
                  <c:v>43844</c:v>
                </c:pt>
                <c:pt idx="421">
                  <c:v>43845</c:v>
                </c:pt>
                <c:pt idx="422">
                  <c:v>43846</c:v>
                </c:pt>
                <c:pt idx="423">
                  <c:v>43847</c:v>
                </c:pt>
                <c:pt idx="424">
                  <c:v>43848</c:v>
                </c:pt>
                <c:pt idx="425">
                  <c:v>43849</c:v>
                </c:pt>
                <c:pt idx="426">
                  <c:v>43850</c:v>
                </c:pt>
                <c:pt idx="427">
                  <c:v>43851</c:v>
                </c:pt>
                <c:pt idx="428">
                  <c:v>43852</c:v>
                </c:pt>
                <c:pt idx="429">
                  <c:v>43853</c:v>
                </c:pt>
                <c:pt idx="430">
                  <c:v>43854</c:v>
                </c:pt>
                <c:pt idx="431">
                  <c:v>43855</c:v>
                </c:pt>
                <c:pt idx="432">
                  <c:v>43856</c:v>
                </c:pt>
                <c:pt idx="433">
                  <c:v>43857</c:v>
                </c:pt>
                <c:pt idx="434">
                  <c:v>43858</c:v>
                </c:pt>
                <c:pt idx="435">
                  <c:v>43859</c:v>
                </c:pt>
                <c:pt idx="436">
                  <c:v>43860</c:v>
                </c:pt>
                <c:pt idx="437">
                  <c:v>43861</c:v>
                </c:pt>
                <c:pt idx="438">
                  <c:v>43862</c:v>
                </c:pt>
                <c:pt idx="439">
                  <c:v>43863</c:v>
                </c:pt>
                <c:pt idx="440">
                  <c:v>43864</c:v>
                </c:pt>
                <c:pt idx="441">
                  <c:v>43865</c:v>
                </c:pt>
                <c:pt idx="442">
                  <c:v>43866</c:v>
                </c:pt>
                <c:pt idx="443">
                  <c:v>43867</c:v>
                </c:pt>
                <c:pt idx="444">
                  <c:v>43868</c:v>
                </c:pt>
                <c:pt idx="445">
                  <c:v>43869</c:v>
                </c:pt>
                <c:pt idx="446">
                  <c:v>43870</c:v>
                </c:pt>
                <c:pt idx="447">
                  <c:v>43871</c:v>
                </c:pt>
                <c:pt idx="448">
                  <c:v>43872</c:v>
                </c:pt>
                <c:pt idx="449">
                  <c:v>43873</c:v>
                </c:pt>
                <c:pt idx="450">
                  <c:v>43874</c:v>
                </c:pt>
                <c:pt idx="451">
                  <c:v>43875</c:v>
                </c:pt>
                <c:pt idx="452">
                  <c:v>43876</c:v>
                </c:pt>
                <c:pt idx="453">
                  <c:v>43877</c:v>
                </c:pt>
                <c:pt idx="454">
                  <c:v>43878</c:v>
                </c:pt>
                <c:pt idx="455">
                  <c:v>43879</c:v>
                </c:pt>
                <c:pt idx="456">
                  <c:v>43880</c:v>
                </c:pt>
                <c:pt idx="457">
                  <c:v>43881</c:v>
                </c:pt>
                <c:pt idx="458">
                  <c:v>43882</c:v>
                </c:pt>
                <c:pt idx="459">
                  <c:v>43883</c:v>
                </c:pt>
                <c:pt idx="460">
                  <c:v>43884</c:v>
                </c:pt>
                <c:pt idx="461">
                  <c:v>43885</c:v>
                </c:pt>
                <c:pt idx="462">
                  <c:v>43886</c:v>
                </c:pt>
                <c:pt idx="463">
                  <c:v>43887</c:v>
                </c:pt>
                <c:pt idx="464">
                  <c:v>43888</c:v>
                </c:pt>
                <c:pt idx="465">
                  <c:v>43889</c:v>
                </c:pt>
                <c:pt idx="466">
                  <c:v>43890</c:v>
                </c:pt>
                <c:pt idx="467">
                  <c:v>43891</c:v>
                </c:pt>
                <c:pt idx="468">
                  <c:v>43892</c:v>
                </c:pt>
                <c:pt idx="469">
                  <c:v>43893</c:v>
                </c:pt>
                <c:pt idx="470">
                  <c:v>43894</c:v>
                </c:pt>
                <c:pt idx="471">
                  <c:v>43895</c:v>
                </c:pt>
                <c:pt idx="472">
                  <c:v>43896</c:v>
                </c:pt>
                <c:pt idx="473">
                  <c:v>43897</c:v>
                </c:pt>
                <c:pt idx="474">
                  <c:v>43898</c:v>
                </c:pt>
                <c:pt idx="475">
                  <c:v>43899</c:v>
                </c:pt>
                <c:pt idx="476">
                  <c:v>43900</c:v>
                </c:pt>
                <c:pt idx="477">
                  <c:v>43901</c:v>
                </c:pt>
                <c:pt idx="478">
                  <c:v>43902</c:v>
                </c:pt>
                <c:pt idx="479">
                  <c:v>43903</c:v>
                </c:pt>
                <c:pt idx="480">
                  <c:v>43904</c:v>
                </c:pt>
                <c:pt idx="481">
                  <c:v>43905</c:v>
                </c:pt>
                <c:pt idx="482">
                  <c:v>43906</c:v>
                </c:pt>
                <c:pt idx="483">
                  <c:v>43907</c:v>
                </c:pt>
                <c:pt idx="484">
                  <c:v>43908</c:v>
                </c:pt>
                <c:pt idx="485">
                  <c:v>43909</c:v>
                </c:pt>
                <c:pt idx="486">
                  <c:v>43910</c:v>
                </c:pt>
                <c:pt idx="487">
                  <c:v>43911</c:v>
                </c:pt>
                <c:pt idx="488">
                  <c:v>43912</c:v>
                </c:pt>
                <c:pt idx="489">
                  <c:v>43913</c:v>
                </c:pt>
                <c:pt idx="490">
                  <c:v>43914</c:v>
                </c:pt>
                <c:pt idx="491">
                  <c:v>43915</c:v>
                </c:pt>
                <c:pt idx="492">
                  <c:v>43916</c:v>
                </c:pt>
                <c:pt idx="493">
                  <c:v>43917</c:v>
                </c:pt>
                <c:pt idx="494">
                  <c:v>43918</c:v>
                </c:pt>
                <c:pt idx="495">
                  <c:v>43919</c:v>
                </c:pt>
                <c:pt idx="496">
                  <c:v>43920</c:v>
                </c:pt>
                <c:pt idx="497">
                  <c:v>43921</c:v>
                </c:pt>
                <c:pt idx="498">
                  <c:v>43922</c:v>
                </c:pt>
                <c:pt idx="499">
                  <c:v>43923</c:v>
                </c:pt>
                <c:pt idx="500">
                  <c:v>43924</c:v>
                </c:pt>
                <c:pt idx="501">
                  <c:v>43925</c:v>
                </c:pt>
                <c:pt idx="502">
                  <c:v>43926</c:v>
                </c:pt>
                <c:pt idx="503">
                  <c:v>43927</c:v>
                </c:pt>
                <c:pt idx="504">
                  <c:v>43928</c:v>
                </c:pt>
                <c:pt idx="505">
                  <c:v>43929</c:v>
                </c:pt>
                <c:pt idx="506">
                  <c:v>43930</c:v>
                </c:pt>
                <c:pt idx="507">
                  <c:v>43931</c:v>
                </c:pt>
                <c:pt idx="508">
                  <c:v>43932</c:v>
                </c:pt>
                <c:pt idx="509">
                  <c:v>43933</c:v>
                </c:pt>
                <c:pt idx="510">
                  <c:v>43934</c:v>
                </c:pt>
                <c:pt idx="511">
                  <c:v>43935</c:v>
                </c:pt>
                <c:pt idx="512">
                  <c:v>43936</c:v>
                </c:pt>
                <c:pt idx="513">
                  <c:v>43937</c:v>
                </c:pt>
                <c:pt idx="514">
                  <c:v>43938</c:v>
                </c:pt>
                <c:pt idx="515">
                  <c:v>43939</c:v>
                </c:pt>
                <c:pt idx="516">
                  <c:v>43940</c:v>
                </c:pt>
                <c:pt idx="517">
                  <c:v>43941</c:v>
                </c:pt>
                <c:pt idx="518">
                  <c:v>43942</c:v>
                </c:pt>
                <c:pt idx="519">
                  <c:v>43943</c:v>
                </c:pt>
                <c:pt idx="520">
                  <c:v>43944</c:v>
                </c:pt>
                <c:pt idx="521">
                  <c:v>43945</c:v>
                </c:pt>
                <c:pt idx="522">
                  <c:v>43946</c:v>
                </c:pt>
                <c:pt idx="523">
                  <c:v>43947</c:v>
                </c:pt>
                <c:pt idx="524">
                  <c:v>43948</c:v>
                </c:pt>
                <c:pt idx="525">
                  <c:v>43949</c:v>
                </c:pt>
                <c:pt idx="526">
                  <c:v>43950</c:v>
                </c:pt>
                <c:pt idx="527">
                  <c:v>43951</c:v>
                </c:pt>
                <c:pt idx="528">
                  <c:v>43952</c:v>
                </c:pt>
                <c:pt idx="529">
                  <c:v>43953</c:v>
                </c:pt>
                <c:pt idx="530">
                  <c:v>43954</c:v>
                </c:pt>
                <c:pt idx="531">
                  <c:v>43955</c:v>
                </c:pt>
                <c:pt idx="532">
                  <c:v>43956</c:v>
                </c:pt>
                <c:pt idx="533">
                  <c:v>43957</c:v>
                </c:pt>
                <c:pt idx="534">
                  <c:v>43958</c:v>
                </c:pt>
                <c:pt idx="535">
                  <c:v>43959</c:v>
                </c:pt>
                <c:pt idx="536">
                  <c:v>43960</c:v>
                </c:pt>
                <c:pt idx="537">
                  <c:v>43961</c:v>
                </c:pt>
                <c:pt idx="538">
                  <c:v>43962</c:v>
                </c:pt>
                <c:pt idx="539">
                  <c:v>43963</c:v>
                </c:pt>
                <c:pt idx="540">
                  <c:v>43964</c:v>
                </c:pt>
                <c:pt idx="541">
                  <c:v>43965</c:v>
                </c:pt>
                <c:pt idx="542">
                  <c:v>43966</c:v>
                </c:pt>
                <c:pt idx="543">
                  <c:v>43967</c:v>
                </c:pt>
                <c:pt idx="544">
                  <c:v>43968</c:v>
                </c:pt>
                <c:pt idx="545">
                  <c:v>43969</c:v>
                </c:pt>
                <c:pt idx="546">
                  <c:v>43970</c:v>
                </c:pt>
                <c:pt idx="547">
                  <c:v>43971</c:v>
                </c:pt>
                <c:pt idx="548">
                  <c:v>43972</c:v>
                </c:pt>
                <c:pt idx="549">
                  <c:v>43973</c:v>
                </c:pt>
                <c:pt idx="550">
                  <c:v>43974</c:v>
                </c:pt>
                <c:pt idx="551">
                  <c:v>43975</c:v>
                </c:pt>
                <c:pt idx="552">
                  <c:v>43976</c:v>
                </c:pt>
                <c:pt idx="553">
                  <c:v>43977</c:v>
                </c:pt>
              </c:numCache>
            </c:numRef>
          </c:cat>
          <c:val>
            <c:numRef>
              <c:f>运行数据!$AT$7:$AT$9999</c:f>
              <c:numCache>
                <c:formatCode>#,##0_ </c:formatCode>
                <c:ptCount val="9993"/>
                <c:pt idx="0">
                  <c:v>13486</c:v>
                </c:pt>
                <c:pt idx="1">
                  <c:v>13486</c:v>
                </c:pt>
                <c:pt idx="2">
                  <c:v>13774</c:v>
                </c:pt>
                <c:pt idx="3">
                  <c:v>13243</c:v>
                </c:pt>
                <c:pt idx="4">
                  <c:v>12802</c:v>
                </c:pt>
                <c:pt idx="5">
                  <c:v>12771</c:v>
                </c:pt>
                <c:pt idx="6">
                  <c:v>13123</c:v>
                </c:pt>
                <c:pt idx="7">
                  <c:v>13124</c:v>
                </c:pt>
                <c:pt idx="8">
                  <c:v>13125</c:v>
                </c:pt>
                <c:pt idx="9">
                  <c:v>13438</c:v>
                </c:pt>
                <c:pt idx="10">
                  <c:v>13547</c:v>
                </c:pt>
                <c:pt idx="11">
                  <c:v>13662</c:v>
                </c:pt>
                <c:pt idx="12">
                  <c:v>13655</c:v>
                </c:pt>
                <c:pt idx="13">
                  <c:v>13544</c:v>
                </c:pt>
                <c:pt idx="14">
                  <c:v>13518</c:v>
                </c:pt>
                <c:pt idx="15">
                  <c:v>13514</c:v>
                </c:pt>
                <c:pt idx="16">
                  <c:v>13455</c:v>
                </c:pt>
                <c:pt idx="17">
                  <c:v>13403</c:v>
                </c:pt>
                <c:pt idx="18">
                  <c:v>13422</c:v>
                </c:pt>
                <c:pt idx="19">
                  <c:v>13353</c:v>
                </c:pt>
                <c:pt idx="20">
                  <c:v>12974</c:v>
                </c:pt>
                <c:pt idx="21">
                  <c:v>13500</c:v>
                </c:pt>
                <c:pt idx="22">
                  <c:v>13545</c:v>
                </c:pt>
                <c:pt idx="23">
                  <c:v>13071</c:v>
                </c:pt>
                <c:pt idx="24">
                  <c:v>12844</c:v>
                </c:pt>
                <c:pt idx="25">
                  <c:v>12840</c:v>
                </c:pt>
                <c:pt idx="26">
                  <c:v>13052</c:v>
                </c:pt>
                <c:pt idx="27">
                  <c:v>13053</c:v>
                </c:pt>
                <c:pt idx="28">
                  <c:v>13488</c:v>
                </c:pt>
                <c:pt idx="29">
                  <c:v>13444</c:v>
                </c:pt>
                <c:pt idx="30">
                  <c:v>13437</c:v>
                </c:pt>
                <c:pt idx="31">
                  <c:v>12947</c:v>
                </c:pt>
                <c:pt idx="32">
                  <c:v>12821</c:v>
                </c:pt>
                <c:pt idx="33">
                  <c:v>12848</c:v>
                </c:pt>
                <c:pt idx="34">
                  <c:v>12905</c:v>
                </c:pt>
                <c:pt idx="35">
                  <c:v>12980</c:v>
                </c:pt>
                <c:pt idx="36">
                  <c:v>13042</c:v>
                </c:pt>
                <c:pt idx="37">
                  <c:v>13317</c:v>
                </c:pt>
                <c:pt idx="38">
                  <c:v>13463</c:v>
                </c:pt>
                <c:pt idx="39">
                  <c:v>13101</c:v>
                </c:pt>
                <c:pt idx="40">
                  <c:v>12958</c:v>
                </c:pt>
                <c:pt idx="41">
                  <c:v>13109</c:v>
                </c:pt>
                <c:pt idx="42">
                  <c:v>13466</c:v>
                </c:pt>
                <c:pt idx="43">
                  <c:v>13365</c:v>
                </c:pt>
                <c:pt idx="44">
                  <c:v>13560</c:v>
                </c:pt>
                <c:pt idx="45">
                  <c:v>13592</c:v>
                </c:pt>
                <c:pt idx="46">
                  <c:v>13743</c:v>
                </c:pt>
                <c:pt idx="47">
                  <c:v>14104</c:v>
                </c:pt>
                <c:pt idx="48">
                  <c:v>14078</c:v>
                </c:pt>
                <c:pt idx="49">
                  <c:v>14162</c:v>
                </c:pt>
                <c:pt idx="50">
                  <c:v>14453</c:v>
                </c:pt>
                <c:pt idx="51">
                  <c:v>14252</c:v>
                </c:pt>
                <c:pt idx="52">
                  <c:v>14400</c:v>
                </c:pt>
                <c:pt idx="53">
                  <c:v>14347</c:v>
                </c:pt>
                <c:pt idx="54">
                  <c:v>13879</c:v>
                </c:pt>
                <c:pt idx="55">
                  <c:v>13471</c:v>
                </c:pt>
                <c:pt idx="56">
                  <c:v>12926</c:v>
                </c:pt>
                <c:pt idx="57">
                  <c:v>12934</c:v>
                </c:pt>
                <c:pt idx="58">
                  <c:v>13031</c:v>
                </c:pt>
                <c:pt idx="59">
                  <c:v>13001</c:v>
                </c:pt>
                <c:pt idx="60">
                  <c:v>12959</c:v>
                </c:pt>
                <c:pt idx="61">
                  <c:v>12388</c:v>
                </c:pt>
                <c:pt idx="62">
                  <c:v>12613</c:v>
                </c:pt>
                <c:pt idx="63">
                  <c:v>13422</c:v>
                </c:pt>
                <c:pt idx="64">
                  <c:v>13499</c:v>
                </c:pt>
                <c:pt idx="65">
                  <c:v>13529</c:v>
                </c:pt>
                <c:pt idx="66">
                  <c:v>13488</c:v>
                </c:pt>
                <c:pt idx="67">
                  <c:v>13508</c:v>
                </c:pt>
                <c:pt idx="68">
                  <c:v>13564</c:v>
                </c:pt>
                <c:pt idx="69">
                  <c:v>13715</c:v>
                </c:pt>
                <c:pt idx="70">
                  <c:v>13934</c:v>
                </c:pt>
                <c:pt idx="71">
                  <c:v>14034</c:v>
                </c:pt>
                <c:pt idx="72">
                  <c:v>14037</c:v>
                </c:pt>
                <c:pt idx="73">
                  <c:v>13966</c:v>
                </c:pt>
                <c:pt idx="74">
                  <c:v>13537</c:v>
                </c:pt>
                <c:pt idx="75">
                  <c:v>13380</c:v>
                </c:pt>
                <c:pt idx="76">
                  <c:v>13374</c:v>
                </c:pt>
                <c:pt idx="77">
                  <c:v>13387</c:v>
                </c:pt>
                <c:pt idx="78">
                  <c:v>13380</c:v>
                </c:pt>
                <c:pt idx="79">
                  <c:v>13365</c:v>
                </c:pt>
                <c:pt idx="80">
                  <c:v>13328</c:v>
                </c:pt>
                <c:pt idx="81">
                  <c:v>13378</c:v>
                </c:pt>
                <c:pt idx="82">
                  <c:v>13395</c:v>
                </c:pt>
                <c:pt idx="83">
                  <c:v>13398</c:v>
                </c:pt>
                <c:pt idx="84">
                  <c:v>12949</c:v>
                </c:pt>
                <c:pt idx="85">
                  <c:v>13613</c:v>
                </c:pt>
                <c:pt idx="86">
                  <c:v>14257</c:v>
                </c:pt>
                <c:pt idx="87">
                  <c:v>14555</c:v>
                </c:pt>
                <c:pt idx="88">
                  <c:v>14568</c:v>
                </c:pt>
                <c:pt idx="89">
                  <c:v>14131</c:v>
                </c:pt>
                <c:pt idx="90">
                  <c:v>13797</c:v>
                </c:pt>
                <c:pt idx="91">
                  <c:v>14037</c:v>
                </c:pt>
                <c:pt idx="92">
                  <c:v>14076</c:v>
                </c:pt>
                <c:pt idx="93">
                  <c:v>13829</c:v>
                </c:pt>
                <c:pt idx="94">
                  <c:v>12609</c:v>
                </c:pt>
                <c:pt idx="95">
                  <c:v>10923</c:v>
                </c:pt>
                <c:pt idx="96">
                  <c:v>12597</c:v>
                </c:pt>
                <c:pt idx="97">
                  <c:v>14114</c:v>
                </c:pt>
                <c:pt idx="98">
                  <c:v>13974</c:v>
                </c:pt>
                <c:pt idx="99">
                  <c:v>14190</c:v>
                </c:pt>
                <c:pt idx="100">
                  <c:v>14338</c:v>
                </c:pt>
                <c:pt idx="101">
                  <c:v>14092</c:v>
                </c:pt>
                <c:pt idx="102">
                  <c:v>14775</c:v>
                </c:pt>
                <c:pt idx="103">
                  <c:v>14570</c:v>
                </c:pt>
                <c:pt idx="104">
                  <c:v>14779</c:v>
                </c:pt>
                <c:pt idx="105">
                  <c:v>14670</c:v>
                </c:pt>
                <c:pt idx="106">
                  <c:v>14830</c:v>
                </c:pt>
                <c:pt idx="107">
                  <c:v>14020</c:v>
                </c:pt>
                <c:pt idx="108">
                  <c:v>13907</c:v>
                </c:pt>
                <c:pt idx="109">
                  <c:v>13909</c:v>
                </c:pt>
                <c:pt idx="110">
                  <c:v>13789</c:v>
                </c:pt>
                <c:pt idx="111">
                  <c:v>13814</c:v>
                </c:pt>
                <c:pt idx="112">
                  <c:v>13978</c:v>
                </c:pt>
                <c:pt idx="113">
                  <c:v>13962</c:v>
                </c:pt>
                <c:pt idx="114">
                  <c:v>13901</c:v>
                </c:pt>
                <c:pt idx="115">
                  <c:v>13866</c:v>
                </c:pt>
                <c:pt idx="116">
                  <c:v>14053</c:v>
                </c:pt>
                <c:pt idx="117">
                  <c:v>13980</c:v>
                </c:pt>
                <c:pt idx="118">
                  <c:v>13939</c:v>
                </c:pt>
                <c:pt idx="119">
                  <c:v>13927</c:v>
                </c:pt>
                <c:pt idx="120">
                  <c:v>12778</c:v>
                </c:pt>
                <c:pt idx="121">
                  <c:v>14905</c:v>
                </c:pt>
                <c:pt idx="122">
                  <c:v>14839</c:v>
                </c:pt>
                <c:pt idx="123">
                  <c:v>14923</c:v>
                </c:pt>
                <c:pt idx="124">
                  <c:v>14948</c:v>
                </c:pt>
                <c:pt idx="125">
                  <c:v>14268</c:v>
                </c:pt>
                <c:pt idx="126">
                  <c:v>13896</c:v>
                </c:pt>
                <c:pt idx="127">
                  <c:v>13850</c:v>
                </c:pt>
                <c:pt idx="128">
                  <c:v>13772</c:v>
                </c:pt>
                <c:pt idx="129">
                  <c:v>13684</c:v>
                </c:pt>
                <c:pt idx="130">
                  <c:v>13708</c:v>
                </c:pt>
                <c:pt idx="131">
                  <c:v>13709</c:v>
                </c:pt>
                <c:pt idx="132">
                  <c:v>13758</c:v>
                </c:pt>
                <c:pt idx="133">
                  <c:v>13912</c:v>
                </c:pt>
                <c:pt idx="134">
                  <c:v>13911</c:v>
                </c:pt>
                <c:pt idx="135">
                  <c:v>13863</c:v>
                </c:pt>
                <c:pt idx="136">
                  <c:v>14000</c:v>
                </c:pt>
                <c:pt idx="137">
                  <c:v>14263</c:v>
                </c:pt>
                <c:pt idx="138">
                  <c:v>14511</c:v>
                </c:pt>
                <c:pt idx="139">
                  <c:v>13924</c:v>
                </c:pt>
                <c:pt idx="140">
                  <c:v>13466</c:v>
                </c:pt>
                <c:pt idx="141">
                  <c:v>13524</c:v>
                </c:pt>
                <c:pt idx="142">
                  <c:v>13934</c:v>
                </c:pt>
                <c:pt idx="143">
                  <c:v>14381</c:v>
                </c:pt>
                <c:pt idx="144">
                  <c:v>13717</c:v>
                </c:pt>
                <c:pt idx="145">
                  <c:v>11261</c:v>
                </c:pt>
                <c:pt idx="146">
                  <c:v>17770</c:v>
                </c:pt>
                <c:pt idx="147">
                  <c:v>12500</c:v>
                </c:pt>
                <c:pt idx="148">
                  <c:v>11510</c:v>
                </c:pt>
                <c:pt idx="149">
                  <c:v>11371</c:v>
                </c:pt>
                <c:pt idx="150">
                  <c:v>12673</c:v>
                </c:pt>
                <c:pt idx="151">
                  <c:v>9162</c:v>
                </c:pt>
                <c:pt idx="152">
                  <c:v>11710</c:v>
                </c:pt>
                <c:pt idx="153">
                  <c:v>13202</c:v>
                </c:pt>
                <c:pt idx="154">
                  <c:v>13637</c:v>
                </c:pt>
                <c:pt idx="155">
                  <c:v>14198</c:v>
                </c:pt>
                <c:pt idx="156">
                  <c:v>14214</c:v>
                </c:pt>
                <c:pt idx="157">
                  <c:v>14615</c:v>
                </c:pt>
                <c:pt idx="158">
                  <c:v>16269</c:v>
                </c:pt>
                <c:pt idx="159">
                  <c:v>16029</c:v>
                </c:pt>
                <c:pt idx="160">
                  <c:v>16230</c:v>
                </c:pt>
                <c:pt idx="161">
                  <c:v>15566</c:v>
                </c:pt>
                <c:pt idx="162">
                  <c:v>15439</c:v>
                </c:pt>
                <c:pt idx="163">
                  <c:v>15032</c:v>
                </c:pt>
                <c:pt idx="164">
                  <c:v>14296</c:v>
                </c:pt>
                <c:pt idx="165">
                  <c:v>13887</c:v>
                </c:pt>
                <c:pt idx="166">
                  <c:v>13520</c:v>
                </c:pt>
                <c:pt idx="167">
                  <c:v>13577</c:v>
                </c:pt>
                <c:pt idx="168">
                  <c:v>13675</c:v>
                </c:pt>
                <c:pt idx="169">
                  <c:v>13578</c:v>
                </c:pt>
                <c:pt idx="170">
                  <c:v>13077</c:v>
                </c:pt>
                <c:pt idx="171">
                  <c:v>14393</c:v>
                </c:pt>
                <c:pt idx="172">
                  <c:v>14198</c:v>
                </c:pt>
                <c:pt idx="173">
                  <c:v>13924</c:v>
                </c:pt>
                <c:pt idx="174">
                  <c:v>14578</c:v>
                </c:pt>
                <c:pt idx="175">
                  <c:v>14560</c:v>
                </c:pt>
                <c:pt idx="176">
                  <c:v>14400</c:v>
                </c:pt>
                <c:pt idx="177">
                  <c:v>13479</c:v>
                </c:pt>
                <c:pt idx="178">
                  <c:v>14991</c:v>
                </c:pt>
                <c:pt idx="179">
                  <c:v>12536</c:v>
                </c:pt>
                <c:pt idx="180">
                  <c:v>12680</c:v>
                </c:pt>
                <c:pt idx="181">
                  <c:v>11886</c:v>
                </c:pt>
                <c:pt idx="182">
                  <c:v>12647</c:v>
                </c:pt>
                <c:pt idx="183">
                  <c:v>12665</c:v>
                </c:pt>
                <c:pt idx="184">
                  <c:v>13364</c:v>
                </c:pt>
                <c:pt idx="185">
                  <c:v>13814</c:v>
                </c:pt>
                <c:pt idx="186">
                  <c:v>13816</c:v>
                </c:pt>
                <c:pt idx="187">
                  <c:v>13887</c:v>
                </c:pt>
                <c:pt idx="188">
                  <c:v>13768</c:v>
                </c:pt>
                <c:pt idx="189">
                  <c:v>13540</c:v>
                </c:pt>
                <c:pt idx="190">
                  <c:v>13512</c:v>
                </c:pt>
                <c:pt idx="191">
                  <c:v>13535</c:v>
                </c:pt>
                <c:pt idx="192">
                  <c:v>13066</c:v>
                </c:pt>
                <c:pt idx="193">
                  <c:v>13421</c:v>
                </c:pt>
                <c:pt idx="194">
                  <c:v>13228</c:v>
                </c:pt>
                <c:pt idx="195">
                  <c:v>13548</c:v>
                </c:pt>
                <c:pt idx="196">
                  <c:v>13442</c:v>
                </c:pt>
                <c:pt idx="197">
                  <c:v>12809</c:v>
                </c:pt>
                <c:pt idx="198">
                  <c:v>12846</c:v>
                </c:pt>
                <c:pt idx="199">
                  <c:v>12967</c:v>
                </c:pt>
                <c:pt idx="200">
                  <c:v>13004</c:v>
                </c:pt>
                <c:pt idx="201">
                  <c:v>13262</c:v>
                </c:pt>
                <c:pt idx="202">
                  <c:v>13228</c:v>
                </c:pt>
                <c:pt idx="203">
                  <c:v>12257</c:v>
                </c:pt>
                <c:pt idx="204">
                  <c:v>13201</c:v>
                </c:pt>
                <c:pt idx="205">
                  <c:v>13140</c:v>
                </c:pt>
                <c:pt idx="206">
                  <c:v>13241</c:v>
                </c:pt>
                <c:pt idx="207">
                  <c:v>13325</c:v>
                </c:pt>
                <c:pt idx="208">
                  <c:v>13368</c:v>
                </c:pt>
                <c:pt idx="209">
                  <c:v>13368</c:v>
                </c:pt>
                <c:pt idx="210">
                  <c:v>13463.3</c:v>
                </c:pt>
                <c:pt idx="211">
                  <c:v>11698</c:v>
                </c:pt>
                <c:pt idx="212">
                  <c:v>12051</c:v>
                </c:pt>
                <c:pt idx="213">
                  <c:v>12824</c:v>
                </c:pt>
                <c:pt idx="214">
                  <c:v>13765</c:v>
                </c:pt>
                <c:pt idx="215">
                  <c:v>14118</c:v>
                </c:pt>
                <c:pt idx="216">
                  <c:v>14091</c:v>
                </c:pt>
                <c:pt idx="217">
                  <c:v>14092</c:v>
                </c:pt>
                <c:pt idx="218">
                  <c:v>14093</c:v>
                </c:pt>
                <c:pt idx="219">
                  <c:v>12302</c:v>
                </c:pt>
                <c:pt idx="220">
                  <c:v>12428</c:v>
                </c:pt>
                <c:pt idx="221">
                  <c:v>12452</c:v>
                </c:pt>
                <c:pt idx="222">
                  <c:v>12361</c:v>
                </c:pt>
                <c:pt idx="223">
                  <c:v>12444</c:v>
                </c:pt>
                <c:pt idx="224">
                  <c:v>12563</c:v>
                </c:pt>
                <c:pt idx="225">
                  <c:v>12442</c:v>
                </c:pt>
                <c:pt idx="226">
                  <c:v>12038</c:v>
                </c:pt>
                <c:pt idx="227">
                  <c:v>11959</c:v>
                </c:pt>
                <c:pt idx="228">
                  <c:v>11687</c:v>
                </c:pt>
                <c:pt idx="229">
                  <c:v>11654</c:v>
                </c:pt>
                <c:pt idx="230">
                  <c:v>11720</c:v>
                </c:pt>
                <c:pt idx="231">
                  <c:v>11708</c:v>
                </c:pt>
                <c:pt idx="232">
                  <c:v>11723</c:v>
                </c:pt>
                <c:pt idx="233">
                  <c:v>11695</c:v>
                </c:pt>
                <c:pt idx="234">
                  <c:v>11740</c:v>
                </c:pt>
                <c:pt idx="235">
                  <c:v>12047</c:v>
                </c:pt>
                <c:pt idx="236">
                  <c:v>12239</c:v>
                </c:pt>
                <c:pt idx="237">
                  <c:v>12181</c:v>
                </c:pt>
                <c:pt idx="238">
                  <c:v>12172</c:v>
                </c:pt>
                <c:pt idx="239">
                  <c:v>11713</c:v>
                </c:pt>
                <c:pt idx="240">
                  <c:v>11422</c:v>
                </c:pt>
                <c:pt idx="241">
                  <c:v>11621</c:v>
                </c:pt>
                <c:pt idx="242">
                  <c:v>12074</c:v>
                </c:pt>
                <c:pt idx="243">
                  <c:v>12254</c:v>
                </c:pt>
                <c:pt idx="244">
                  <c:v>11502</c:v>
                </c:pt>
                <c:pt idx="245">
                  <c:v>12794</c:v>
                </c:pt>
                <c:pt idx="246">
                  <c:v>13172</c:v>
                </c:pt>
                <c:pt idx="247">
                  <c:v>12907</c:v>
                </c:pt>
                <c:pt idx="248">
                  <c:v>12357</c:v>
                </c:pt>
                <c:pt idx="249">
                  <c:v>12090</c:v>
                </c:pt>
                <c:pt idx="250">
                  <c:v>12114</c:v>
                </c:pt>
                <c:pt idx="251">
                  <c:v>11984</c:v>
                </c:pt>
                <c:pt idx="252">
                  <c:v>12185</c:v>
                </c:pt>
                <c:pt idx="253">
                  <c:v>13323</c:v>
                </c:pt>
                <c:pt idx="254">
                  <c:v>13256</c:v>
                </c:pt>
                <c:pt idx="255">
                  <c:v>12939</c:v>
                </c:pt>
                <c:pt idx="256">
                  <c:v>13288</c:v>
                </c:pt>
                <c:pt idx="257">
                  <c:v>13465</c:v>
                </c:pt>
                <c:pt idx="258">
                  <c:v>13466</c:v>
                </c:pt>
                <c:pt idx="259">
                  <c:v>12060</c:v>
                </c:pt>
                <c:pt idx="260">
                  <c:v>12286</c:v>
                </c:pt>
                <c:pt idx="261">
                  <c:v>13085</c:v>
                </c:pt>
                <c:pt idx="262">
                  <c:v>13382</c:v>
                </c:pt>
                <c:pt idx="263">
                  <c:v>11560</c:v>
                </c:pt>
                <c:pt idx="264">
                  <c:v>12642</c:v>
                </c:pt>
                <c:pt idx="265">
                  <c:v>13188</c:v>
                </c:pt>
                <c:pt idx="266">
                  <c:v>13007</c:v>
                </c:pt>
                <c:pt idx="267">
                  <c:v>11831</c:v>
                </c:pt>
                <c:pt idx="268">
                  <c:v>11174</c:v>
                </c:pt>
                <c:pt idx="269">
                  <c:v>11174</c:v>
                </c:pt>
                <c:pt idx="270">
                  <c:v>9781</c:v>
                </c:pt>
                <c:pt idx="271">
                  <c:v>10472</c:v>
                </c:pt>
                <c:pt idx="272">
                  <c:v>11364</c:v>
                </c:pt>
                <c:pt idx="273">
                  <c:v>11802</c:v>
                </c:pt>
                <c:pt idx="274">
                  <c:v>11803</c:v>
                </c:pt>
                <c:pt idx="275">
                  <c:v>11804</c:v>
                </c:pt>
                <c:pt idx="276">
                  <c:v>11805</c:v>
                </c:pt>
                <c:pt idx="277">
                  <c:v>11806</c:v>
                </c:pt>
                <c:pt idx="278">
                  <c:v>11807</c:v>
                </c:pt>
                <c:pt idx="279">
                  <c:v>11808</c:v>
                </c:pt>
                <c:pt idx="280">
                  <c:v>11809</c:v>
                </c:pt>
                <c:pt idx="281">
                  <c:v>11810</c:v>
                </c:pt>
                <c:pt idx="282">
                  <c:v>11811</c:v>
                </c:pt>
                <c:pt idx="283">
                  <c:v>11812</c:v>
                </c:pt>
                <c:pt idx="284">
                  <c:v>11813</c:v>
                </c:pt>
                <c:pt idx="285">
                  <c:v>11814</c:v>
                </c:pt>
                <c:pt idx="286">
                  <c:v>11815</c:v>
                </c:pt>
                <c:pt idx="287">
                  <c:v>11816</c:v>
                </c:pt>
                <c:pt idx="288">
                  <c:v>11817</c:v>
                </c:pt>
                <c:pt idx="289">
                  <c:v>11818</c:v>
                </c:pt>
                <c:pt idx="290">
                  <c:v>11819</c:v>
                </c:pt>
                <c:pt idx="291">
                  <c:v>11820</c:v>
                </c:pt>
                <c:pt idx="292">
                  <c:v>11821</c:v>
                </c:pt>
                <c:pt idx="293">
                  <c:v>11822</c:v>
                </c:pt>
                <c:pt idx="294">
                  <c:v>11823</c:v>
                </c:pt>
                <c:pt idx="295">
                  <c:v>11824</c:v>
                </c:pt>
                <c:pt idx="296">
                  <c:v>11825</c:v>
                </c:pt>
                <c:pt idx="297">
                  <c:v>11826</c:v>
                </c:pt>
                <c:pt idx="298">
                  <c:v>11827</c:v>
                </c:pt>
                <c:pt idx="299">
                  <c:v>12191</c:v>
                </c:pt>
                <c:pt idx="300">
                  <c:v>12271</c:v>
                </c:pt>
                <c:pt idx="301">
                  <c:v>12308</c:v>
                </c:pt>
                <c:pt idx="302">
                  <c:v>12309</c:v>
                </c:pt>
                <c:pt idx="303">
                  <c:v>11969</c:v>
                </c:pt>
                <c:pt idx="304">
                  <c:v>11697</c:v>
                </c:pt>
                <c:pt idx="305">
                  <c:v>11698</c:v>
                </c:pt>
                <c:pt idx="306">
                  <c:v>11699</c:v>
                </c:pt>
                <c:pt idx="307">
                  <c:v>11699</c:v>
                </c:pt>
                <c:pt idx="308">
                  <c:v>11954</c:v>
                </c:pt>
                <c:pt idx="309">
                  <c:v>11955</c:v>
                </c:pt>
                <c:pt idx="310">
                  <c:v>11956</c:v>
                </c:pt>
                <c:pt idx="311">
                  <c:v>11956</c:v>
                </c:pt>
                <c:pt idx="312">
                  <c:v>11956</c:v>
                </c:pt>
                <c:pt idx="313">
                  <c:v>11956</c:v>
                </c:pt>
                <c:pt idx="314">
                  <c:v>13559</c:v>
                </c:pt>
                <c:pt idx="315">
                  <c:v>13664</c:v>
                </c:pt>
                <c:pt idx="316">
                  <c:v>13680</c:v>
                </c:pt>
                <c:pt idx="317">
                  <c:v>13958</c:v>
                </c:pt>
                <c:pt idx="318">
                  <c:v>14236</c:v>
                </c:pt>
                <c:pt idx="319">
                  <c:v>13967</c:v>
                </c:pt>
                <c:pt idx="320">
                  <c:v>13968</c:v>
                </c:pt>
                <c:pt idx="321">
                  <c:v>13969</c:v>
                </c:pt>
                <c:pt idx="322">
                  <c:v>13970</c:v>
                </c:pt>
                <c:pt idx="323">
                  <c:v>9221</c:v>
                </c:pt>
                <c:pt idx="324">
                  <c:v>12702</c:v>
                </c:pt>
                <c:pt idx="325">
                  <c:v>13437</c:v>
                </c:pt>
                <c:pt idx="326">
                  <c:v>13438</c:v>
                </c:pt>
                <c:pt idx="327">
                  <c:v>13848</c:v>
                </c:pt>
                <c:pt idx="328">
                  <c:v>13992</c:v>
                </c:pt>
                <c:pt idx="329">
                  <c:v>14264</c:v>
                </c:pt>
                <c:pt idx="330">
                  <c:v>13547</c:v>
                </c:pt>
                <c:pt idx="331">
                  <c:v>12084</c:v>
                </c:pt>
                <c:pt idx="332">
                  <c:v>11966</c:v>
                </c:pt>
                <c:pt idx="333">
                  <c:v>11848</c:v>
                </c:pt>
                <c:pt idx="334">
                  <c:v>11730</c:v>
                </c:pt>
                <c:pt idx="335">
                  <c:v>12312</c:v>
                </c:pt>
                <c:pt idx="336">
                  <c:v>12054</c:v>
                </c:pt>
                <c:pt idx="337">
                  <c:v>12055</c:v>
                </c:pt>
                <c:pt idx="338">
                  <c:v>12056</c:v>
                </c:pt>
                <c:pt idx="339">
                  <c:v>12277</c:v>
                </c:pt>
                <c:pt idx="340">
                  <c:v>12284</c:v>
                </c:pt>
                <c:pt idx="341">
                  <c:v>11962</c:v>
                </c:pt>
                <c:pt idx="342">
                  <c:v>11963</c:v>
                </c:pt>
                <c:pt idx="343">
                  <c:v>11459</c:v>
                </c:pt>
                <c:pt idx="344">
                  <c:v>11460</c:v>
                </c:pt>
                <c:pt idx="345">
                  <c:v>11461</c:v>
                </c:pt>
                <c:pt idx="346">
                  <c:v>11462</c:v>
                </c:pt>
                <c:pt idx="347">
                  <c:v>11451</c:v>
                </c:pt>
                <c:pt idx="348">
                  <c:v>11556</c:v>
                </c:pt>
                <c:pt idx="349">
                  <c:v>11557</c:v>
                </c:pt>
                <c:pt idx="350">
                  <c:v>11558</c:v>
                </c:pt>
                <c:pt idx="351">
                  <c:v>11533</c:v>
                </c:pt>
                <c:pt idx="352">
                  <c:v>11523</c:v>
                </c:pt>
                <c:pt idx="353">
                  <c:v>11548</c:v>
                </c:pt>
                <c:pt idx="354">
                  <c:v>11573</c:v>
                </c:pt>
                <c:pt idx="355">
                  <c:v>11508</c:v>
                </c:pt>
                <c:pt idx="356">
                  <c:v>11502</c:v>
                </c:pt>
                <c:pt idx="357">
                  <c:v>11897</c:v>
                </c:pt>
                <c:pt idx="358">
                  <c:v>12292</c:v>
                </c:pt>
                <c:pt idx="359">
                  <c:v>9159</c:v>
                </c:pt>
                <c:pt idx="360">
                  <c:v>8677</c:v>
                </c:pt>
                <c:pt idx="361">
                  <c:v>8295</c:v>
                </c:pt>
                <c:pt idx="362">
                  <c:v>7666</c:v>
                </c:pt>
                <c:pt idx="363">
                  <c:v>6951</c:v>
                </c:pt>
                <c:pt idx="364">
                  <c:v>6361</c:v>
                </c:pt>
                <c:pt idx="365">
                  <c:v>6169</c:v>
                </c:pt>
                <c:pt idx="366">
                  <c:v>6198</c:v>
                </c:pt>
                <c:pt idx="367">
                  <c:v>6120</c:v>
                </c:pt>
                <c:pt idx="368">
                  <c:v>5618</c:v>
                </c:pt>
                <c:pt idx="369">
                  <c:v>5792</c:v>
                </c:pt>
                <c:pt idx="370">
                  <c:v>5620</c:v>
                </c:pt>
                <c:pt idx="371">
                  <c:v>11866</c:v>
                </c:pt>
                <c:pt idx="372">
                  <c:v>12136</c:v>
                </c:pt>
                <c:pt idx="373">
                  <c:v>12361</c:v>
                </c:pt>
                <c:pt idx="374">
                  <c:v>12362</c:v>
                </c:pt>
                <c:pt idx="375">
                  <c:v>12476</c:v>
                </c:pt>
                <c:pt idx="376">
                  <c:v>12418</c:v>
                </c:pt>
                <c:pt idx="377">
                  <c:v>11585</c:v>
                </c:pt>
                <c:pt idx="378">
                  <c:v>11586</c:v>
                </c:pt>
                <c:pt idx="379">
                  <c:v>12494</c:v>
                </c:pt>
                <c:pt idx="380">
                  <c:v>13121</c:v>
                </c:pt>
                <c:pt idx="381">
                  <c:v>13195</c:v>
                </c:pt>
                <c:pt idx="382">
                  <c:v>13219</c:v>
                </c:pt>
                <c:pt idx="383">
                  <c:v>13181</c:v>
                </c:pt>
                <c:pt idx="384">
                  <c:v>13183</c:v>
                </c:pt>
                <c:pt idx="385">
                  <c:v>13184</c:v>
                </c:pt>
                <c:pt idx="386">
                  <c:v>13047</c:v>
                </c:pt>
                <c:pt idx="387">
                  <c:v>13159</c:v>
                </c:pt>
                <c:pt idx="388">
                  <c:v>13116</c:v>
                </c:pt>
                <c:pt idx="389">
                  <c:v>12908</c:v>
                </c:pt>
                <c:pt idx="390">
                  <c:v>13221</c:v>
                </c:pt>
                <c:pt idx="391">
                  <c:v>12437</c:v>
                </c:pt>
                <c:pt idx="392">
                  <c:v>12769</c:v>
                </c:pt>
                <c:pt idx="393">
                  <c:v>12476</c:v>
                </c:pt>
                <c:pt idx="394">
                  <c:v>10451</c:v>
                </c:pt>
                <c:pt idx="395">
                  <c:v>12819</c:v>
                </c:pt>
                <c:pt idx="396">
                  <c:v>12960</c:v>
                </c:pt>
                <c:pt idx="397">
                  <c:v>13254</c:v>
                </c:pt>
                <c:pt idx="398">
                  <c:v>13392</c:v>
                </c:pt>
                <c:pt idx="399">
                  <c:v>13350</c:v>
                </c:pt>
                <c:pt idx="400">
                  <c:v>13348</c:v>
                </c:pt>
                <c:pt idx="401">
                  <c:v>12583</c:v>
                </c:pt>
                <c:pt idx="402">
                  <c:v>13384</c:v>
                </c:pt>
                <c:pt idx="403">
                  <c:v>12815</c:v>
                </c:pt>
                <c:pt idx="404">
                  <c:v>13318</c:v>
                </c:pt>
                <c:pt idx="405">
                  <c:v>12894</c:v>
                </c:pt>
                <c:pt idx="406">
                  <c:v>13393</c:v>
                </c:pt>
                <c:pt idx="407">
                  <c:v>13138</c:v>
                </c:pt>
                <c:pt idx="408">
                  <c:v>13123</c:v>
                </c:pt>
                <c:pt idx="409">
                  <c:v>12807</c:v>
                </c:pt>
                <c:pt idx="410">
                  <c:v>12430</c:v>
                </c:pt>
                <c:pt idx="411">
                  <c:v>12907</c:v>
                </c:pt>
                <c:pt idx="412">
                  <c:v>13296</c:v>
                </c:pt>
                <c:pt idx="413">
                  <c:v>13675</c:v>
                </c:pt>
                <c:pt idx="414">
                  <c:v>14222</c:v>
                </c:pt>
                <c:pt idx="415">
                  <c:v>13853</c:v>
                </c:pt>
                <c:pt idx="416">
                  <c:v>13445</c:v>
                </c:pt>
                <c:pt idx="417">
                  <c:v>13140</c:v>
                </c:pt>
                <c:pt idx="418">
                  <c:v>13309</c:v>
                </c:pt>
                <c:pt idx="419">
                  <c:v>13234</c:v>
                </c:pt>
                <c:pt idx="420">
                  <c:v>11156</c:v>
                </c:pt>
                <c:pt idx="421">
                  <c:v>8156</c:v>
                </c:pt>
                <c:pt idx="422">
                  <c:v>12036</c:v>
                </c:pt>
                <c:pt idx="423">
                  <c:v>12967</c:v>
                </c:pt>
                <c:pt idx="424">
                  <c:v>13335</c:v>
                </c:pt>
                <c:pt idx="425">
                  <c:v>12945</c:v>
                </c:pt>
                <c:pt idx="426">
                  <c:v>10500</c:v>
                </c:pt>
                <c:pt idx="427">
                  <c:v>10666</c:v>
                </c:pt>
                <c:pt idx="428">
                  <c:v>12473</c:v>
                </c:pt>
                <c:pt idx="429">
                  <c:v>12338</c:v>
                </c:pt>
                <c:pt idx="430">
                  <c:v>12664</c:v>
                </c:pt>
                <c:pt idx="431">
                  <c:v>12502</c:v>
                </c:pt>
                <c:pt idx="432">
                  <c:v>12312</c:v>
                </c:pt>
                <c:pt idx="433">
                  <c:v>12381</c:v>
                </c:pt>
                <c:pt idx="434">
                  <c:v>12408</c:v>
                </c:pt>
                <c:pt idx="435">
                  <c:v>12348</c:v>
                </c:pt>
                <c:pt idx="436">
                  <c:v>12407</c:v>
                </c:pt>
                <c:pt idx="437">
                  <c:v>12385</c:v>
                </c:pt>
                <c:pt idx="438">
                  <c:v>12347</c:v>
                </c:pt>
                <c:pt idx="439">
                  <c:v>12398</c:v>
                </c:pt>
                <c:pt idx="440">
                  <c:v>12380</c:v>
                </c:pt>
                <c:pt idx="441">
                  <c:v>12083</c:v>
                </c:pt>
                <c:pt idx="442">
                  <c:v>12589</c:v>
                </c:pt>
                <c:pt idx="443">
                  <c:v>12552</c:v>
                </c:pt>
                <c:pt idx="444">
                  <c:v>12468</c:v>
                </c:pt>
                <c:pt idx="445">
                  <c:v>12432</c:v>
                </c:pt>
                <c:pt idx="446">
                  <c:v>11931</c:v>
                </c:pt>
                <c:pt idx="447">
                  <c:v>11497</c:v>
                </c:pt>
                <c:pt idx="448">
                  <c:v>11804</c:v>
                </c:pt>
                <c:pt idx="449">
                  <c:v>12028</c:v>
                </c:pt>
                <c:pt idx="450">
                  <c:v>12034</c:v>
                </c:pt>
                <c:pt idx="451">
                  <c:v>11542</c:v>
                </c:pt>
                <c:pt idx="452">
                  <c:v>11136</c:v>
                </c:pt>
                <c:pt idx="453">
                  <c:v>9605</c:v>
                </c:pt>
                <c:pt idx="454">
                  <c:v>9200</c:v>
                </c:pt>
                <c:pt idx="455">
                  <c:v>9299</c:v>
                </c:pt>
                <c:pt idx="456">
                  <c:v>9804</c:v>
                </c:pt>
                <c:pt idx="457">
                  <c:v>10213</c:v>
                </c:pt>
                <c:pt idx="458">
                  <c:v>10558</c:v>
                </c:pt>
                <c:pt idx="459">
                  <c:v>10449</c:v>
                </c:pt>
                <c:pt idx="460">
                  <c:v>10449</c:v>
                </c:pt>
                <c:pt idx="461">
                  <c:v>10216</c:v>
                </c:pt>
                <c:pt idx="462">
                  <c:v>11345</c:v>
                </c:pt>
                <c:pt idx="463">
                  <c:v>11697</c:v>
                </c:pt>
                <c:pt idx="464">
                  <c:v>11790</c:v>
                </c:pt>
                <c:pt idx="465">
                  <c:v>11677</c:v>
                </c:pt>
                <c:pt idx="466">
                  <c:v>11249</c:v>
                </c:pt>
                <c:pt idx="467">
                  <c:v>11297</c:v>
                </c:pt>
                <c:pt idx="468">
                  <c:v>11345</c:v>
                </c:pt>
                <c:pt idx="469">
                  <c:v>11329</c:v>
                </c:pt>
                <c:pt idx="470">
                  <c:v>11361</c:v>
                </c:pt>
                <c:pt idx="471">
                  <c:v>11332</c:v>
                </c:pt>
                <c:pt idx="472">
                  <c:v>11325</c:v>
                </c:pt>
                <c:pt idx="473">
                  <c:v>11337</c:v>
                </c:pt>
                <c:pt idx="474">
                  <c:v>11401</c:v>
                </c:pt>
                <c:pt idx="475">
                  <c:v>11289</c:v>
                </c:pt>
                <c:pt idx="476">
                  <c:v>11297</c:v>
                </c:pt>
                <c:pt idx="477">
                  <c:v>11786</c:v>
                </c:pt>
                <c:pt idx="478">
                  <c:v>11937</c:v>
                </c:pt>
                <c:pt idx="479">
                  <c:v>12124</c:v>
                </c:pt>
                <c:pt idx="480">
                  <c:v>12136</c:v>
                </c:pt>
                <c:pt idx="481">
                  <c:v>12233</c:v>
                </c:pt>
                <c:pt idx="482">
                  <c:v>11999</c:v>
                </c:pt>
                <c:pt idx="483">
                  <c:v>12047</c:v>
                </c:pt>
                <c:pt idx="484">
                  <c:v>11643</c:v>
                </c:pt>
                <c:pt idx="485">
                  <c:v>11340</c:v>
                </c:pt>
                <c:pt idx="486">
                  <c:v>11397</c:v>
                </c:pt>
                <c:pt idx="487">
                  <c:v>11316</c:v>
                </c:pt>
                <c:pt idx="488">
                  <c:v>11249</c:v>
                </c:pt>
                <c:pt idx="489">
                  <c:v>11399</c:v>
                </c:pt>
                <c:pt idx="490">
                  <c:v>11664</c:v>
                </c:pt>
                <c:pt idx="491">
                  <c:v>11671</c:v>
                </c:pt>
                <c:pt idx="492">
                  <c:v>11807</c:v>
                </c:pt>
                <c:pt idx="493">
                  <c:v>11958</c:v>
                </c:pt>
                <c:pt idx="494">
                  <c:v>11958</c:v>
                </c:pt>
                <c:pt idx="495">
                  <c:v>11958</c:v>
                </c:pt>
                <c:pt idx="496">
                  <c:v>11604</c:v>
                </c:pt>
                <c:pt idx="497">
                  <c:v>11249</c:v>
                </c:pt>
                <c:pt idx="498">
                  <c:v>11850</c:v>
                </c:pt>
                <c:pt idx="499">
                  <c:v>12159</c:v>
                </c:pt>
                <c:pt idx="500">
                  <c:v>12391</c:v>
                </c:pt>
                <c:pt idx="501">
                  <c:v>12430</c:v>
                </c:pt>
                <c:pt idx="502">
                  <c:v>12420</c:v>
                </c:pt>
                <c:pt idx="503">
                  <c:v>12427</c:v>
                </c:pt>
                <c:pt idx="504">
                  <c:v>12319</c:v>
                </c:pt>
                <c:pt idx="505">
                  <c:v>12413</c:v>
                </c:pt>
                <c:pt idx="506">
                  <c:v>12416</c:v>
                </c:pt>
                <c:pt idx="507">
                  <c:v>12360</c:v>
                </c:pt>
                <c:pt idx="508">
                  <c:v>12409</c:v>
                </c:pt>
                <c:pt idx="509">
                  <c:v>12458</c:v>
                </c:pt>
                <c:pt idx="510">
                  <c:v>12481</c:v>
                </c:pt>
                <c:pt idx="511">
                  <c:v>12481</c:v>
                </c:pt>
                <c:pt idx="512">
                  <c:v>12422</c:v>
                </c:pt>
                <c:pt idx="513">
                  <c:v>12438</c:v>
                </c:pt>
                <c:pt idx="514">
                  <c:v>12251</c:v>
                </c:pt>
                <c:pt idx="515">
                  <c:v>12205</c:v>
                </c:pt>
                <c:pt idx="516">
                  <c:v>12228</c:v>
                </c:pt>
                <c:pt idx="517">
                  <c:v>12237</c:v>
                </c:pt>
                <c:pt idx="518">
                  <c:v>12366</c:v>
                </c:pt>
                <c:pt idx="519">
                  <c:v>12379</c:v>
                </c:pt>
                <c:pt idx="520">
                  <c:v>12364</c:v>
                </c:pt>
                <c:pt idx="521">
                  <c:v>12279</c:v>
                </c:pt>
                <c:pt idx="522">
                  <c:v>12427</c:v>
                </c:pt>
                <c:pt idx="523">
                  <c:v>12227</c:v>
                </c:pt>
                <c:pt idx="524">
                  <c:v>12283</c:v>
                </c:pt>
                <c:pt idx="525">
                  <c:v>12521</c:v>
                </c:pt>
                <c:pt idx="526">
                  <c:v>12667</c:v>
                </c:pt>
                <c:pt idx="527">
                  <c:v>12735</c:v>
                </c:pt>
                <c:pt idx="528">
                  <c:v>12818</c:v>
                </c:pt>
                <c:pt idx="529">
                  <c:v>12558</c:v>
                </c:pt>
                <c:pt idx="530">
                  <c:v>12639</c:v>
                </c:pt>
                <c:pt idx="531">
                  <c:v>12712</c:v>
                </c:pt>
                <c:pt idx="532">
                  <c:v>12662</c:v>
                </c:pt>
                <c:pt idx="533">
                  <c:v>12811</c:v>
                </c:pt>
                <c:pt idx="534">
                  <c:v>12797</c:v>
                </c:pt>
                <c:pt idx="535">
                  <c:v>12744</c:v>
                </c:pt>
                <c:pt idx="536">
                  <c:v>12732</c:v>
                </c:pt>
                <c:pt idx="537">
                  <c:v>12622</c:v>
                </c:pt>
                <c:pt idx="538">
                  <c:v>11916</c:v>
                </c:pt>
                <c:pt idx="539">
                  <c:v>12262</c:v>
                </c:pt>
                <c:pt idx="540">
                  <c:v>12241</c:v>
                </c:pt>
                <c:pt idx="541">
                  <c:v>12652</c:v>
                </c:pt>
                <c:pt idx="542">
                  <c:v>12671</c:v>
                </c:pt>
                <c:pt idx="543">
                  <c:v>12673</c:v>
                </c:pt>
                <c:pt idx="544">
                  <c:v>12907</c:v>
                </c:pt>
                <c:pt idx="545">
                  <c:v>12907</c:v>
                </c:pt>
                <c:pt idx="546">
                  <c:v>12901</c:v>
                </c:pt>
                <c:pt idx="547">
                  <c:v>12870</c:v>
                </c:pt>
                <c:pt idx="548">
                  <c:v>12194</c:v>
                </c:pt>
                <c:pt idx="549">
                  <c:v>12041</c:v>
                </c:pt>
                <c:pt idx="550">
                  <c:v>12219</c:v>
                </c:pt>
                <c:pt idx="551">
                  <c:v>12258</c:v>
                </c:pt>
                <c:pt idx="552">
                  <c:v>12457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23-4CDF-9863-6812556B0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5563568"/>
        <c:axId val="585569800"/>
      </c:lineChart>
      <c:lineChart>
        <c:grouping val="standard"/>
        <c:varyColors val="0"/>
        <c:ser>
          <c:idx val="0"/>
          <c:order val="0"/>
          <c:tx>
            <c:v>Influent COD</c:v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运行数据!$A$7:$A$799</c:f>
              <c:numCache>
                <c:formatCode>m/d/yyyy</c:formatCode>
                <c:ptCount val="793"/>
                <c:pt idx="0">
                  <c:v>43424</c:v>
                </c:pt>
                <c:pt idx="1">
                  <c:v>43425</c:v>
                </c:pt>
                <c:pt idx="2">
                  <c:v>43426</c:v>
                </c:pt>
                <c:pt idx="3">
                  <c:v>43427</c:v>
                </c:pt>
                <c:pt idx="4">
                  <c:v>43428</c:v>
                </c:pt>
                <c:pt idx="5">
                  <c:v>43429</c:v>
                </c:pt>
                <c:pt idx="6">
                  <c:v>43430</c:v>
                </c:pt>
                <c:pt idx="7">
                  <c:v>43431</c:v>
                </c:pt>
                <c:pt idx="8">
                  <c:v>43432</c:v>
                </c:pt>
                <c:pt idx="9">
                  <c:v>43433</c:v>
                </c:pt>
                <c:pt idx="10">
                  <c:v>43434</c:v>
                </c:pt>
                <c:pt idx="11">
                  <c:v>43435</c:v>
                </c:pt>
                <c:pt idx="12">
                  <c:v>43436</c:v>
                </c:pt>
                <c:pt idx="13">
                  <c:v>43437</c:v>
                </c:pt>
                <c:pt idx="14">
                  <c:v>43438</c:v>
                </c:pt>
                <c:pt idx="15">
                  <c:v>43439</c:v>
                </c:pt>
                <c:pt idx="16">
                  <c:v>43440</c:v>
                </c:pt>
                <c:pt idx="17">
                  <c:v>43441</c:v>
                </c:pt>
                <c:pt idx="18">
                  <c:v>43442</c:v>
                </c:pt>
                <c:pt idx="19">
                  <c:v>43443</c:v>
                </c:pt>
                <c:pt idx="20">
                  <c:v>43444</c:v>
                </c:pt>
                <c:pt idx="21">
                  <c:v>43445</c:v>
                </c:pt>
                <c:pt idx="22">
                  <c:v>43446</c:v>
                </c:pt>
                <c:pt idx="23">
                  <c:v>43447</c:v>
                </c:pt>
                <c:pt idx="24">
                  <c:v>43448</c:v>
                </c:pt>
                <c:pt idx="25">
                  <c:v>43449</c:v>
                </c:pt>
                <c:pt idx="26">
                  <c:v>43450</c:v>
                </c:pt>
                <c:pt idx="27">
                  <c:v>43451</c:v>
                </c:pt>
                <c:pt idx="28">
                  <c:v>43452</c:v>
                </c:pt>
                <c:pt idx="29">
                  <c:v>43453</c:v>
                </c:pt>
                <c:pt idx="30">
                  <c:v>43454</c:v>
                </c:pt>
                <c:pt idx="31">
                  <c:v>43455</c:v>
                </c:pt>
                <c:pt idx="32">
                  <c:v>43456</c:v>
                </c:pt>
                <c:pt idx="33">
                  <c:v>43457</c:v>
                </c:pt>
                <c:pt idx="34">
                  <c:v>43458</c:v>
                </c:pt>
                <c:pt idx="35">
                  <c:v>43459</c:v>
                </c:pt>
                <c:pt idx="36">
                  <c:v>43460</c:v>
                </c:pt>
                <c:pt idx="37">
                  <c:v>43461</c:v>
                </c:pt>
                <c:pt idx="38">
                  <c:v>43462</c:v>
                </c:pt>
                <c:pt idx="39">
                  <c:v>43463</c:v>
                </c:pt>
                <c:pt idx="40">
                  <c:v>43464</c:v>
                </c:pt>
                <c:pt idx="41">
                  <c:v>43465</c:v>
                </c:pt>
                <c:pt idx="42">
                  <c:v>43466</c:v>
                </c:pt>
                <c:pt idx="43">
                  <c:v>43467</c:v>
                </c:pt>
                <c:pt idx="44">
                  <c:v>43468</c:v>
                </c:pt>
                <c:pt idx="45">
                  <c:v>43469</c:v>
                </c:pt>
                <c:pt idx="46">
                  <c:v>43470</c:v>
                </c:pt>
                <c:pt idx="47">
                  <c:v>43471</c:v>
                </c:pt>
                <c:pt idx="48">
                  <c:v>43472</c:v>
                </c:pt>
                <c:pt idx="49">
                  <c:v>43473</c:v>
                </c:pt>
                <c:pt idx="50">
                  <c:v>43474</c:v>
                </c:pt>
                <c:pt idx="51">
                  <c:v>43475</c:v>
                </c:pt>
                <c:pt idx="52">
                  <c:v>43476</c:v>
                </c:pt>
                <c:pt idx="53">
                  <c:v>43477</c:v>
                </c:pt>
                <c:pt idx="54">
                  <c:v>43478</c:v>
                </c:pt>
                <c:pt idx="55">
                  <c:v>43479</c:v>
                </c:pt>
                <c:pt idx="56">
                  <c:v>43480</c:v>
                </c:pt>
                <c:pt idx="57">
                  <c:v>43481</c:v>
                </c:pt>
                <c:pt idx="58">
                  <c:v>43482</c:v>
                </c:pt>
                <c:pt idx="59">
                  <c:v>43483</c:v>
                </c:pt>
                <c:pt idx="60">
                  <c:v>43484</c:v>
                </c:pt>
                <c:pt idx="61">
                  <c:v>43485</c:v>
                </c:pt>
                <c:pt idx="62">
                  <c:v>43486</c:v>
                </c:pt>
                <c:pt idx="63">
                  <c:v>43487</c:v>
                </c:pt>
                <c:pt idx="64">
                  <c:v>43488</c:v>
                </c:pt>
                <c:pt idx="65">
                  <c:v>43489</c:v>
                </c:pt>
                <c:pt idx="66">
                  <c:v>43490</c:v>
                </c:pt>
                <c:pt idx="67">
                  <c:v>43491</c:v>
                </c:pt>
                <c:pt idx="68">
                  <c:v>43492</c:v>
                </c:pt>
                <c:pt idx="69">
                  <c:v>43493</c:v>
                </c:pt>
                <c:pt idx="70">
                  <c:v>43494</c:v>
                </c:pt>
                <c:pt idx="71">
                  <c:v>43495</c:v>
                </c:pt>
                <c:pt idx="72">
                  <c:v>43496</c:v>
                </c:pt>
                <c:pt idx="73">
                  <c:v>43497</c:v>
                </c:pt>
                <c:pt idx="74">
                  <c:v>43498</c:v>
                </c:pt>
                <c:pt idx="75">
                  <c:v>43499</c:v>
                </c:pt>
                <c:pt idx="76">
                  <c:v>43500</c:v>
                </c:pt>
                <c:pt idx="77">
                  <c:v>43501</c:v>
                </c:pt>
                <c:pt idx="78">
                  <c:v>43502</c:v>
                </c:pt>
                <c:pt idx="79">
                  <c:v>43503</c:v>
                </c:pt>
                <c:pt idx="80">
                  <c:v>43504</c:v>
                </c:pt>
                <c:pt idx="81">
                  <c:v>43505</c:v>
                </c:pt>
                <c:pt idx="82">
                  <c:v>43506</c:v>
                </c:pt>
                <c:pt idx="83">
                  <c:v>43507</c:v>
                </c:pt>
                <c:pt idx="84">
                  <c:v>43508</c:v>
                </c:pt>
                <c:pt idx="85">
                  <c:v>43509</c:v>
                </c:pt>
                <c:pt idx="86">
                  <c:v>43510</c:v>
                </c:pt>
                <c:pt idx="87">
                  <c:v>43511</c:v>
                </c:pt>
                <c:pt idx="88">
                  <c:v>43512</c:v>
                </c:pt>
                <c:pt idx="89">
                  <c:v>43513</c:v>
                </c:pt>
                <c:pt idx="90">
                  <c:v>43514</c:v>
                </c:pt>
                <c:pt idx="91">
                  <c:v>43515</c:v>
                </c:pt>
                <c:pt idx="92">
                  <c:v>43516</c:v>
                </c:pt>
                <c:pt idx="93">
                  <c:v>43517</c:v>
                </c:pt>
                <c:pt idx="94">
                  <c:v>43518</c:v>
                </c:pt>
                <c:pt idx="95">
                  <c:v>43519</c:v>
                </c:pt>
                <c:pt idx="96">
                  <c:v>43520</c:v>
                </c:pt>
                <c:pt idx="97">
                  <c:v>43521</c:v>
                </c:pt>
                <c:pt idx="98">
                  <c:v>43522</c:v>
                </c:pt>
                <c:pt idx="99">
                  <c:v>43523</c:v>
                </c:pt>
                <c:pt idx="100">
                  <c:v>43524</c:v>
                </c:pt>
                <c:pt idx="101">
                  <c:v>43525</c:v>
                </c:pt>
                <c:pt idx="102">
                  <c:v>43526</c:v>
                </c:pt>
                <c:pt idx="103">
                  <c:v>43527</c:v>
                </c:pt>
                <c:pt idx="104">
                  <c:v>43528</c:v>
                </c:pt>
                <c:pt idx="105">
                  <c:v>43529</c:v>
                </c:pt>
                <c:pt idx="106">
                  <c:v>43530</c:v>
                </c:pt>
                <c:pt idx="107">
                  <c:v>43531</c:v>
                </c:pt>
                <c:pt idx="108">
                  <c:v>43532</c:v>
                </c:pt>
                <c:pt idx="109">
                  <c:v>43533</c:v>
                </c:pt>
                <c:pt idx="110">
                  <c:v>43534</c:v>
                </c:pt>
                <c:pt idx="111">
                  <c:v>43535</c:v>
                </c:pt>
                <c:pt idx="112">
                  <c:v>43536</c:v>
                </c:pt>
                <c:pt idx="113">
                  <c:v>43537</c:v>
                </c:pt>
                <c:pt idx="114">
                  <c:v>43538</c:v>
                </c:pt>
                <c:pt idx="115">
                  <c:v>43539</c:v>
                </c:pt>
                <c:pt idx="116">
                  <c:v>43540</c:v>
                </c:pt>
                <c:pt idx="117">
                  <c:v>43541</c:v>
                </c:pt>
                <c:pt idx="118">
                  <c:v>43542</c:v>
                </c:pt>
                <c:pt idx="119">
                  <c:v>43543</c:v>
                </c:pt>
                <c:pt idx="120">
                  <c:v>43544</c:v>
                </c:pt>
                <c:pt idx="121">
                  <c:v>43545</c:v>
                </c:pt>
                <c:pt idx="122">
                  <c:v>43546</c:v>
                </c:pt>
                <c:pt idx="123">
                  <c:v>43547</c:v>
                </c:pt>
                <c:pt idx="124">
                  <c:v>43548</c:v>
                </c:pt>
                <c:pt idx="125">
                  <c:v>43549</c:v>
                </c:pt>
                <c:pt idx="126">
                  <c:v>43550</c:v>
                </c:pt>
                <c:pt idx="127">
                  <c:v>43551</c:v>
                </c:pt>
                <c:pt idx="128">
                  <c:v>43552</c:v>
                </c:pt>
                <c:pt idx="129">
                  <c:v>43553</c:v>
                </c:pt>
                <c:pt idx="130">
                  <c:v>43554</c:v>
                </c:pt>
                <c:pt idx="131">
                  <c:v>43555</c:v>
                </c:pt>
                <c:pt idx="132">
                  <c:v>43556</c:v>
                </c:pt>
                <c:pt idx="133">
                  <c:v>43557</c:v>
                </c:pt>
                <c:pt idx="134">
                  <c:v>43558</c:v>
                </c:pt>
                <c:pt idx="135">
                  <c:v>43559</c:v>
                </c:pt>
                <c:pt idx="136">
                  <c:v>43560</c:v>
                </c:pt>
                <c:pt idx="137">
                  <c:v>43561</c:v>
                </c:pt>
                <c:pt idx="138">
                  <c:v>43562</c:v>
                </c:pt>
                <c:pt idx="139">
                  <c:v>43563</c:v>
                </c:pt>
                <c:pt idx="140">
                  <c:v>43564</c:v>
                </c:pt>
                <c:pt idx="141">
                  <c:v>43565</c:v>
                </c:pt>
                <c:pt idx="142">
                  <c:v>43566</c:v>
                </c:pt>
                <c:pt idx="143">
                  <c:v>43567</c:v>
                </c:pt>
                <c:pt idx="144">
                  <c:v>43568</c:v>
                </c:pt>
                <c:pt idx="145">
                  <c:v>43569</c:v>
                </c:pt>
                <c:pt idx="146">
                  <c:v>43570</c:v>
                </c:pt>
                <c:pt idx="147">
                  <c:v>43571</c:v>
                </c:pt>
                <c:pt idx="148">
                  <c:v>43572</c:v>
                </c:pt>
                <c:pt idx="149">
                  <c:v>43573</c:v>
                </c:pt>
                <c:pt idx="150">
                  <c:v>43574</c:v>
                </c:pt>
                <c:pt idx="151">
                  <c:v>43575</c:v>
                </c:pt>
                <c:pt idx="152">
                  <c:v>43576</c:v>
                </c:pt>
                <c:pt idx="153">
                  <c:v>43577</c:v>
                </c:pt>
                <c:pt idx="154">
                  <c:v>43578</c:v>
                </c:pt>
                <c:pt idx="155">
                  <c:v>43579</c:v>
                </c:pt>
                <c:pt idx="156">
                  <c:v>43580</c:v>
                </c:pt>
                <c:pt idx="157">
                  <c:v>43581</c:v>
                </c:pt>
                <c:pt idx="158">
                  <c:v>43582</c:v>
                </c:pt>
                <c:pt idx="159">
                  <c:v>43583</c:v>
                </c:pt>
                <c:pt idx="160">
                  <c:v>43584</c:v>
                </c:pt>
                <c:pt idx="161">
                  <c:v>43585</c:v>
                </c:pt>
                <c:pt idx="162">
                  <c:v>43586</c:v>
                </c:pt>
                <c:pt idx="163">
                  <c:v>43587</c:v>
                </c:pt>
                <c:pt idx="164">
                  <c:v>43588</c:v>
                </c:pt>
                <c:pt idx="165">
                  <c:v>43589</c:v>
                </c:pt>
                <c:pt idx="166">
                  <c:v>43590</c:v>
                </c:pt>
                <c:pt idx="167">
                  <c:v>43591</c:v>
                </c:pt>
                <c:pt idx="168">
                  <c:v>43592</c:v>
                </c:pt>
                <c:pt idx="169">
                  <c:v>43593</c:v>
                </c:pt>
                <c:pt idx="170">
                  <c:v>43594</c:v>
                </c:pt>
                <c:pt idx="171">
                  <c:v>43595</c:v>
                </c:pt>
                <c:pt idx="172">
                  <c:v>43596</c:v>
                </c:pt>
                <c:pt idx="173">
                  <c:v>43597</c:v>
                </c:pt>
                <c:pt idx="174">
                  <c:v>43598</c:v>
                </c:pt>
                <c:pt idx="175">
                  <c:v>43599</c:v>
                </c:pt>
                <c:pt idx="176">
                  <c:v>43600</c:v>
                </c:pt>
                <c:pt idx="177">
                  <c:v>43601</c:v>
                </c:pt>
                <c:pt idx="178">
                  <c:v>43602</c:v>
                </c:pt>
                <c:pt idx="179">
                  <c:v>43603</c:v>
                </c:pt>
                <c:pt idx="180">
                  <c:v>43604</c:v>
                </c:pt>
                <c:pt idx="181">
                  <c:v>43605</c:v>
                </c:pt>
                <c:pt idx="182">
                  <c:v>43606</c:v>
                </c:pt>
                <c:pt idx="183">
                  <c:v>43607</c:v>
                </c:pt>
                <c:pt idx="184">
                  <c:v>43608</c:v>
                </c:pt>
                <c:pt idx="185">
                  <c:v>43609</c:v>
                </c:pt>
                <c:pt idx="186">
                  <c:v>43610</c:v>
                </c:pt>
                <c:pt idx="187">
                  <c:v>43611</c:v>
                </c:pt>
                <c:pt idx="188">
                  <c:v>43612</c:v>
                </c:pt>
                <c:pt idx="189">
                  <c:v>43613</c:v>
                </c:pt>
                <c:pt idx="190">
                  <c:v>43614</c:v>
                </c:pt>
                <c:pt idx="191">
                  <c:v>43615</c:v>
                </c:pt>
                <c:pt idx="192">
                  <c:v>43616</c:v>
                </c:pt>
                <c:pt idx="193">
                  <c:v>43617</c:v>
                </c:pt>
                <c:pt idx="194">
                  <c:v>43618</c:v>
                </c:pt>
                <c:pt idx="195">
                  <c:v>43619</c:v>
                </c:pt>
                <c:pt idx="196">
                  <c:v>43620</c:v>
                </c:pt>
                <c:pt idx="197">
                  <c:v>43621</c:v>
                </c:pt>
                <c:pt idx="198">
                  <c:v>43622</c:v>
                </c:pt>
                <c:pt idx="199">
                  <c:v>43623</c:v>
                </c:pt>
                <c:pt idx="200">
                  <c:v>43624</c:v>
                </c:pt>
                <c:pt idx="201">
                  <c:v>43625</c:v>
                </c:pt>
                <c:pt idx="202">
                  <c:v>43626</c:v>
                </c:pt>
                <c:pt idx="203">
                  <c:v>43627</c:v>
                </c:pt>
                <c:pt idx="204">
                  <c:v>43628</c:v>
                </c:pt>
                <c:pt idx="205">
                  <c:v>43629</c:v>
                </c:pt>
                <c:pt idx="206">
                  <c:v>43630</c:v>
                </c:pt>
                <c:pt idx="207">
                  <c:v>43631</c:v>
                </c:pt>
                <c:pt idx="208">
                  <c:v>43632</c:v>
                </c:pt>
                <c:pt idx="209">
                  <c:v>43633</c:v>
                </c:pt>
                <c:pt idx="210">
                  <c:v>43634</c:v>
                </c:pt>
                <c:pt idx="211">
                  <c:v>43635</c:v>
                </c:pt>
                <c:pt idx="212">
                  <c:v>43636</c:v>
                </c:pt>
                <c:pt idx="213">
                  <c:v>43637</c:v>
                </c:pt>
                <c:pt idx="214">
                  <c:v>43638</c:v>
                </c:pt>
                <c:pt idx="215">
                  <c:v>43639</c:v>
                </c:pt>
                <c:pt idx="216">
                  <c:v>43640</c:v>
                </c:pt>
                <c:pt idx="217">
                  <c:v>43641</c:v>
                </c:pt>
                <c:pt idx="218">
                  <c:v>43642</c:v>
                </c:pt>
                <c:pt idx="219">
                  <c:v>43643</c:v>
                </c:pt>
                <c:pt idx="220">
                  <c:v>43644</c:v>
                </c:pt>
                <c:pt idx="221">
                  <c:v>43645</c:v>
                </c:pt>
                <c:pt idx="222">
                  <c:v>43646</c:v>
                </c:pt>
                <c:pt idx="223">
                  <c:v>43647</c:v>
                </c:pt>
                <c:pt idx="224">
                  <c:v>43648</c:v>
                </c:pt>
                <c:pt idx="225">
                  <c:v>43649</c:v>
                </c:pt>
                <c:pt idx="226">
                  <c:v>43650</c:v>
                </c:pt>
                <c:pt idx="227">
                  <c:v>43651</c:v>
                </c:pt>
                <c:pt idx="228">
                  <c:v>43652</c:v>
                </c:pt>
                <c:pt idx="229">
                  <c:v>43653</c:v>
                </c:pt>
                <c:pt idx="230">
                  <c:v>43654</c:v>
                </c:pt>
                <c:pt idx="231">
                  <c:v>43655</c:v>
                </c:pt>
                <c:pt idx="232">
                  <c:v>43656</c:v>
                </c:pt>
                <c:pt idx="233">
                  <c:v>43657</c:v>
                </c:pt>
                <c:pt idx="234">
                  <c:v>43658</c:v>
                </c:pt>
                <c:pt idx="235">
                  <c:v>43659</c:v>
                </c:pt>
                <c:pt idx="236">
                  <c:v>43660</c:v>
                </c:pt>
                <c:pt idx="237">
                  <c:v>43661</c:v>
                </c:pt>
                <c:pt idx="238">
                  <c:v>43662</c:v>
                </c:pt>
                <c:pt idx="239">
                  <c:v>43663</c:v>
                </c:pt>
                <c:pt idx="240">
                  <c:v>43664</c:v>
                </c:pt>
                <c:pt idx="241">
                  <c:v>43665</c:v>
                </c:pt>
                <c:pt idx="242">
                  <c:v>43666</c:v>
                </c:pt>
                <c:pt idx="243">
                  <c:v>43667</c:v>
                </c:pt>
                <c:pt idx="244">
                  <c:v>43668</c:v>
                </c:pt>
                <c:pt idx="245">
                  <c:v>43669</c:v>
                </c:pt>
                <c:pt idx="246">
                  <c:v>43670</c:v>
                </c:pt>
                <c:pt idx="247">
                  <c:v>43671</c:v>
                </c:pt>
                <c:pt idx="248">
                  <c:v>43672</c:v>
                </c:pt>
                <c:pt idx="249">
                  <c:v>43673</c:v>
                </c:pt>
                <c:pt idx="250">
                  <c:v>43674</c:v>
                </c:pt>
                <c:pt idx="251">
                  <c:v>43675</c:v>
                </c:pt>
                <c:pt idx="252">
                  <c:v>43676</c:v>
                </c:pt>
                <c:pt idx="253">
                  <c:v>43677</c:v>
                </c:pt>
                <c:pt idx="254">
                  <c:v>43678</c:v>
                </c:pt>
                <c:pt idx="255">
                  <c:v>43679</c:v>
                </c:pt>
                <c:pt idx="256">
                  <c:v>43680</c:v>
                </c:pt>
                <c:pt idx="257">
                  <c:v>43681</c:v>
                </c:pt>
                <c:pt idx="258">
                  <c:v>43682</c:v>
                </c:pt>
                <c:pt idx="259">
                  <c:v>43683</c:v>
                </c:pt>
                <c:pt idx="260">
                  <c:v>43684</c:v>
                </c:pt>
                <c:pt idx="261">
                  <c:v>43685</c:v>
                </c:pt>
                <c:pt idx="262">
                  <c:v>43686</c:v>
                </c:pt>
                <c:pt idx="263">
                  <c:v>43687</c:v>
                </c:pt>
                <c:pt idx="264">
                  <c:v>43688</c:v>
                </c:pt>
                <c:pt idx="265">
                  <c:v>43689</c:v>
                </c:pt>
                <c:pt idx="266">
                  <c:v>43690</c:v>
                </c:pt>
                <c:pt idx="267">
                  <c:v>43691</c:v>
                </c:pt>
                <c:pt idx="268">
                  <c:v>43692</c:v>
                </c:pt>
                <c:pt idx="269">
                  <c:v>43693</c:v>
                </c:pt>
                <c:pt idx="270">
                  <c:v>43694</c:v>
                </c:pt>
                <c:pt idx="271">
                  <c:v>43695</c:v>
                </c:pt>
                <c:pt idx="272">
                  <c:v>43696</c:v>
                </c:pt>
                <c:pt idx="273">
                  <c:v>43697</c:v>
                </c:pt>
                <c:pt idx="274">
                  <c:v>43698</c:v>
                </c:pt>
                <c:pt idx="275">
                  <c:v>43699</c:v>
                </c:pt>
                <c:pt idx="276">
                  <c:v>43700</c:v>
                </c:pt>
                <c:pt idx="277">
                  <c:v>43701</c:v>
                </c:pt>
                <c:pt idx="278">
                  <c:v>43702</c:v>
                </c:pt>
                <c:pt idx="279">
                  <c:v>43703</c:v>
                </c:pt>
                <c:pt idx="280">
                  <c:v>43704</c:v>
                </c:pt>
                <c:pt idx="281">
                  <c:v>43705</c:v>
                </c:pt>
                <c:pt idx="282">
                  <c:v>43706</c:v>
                </c:pt>
                <c:pt idx="283">
                  <c:v>43707</c:v>
                </c:pt>
                <c:pt idx="284">
                  <c:v>43708</c:v>
                </c:pt>
                <c:pt idx="285">
                  <c:v>43709</c:v>
                </c:pt>
                <c:pt idx="286">
                  <c:v>43710</c:v>
                </c:pt>
                <c:pt idx="287">
                  <c:v>43711</c:v>
                </c:pt>
                <c:pt idx="288">
                  <c:v>43712</c:v>
                </c:pt>
                <c:pt idx="289">
                  <c:v>43713</c:v>
                </c:pt>
                <c:pt idx="290">
                  <c:v>43714</c:v>
                </c:pt>
                <c:pt idx="291">
                  <c:v>43715</c:v>
                </c:pt>
                <c:pt idx="292">
                  <c:v>43716</c:v>
                </c:pt>
                <c:pt idx="293">
                  <c:v>43717</c:v>
                </c:pt>
                <c:pt idx="294">
                  <c:v>43718</c:v>
                </c:pt>
                <c:pt idx="295">
                  <c:v>43719</c:v>
                </c:pt>
                <c:pt idx="296">
                  <c:v>43720</c:v>
                </c:pt>
                <c:pt idx="297">
                  <c:v>43721</c:v>
                </c:pt>
                <c:pt idx="298">
                  <c:v>43722</c:v>
                </c:pt>
                <c:pt idx="299">
                  <c:v>43723</c:v>
                </c:pt>
                <c:pt idx="300">
                  <c:v>43724</c:v>
                </c:pt>
                <c:pt idx="301">
                  <c:v>43725</c:v>
                </c:pt>
                <c:pt idx="302">
                  <c:v>43726</c:v>
                </c:pt>
                <c:pt idx="303">
                  <c:v>43727</c:v>
                </c:pt>
                <c:pt idx="304">
                  <c:v>43728</c:v>
                </c:pt>
                <c:pt idx="305">
                  <c:v>43729</c:v>
                </c:pt>
                <c:pt idx="306">
                  <c:v>43730</c:v>
                </c:pt>
                <c:pt idx="307">
                  <c:v>43731</c:v>
                </c:pt>
                <c:pt idx="308">
                  <c:v>43732</c:v>
                </c:pt>
                <c:pt idx="309">
                  <c:v>43733</c:v>
                </c:pt>
                <c:pt idx="310">
                  <c:v>43734</c:v>
                </c:pt>
                <c:pt idx="311">
                  <c:v>43735</c:v>
                </c:pt>
                <c:pt idx="312">
                  <c:v>43736</c:v>
                </c:pt>
                <c:pt idx="313">
                  <c:v>43737</c:v>
                </c:pt>
                <c:pt idx="314">
                  <c:v>43738</c:v>
                </c:pt>
                <c:pt idx="315">
                  <c:v>43739</c:v>
                </c:pt>
                <c:pt idx="316">
                  <c:v>43740</c:v>
                </c:pt>
                <c:pt idx="317">
                  <c:v>43741</c:v>
                </c:pt>
                <c:pt idx="318">
                  <c:v>43742</c:v>
                </c:pt>
                <c:pt idx="319">
                  <c:v>43743</c:v>
                </c:pt>
                <c:pt idx="320">
                  <c:v>43744</c:v>
                </c:pt>
                <c:pt idx="321">
                  <c:v>43745</c:v>
                </c:pt>
                <c:pt idx="322">
                  <c:v>43746</c:v>
                </c:pt>
                <c:pt idx="323">
                  <c:v>43747</c:v>
                </c:pt>
                <c:pt idx="324">
                  <c:v>43748</c:v>
                </c:pt>
                <c:pt idx="325">
                  <c:v>43749</c:v>
                </c:pt>
                <c:pt idx="326">
                  <c:v>43750</c:v>
                </c:pt>
                <c:pt idx="327">
                  <c:v>43751</c:v>
                </c:pt>
                <c:pt idx="328">
                  <c:v>43752</c:v>
                </c:pt>
                <c:pt idx="329">
                  <c:v>43753</c:v>
                </c:pt>
                <c:pt idx="330">
                  <c:v>43754</c:v>
                </c:pt>
                <c:pt idx="331">
                  <c:v>43755</c:v>
                </c:pt>
                <c:pt idx="332">
                  <c:v>43756</c:v>
                </c:pt>
                <c:pt idx="333">
                  <c:v>43757</c:v>
                </c:pt>
                <c:pt idx="334">
                  <c:v>43758</c:v>
                </c:pt>
                <c:pt idx="335">
                  <c:v>43759</c:v>
                </c:pt>
                <c:pt idx="336">
                  <c:v>43760</c:v>
                </c:pt>
                <c:pt idx="337">
                  <c:v>43761</c:v>
                </c:pt>
                <c:pt idx="338">
                  <c:v>43762</c:v>
                </c:pt>
                <c:pt idx="339">
                  <c:v>43763</c:v>
                </c:pt>
                <c:pt idx="340">
                  <c:v>43764</c:v>
                </c:pt>
                <c:pt idx="341">
                  <c:v>43765</c:v>
                </c:pt>
                <c:pt idx="342">
                  <c:v>43766</c:v>
                </c:pt>
                <c:pt idx="343">
                  <c:v>43767</c:v>
                </c:pt>
                <c:pt idx="344">
                  <c:v>43768</c:v>
                </c:pt>
                <c:pt idx="345">
                  <c:v>43769</c:v>
                </c:pt>
                <c:pt idx="346">
                  <c:v>43770</c:v>
                </c:pt>
                <c:pt idx="347">
                  <c:v>43771</c:v>
                </c:pt>
                <c:pt idx="348">
                  <c:v>43772</c:v>
                </c:pt>
                <c:pt idx="349">
                  <c:v>43773</c:v>
                </c:pt>
                <c:pt idx="350">
                  <c:v>43774</c:v>
                </c:pt>
                <c:pt idx="351">
                  <c:v>43775</c:v>
                </c:pt>
                <c:pt idx="352">
                  <c:v>43776</c:v>
                </c:pt>
                <c:pt idx="353">
                  <c:v>43777</c:v>
                </c:pt>
                <c:pt idx="354">
                  <c:v>43778</c:v>
                </c:pt>
                <c:pt idx="355">
                  <c:v>43779</c:v>
                </c:pt>
                <c:pt idx="356">
                  <c:v>43780</c:v>
                </c:pt>
                <c:pt idx="357">
                  <c:v>43781</c:v>
                </c:pt>
                <c:pt idx="358">
                  <c:v>43782</c:v>
                </c:pt>
                <c:pt idx="359">
                  <c:v>43783</c:v>
                </c:pt>
                <c:pt idx="360">
                  <c:v>43784</c:v>
                </c:pt>
                <c:pt idx="361">
                  <c:v>43785</c:v>
                </c:pt>
                <c:pt idx="362">
                  <c:v>43786</c:v>
                </c:pt>
                <c:pt idx="363">
                  <c:v>43787</c:v>
                </c:pt>
                <c:pt idx="364">
                  <c:v>43788</c:v>
                </c:pt>
                <c:pt idx="365">
                  <c:v>43789</c:v>
                </c:pt>
                <c:pt idx="366">
                  <c:v>43790</c:v>
                </c:pt>
                <c:pt idx="367">
                  <c:v>43791</c:v>
                </c:pt>
                <c:pt idx="368">
                  <c:v>43792</c:v>
                </c:pt>
                <c:pt idx="369">
                  <c:v>43793</c:v>
                </c:pt>
                <c:pt idx="370">
                  <c:v>43794</c:v>
                </c:pt>
                <c:pt idx="371">
                  <c:v>43795</c:v>
                </c:pt>
                <c:pt idx="372">
                  <c:v>43796</c:v>
                </c:pt>
                <c:pt idx="373">
                  <c:v>43797</c:v>
                </c:pt>
                <c:pt idx="374">
                  <c:v>43798</c:v>
                </c:pt>
                <c:pt idx="375">
                  <c:v>43799</c:v>
                </c:pt>
                <c:pt idx="376">
                  <c:v>43800</c:v>
                </c:pt>
                <c:pt idx="377">
                  <c:v>43801</c:v>
                </c:pt>
                <c:pt idx="378">
                  <c:v>43802</c:v>
                </c:pt>
                <c:pt idx="379">
                  <c:v>43803</c:v>
                </c:pt>
                <c:pt idx="380">
                  <c:v>43804</c:v>
                </c:pt>
                <c:pt idx="381">
                  <c:v>43805</c:v>
                </c:pt>
                <c:pt idx="382">
                  <c:v>43806</c:v>
                </c:pt>
                <c:pt idx="383">
                  <c:v>43807</c:v>
                </c:pt>
                <c:pt idx="384">
                  <c:v>43808</c:v>
                </c:pt>
                <c:pt idx="385">
                  <c:v>43809</c:v>
                </c:pt>
                <c:pt idx="386">
                  <c:v>43810</c:v>
                </c:pt>
                <c:pt idx="387">
                  <c:v>43811</c:v>
                </c:pt>
                <c:pt idx="388">
                  <c:v>43812</c:v>
                </c:pt>
                <c:pt idx="389">
                  <c:v>43813</c:v>
                </c:pt>
                <c:pt idx="390">
                  <c:v>43814</c:v>
                </c:pt>
                <c:pt idx="391">
                  <c:v>43815</c:v>
                </c:pt>
                <c:pt idx="392">
                  <c:v>43816</c:v>
                </c:pt>
                <c:pt idx="393">
                  <c:v>43817</c:v>
                </c:pt>
                <c:pt idx="394">
                  <c:v>43818</c:v>
                </c:pt>
                <c:pt idx="395">
                  <c:v>43819</c:v>
                </c:pt>
                <c:pt idx="396">
                  <c:v>43820</c:v>
                </c:pt>
                <c:pt idx="397">
                  <c:v>43821</c:v>
                </c:pt>
                <c:pt idx="398">
                  <c:v>43822</c:v>
                </c:pt>
                <c:pt idx="399">
                  <c:v>43823</c:v>
                </c:pt>
                <c:pt idx="400">
                  <c:v>43824</c:v>
                </c:pt>
                <c:pt idx="401">
                  <c:v>43825</c:v>
                </c:pt>
                <c:pt idx="402">
                  <c:v>43826</c:v>
                </c:pt>
                <c:pt idx="403">
                  <c:v>43827</c:v>
                </c:pt>
                <c:pt idx="404">
                  <c:v>43828</c:v>
                </c:pt>
                <c:pt idx="405">
                  <c:v>43829</c:v>
                </c:pt>
                <c:pt idx="406">
                  <c:v>43830</c:v>
                </c:pt>
                <c:pt idx="407">
                  <c:v>43831</c:v>
                </c:pt>
                <c:pt idx="408">
                  <c:v>43832</c:v>
                </c:pt>
                <c:pt idx="409">
                  <c:v>43833</c:v>
                </c:pt>
                <c:pt idx="410">
                  <c:v>43834</c:v>
                </c:pt>
                <c:pt idx="411">
                  <c:v>43835</c:v>
                </c:pt>
                <c:pt idx="412">
                  <c:v>43836</c:v>
                </c:pt>
                <c:pt idx="413">
                  <c:v>43837</c:v>
                </c:pt>
                <c:pt idx="414">
                  <c:v>43838</c:v>
                </c:pt>
                <c:pt idx="415">
                  <c:v>43839</c:v>
                </c:pt>
                <c:pt idx="416">
                  <c:v>43840</c:v>
                </c:pt>
                <c:pt idx="417">
                  <c:v>43841</c:v>
                </c:pt>
                <c:pt idx="418">
                  <c:v>43842</c:v>
                </c:pt>
                <c:pt idx="419">
                  <c:v>43843</c:v>
                </c:pt>
                <c:pt idx="420">
                  <c:v>43844</c:v>
                </c:pt>
                <c:pt idx="421">
                  <c:v>43845</c:v>
                </c:pt>
                <c:pt idx="422">
                  <c:v>43846</c:v>
                </c:pt>
                <c:pt idx="423">
                  <c:v>43847</c:v>
                </c:pt>
                <c:pt idx="424">
                  <c:v>43848</c:v>
                </c:pt>
                <c:pt idx="425">
                  <c:v>43849</c:v>
                </c:pt>
                <c:pt idx="426">
                  <c:v>43850</c:v>
                </c:pt>
                <c:pt idx="427">
                  <c:v>43851</c:v>
                </c:pt>
                <c:pt idx="428">
                  <c:v>43852</c:v>
                </c:pt>
                <c:pt idx="429">
                  <c:v>43853</c:v>
                </c:pt>
                <c:pt idx="430">
                  <c:v>43854</c:v>
                </c:pt>
                <c:pt idx="431">
                  <c:v>43855</c:v>
                </c:pt>
                <c:pt idx="432">
                  <c:v>43856</c:v>
                </c:pt>
                <c:pt idx="433">
                  <c:v>43857</c:v>
                </c:pt>
                <c:pt idx="434">
                  <c:v>43858</c:v>
                </c:pt>
                <c:pt idx="435">
                  <c:v>43859</c:v>
                </c:pt>
                <c:pt idx="436">
                  <c:v>43860</c:v>
                </c:pt>
                <c:pt idx="437">
                  <c:v>43861</c:v>
                </c:pt>
                <c:pt idx="438">
                  <c:v>43862</c:v>
                </c:pt>
                <c:pt idx="439">
                  <c:v>43863</c:v>
                </c:pt>
                <c:pt idx="440">
                  <c:v>43864</c:v>
                </c:pt>
                <c:pt idx="441">
                  <c:v>43865</c:v>
                </c:pt>
                <c:pt idx="442">
                  <c:v>43866</c:v>
                </c:pt>
                <c:pt idx="443">
                  <c:v>43867</c:v>
                </c:pt>
                <c:pt idx="444">
                  <c:v>43868</c:v>
                </c:pt>
                <c:pt idx="445">
                  <c:v>43869</c:v>
                </c:pt>
                <c:pt idx="446">
                  <c:v>43870</c:v>
                </c:pt>
                <c:pt idx="447">
                  <c:v>43871</c:v>
                </c:pt>
                <c:pt idx="448">
                  <c:v>43872</c:v>
                </c:pt>
                <c:pt idx="449">
                  <c:v>43873</c:v>
                </c:pt>
                <c:pt idx="450">
                  <c:v>43874</c:v>
                </c:pt>
                <c:pt idx="451">
                  <c:v>43875</c:v>
                </c:pt>
                <c:pt idx="452">
                  <c:v>43876</c:v>
                </c:pt>
                <c:pt idx="453">
                  <c:v>43877</c:v>
                </c:pt>
                <c:pt idx="454">
                  <c:v>43878</c:v>
                </c:pt>
                <c:pt idx="455">
                  <c:v>43879</c:v>
                </c:pt>
                <c:pt idx="456">
                  <c:v>43880</c:v>
                </c:pt>
                <c:pt idx="457">
                  <c:v>43881</c:v>
                </c:pt>
                <c:pt idx="458">
                  <c:v>43882</c:v>
                </c:pt>
                <c:pt idx="459">
                  <c:v>43883</c:v>
                </c:pt>
                <c:pt idx="460">
                  <c:v>43884</c:v>
                </c:pt>
                <c:pt idx="461">
                  <c:v>43885</c:v>
                </c:pt>
                <c:pt idx="462">
                  <c:v>43886</c:v>
                </c:pt>
                <c:pt idx="463">
                  <c:v>43887</c:v>
                </c:pt>
                <c:pt idx="464">
                  <c:v>43888</c:v>
                </c:pt>
                <c:pt idx="465">
                  <c:v>43889</c:v>
                </c:pt>
                <c:pt idx="466">
                  <c:v>43890</c:v>
                </c:pt>
                <c:pt idx="467">
                  <c:v>43891</c:v>
                </c:pt>
                <c:pt idx="468">
                  <c:v>43892</c:v>
                </c:pt>
                <c:pt idx="469">
                  <c:v>43893</c:v>
                </c:pt>
                <c:pt idx="470">
                  <c:v>43894</c:v>
                </c:pt>
                <c:pt idx="471">
                  <c:v>43895</c:v>
                </c:pt>
                <c:pt idx="472">
                  <c:v>43896</c:v>
                </c:pt>
                <c:pt idx="473">
                  <c:v>43897</c:v>
                </c:pt>
                <c:pt idx="474">
                  <c:v>43898</c:v>
                </c:pt>
                <c:pt idx="475">
                  <c:v>43899</c:v>
                </c:pt>
                <c:pt idx="476">
                  <c:v>43900</c:v>
                </c:pt>
                <c:pt idx="477">
                  <c:v>43901</c:v>
                </c:pt>
                <c:pt idx="478">
                  <c:v>43902</c:v>
                </c:pt>
                <c:pt idx="479">
                  <c:v>43903</c:v>
                </c:pt>
                <c:pt idx="480">
                  <c:v>43904</c:v>
                </c:pt>
                <c:pt idx="481">
                  <c:v>43905</c:v>
                </c:pt>
                <c:pt idx="482">
                  <c:v>43906</c:v>
                </c:pt>
                <c:pt idx="483">
                  <c:v>43907</c:v>
                </c:pt>
                <c:pt idx="484">
                  <c:v>43908</c:v>
                </c:pt>
                <c:pt idx="485">
                  <c:v>43909</c:v>
                </c:pt>
                <c:pt idx="486">
                  <c:v>43910</c:v>
                </c:pt>
                <c:pt idx="487">
                  <c:v>43911</c:v>
                </c:pt>
                <c:pt idx="488">
                  <c:v>43912</c:v>
                </c:pt>
                <c:pt idx="489">
                  <c:v>43913</c:v>
                </c:pt>
                <c:pt idx="490">
                  <c:v>43914</c:v>
                </c:pt>
                <c:pt idx="491">
                  <c:v>43915</c:v>
                </c:pt>
                <c:pt idx="492">
                  <c:v>43916</c:v>
                </c:pt>
                <c:pt idx="493">
                  <c:v>43917</c:v>
                </c:pt>
                <c:pt idx="494">
                  <c:v>43918</c:v>
                </c:pt>
                <c:pt idx="495">
                  <c:v>43919</c:v>
                </c:pt>
                <c:pt idx="496">
                  <c:v>43920</c:v>
                </c:pt>
                <c:pt idx="497">
                  <c:v>43921</c:v>
                </c:pt>
                <c:pt idx="498">
                  <c:v>43922</c:v>
                </c:pt>
                <c:pt idx="499">
                  <c:v>43923</c:v>
                </c:pt>
                <c:pt idx="500">
                  <c:v>43924</c:v>
                </c:pt>
                <c:pt idx="501">
                  <c:v>43925</c:v>
                </c:pt>
                <c:pt idx="502">
                  <c:v>43926</c:v>
                </c:pt>
                <c:pt idx="503">
                  <c:v>43927</c:v>
                </c:pt>
                <c:pt idx="504">
                  <c:v>43928</c:v>
                </c:pt>
                <c:pt idx="505">
                  <c:v>43929</c:v>
                </c:pt>
                <c:pt idx="506">
                  <c:v>43930</c:v>
                </c:pt>
                <c:pt idx="507">
                  <c:v>43931</c:v>
                </c:pt>
                <c:pt idx="508">
                  <c:v>43932</c:v>
                </c:pt>
                <c:pt idx="509">
                  <c:v>43933</c:v>
                </c:pt>
                <c:pt idx="510">
                  <c:v>43934</c:v>
                </c:pt>
                <c:pt idx="511">
                  <c:v>43935</c:v>
                </c:pt>
                <c:pt idx="512">
                  <c:v>43936</c:v>
                </c:pt>
                <c:pt idx="513">
                  <c:v>43937</c:v>
                </c:pt>
                <c:pt idx="514">
                  <c:v>43938</c:v>
                </c:pt>
                <c:pt idx="515">
                  <c:v>43939</c:v>
                </c:pt>
                <c:pt idx="516">
                  <c:v>43940</c:v>
                </c:pt>
                <c:pt idx="517">
                  <c:v>43941</c:v>
                </c:pt>
                <c:pt idx="518">
                  <c:v>43942</c:v>
                </c:pt>
                <c:pt idx="519">
                  <c:v>43943</c:v>
                </c:pt>
                <c:pt idx="520">
                  <c:v>43944</c:v>
                </c:pt>
                <c:pt idx="521">
                  <c:v>43945</c:v>
                </c:pt>
                <c:pt idx="522">
                  <c:v>43946</c:v>
                </c:pt>
                <c:pt idx="523">
                  <c:v>43947</c:v>
                </c:pt>
                <c:pt idx="524">
                  <c:v>43948</c:v>
                </c:pt>
                <c:pt idx="525">
                  <c:v>43949</c:v>
                </c:pt>
                <c:pt idx="526">
                  <c:v>43950</c:v>
                </c:pt>
                <c:pt idx="527">
                  <c:v>43951</c:v>
                </c:pt>
                <c:pt idx="528">
                  <c:v>43952</c:v>
                </c:pt>
                <c:pt idx="529">
                  <c:v>43953</c:v>
                </c:pt>
                <c:pt idx="530">
                  <c:v>43954</c:v>
                </c:pt>
                <c:pt idx="531">
                  <c:v>43955</c:v>
                </c:pt>
                <c:pt idx="532">
                  <c:v>43956</c:v>
                </c:pt>
                <c:pt idx="533">
                  <c:v>43957</c:v>
                </c:pt>
                <c:pt idx="534">
                  <c:v>43958</c:v>
                </c:pt>
                <c:pt idx="535">
                  <c:v>43959</c:v>
                </c:pt>
                <c:pt idx="536">
                  <c:v>43960</c:v>
                </c:pt>
                <c:pt idx="537">
                  <c:v>43961</c:v>
                </c:pt>
                <c:pt idx="538">
                  <c:v>43962</c:v>
                </c:pt>
                <c:pt idx="539">
                  <c:v>43963</c:v>
                </c:pt>
                <c:pt idx="540">
                  <c:v>43964</c:v>
                </c:pt>
                <c:pt idx="541">
                  <c:v>43965</c:v>
                </c:pt>
                <c:pt idx="542">
                  <c:v>43966</c:v>
                </c:pt>
                <c:pt idx="543">
                  <c:v>43967</c:v>
                </c:pt>
                <c:pt idx="544">
                  <c:v>43968</c:v>
                </c:pt>
                <c:pt idx="545">
                  <c:v>43969</c:v>
                </c:pt>
                <c:pt idx="546">
                  <c:v>43970</c:v>
                </c:pt>
                <c:pt idx="547">
                  <c:v>43971</c:v>
                </c:pt>
                <c:pt idx="548">
                  <c:v>43972</c:v>
                </c:pt>
                <c:pt idx="549">
                  <c:v>43973</c:v>
                </c:pt>
                <c:pt idx="550">
                  <c:v>43974</c:v>
                </c:pt>
                <c:pt idx="551">
                  <c:v>43975</c:v>
                </c:pt>
                <c:pt idx="552">
                  <c:v>43976</c:v>
                </c:pt>
                <c:pt idx="553">
                  <c:v>43977</c:v>
                </c:pt>
              </c:numCache>
            </c:numRef>
          </c:cat>
          <c:val>
            <c:numRef>
              <c:f>运行数据!$BC$7:$BC$9999</c:f>
              <c:numCache>
                <c:formatCode>#,##0_ </c:formatCode>
                <c:ptCount val="9993"/>
                <c:pt idx="0">
                  <c:v>12420</c:v>
                </c:pt>
                <c:pt idx="1">
                  <c:v>11857</c:v>
                </c:pt>
                <c:pt idx="2">
                  <c:v>13890</c:v>
                </c:pt>
                <c:pt idx="3">
                  <c:v>12533</c:v>
                </c:pt>
                <c:pt idx="4">
                  <c:v>11440</c:v>
                </c:pt>
                <c:pt idx="5">
                  <c:v>13680</c:v>
                </c:pt>
                <c:pt idx="6">
                  <c:v>13300</c:v>
                </c:pt>
                <c:pt idx="7">
                  <c:v>13814</c:v>
                </c:pt>
                <c:pt idx="8">
                  <c:v>13253</c:v>
                </c:pt>
                <c:pt idx="9">
                  <c:v>12430</c:v>
                </c:pt>
                <c:pt idx="10">
                  <c:v>10677</c:v>
                </c:pt>
                <c:pt idx="11">
                  <c:v>11983</c:v>
                </c:pt>
                <c:pt idx="12">
                  <c:v>13671</c:v>
                </c:pt>
                <c:pt idx="13">
                  <c:v>13380</c:v>
                </c:pt>
                <c:pt idx="14">
                  <c:v>11781</c:v>
                </c:pt>
                <c:pt idx="15">
                  <c:v>11601</c:v>
                </c:pt>
                <c:pt idx="16">
                  <c:v>12364</c:v>
                </c:pt>
                <c:pt idx="17">
                  <c:v>13551</c:v>
                </c:pt>
                <c:pt idx="18">
                  <c:v>11812</c:v>
                </c:pt>
                <c:pt idx="19">
                  <c:v>13070</c:v>
                </c:pt>
                <c:pt idx="20">
                  <c:v>12766</c:v>
                </c:pt>
                <c:pt idx="21">
                  <c:v>12416</c:v>
                </c:pt>
                <c:pt idx="22">
                  <c:v>12051</c:v>
                </c:pt>
                <c:pt idx="23">
                  <c:v>12523</c:v>
                </c:pt>
                <c:pt idx="24">
                  <c:v>12979</c:v>
                </c:pt>
                <c:pt idx="25">
                  <c:v>12240</c:v>
                </c:pt>
                <c:pt idx="26">
                  <c:v>12906</c:v>
                </c:pt>
                <c:pt idx="27">
                  <c:v>11780</c:v>
                </c:pt>
                <c:pt idx="28">
                  <c:v>11729</c:v>
                </c:pt>
                <c:pt idx="29">
                  <c:v>11807</c:v>
                </c:pt>
                <c:pt idx="30">
                  <c:v>12825</c:v>
                </c:pt>
                <c:pt idx="31">
                  <c:v>12480</c:v>
                </c:pt>
                <c:pt idx="32">
                  <c:v>13229</c:v>
                </c:pt>
                <c:pt idx="33">
                  <c:v>13156</c:v>
                </c:pt>
                <c:pt idx="34">
                  <c:v>13080</c:v>
                </c:pt>
                <c:pt idx="35">
                  <c:v>13938</c:v>
                </c:pt>
                <c:pt idx="36">
                  <c:v>13280</c:v>
                </c:pt>
                <c:pt idx="37">
                  <c:v>13100</c:v>
                </c:pt>
                <c:pt idx="38">
                  <c:v>12820</c:v>
                </c:pt>
                <c:pt idx="39">
                  <c:v>13080</c:v>
                </c:pt>
                <c:pt idx="40">
                  <c:v>13120</c:v>
                </c:pt>
                <c:pt idx="41">
                  <c:v>12405</c:v>
                </c:pt>
                <c:pt idx="42">
                  <c:v>10897</c:v>
                </c:pt>
                <c:pt idx="43">
                  <c:v>12416</c:v>
                </c:pt>
                <c:pt idx="44">
                  <c:v>11806</c:v>
                </c:pt>
                <c:pt idx="45">
                  <c:v>12838</c:v>
                </c:pt>
                <c:pt idx="46">
                  <c:v>11741</c:v>
                </c:pt>
                <c:pt idx="47">
                  <c:v>11262</c:v>
                </c:pt>
                <c:pt idx="48">
                  <c:v>10738</c:v>
                </c:pt>
                <c:pt idx="49">
                  <c:v>9651</c:v>
                </c:pt>
                <c:pt idx="50">
                  <c:v>8560</c:v>
                </c:pt>
                <c:pt idx="51">
                  <c:v>11940</c:v>
                </c:pt>
                <c:pt idx="52">
                  <c:v>12520</c:v>
                </c:pt>
                <c:pt idx="53">
                  <c:v>12465</c:v>
                </c:pt>
                <c:pt idx="54">
                  <c:v>9223</c:v>
                </c:pt>
                <c:pt idx="55">
                  <c:v>10140</c:v>
                </c:pt>
                <c:pt idx="56">
                  <c:v>11260</c:v>
                </c:pt>
                <c:pt idx="57">
                  <c:v>13280</c:v>
                </c:pt>
                <c:pt idx="58">
                  <c:v>9768</c:v>
                </c:pt>
                <c:pt idx="59">
                  <c:v>10540</c:v>
                </c:pt>
                <c:pt idx="60">
                  <c:v>12734</c:v>
                </c:pt>
                <c:pt idx="61">
                  <c:v>14171</c:v>
                </c:pt>
                <c:pt idx="62">
                  <c:v>11620</c:v>
                </c:pt>
                <c:pt idx="63">
                  <c:v>11300</c:v>
                </c:pt>
                <c:pt idx="64">
                  <c:v>11000</c:v>
                </c:pt>
                <c:pt idx="65">
                  <c:v>12044</c:v>
                </c:pt>
                <c:pt idx="66">
                  <c:v>12119</c:v>
                </c:pt>
                <c:pt idx="67">
                  <c:v>12706</c:v>
                </c:pt>
                <c:pt idx="68">
                  <c:v>11188</c:v>
                </c:pt>
                <c:pt idx="69">
                  <c:v>9656</c:v>
                </c:pt>
                <c:pt idx="70">
                  <c:v>11368</c:v>
                </c:pt>
                <c:pt idx="71">
                  <c:v>12141</c:v>
                </c:pt>
                <c:pt idx="72">
                  <c:v>10563</c:v>
                </c:pt>
                <c:pt idx="73">
                  <c:v>9776</c:v>
                </c:pt>
                <c:pt idx="74">
                  <c:v>12146</c:v>
                </c:pt>
                <c:pt idx="75">
                  <c:v>10492</c:v>
                </c:pt>
                <c:pt idx="76">
                  <c:v>11702</c:v>
                </c:pt>
                <c:pt idx="77">
                  <c:v>10272</c:v>
                </c:pt>
                <c:pt idx="78">
                  <c:v>10181</c:v>
                </c:pt>
                <c:pt idx="79">
                  <c:v>10957</c:v>
                </c:pt>
                <c:pt idx="80">
                  <c:v>13575</c:v>
                </c:pt>
                <c:pt idx="81">
                  <c:v>13452</c:v>
                </c:pt>
                <c:pt idx="82">
                  <c:v>10886</c:v>
                </c:pt>
                <c:pt idx="83">
                  <c:v>11493</c:v>
                </c:pt>
                <c:pt idx="84">
                  <c:v>10308</c:v>
                </c:pt>
                <c:pt idx="85">
                  <c:v>9992</c:v>
                </c:pt>
                <c:pt idx="86">
                  <c:v>10203</c:v>
                </c:pt>
                <c:pt idx="87">
                  <c:v>10720</c:v>
                </c:pt>
                <c:pt idx="88">
                  <c:v>11493</c:v>
                </c:pt>
                <c:pt idx="89">
                  <c:v>10690</c:v>
                </c:pt>
                <c:pt idx="90">
                  <c:v>10899</c:v>
                </c:pt>
                <c:pt idx="91">
                  <c:v>11338</c:v>
                </c:pt>
                <c:pt idx="92">
                  <c:v>11944</c:v>
                </c:pt>
                <c:pt idx="93">
                  <c:v>12267</c:v>
                </c:pt>
                <c:pt idx="94">
                  <c:v>13478</c:v>
                </c:pt>
                <c:pt idx="95">
                  <c:v>14640</c:v>
                </c:pt>
                <c:pt idx="96">
                  <c:v>13434</c:v>
                </c:pt>
                <c:pt idx="97">
                  <c:v>11149</c:v>
                </c:pt>
                <c:pt idx="98">
                  <c:v>12477</c:v>
                </c:pt>
                <c:pt idx="99">
                  <c:v>12739</c:v>
                </c:pt>
                <c:pt idx="100">
                  <c:v>12510</c:v>
                </c:pt>
                <c:pt idx="101">
                  <c:v>11926</c:v>
                </c:pt>
                <c:pt idx="102">
                  <c:v>11414</c:v>
                </c:pt>
                <c:pt idx="103">
                  <c:v>11128</c:v>
                </c:pt>
                <c:pt idx="104">
                  <c:v>12477</c:v>
                </c:pt>
                <c:pt idx="105">
                  <c:v>10876</c:v>
                </c:pt>
                <c:pt idx="106">
                  <c:v>11170</c:v>
                </c:pt>
                <c:pt idx="107">
                  <c:v>12009</c:v>
                </c:pt>
                <c:pt idx="108">
                  <c:v>11414</c:v>
                </c:pt>
                <c:pt idx="109">
                  <c:v>11079</c:v>
                </c:pt>
                <c:pt idx="110">
                  <c:v>11649</c:v>
                </c:pt>
                <c:pt idx="111">
                  <c:v>11567</c:v>
                </c:pt>
                <c:pt idx="112">
                  <c:v>11170</c:v>
                </c:pt>
                <c:pt idx="113">
                  <c:v>11677</c:v>
                </c:pt>
                <c:pt idx="114">
                  <c:v>11399</c:v>
                </c:pt>
                <c:pt idx="115">
                  <c:v>10840</c:v>
                </c:pt>
                <c:pt idx="116">
                  <c:v>9897</c:v>
                </c:pt>
                <c:pt idx="117">
                  <c:v>9566</c:v>
                </c:pt>
                <c:pt idx="118">
                  <c:v>12042</c:v>
                </c:pt>
                <c:pt idx="119">
                  <c:v>12759</c:v>
                </c:pt>
                <c:pt idx="120">
                  <c:v>12694</c:v>
                </c:pt>
                <c:pt idx="121">
                  <c:v>11198</c:v>
                </c:pt>
                <c:pt idx="122">
                  <c:v>12525</c:v>
                </c:pt>
                <c:pt idx="123">
                  <c:v>11768</c:v>
                </c:pt>
                <c:pt idx="124">
                  <c:v>12042</c:v>
                </c:pt>
                <c:pt idx="125">
                  <c:v>12001</c:v>
                </c:pt>
                <c:pt idx="126">
                  <c:v>12259</c:v>
                </c:pt>
                <c:pt idx="127">
                  <c:v>12048</c:v>
                </c:pt>
                <c:pt idx="128">
                  <c:v>8870</c:v>
                </c:pt>
                <c:pt idx="129">
                  <c:v>8203</c:v>
                </c:pt>
                <c:pt idx="130">
                  <c:v>11191</c:v>
                </c:pt>
                <c:pt idx="131">
                  <c:v>11020</c:v>
                </c:pt>
                <c:pt idx="132">
                  <c:v>12462</c:v>
                </c:pt>
                <c:pt idx="133">
                  <c:v>11822</c:v>
                </c:pt>
                <c:pt idx="134">
                  <c:v>12427</c:v>
                </c:pt>
                <c:pt idx="135">
                  <c:v>11430</c:v>
                </c:pt>
                <c:pt idx="136">
                  <c:v>12707</c:v>
                </c:pt>
                <c:pt idx="137">
                  <c:v>13186</c:v>
                </c:pt>
                <c:pt idx="138">
                  <c:v>12045</c:v>
                </c:pt>
                <c:pt idx="139">
                  <c:v>12675</c:v>
                </c:pt>
                <c:pt idx="140">
                  <c:v>12851</c:v>
                </c:pt>
                <c:pt idx="141">
                  <c:v>11197</c:v>
                </c:pt>
                <c:pt idx="142">
                  <c:v>7566</c:v>
                </c:pt>
                <c:pt idx="143">
                  <c:v>7578</c:v>
                </c:pt>
                <c:pt idx="144">
                  <c:v>8658</c:v>
                </c:pt>
                <c:pt idx="145">
                  <c:v>7406</c:v>
                </c:pt>
                <c:pt idx="146">
                  <c:v>8454</c:v>
                </c:pt>
                <c:pt idx="147">
                  <c:v>9160</c:v>
                </c:pt>
                <c:pt idx="148">
                  <c:v>9038</c:v>
                </c:pt>
                <c:pt idx="149">
                  <c:v>8223</c:v>
                </c:pt>
                <c:pt idx="150">
                  <c:v>8350</c:v>
                </c:pt>
                <c:pt idx="151">
                  <c:v>9565</c:v>
                </c:pt>
                <c:pt idx="152">
                  <c:v>7840</c:v>
                </c:pt>
                <c:pt idx="153">
                  <c:v>8181</c:v>
                </c:pt>
                <c:pt idx="154">
                  <c:v>8830</c:v>
                </c:pt>
                <c:pt idx="155">
                  <c:v>9190</c:v>
                </c:pt>
                <c:pt idx="156">
                  <c:v>7329</c:v>
                </c:pt>
                <c:pt idx="157">
                  <c:v>5926</c:v>
                </c:pt>
                <c:pt idx="158">
                  <c:v>6199</c:v>
                </c:pt>
                <c:pt idx="159">
                  <c:v>8351</c:v>
                </c:pt>
                <c:pt idx="160">
                  <c:v>9535</c:v>
                </c:pt>
                <c:pt idx="161">
                  <c:v>8928</c:v>
                </c:pt>
                <c:pt idx="162">
                  <c:v>11699</c:v>
                </c:pt>
                <c:pt idx="163">
                  <c:v>12903</c:v>
                </c:pt>
                <c:pt idx="164">
                  <c:v>12500</c:v>
                </c:pt>
                <c:pt idx="165">
                  <c:v>12885</c:v>
                </c:pt>
                <c:pt idx="166">
                  <c:v>12428</c:v>
                </c:pt>
                <c:pt idx="167">
                  <c:v>12868</c:v>
                </c:pt>
                <c:pt idx="168">
                  <c:v>13898</c:v>
                </c:pt>
                <c:pt idx="169">
                  <c:v>12370</c:v>
                </c:pt>
                <c:pt idx="170">
                  <c:v>12744</c:v>
                </c:pt>
                <c:pt idx="171">
                  <c:v>13401</c:v>
                </c:pt>
                <c:pt idx="172">
                  <c:v>11515</c:v>
                </c:pt>
                <c:pt idx="173">
                  <c:v>10790</c:v>
                </c:pt>
                <c:pt idx="174">
                  <c:v>9608</c:v>
                </c:pt>
                <c:pt idx="175">
                  <c:v>9998</c:v>
                </c:pt>
                <c:pt idx="176">
                  <c:v>10219</c:v>
                </c:pt>
                <c:pt idx="177">
                  <c:v>9630</c:v>
                </c:pt>
                <c:pt idx="178">
                  <c:v>10100</c:v>
                </c:pt>
                <c:pt idx="179">
                  <c:v>10005</c:v>
                </c:pt>
                <c:pt idx="180">
                  <c:v>9545</c:v>
                </c:pt>
                <c:pt idx="181">
                  <c:v>9756</c:v>
                </c:pt>
                <c:pt idx="182">
                  <c:v>9464</c:v>
                </c:pt>
                <c:pt idx="183">
                  <c:v>10553</c:v>
                </c:pt>
                <c:pt idx="184">
                  <c:v>11439</c:v>
                </c:pt>
                <c:pt idx="185">
                  <c:v>8894</c:v>
                </c:pt>
                <c:pt idx="186">
                  <c:v>9755</c:v>
                </c:pt>
                <c:pt idx="187">
                  <c:v>9114</c:v>
                </c:pt>
                <c:pt idx="188">
                  <c:v>9511</c:v>
                </c:pt>
                <c:pt idx="189">
                  <c:v>12203</c:v>
                </c:pt>
                <c:pt idx="190">
                  <c:v>11931</c:v>
                </c:pt>
                <c:pt idx="191">
                  <c:v>11423</c:v>
                </c:pt>
                <c:pt idx="192">
                  <c:v>12037</c:v>
                </c:pt>
                <c:pt idx="193">
                  <c:v>11137</c:v>
                </c:pt>
                <c:pt idx="194">
                  <c:v>9199</c:v>
                </c:pt>
                <c:pt idx="195">
                  <c:v>11896</c:v>
                </c:pt>
                <c:pt idx="196">
                  <c:v>11991</c:v>
                </c:pt>
                <c:pt idx="197">
                  <c:v>13882</c:v>
                </c:pt>
                <c:pt idx="198">
                  <c:v>13199</c:v>
                </c:pt>
                <c:pt idx="199">
                  <c:v>9805</c:v>
                </c:pt>
                <c:pt idx="200">
                  <c:v>9911</c:v>
                </c:pt>
                <c:pt idx="201">
                  <c:v>10132</c:v>
                </c:pt>
                <c:pt idx="202">
                  <c:v>10990</c:v>
                </c:pt>
                <c:pt idx="203">
                  <c:v>9981</c:v>
                </c:pt>
                <c:pt idx="204">
                  <c:v>10355</c:v>
                </c:pt>
                <c:pt idx="205">
                  <c:v>12671</c:v>
                </c:pt>
                <c:pt idx="206">
                  <c:v>9673</c:v>
                </c:pt>
                <c:pt idx="207">
                  <c:v>10469</c:v>
                </c:pt>
                <c:pt idx="208">
                  <c:v>8958</c:v>
                </c:pt>
                <c:pt idx="209">
                  <c:v>9319</c:v>
                </c:pt>
                <c:pt idx="210">
                  <c:v>10526</c:v>
                </c:pt>
                <c:pt idx="211">
                  <c:v>11296</c:v>
                </c:pt>
                <c:pt idx="212">
                  <c:v>10434</c:v>
                </c:pt>
                <c:pt idx="213">
                  <c:v>9148</c:v>
                </c:pt>
                <c:pt idx="214">
                  <c:v>7372</c:v>
                </c:pt>
                <c:pt idx="215">
                  <c:v>7539</c:v>
                </c:pt>
                <c:pt idx="216">
                  <c:v>8512</c:v>
                </c:pt>
                <c:pt idx="217">
                  <c:v>6287</c:v>
                </c:pt>
                <c:pt idx="218">
                  <c:v>9796</c:v>
                </c:pt>
                <c:pt idx="219">
                  <c:v>8696</c:v>
                </c:pt>
                <c:pt idx="220">
                  <c:v>10838</c:v>
                </c:pt>
                <c:pt idx="221">
                  <c:v>11415</c:v>
                </c:pt>
                <c:pt idx="222">
                  <c:v>12068</c:v>
                </c:pt>
                <c:pt idx="223">
                  <c:v>14071</c:v>
                </c:pt>
                <c:pt idx="224">
                  <c:v>9546</c:v>
                </c:pt>
                <c:pt idx="225">
                  <c:v>11629</c:v>
                </c:pt>
                <c:pt idx="226">
                  <c:v>10028</c:v>
                </c:pt>
                <c:pt idx="227">
                  <c:v>12375</c:v>
                </c:pt>
                <c:pt idx="228">
                  <c:v>12011</c:v>
                </c:pt>
                <c:pt idx="229">
                  <c:v>11103</c:v>
                </c:pt>
                <c:pt idx="230">
                  <c:v>10634</c:v>
                </c:pt>
                <c:pt idx="231">
                  <c:v>9196</c:v>
                </c:pt>
                <c:pt idx="232">
                  <c:v>9649</c:v>
                </c:pt>
                <c:pt idx="233">
                  <c:v>9823</c:v>
                </c:pt>
                <c:pt idx="234">
                  <c:v>9326</c:v>
                </c:pt>
                <c:pt idx="235">
                  <c:v>9253</c:v>
                </c:pt>
                <c:pt idx="236">
                  <c:v>10258</c:v>
                </c:pt>
                <c:pt idx="237">
                  <c:v>10083</c:v>
                </c:pt>
                <c:pt idx="238">
                  <c:v>9664</c:v>
                </c:pt>
                <c:pt idx="239">
                  <c:v>10462</c:v>
                </c:pt>
                <c:pt idx="240">
                  <c:v>10069</c:v>
                </c:pt>
                <c:pt idx="241">
                  <c:v>11459</c:v>
                </c:pt>
                <c:pt idx="242">
                  <c:v>12601</c:v>
                </c:pt>
                <c:pt idx="243">
                  <c:v>13240</c:v>
                </c:pt>
                <c:pt idx="244">
                  <c:v>10509</c:v>
                </c:pt>
                <c:pt idx="245">
                  <c:v>10724</c:v>
                </c:pt>
                <c:pt idx="246">
                  <c:v>11825</c:v>
                </c:pt>
                <c:pt idx="247">
                  <c:v>10673</c:v>
                </c:pt>
                <c:pt idx="248">
                  <c:v>12212</c:v>
                </c:pt>
                <c:pt idx="249">
                  <c:v>12535</c:v>
                </c:pt>
                <c:pt idx="250">
                  <c:v>12212</c:v>
                </c:pt>
                <c:pt idx="251">
                  <c:v>9425</c:v>
                </c:pt>
                <c:pt idx="252">
                  <c:v>10340</c:v>
                </c:pt>
                <c:pt idx="253">
                  <c:v>12315</c:v>
                </c:pt>
                <c:pt idx="254">
                  <c:v>12864</c:v>
                </c:pt>
                <c:pt idx="255">
                  <c:v>13553</c:v>
                </c:pt>
                <c:pt idx="256">
                  <c:v>12536</c:v>
                </c:pt>
                <c:pt idx="257">
                  <c:v>11303</c:v>
                </c:pt>
                <c:pt idx="258">
                  <c:v>11783</c:v>
                </c:pt>
                <c:pt idx="259">
                  <c:v>10752</c:v>
                </c:pt>
                <c:pt idx="260">
                  <c:v>9721</c:v>
                </c:pt>
                <c:pt idx="261">
                  <c:v>10000</c:v>
                </c:pt>
                <c:pt idx="262">
                  <c:v>11210</c:v>
                </c:pt>
                <c:pt idx="263">
                  <c:v>11247</c:v>
                </c:pt>
                <c:pt idx="264">
                  <c:v>11468</c:v>
                </c:pt>
                <c:pt idx="265">
                  <c:v>16202</c:v>
                </c:pt>
                <c:pt idx="266">
                  <c:v>11558</c:v>
                </c:pt>
                <c:pt idx="267">
                  <c:v>11081</c:v>
                </c:pt>
                <c:pt idx="268">
                  <c:v>11129</c:v>
                </c:pt>
                <c:pt idx="269">
                  <c:v>10733</c:v>
                </c:pt>
                <c:pt idx="270">
                  <c:v>13673</c:v>
                </c:pt>
                <c:pt idx="271">
                  <c:v>10475</c:v>
                </c:pt>
                <c:pt idx="272">
                  <c:v>10500</c:v>
                </c:pt>
                <c:pt idx="273">
                  <c:v>10550</c:v>
                </c:pt>
                <c:pt idx="274">
                  <c:v>11114</c:v>
                </c:pt>
                <c:pt idx="275">
                  <c:v>11340</c:v>
                </c:pt>
                <c:pt idx="276">
                  <c:v>8112</c:v>
                </c:pt>
                <c:pt idx="277">
                  <c:v>9702</c:v>
                </c:pt>
                <c:pt idx="278">
                  <c:v>11029</c:v>
                </c:pt>
                <c:pt idx="279">
                  <c:v>11114</c:v>
                </c:pt>
                <c:pt idx="280">
                  <c:v>11519</c:v>
                </c:pt>
                <c:pt idx="281">
                  <c:v>11514</c:v>
                </c:pt>
                <c:pt idx="282">
                  <c:v>11543</c:v>
                </c:pt>
                <c:pt idx="283">
                  <c:v>13010</c:v>
                </c:pt>
                <c:pt idx="284">
                  <c:v>11161</c:v>
                </c:pt>
                <c:pt idx="285">
                  <c:v>12154</c:v>
                </c:pt>
                <c:pt idx="286">
                  <c:v>11613</c:v>
                </c:pt>
                <c:pt idx="287">
                  <c:v>10160</c:v>
                </c:pt>
                <c:pt idx="288">
                  <c:v>10345</c:v>
                </c:pt>
                <c:pt idx="289">
                  <c:v>10591</c:v>
                </c:pt>
                <c:pt idx="290">
                  <c:v>11250</c:v>
                </c:pt>
                <c:pt idx="291">
                  <c:v>12140</c:v>
                </c:pt>
                <c:pt idx="292">
                  <c:v>13239</c:v>
                </c:pt>
                <c:pt idx="293">
                  <c:v>13022</c:v>
                </c:pt>
                <c:pt idx="294">
                  <c:v>13656</c:v>
                </c:pt>
                <c:pt idx="295">
                  <c:v>14171</c:v>
                </c:pt>
                <c:pt idx="296">
                  <c:v>13583</c:v>
                </c:pt>
                <c:pt idx="297">
                  <c:v>13801</c:v>
                </c:pt>
                <c:pt idx="298">
                  <c:v>13547</c:v>
                </c:pt>
                <c:pt idx="299">
                  <c:v>13943</c:v>
                </c:pt>
                <c:pt idx="300">
                  <c:v>12428</c:v>
                </c:pt>
                <c:pt idx="301">
                  <c:v>13326</c:v>
                </c:pt>
                <c:pt idx="302">
                  <c:v>14289</c:v>
                </c:pt>
                <c:pt idx="303">
                  <c:v>13516</c:v>
                </c:pt>
                <c:pt idx="304">
                  <c:v>12527</c:v>
                </c:pt>
                <c:pt idx="305">
                  <c:v>12252</c:v>
                </c:pt>
                <c:pt idx="306">
                  <c:v>13021</c:v>
                </c:pt>
                <c:pt idx="307">
                  <c:v>11550</c:v>
                </c:pt>
                <c:pt idx="308">
                  <c:v>13050</c:v>
                </c:pt>
                <c:pt idx="309">
                  <c:v>13814</c:v>
                </c:pt>
                <c:pt idx="310">
                  <c:v>11890</c:v>
                </c:pt>
                <c:pt idx="311">
                  <c:v>10546</c:v>
                </c:pt>
                <c:pt idx="312">
                  <c:v>12154</c:v>
                </c:pt>
                <c:pt idx="313">
                  <c:v>11501</c:v>
                </c:pt>
                <c:pt idx="314">
                  <c:v>10999</c:v>
                </c:pt>
                <c:pt idx="315">
                  <c:v>11351</c:v>
                </c:pt>
                <c:pt idx="316">
                  <c:v>10537</c:v>
                </c:pt>
                <c:pt idx="317">
                  <c:v>10586</c:v>
                </c:pt>
                <c:pt idx="318">
                  <c:v>10363</c:v>
                </c:pt>
                <c:pt idx="319">
                  <c:v>9843</c:v>
                </c:pt>
                <c:pt idx="320">
                  <c:v>10916</c:v>
                </c:pt>
                <c:pt idx="321">
                  <c:v>10221</c:v>
                </c:pt>
                <c:pt idx="322">
                  <c:v>10704</c:v>
                </c:pt>
                <c:pt idx="323">
                  <c:v>10251</c:v>
                </c:pt>
                <c:pt idx="324">
                  <c:v>10788</c:v>
                </c:pt>
                <c:pt idx="325">
                  <c:v>11180</c:v>
                </c:pt>
                <c:pt idx="326">
                  <c:v>10485</c:v>
                </c:pt>
                <c:pt idx="327">
                  <c:v>12089</c:v>
                </c:pt>
                <c:pt idx="328">
                  <c:v>11789</c:v>
                </c:pt>
                <c:pt idx="329">
                  <c:v>10786</c:v>
                </c:pt>
                <c:pt idx="330">
                  <c:v>10880</c:v>
                </c:pt>
                <c:pt idx="331">
                  <c:v>10085</c:v>
                </c:pt>
                <c:pt idx="332">
                  <c:v>11697</c:v>
                </c:pt>
                <c:pt idx="333">
                  <c:v>11250</c:v>
                </c:pt>
                <c:pt idx="334">
                  <c:v>11810</c:v>
                </c:pt>
                <c:pt idx="335">
                  <c:v>11265</c:v>
                </c:pt>
                <c:pt idx="336">
                  <c:v>12117</c:v>
                </c:pt>
                <c:pt idx="337">
                  <c:v>11741</c:v>
                </c:pt>
                <c:pt idx="338">
                  <c:v>12302</c:v>
                </c:pt>
                <c:pt idx="339">
                  <c:v>12588</c:v>
                </c:pt>
                <c:pt idx="340">
                  <c:v>11329</c:v>
                </c:pt>
                <c:pt idx="341">
                  <c:v>11200</c:v>
                </c:pt>
                <c:pt idx="342">
                  <c:v>10985</c:v>
                </c:pt>
                <c:pt idx="343">
                  <c:v>11010</c:v>
                </c:pt>
                <c:pt idx="344">
                  <c:v>11759</c:v>
                </c:pt>
                <c:pt idx="345">
                  <c:v>11007</c:v>
                </c:pt>
                <c:pt idx="346">
                  <c:v>11772</c:v>
                </c:pt>
                <c:pt idx="347">
                  <c:v>12050</c:v>
                </c:pt>
                <c:pt idx="348">
                  <c:v>11484</c:v>
                </c:pt>
                <c:pt idx="349">
                  <c:v>11682</c:v>
                </c:pt>
                <c:pt idx="350">
                  <c:v>11576</c:v>
                </c:pt>
                <c:pt idx="351">
                  <c:v>11393</c:v>
                </c:pt>
                <c:pt idx="352">
                  <c:v>11248</c:v>
                </c:pt>
                <c:pt idx="353">
                  <c:v>12258</c:v>
                </c:pt>
                <c:pt idx="354">
                  <c:v>11886</c:v>
                </c:pt>
                <c:pt idx="355">
                  <c:v>11720</c:v>
                </c:pt>
                <c:pt idx="356">
                  <c:v>11224</c:v>
                </c:pt>
                <c:pt idx="357">
                  <c:v>9886</c:v>
                </c:pt>
                <c:pt idx="358">
                  <c:v>10820</c:v>
                </c:pt>
                <c:pt idx="359">
                  <c:v>14698</c:v>
                </c:pt>
                <c:pt idx="360">
                  <c:v>19033</c:v>
                </c:pt>
                <c:pt idx="361">
                  <c:v>18564</c:v>
                </c:pt>
                <c:pt idx="362">
                  <c:v>18849</c:v>
                </c:pt>
                <c:pt idx="363">
                  <c:v>18809</c:v>
                </c:pt>
                <c:pt idx="364">
                  <c:v>19203</c:v>
                </c:pt>
                <c:pt idx="365">
                  <c:v>15851</c:v>
                </c:pt>
                <c:pt idx="366">
                  <c:v>16713</c:v>
                </c:pt>
                <c:pt idx="367">
                  <c:v>17144</c:v>
                </c:pt>
                <c:pt idx="368">
                  <c:v>24416</c:v>
                </c:pt>
                <c:pt idx="369">
                  <c:v>19282</c:v>
                </c:pt>
                <c:pt idx="370">
                  <c:v>19781</c:v>
                </c:pt>
                <c:pt idx="371">
                  <c:v>13545</c:v>
                </c:pt>
                <c:pt idx="372">
                  <c:v>11352</c:v>
                </c:pt>
                <c:pt idx="373">
                  <c:v>9096</c:v>
                </c:pt>
                <c:pt idx="374">
                  <c:v>10397</c:v>
                </c:pt>
                <c:pt idx="375">
                  <c:v>10398</c:v>
                </c:pt>
                <c:pt idx="376">
                  <c:v>9394</c:v>
                </c:pt>
                <c:pt idx="377">
                  <c:v>9952</c:v>
                </c:pt>
                <c:pt idx="378">
                  <c:v>10369</c:v>
                </c:pt>
                <c:pt idx="379">
                  <c:v>9585</c:v>
                </c:pt>
                <c:pt idx="380">
                  <c:v>10930</c:v>
                </c:pt>
                <c:pt idx="381">
                  <c:v>9920</c:v>
                </c:pt>
                <c:pt idx="382">
                  <c:v>10043</c:v>
                </c:pt>
                <c:pt idx="383">
                  <c:v>9957</c:v>
                </c:pt>
                <c:pt idx="384">
                  <c:v>10713</c:v>
                </c:pt>
                <c:pt idx="385">
                  <c:v>10648</c:v>
                </c:pt>
                <c:pt idx="386">
                  <c:v>10600</c:v>
                </c:pt>
                <c:pt idx="387">
                  <c:v>11166</c:v>
                </c:pt>
                <c:pt idx="388">
                  <c:v>11091</c:v>
                </c:pt>
                <c:pt idx="389">
                  <c:v>10497</c:v>
                </c:pt>
                <c:pt idx="390">
                  <c:v>12522</c:v>
                </c:pt>
                <c:pt idx="391">
                  <c:v>10212</c:v>
                </c:pt>
                <c:pt idx="392">
                  <c:v>9798</c:v>
                </c:pt>
                <c:pt idx="393">
                  <c:v>9107</c:v>
                </c:pt>
                <c:pt idx="394">
                  <c:v>10451</c:v>
                </c:pt>
                <c:pt idx="395">
                  <c:v>9432</c:v>
                </c:pt>
                <c:pt idx="396">
                  <c:v>9206</c:v>
                </c:pt>
                <c:pt idx="397">
                  <c:v>9900</c:v>
                </c:pt>
                <c:pt idx="398">
                  <c:v>10205</c:v>
                </c:pt>
                <c:pt idx="399">
                  <c:v>10883</c:v>
                </c:pt>
                <c:pt idx="400">
                  <c:v>10165</c:v>
                </c:pt>
                <c:pt idx="401">
                  <c:v>9803</c:v>
                </c:pt>
                <c:pt idx="402">
                  <c:v>9898</c:v>
                </c:pt>
                <c:pt idx="403">
                  <c:v>9143</c:v>
                </c:pt>
                <c:pt idx="404">
                  <c:v>10443</c:v>
                </c:pt>
                <c:pt idx="405">
                  <c:v>10357</c:v>
                </c:pt>
                <c:pt idx="406">
                  <c:v>11427</c:v>
                </c:pt>
                <c:pt idx="407">
                  <c:v>9556</c:v>
                </c:pt>
                <c:pt idx="408">
                  <c:v>10825</c:v>
                </c:pt>
                <c:pt idx="409">
                  <c:v>10389</c:v>
                </c:pt>
                <c:pt idx="410">
                  <c:v>10221</c:v>
                </c:pt>
                <c:pt idx="411">
                  <c:v>11102</c:v>
                </c:pt>
                <c:pt idx="412">
                  <c:v>10865</c:v>
                </c:pt>
                <c:pt idx="413">
                  <c:v>10225</c:v>
                </c:pt>
                <c:pt idx="414">
                  <c:v>9667</c:v>
                </c:pt>
                <c:pt idx="415">
                  <c:v>10293</c:v>
                </c:pt>
                <c:pt idx="416">
                  <c:v>10237</c:v>
                </c:pt>
                <c:pt idx="417">
                  <c:v>10516</c:v>
                </c:pt>
                <c:pt idx="418">
                  <c:v>9979</c:v>
                </c:pt>
                <c:pt idx="419">
                  <c:v>10388</c:v>
                </c:pt>
                <c:pt idx="420">
                  <c:v>10077</c:v>
                </c:pt>
                <c:pt idx="421">
                  <c:v>10024</c:v>
                </c:pt>
                <c:pt idx="422">
                  <c:v>9719</c:v>
                </c:pt>
                <c:pt idx="423">
                  <c:v>9839</c:v>
                </c:pt>
                <c:pt idx="424">
                  <c:v>11091</c:v>
                </c:pt>
                <c:pt idx="425">
                  <c:v>13879</c:v>
                </c:pt>
                <c:pt idx="426">
                  <c:v>13753</c:v>
                </c:pt>
                <c:pt idx="427">
                  <c:v>8511</c:v>
                </c:pt>
                <c:pt idx="428">
                  <c:v>10147</c:v>
                </c:pt>
                <c:pt idx="429">
                  <c:v>9749</c:v>
                </c:pt>
                <c:pt idx="430">
                  <c:v>9487</c:v>
                </c:pt>
                <c:pt idx="431">
                  <c:v>9871</c:v>
                </c:pt>
                <c:pt idx="432">
                  <c:v>9804</c:v>
                </c:pt>
                <c:pt idx="433">
                  <c:v>9607</c:v>
                </c:pt>
                <c:pt idx="434">
                  <c:v>9328</c:v>
                </c:pt>
                <c:pt idx="435">
                  <c:v>11294</c:v>
                </c:pt>
                <c:pt idx="436">
                  <c:v>10021</c:v>
                </c:pt>
                <c:pt idx="437">
                  <c:v>10301</c:v>
                </c:pt>
                <c:pt idx="438">
                  <c:v>8965</c:v>
                </c:pt>
                <c:pt idx="439">
                  <c:v>9681</c:v>
                </c:pt>
                <c:pt idx="440">
                  <c:v>10551</c:v>
                </c:pt>
                <c:pt idx="441">
                  <c:v>10987</c:v>
                </c:pt>
                <c:pt idx="442">
                  <c:v>10291</c:v>
                </c:pt>
                <c:pt idx="443">
                  <c:v>10601</c:v>
                </c:pt>
                <c:pt idx="444">
                  <c:v>10955</c:v>
                </c:pt>
                <c:pt idx="445">
                  <c:v>10819</c:v>
                </c:pt>
                <c:pt idx="446">
                  <c:v>10882</c:v>
                </c:pt>
                <c:pt idx="447">
                  <c:v>10919</c:v>
                </c:pt>
                <c:pt idx="448">
                  <c:v>9949</c:v>
                </c:pt>
                <c:pt idx="449">
                  <c:v>9712</c:v>
                </c:pt>
                <c:pt idx="450">
                  <c:v>10139</c:v>
                </c:pt>
                <c:pt idx="451">
                  <c:v>10764</c:v>
                </c:pt>
                <c:pt idx="452">
                  <c:v>11136</c:v>
                </c:pt>
                <c:pt idx="453">
                  <c:v>10659</c:v>
                </c:pt>
                <c:pt idx="454">
                  <c:v>11901</c:v>
                </c:pt>
                <c:pt idx="455">
                  <c:v>9328</c:v>
                </c:pt>
                <c:pt idx="456">
                  <c:v>9445</c:v>
                </c:pt>
                <c:pt idx="457">
                  <c:v>10084</c:v>
                </c:pt>
                <c:pt idx="458">
                  <c:v>10281</c:v>
                </c:pt>
                <c:pt idx="459">
                  <c:v>10950</c:v>
                </c:pt>
                <c:pt idx="460">
                  <c:v>10563</c:v>
                </c:pt>
                <c:pt idx="461">
                  <c:v>9999</c:v>
                </c:pt>
                <c:pt idx="462">
                  <c:v>9717</c:v>
                </c:pt>
                <c:pt idx="463">
                  <c:v>9887</c:v>
                </c:pt>
                <c:pt idx="464">
                  <c:v>10946</c:v>
                </c:pt>
                <c:pt idx="465">
                  <c:v>10187</c:v>
                </c:pt>
                <c:pt idx="466">
                  <c:v>10558</c:v>
                </c:pt>
                <c:pt idx="467">
                  <c:v>9375</c:v>
                </c:pt>
                <c:pt idx="468">
                  <c:v>10524</c:v>
                </c:pt>
                <c:pt idx="469">
                  <c:v>10640</c:v>
                </c:pt>
                <c:pt idx="470">
                  <c:v>9712</c:v>
                </c:pt>
                <c:pt idx="471">
                  <c:v>9508</c:v>
                </c:pt>
                <c:pt idx="472">
                  <c:v>10764</c:v>
                </c:pt>
                <c:pt idx="473">
                  <c:v>8784</c:v>
                </c:pt>
                <c:pt idx="474">
                  <c:v>9377</c:v>
                </c:pt>
                <c:pt idx="475">
                  <c:v>8704</c:v>
                </c:pt>
                <c:pt idx="476">
                  <c:v>9342</c:v>
                </c:pt>
                <c:pt idx="477">
                  <c:v>10194</c:v>
                </c:pt>
                <c:pt idx="478">
                  <c:v>10529</c:v>
                </c:pt>
                <c:pt idx="479">
                  <c:v>10454</c:v>
                </c:pt>
                <c:pt idx="480">
                  <c:v>9780</c:v>
                </c:pt>
                <c:pt idx="481">
                  <c:v>10684</c:v>
                </c:pt>
                <c:pt idx="482">
                  <c:v>9747</c:v>
                </c:pt>
                <c:pt idx="483">
                  <c:v>10300</c:v>
                </c:pt>
                <c:pt idx="484">
                  <c:v>10473</c:v>
                </c:pt>
                <c:pt idx="485">
                  <c:v>9987</c:v>
                </c:pt>
                <c:pt idx="486">
                  <c:v>10573</c:v>
                </c:pt>
                <c:pt idx="487">
                  <c:v>11009</c:v>
                </c:pt>
                <c:pt idx="488">
                  <c:v>8976</c:v>
                </c:pt>
                <c:pt idx="489">
                  <c:v>10620</c:v>
                </c:pt>
                <c:pt idx="490">
                  <c:v>10660</c:v>
                </c:pt>
                <c:pt idx="491">
                  <c:v>10842</c:v>
                </c:pt>
                <c:pt idx="492">
                  <c:v>9688</c:v>
                </c:pt>
                <c:pt idx="493">
                  <c:v>9920</c:v>
                </c:pt>
                <c:pt idx="494">
                  <c:v>9920</c:v>
                </c:pt>
                <c:pt idx="495">
                  <c:v>9754</c:v>
                </c:pt>
                <c:pt idx="496">
                  <c:v>9961</c:v>
                </c:pt>
                <c:pt idx="497">
                  <c:v>9330</c:v>
                </c:pt>
                <c:pt idx="498">
                  <c:v>10212</c:v>
                </c:pt>
                <c:pt idx="499">
                  <c:v>9240</c:v>
                </c:pt>
                <c:pt idx="500">
                  <c:v>9962</c:v>
                </c:pt>
                <c:pt idx="501">
                  <c:v>9774</c:v>
                </c:pt>
                <c:pt idx="502">
                  <c:v>11901</c:v>
                </c:pt>
                <c:pt idx="503">
                  <c:v>10015</c:v>
                </c:pt>
                <c:pt idx="504">
                  <c:v>9589</c:v>
                </c:pt>
                <c:pt idx="505">
                  <c:v>10360</c:v>
                </c:pt>
                <c:pt idx="506">
                  <c:v>10637</c:v>
                </c:pt>
                <c:pt idx="507">
                  <c:v>10036</c:v>
                </c:pt>
                <c:pt idx="508">
                  <c:v>9791</c:v>
                </c:pt>
                <c:pt idx="509">
                  <c:v>9336</c:v>
                </c:pt>
                <c:pt idx="510">
                  <c:v>9058</c:v>
                </c:pt>
                <c:pt idx="511">
                  <c:v>10926</c:v>
                </c:pt>
                <c:pt idx="512">
                  <c:v>10789</c:v>
                </c:pt>
                <c:pt idx="513">
                  <c:v>10920</c:v>
                </c:pt>
                <c:pt idx="514">
                  <c:v>9733</c:v>
                </c:pt>
                <c:pt idx="515">
                  <c:v>9729</c:v>
                </c:pt>
                <c:pt idx="516">
                  <c:v>10584</c:v>
                </c:pt>
                <c:pt idx="517">
                  <c:v>10809</c:v>
                </c:pt>
                <c:pt idx="518">
                  <c:v>9926</c:v>
                </c:pt>
                <c:pt idx="519">
                  <c:v>10466</c:v>
                </c:pt>
                <c:pt idx="520">
                  <c:v>10293</c:v>
                </c:pt>
                <c:pt idx="521">
                  <c:v>9885</c:v>
                </c:pt>
                <c:pt idx="522">
                  <c:v>10567</c:v>
                </c:pt>
                <c:pt idx="523">
                  <c:v>9923</c:v>
                </c:pt>
                <c:pt idx="524">
                  <c:v>10370</c:v>
                </c:pt>
                <c:pt idx="525">
                  <c:v>9785</c:v>
                </c:pt>
                <c:pt idx="526">
                  <c:v>10105</c:v>
                </c:pt>
                <c:pt idx="527">
                  <c:v>11098</c:v>
                </c:pt>
                <c:pt idx="528">
                  <c:v>10198</c:v>
                </c:pt>
                <c:pt idx="529">
                  <c:v>9648</c:v>
                </c:pt>
                <c:pt idx="530">
                  <c:v>11244</c:v>
                </c:pt>
                <c:pt idx="531">
                  <c:v>10448</c:v>
                </c:pt>
                <c:pt idx="532">
                  <c:v>10813</c:v>
                </c:pt>
                <c:pt idx="533">
                  <c:v>10614</c:v>
                </c:pt>
                <c:pt idx="534">
                  <c:v>9416</c:v>
                </c:pt>
                <c:pt idx="535">
                  <c:v>10776</c:v>
                </c:pt>
                <c:pt idx="536">
                  <c:v>10032</c:v>
                </c:pt>
                <c:pt idx="537">
                  <c:v>11010</c:v>
                </c:pt>
                <c:pt idx="538">
                  <c:v>10336</c:v>
                </c:pt>
                <c:pt idx="539">
                  <c:v>10683</c:v>
                </c:pt>
                <c:pt idx="540">
                  <c:v>9760</c:v>
                </c:pt>
                <c:pt idx="541">
                  <c:v>9328</c:v>
                </c:pt>
                <c:pt idx="542">
                  <c:v>11842</c:v>
                </c:pt>
                <c:pt idx="543">
                  <c:v>10039</c:v>
                </c:pt>
                <c:pt idx="544">
                  <c:v>9967</c:v>
                </c:pt>
                <c:pt idx="545">
                  <c:v>10507</c:v>
                </c:pt>
                <c:pt idx="546">
                  <c:v>11051</c:v>
                </c:pt>
                <c:pt idx="547">
                  <c:v>10247</c:v>
                </c:pt>
                <c:pt idx="548">
                  <c:v>10770</c:v>
                </c:pt>
                <c:pt idx="549">
                  <c:v>9896</c:v>
                </c:pt>
                <c:pt idx="550">
                  <c:v>9586</c:v>
                </c:pt>
                <c:pt idx="551">
                  <c:v>9507</c:v>
                </c:pt>
                <c:pt idx="552">
                  <c:v>9366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23-4CDF-9863-6812556B0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04245"/>
        <c:axId val="494748022"/>
      </c:lineChart>
      <c:dateAx>
        <c:axId val="585563568"/>
        <c:scaling>
          <c:orientation val="minMax"/>
          <c:min val="43497"/>
        </c:scaling>
        <c:delete val="0"/>
        <c:axPos val="b"/>
        <c:numFmt formatCode="yyyy/m/d;@" sourceLinked="0"/>
        <c:majorTickMark val="none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280000" spcFirstLastPara="1" vertOverflow="ellipsis" wrap="square" anchor="ctr" anchorCtr="1"/>
          <a:lstStyle/>
          <a:p>
            <a:pPr>
              <a:defRPr lang="zh-CN" sz="12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  <a:sym typeface="Times New Roman" panose="02020603050405020304" pitchFamily="18" charset="0"/>
              </a:defRPr>
            </a:pPr>
            <a:endParaRPr lang="zh-CN"/>
          </a:p>
        </c:txPr>
        <c:crossAx val="585569800"/>
        <c:crosses val="autoZero"/>
        <c:auto val="1"/>
        <c:lblOffset val="100"/>
        <c:baseTimeUnit val="days"/>
        <c:minorUnit val="30"/>
        <c:minorTimeUnit val="days"/>
      </c:dateAx>
      <c:valAx>
        <c:axId val="585569800"/>
        <c:scaling>
          <c:orientation val="minMax"/>
          <c:max val="20000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sysDash"/>
              <a:round/>
            </a:ln>
            <a:effectLst/>
          </c:spPr>
        </c:majorGridlines>
        <c:numFmt formatCode="#,##0_ 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  <a:sym typeface="Times New Roman" panose="02020603050405020304" pitchFamily="18" charset="0"/>
              </a:defRPr>
            </a:pPr>
            <a:endParaRPr lang="zh-CN"/>
          </a:p>
        </c:txPr>
        <c:crossAx val="585563568"/>
        <c:crosses val="autoZero"/>
        <c:crossBetween val="between"/>
      </c:valAx>
      <c:dateAx>
        <c:axId val="165404245"/>
        <c:scaling>
          <c:orientation val="minMax"/>
        </c:scaling>
        <c:delete val="1"/>
        <c:axPos val="b"/>
        <c:numFmt formatCode="m/d/yyyy" sourceLinked="1"/>
        <c:majorTickMark val="none"/>
        <c:minorTickMark val="none"/>
        <c:tickLblPos val="nextTo"/>
        <c:crossAx val="494748022"/>
        <c:crosses val="autoZero"/>
        <c:auto val="1"/>
        <c:lblOffset val="100"/>
        <c:baseTimeUnit val="days"/>
      </c:dateAx>
      <c:valAx>
        <c:axId val="494748022"/>
        <c:scaling>
          <c:orientation val="minMax"/>
          <c:max val="20000"/>
        </c:scaling>
        <c:delete val="0"/>
        <c:axPos val="r"/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  <a:sym typeface="Times New Roman" panose="02020603050405020304" pitchFamily="18" charset="0"/>
              </a:defRPr>
            </a:pPr>
            <a:endParaRPr lang="zh-CN"/>
          </a:p>
        </c:txPr>
        <c:crossAx val="165404245"/>
        <c:crosses val="max"/>
        <c:crossBetween val="between"/>
      </c:valAx>
      <c:spPr>
        <a:solidFill>
          <a:schemeClr val="bg1"/>
        </a:solidFill>
        <a:ln>
          <a:solidFill>
            <a:schemeClr val="tx1"/>
          </a:solidFill>
        </a:ln>
        <a:effectLst/>
      </c:spPr>
    </c:plotArea>
    <c:legend>
      <c:legendPos val="t"/>
      <c:layout>
        <c:manualLayout>
          <c:xMode val="edge"/>
          <c:yMode val="edge"/>
          <c:x val="0.349306883149548"/>
          <c:y val="8.4392149401436301E-2"/>
          <c:w val="0.25311587469591601"/>
          <c:h val="3.76117089552841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Date</a:t>
            </a:r>
          </a:p>
        </c:rich>
      </c:tx>
      <c:layout>
        <c:manualLayout>
          <c:xMode val="edge"/>
          <c:yMode val="edge"/>
          <c:x val="0.61535379956384095"/>
          <c:y val="0.90481191058590005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1826675693974301"/>
          <c:y val="0.16421310900806199"/>
          <c:w val="0.81585646580907201"/>
          <c:h val="0.61078397008996399"/>
        </c:manualLayout>
      </c:layout>
      <c:lineChart>
        <c:grouping val="standard"/>
        <c:varyColors val="0"/>
        <c:ser>
          <c:idx val="0"/>
          <c:order val="0"/>
          <c:tx>
            <c:v>EQ COD（105）</c:v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运行数据!$A$7:$A$799</c:f>
              <c:numCache>
                <c:formatCode>m/d/yyyy</c:formatCode>
                <c:ptCount val="793"/>
                <c:pt idx="0">
                  <c:v>43424</c:v>
                </c:pt>
                <c:pt idx="1">
                  <c:v>43425</c:v>
                </c:pt>
                <c:pt idx="2">
                  <c:v>43426</c:v>
                </c:pt>
                <c:pt idx="3">
                  <c:v>43427</c:v>
                </c:pt>
                <c:pt idx="4">
                  <c:v>43428</c:v>
                </c:pt>
                <c:pt idx="5">
                  <c:v>43429</c:v>
                </c:pt>
                <c:pt idx="6">
                  <c:v>43430</c:v>
                </c:pt>
                <c:pt idx="7">
                  <c:v>43431</c:v>
                </c:pt>
                <c:pt idx="8">
                  <c:v>43432</c:v>
                </c:pt>
                <c:pt idx="9">
                  <c:v>43433</c:v>
                </c:pt>
                <c:pt idx="10">
                  <c:v>43434</c:v>
                </c:pt>
                <c:pt idx="11">
                  <c:v>43435</c:v>
                </c:pt>
                <c:pt idx="12">
                  <c:v>43436</c:v>
                </c:pt>
                <c:pt idx="13">
                  <c:v>43437</c:v>
                </c:pt>
                <c:pt idx="14">
                  <c:v>43438</c:v>
                </c:pt>
                <c:pt idx="15">
                  <c:v>43439</c:v>
                </c:pt>
                <c:pt idx="16">
                  <c:v>43440</c:v>
                </c:pt>
                <c:pt idx="17">
                  <c:v>43441</c:v>
                </c:pt>
                <c:pt idx="18">
                  <c:v>43442</c:v>
                </c:pt>
                <c:pt idx="19">
                  <c:v>43443</c:v>
                </c:pt>
                <c:pt idx="20">
                  <c:v>43444</c:v>
                </c:pt>
                <c:pt idx="21">
                  <c:v>43445</c:v>
                </c:pt>
                <c:pt idx="22">
                  <c:v>43446</c:v>
                </c:pt>
                <c:pt idx="23">
                  <c:v>43447</c:v>
                </c:pt>
                <c:pt idx="24">
                  <c:v>43448</c:v>
                </c:pt>
                <c:pt idx="25">
                  <c:v>43449</c:v>
                </c:pt>
                <c:pt idx="26">
                  <c:v>43450</c:v>
                </c:pt>
                <c:pt idx="27">
                  <c:v>43451</c:v>
                </c:pt>
                <c:pt idx="28">
                  <c:v>43452</c:v>
                </c:pt>
                <c:pt idx="29">
                  <c:v>43453</c:v>
                </c:pt>
                <c:pt idx="30">
                  <c:v>43454</c:v>
                </c:pt>
                <c:pt idx="31">
                  <c:v>43455</c:v>
                </c:pt>
                <c:pt idx="32">
                  <c:v>43456</c:v>
                </c:pt>
                <c:pt idx="33">
                  <c:v>43457</c:v>
                </c:pt>
                <c:pt idx="34">
                  <c:v>43458</c:v>
                </c:pt>
                <c:pt idx="35">
                  <c:v>43459</c:v>
                </c:pt>
                <c:pt idx="36">
                  <c:v>43460</c:v>
                </c:pt>
                <c:pt idx="37">
                  <c:v>43461</c:v>
                </c:pt>
                <c:pt idx="38">
                  <c:v>43462</c:v>
                </c:pt>
                <c:pt idx="39">
                  <c:v>43463</c:v>
                </c:pt>
                <c:pt idx="40">
                  <c:v>43464</c:v>
                </c:pt>
                <c:pt idx="41">
                  <c:v>43465</c:v>
                </c:pt>
                <c:pt idx="42">
                  <c:v>43466</c:v>
                </c:pt>
                <c:pt idx="43">
                  <c:v>43467</c:v>
                </c:pt>
                <c:pt idx="44">
                  <c:v>43468</c:v>
                </c:pt>
                <c:pt idx="45">
                  <c:v>43469</c:v>
                </c:pt>
                <c:pt idx="46">
                  <c:v>43470</c:v>
                </c:pt>
                <c:pt idx="47">
                  <c:v>43471</c:v>
                </c:pt>
                <c:pt idx="48">
                  <c:v>43472</c:v>
                </c:pt>
                <c:pt idx="49">
                  <c:v>43473</c:v>
                </c:pt>
                <c:pt idx="50">
                  <c:v>43474</c:v>
                </c:pt>
                <c:pt idx="51">
                  <c:v>43475</c:v>
                </c:pt>
                <c:pt idx="52">
                  <c:v>43476</c:v>
                </c:pt>
                <c:pt idx="53">
                  <c:v>43477</c:v>
                </c:pt>
                <c:pt idx="54">
                  <c:v>43478</c:v>
                </c:pt>
                <c:pt idx="55">
                  <c:v>43479</c:v>
                </c:pt>
                <c:pt idx="56">
                  <c:v>43480</c:v>
                </c:pt>
                <c:pt idx="57">
                  <c:v>43481</c:v>
                </c:pt>
                <c:pt idx="58">
                  <c:v>43482</c:v>
                </c:pt>
                <c:pt idx="59">
                  <c:v>43483</c:v>
                </c:pt>
                <c:pt idx="60">
                  <c:v>43484</c:v>
                </c:pt>
                <c:pt idx="61">
                  <c:v>43485</c:v>
                </c:pt>
                <c:pt idx="62">
                  <c:v>43486</c:v>
                </c:pt>
                <c:pt idx="63">
                  <c:v>43487</c:v>
                </c:pt>
                <c:pt idx="64">
                  <c:v>43488</c:v>
                </c:pt>
                <c:pt idx="65">
                  <c:v>43489</c:v>
                </c:pt>
                <c:pt idx="66">
                  <c:v>43490</c:v>
                </c:pt>
                <c:pt idx="67">
                  <c:v>43491</c:v>
                </c:pt>
                <c:pt idx="68">
                  <c:v>43492</c:v>
                </c:pt>
                <c:pt idx="69">
                  <c:v>43493</c:v>
                </c:pt>
                <c:pt idx="70">
                  <c:v>43494</c:v>
                </c:pt>
                <c:pt idx="71">
                  <c:v>43495</c:v>
                </c:pt>
                <c:pt idx="72">
                  <c:v>43496</c:v>
                </c:pt>
                <c:pt idx="73">
                  <c:v>43497</c:v>
                </c:pt>
                <c:pt idx="74">
                  <c:v>43498</c:v>
                </c:pt>
                <c:pt idx="75">
                  <c:v>43499</c:v>
                </c:pt>
                <c:pt idx="76">
                  <c:v>43500</c:v>
                </c:pt>
                <c:pt idx="77">
                  <c:v>43501</c:v>
                </c:pt>
                <c:pt idx="78">
                  <c:v>43502</c:v>
                </c:pt>
                <c:pt idx="79">
                  <c:v>43503</c:v>
                </c:pt>
                <c:pt idx="80">
                  <c:v>43504</c:v>
                </c:pt>
                <c:pt idx="81">
                  <c:v>43505</c:v>
                </c:pt>
                <c:pt idx="82">
                  <c:v>43506</c:v>
                </c:pt>
                <c:pt idx="83">
                  <c:v>43507</c:v>
                </c:pt>
                <c:pt idx="84">
                  <c:v>43508</c:v>
                </c:pt>
                <c:pt idx="85">
                  <c:v>43509</c:v>
                </c:pt>
                <c:pt idx="86">
                  <c:v>43510</c:v>
                </c:pt>
                <c:pt idx="87">
                  <c:v>43511</c:v>
                </c:pt>
                <c:pt idx="88">
                  <c:v>43512</c:v>
                </c:pt>
                <c:pt idx="89">
                  <c:v>43513</c:v>
                </c:pt>
                <c:pt idx="90">
                  <c:v>43514</c:v>
                </c:pt>
                <c:pt idx="91">
                  <c:v>43515</c:v>
                </c:pt>
                <c:pt idx="92">
                  <c:v>43516</c:v>
                </c:pt>
                <c:pt idx="93">
                  <c:v>43517</c:v>
                </c:pt>
                <c:pt idx="94">
                  <c:v>43518</c:v>
                </c:pt>
                <c:pt idx="95">
                  <c:v>43519</c:v>
                </c:pt>
                <c:pt idx="96">
                  <c:v>43520</c:v>
                </c:pt>
                <c:pt idx="97">
                  <c:v>43521</c:v>
                </c:pt>
                <c:pt idx="98">
                  <c:v>43522</c:v>
                </c:pt>
                <c:pt idx="99">
                  <c:v>43523</c:v>
                </c:pt>
                <c:pt idx="100">
                  <c:v>43524</c:v>
                </c:pt>
                <c:pt idx="101">
                  <c:v>43525</c:v>
                </c:pt>
                <c:pt idx="102">
                  <c:v>43526</c:v>
                </c:pt>
                <c:pt idx="103">
                  <c:v>43527</c:v>
                </c:pt>
                <c:pt idx="104">
                  <c:v>43528</c:v>
                </c:pt>
                <c:pt idx="105">
                  <c:v>43529</c:v>
                </c:pt>
                <c:pt idx="106">
                  <c:v>43530</c:v>
                </c:pt>
                <c:pt idx="107">
                  <c:v>43531</c:v>
                </c:pt>
                <c:pt idx="108">
                  <c:v>43532</c:v>
                </c:pt>
                <c:pt idx="109">
                  <c:v>43533</c:v>
                </c:pt>
                <c:pt idx="110">
                  <c:v>43534</c:v>
                </c:pt>
                <c:pt idx="111">
                  <c:v>43535</c:v>
                </c:pt>
                <c:pt idx="112">
                  <c:v>43536</c:v>
                </c:pt>
                <c:pt idx="113">
                  <c:v>43537</c:v>
                </c:pt>
                <c:pt idx="114">
                  <c:v>43538</c:v>
                </c:pt>
                <c:pt idx="115">
                  <c:v>43539</c:v>
                </c:pt>
                <c:pt idx="116">
                  <c:v>43540</c:v>
                </c:pt>
                <c:pt idx="117">
                  <c:v>43541</c:v>
                </c:pt>
                <c:pt idx="118">
                  <c:v>43542</c:v>
                </c:pt>
                <c:pt idx="119">
                  <c:v>43543</c:v>
                </c:pt>
                <c:pt idx="120">
                  <c:v>43544</c:v>
                </c:pt>
                <c:pt idx="121">
                  <c:v>43545</c:v>
                </c:pt>
                <c:pt idx="122">
                  <c:v>43546</c:v>
                </c:pt>
                <c:pt idx="123">
                  <c:v>43547</c:v>
                </c:pt>
                <c:pt idx="124">
                  <c:v>43548</c:v>
                </c:pt>
                <c:pt idx="125">
                  <c:v>43549</c:v>
                </c:pt>
                <c:pt idx="126">
                  <c:v>43550</c:v>
                </c:pt>
                <c:pt idx="127">
                  <c:v>43551</c:v>
                </c:pt>
                <c:pt idx="128">
                  <c:v>43552</c:v>
                </c:pt>
                <c:pt idx="129">
                  <c:v>43553</c:v>
                </c:pt>
                <c:pt idx="130">
                  <c:v>43554</c:v>
                </c:pt>
                <c:pt idx="131">
                  <c:v>43555</c:v>
                </c:pt>
                <c:pt idx="132">
                  <c:v>43556</c:v>
                </c:pt>
                <c:pt idx="133">
                  <c:v>43557</c:v>
                </c:pt>
                <c:pt idx="134">
                  <c:v>43558</c:v>
                </c:pt>
                <c:pt idx="135">
                  <c:v>43559</c:v>
                </c:pt>
                <c:pt idx="136">
                  <c:v>43560</c:v>
                </c:pt>
                <c:pt idx="137">
                  <c:v>43561</c:v>
                </c:pt>
                <c:pt idx="138">
                  <c:v>43562</c:v>
                </c:pt>
                <c:pt idx="139">
                  <c:v>43563</c:v>
                </c:pt>
                <c:pt idx="140">
                  <c:v>43564</c:v>
                </c:pt>
                <c:pt idx="141">
                  <c:v>43565</c:v>
                </c:pt>
                <c:pt idx="142">
                  <c:v>43566</c:v>
                </c:pt>
                <c:pt idx="143">
                  <c:v>43567</c:v>
                </c:pt>
                <c:pt idx="144">
                  <c:v>43568</c:v>
                </c:pt>
                <c:pt idx="145">
                  <c:v>43569</c:v>
                </c:pt>
                <c:pt idx="146">
                  <c:v>43570</c:v>
                </c:pt>
                <c:pt idx="147">
                  <c:v>43571</c:v>
                </c:pt>
                <c:pt idx="148">
                  <c:v>43572</c:v>
                </c:pt>
                <c:pt idx="149">
                  <c:v>43573</c:v>
                </c:pt>
                <c:pt idx="150">
                  <c:v>43574</c:v>
                </c:pt>
                <c:pt idx="151">
                  <c:v>43575</c:v>
                </c:pt>
                <c:pt idx="152">
                  <c:v>43576</c:v>
                </c:pt>
                <c:pt idx="153">
                  <c:v>43577</c:v>
                </c:pt>
                <c:pt idx="154">
                  <c:v>43578</c:v>
                </c:pt>
                <c:pt idx="155">
                  <c:v>43579</c:v>
                </c:pt>
                <c:pt idx="156">
                  <c:v>43580</c:v>
                </c:pt>
                <c:pt idx="157">
                  <c:v>43581</c:v>
                </c:pt>
                <c:pt idx="158">
                  <c:v>43582</c:v>
                </c:pt>
                <c:pt idx="159">
                  <c:v>43583</c:v>
                </c:pt>
                <c:pt idx="160">
                  <c:v>43584</c:v>
                </c:pt>
                <c:pt idx="161">
                  <c:v>43585</c:v>
                </c:pt>
                <c:pt idx="162">
                  <c:v>43586</c:v>
                </c:pt>
                <c:pt idx="163">
                  <c:v>43587</c:v>
                </c:pt>
                <c:pt idx="164">
                  <c:v>43588</c:v>
                </c:pt>
                <c:pt idx="165">
                  <c:v>43589</c:v>
                </c:pt>
                <c:pt idx="166">
                  <c:v>43590</c:v>
                </c:pt>
                <c:pt idx="167">
                  <c:v>43591</c:v>
                </c:pt>
                <c:pt idx="168">
                  <c:v>43592</c:v>
                </c:pt>
                <c:pt idx="169">
                  <c:v>43593</c:v>
                </c:pt>
                <c:pt idx="170">
                  <c:v>43594</c:v>
                </c:pt>
                <c:pt idx="171">
                  <c:v>43595</c:v>
                </c:pt>
                <c:pt idx="172">
                  <c:v>43596</c:v>
                </c:pt>
                <c:pt idx="173">
                  <c:v>43597</c:v>
                </c:pt>
                <c:pt idx="174">
                  <c:v>43598</c:v>
                </c:pt>
                <c:pt idx="175">
                  <c:v>43599</c:v>
                </c:pt>
                <c:pt idx="176">
                  <c:v>43600</c:v>
                </c:pt>
                <c:pt idx="177">
                  <c:v>43601</c:v>
                </c:pt>
                <c:pt idx="178">
                  <c:v>43602</c:v>
                </c:pt>
                <c:pt idx="179">
                  <c:v>43603</c:v>
                </c:pt>
                <c:pt idx="180">
                  <c:v>43604</c:v>
                </c:pt>
                <c:pt idx="181">
                  <c:v>43605</c:v>
                </c:pt>
                <c:pt idx="182">
                  <c:v>43606</c:v>
                </c:pt>
                <c:pt idx="183">
                  <c:v>43607</c:v>
                </c:pt>
                <c:pt idx="184">
                  <c:v>43608</c:v>
                </c:pt>
                <c:pt idx="185">
                  <c:v>43609</c:v>
                </c:pt>
                <c:pt idx="186">
                  <c:v>43610</c:v>
                </c:pt>
                <c:pt idx="187">
                  <c:v>43611</c:v>
                </c:pt>
                <c:pt idx="188">
                  <c:v>43612</c:v>
                </c:pt>
                <c:pt idx="189">
                  <c:v>43613</c:v>
                </c:pt>
                <c:pt idx="190">
                  <c:v>43614</c:v>
                </c:pt>
                <c:pt idx="191">
                  <c:v>43615</c:v>
                </c:pt>
                <c:pt idx="192">
                  <c:v>43616</c:v>
                </c:pt>
                <c:pt idx="193">
                  <c:v>43617</c:v>
                </c:pt>
                <c:pt idx="194">
                  <c:v>43618</c:v>
                </c:pt>
                <c:pt idx="195">
                  <c:v>43619</c:v>
                </c:pt>
                <c:pt idx="196">
                  <c:v>43620</c:v>
                </c:pt>
                <c:pt idx="197">
                  <c:v>43621</c:v>
                </c:pt>
                <c:pt idx="198">
                  <c:v>43622</c:v>
                </c:pt>
                <c:pt idx="199">
                  <c:v>43623</c:v>
                </c:pt>
                <c:pt idx="200">
                  <c:v>43624</c:v>
                </c:pt>
                <c:pt idx="201">
                  <c:v>43625</c:v>
                </c:pt>
                <c:pt idx="202">
                  <c:v>43626</c:v>
                </c:pt>
                <c:pt idx="203">
                  <c:v>43627</c:v>
                </c:pt>
                <c:pt idx="204">
                  <c:v>43628</c:v>
                </c:pt>
                <c:pt idx="205">
                  <c:v>43629</c:v>
                </c:pt>
                <c:pt idx="206">
                  <c:v>43630</c:v>
                </c:pt>
                <c:pt idx="207">
                  <c:v>43631</c:v>
                </c:pt>
                <c:pt idx="208">
                  <c:v>43632</c:v>
                </c:pt>
                <c:pt idx="209">
                  <c:v>43633</c:v>
                </c:pt>
                <c:pt idx="210">
                  <c:v>43634</c:v>
                </c:pt>
                <c:pt idx="211">
                  <c:v>43635</c:v>
                </c:pt>
                <c:pt idx="212">
                  <c:v>43636</c:v>
                </c:pt>
                <c:pt idx="213">
                  <c:v>43637</c:v>
                </c:pt>
                <c:pt idx="214">
                  <c:v>43638</c:v>
                </c:pt>
                <c:pt idx="215">
                  <c:v>43639</c:v>
                </c:pt>
                <c:pt idx="216">
                  <c:v>43640</c:v>
                </c:pt>
                <c:pt idx="217">
                  <c:v>43641</c:v>
                </c:pt>
                <c:pt idx="218">
                  <c:v>43642</c:v>
                </c:pt>
                <c:pt idx="219">
                  <c:v>43643</c:v>
                </c:pt>
                <c:pt idx="220">
                  <c:v>43644</c:v>
                </c:pt>
                <c:pt idx="221">
                  <c:v>43645</c:v>
                </c:pt>
                <c:pt idx="222">
                  <c:v>43646</c:v>
                </c:pt>
                <c:pt idx="223">
                  <c:v>43647</c:v>
                </c:pt>
                <c:pt idx="224">
                  <c:v>43648</c:v>
                </c:pt>
                <c:pt idx="225">
                  <c:v>43649</c:v>
                </c:pt>
                <c:pt idx="226">
                  <c:v>43650</c:v>
                </c:pt>
                <c:pt idx="227">
                  <c:v>43651</c:v>
                </c:pt>
                <c:pt idx="228">
                  <c:v>43652</c:v>
                </c:pt>
                <c:pt idx="229">
                  <c:v>43653</c:v>
                </c:pt>
                <c:pt idx="230">
                  <c:v>43654</c:v>
                </c:pt>
                <c:pt idx="231">
                  <c:v>43655</c:v>
                </c:pt>
                <c:pt idx="232">
                  <c:v>43656</c:v>
                </c:pt>
                <c:pt idx="233">
                  <c:v>43657</c:v>
                </c:pt>
                <c:pt idx="234">
                  <c:v>43658</c:v>
                </c:pt>
                <c:pt idx="235">
                  <c:v>43659</c:v>
                </c:pt>
                <c:pt idx="236">
                  <c:v>43660</c:v>
                </c:pt>
                <c:pt idx="237">
                  <c:v>43661</c:v>
                </c:pt>
                <c:pt idx="238">
                  <c:v>43662</c:v>
                </c:pt>
                <c:pt idx="239">
                  <c:v>43663</c:v>
                </c:pt>
                <c:pt idx="240">
                  <c:v>43664</c:v>
                </c:pt>
                <c:pt idx="241">
                  <c:v>43665</c:v>
                </c:pt>
                <c:pt idx="242">
                  <c:v>43666</c:v>
                </c:pt>
                <c:pt idx="243">
                  <c:v>43667</c:v>
                </c:pt>
                <c:pt idx="244">
                  <c:v>43668</c:v>
                </c:pt>
                <c:pt idx="245">
                  <c:v>43669</c:v>
                </c:pt>
                <c:pt idx="246">
                  <c:v>43670</c:v>
                </c:pt>
                <c:pt idx="247">
                  <c:v>43671</c:v>
                </c:pt>
                <c:pt idx="248">
                  <c:v>43672</c:v>
                </c:pt>
                <c:pt idx="249">
                  <c:v>43673</c:v>
                </c:pt>
                <c:pt idx="250">
                  <c:v>43674</c:v>
                </c:pt>
                <c:pt idx="251">
                  <c:v>43675</c:v>
                </c:pt>
                <c:pt idx="252">
                  <c:v>43676</c:v>
                </c:pt>
                <c:pt idx="253">
                  <c:v>43677</c:v>
                </c:pt>
                <c:pt idx="254">
                  <c:v>43678</c:v>
                </c:pt>
                <c:pt idx="255">
                  <c:v>43679</c:v>
                </c:pt>
                <c:pt idx="256">
                  <c:v>43680</c:v>
                </c:pt>
                <c:pt idx="257">
                  <c:v>43681</c:v>
                </c:pt>
                <c:pt idx="258">
                  <c:v>43682</c:v>
                </c:pt>
                <c:pt idx="259">
                  <c:v>43683</c:v>
                </c:pt>
                <c:pt idx="260">
                  <c:v>43684</c:v>
                </c:pt>
                <c:pt idx="261">
                  <c:v>43685</c:v>
                </c:pt>
                <c:pt idx="262">
                  <c:v>43686</c:v>
                </c:pt>
                <c:pt idx="263">
                  <c:v>43687</c:v>
                </c:pt>
                <c:pt idx="264">
                  <c:v>43688</c:v>
                </c:pt>
                <c:pt idx="265">
                  <c:v>43689</c:v>
                </c:pt>
                <c:pt idx="266">
                  <c:v>43690</c:v>
                </c:pt>
                <c:pt idx="267">
                  <c:v>43691</c:v>
                </c:pt>
                <c:pt idx="268">
                  <c:v>43692</c:v>
                </c:pt>
                <c:pt idx="269">
                  <c:v>43693</c:v>
                </c:pt>
                <c:pt idx="270">
                  <c:v>43694</c:v>
                </c:pt>
                <c:pt idx="271">
                  <c:v>43695</c:v>
                </c:pt>
                <c:pt idx="272">
                  <c:v>43696</c:v>
                </c:pt>
                <c:pt idx="273">
                  <c:v>43697</c:v>
                </c:pt>
                <c:pt idx="274">
                  <c:v>43698</c:v>
                </c:pt>
                <c:pt idx="275">
                  <c:v>43699</c:v>
                </c:pt>
                <c:pt idx="276">
                  <c:v>43700</c:v>
                </c:pt>
                <c:pt idx="277">
                  <c:v>43701</c:v>
                </c:pt>
                <c:pt idx="278">
                  <c:v>43702</c:v>
                </c:pt>
                <c:pt idx="279">
                  <c:v>43703</c:v>
                </c:pt>
                <c:pt idx="280">
                  <c:v>43704</c:v>
                </c:pt>
                <c:pt idx="281">
                  <c:v>43705</c:v>
                </c:pt>
                <c:pt idx="282">
                  <c:v>43706</c:v>
                </c:pt>
                <c:pt idx="283">
                  <c:v>43707</c:v>
                </c:pt>
                <c:pt idx="284">
                  <c:v>43708</c:v>
                </c:pt>
                <c:pt idx="285">
                  <c:v>43709</c:v>
                </c:pt>
                <c:pt idx="286">
                  <c:v>43710</c:v>
                </c:pt>
                <c:pt idx="287">
                  <c:v>43711</c:v>
                </c:pt>
                <c:pt idx="288">
                  <c:v>43712</c:v>
                </c:pt>
                <c:pt idx="289">
                  <c:v>43713</c:v>
                </c:pt>
                <c:pt idx="290">
                  <c:v>43714</c:v>
                </c:pt>
                <c:pt idx="291">
                  <c:v>43715</c:v>
                </c:pt>
                <c:pt idx="292">
                  <c:v>43716</c:v>
                </c:pt>
                <c:pt idx="293">
                  <c:v>43717</c:v>
                </c:pt>
                <c:pt idx="294">
                  <c:v>43718</c:v>
                </c:pt>
                <c:pt idx="295">
                  <c:v>43719</c:v>
                </c:pt>
                <c:pt idx="296">
                  <c:v>43720</c:v>
                </c:pt>
                <c:pt idx="297">
                  <c:v>43721</c:v>
                </c:pt>
                <c:pt idx="298">
                  <c:v>43722</c:v>
                </c:pt>
                <c:pt idx="299">
                  <c:v>43723</c:v>
                </c:pt>
                <c:pt idx="300">
                  <c:v>43724</c:v>
                </c:pt>
                <c:pt idx="301">
                  <c:v>43725</c:v>
                </c:pt>
                <c:pt idx="302">
                  <c:v>43726</c:v>
                </c:pt>
                <c:pt idx="303">
                  <c:v>43727</c:v>
                </c:pt>
                <c:pt idx="304">
                  <c:v>43728</c:v>
                </c:pt>
                <c:pt idx="305">
                  <c:v>43729</c:v>
                </c:pt>
                <c:pt idx="306">
                  <c:v>43730</c:v>
                </c:pt>
                <c:pt idx="307">
                  <c:v>43731</c:v>
                </c:pt>
                <c:pt idx="308">
                  <c:v>43732</c:v>
                </c:pt>
                <c:pt idx="309">
                  <c:v>43733</c:v>
                </c:pt>
                <c:pt idx="310">
                  <c:v>43734</c:v>
                </c:pt>
                <c:pt idx="311">
                  <c:v>43735</c:v>
                </c:pt>
                <c:pt idx="312">
                  <c:v>43736</c:v>
                </c:pt>
                <c:pt idx="313">
                  <c:v>43737</c:v>
                </c:pt>
                <c:pt idx="314">
                  <c:v>43738</c:v>
                </c:pt>
                <c:pt idx="315">
                  <c:v>43739</c:v>
                </c:pt>
                <c:pt idx="316">
                  <c:v>43740</c:v>
                </c:pt>
                <c:pt idx="317">
                  <c:v>43741</c:v>
                </c:pt>
                <c:pt idx="318">
                  <c:v>43742</c:v>
                </c:pt>
                <c:pt idx="319">
                  <c:v>43743</c:v>
                </c:pt>
                <c:pt idx="320">
                  <c:v>43744</c:v>
                </c:pt>
                <c:pt idx="321">
                  <c:v>43745</c:v>
                </c:pt>
                <c:pt idx="322">
                  <c:v>43746</c:v>
                </c:pt>
                <c:pt idx="323">
                  <c:v>43747</c:v>
                </c:pt>
                <c:pt idx="324">
                  <c:v>43748</c:v>
                </c:pt>
                <c:pt idx="325">
                  <c:v>43749</c:v>
                </c:pt>
                <c:pt idx="326">
                  <c:v>43750</c:v>
                </c:pt>
                <c:pt idx="327">
                  <c:v>43751</c:v>
                </c:pt>
                <c:pt idx="328">
                  <c:v>43752</c:v>
                </c:pt>
                <c:pt idx="329">
                  <c:v>43753</c:v>
                </c:pt>
                <c:pt idx="330">
                  <c:v>43754</c:v>
                </c:pt>
                <c:pt idx="331">
                  <c:v>43755</c:v>
                </c:pt>
                <c:pt idx="332">
                  <c:v>43756</c:v>
                </c:pt>
                <c:pt idx="333">
                  <c:v>43757</c:v>
                </c:pt>
                <c:pt idx="334">
                  <c:v>43758</c:v>
                </c:pt>
                <c:pt idx="335">
                  <c:v>43759</c:v>
                </c:pt>
                <c:pt idx="336">
                  <c:v>43760</c:v>
                </c:pt>
                <c:pt idx="337">
                  <c:v>43761</c:v>
                </c:pt>
                <c:pt idx="338">
                  <c:v>43762</c:v>
                </c:pt>
                <c:pt idx="339">
                  <c:v>43763</c:v>
                </c:pt>
                <c:pt idx="340">
                  <c:v>43764</c:v>
                </c:pt>
                <c:pt idx="341">
                  <c:v>43765</c:v>
                </c:pt>
                <c:pt idx="342">
                  <c:v>43766</c:v>
                </c:pt>
                <c:pt idx="343">
                  <c:v>43767</c:v>
                </c:pt>
                <c:pt idx="344">
                  <c:v>43768</c:v>
                </c:pt>
                <c:pt idx="345">
                  <c:v>43769</c:v>
                </c:pt>
                <c:pt idx="346">
                  <c:v>43770</c:v>
                </c:pt>
                <c:pt idx="347">
                  <c:v>43771</c:v>
                </c:pt>
                <c:pt idx="348">
                  <c:v>43772</c:v>
                </c:pt>
                <c:pt idx="349">
                  <c:v>43773</c:v>
                </c:pt>
                <c:pt idx="350">
                  <c:v>43774</c:v>
                </c:pt>
                <c:pt idx="351">
                  <c:v>43775</c:v>
                </c:pt>
                <c:pt idx="352">
                  <c:v>43776</c:v>
                </c:pt>
                <c:pt idx="353">
                  <c:v>43777</c:v>
                </c:pt>
                <c:pt idx="354">
                  <c:v>43778</c:v>
                </c:pt>
                <c:pt idx="355">
                  <c:v>43779</c:v>
                </c:pt>
                <c:pt idx="356">
                  <c:v>43780</c:v>
                </c:pt>
                <c:pt idx="357">
                  <c:v>43781</c:v>
                </c:pt>
                <c:pt idx="358">
                  <c:v>43782</c:v>
                </c:pt>
                <c:pt idx="359">
                  <c:v>43783</c:v>
                </c:pt>
                <c:pt idx="360">
                  <c:v>43784</c:v>
                </c:pt>
                <c:pt idx="361">
                  <c:v>43785</c:v>
                </c:pt>
                <c:pt idx="362">
                  <c:v>43786</c:v>
                </c:pt>
                <c:pt idx="363">
                  <c:v>43787</c:v>
                </c:pt>
                <c:pt idx="364">
                  <c:v>43788</c:v>
                </c:pt>
                <c:pt idx="365">
                  <c:v>43789</c:v>
                </c:pt>
                <c:pt idx="366">
                  <c:v>43790</c:v>
                </c:pt>
                <c:pt idx="367">
                  <c:v>43791</c:v>
                </c:pt>
                <c:pt idx="368">
                  <c:v>43792</c:v>
                </c:pt>
                <c:pt idx="369">
                  <c:v>43793</c:v>
                </c:pt>
                <c:pt idx="370">
                  <c:v>43794</c:v>
                </c:pt>
                <c:pt idx="371">
                  <c:v>43795</c:v>
                </c:pt>
                <c:pt idx="372">
                  <c:v>43796</c:v>
                </c:pt>
                <c:pt idx="373">
                  <c:v>43797</c:v>
                </c:pt>
                <c:pt idx="374">
                  <c:v>43798</c:v>
                </c:pt>
                <c:pt idx="375">
                  <c:v>43799</c:v>
                </c:pt>
                <c:pt idx="376">
                  <c:v>43800</c:v>
                </c:pt>
                <c:pt idx="377">
                  <c:v>43801</c:v>
                </c:pt>
                <c:pt idx="378">
                  <c:v>43802</c:v>
                </c:pt>
                <c:pt idx="379">
                  <c:v>43803</c:v>
                </c:pt>
                <c:pt idx="380">
                  <c:v>43804</c:v>
                </c:pt>
                <c:pt idx="381">
                  <c:v>43805</c:v>
                </c:pt>
                <c:pt idx="382">
                  <c:v>43806</c:v>
                </c:pt>
                <c:pt idx="383">
                  <c:v>43807</c:v>
                </c:pt>
                <c:pt idx="384">
                  <c:v>43808</c:v>
                </c:pt>
                <c:pt idx="385">
                  <c:v>43809</c:v>
                </c:pt>
                <c:pt idx="386">
                  <c:v>43810</c:v>
                </c:pt>
                <c:pt idx="387">
                  <c:v>43811</c:v>
                </c:pt>
                <c:pt idx="388">
                  <c:v>43812</c:v>
                </c:pt>
                <c:pt idx="389">
                  <c:v>43813</c:v>
                </c:pt>
                <c:pt idx="390">
                  <c:v>43814</c:v>
                </c:pt>
                <c:pt idx="391">
                  <c:v>43815</c:v>
                </c:pt>
                <c:pt idx="392">
                  <c:v>43816</c:v>
                </c:pt>
                <c:pt idx="393">
                  <c:v>43817</c:v>
                </c:pt>
                <c:pt idx="394">
                  <c:v>43818</c:v>
                </c:pt>
                <c:pt idx="395">
                  <c:v>43819</c:v>
                </c:pt>
                <c:pt idx="396">
                  <c:v>43820</c:v>
                </c:pt>
                <c:pt idx="397">
                  <c:v>43821</c:v>
                </c:pt>
                <c:pt idx="398">
                  <c:v>43822</c:v>
                </c:pt>
                <c:pt idx="399">
                  <c:v>43823</c:v>
                </c:pt>
                <c:pt idx="400">
                  <c:v>43824</c:v>
                </c:pt>
                <c:pt idx="401">
                  <c:v>43825</c:v>
                </c:pt>
                <c:pt idx="402">
                  <c:v>43826</c:v>
                </c:pt>
                <c:pt idx="403">
                  <c:v>43827</c:v>
                </c:pt>
                <c:pt idx="404">
                  <c:v>43828</c:v>
                </c:pt>
                <c:pt idx="405">
                  <c:v>43829</c:v>
                </c:pt>
                <c:pt idx="406">
                  <c:v>43830</c:v>
                </c:pt>
                <c:pt idx="407">
                  <c:v>43831</c:v>
                </c:pt>
                <c:pt idx="408">
                  <c:v>43832</c:v>
                </c:pt>
                <c:pt idx="409">
                  <c:v>43833</c:v>
                </c:pt>
                <c:pt idx="410">
                  <c:v>43834</c:v>
                </c:pt>
                <c:pt idx="411">
                  <c:v>43835</c:v>
                </c:pt>
                <c:pt idx="412">
                  <c:v>43836</c:v>
                </c:pt>
                <c:pt idx="413">
                  <c:v>43837</c:v>
                </c:pt>
                <c:pt idx="414">
                  <c:v>43838</c:v>
                </c:pt>
                <c:pt idx="415">
                  <c:v>43839</c:v>
                </c:pt>
                <c:pt idx="416">
                  <c:v>43840</c:v>
                </c:pt>
                <c:pt idx="417">
                  <c:v>43841</c:v>
                </c:pt>
                <c:pt idx="418">
                  <c:v>43842</c:v>
                </c:pt>
                <c:pt idx="419">
                  <c:v>43843</c:v>
                </c:pt>
                <c:pt idx="420">
                  <c:v>43844</c:v>
                </c:pt>
                <c:pt idx="421">
                  <c:v>43845</c:v>
                </c:pt>
                <c:pt idx="422">
                  <c:v>43846</c:v>
                </c:pt>
                <c:pt idx="423">
                  <c:v>43847</c:v>
                </c:pt>
                <c:pt idx="424">
                  <c:v>43848</c:v>
                </c:pt>
                <c:pt idx="425">
                  <c:v>43849</c:v>
                </c:pt>
                <c:pt idx="426">
                  <c:v>43850</c:v>
                </c:pt>
                <c:pt idx="427">
                  <c:v>43851</c:v>
                </c:pt>
                <c:pt idx="428">
                  <c:v>43852</c:v>
                </c:pt>
                <c:pt idx="429">
                  <c:v>43853</c:v>
                </c:pt>
                <c:pt idx="430">
                  <c:v>43854</c:v>
                </c:pt>
                <c:pt idx="431">
                  <c:v>43855</c:v>
                </c:pt>
                <c:pt idx="432">
                  <c:v>43856</c:v>
                </c:pt>
                <c:pt idx="433">
                  <c:v>43857</c:v>
                </c:pt>
                <c:pt idx="434">
                  <c:v>43858</c:v>
                </c:pt>
                <c:pt idx="435">
                  <c:v>43859</c:v>
                </c:pt>
                <c:pt idx="436">
                  <c:v>43860</c:v>
                </c:pt>
                <c:pt idx="437">
                  <c:v>43861</c:v>
                </c:pt>
                <c:pt idx="438">
                  <c:v>43862</c:v>
                </c:pt>
                <c:pt idx="439">
                  <c:v>43863</c:v>
                </c:pt>
                <c:pt idx="440">
                  <c:v>43864</c:v>
                </c:pt>
                <c:pt idx="441">
                  <c:v>43865</c:v>
                </c:pt>
                <c:pt idx="442">
                  <c:v>43866</c:v>
                </c:pt>
                <c:pt idx="443">
                  <c:v>43867</c:v>
                </c:pt>
                <c:pt idx="444">
                  <c:v>43868</c:v>
                </c:pt>
                <c:pt idx="445">
                  <c:v>43869</c:v>
                </c:pt>
                <c:pt idx="446">
                  <c:v>43870</c:v>
                </c:pt>
                <c:pt idx="447">
                  <c:v>43871</c:v>
                </c:pt>
                <c:pt idx="448">
                  <c:v>43872</c:v>
                </c:pt>
                <c:pt idx="449">
                  <c:v>43873</c:v>
                </c:pt>
                <c:pt idx="450">
                  <c:v>43874</c:v>
                </c:pt>
                <c:pt idx="451">
                  <c:v>43875</c:v>
                </c:pt>
                <c:pt idx="452">
                  <c:v>43876</c:v>
                </c:pt>
                <c:pt idx="453">
                  <c:v>43877</c:v>
                </c:pt>
                <c:pt idx="454">
                  <c:v>43878</c:v>
                </c:pt>
                <c:pt idx="455">
                  <c:v>43879</c:v>
                </c:pt>
                <c:pt idx="456">
                  <c:v>43880</c:v>
                </c:pt>
                <c:pt idx="457">
                  <c:v>43881</c:v>
                </c:pt>
                <c:pt idx="458">
                  <c:v>43882</c:v>
                </c:pt>
                <c:pt idx="459">
                  <c:v>43883</c:v>
                </c:pt>
                <c:pt idx="460">
                  <c:v>43884</c:v>
                </c:pt>
                <c:pt idx="461">
                  <c:v>43885</c:v>
                </c:pt>
                <c:pt idx="462">
                  <c:v>43886</c:v>
                </c:pt>
                <c:pt idx="463">
                  <c:v>43887</c:v>
                </c:pt>
                <c:pt idx="464">
                  <c:v>43888</c:v>
                </c:pt>
                <c:pt idx="465">
                  <c:v>43889</c:v>
                </c:pt>
                <c:pt idx="466">
                  <c:v>43890</c:v>
                </c:pt>
                <c:pt idx="467">
                  <c:v>43891</c:v>
                </c:pt>
                <c:pt idx="468">
                  <c:v>43892</c:v>
                </c:pt>
                <c:pt idx="469">
                  <c:v>43893</c:v>
                </c:pt>
                <c:pt idx="470">
                  <c:v>43894</c:v>
                </c:pt>
                <c:pt idx="471">
                  <c:v>43895</c:v>
                </c:pt>
                <c:pt idx="472">
                  <c:v>43896</c:v>
                </c:pt>
                <c:pt idx="473">
                  <c:v>43897</c:v>
                </c:pt>
                <c:pt idx="474">
                  <c:v>43898</c:v>
                </c:pt>
                <c:pt idx="475">
                  <c:v>43899</c:v>
                </c:pt>
                <c:pt idx="476">
                  <c:v>43900</c:v>
                </c:pt>
                <c:pt idx="477">
                  <c:v>43901</c:v>
                </c:pt>
                <c:pt idx="478">
                  <c:v>43902</c:v>
                </c:pt>
                <c:pt idx="479">
                  <c:v>43903</c:v>
                </c:pt>
                <c:pt idx="480">
                  <c:v>43904</c:v>
                </c:pt>
                <c:pt idx="481">
                  <c:v>43905</c:v>
                </c:pt>
                <c:pt idx="482">
                  <c:v>43906</c:v>
                </c:pt>
                <c:pt idx="483">
                  <c:v>43907</c:v>
                </c:pt>
                <c:pt idx="484">
                  <c:v>43908</c:v>
                </c:pt>
                <c:pt idx="485">
                  <c:v>43909</c:v>
                </c:pt>
                <c:pt idx="486">
                  <c:v>43910</c:v>
                </c:pt>
                <c:pt idx="487">
                  <c:v>43911</c:v>
                </c:pt>
                <c:pt idx="488">
                  <c:v>43912</c:v>
                </c:pt>
                <c:pt idx="489">
                  <c:v>43913</c:v>
                </c:pt>
                <c:pt idx="490">
                  <c:v>43914</c:v>
                </c:pt>
                <c:pt idx="491">
                  <c:v>43915</c:v>
                </c:pt>
                <c:pt idx="492">
                  <c:v>43916</c:v>
                </c:pt>
                <c:pt idx="493">
                  <c:v>43917</c:v>
                </c:pt>
                <c:pt idx="494">
                  <c:v>43918</c:v>
                </c:pt>
                <c:pt idx="495">
                  <c:v>43919</c:v>
                </c:pt>
                <c:pt idx="496">
                  <c:v>43920</c:v>
                </c:pt>
                <c:pt idx="497">
                  <c:v>43921</c:v>
                </c:pt>
                <c:pt idx="498">
                  <c:v>43922</c:v>
                </c:pt>
                <c:pt idx="499">
                  <c:v>43923</c:v>
                </c:pt>
                <c:pt idx="500">
                  <c:v>43924</c:v>
                </c:pt>
                <c:pt idx="501">
                  <c:v>43925</c:v>
                </c:pt>
                <c:pt idx="502">
                  <c:v>43926</c:v>
                </c:pt>
                <c:pt idx="503">
                  <c:v>43927</c:v>
                </c:pt>
                <c:pt idx="504">
                  <c:v>43928</c:v>
                </c:pt>
                <c:pt idx="505">
                  <c:v>43929</c:v>
                </c:pt>
                <c:pt idx="506">
                  <c:v>43930</c:v>
                </c:pt>
                <c:pt idx="507">
                  <c:v>43931</c:v>
                </c:pt>
                <c:pt idx="508">
                  <c:v>43932</c:v>
                </c:pt>
                <c:pt idx="509">
                  <c:v>43933</c:v>
                </c:pt>
                <c:pt idx="510">
                  <c:v>43934</c:v>
                </c:pt>
                <c:pt idx="511">
                  <c:v>43935</c:v>
                </c:pt>
                <c:pt idx="512">
                  <c:v>43936</c:v>
                </c:pt>
                <c:pt idx="513">
                  <c:v>43937</c:v>
                </c:pt>
                <c:pt idx="514">
                  <c:v>43938</c:v>
                </c:pt>
                <c:pt idx="515">
                  <c:v>43939</c:v>
                </c:pt>
                <c:pt idx="516">
                  <c:v>43940</c:v>
                </c:pt>
                <c:pt idx="517">
                  <c:v>43941</c:v>
                </c:pt>
                <c:pt idx="518">
                  <c:v>43942</c:v>
                </c:pt>
                <c:pt idx="519">
                  <c:v>43943</c:v>
                </c:pt>
                <c:pt idx="520">
                  <c:v>43944</c:v>
                </c:pt>
                <c:pt idx="521">
                  <c:v>43945</c:v>
                </c:pt>
                <c:pt idx="522">
                  <c:v>43946</c:v>
                </c:pt>
                <c:pt idx="523">
                  <c:v>43947</c:v>
                </c:pt>
                <c:pt idx="524">
                  <c:v>43948</c:v>
                </c:pt>
                <c:pt idx="525">
                  <c:v>43949</c:v>
                </c:pt>
                <c:pt idx="526">
                  <c:v>43950</c:v>
                </c:pt>
                <c:pt idx="527">
                  <c:v>43951</c:v>
                </c:pt>
                <c:pt idx="528">
                  <c:v>43952</c:v>
                </c:pt>
                <c:pt idx="529">
                  <c:v>43953</c:v>
                </c:pt>
                <c:pt idx="530">
                  <c:v>43954</c:v>
                </c:pt>
                <c:pt idx="531">
                  <c:v>43955</c:v>
                </c:pt>
                <c:pt idx="532">
                  <c:v>43956</c:v>
                </c:pt>
                <c:pt idx="533">
                  <c:v>43957</c:v>
                </c:pt>
                <c:pt idx="534">
                  <c:v>43958</c:v>
                </c:pt>
                <c:pt idx="535">
                  <c:v>43959</c:v>
                </c:pt>
                <c:pt idx="536">
                  <c:v>43960</c:v>
                </c:pt>
                <c:pt idx="537">
                  <c:v>43961</c:v>
                </c:pt>
                <c:pt idx="538">
                  <c:v>43962</c:v>
                </c:pt>
                <c:pt idx="539">
                  <c:v>43963</c:v>
                </c:pt>
                <c:pt idx="540">
                  <c:v>43964</c:v>
                </c:pt>
                <c:pt idx="541">
                  <c:v>43965</c:v>
                </c:pt>
                <c:pt idx="542">
                  <c:v>43966</c:v>
                </c:pt>
                <c:pt idx="543">
                  <c:v>43967</c:v>
                </c:pt>
                <c:pt idx="544">
                  <c:v>43968</c:v>
                </c:pt>
                <c:pt idx="545">
                  <c:v>43969</c:v>
                </c:pt>
                <c:pt idx="546">
                  <c:v>43970</c:v>
                </c:pt>
                <c:pt idx="547">
                  <c:v>43971</c:v>
                </c:pt>
                <c:pt idx="548">
                  <c:v>43972</c:v>
                </c:pt>
                <c:pt idx="549">
                  <c:v>43973</c:v>
                </c:pt>
                <c:pt idx="550">
                  <c:v>43974</c:v>
                </c:pt>
                <c:pt idx="551">
                  <c:v>43975</c:v>
                </c:pt>
                <c:pt idx="552">
                  <c:v>43976</c:v>
                </c:pt>
                <c:pt idx="553">
                  <c:v>43977</c:v>
                </c:pt>
              </c:numCache>
            </c:numRef>
          </c:cat>
          <c:val>
            <c:numRef>
              <c:f>运行数据!$BC$7:$BC$799</c:f>
              <c:numCache>
                <c:formatCode>#,##0_ </c:formatCode>
                <c:ptCount val="793"/>
                <c:pt idx="0">
                  <c:v>12420</c:v>
                </c:pt>
                <c:pt idx="1">
                  <c:v>11857</c:v>
                </c:pt>
                <c:pt idx="2">
                  <c:v>13890</c:v>
                </c:pt>
                <c:pt idx="3">
                  <c:v>12533</c:v>
                </c:pt>
                <c:pt idx="4">
                  <c:v>11440</c:v>
                </c:pt>
                <c:pt idx="5">
                  <c:v>13680</c:v>
                </c:pt>
                <c:pt idx="6">
                  <c:v>13300</c:v>
                </c:pt>
                <c:pt idx="7">
                  <c:v>13814</c:v>
                </c:pt>
                <c:pt idx="8">
                  <c:v>13253</c:v>
                </c:pt>
                <c:pt idx="9">
                  <c:v>12430</c:v>
                </c:pt>
                <c:pt idx="10">
                  <c:v>10677</c:v>
                </c:pt>
                <c:pt idx="11">
                  <c:v>11983</c:v>
                </c:pt>
                <c:pt idx="12">
                  <c:v>13671</c:v>
                </c:pt>
                <c:pt idx="13">
                  <c:v>13380</c:v>
                </c:pt>
                <c:pt idx="14">
                  <c:v>11781</c:v>
                </c:pt>
                <c:pt idx="15">
                  <c:v>11601</c:v>
                </c:pt>
                <c:pt idx="16">
                  <c:v>12364</c:v>
                </c:pt>
                <c:pt idx="17">
                  <c:v>13551</c:v>
                </c:pt>
                <c:pt idx="18">
                  <c:v>11812</c:v>
                </c:pt>
                <c:pt idx="19">
                  <c:v>13070</c:v>
                </c:pt>
                <c:pt idx="20">
                  <c:v>12766</c:v>
                </c:pt>
                <c:pt idx="21">
                  <c:v>12416</c:v>
                </c:pt>
                <c:pt idx="22">
                  <c:v>12051</c:v>
                </c:pt>
                <c:pt idx="23">
                  <c:v>12523</c:v>
                </c:pt>
                <c:pt idx="24">
                  <c:v>12979</c:v>
                </c:pt>
                <c:pt idx="25">
                  <c:v>12240</c:v>
                </c:pt>
                <c:pt idx="26">
                  <c:v>12906</c:v>
                </c:pt>
                <c:pt idx="27">
                  <c:v>11780</c:v>
                </c:pt>
                <c:pt idx="28">
                  <c:v>11729</c:v>
                </c:pt>
                <c:pt idx="29">
                  <c:v>11807</c:v>
                </c:pt>
                <c:pt idx="30">
                  <c:v>12825</c:v>
                </c:pt>
                <c:pt idx="31">
                  <c:v>12480</c:v>
                </c:pt>
                <c:pt idx="32">
                  <c:v>13229</c:v>
                </c:pt>
                <c:pt idx="33">
                  <c:v>13156</c:v>
                </c:pt>
                <c:pt idx="34">
                  <c:v>13080</c:v>
                </c:pt>
                <c:pt idx="35">
                  <c:v>13938</c:v>
                </c:pt>
                <c:pt idx="36">
                  <c:v>13280</c:v>
                </c:pt>
                <c:pt idx="37">
                  <c:v>13100</c:v>
                </c:pt>
                <c:pt idx="38">
                  <c:v>12820</c:v>
                </c:pt>
                <c:pt idx="39">
                  <c:v>13080</c:v>
                </c:pt>
                <c:pt idx="40">
                  <c:v>13120</c:v>
                </c:pt>
                <c:pt idx="41">
                  <c:v>12405</c:v>
                </c:pt>
                <c:pt idx="42">
                  <c:v>10897</c:v>
                </c:pt>
                <c:pt idx="43">
                  <c:v>12416</c:v>
                </c:pt>
                <c:pt idx="44">
                  <c:v>11806</c:v>
                </c:pt>
                <c:pt idx="45">
                  <c:v>12838</c:v>
                </c:pt>
                <c:pt idx="46">
                  <c:v>11741</c:v>
                </c:pt>
                <c:pt idx="47">
                  <c:v>11262</c:v>
                </c:pt>
                <c:pt idx="48">
                  <c:v>10738</c:v>
                </c:pt>
                <c:pt idx="49">
                  <c:v>9651</c:v>
                </c:pt>
                <c:pt idx="50">
                  <c:v>8560</c:v>
                </c:pt>
                <c:pt idx="51">
                  <c:v>11940</c:v>
                </c:pt>
                <c:pt idx="52">
                  <c:v>12520</c:v>
                </c:pt>
                <c:pt idx="53">
                  <c:v>12465</c:v>
                </c:pt>
                <c:pt idx="54">
                  <c:v>9223</c:v>
                </c:pt>
                <c:pt idx="55">
                  <c:v>10140</c:v>
                </c:pt>
                <c:pt idx="56">
                  <c:v>11260</c:v>
                </c:pt>
                <c:pt idx="57">
                  <c:v>13280</c:v>
                </c:pt>
                <c:pt idx="58">
                  <c:v>9768</c:v>
                </c:pt>
                <c:pt idx="59">
                  <c:v>10540</c:v>
                </c:pt>
                <c:pt idx="60">
                  <c:v>12734</c:v>
                </c:pt>
                <c:pt idx="61">
                  <c:v>14171</c:v>
                </c:pt>
                <c:pt idx="62">
                  <c:v>11620</c:v>
                </c:pt>
                <c:pt idx="63">
                  <c:v>11300</c:v>
                </c:pt>
                <c:pt idx="64">
                  <c:v>11000</c:v>
                </c:pt>
                <c:pt idx="65">
                  <c:v>12044</c:v>
                </c:pt>
                <c:pt idx="66">
                  <c:v>12119</c:v>
                </c:pt>
                <c:pt idx="67">
                  <c:v>12706</c:v>
                </c:pt>
                <c:pt idx="68">
                  <c:v>11188</c:v>
                </c:pt>
                <c:pt idx="69">
                  <c:v>9656</c:v>
                </c:pt>
                <c:pt idx="70">
                  <c:v>11368</c:v>
                </c:pt>
                <c:pt idx="71">
                  <c:v>12141</c:v>
                </c:pt>
                <c:pt idx="72">
                  <c:v>10563</c:v>
                </c:pt>
                <c:pt idx="73">
                  <c:v>9776</c:v>
                </c:pt>
                <c:pt idx="74">
                  <c:v>12146</c:v>
                </c:pt>
                <c:pt idx="75">
                  <c:v>10492</c:v>
                </c:pt>
                <c:pt idx="76">
                  <c:v>11702</c:v>
                </c:pt>
                <c:pt idx="77">
                  <c:v>10272</c:v>
                </c:pt>
                <c:pt idx="78">
                  <c:v>10181</c:v>
                </c:pt>
                <c:pt idx="79">
                  <c:v>10957</c:v>
                </c:pt>
                <c:pt idx="80">
                  <c:v>13575</c:v>
                </c:pt>
                <c:pt idx="81">
                  <c:v>13452</c:v>
                </c:pt>
                <c:pt idx="82">
                  <c:v>10886</c:v>
                </c:pt>
                <c:pt idx="83">
                  <c:v>11493</c:v>
                </c:pt>
                <c:pt idx="84">
                  <c:v>10308</c:v>
                </c:pt>
                <c:pt idx="85">
                  <c:v>9992</c:v>
                </c:pt>
                <c:pt idx="86">
                  <c:v>10203</c:v>
                </c:pt>
                <c:pt idx="87">
                  <c:v>10720</c:v>
                </c:pt>
                <c:pt idx="88">
                  <c:v>11493</c:v>
                </c:pt>
                <c:pt idx="89">
                  <c:v>10690</c:v>
                </c:pt>
                <c:pt idx="90">
                  <c:v>10899</c:v>
                </c:pt>
                <c:pt idx="91">
                  <c:v>11338</c:v>
                </c:pt>
                <c:pt idx="92">
                  <c:v>11944</c:v>
                </c:pt>
                <c:pt idx="93">
                  <c:v>12267</c:v>
                </c:pt>
                <c:pt idx="94">
                  <c:v>13478</c:v>
                </c:pt>
                <c:pt idx="95">
                  <c:v>14640</c:v>
                </c:pt>
                <c:pt idx="96">
                  <c:v>13434</c:v>
                </c:pt>
                <c:pt idx="97">
                  <c:v>11149</c:v>
                </c:pt>
                <c:pt idx="98">
                  <c:v>12477</c:v>
                </c:pt>
                <c:pt idx="99">
                  <c:v>12739</c:v>
                </c:pt>
                <c:pt idx="100">
                  <c:v>12510</c:v>
                </c:pt>
                <c:pt idx="101">
                  <c:v>11926</c:v>
                </c:pt>
                <c:pt idx="102">
                  <c:v>11414</c:v>
                </c:pt>
                <c:pt idx="103">
                  <c:v>11128</c:v>
                </c:pt>
                <c:pt idx="104">
                  <c:v>12477</c:v>
                </c:pt>
                <c:pt idx="105">
                  <c:v>10876</c:v>
                </c:pt>
                <c:pt idx="106">
                  <c:v>11170</c:v>
                </c:pt>
                <c:pt idx="107">
                  <c:v>12009</c:v>
                </c:pt>
                <c:pt idx="108">
                  <c:v>11414</c:v>
                </c:pt>
                <c:pt idx="109">
                  <c:v>11079</c:v>
                </c:pt>
                <c:pt idx="110">
                  <c:v>11649</c:v>
                </c:pt>
                <c:pt idx="111">
                  <c:v>11567</c:v>
                </c:pt>
                <c:pt idx="112">
                  <c:v>11170</c:v>
                </c:pt>
                <c:pt idx="113">
                  <c:v>11677</c:v>
                </c:pt>
                <c:pt idx="114">
                  <c:v>11399</c:v>
                </c:pt>
                <c:pt idx="115">
                  <c:v>10840</c:v>
                </c:pt>
                <c:pt idx="116">
                  <c:v>9897</c:v>
                </c:pt>
                <c:pt idx="117">
                  <c:v>9566</c:v>
                </c:pt>
                <c:pt idx="118">
                  <c:v>12042</c:v>
                </c:pt>
                <c:pt idx="119">
                  <c:v>12759</c:v>
                </c:pt>
                <c:pt idx="120">
                  <c:v>12694</c:v>
                </c:pt>
                <c:pt idx="121">
                  <c:v>11198</c:v>
                </c:pt>
                <c:pt idx="122">
                  <c:v>12525</c:v>
                </c:pt>
                <c:pt idx="123">
                  <c:v>11768</c:v>
                </c:pt>
                <c:pt idx="124">
                  <c:v>12042</c:v>
                </c:pt>
                <c:pt idx="125">
                  <c:v>12001</c:v>
                </c:pt>
                <c:pt idx="126">
                  <c:v>12259</c:v>
                </c:pt>
                <c:pt idx="127">
                  <c:v>12048</c:v>
                </c:pt>
                <c:pt idx="128">
                  <c:v>8870</c:v>
                </c:pt>
                <c:pt idx="129">
                  <c:v>8203</c:v>
                </c:pt>
                <c:pt idx="130">
                  <c:v>11191</c:v>
                </c:pt>
                <c:pt idx="131">
                  <c:v>11020</c:v>
                </c:pt>
                <c:pt idx="132">
                  <c:v>12462</c:v>
                </c:pt>
                <c:pt idx="133">
                  <c:v>11822</c:v>
                </c:pt>
                <c:pt idx="134">
                  <c:v>12427</c:v>
                </c:pt>
                <c:pt idx="135">
                  <c:v>11430</c:v>
                </c:pt>
                <c:pt idx="136">
                  <c:v>12707</c:v>
                </c:pt>
                <c:pt idx="137">
                  <c:v>13186</c:v>
                </c:pt>
                <c:pt idx="138">
                  <c:v>12045</c:v>
                </c:pt>
                <c:pt idx="139">
                  <c:v>12675</c:v>
                </c:pt>
                <c:pt idx="140">
                  <c:v>12851</c:v>
                </c:pt>
                <c:pt idx="141">
                  <c:v>11197</c:v>
                </c:pt>
                <c:pt idx="142">
                  <c:v>7566</c:v>
                </c:pt>
                <c:pt idx="143">
                  <c:v>7578</c:v>
                </c:pt>
                <c:pt idx="144">
                  <c:v>8658</c:v>
                </c:pt>
                <c:pt idx="145">
                  <c:v>7406</c:v>
                </c:pt>
                <c:pt idx="146">
                  <c:v>8454</c:v>
                </c:pt>
                <c:pt idx="147">
                  <c:v>9160</c:v>
                </c:pt>
                <c:pt idx="148">
                  <c:v>9038</c:v>
                </c:pt>
                <c:pt idx="149">
                  <c:v>8223</c:v>
                </c:pt>
                <c:pt idx="150">
                  <c:v>8350</c:v>
                </c:pt>
                <c:pt idx="151">
                  <c:v>9565</c:v>
                </c:pt>
                <c:pt idx="152">
                  <c:v>7840</c:v>
                </c:pt>
                <c:pt idx="153">
                  <c:v>8181</c:v>
                </c:pt>
                <c:pt idx="154">
                  <c:v>8830</c:v>
                </c:pt>
                <c:pt idx="155">
                  <c:v>9190</c:v>
                </c:pt>
                <c:pt idx="156">
                  <c:v>7329</c:v>
                </c:pt>
                <c:pt idx="157">
                  <c:v>5926</c:v>
                </c:pt>
                <c:pt idx="158">
                  <c:v>6199</c:v>
                </c:pt>
                <c:pt idx="159">
                  <c:v>8351</c:v>
                </c:pt>
                <c:pt idx="160">
                  <c:v>9535</c:v>
                </c:pt>
                <c:pt idx="161">
                  <c:v>8928</c:v>
                </c:pt>
                <c:pt idx="162">
                  <c:v>11699</c:v>
                </c:pt>
                <c:pt idx="163">
                  <c:v>12903</c:v>
                </c:pt>
                <c:pt idx="164">
                  <c:v>12500</c:v>
                </c:pt>
                <c:pt idx="165">
                  <c:v>12885</c:v>
                </c:pt>
                <c:pt idx="166">
                  <c:v>12428</c:v>
                </c:pt>
                <c:pt idx="167">
                  <c:v>12868</c:v>
                </c:pt>
                <c:pt idx="168">
                  <c:v>13898</c:v>
                </c:pt>
                <c:pt idx="169">
                  <c:v>12370</c:v>
                </c:pt>
                <c:pt idx="170">
                  <c:v>12744</c:v>
                </c:pt>
                <c:pt idx="171">
                  <c:v>13401</c:v>
                </c:pt>
                <c:pt idx="172">
                  <c:v>11515</c:v>
                </c:pt>
                <c:pt idx="173">
                  <c:v>10790</c:v>
                </c:pt>
                <c:pt idx="174">
                  <c:v>9608</c:v>
                </c:pt>
                <c:pt idx="175">
                  <c:v>9998</c:v>
                </c:pt>
                <c:pt idx="176">
                  <c:v>10219</c:v>
                </c:pt>
                <c:pt idx="177">
                  <c:v>9630</c:v>
                </c:pt>
                <c:pt idx="178">
                  <c:v>10100</c:v>
                </c:pt>
                <c:pt idx="179">
                  <c:v>10005</c:v>
                </c:pt>
                <c:pt idx="180">
                  <c:v>9545</c:v>
                </c:pt>
                <c:pt idx="181">
                  <c:v>9756</c:v>
                </c:pt>
                <c:pt idx="182">
                  <c:v>9464</c:v>
                </c:pt>
                <c:pt idx="183">
                  <c:v>10553</c:v>
                </c:pt>
                <c:pt idx="184">
                  <c:v>11439</c:v>
                </c:pt>
                <c:pt idx="185">
                  <c:v>8894</c:v>
                </c:pt>
                <c:pt idx="186">
                  <c:v>9755</c:v>
                </c:pt>
                <c:pt idx="187">
                  <c:v>9114</c:v>
                </c:pt>
                <c:pt idx="188">
                  <c:v>9511</c:v>
                </c:pt>
                <c:pt idx="189">
                  <c:v>12203</c:v>
                </c:pt>
                <c:pt idx="190">
                  <c:v>11931</c:v>
                </c:pt>
                <c:pt idx="191">
                  <c:v>11423</c:v>
                </c:pt>
                <c:pt idx="192">
                  <c:v>12037</c:v>
                </c:pt>
                <c:pt idx="193">
                  <c:v>11137</c:v>
                </c:pt>
                <c:pt idx="194">
                  <c:v>9199</c:v>
                </c:pt>
                <c:pt idx="195">
                  <c:v>11896</c:v>
                </c:pt>
                <c:pt idx="196">
                  <c:v>11991</c:v>
                </c:pt>
                <c:pt idx="197">
                  <c:v>13882</c:v>
                </c:pt>
                <c:pt idx="198">
                  <c:v>13199</c:v>
                </c:pt>
                <c:pt idx="199">
                  <c:v>9805</c:v>
                </c:pt>
                <c:pt idx="200">
                  <c:v>9911</c:v>
                </c:pt>
                <c:pt idx="201">
                  <c:v>10132</c:v>
                </c:pt>
                <c:pt idx="202">
                  <c:v>10990</c:v>
                </c:pt>
                <c:pt idx="203">
                  <c:v>9981</c:v>
                </c:pt>
                <c:pt idx="204">
                  <c:v>10355</c:v>
                </c:pt>
                <c:pt idx="205">
                  <c:v>12671</c:v>
                </c:pt>
                <c:pt idx="206">
                  <c:v>9673</c:v>
                </c:pt>
                <c:pt idx="207">
                  <c:v>10469</c:v>
                </c:pt>
                <c:pt idx="208">
                  <c:v>8958</c:v>
                </c:pt>
                <c:pt idx="209">
                  <c:v>9319</c:v>
                </c:pt>
                <c:pt idx="210">
                  <c:v>10526</c:v>
                </c:pt>
                <c:pt idx="211">
                  <c:v>11296</c:v>
                </c:pt>
                <c:pt idx="212">
                  <c:v>10434</c:v>
                </c:pt>
                <c:pt idx="213">
                  <c:v>9148</c:v>
                </c:pt>
                <c:pt idx="214">
                  <c:v>7372</c:v>
                </c:pt>
                <c:pt idx="215">
                  <c:v>7539</c:v>
                </c:pt>
                <c:pt idx="216">
                  <c:v>8512</c:v>
                </c:pt>
                <c:pt idx="217">
                  <c:v>6287</c:v>
                </c:pt>
                <c:pt idx="218">
                  <c:v>9796</c:v>
                </c:pt>
                <c:pt idx="219">
                  <c:v>8696</c:v>
                </c:pt>
                <c:pt idx="220">
                  <c:v>10838</c:v>
                </c:pt>
                <c:pt idx="221">
                  <c:v>11415</c:v>
                </c:pt>
                <c:pt idx="222">
                  <c:v>12068</c:v>
                </c:pt>
                <c:pt idx="223">
                  <c:v>14071</c:v>
                </c:pt>
                <c:pt idx="224">
                  <c:v>9546</c:v>
                </c:pt>
                <c:pt idx="225">
                  <c:v>11629</c:v>
                </c:pt>
                <c:pt idx="226">
                  <c:v>10028</c:v>
                </c:pt>
                <c:pt idx="227">
                  <c:v>12375</c:v>
                </c:pt>
                <c:pt idx="228">
                  <c:v>12011</c:v>
                </c:pt>
                <c:pt idx="229">
                  <c:v>11103</c:v>
                </c:pt>
                <c:pt idx="230">
                  <c:v>10634</c:v>
                </c:pt>
                <c:pt idx="231">
                  <c:v>9196</c:v>
                </c:pt>
                <c:pt idx="232">
                  <c:v>9649</c:v>
                </c:pt>
                <c:pt idx="233">
                  <c:v>9823</c:v>
                </c:pt>
                <c:pt idx="234">
                  <c:v>9326</c:v>
                </c:pt>
                <c:pt idx="235">
                  <c:v>9253</c:v>
                </c:pt>
                <c:pt idx="236">
                  <c:v>10258</c:v>
                </c:pt>
                <c:pt idx="237">
                  <c:v>10083</c:v>
                </c:pt>
                <c:pt idx="238">
                  <c:v>9664</c:v>
                </c:pt>
                <c:pt idx="239">
                  <c:v>10462</c:v>
                </c:pt>
                <c:pt idx="240">
                  <c:v>10069</c:v>
                </c:pt>
                <c:pt idx="241">
                  <c:v>11459</c:v>
                </c:pt>
                <c:pt idx="242">
                  <c:v>12601</c:v>
                </c:pt>
                <c:pt idx="243">
                  <c:v>13240</c:v>
                </c:pt>
                <c:pt idx="244">
                  <c:v>10509</c:v>
                </c:pt>
                <c:pt idx="245">
                  <c:v>10724</c:v>
                </c:pt>
                <c:pt idx="246">
                  <c:v>11825</c:v>
                </c:pt>
                <c:pt idx="247">
                  <c:v>10673</c:v>
                </c:pt>
                <c:pt idx="248">
                  <c:v>12212</c:v>
                </c:pt>
                <c:pt idx="249">
                  <c:v>12535</c:v>
                </c:pt>
                <c:pt idx="250">
                  <c:v>12212</c:v>
                </c:pt>
                <c:pt idx="251">
                  <c:v>9425</c:v>
                </c:pt>
                <c:pt idx="252">
                  <c:v>10340</c:v>
                </c:pt>
                <c:pt idx="253">
                  <c:v>12315</c:v>
                </c:pt>
                <c:pt idx="254">
                  <c:v>12864</c:v>
                </c:pt>
                <c:pt idx="255">
                  <c:v>13553</c:v>
                </c:pt>
                <c:pt idx="256">
                  <c:v>12536</c:v>
                </c:pt>
                <c:pt idx="257">
                  <c:v>11303</c:v>
                </c:pt>
                <c:pt idx="258">
                  <c:v>11783</c:v>
                </c:pt>
                <c:pt idx="259">
                  <c:v>10752</c:v>
                </c:pt>
                <c:pt idx="260">
                  <c:v>9721</c:v>
                </c:pt>
                <c:pt idx="261">
                  <c:v>10000</c:v>
                </c:pt>
                <c:pt idx="262">
                  <c:v>11210</c:v>
                </c:pt>
                <c:pt idx="263">
                  <c:v>11247</c:v>
                </c:pt>
                <c:pt idx="264">
                  <c:v>11468</c:v>
                </c:pt>
                <c:pt idx="265">
                  <c:v>16202</c:v>
                </c:pt>
                <c:pt idx="266">
                  <c:v>11558</c:v>
                </c:pt>
                <c:pt idx="267">
                  <c:v>11081</c:v>
                </c:pt>
                <c:pt idx="268">
                  <c:v>11129</c:v>
                </c:pt>
                <c:pt idx="269">
                  <c:v>10733</c:v>
                </c:pt>
                <c:pt idx="270">
                  <c:v>13673</c:v>
                </c:pt>
                <c:pt idx="271">
                  <c:v>10475</c:v>
                </c:pt>
                <c:pt idx="272">
                  <c:v>10500</c:v>
                </c:pt>
                <c:pt idx="273">
                  <c:v>10550</c:v>
                </c:pt>
                <c:pt idx="274">
                  <c:v>11114</c:v>
                </c:pt>
                <c:pt idx="275">
                  <c:v>11340</c:v>
                </c:pt>
                <c:pt idx="276">
                  <c:v>8112</c:v>
                </c:pt>
                <c:pt idx="277">
                  <c:v>9702</c:v>
                </c:pt>
                <c:pt idx="278">
                  <c:v>11029</c:v>
                </c:pt>
                <c:pt idx="279">
                  <c:v>11114</c:v>
                </c:pt>
                <c:pt idx="280">
                  <c:v>11519</c:v>
                </c:pt>
                <c:pt idx="281">
                  <c:v>11514</c:v>
                </c:pt>
                <c:pt idx="282">
                  <c:v>11543</c:v>
                </c:pt>
                <c:pt idx="283">
                  <c:v>13010</c:v>
                </c:pt>
                <c:pt idx="284">
                  <c:v>11161</c:v>
                </c:pt>
                <c:pt idx="285">
                  <c:v>12154</c:v>
                </c:pt>
                <c:pt idx="286">
                  <c:v>11613</c:v>
                </c:pt>
                <c:pt idx="287">
                  <c:v>10160</c:v>
                </c:pt>
                <c:pt idx="288">
                  <c:v>10345</c:v>
                </c:pt>
                <c:pt idx="289">
                  <c:v>10591</c:v>
                </c:pt>
                <c:pt idx="290">
                  <c:v>11250</c:v>
                </c:pt>
                <c:pt idx="291">
                  <c:v>12140</c:v>
                </c:pt>
                <c:pt idx="292">
                  <c:v>13239</c:v>
                </c:pt>
                <c:pt idx="293">
                  <c:v>13022</c:v>
                </c:pt>
                <c:pt idx="294">
                  <c:v>13656</c:v>
                </c:pt>
                <c:pt idx="295">
                  <c:v>14171</c:v>
                </c:pt>
                <c:pt idx="296">
                  <c:v>13583</c:v>
                </c:pt>
                <c:pt idx="297">
                  <c:v>13801</c:v>
                </c:pt>
                <c:pt idx="298">
                  <c:v>13547</c:v>
                </c:pt>
                <c:pt idx="299">
                  <c:v>13943</c:v>
                </c:pt>
                <c:pt idx="300">
                  <c:v>12428</c:v>
                </c:pt>
                <c:pt idx="301">
                  <c:v>13326</c:v>
                </c:pt>
                <c:pt idx="302">
                  <c:v>14289</c:v>
                </c:pt>
                <c:pt idx="303">
                  <c:v>13516</c:v>
                </c:pt>
                <c:pt idx="304">
                  <c:v>12527</c:v>
                </c:pt>
                <c:pt idx="305">
                  <c:v>12252</c:v>
                </c:pt>
                <c:pt idx="306">
                  <c:v>13021</c:v>
                </c:pt>
                <c:pt idx="307">
                  <c:v>11550</c:v>
                </c:pt>
                <c:pt idx="308">
                  <c:v>13050</c:v>
                </c:pt>
                <c:pt idx="309">
                  <c:v>13814</c:v>
                </c:pt>
                <c:pt idx="310">
                  <c:v>11890</c:v>
                </c:pt>
                <c:pt idx="311">
                  <c:v>10546</c:v>
                </c:pt>
                <c:pt idx="312">
                  <c:v>12154</c:v>
                </c:pt>
                <c:pt idx="313">
                  <c:v>11501</c:v>
                </c:pt>
                <c:pt idx="314">
                  <c:v>10999</c:v>
                </c:pt>
                <c:pt idx="315">
                  <c:v>11351</c:v>
                </c:pt>
                <c:pt idx="316">
                  <c:v>10537</c:v>
                </c:pt>
                <c:pt idx="317">
                  <c:v>10586</c:v>
                </c:pt>
                <c:pt idx="318">
                  <c:v>10363</c:v>
                </c:pt>
                <c:pt idx="319">
                  <c:v>9843</c:v>
                </c:pt>
                <c:pt idx="320">
                  <c:v>10916</c:v>
                </c:pt>
                <c:pt idx="321">
                  <c:v>10221</c:v>
                </c:pt>
                <c:pt idx="322">
                  <c:v>10704</c:v>
                </c:pt>
                <c:pt idx="323">
                  <c:v>10251</c:v>
                </c:pt>
                <c:pt idx="324">
                  <c:v>10788</c:v>
                </c:pt>
                <c:pt idx="325">
                  <c:v>11180</c:v>
                </c:pt>
                <c:pt idx="326">
                  <c:v>10485</c:v>
                </c:pt>
                <c:pt idx="327">
                  <c:v>12089</c:v>
                </c:pt>
                <c:pt idx="328">
                  <c:v>11789</c:v>
                </c:pt>
                <c:pt idx="329">
                  <c:v>10786</c:v>
                </c:pt>
                <c:pt idx="330">
                  <c:v>10880</c:v>
                </c:pt>
                <c:pt idx="331">
                  <c:v>10085</c:v>
                </c:pt>
                <c:pt idx="332">
                  <c:v>11697</c:v>
                </c:pt>
                <c:pt idx="333">
                  <c:v>11250</c:v>
                </c:pt>
                <c:pt idx="334">
                  <c:v>11810</c:v>
                </c:pt>
                <c:pt idx="335">
                  <c:v>11265</c:v>
                </c:pt>
                <c:pt idx="336">
                  <c:v>12117</c:v>
                </c:pt>
                <c:pt idx="337">
                  <c:v>11741</c:v>
                </c:pt>
                <c:pt idx="338">
                  <c:v>12302</c:v>
                </c:pt>
                <c:pt idx="339">
                  <c:v>12588</c:v>
                </c:pt>
                <c:pt idx="340">
                  <c:v>11329</c:v>
                </c:pt>
                <c:pt idx="341">
                  <c:v>11200</c:v>
                </c:pt>
                <c:pt idx="342">
                  <c:v>10985</c:v>
                </c:pt>
                <c:pt idx="343">
                  <c:v>11010</c:v>
                </c:pt>
                <c:pt idx="344">
                  <c:v>11759</c:v>
                </c:pt>
                <c:pt idx="345">
                  <c:v>11007</c:v>
                </c:pt>
                <c:pt idx="346">
                  <c:v>11772</c:v>
                </c:pt>
                <c:pt idx="347">
                  <c:v>12050</c:v>
                </c:pt>
                <c:pt idx="348">
                  <c:v>11484</c:v>
                </c:pt>
                <c:pt idx="349">
                  <c:v>11682</c:v>
                </c:pt>
                <c:pt idx="350">
                  <c:v>11576</c:v>
                </c:pt>
                <c:pt idx="351">
                  <c:v>11393</c:v>
                </c:pt>
                <c:pt idx="352">
                  <c:v>11248</c:v>
                </c:pt>
                <c:pt idx="353">
                  <c:v>12258</c:v>
                </c:pt>
                <c:pt idx="354">
                  <c:v>11886</c:v>
                </c:pt>
                <c:pt idx="355">
                  <c:v>11720</c:v>
                </c:pt>
                <c:pt idx="356">
                  <c:v>11224</c:v>
                </c:pt>
                <c:pt idx="357">
                  <c:v>9886</c:v>
                </c:pt>
                <c:pt idx="358">
                  <c:v>10820</c:v>
                </c:pt>
                <c:pt idx="359">
                  <c:v>14698</c:v>
                </c:pt>
                <c:pt idx="360">
                  <c:v>19033</c:v>
                </c:pt>
                <c:pt idx="361">
                  <c:v>18564</c:v>
                </c:pt>
                <c:pt idx="362">
                  <c:v>18849</c:v>
                </c:pt>
                <c:pt idx="363">
                  <c:v>18809</c:v>
                </c:pt>
                <c:pt idx="364">
                  <c:v>19203</c:v>
                </c:pt>
                <c:pt idx="365">
                  <c:v>15851</c:v>
                </c:pt>
                <c:pt idx="366">
                  <c:v>16713</c:v>
                </c:pt>
                <c:pt idx="367">
                  <c:v>17144</c:v>
                </c:pt>
                <c:pt idx="368">
                  <c:v>24416</c:v>
                </c:pt>
                <c:pt idx="369">
                  <c:v>19282</c:v>
                </c:pt>
                <c:pt idx="370">
                  <c:v>19781</c:v>
                </c:pt>
                <c:pt idx="371">
                  <c:v>13545</c:v>
                </c:pt>
                <c:pt idx="372">
                  <c:v>11352</c:v>
                </c:pt>
                <c:pt idx="373">
                  <c:v>9096</c:v>
                </c:pt>
                <c:pt idx="374">
                  <c:v>10397</c:v>
                </c:pt>
                <c:pt idx="375">
                  <c:v>10398</c:v>
                </c:pt>
                <c:pt idx="376">
                  <c:v>9394</c:v>
                </c:pt>
                <c:pt idx="377">
                  <c:v>9952</c:v>
                </c:pt>
                <c:pt idx="378">
                  <c:v>10369</c:v>
                </c:pt>
                <c:pt idx="379">
                  <c:v>9585</c:v>
                </c:pt>
                <c:pt idx="380">
                  <c:v>10930</c:v>
                </c:pt>
                <c:pt idx="381">
                  <c:v>9920</c:v>
                </c:pt>
                <c:pt idx="382">
                  <c:v>10043</c:v>
                </c:pt>
                <c:pt idx="383">
                  <c:v>9957</c:v>
                </c:pt>
                <c:pt idx="384">
                  <c:v>10713</c:v>
                </c:pt>
                <c:pt idx="385">
                  <c:v>10648</c:v>
                </c:pt>
                <c:pt idx="386">
                  <c:v>10600</c:v>
                </c:pt>
                <c:pt idx="387">
                  <c:v>11166</c:v>
                </c:pt>
                <c:pt idx="388">
                  <c:v>11091</c:v>
                </c:pt>
                <c:pt idx="389">
                  <c:v>10497</c:v>
                </c:pt>
                <c:pt idx="390">
                  <c:v>12522</c:v>
                </c:pt>
                <c:pt idx="391">
                  <c:v>10212</c:v>
                </c:pt>
                <c:pt idx="392">
                  <c:v>9798</c:v>
                </c:pt>
                <c:pt idx="393">
                  <c:v>9107</c:v>
                </c:pt>
                <c:pt idx="394">
                  <c:v>10451</c:v>
                </c:pt>
                <c:pt idx="395">
                  <c:v>9432</c:v>
                </c:pt>
                <c:pt idx="396">
                  <c:v>9206</c:v>
                </c:pt>
                <c:pt idx="397">
                  <c:v>9900</c:v>
                </c:pt>
                <c:pt idx="398">
                  <c:v>10205</c:v>
                </c:pt>
                <c:pt idx="399">
                  <c:v>10883</c:v>
                </c:pt>
                <c:pt idx="400">
                  <c:v>10165</c:v>
                </c:pt>
                <c:pt idx="401">
                  <c:v>9803</c:v>
                </c:pt>
                <c:pt idx="402">
                  <c:v>9898</c:v>
                </c:pt>
                <c:pt idx="403">
                  <c:v>9143</c:v>
                </c:pt>
                <c:pt idx="404">
                  <c:v>10443</c:v>
                </c:pt>
                <c:pt idx="405">
                  <c:v>10357</c:v>
                </c:pt>
                <c:pt idx="406">
                  <c:v>11427</c:v>
                </c:pt>
                <c:pt idx="407">
                  <c:v>9556</c:v>
                </c:pt>
                <c:pt idx="408">
                  <c:v>10825</c:v>
                </c:pt>
                <c:pt idx="409">
                  <c:v>10389</c:v>
                </c:pt>
                <c:pt idx="410">
                  <c:v>10221</c:v>
                </c:pt>
                <c:pt idx="411">
                  <c:v>11102</c:v>
                </c:pt>
                <c:pt idx="412">
                  <c:v>10865</c:v>
                </c:pt>
                <c:pt idx="413">
                  <c:v>10225</c:v>
                </c:pt>
                <c:pt idx="414">
                  <c:v>9667</c:v>
                </c:pt>
                <c:pt idx="415">
                  <c:v>10293</c:v>
                </c:pt>
                <c:pt idx="416">
                  <c:v>10237</c:v>
                </c:pt>
                <c:pt idx="417">
                  <c:v>10516</c:v>
                </c:pt>
                <c:pt idx="418">
                  <c:v>9979</c:v>
                </c:pt>
                <c:pt idx="419">
                  <c:v>10388</c:v>
                </c:pt>
                <c:pt idx="420">
                  <c:v>10077</c:v>
                </c:pt>
                <c:pt idx="421">
                  <c:v>10024</c:v>
                </c:pt>
                <c:pt idx="422">
                  <c:v>9719</c:v>
                </c:pt>
                <c:pt idx="423">
                  <c:v>9839</c:v>
                </c:pt>
                <c:pt idx="424">
                  <c:v>11091</c:v>
                </c:pt>
                <c:pt idx="425">
                  <c:v>13879</c:v>
                </c:pt>
                <c:pt idx="426">
                  <c:v>13753</c:v>
                </c:pt>
                <c:pt idx="427">
                  <c:v>8511</c:v>
                </c:pt>
                <c:pt idx="428">
                  <c:v>10147</c:v>
                </c:pt>
                <c:pt idx="429">
                  <c:v>9749</c:v>
                </c:pt>
                <c:pt idx="430">
                  <c:v>9487</c:v>
                </c:pt>
                <c:pt idx="431">
                  <c:v>9871</c:v>
                </c:pt>
                <c:pt idx="432">
                  <c:v>9804</c:v>
                </c:pt>
                <c:pt idx="433">
                  <c:v>9607</c:v>
                </c:pt>
                <c:pt idx="434">
                  <c:v>9328</c:v>
                </c:pt>
                <c:pt idx="435">
                  <c:v>11294</c:v>
                </c:pt>
                <c:pt idx="436">
                  <c:v>10021</c:v>
                </c:pt>
                <c:pt idx="437">
                  <c:v>10301</c:v>
                </c:pt>
                <c:pt idx="438">
                  <c:v>8965</c:v>
                </c:pt>
                <c:pt idx="439">
                  <c:v>9681</c:v>
                </c:pt>
                <c:pt idx="440">
                  <c:v>10551</c:v>
                </c:pt>
                <c:pt idx="441">
                  <c:v>10987</c:v>
                </c:pt>
                <c:pt idx="442">
                  <c:v>10291</c:v>
                </c:pt>
                <c:pt idx="443">
                  <c:v>10601</c:v>
                </c:pt>
                <c:pt idx="444">
                  <c:v>10955</c:v>
                </c:pt>
                <c:pt idx="445">
                  <c:v>10819</c:v>
                </c:pt>
                <c:pt idx="446">
                  <c:v>10882</c:v>
                </c:pt>
                <c:pt idx="447">
                  <c:v>10919</c:v>
                </c:pt>
                <c:pt idx="448">
                  <c:v>9949</c:v>
                </c:pt>
                <c:pt idx="449">
                  <c:v>9712</c:v>
                </c:pt>
                <c:pt idx="450">
                  <c:v>10139</c:v>
                </c:pt>
                <c:pt idx="451">
                  <c:v>10764</c:v>
                </c:pt>
                <c:pt idx="452">
                  <c:v>11136</c:v>
                </c:pt>
                <c:pt idx="453">
                  <c:v>10659</c:v>
                </c:pt>
                <c:pt idx="454">
                  <c:v>11901</c:v>
                </c:pt>
                <c:pt idx="455">
                  <c:v>9328</c:v>
                </c:pt>
                <c:pt idx="456">
                  <c:v>9445</c:v>
                </c:pt>
                <c:pt idx="457">
                  <c:v>10084</c:v>
                </c:pt>
                <c:pt idx="458">
                  <c:v>10281</c:v>
                </c:pt>
                <c:pt idx="459">
                  <c:v>10950</c:v>
                </c:pt>
                <c:pt idx="460">
                  <c:v>10563</c:v>
                </c:pt>
                <c:pt idx="461">
                  <c:v>9999</c:v>
                </c:pt>
                <c:pt idx="462">
                  <c:v>9717</c:v>
                </c:pt>
                <c:pt idx="463">
                  <c:v>9887</c:v>
                </c:pt>
                <c:pt idx="464">
                  <c:v>10946</c:v>
                </c:pt>
                <c:pt idx="465">
                  <c:v>10187</c:v>
                </c:pt>
                <c:pt idx="466">
                  <c:v>10558</c:v>
                </c:pt>
                <c:pt idx="467">
                  <c:v>9375</c:v>
                </c:pt>
                <c:pt idx="468">
                  <c:v>10524</c:v>
                </c:pt>
                <c:pt idx="469">
                  <c:v>10640</c:v>
                </c:pt>
                <c:pt idx="470">
                  <c:v>9712</c:v>
                </c:pt>
                <c:pt idx="471">
                  <c:v>9508</c:v>
                </c:pt>
                <c:pt idx="472">
                  <c:v>10764</c:v>
                </c:pt>
                <c:pt idx="473">
                  <c:v>8784</c:v>
                </c:pt>
                <c:pt idx="474">
                  <c:v>9377</c:v>
                </c:pt>
                <c:pt idx="475">
                  <c:v>8704</c:v>
                </c:pt>
                <c:pt idx="476">
                  <c:v>9342</c:v>
                </c:pt>
                <c:pt idx="477">
                  <c:v>10194</c:v>
                </c:pt>
                <c:pt idx="478">
                  <c:v>10529</c:v>
                </c:pt>
                <c:pt idx="479">
                  <c:v>10454</c:v>
                </c:pt>
                <c:pt idx="480">
                  <c:v>9780</c:v>
                </c:pt>
                <c:pt idx="481">
                  <c:v>10684</c:v>
                </c:pt>
                <c:pt idx="482">
                  <c:v>9747</c:v>
                </c:pt>
                <c:pt idx="483">
                  <c:v>10300</c:v>
                </c:pt>
                <c:pt idx="484">
                  <c:v>10473</c:v>
                </c:pt>
                <c:pt idx="485">
                  <c:v>9987</c:v>
                </c:pt>
                <c:pt idx="486">
                  <c:v>10573</c:v>
                </c:pt>
                <c:pt idx="487">
                  <c:v>11009</c:v>
                </c:pt>
                <c:pt idx="488">
                  <c:v>8976</c:v>
                </c:pt>
                <c:pt idx="489">
                  <c:v>10620</c:v>
                </c:pt>
                <c:pt idx="490">
                  <c:v>10660</c:v>
                </c:pt>
                <c:pt idx="491">
                  <c:v>10842</c:v>
                </c:pt>
                <c:pt idx="492">
                  <c:v>9688</c:v>
                </c:pt>
                <c:pt idx="493">
                  <c:v>9920</c:v>
                </c:pt>
                <c:pt idx="494">
                  <c:v>9920</c:v>
                </c:pt>
                <c:pt idx="495">
                  <c:v>9754</c:v>
                </c:pt>
                <c:pt idx="496">
                  <c:v>9961</c:v>
                </c:pt>
                <c:pt idx="497">
                  <c:v>9330</c:v>
                </c:pt>
                <c:pt idx="498">
                  <c:v>10212</c:v>
                </c:pt>
                <c:pt idx="499">
                  <c:v>9240</c:v>
                </c:pt>
                <c:pt idx="500">
                  <c:v>9962</c:v>
                </c:pt>
                <c:pt idx="501">
                  <c:v>9774</c:v>
                </c:pt>
                <c:pt idx="502">
                  <c:v>11901</c:v>
                </c:pt>
                <c:pt idx="503">
                  <c:v>10015</c:v>
                </c:pt>
                <c:pt idx="504">
                  <c:v>9589</c:v>
                </c:pt>
                <c:pt idx="505">
                  <c:v>10360</c:v>
                </c:pt>
                <c:pt idx="506">
                  <c:v>10637</c:v>
                </c:pt>
                <c:pt idx="507">
                  <c:v>10036</c:v>
                </c:pt>
                <c:pt idx="508">
                  <c:v>9791</c:v>
                </c:pt>
                <c:pt idx="509">
                  <c:v>9336</c:v>
                </c:pt>
                <c:pt idx="510">
                  <c:v>9058</c:v>
                </c:pt>
                <c:pt idx="511">
                  <c:v>10926</c:v>
                </c:pt>
                <c:pt idx="512">
                  <c:v>10789</c:v>
                </c:pt>
                <c:pt idx="513">
                  <c:v>10920</c:v>
                </c:pt>
                <c:pt idx="514">
                  <c:v>9733</c:v>
                </c:pt>
                <c:pt idx="515">
                  <c:v>9729</c:v>
                </c:pt>
                <c:pt idx="516">
                  <c:v>10584</c:v>
                </c:pt>
                <c:pt idx="517">
                  <c:v>10809</c:v>
                </c:pt>
                <c:pt idx="518">
                  <c:v>9926</c:v>
                </c:pt>
                <c:pt idx="519">
                  <c:v>10466</c:v>
                </c:pt>
                <c:pt idx="520">
                  <c:v>10293</c:v>
                </c:pt>
                <c:pt idx="521">
                  <c:v>9885</c:v>
                </c:pt>
                <c:pt idx="522">
                  <c:v>10567</c:v>
                </c:pt>
                <c:pt idx="523">
                  <c:v>9923</c:v>
                </c:pt>
                <c:pt idx="524">
                  <c:v>10370</c:v>
                </c:pt>
                <c:pt idx="525">
                  <c:v>9785</c:v>
                </c:pt>
                <c:pt idx="526">
                  <c:v>10105</c:v>
                </c:pt>
                <c:pt idx="527">
                  <c:v>11098</c:v>
                </c:pt>
                <c:pt idx="528">
                  <c:v>10198</c:v>
                </c:pt>
                <c:pt idx="529">
                  <c:v>9648</c:v>
                </c:pt>
                <c:pt idx="530">
                  <c:v>11244</c:v>
                </c:pt>
                <c:pt idx="531">
                  <c:v>10448</c:v>
                </c:pt>
                <c:pt idx="532">
                  <c:v>10813</c:v>
                </c:pt>
                <c:pt idx="533">
                  <c:v>10614</c:v>
                </c:pt>
                <c:pt idx="534">
                  <c:v>9416</c:v>
                </c:pt>
                <c:pt idx="535">
                  <c:v>10776</c:v>
                </c:pt>
                <c:pt idx="536">
                  <c:v>10032</c:v>
                </c:pt>
                <c:pt idx="537">
                  <c:v>11010</c:v>
                </c:pt>
                <c:pt idx="538">
                  <c:v>10336</c:v>
                </c:pt>
                <c:pt idx="539">
                  <c:v>10683</c:v>
                </c:pt>
                <c:pt idx="540">
                  <c:v>9760</c:v>
                </c:pt>
                <c:pt idx="541">
                  <c:v>9328</c:v>
                </c:pt>
                <c:pt idx="542">
                  <c:v>11842</c:v>
                </c:pt>
                <c:pt idx="543">
                  <c:v>10039</c:v>
                </c:pt>
                <c:pt idx="544">
                  <c:v>9967</c:v>
                </c:pt>
                <c:pt idx="545">
                  <c:v>10507</c:v>
                </c:pt>
                <c:pt idx="546">
                  <c:v>11051</c:v>
                </c:pt>
                <c:pt idx="547">
                  <c:v>10247</c:v>
                </c:pt>
                <c:pt idx="548">
                  <c:v>10770</c:v>
                </c:pt>
                <c:pt idx="549">
                  <c:v>9896</c:v>
                </c:pt>
                <c:pt idx="550">
                  <c:v>9586</c:v>
                </c:pt>
                <c:pt idx="551">
                  <c:v>9507</c:v>
                </c:pt>
                <c:pt idx="552">
                  <c:v>9366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59-4664-91CD-3199076135BB}"/>
            </c:ext>
          </c:extLst>
        </c:ser>
        <c:ser>
          <c:idx val="1"/>
          <c:order val="1"/>
          <c:tx>
            <c:v>Feed COD(921)</c:v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运行数据!$A$7:$A$799</c:f>
              <c:numCache>
                <c:formatCode>m/d/yyyy</c:formatCode>
                <c:ptCount val="793"/>
                <c:pt idx="0">
                  <c:v>43424</c:v>
                </c:pt>
                <c:pt idx="1">
                  <c:v>43425</c:v>
                </c:pt>
                <c:pt idx="2">
                  <c:v>43426</c:v>
                </c:pt>
                <c:pt idx="3">
                  <c:v>43427</c:v>
                </c:pt>
                <c:pt idx="4">
                  <c:v>43428</c:v>
                </c:pt>
                <c:pt idx="5">
                  <c:v>43429</c:v>
                </c:pt>
                <c:pt idx="6">
                  <c:v>43430</c:v>
                </c:pt>
                <c:pt idx="7">
                  <c:v>43431</c:v>
                </c:pt>
                <c:pt idx="8">
                  <c:v>43432</c:v>
                </c:pt>
                <c:pt idx="9">
                  <c:v>43433</c:v>
                </c:pt>
                <c:pt idx="10">
                  <c:v>43434</c:v>
                </c:pt>
                <c:pt idx="11">
                  <c:v>43435</c:v>
                </c:pt>
                <c:pt idx="12">
                  <c:v>43436</c:v>
                </c:pt>
                <c:pt idx="13">
                  <c:v>43437</c:v>
                </c:pt>
                <c:pt idx="14">
                  <c:v>43438</c:v>
                </c:pt>
                <c:pt idx="15">
                  <c:v>43439</c:v>
                </c:pt>
                <c:pt idx="16">
                  <c:v>43440</c:v>
                </c:pt>
                <c:pt idx="17">
                  <c:v>43441</c:v>
                </c:pt>
                <c:pt idx="18">
                  <c:v>43442</c:v>
                </c:pt>
                <c:pt idx="19">
                  <c:v>43443</c:v>
                </c:pt>
                <c:pt idx="20">
                  <c:v>43444</c:v>
                </c:pt>
                <c:pt idx="21">
                  <c:v>43445</c:v>
                </c:pt>
                <c:pt idx="22">
                  <c:v>43446</c:v>
                </c:pt>
                <c:pt idx="23">
                  <c:v>43447</c:v>
                </c:pt>
                <c:pt idx="24">
                  <c:v>43448</c:v>
                </c:pt>
                <c:pt idx="25">
                  <c:v>43449</c:v>
                </c:pt>
                <c:pt idx="26">
                  <c:v>43450</c:v>
                </c:pt>
                <c:pt idx="27">
                  <c:v>43451</c:v>
                </c:pt>
                <c:pt idx="28">
                  <c:v>43452</c:v>
                </c:pt>
                <c:pt idx="29">
                  <c:v>43453</c:v>
                </c:pt>
                <c:pt idx="30">
                  <c:v>43454</c:v>
                </c:pt>
                <c:pt idx="31">
                  <c:v>43455</c:v>
                </c:pt>
                <c:pt idx="32">
                  <c:v>43456</c:v>
                </c:pt>
                <c:pt idx="33">
                  <c:v>43457</c:v>
                </c:pt>
                <c:pt idx="34">
                  <c:v>43458</c:v>
                </c:pt>
                <c:pt idx="35">
                  <c:v>43459</c:v>
                </c:pt>
                <c:pt idx="36">
                  <c:v>43460</c:v>
                </c:pt>
                <c:pt idx="37">
                  <c:v>43461</c:v>
                </c:pt>
                <c:pt idx="38">
                  <c:v>43462</c:v>
                </c:pt>
                <c:pt idx="39">
                  <c:v>43463</c:v>
                </c:pt>
                <c:pt idx="40">
                  <c:v>43464</c:v>
                </c:pt>
                <c:pt idx="41">
                  <c:v>43465</c:v>
                </c:pt>
                <c:pt idx="42">
                  <c:v>43466</c:v>
                </c:pt>
                <c:pt idx="43">
                  <c:v>43467</c:v>
                </c:pt>
                <c:pt idx="44">
                  <c:v>43468</c:v>
                </c:pt>
                <c:pt idx="45">
                  <c:v>43469</c:v>
                </c:pt>
                <c:pt idx="46">
                  <c:v>43470</c:v>
                </c:pt>
                <c:pt idx="47">
                  <c:v>43471</c:v>
                </c:pt>
                <c:pt idx="48">
                  <c:v>43472</c:v>
                </c:pt>
                <c:pt idx="49">
                  <c:v>43473</c:v>
                </c:pt>
                <c:pt idx="50">
                  <c:v>43474</c:v>
                </c:pt>
                <c:pt idx="51">
                  <c:v>43475</c:v>
                </c:pt>
                <c:pt idx="52">
                  <c:v>43476</c:v>
                </c:pt>
                <c:pt idx="53">
                  <c:v>43477</c:v>
                </c:pt>
                <c:pt idx="54">
                  <c:v>43478</c:v>
                </c:pt>
                <c:pt idx="55">
                  <c:v>43479</c:v>
                </c:pt>
                <c:pt idx="56">
                  <c:v>43480</c:v>
                </c:pt>
                <c:pt idx="57">
                  <c:v>43481</c:v>
                </c:pt>
                <c:pt idx="58">
                  <c:v>43482</c:v>
                </c:pt>
                <c:pt idx="59">
                  <c:v>43483</c:v>
                </c:pt>
                <c:pt idx="60">
                  <c:v>43484</c:v>
                </c:pt>
                <c:pt idx="61">
                  <c:v>43485</c:v>
                </c:pt>
                <c:pt idx="62">
                  <c:v>43486</c:v>
                </c:pt>
                <c:pt idx="63">
                  <c:v>43487</c:v>
                </c:pt>
                <c:pt idx="64">
                  <c:v>43488</c:v>
                </c:pt>
                <c:pt idx="65">
                  <c:v>43489</c:v>
                </c:pt>
                <c:pt idx="66">
                  <c:v>43490</c:v>
                </c:pt>
                <c:pt idx="67">
                  <c:v>43491</c:v>
                </c:pt>
                <c:pt idx="68">
                  <c:v>43492</c:v>
                </c:pt>
                <c:pt idx="69">
                  <c:v>43493</c:v>
                </c:pt>
                <c:pt idx="70">
                  <c:v>43494</c:v>
                </c:pt>
                <c:pt idx="71">
                  <c:v>43495</c:v>
                </c:pt>
                <c:pt idx="72">
                  <c:v>43496</c:v>
                </c:pt>
                <c:pt idx="73">
                  <c:v>43497</c:v>
                </c:pt>
                <c:pt idx="74">
                  <c:v>43498</c:v>
                </c:pt>
                <c:pt idx="75">
                  <c:v>43499</c:v>
                </c:pt>
                <c:pt idx="76">
                  <c:v>43500</c:v>
                </c:pt>
                <c:pt idx="77">
                  <c:v>43501</c:v>
                </c:pt>
                <c:pt idx="78">
                  <c:v>43502</c:v>
                </c:pt>
                <c:pt idx="79">
                  <c:v>43503</c:v>
                </c:pt>
                <c:pt idx="80">
                  <c:v>43504</c:v>
                </c:pt>
                <c:pt idx="81">
                  <c:v>43505</c:v>
                </c:pt>
                <c:pt idx="82">
                  <c:v>43506</c:v>
                </c:pt>
                <c:pt idx="83">
                  <c:v>43507</c:v>
                </c:pt>
                <c:pt idx="84">
                  <c:v>43508</c:v>
                </c:pt>
                <c:pt idx="85">
                  <c:v>43509</c:v>
                </c:pt>
                <c:pt idx="86">
                  <c:v>43510</c:v>
                </c:pt>
                <c:pt idx="87">
                  <c:v>43511</c:v>
                </c:pt>
                <c:pt idx="88">
                  <c:v>43512</c:v>
                </c:pt>
                <c:pt idx="89">
                  <c:v>43513</c:v>
                </c:pt>
                <c:pt idx="90">
                  <c:v>43514</c:v>
                </c:pt>
                <c:pt idx="91">
                  <c:v>43515</c:v>
                </c:pt>
                <c:pt idx="92">
                  <c:v>43516</c:v>
                </c:pt>
                <c:pt idx="93">
                  <c:v>43517</c:v>
                </c:pt>
                <c:pt idx="94">
                  <c:v>43518</c:v>
                </c:pt>
                <c:pt idx="95">
                  <c:v>43519</c:v>
                </c:pt>
                <c:pt idx="96">
                  <c:v>43520</c:v>
                </c:pt>
                <c:pt idx="97">
                  <c:v>43521</c:v>
                </c:pt>
                <c:pt idx="98">
                  <c:v>43522</c:v>
                </c:pt>
                <c:pt idx="99">
                  <c:v>43523</c:v>
                </c:pt>
                <c:pt idx="100">
                  <c:v>43524</c:v>
                </c:pt>
                <c:pt idx="101">
                  <c:v>43525</c:v>
                </c:pt>
                <c:pt idx="102">
                  <c:v>43526</c:v>
                </c:pt>
                <c:pt idx="103">
                  <c:v>43527</c:v>
                </c:pt>
                <c:pt idx="104">
                  <c:v>43528</c:v>
                </c:pt>
                <c:pt idx="105">
                  <c:v>43529</c:v>
                </c:pt>
                <c:pt idx="106">
                  <c:v>43530</c:v>
                </c:pt>
                <c:pt idx="107">
                  <c:v>43531</c:v>
                </c:pt>
                <c:pt idx="108">
                  <c:v>43532</c:v>
                </c:pt>
                <c:pt idx="109">
                  <c:v>43533</c:v>
                </c:pt>
                <c:pt idx="110">
                  <c:v>43534</c:v>
                </c:pt>
                <c:pt idx="111">
                  <c:v>43535</c:v>
                </c:pt>
                <c:pt idx="112">
                  <c:v>43536</c:v>
                </c:pt>
                <c:pt idx="113">
                  <c:v>43537</c:v>
                </c:pt>
                <c:pt idx="114">
                  <c:v>43538</c:v>
                </c:pt>
                <c:pt idx="115">
                  <c:v>43539</c:v>
                </c:pt>
                <c:pt idx="116">
                  <c:v>43540</c:v>
                </c:pt>
                <c:pt idx="117">
                  <c:v>43541</c:v>
                </c:pt>
                <c:pt idx="118">
                  <c:v>43542</c:v>
                </c:pt>
                <c:pt idx="119">
                  <c:v>43543</c:v>
                </c:pt>
                <c:pt idx="120">
                  <c:v>43544</c:v>
                </c:pt>
                <c:pt idx="121">
                  <c:v>43545</c:v>
                </c:pt>
                <c:pt idx="122">
                  <c:v>43546</c:v>
                </c:pt>
                <c:pt idx="123">
                  <c:v>43547</c:v>
                </c:pt>
                <c:pt idx="124">
                  <c:v>43548</c:v>
                </c:pt>
                <c:pt idx="125">
                  <c:v>43549</c:v>
                </c:pt>
                <c:pt idx="126">
                  <c:v>43550</c:v>
                </c:pt>
                <c:pt idx="127">
                  <c:v>43551</c:v>
                </c:pt>
                <c:pt idx="128">
                  <c:v>43552</c:v>
                </c:pt>
                <c:pt idx="129">
                  <c:v>43553</c:v>
                </c:pt>
                <c:pt idx="130">
                  <c:v>43554</c:v>
                </c:pt>
                <c:pt idx="131">
                  <c:v>43555</c:v>
                </c:pt>
                <c:pt idx="132">
                  <c:v>43556</c:v>
                </c:pt>
                <c:pt idx="133">
                  <c:v>43557</c:v>
                </c:pt>
                <c:pt idx="134">
                  <c:v>43558</c:v>
                </c:pt>
                <c:pt idx="135">
                  <c:v>43559</c:v>
                </c:pt>
                <c:pt idx="136">
                  <c:v>43560</c:v>
                </c:pt>
                <c:pt idx="137">
                  <c:v>43561</c:v>
                </c:pt>
                <c:pt idx="138">
                  <c:v>43562</c:v>
                </c:pt>
                <c:pt idx="139">
                  <c:v>43563</c:v>
                </c:pt>
                <c:pt idx="140">
                  <c:v>43564</c:v>
                </c:pt>
                <c:pt idx="141">
                  <c:v>43565</c:v>
                </c:pt>
                <c:pt idx="142">
                  <c:v>43566</c:v>
                </c:pt>
                <c:pt idx="143">
                  <c:v>43567</c:v>
                </c:pt>
                <c:pt idx="144">
                  <c:v>43568</c:v>
                </c:pt>
                <c:pt idx="145">
                  <c:v>43569</c:v>
                </c:pt>
                <c:pt idx="146">
                  <c:v>43570</c:v>
                </c:pt>
                <c:pt idx="147">
                  <c:v>43571</c:v>
                </c:pt>
                <c:pt idx="148">
                  <c:v>43572</c:v>
                </c:pt>
                <c:pt idx="149">
                  <c:v>43573</c:v>
                </c:pt>
                <c:pt idx="150">
                  <c:v>43574</c:v>
                </c:pt>
                <c:pt idx="151">
                  <c:v>43575</c:v>
                </c:pt>
                <c:pt idx="152">
                  <c:v>43576</c:v>
                </c:pt>
                <c:pt idx="153">
                  <c:v>43577</c:v>
                </c:pt>
                <c:pt idx="154">
                  <c:v>43578</c:v>
                </c:pt>
                <c:pt idx="155">
                  <c:v>43579</c:v>
                </c:pt>
                <c:pt idx="156">
                  <c:v>43580</c:v>
                </c:pt>
                <c:pt idx="157">
                  <c:v>43581</c:v>
                </c:pt>
                <c:pt idx="158">
                  <c:v>43582</c:v>
                </c:pt>
                <c:pt idx="159">
                  <c:v>43583</c:v>
                </c:pt>
                <c:pt idx="160">
                  <c:v>43584</c:v>
                </c:pt>
                <c:pt idx="161">
                  <c:v>43585</c:v>
                </c:pt>
                <c:pt idx="162">
                  <c:v>43586</c:v>
                </c:pt>
                <c:pt idx="163">
                  <c:v>43587</c:v>
                </c:pt>
                <c:pt idx="164">
                  <c:v>43588</c:v>
                </c:pt>
                <c:pt idx="165">
                  <c:v>43589</c:v>
                </c:pt>
                <c:pt idx="166">
                  <c:v>43590</c:v>
                </c:pt>
                <c:pt idx="167">
                  <c:v>43591</c:v>
                </c:pt>
                <c:pt idx="168">
                  <c:v>43592</c:v>
                </c:pt>
                <c:pt idx="169">
                  <c:v>43593</c:v>
                </c:pt>
                <c:pt idx="170">
                  <c:v>43594</c:v>
                </c:pt>
                <c:pt idx="171">
                  <c:v>43595</c:v>
                </c:pt>
                <c:pt idx="172">
                  <c:v>43596</c:v>
                </c:pt>
                <c:pt idx="173">
                  <c:v>43597</c:v>
                </c:pt>
                <c:pt idx="174">
                  <c:v>43598</c:v>
                </c:pt>
                <c:pt idx="175">
                  <c:v>43599</c:v>
                </c:pt>
                <c:pt idx="176">
                  <c:v>43600</c:v>
                </c:pt>
                <c:pt idx="177">
                  <c:v>43601</c:v>
                </c:pt>
                <c:pt idx="178">
                  <c:v>43602</c:v>
                </c:pt>
                <c:pt idx="179">
                  <c:v>43603</c:v>
                </c:pt>
                <c:pt idx="180">
                  <c:v>43604</c:v>
                </c:pt>
                <c:pt idx="181">
                  <c:v>43605</c:v>
                </c:pt>
                <c:pt idx="182">
                  <c:v>43606</c:v>
                </c:pt>
                <c:pt idx="183">
                  <c:v>43607</c:v>
                </c:pt>
                <c:pt idx="184">
                  <c:v>43608</c:v>
                </c:pt>
                <c:pt idx="185">
                  <c:v>43609</c:v>
                </c:pt>
                <c:pt idx="186">
                  <c:v>43610</c:v>
                </c:pt>
                <c:pt idx="187">
                  <c:v>43611</c:v>
                </c:pt>
                <c:pt idx="188">
                  <c:v>43612</c:v>
                </c:pt>
                <c:pt idx="189">
                  <c:v>43613</c:v>
                </c:pt>
                <c:pt idx="190">
                  <c:v>43614</c:v>
                </c:pt>
                <c:pt idx="191">
                  <c:v>43615</c:v>
                </c:pt>
                <c:pt idx="192">
                  <c:v>43616</c:v>
                </c:pt>
                <c:pt idx="193">
                  <c:v>43617</c:v>
                </c:pt>
                <c:pt idx="194">
                  <c:v>43618</c:v>
                </c:pt>
                <c:pt idx="195">
                  <c:v>43619</c:v>
                </c:pt>
                <c:pt idx="196">
                  <c:v>43620</c:v>
                </c:pt>
                <c:pt idx="197">
                  <c:v>43621</c:v>
                </c:pt>
                <c:pt idx="198">
                  <c:v>43622</c:v>
                </c:pt>
                <c:pt idx="199">
                  <c:v>43623</c:v>
                </c:pt>
                <c:pt idx="200">
                  <c:v>43624</c:v>
                </c:pt>
                <c:pt idx="201">
                  <c:v>43625</c:v>
                </c:pt>
                <c:pt idx="202">
                  <c:v>43626</c:v>
                </c:pt>
                <c:pt idx="203">
                  <c:v>43627</c:v>
                </c:pt>
                <c:pt idx="204">
                  <c:v>43628</c:v>
                </c:pt>
                <c:pt idx="205">
                  <c:v>43629</c:v>
                </c:pt>
                <c:pt idx="206">
                  <c:v>43630</c:v>
                </c:pt>
                <c:pt idx="207">
                  <c:v>43631</c:v>
                </c:pt>
                <c:pt idx="208">
                  <c:v>43632</c:v>
                </c:pt>
                <c:pt idx="209">
                  <c:v>43633</c:v>
                </c:pt>
                <c:pt idx="210">
                  <c:v>43634</c:v>
                </c:pt>
                <c:pt idx="211">
                  <c:v>43635</c:v>
                </c:pt>
                <c:pt idx="212">
                  <c:v>43636</c:v>
                </c:pt>
                <c:pt idx="213">
                  <c:v>43637</c:v>
                </c:pt>
                <c:pt idx="214">
                  <c:v>43638</c:v>
                </c:pt>
                <c:pt idx="215">
                  <c:v>43639</c:v>
                </c:pt>
                <c:pt idx="216">
                  <c:v>43640</c:v>
                </c:pt>
                <c:pt idx="217">
                  <c:v>43641</c:v>
                </c:pt>
                <c:pt idx="218">
                  <c:v>43642</c:v>
                </c:pt>
                <c:pt idx="219">
                  <c:v>43643</c:v>
                </c:pt>
                <c:pt idx="220">
                  <c:v>43644</c:v>
                </c:pt>
                <c:pt idx="221">
                  <c:v>43645</c:v>
                </c:pt>
                <c:pt idx="222">
                  <c:v>43646</c:v>
                </c:pt>
                <c:pt idx="223">
                  <c:v>43647</c:v>
                </c:pt>
                <c:pt idx="224">
                  <c:v>43648</c:v>
                </c:pt>
                <c:pt idx="225">
                  <c:v>43649</c:v>
                </c:pt>
                <c:pt idx="226">
                  <c:v>43650</c:v>
                </c:pt>
                <c:pt idx="227">
                  <c:v>43651</c:v>
                </c:pt>
                <c:pt idx="228">
                  <c:v>43652</c:v>
                </c:pt>
                <c:pt idx="229">
                  <c:v>43653</c:v>
                </c:pt>
                <c:pt idx="230">
                  <c:v>43654</c:v>
                </c:pt>
                <c:pt idx="231">
                  <c:v>43655</c:v>
                </c:pt>
                <c:pt idx="232">
                  <c:v>43656</c:v>
                </c:pt>
                <c:pt idx="233">
                  <c:v>43657</c:v>
                </c:pt>
                <c:pt idx="234">
                  <c:v>43658</c:v>
                </c:pt>
                <c:pt idx="235">
                  <c:v>43659</c:v>
                </c:pt>
                <c:pt idx="236">
                  <c:v>43660</c:v>
                </c:pt>
                <c:pt idx="237">
                  <c:v>43661</c:v>
                </c:pt>
                <c:pt idx="238">
                  <c:v>43662</c:v>
                </c:pt>
                <c:pt idx="239">
                  <c:v>43663</c:v>
                </c:pt>
                <c:pt idx="240">
                  <c:v>43664</c:v>
                </c:pt>
                <c:pt idx="241">
                  <c:v>43665</c:v>
                </c:pt>
                <c:pt idx="242">
                  <c:v>43666</c:v>
                </c:pt>
                <c:pt idx="243">
                  <c:v>43667</c:v>
                </c:pt>
                <c:pt idx="244">
                  <c:v>43668</c:v>
                </c:pt>
                <c:pt idx="245">
                  <c:v>43669</c:v>
                </c:pt>
                <c:pt idx="246">
                  <c:v>43670</c:v>
                </c:pt>
                <c:pt idx="247">
                  <c:v>43671</c:v>
                </c:pt>
                <c:pt idx="248">
                  <c:v>43672</c:v>
                </c:pt>
                <c:pt idx="249">
                  <c:v>43673</c:v>
                </c:pt>
                <c:pt idx="250">
                  <c:v>43674</c:v>
                </c:pt>
                <c:pt idx="251">
                  <c:v>43675</c:v>
                </c:pt>
                <c:pt idx="252">
                  <c:v>43676</c:v>
                </c:pt>
                <c:pt idx="253">
                  <c:v>43677</c:v>
                </c:pt>
                <c:pt idx="254">
                  <c:v>43678</c:v>
                </c:pt>
                <c:pt idx="255">
                  <c:v>43679</c:v>
                </c:pt>
                <c:pt idx="256">
                  <c:v>43680</c:v>
                </c:pt>
                <c:pt idx="257">
                  <c:v>43681</c:v>
                </c:pt>
                <c:pt idx="258">
                  <c:v>43682</c:v>
                </c:pt>
                <c:pt idx="259">
                  <c:v>43683</c:v>
                </c:pt>
                <c:pt idx="260">
                  <c:v>43684</c:v>
                </c:pt>
                <c:pt idx="261">
                  <c:v>43685</c:v>
                </c:pt>
                <c:pt idx="262">
                  <c:v>43686</c:v>
                </c:pt>
                <c:pt idx="263">
                  <c:v>43687</c:v>
                </c:pt>
                <c:pt idx="264">
                  <c:v>43688</c:v>
                </c:pt>
                <c:pt idx="265">
                  <c:v>43689</c:v>
                </c:pt>
                <c:pt idx="266">
                  <c:v>43690</c:v>
                </c:pt>
                <c:pt idx="267">
                  <c:v>43691</c:v>
                </c:pt>
                <c:pt idx="268">
                  <c:v>43692</c:v>
                </c:pt>
                <c:pt idx="269">
                  <c:v>43693</c:v>
                </c:pt>
                <c:pt idx="270">
                  <c:v>43694</c:v>
                </c:pt>
                <c:pt idx="271">
                  <c:v>43695</c:v>
                </c:pt>
                <c:pt idx="272">
                  <c:v>43696</c:v>
                </c:pt>
                <c:pt idx="273">
                  <c:v>43697</c:v>
                </c:pt>
                <c:pt idx="274">
                  <c:v>43698</c:v>
                </c:pt>
                <c:pt idx="275">
                  <c:v>43699</c:v>
                </c:pt>
                <c:pt idx="276">
                  <c:v>43700</c:v>
                </c:pt>
                <c:pt idx="277">
                  <c:v>43701</c:v>
                </c:pt>
                <c:pt idx="278">
                  <c:v>43702</c:v>
                </c:pt>
                <c:pt idx="279">
                  <c:v>43703</c:v>
                </c:pt>
                <c:pt idx="280">
                  <c:v>43704</c:v>
                </c:pt>
                <c:pt idx="281">
                  <c:v>43705</c:v>
                </c:pt>
                <c:pt idx="282">
                  <c:v>43706</c:v>
                </c:pt>
                <c:pt idx="283">
                  <c:v>43707</c:v>
                </c:pt>
                <c:pt idx="284">
                  <c:v>43708</c:v>
                </c:pt>
                <c:pt idx="285">
                  <c:v>43709</c:v>
                </c:pt>
                <c:pt idx="286">
                  <c:v>43710</c:v>
                </c:pt>
                <c:pt idx="287">
                  <c:v>43711</c:v>
                </c:pt>
                <c:pt idx="288">
                  <c:v>43712</c:v>
                </c:pt>
                <c:pt idx="289">
                  <c:v>43713</c:v>
                </c:pt>
                <c:pt idx="290">
                  <c:v>43714</c:v>
                </c:pt>
                <c:pt idx="291">
                  <c:v>43715</c:v>
                </c:pt>
                <c:pt idx="292">
                  <c:v>43716</c:v>
                </c:pt>
                <c:pt idx="293">
                  <c:v>43717</c:v>
                </c:pt>
                <c:pt idx="294">
                  <c:v>43718</c:v>
                </c:pt>
                <c:pt idx="295">
                  <c:v>43719</c:v>
                </c:pt>
                <c:pt idx="296">
                  <c:v>43720</c:v>
                </c:pt>
                <c:pt idx="297">
                  <c:v>43721</c:v>
                </c:pt>
                <c:pt idx="298">
                  <c:v>43722</c:v>
                </c:pt>
                <c:pt idx="299">
                  <c:v>43723</c:v>
                </c:pt>
                <c:pt idx="300">
                  <c:v>43724</c:v>
                </c:pt>
                <c:pt idx="301">
                  <c:v>43725</c:v>
                </c:pt>
                <c:pt idx="302">
                  <c:v>43726</c:v>
                </c:pt>
                <c:pt idx="303">
                  <c:v>43727</c:v>
                </c:pt>
                <c:pt idx="304">
                  <c:v>43728</c:v>
                </c:pt>
                <c:pt idx="305">
                  <c:v>43729</c:v>
                </c:pt>
                <c:pt idx="306">
                  <c:v>43730</c:v>
                </c:pt>
                <c:pt idx="307">
                  <c:v>43731</c:v>
                </c:pt>
                <c:pt idx="308">
                  <c:v>43732</c:v>
                </c:pt>
                <c:pt idx="309">
                  <c:v>43733</c:v>
                </c:pt>
                <c:pt idx="310">
                  <c:v>43734</c:v>
                </c:pt>
                <c:pt idx="311">
                  <c:v>43735</c:v>
                </c:pt>
                <c:pt idx="312">
                  <c:v>43736</c:v>
                </c:pt>
                <c:pt idx="313">
                  <c:v>43737</c:v>
                </c:pt>
                <c:pt idx="314">
                  <c:v>43738</c:v>
                </c:pt>
                <c:pt idx="315">
                  <c:v>43739</c:v>
                </c:pt>
                <c:pt idx="316">
                  <c:v>43740</c:v>
                </c:pt>
                <c:pt idx="317">
                  <c:v>43741</c:v>
                </c:pt>
                <c:pt idx="318">
                  <c:v>43742</c:v>
                </c:pt>
                <c:pt idx="319">
                  <c:v>43743</c:v>
                </c:pt>
                <c:pt idx="320">
                  <c:v>43744</c:v>
                </c:pt>
                <c:pt idx="321">
                  <c:v>43745</c:v>
                </c:pt>
                <c:pt idx="322">
                  <c:v>43746</c:v>
                </c:pt>
                <c:pt idx="323">
                  <c:v>43747</c:v>
                </c:pt>
                <c:pt idx="324">
                  <c:v>43748</c:v>
                </c:pt>
                <c:pt idx="325">
                  <c:v>43749</c:v>
                </c:pt>
                <c:pt idx="326">
                  <c:v>43750</c:v>
                </c:pt>
                <c:pt idx="327">
                  <c:v>43751</c:v>
                </c:pt>
                <c:pt idx="328">
                  <c:v>43752</c:v>
                </c:pt>
                <c:pt idx="329">
                  <c:v>43753</c:v>
                </c:pt>
                <c:pt idx="330">
                  <c:v>43754</c:v>
                </c:pt>
                <c:pt idx="331">
                  <c:v>43755</c:v>
                </c:pt>
                <c:pt idx="332">
                  <c:v>43756</c:v>
                </c:pt>
                <c:pt idx="333">
                  <c:v>43757</c:v>
                </c:pt>
                <c:pt idx="334">
                  <c:v>43758</c:v>
                </c:pt>
                <c:pt idx="335">
                  <c:v>43759</c:v>
                </c:pt>
                <c:pt idx="336">
                  <c:v>43760</c:v>
                </c:pt>
                <c:pt idx="337">
                  <c:v>43761</c:v>
                </c:pt>
                <c:pt idx="338">
                  <c:v>43762</c:v>
                </c:pt>
                <c:pt idx="339">
                  <c:v>43763</c:v>
                </c:pt>
                <c:pt idx="340">
                  <c:v>43764</c:v>
                </c:pt>
                <c:pt idx="341">
                  <c:v>43765</c:v>
                </c:pt>
                <c:pt idx="342">
                  <c:v>43766</c:v>
                </c:pt>
                <c:pt idx="343">
                  <c:v>43767</c:v>
                </c:pt>
                <c:pt idx="344">
                  <c:v>43768</c:v>
                </c:pt>
                <c:pt idx="345">
                  <c:v>43769</c:v>
                </c:pt>
                <c:pt idx="346">
                  <c:v>43770</c:v>
                </c:pt>
                <c:pt idx="347">
                  <c:v>43771</c:v>
                </c:pt>
                <c:pt idx="348">
                  <c:v>43772</c:v>
                </c:pt>
                <c:pt idx="349">
                  <c:v>43773</c:v>
                </c:pt>
                <c:pt idx="350">
                  <c:v>43774</c:v>
                </c:pt>
                <c:pt idx="351">
                  <c:v>43775</c:v>
                </c:pt>
                <c:pt idx="352">
                  <c:v>43776</c:v>
                </c:pt>
                <c:pt idx="353">
                  <c:v>43777</c:v>
                </c:pt>
                <c:pt idx="354">
                  <c:v>43778</c:v>
                </c:pt>
                <c:pt idx="355">
                  <c:v>43779</c:v>
                </c:pt>
                <c:pt idx="356">
                  <c:v>43780</c:v>
                </c:pt>
                <c:pt idx="357">
                  <c:v>43781</c:v>
                </c:pt>
                <c:pt idx="358">
                  <c:v>43782</c:v>
                </c:pt>
                <c:pt idx="359">
                  <c:v>43783</c:v>
                </c:pt>
                <c:pt idx="360">
                  <c:v>43784</c:v>
                </c:pt>
                <c:pt idx="361">
                  <c:v>43785</c:v>
                </c:pt>
                <c:pt idx="362">
                  <c:v>43786</c:v>
                </c:pt>
                <c:pt idx="363">
                  <c:v>43787</c:v>
                </c:pt>
                <c:pt idx="364">
                  <c:v>43788</c:v>
                </c:pt>
                <c:pt idx="365">
                  <c:v>43789</c:v>
                </c:pt>
                <c:pt idx="366">
                  <c:v>43790</c:v>
                </c:pt>
                <c:pt idx="367">
                  <c:v>43791</c:v>
                </c:pt>
                <c:pt idx="368">
                  <c:v>43792</c:v>
                </c:pt>
                <c:pt idx="369">
                  <c:v>43793</c:v>
                </c:pt>
                <c:pt idx="370">
                  <c:v>43794</c:v>
                </c:pt>
                <c:pt idx="371">
                  <c:v>43795</c:v>
                </c:pt>
                <c:pt idx="372">
                  <c:v>43796</c:v>
                </c:pt>
                <c:pt idx="373">
                  <c:v>43797</c:v>
                </c:pt>
                <c:pt idx="374">
                  <c:v>43798</c:v>
                </c:pt>
                <c:pt idx="375">
                  <c:v>43799</c:v>
                </c:pt>
                <c:pt idx="376">
                  <c:v>43800</c:v>
                </c:pt>
                <c:pt idx="377">
                  <c:v>43801</c:v>
                </c:pt>
                <c:pt idx="378">
                  <c:v>43802</c:v>
                </c:pt>
                <c:pt idx="379">
                  <c:v>43803</c:v>
                </c:pt>
                <c:pt idx="380">
                  <c:v>43804</c:v>
                </c:pt>
                <c:pt idx="381">
                  <c:v>43805</c:v>
                </c:pt>
                <c:pt idx="382">
                  <c:v>43806</c:v>
                </c:pt>
                <c:pt idx="383">
                  <c:v>43807</c:v>
                </c:pt>
                <c:pt idx="384">
                  <c:v>43808</c:v>
                </c:pt>
                <c:pt idx="385">
                  <c:v>43809</c:v>
                </c:pt>
                <c:pt idx="386">
                  <c:v>43810</c:v>
                </c:pt>
                <c:pt idx="387">
                  <c:v>43811</c:v>
                </c:pt>
                <c:pt idx="388">
                  <c:v>43812</c:v>
                </c:pt>
                <c:pt idx="389">
                  <c:v>43813</c:v>
                </c:pt>
                <c:pt idx="390">
                  <c:v>43814</c:v>
                </c:pt>
                <c:pt idx="391">
                  <c:v>43815</c:v>
                </c:pt>
                <c:pt idx="392">
                  <c:v>43816</c:v>
                </c:pt>
                <c:pt idx="393">
                  <c:v>43817</c:v>
                </c:pt>
                <c:pt idx="394">
                  <c:v>43818</c:v>
                </c:pt>
                <c:pt idx="395">
                  <c:v>43819</c:v>
                </c:pt>
                <c:pt idx="396">
                  <c:v>43820</c:v>
                </c:pt>
                <c:pt idx="397">
                  <c:v>43821</c:v>
                </c:pt>
                <c:pt idx="398">
                  <c:v>43822</c:v>
                </c:pt>
                <c:pt idx="399">
                  <c:v>43823</c:v>
                </c:pt>
                <c:pt idx="400">
                  <c:v>43824</c:v>
                </c:pt>
                <c:pt idx="401">
                  <c:v>43825</c:v>
                </c:pt>
                <c:pt idx="402">
                  <c:v>43826</c:v>
                </c:pt>
                <c:pt idx="403">
                  <c:v>43827</c:v>
                </c:pt>
                <c:pt idx="404">
                  <c:v>43828</c:v>
                </c:pt>
                <c:pt idx="405">
                  <c:v>43829</c:v>
                </c:pt>
                <c:pt idx="406">
                  <c:v>43830</c:v>
                </c:pt>
                <c:pt idx="407">
                  <c:v>43831</c:v>
                </c:pt>
                <c:pt idx="408">
                  <c:v>43832</c:v>
                </c:pt>
                <c:pt idx="409">
                  <c:v>43833</c:v>
                </c:pt>
                <c:pt idx="410">
                  <c:v>43834</c:v>
                </c:pt>
                <c:pt idx="411">
                  <c:v>43835</c:v>
                </c:pt>
                <c:pt idx="412">
                  <c:v>43836</c:v>
                </c:pt>
                <c:pt idx="413">
                  <c:v>43837</c:v>
                </c:pt>
                <c:pt idx="414">
                  <c:v>43838</c:v>
                </c:pt>
                <c:pt idx="415">
                  <c:v>43839</c:v>
                </c:pt>
                <c:pt idx="416">
                  <c:v>43840</c:v>
                </c:pt>
                <c:pt idx="417">
                  <c:v>43841</c:v>
                </c:pt>
                <c:pt idx="418">
                  <c:v>43842</c:v>
                </c:pt>
                <c:pt idx="419">
                  <c:v>43843</c:v>
                </c:pt>
                <c:pt idx="420">
                  <c:v>43844</c:v>
                </c:pt>
                <c:pt idx="421">
                  <c:v>43845</c:v>
                </c:pt>
                <c:pt idx="422">
                  <c:v>43846</c:v>
                </c:pt>
                <c:pt idx="423">
                  <c:v>43847</c:v>
                </c:pt>
                <c:pt idx="424">
                  <c:v>43848</c:v>
                </c:pt>
                <c:pt idx="425">
                  <c:v>43849</c:v>
                </c:pt>
                <c:pt idx="426">
                  <c:v>43850</c:v>
                </c:pt>
                <c:pt idx="427">
                  <c:v>43851</c:v>
                </c:pt>
                <c:pt idx="428">
                  <c:v>43852</c:v>
                </c:pt>
                <c:pt idx="429">
                  <c:v>43853</c:v>
                </c:pt>
                <c:pt idx="430">
                  <c:v>43854</c:v>
                </c:pt>
                <c:pt idx="431">
                  <c:v>43855</c:v>
                </c:pt>
                <c:pt idx="432">
                  <c:v>43856</c:v>
                </c:pt>
                <c:pt idx="433">
                  <c:v>43857</c:v>
                </c:pt>
                <c:pt idx="434">
                  <c:v>43858</c:v>
                </c:pt>
                <c:pt idx="435">
                  <c:v>43859</c:v>
                </c:pt>
                <c:pt idx="436">
                  <c:v>43860</c:v>
                </c:pt>
                <c:pt idx="437">
                  <c:v>43861</c:v>
                </c:pt>
                <c:pt idx="438">
                  <c:v>43862</c:v>
                </c:pt>
                <c:pt idx="439">
                  <c:v>43863</c:v>
                </c:pt>
                <c:pt idx="440">
                  <c:v>43864</c:v>
                </c:pt>
                <c:pt idx="441">
                  <c:v>43865</c:v>
                </c:pt>
                <c:pt idx="442">
                  <c:v>43866</c:v>
                </c:pt>
                <c:pt idx="443">
                  <c:v>43867</c:v>
                </c:pt>
                <c:pt idx="444">
                  <c:v>43868</c:v>
                </c:pt>
                <c:pt idx="445">
                  <c:v>43869</c:v>
                </c:pt>
                <c:pt idx="446">
                  <c:v>43870</c:v>
                </c:pt>
                <c:pt idx="447">
                  <c:v>43871</c:v>
                </c:pt>
                <c:pt idx="448">
                  <c:v>43872</c:v>
                </c:pt>
                <c:pt idx="449">
                  <c:v>43873</c:v>
                </c:pt>
                <c:pt idx="450">
                  <c:v>43874</c:v>
                </c:pt>
                <c:pt idx="451">
                  <c:v>43875</c:v>
                </c:pt>
                <c:pt idx="452">
                  <c:v>43876</c:v>
                </c:pt>
                <c:pt idx="453">
                  <c:v>43877</c:v>
                </c:pt>
                <c:pt idx="454">
                  <c:v>43878</c:v>
                </c:pt>
                <c:pt idx="455">
                  <c:v>43879</c:v>
                </c:pt>
                <c:pt idx="456">
                  <c:v>43880</c:v>
                </c:pt>
                <c:pt idx="457">
                  <c:v>43881</c:v>
                </c:pt>
                <c:pt idx="458">
                  <c:v>43882</c:v>
                </c:pt>
                <c:pt idx="459">
                  <c:v>43883</c:v>
                </c:pt>
                <c:pt idx="460">
                  <c:v>43884</c:v>
                </c:pt>
                <c:pt idx="461">
                  <c:v>43885</c:v>
                </c:pt>
                <c:pt idx="462">
                  <c:v>43886</c:v>
                </c:pt>
                <c:pt idx="463">
                  <c:v>43887</c:v>
                </c:pt>
                <c:pt idx="464">
                  <c:v>43888</c:v>
                </c:pt>
                <c:pt idx="465">
                  <c:v>43889</c:v>
                </c:pt>
                <c:pt idx="466">
                  <c:v>43890</c:v>
                </c:pt>
                <c:pt idx="467">
                  <c:v>43891</c:v>
                </c:pt>
                <c:pt idx="468">
                  <c:v>43892</c:v>
                </c:pt>
                <c:pt idx="469">
                  <c:v>43893</c:v>
                </c:pt>
                <c:pt idx="470">
                  <c:v>43894</c:v>
                </c:pt>
                <c:pt idx="471">
                  <c:v>43895</c:v>
                </c:pt>
                <c:pt idx="472">
                  <c:v>43896</c:v>
                </c:pt>
                <c:pt idx="473">
                  <c:v>43897</c:v>
                </c:pt>
                <c:pt idx="474">
                  <c:v>43898</c:v>
                </c:pt>
                <c:pt idx="475">
                  <c:v>43899</c:v>
                </c:pt>
                <c:pt idx="476">
                  <c:v>43900</c:v>
                </c:pt>
                <c:pt idx="477">
                  <c:v>43901</c:v>
                </c:pt>
                <c:pt idx="478">
                  <c:v>43902</c:v>
                </c:pt>
                <c:pt idx="479">
                  <c:v>43903</c:v>
                </c:pt>
                <c:pt idx="480">
                  <c:v>43904</c:v>
                </c:pt>
                <c:pt idx="481">
                  <c:v>43905</c:v>
                </c:pt>
                <c:pt idx="482">
                  <c:v>43906</c:v>
                </c:pt>
                <c:pt idx="483">
                  <c:v>43907</c:v>
                </c:pt>
                <c:pt idx="484">
                  <c:v>43908</c:v>
                </c:pt>
                <c:pt idx="485">
                  <c:v>43909</c:v>
                </c:pt>
                <c:pt idx="486">
                  <c:v>43910</c:v>
                </c:pt>
                <c:pt idx="487">
                  <c:v>43911</c:v>
                </c:pt>
                <c:pt idx="488">
                  <c:v>43912</c:v>
                </c:pt>
                <c:pt idx="489">
                  <c:v>43913</c:v>
                </c:pt>
                <c:pt idx="490">
                  <c:v>43914</c:v>
                </c:pt>
                <c:pt idx="491">
                  <c:v>43915</c:v>
                </c:pt>
                <c:pt idx="492">
                  <c:v>43916</c:v>
                </c:pt>
                <c:pt idx="493">
                  <c:v>43917</c:v>
                </c:pt>
                <c:pt idx="494">
                  <c:v>43918</c:v>
                </c:pt>
                <c:pt idx="495">
                  <c:v>43919</c:v>
                </c:pt>
                <c:pt idx="496">
                  <c:v>43920</c:v>
                </c:pt>
                <c:pt idx="497">
                  <c:v>43921</c:v>
                </c:pt>
                <c:pt idx="498">
                  <c:v>43922</c:v>
                </c:pt>
                <c:pt idx="499">
                  <c:v>43923</c:v>
                </c:pt>
                <c:pt idx="500">
                  <c:v>43924</c:v>
                </c:pt>
                <c:pt idx="501">
                  <c:v>43925</c:v>
                </c:pt>
                <c:pt idx="502">
                  <c:v>43926</c:v>
                </c:pt>
                <c:pt idx="503">
                  <c:v>43927</c:v>
                </c:pt>
                <c:pt idx="504">
                  <c:v>43928</c:v>
                </c:pt>
                <c:pt idx="505">
                  <c:v>43929</c:v>
                </c:pt>
                <c:pt idx="506">
                  <c:v>43930</c:v>
                </c:pt>
                <c:pt idx="507">
                  <c:v>43931</c:v>
                </c:pt>
                <c:pt idx="508">
                  <c:v>43932</c:v>
                </c:pt>
                <c:pt idx="509">
                  <c:v>43933</c:v>
                </c:pt>
                <c:pt idx="510">
                  <c:v>43934</c:v>
                </c:pt>
                <c:pt idx="511">
                  <c:v>43935</c:v>
                </c:pt>
                <c:pt idx="512">
                  <c:v>43936</c:v>
                </c:pt>
                <c:pt idx="513">
                  <c:v>43937</c:v>
                </c:pt>
                <c:pt idx="514">
                  <c:v>43938</c:v>
                </c:pt>
                <c:pt idx="515">
                  <c:v>43939</c:v>
                </c:pt>
                <c:pt idx="516">
                  <c:v>43940</c:v>
                </c:pt>
                <c:pt idx="517">
                  <c:v>43941</c:v>
                </c:pt>
                <c:pt idx="518">
                  <c:v>43942</c:v>
                </c:pt>
                <c:pt idx="519">
                  <c:v>43943</c:v>
                </c:pt>
                <c:pt idx="520">
                  <c:v>43944</c:v>
                </c:pt>
                <c:pt idx="521">
                  <c:v>43945</c:v>
                </c:pt>
                <c:pt idx="522">
                  <c:v>43946</c:v>
                </c:pt>
                <c:pt idx="523">
                  <c:v>43947</c:v>
                </c:pt>
                <c:pt idx="524">
                  <c:v>43948</c:v>
                </c:pt>
                <c:pt idx="525">
                  <c:v>43949</c:v>
                </c:pt>
                <c:pt idx="526">
                  <c:v>43950</c:v>
                </c:pt>
                <c:pt idx="527">
                  <c:v>43951</c:v>
                </c:pt>
                <c:pt idx="528">
                  <c:v>43952</c:v>
                </c:pt>
                <c:pt idx="529">
                  <c:v>43953</c:v>
                </c:pt>
                <c:pt idx="530">
                  <c:v>43954</c:v>
                </c:pt>
                <c:pt idx="531">
                  <c:v>43955</c:v>
                </c:pt>
                <c:pt idx="532">
                  <c:v>43956</c:v>
                </c:pt>
                <c:pt idx="533">
                  <c:v>43957</c:v>
                </c:pt>
                <c:pt idx="534">
                  <c:v>43958</c:v>
                </c:pt>
                <c:pt idx="535">
                  <c:v>43959</c:v>
                </c:pt>
                <c:pt idx="536">
                  <c:v>43960</c:v>
                </c:pt>
                <c:pt idx="537">
                  <c:v>43961</c:v>
                </c:pt>
                <c:pt idx="538">
                  <c:v>43962</c:v>
                </c:pt>
                <c:pt idx="539">
                  <c:v>43963</c:v>
                </c:pt>
                <c:pt idx="540">
                  <c:v>43964</c:v>
                </c:pt>
                <c:pt idx="541">
                  <c:v>43965</c:v>
                </c:pt>
                <c:pt idx="542">
                  <c:v>43966</c:v>
                </c:pt>
                <c:pt idx="543">
                  <c:v>43967</c:v>
                </c:pt>
                <c:pt idx="544">
                  <c:v>43968</c:v>
                </c:pt>
                <c:pt idx="545">
                  <c:v>43969</c:v>
                </c:pt>
                <c:pt idx="546">
                  <c:v>43970</c:v>
                </c:pt>
                <c:pt idx="547">
                  <c:v>43971</c:v>
                </c:pt>
                <c:pt idx="548">
                  <c:v>43972</c:v>
                </c:pt>
                <c:pt idx="549">
                  <c:v>43973</c:v>
                </c:pt>
                <c:pt idx="550">
                  <c:v>43974</c:v>
                </c:pt>
                <c:pt idx="551">
                  <c:v>43975</c:v>
                </c:pt>
                <c:pt idx="552">
                  <c:v>43976</c:v>
                </c:pt>
                <c:pt idx="553">
                  <c:v>43977</c:v>
                </c:pt>
              </c:numCache>
            </c:numRef>
          </c:cat>
          <c:val>
            <c:numRef>
              <c:f>运行数据!$CC$7:$CC$799</c:f>
              <c:numCache>
                <c:formatCode>#,##0_ </c:formatCode>
                <c:ptCount val="793"/>
                <c:pt idx="0">
                  <c:v>7107</c:v>
                </c:pt>
                <c:pt idx="1">
                  <c:v>7154</c:v>
                </c:pt>
                <c:pt idx="2">
                  <c:v>7949</c:v>
                </c:pt>
                <c:pt idx="3">
                  <c:v>8755</c:v>
                </c:pt>
                <c:pt idx="4">
                  <c:v>8124</c:v>
                </c:pt>
                <c:pt idx="5">
                  <c:v>8095</c:v>
                </c:pt>
                <c:pt idx="6">
                  <c:v>7215</c:v>
                </c:pt>
                <c:pt idx="7">
                  <c:v>7314</c:v>
                </c:pt>
                <c:pt idx="8">
                  <c:v>8860</c:v>
                </c:pt>
                <c:pt idx="9">
                  <c:v>8185</c:v>
                </c:pt>
                <c:pt idx="10">
                  <c:v>8131</c:v>
                </c:pt>
                <c:pt idx="11">
                  <c:v>7627</c:v>
                </c:pt>
                <c:pt idx="12">
                  <c:v>8939</c:v>
                </c:pt>
                <c:pt idx="13">
                  <c:v>8192</c:v>
                </c:pt>
                <c:pt idx="14">
                  <c:v>8682</c:v>
                </c:pt>
                <c:pt idx="15">
                  <c:v>8105</c:v>
                </c:pt>
                <c:pt idx="16">
                  <c:v>8558</c:v>
                </c:pt>
                <c:pt idx="17">
                  <c:v>9241</c:v>
                </c:pt>
                <c:pt idx="18">
                  <c:v>7857</c:v>
                </c:pt>
                <c:pt idx="19">
                  <c:v>8498</c:v>
                </c:pt>
                <c:pt idx="20">
                  <c:v>8563</c:v>
                </c:pt>
                <c:pt idx="21">
                  <c:v>8062</c:v>
                </c:pt>
                <c:pt idx="22">
                  <c:v>8033</c:v>
                </c:pt>
                <c:pt idx="23">
                  <c:v>8553</c:v>
                </c:pt>
                <c:pt idx="24">
                  <c:v>8428</c:v>
                </c:pt>
                <c:pt idx="25">
                  <c:v>8107</c:v>
                </c:pt>
                <c:pt idx="26">
                  <c:v>8449</c:v>
                </c:pt>
                <c:pt idx="27">
                  <c:v>7995</c:v>
                </c:pt>
                <c:pt idx="28">
                  <c:v>8008</c:v>
                </c:pt>
                <c:pt idx="29">
                  <c:v>8250</c:v>
                </c:pt>
                <c:pt idx="30">
                  <c:v>8103</c:v>
                </c:pt>
                <c:pt idx="31">
                  <c:v>7658</c:v>
                </c:pt>
                <c:pt idx="32">
                  <c:v>7658</c:v>
                </c:pt>
                <c:pt idx="33">
                  <c:v>8137</c:v>
                </c:pt>
                <c:pt idx="34">
                  <c:v>8502</c:v>
                </c:pt>
                <c:pt idx="35">
                  <c:v>9253</c:v>
                </c:pt>
                <c:pt idx="37">
                  <c:v>8659</c:v>
                </c:pt>
                <c:pt idx="38">
                  <c:v>8623</c:v>
                </c:pt>
                <c:pt idx="39">
                  <c:v>6562</c:v>
                </c:pt>
                <c:pt idx="40">
                  <c:v>6034</c:v>
                </c:pt>
                <c:pt idx="41">
                  <c:v>8841</c:v>
                </c:pt>
                <c:pt idx="42">
                  <c:v>7856</c:v>
                </c:pt>
                <c:pt idx="43">
                  <c:v>8070</c:v>
                </c:pt>
                <c:pt idx="44">
                  <c:v>8002</c:v>
                </c:pt>
                <c:pt idx="45">
                  <c:v>8402</c:v>
                </c:pt>
                <c:pt idx="46">
                  <c:v>7689</c:v>
                </c:pt>
                <c:pt idx="47">
                  <c:v>7754</c:v>
                </c:pt>
                <c:pt idx="48">
                  <c:v>7829</c:v>
                </c:pt>
                <c:pt idx="49">
                  <c:v>6405</c:v>
                </c:pt>
                <c:pt idx="50">
                  <c:v>6401</c:v>
                </c:pt>
                <c:pt idx="51">
                  <c:v>6233</c:v>
                </c:pt>
                <c:pt idx="52">
                  <c:v>7931</c:v>
                </c:pt>
                <c:pt idx="53">
                  <c:v>7427</c:v>
                </c:pt>
                <c:pt idx="54">
                  <c:v>7108</c:v>
                </c:pt>
                <c:pt idx="55">
                  <c:v>6207</c:v>
                </c:pt>
                <c:pt idx="56">
                  <c:v>6638</c:v>
                </c:pt>
                <c:pt idx="57">
                  <c:v>8673</c:v>
                </c:pt>
                <c:pt idx="58">
                  <c:v>7133</c:v>
                </c:pt>
                <c:pt idx="59">
                  <c:v>7497</c:v>
                </c:pt>
                <c:pt idx="60">
                  <c:v>8391</c:v>
                </c:pt>
                <c:pt idx="61">
                  <c:v>8933</c:v>
                </c:pt>
                <c:pt idx="62">
                  <c:v>7643</c:v>
                </c:pt>
                <c:pt idx="63">
                  <c:v>7848</c:v>
                </c:pt>
                <c:pt idx="64">
                  <c:v>7509</c:v>
                </c:pt>
                <c:pt idx="65">
                  <c:v>7957</c:v>
                </c:pt>
                <c:pt idx="66">
                  <c:v>7445</c:v>
                </c:pt>
                <c:pt idx="67">
                  <c:v>8732</c:v>
                </c:pt>
                <c:pt idx="68">
                  <c:v>6493</c:v>
                </c:pt>
                <c:pt idx="69">
                  <c:v>6585</c:v>
                </c:pt>
                <c:pt idx="70">
                  <c:v>7761</c:v>
                </c:pt>
                <c:pt idx="71">
                  <c:v>8071</c:v>
                </c:pt>
                <c:pt idx="73">
                  <c:v>7278</c:v>
                </c:pt>
                <c:pt idx="74">
                  <c:v>7895</c:v>
                </c:pt>
                <c:pt idx="75">
                  <c:v>7954</c:v>
                </c:pt>
                <c:pt idx="76">
                  <c:v>8554</c:v>
                </c:pt>
                <c:pt idx="77">
                  <c:v>7873</c:v>
                </c:pt>
                <c:pt idx="78">
                  <c:v>7411</c:v>
                </c:pt>
                <c:pt idx="79">
                  <c:v>7762</c:v>
                </c:pt>
                <c:pt idx="80">
                  <c:v>9171</c:v>
                </c:pt>
                <c:pt idx="81">
                  <c:v>9435</c:v>
                </c:pt>
                <c:pt idx="82">
                  <c:v>7120</c:v>
                </c:pt>
                <c:pt idx="83">
                  <c:v>8114</c:v>
                </c:pt>
                <c:pt idx="84">
                  <c:v>7469</c:v>
                </c:pt>
                <c:pt idx="85">
                  <c:v>7067</c:v>
                </c:pt>
                <c:pt idx="86">
                  <c:v>7366</c:v>
                </c:pt>
                <c:pt idx="87">
                  <c:v>6231</c:v>
                </c:pt>
                <c:pt idx="88">
                  <c:v>6053</c:v>
                </c:pt>
                <c:pt idx="89">
                  <c:v>7280</c:v>
                </c:pt>
                <c:pt idx="90">
                  <c:v>7245</c:v>
                </c:pt>
                <c:pt idx="91">
                  <c:v>6860</c:v>
                </c:pt>
                <c:pt idx="92">
                  <c:v>8011</c:v>
                </c:pt>
                <c:pt idx="93">
                  <c:v>7963</c:v>
                </c:pt>
                <c:pt idx="94">
                  <c:v>9850</c:v>
                </c:pt>
                <c:pt idx="95">
                  <c:v>4729</c:v>
                </c:pt>
                <c:pt idx="96">
                  <c:v>8260</c:v>
                </c:pt>
                <c:pt idx="97">
                  <c:v>7985</c:v>
                </c:pt>
                <c:pt idx="98">
                  <c:v>7257</c:v>
                </c:pt>
                <c:pt idx="99">
                  <c:v>8214</c:v>
                </c:pt>
                <c:pt idx="100">
                  <c:v>8489</c:v>
                </c:pt>
                <c:pt idx="101">
                  <c:v>8400</c:v>
                </c:pt>
                <c:pt idx="102">
                  <c:v>7538</c:v>
                </c:pt>
                <c:pt idx="103">
                  <c:v>8121</c:v>
                </c:pt>
                <c:pt idx="104">
                  <c:v>7186</c:v>
                </c:pt>
                <c:pt idx="105">
                  <c:v>7870</c:v>
                </c:pt>
                <c:pt idx="106">
                  <c:v>7407</c:v>
                </c:pt>
                <c:pt idx="107">
                  <c:v>7967</c:v>
                </c:pt>
                <c:pt idx="108">
                  <c:v>8045</c:v>
                </c:pt>
                <c:pt idx="109">
                  <c:v>7237</c:v>
                </c:pt>
                <c:pt idx="110">
                  <c:v>7231</c:v>
                </c:pt>
                <c:pt idx="111">
                  <c:v>7812</c:v>
                </c:pt>
                <c:pt idx="112">
                  <c:v>8053</c:v>
                </c:pt>
                <c:pt idx="113">
                  <c:v>7869</c:v>
                </c:pt>
                <c:pt idx="114">
                  <c:v>4993</c:v>
                </c:pt>
                <c:pt idx="115">
                  <c:v>7614</c:v>
                </c:pt>
                <c:pt idx="116">
                  <c:v>6901</c:v>
                </c:pt>
                <c:pt idx="117">
                  <c:v>6463</c:v>
                </c:pt>
                <c:pt idx="118">
                  <c:v>8253</c:v>
                </c:pt>
                <c:pt idx="119">
                  <c:v>8497</c:v>
                </c:pt>
                <c:pt idx="120">
                  <c:v>8192</c:v>
                </c:pt>
                <c:pt idx="121">
                  <c:v>6690</c:v>
                </c:pt>
                <c:pt idx="122">
                  <c:v>8362</c:v>
                </c:pt>
                <c:pt idx="123">
                  <c:v>7860</c:v>
                </c:pt>
                <c:pt idx="124">
                  <c:v>7845</c:v>
                </c:pt>
                <c:pt idx="125">
                  <c:v>8205</c:v>
                </c:pt>
                <c:pt idx="126">
                  <c:v>8398</c:v>
                </c:pt>
                <c:pt idx="127">
                  <c:v>8073</c:v>
                </c:pt>
                <c:pt idx="128">
                  <c:v>5928</c:v>
                </c:pt>
                <c:pt idx="129">
                  <c:v>6249</c:v>
                </c:pt>
                <c:pt idx="130">
                  <c:v>6716</c:v>
                </c:pt>
                <c:pt idx="131">
                  <c:v>7451</c:v>
                </c:pt>
                <c:pt idx="132">
                  <c:v>8066</c:v>
                </c:pt>
                <c:pt idx="133">
                  <c:v>8044</c:v>
                </c:pt>
                <c:pt idx="134">
                  <c:v>8362</c:v>
                </c:pt>
                <c:pt idx="135">
                  <c:v>7382</c:v>
                </c:pt>
                <c:pt idx="136">
                  <c:v>7776</c:v>
                </c:pt>
                <c:pt idx="137">
                  <c:v>7458</c:v>
                </c:pt>
                <c:pt idx="138">
                  <c:v>7409</c:v>
                </c:pt>
                <c:pt idx="139">
                  <c:v>8226</c:v>
                </c:pt>
                <c:pt idx="140">
                  <c:v>8845</c:v>
                </c:pt>
                <c:pt idx="141">
                  <c:v>7307</c:v>
                </c:pt>
                <c:pt idx="142">
                  <c:v>5609</c:v>
                </c:pt>
                <c:pt idx="143">
                  <c:v>5602</c:v>
                </c:pt>
                <c:pt idx="144">
                  <c:v>1826</c:v>
                </c:pt>
                <c:pt idx="145">
                  <c:v>5535</c:v>
                </c:pt>
                <c:pt idx="146">
                  <c:v>5614</c:v>
                </c:pt>
                <c:pt idx="147">
                  <c:v>6120</c:v>
                </c:pt>
                <c:pt idx="148">
                  <c:v>6393</c:v>
                </c:pt>
                <c:pt idx="149">
                  <c:v>5619</c:v>
                </c:pt>
                <c:pt idx="150">
                  <c:v>5608</c:v>
                </c:pt>
                <c:pt idx="151">
                  <c:v>5807</c:v>
                </c:pt>
                <c:pt idx="152">
                  <c:v>3572</c:v>
                </c:pt>
                <c:pt idx="153">
                  <c:v>5745</c:v>
                </c:pt>
                <c:pt idx="154">
                  <c:v>6143</c:v>
                </c:pt>
                <c:pt idx="155">
                  <c:v>6480</c:v>
                </c:pt>
                <c:pt idx="156">
                  <c:v>5605</c:v>
                </c:pt>
                <c:pt idx="157">
                  <c:v>4590</c:v>
                </c:pt>
                <c:pt idx="158">
                  <c:v>5266</c:v>
                </c:pt>
                <c:pt idx="159">
                  <c:v>5523</c:v>
                </c:pt>
                <c:pt idx="160">
                  <c:v>5929</c:v>
                </c:pt>
                <c:pt idx="161">
                  <c:v>6146</c:v>
                </c:pt>
                <c:pt idx="162">
                  <c:v>6370</c:v>
                </c:pt>
                <c:pt idx="163">
                  <c:v>8023</c:v>
                </c:pt>
                <c:pt idx="164">
                  <c:v>8159</c:v>
                </c:pt>
                <c:pt idx="165">
                  <c:v>8760</c:v>
                </c:pt>
                <c:pt idx="166">
                  <c:v>8546</c:v>
                </c:pt>
                <c:pt idx="167">
                  <c:v>8066</c:v>
                </c:pt>
                <c:pt idx="168">
                  <c:v>9143</c:v>
                </c:pt>
                <c:pt idx="169">
                  <c:v>8602</c:v>
                </c:pt>
                <c:pt idx="170">
                  <c:v>8000</c:v>
                </c:pt>
                <c:pt idx="171">
                  <c:v>9169</c:v>
                </c:pt>
                <c:pt idx="172">
                  <c:v>7597</c:v>
                </c:pt>
                <c:pt idx="173">
                  <c:v>7684</c:v>
                </c:pt>
                <c:pt idx="174">
                  <c:v>6752</c:v>
                </c:pt>
                <c:pt idx="175">
                  <c:v>7404</c:v>
                </c:pt>
                <c:pt idx="176">
                  <c:v>6954</c:v>
                </c:pt>
                <c:pt idx="177">
                  <c:v>6535</c:v>
                </c:pt>
                <c:pt idx="178">
                  <c:v>6323</c:v>
                </c:pt>
                <c:pt idx="179">
                  <c:v>6464</c:v>
                </c:pt>
                <c:pt idx="180">
                  <c:v>5834</c:v>
                </c:pt>
                <c:pt idx="181">
                  <c:v>6.06</c:v>
                </c:pt>
                <c:pt idx="182">
                  <c:v>6.09</c:v>
                </c:pt>
                <c:pt idx="183">
                  <c:v>6760</c:v>
                </c:pt>
                <c:pt idx="184">
                  <c:v>7364</c:v>
                </c:pt>
                <c:pt idx="185">
                  <c:v>7109</c:v>
                </c:pt>
                <c:pt idx="186">
                  <c:v>6460</c:v>
                </c:pt>
                <c:pt idx="187">
                  <c:v>6028</c:v>
                </c:pt>
                <c:pt idx="188">
                  <c:v>5972</c:v>
                </c:pt>
                <c:pt idx="189">
                  <c:v>6648</c:v>
                </c:pt>
                <c:pt idx="190">
                  <c:v>7693</c:v>
                </c:pt>
                <c:pt idx="191">
                  <c:v>7929</c:v>
                </c:pt>
                <c:pt idx="192">
                  <c:v>8281</c:v>
                </c:pt>
                <c:pt idx="193">
                  <c:v>7816</c:v>
                </c:pt>
                <c:pt idx="194">
                  <c:v>6182</c:v>
                </c:pt>
                <c:pt idx="195">
                  <c:v>8356</c:v>
                </c:pt>
                <c:pt idx="196">
                  <c:v>8205</c:v>
                </c:pt>
                <c:pt idx="197">
                  <c:v>8298</c:v>
                </c:pt>
                <c:pt idx="198">
                  <c:v>7381</c:v>
                </c:pt>
                <c:pt idx="199">
                  <c:v>6731</c:v>
                </c:pt>
                <c:pt idx="200">
                  <c:v>6391</c:v>
                </c:pt>
                <c:pt idx="201">
                  <c:v>6801</c:v>
                </c:pt>
                <c:pt idx="202">
                  <c:v>3552</c:v>
                </c:pt>
                <c:pt idx="203">
                  <c:v>6120</c:v>
                </c:pt>
                <c:pt idx="204">
                  <c:v>7534</c:v>
                </c:pt>
                <c:pt idx="206">
                  <c:v>7627</c:v>
                </c:pt>
                <c:pt idx="207">
                  <c:v>7404</c:v>
                </c:pt>
                <c:pt idx="208">
                  <c:v>6245</c:v>
                </c:pt>
                <c:pt idx="209">
                  <c:v>6816</c:v>
                </c:pt>
                <c:pt idx="210">
                  <c:v>7111</c:v>
                </c:pt>
                <c:pt idx="211">
                  <c:v>8946</c:v>
                </c:pt>
                <c:pt idx="212">
                  <c:v>6799</c:v>
                </c:pt>
                <c:pt idx="213">
                  <c:v>6230</c:v>
                </c:pt>
                <c:pt idx="214">
                  <c:v>4560</c:v>
                </c:pt>
                <c:pt idx="215">
                  <c:v>5395</c:v>
                </c:pt>
                <c:pt idx="216">
                  <c:v>6049</c:v>
                </c:pt>
                <c:pt idx="217">
                  <c:v>4751</c:v>
                </c:pt>
                <c:pt idx="218">
                  <c:v>6202</c:v>
                </c:pt>
                <c:pt idx="219">
                  <c:v>6285</c:v>
                </c:pt>
                <c:pt idx="220">
                  <c:v>6496</c:v>
                </c:pt>
                <c:pt idx="221">
                  <c:v>7086</c:v>
                </c:pt>
                <c:pt idx="222">
                  <c:v>7110</c:v>
                </c:pt>
                <c:pt idx="223">
                  <c:v>8023</c:v>
                </c:pt>
                <c:pt idx="224">
                  <c:v>6814</c:v>
                </c:pt>
                <c:pt idx="225">
                  <c:v>6657</c:v>
                </c:pt>
                <c:pt idx="226">
                  <c:v>7502</c:v>
                </c:pt>
                <c:pt idx="227">
                  <c:v>8921</c:v>
                </c:pt>
                <c:pt idx="228">
                  <c:v>9185</c:v>
                </c:pt>
                <c:pt idx="229">
                  <c:v>7242</c:v>
                </c:pt>
                <c:pt idx="230">
                  <c:v>7082</c:v>
                </c:pt>
                <c:pt idx="231">
                  <c:v>5776</c:v>
                </c:pt>
                <c:pt idx="232">
                  <c:v>6287</c:v>
                </c:pt>
                <c:pt idx="233">
                  <c:v>6707</c:v>
                </c:pt>
                <c:pt idx="234">
                  <c:v>5812</c:v>
                </c:pt>
                <c:pt idx="235">
                  <c:v>6008</c:v>
                </c:pt>
                <c:pt idx="236">
                  <c:v>6826</c:v>
                </c:pt>
                <c:pt idx="237">
                  <c:v>6199</c:v>
                </c:pt>
                <c:pt idx="238">
                  <c:v>6495</c:v>
                </c:pt>
                <c:pt idx="239">
                  <c:v>7296</c:v>
                </c:pt>
                <c:pt idx="240">
                  <c:v>6459</c:v>
                </c:pt>
                <c:pt idx="241">
                  <c:v>7413</c:v>
                </c:pt>
                <c:pt idx="242">
                  <c:v>7992</c:v>
                </c:pt>
                <c:pt idx="243">
                  <c:v>8239</c:v>
                </c:pt>
                <c:pt idx="244">
                  <c:v>7917</c:v>
                </c:pt>
                <c:pt idx="245">
                  <c:v>6307</c:v>
                </c:pt>
                <c:pt idx="246">
                  <c:v>7122</c:v>
                </c:pt>
                <c:pt idx="247">
                  <c:v>7696</c:v>
                </c:pt>
                <c:pt idx="248">
                  <c:v>8389</c:v>
                </c:pt>
                <c:pt idx="249">
                  <c:v>6818</c:v>
                </c:pt>
                <c:pt idx="250">
                  <c:v>7789</c:v>
                </c:pt>
                <c:pt idx="251">
                  <c:v>6802</c:v>
                </c:pt>
                <c:pt idx="252">
                  <c:v>7263</c:v>
                </c:pt>
                <c:pt idx="253">
                  <c:v>7314</c:v>
                </c:pt>
                <c:pt idx="254">
                  <c:v>7337</c:v>
                </c:pt>
                <c:pt idx="255">
                  <c:v>8144</c:v>
                </c:pt>
                <c:pt idx="256">
                  <c:v>7638</c:v>
                </c:pt>
                <c:pt idx="257">
                  <c:v>7330</c:v>
                </c:pt>
                <c:pt idx="258">
                  <c:v>8229</c:v>
                </c:pt>
                <c:pt idx="259">
                  <c:v>7395</c:v>
                </c:pt>
                <c:pt idx="260">
                  <c:v>6228</c:v>
                </c:pt>
                <c:pt idx="261">
                  <c:v>6760</c:v>
                </c:pt>
                <c:pt idx="262">
                  <c:v>7820</c:v>
                </c:pt>
                <c:pt idx="263">
                  <c:v>7125</c:v>
                </c:pt>
                <c:pt idx="264">
                  <c:v>7909</c:v>
                </c:pt>
                <c:pt idx="265">
                  <c:v>7805</c:v>
                </c:pt>
                <c:pt idx="266">
                  <c:v>7886</c:v>
                </c:pt>
                <c:pt idx="267">
                  <c:v>7782</c:v>
                </c:pt>
                <c:pt idx="268">
                  <c:v>7324</c:v>
                </c:pt>
                <c:pt idx="269">
                  <c:v>6473</c:v>
                </c:pt>
                <c:pt idx="270">
                  <c:v>6887</c:v>
                </c:pt>
                <c:pt idx="271">
                  <c:v>5789</c:v>
                </c:pt>
                <c:pt idx="272">
                  <c:v>6648</c:v>
                </c:pt>
                <c:pt idx="273">
                  <c:v>4625</c:v>
                </c:pt>
                <c:pt idx="274">
                  <c:v>7305</c:v>
                </c:pt>
                <c:pt idx="275">
                  <c:v>6583</c:v>
                </c:pt>
                <c:pt idx="276">
                  <c:v>6384</c:v>
                </c:pt>
                <c:pt idx="277">
                  <c:v>6266</c:v>
                </c:pt>
                <c:pt idx="278">
                  <c:v>6741</c:v>
                </c:pt>
                <c:pt idx="279">
                  <c:v>6615</c:v>
                </c:pt>
                <c:pt idx="280">
                  <c:v>6649</c:v>
                </c:pt>
                <c:pt idx="281">
                  <c:v>6479</c:v>
                </c:pt>
                <c:pt idx="282">
                  <c:v>7594</c:v>
                </c:pt>
                <c:pt idx="283">
                  <c:v>8551</c:v>
                </c:pt>
                <c:pt idx="284">
                  <c:v>7689</c:v>
                </c:pt>
                <c:pt idx="285">
                  <c:v>7620</c:v>
                </c:pt>
                <c:pt idx="286">
                  <c:v>7468</c:v>
                </c:pt>
                <c:pt idx="287">
                  <c:v>6100</c:v>
                </c:pt>
                <c:pt idx="288">
                  <c:v>6793</c:v>
                </c:pt>
                <c:pt idx="289">
                  <c:v>6590</c:v>
                </c:pt>
                <c:pt idx="290">
                  <c:v>7481</c:v>
                </c:pt>
                <c:pt idx="291">
                  <c:v>7968</c:v>
                </c:pt>
                <c:pt idx="292">
                  <c:v>8260</c:v>
                </c:pt>
                <c:pt idx="293">
                  <c:v>8134</c:v>
                </c:pt>
                <c:pt idx="294">
                  <c:v>8797</c:v>
                </c:pt>
                <c:pt idx="295">
                  <c:v>8269</c:v>
                </c:pt>
                <c:pt idx="296">
                  <c:v>8317</c:v>
                </c:pt>
                <c:pt idx="297">
                  <c:v>8971</c:v>
                </c:pt>
                <c:pt idx="298">
                  <c:v>8634</c:v>
                </c:pt>
                <c:pt idx="299">
                  <c:v>8553</c:v>
                </c:pt>
                <c:pt idx="300">
                  <c:v>8192</c:v>
                </c:pt>
                <c:pt idx="301">
                  <c:v>8975</c:v>
                </c:pt>
                <c:pt idx="302">
                  <c:v>8762</c:v>
                </c:pt>
                <c:pt idx="303">
                  <c:v>9368</c:v>
                </c:pt>
                <c:pt idx="304">
                  <c:v>7797</c:v>
                </c:pt>
                <c:pt idx="305">
                  <c:v>8640</c:v>
                </c:pt>
                <c:pt idx="306">
                  <c:v>8839</c:v>
                </c:pt>
                <c:pt idx="307">
                  <c:v>7750</c:v>
                </c:pt>
                <c:pt idx="308">
                  <c:v>5257</c:v>
                </c:pt>
                <c:pt idx="309">
                  <c:v>8223</c:v>
                </c:pt>
                <c:pt idx="310">
                  <c:v>7904</c:v>
                </c:pt>
                <c:pt idx="311">
                  <c:v>7684</c:v>
                </c:pt>
                <c:pt idx="312">
                  <c:v>7904</c:v>
                </c:pt>
                <c:pt idx="313">
                  <c:v>7319</c:v>
                </c:pt>
                <c:pt idx="314">
                  <c:v>7470</c:v>
                </c:pt>
                <c:pt idx="315">
                  <c:v>7238</c:v>
                </c:pt>
                <c:pt idx="316">
                  <c:v>6719</c:v>
                </c:pt>
                <c:pt idx="317">
                  <c:v>6891</c:v>
                </c:pt>
                <c:pt idx="318">
                  <c:v>6888</c:v>
                </c:pt>
                <c:pt idx="319">
                  <c:v>6121</c:v>
                </c:pt>
                <c:pt idx="320">
                  <c:v>6394</c:v>
                </c:pt>
                <c:pt idx="321">
                  <c:v>5428</c:v>
                </c:pt>
                <c:pt idx="322">
                  <c:v>6966</c:v>
                </c:pt>
                <c:pt idx="323">
                  <c:v>6788</c:v>
                </c:pt>
                <c:pt idx="324">
                  <c:v>7006</c:v>
                </c:pt>
                <c:pt idx="325">
                  <c:v>6644</c:v>
                </c:pt>
                <c:pt idx="326">
                  <c:v>6699</c:v>
                </c:pt>
                <c:pt idx="327">
                  <c:v>6745</c:v>
                </c:pt>
                <c:pt idx="328">
                  <c:v>6657</c:v>
                </c:pt>
                <c:pt idx="329">
                  <c:v>6089</c:v>
                </c:pt>
                <c:pt idx="330">
                  <c:v>7050</c:v>
                </c:pt>
                <c:pt idx="331">
                  <c:v>6953</c:v>
                </c:pt>
                <c:pt idx="332">
                  <c:v>7388</c:v>
                </c:pt>
                <c:pt idx="333">
                  <c:v>8120</c:v>
                </c:pt>
                <c:pt idx="334">
                  <c:v>6951</c:v>
                </c:pt>
                <c:pt idx="335">
                  <c:v>7472</c:v>
                </c:pt>
                <c:pt idx="336">
                  <c:v>7657</c:v>
                </c:pt>
                <c:pt idx="337">
                  <c:v>8614</c:v>
                </c:pt>
                <c:pt idx="338">
                  <c:v>7552</c:v>
                </c:pt>
                <c:pt idx="339">
                  <c:v>6423</c:v>
                </c:pt>
                <c:pt idx="340">
                  <c:v>6423</c:v>
                </c:pt>
                <c:pt idx="341">
                  <c:v>7522</c:v>
                </c:pt>
                <c:pt idx="342">
                  <c:v>6752</c:v>
                </c:pt>
                <c:pt idx="343">
                  <c:v>6675</c:v>
                </c:pt>
                <c:pt idx="344">
                  <c:v>6327</c:v>
                </c:pt>
                <c:pt idx="345">
                  <c:v>7412</c:v>
                </c:pt>
                <c:pt idx="346">
                  <c:v>7198</c:v>
                </c:pt>
                <c:pt idx="347">
                  <c:v>8967</c:v>
                </c:pt>
                <c:pt idx="348">
                  <c:v>7437</c:v>
                </c:pt>
                <c:pt idx="349">
                  <c:v>7126</c:v>
                </c:pt>
                <c:pt idx="350">
                  <c:v>6591</c:v>
                </c:pt>
                <c:pt idx="351">
                  <c:v>6281</c:v>
                </c:pt>
                <c:pt idx="352">
                  <c:v>6642</c:v>
                </c:pt>
                <c:pt idx="353">
                  <c:v>6970</c:v>
                </c:pt>
                <c:pt idx="354">
                  <c:v>6992</c:v>
                </c:pt>
                <c:pt idx="355">
                  <c:v>6600</c:v>
                </c:pt>
                <c:pt idx="356">
                  <c:v>6093</c:v>
                </c:pt>
                <c:pt idx="357">
                  <c:v>5853</c:v>
                </c:pt>
                <c:pt idx="358">
                  <c:v>8004</c:v>
                </c:pt>
                <c:pt idx="359">
                  <c:v>7211</c:v>
                </c:pt>
                <c:pt idx="360">
                  <c:v>10952</c:v>
                </c:pt>
                <c:pt idx="361">
                  <c:v>9239</c:v>
                </c:pt>
                <c:pt idx="362">
                  <c:v>9498</c:v>
                </c:pt>
                <c:pt idx="363">
                  <c:v>9539</c:v>
                </c:pt>
                <c:pt idx="364">
                  <c:v>9179</c:v>
                </c:pt>
                <c:pt idx="365">
                  <c:v>9347</c:v>
                </c:pt>
                <c:pt idx="366">
                  <c:v>8902</c:v>
                </c:pt>
                <c:pt idx="367">
                  <c:v>8620</c:v>
                </c:pt>
                <c:pt idx="368">
                  <c:v>9394</c:v>
                </c:pt>
                <c:pt idx="369">
                  <c:v>5160</c:v>
                </c:pt>
                <c:pt idx="370">
                  <c:v>9434</c:v>
                </c:pt>
                <c:pt idx="371">
                  <c:v>7548</c:v>
                </c:pt>
                <c:pt idx="372">
                  <c:v>6966</c:v>
                </c:pt>
                <c:pt idx="373">
                  <c:v>5517</c:v>
                </c:pt>
                <c:pt idx="374">
                  <c:v>5540</c:v>
                </c:pt>
                <c:pt idx="375">
                  <c:v>6278</c:v>
                </c:pt>
                <c:pt idx="376">
                  <c:v>5537</c:v>
                </c:pt>
                <c:pt idx="377">
                  <c:v>5689</c:v>
                </c:pt>
                <c:pt idx="378">
                  <c:v>5569</c:v>
                </c:pt>
                <c:pt idx="379">
                  <c:v>5095</c:v>
                </c:pt>
                <c:pt idx="380">
                  <c:v>5497</c:v>
                </c:pt>
                <c:pt idx="381">
                  <c:v>5147</c:v>
                </c:pt>
                <c:pt idx="382">
                  <c:v>5548</c:v>
                </c:pt>
                <c:pt idx="383">
                  <c:v>5645</c:v>
                </c:pt>
                <c:pt idx="384">
                  <c:v>5826</c:v>
                </c:pt>
                <c:pt idx="385">
                  <c:v>5203</c:v>
                </c:pt>
                <c:pt idx="386">
                  <c:v>6161</c:v>
                </c:pt>
                <c:pt idx="387">
                  <c:v>6225</c:v>
                </c:pt>
                <c:pt idx="388">
                  <c:v>6225</c:v>
                </c:pt>
                <c:pt idx="389">
                  <c:v>5703</c:v>
                </c:pt>
                <c:pt idx="390">
                  <c:v>5287</c:v>
                </c:pt>
                <c:pt idx="391">
                  <c:v>5432</c:v>
                </c:pt>
                <c:pt idx="392">
                  <c:v>5122</c:v>
                </c:pt>
                <c:pt idx="393">
                  <c:v>4963</c:v>
                </c:pt>
                <c:pt idx="394">
                  <c:v>5568</c:v>
                </c:pt>
                <c:pt idx="395">
                  <c:v>5437</c:v>
                </c:pt>
                <c:pt idx="396">
                  <c:v>5714</c:v>
                </c:pt>
                <c:pt idx="397">
                  <c:v>5371</c:v>
                </c:pt>
                <c:pt idx="398">
                  <c:v>5244</c:v>
                </c:pt>
                <c:pt idx="399">
                  <c:v>5472</c:v>
                </c:pt>
                <c:pt idx="400">
                  <c:v>5501</c:v>
                </c:pt>
                <c:pt idx="401">
                  <c:v>5311</c:v>
                </c:pt>
                <c:pt idx="402">
                  <c:v>5036</c:v>
                </c:pt>
                <c:pt idx="403">
                  <c:v>5785</c:v>
                </c:pt>
                <c:pt idx="404">
                  <c:v>4696</c:v>
                </c:pt>
                <c:pt idx="405">
                  <c:v>5611</c:v>
                </c:pt>
                <c:pt idx="406">
                  <c:v>4589</c:v>
                </c:pt>
                <c:pt idx="407">
                  <c:v>4085</c:v>
                </c:pt>
                <c:pt idx="408">
                  <c:v>4197</c:v>
                </c:pt>
                <c:pt idx="409">
                  <c:v>4526</c:v>
                </c:pt>
                <c:pt idx="410">
                  <c:v>4603</c:v>
                </c:pt>
                <c:pt idx="411">
                  <c:v>5637</c:v>
                </c:pt>
                <c:pt idx="412">
                  <c:v>3957</c:v>
                </c:pt>
                <c:pt idx="413">
                  <c:v>4993</c:v>
                </c:pt>
                <c:pt idx="414">
                  <c:v>3784</c:v>
                </c:pt>
                <c:pt idx="415">
                  <c:v>3856</c:v>
                </c:pt>
                <c:pt idx="416">
                  <c:v>3501</c:v>
                </c:pt>
                <c:pt idx="417">
                  <c:v>3716</c:v>
                </c:pt>
                <c:pt idx="418">
                  <c:v>3295</c:v>
                </c:pt>
                <c:pt idx="419">
                  <c:v>5049</c:v>
                </c:pt>
                <c:pt idx="420">
                  <c:v>3258</c:v>
                </c:pt>
                <c:pt idx="421">
                  <c:v>3639</c:v>
                </c:pt>
                <c:pt idx="422">
                  <c:v>3062</c:v>
                </c:pt>
                <c:pt idx="423">
                  <c:v>3362</c:v>
                </c:pt>
                <c:pt idx="424">
                  <c:v>3563</c:v>
                </c:pt>
                <c:pt idx="425">
                  <c:v>5651</c:v>
                </c:pt>
                <c:pt idx="426">
                  <c:v>4077</c:v>
                </c:pt>
                <c:pt idx="427">
                  <c:v>2602</c:v>
                </c:pt>
                <c:pt idx="428">
                  <c:v>2603</c:v>
                </c:pt>
                <c:pt idx="429">
                  <c:v>3312</c:v>
                </c:pt>
                <c:pt idx="430">
                  <c:v>3656</c:v>
                </c:pt>
                <c:pt idx="431">
                  <c:v>3855</c:v>
                </c:pt>
                <c:pt idx="432">
                  <c:v>3539</c:v>
                </c:pt>
                <c:pt idx="433">
                  <c:v>3668</c:v>
                </c:pt>
                <c:pt idx="434">
                  <c:v>2386</c:v>
                </c:pt>
                <c:pt idx="435">
                  <c:v>4112</c:v>
                </c:pt>
                <c:pt idx="436">
                  <c:v>2654</c:v>
                </c:pt>
                <c:pt idx="437">
                  <c:v>3235</c:v>
                </c:pt>
                <c:pt idx="438">
                  <c:v>2896</c:v>
                </c:pt>
                <c:pt idx="439">
                  <c:v>2771</c:v>
                </c:pt>
                <c:pt idx="440">
                  <c:v>6007</c:v>
                </c:pt>
                <c:pt idx="441">
                  <c:v>5253</c:v>
                </c:pt>
                <c:pt idx="442">
                  <c:v>5183</c:v>
                </c:pt>
                <c:pt idx="443">
                  <c:v>5353</c:v>
                </c:pt>
                <c:pt idx="444">
                  <c:v>5146</c:v>
                </c:pt>
                <c:pt idx="445">
                  <c:v>5721</c:v>
                </c:pt>
                <c:pt idx="446">
                  <c:v>5288</c:v>
                </c:pt>
                <c:pt idx="447">
                  <c:v>5191</c:v>
                </c:pt>
                <c:pt idx="448">
                  <c:v>5095</c:v>
                </c:pt>
                <c:pt idx="449">
                  <c:v>5269</c:v>
                </c:pt>
                <c:pt idx="450">
                  <c:v>5565</c:v>
                </c:pt>
                <c:pt idx="451">
                  <c:v>5743</c:v>
                </c:pt>
                <c:pt idx="452">
                  <c:v>5926</c:v>
                </c:pt>
                <c:pt idx="453">
                  <c:v>5163</c:v>
                </c:pt>
                <c:pt idx="454">
                  <c:v>4814</c:v>
                </c:pt>
                <c:pt idx="455">
                  <c:v>4280</c:v>
                </c:pt>
                <c:pt idx="456">
                  <c:v>4080</c:v>
                </c:pt>
                <c:pt idx="457">
                  <c:v>4307</c:v>
                </c:pt>
                <c:pt idx="458">
                  <c:v>4703</c:v>
                </c:pt>
                <c:pt idx="459">
                  <c:v>4708</c:v>
                </c:pt>
                <c:pt idx="460">
                  <c:v>4381</c:v>
                </c:pt>
                <c:pt idx="461">
                  <c:v>4301</c:v>
                </c:pt>
                <c:pt idx="462">
                  <c:v>4786</c:v>
                </c:pt>
                <c:pt idx="463">
                  <c:v>4973</c:v>
                </c:pt>
                <c:pt idx="464">
                  <c:v>5407</c:v>
                </c:pt>
                <c:pt idx="465">
                  <c:v>5707</c:v>
                </c:pt>
                <c:pt idx="466">
                  <c:v>5278</c:v>
                </c:pt>
                <c:pt idx="467">
                  <c:v>5256</c:v>
                </c:pt>
                <c:pt idx="468">
                  <c:v>5530</c:v>
                </c:pt>
                <c:pt idx="469">
                  <c:v>5514</c:v>
                </c:pt>
                <c:pt idx="470">
                  <c:v>5273</c:v>
                </c:pt>
                <c:pt idx="471">
                  <c:v>4982</c:v>
                </c:pt>
                <c:pt idx="472">
                  <c:v>5001</c:v>
                </c:pt>
                <c:pt idx="473">
                  <c:v>4698</c:v>
                </c:pt>
                <c:pt idx="474">
                  <c:v>4821</c:v>
                </c:pt>
                <c:pt idx="475">
                  <c:v>4525</c:v>
                </c:pt>
                <c:pt idx="476">
                  <c:v>4630</c:v>
                </c:pt>
                <c:pt idx="477">
                  <c:v>4945</c:v>
                </c:pt>
                <c:pt idx="478">
                  <c:v>5780</c:v>
                </c:pt>
                <c:pt idx="479">
                  <c:v>5494</c:v>
                </c:pt>
                <c:pt idx="480">
                  <c:v>6046</c:v>
                </c:pt>
                <c:pt idx="481">
                  <c:v>5787</c:v>
                </c:pt>
                <c:pt idx="482">
                  <c:v>5447</c:v>
                </c:pt>
                <c:pt idx="483">
                  <c:v>5227</c:v>
                </c:pt>
                <c:pt idx="484">
                  <c:v>5488</c:v>
                </c:pt>
                <c:pt idx="485">
                  <c:v>5360</c:v>
                </c:pt>
                <c:pt idx="486">
                  <c:v>5283</c:v>
                </c:pt>
                <c:pt idx="487">
                  <c:v>5473</c:v>
                </c:pt>
                <c:pt idx="488">
                  <c:v>4826</c:v>
                </c:pt>
                <c:pt idx="489">
                  <c:v>5186</c:v>
                </c:pt>
                <c:pt idx="490">
                  <c:v>5176</c:v>
                </c:pt>
                <c:pt idx="491">
                  <c:v>5958</c:v>
                </c:pt>
                <c:pt idx="492">
                  <c:v>5432</c:v>
                </c:pt>
                <c:pt idx="493">
                  <c:v>5386</c:v>
                </c:pt>
                <c:pt idx="494">
                  <c:v>5131</c:v>
                </c:pt>
                <c:pt idx="495">
                  <c:v>5080</c:v>
                </c:pt>
                <c:pt idx="496">
                  <c:v>4356</c:v>
                </c:pt>
                <c:pt idx="497">
                  <c:v>4719</c:v>
                </c:pt>
                <c:pt idx="498">
                  <c:v>5202</c:v>
                </c:pt>
                <c:pt idx="499">
                  <c:v>4975</c:v>
                </c:pt>
                <c:pt idx="500">
                  <c:v>5078</c:v>
                </c:pt>
                <c:pt idx="501">
                  <c:v>5518</c:v>
                </c:pt>
                <c:pt idx="502">
                  <c:v>5143</c:v>
                </c:pt>
                <c:pt idx="503">
                  <c:v>5102</c:v>
                </c:pt>
                <c:pt idx="504">
                  <c:v>5372</c:v>
                </c:pt>
                <c:pt idx="505">
                  <c:v>5443</c:v>
                </c:pt>
                <c:pt idx="506">
                  <c:v>5344</c:v>
                </c:pt>
                <c:pt idx="507">
                  <c:v>5233</c:v>
                </c:pt>
                <c:pt idx="508">
                  <c:v>5292</c:v>
                </c:pt>
                <c:pt idx="509">
                  <c:v>4556</c:v>
                </c:pt>
                <c:pt idx="510">
                  <c:v>4640</c:v>
                </c:pt>
                <c:pt idx="511">
                  <c:v>5479</c:v>
                </c:pt>
                <c:pt idx="512">
                  <c:v>5250</c:v>
                </c:pt>
                <c:pt idx="513">
                  <c:v>5658</c:v>
                </c:pt>
                <c:pt idx="514">
                  <c:v>4367</c:v>
                </c:pt>
                <c:pt idx="515">
                  <c:v>4627</c:v>
                </c:pt>
                <c:pt idx="516">
                  <c:v>4799</c:v>
                </c:pt>
                <c:pt idx="517">
                  <c:v>4917</c:v>
                </c:pt>
                <c:pt idx="518">
                  <c:v>5050</c:v>
                </c:pt>
                <c:pt idx="519">
                  <c:v>4193</c:v>
                </c:pt>
                <c:pt idx="520">
                  <c:v>5216</c:v>
                </c:pt>
                <c:pt idx="521">
                  <c:v>5885</c:v>
                </c:pt>
                <c:pt idx="522">
                  <c:v>4327</c:v>
                </c:pt>
                <c:pt idx="523">
                  <c:v>4869</c:v>
                </c:pt>
                <c:pt idx="524">
                  <c:v>4920</c:v>
                </c:pt>
                <c:pt idx="525">
                  <c:v>4400</c:v>
                </c:pt>
                <c:pt idx="526">
                  <c:v>4778</c:v>
                </c:pt>
                <c:pt idx="527">
                  <c:v>4281</c:v>
                </c:pt>
                <c:pt idx="528">
                  <c:v>4997</c:v>
                </c:pt>
                <c:pt idx="529">
                  <c:v>5027</c:v>
                </c:pt>
                <c:pt idx="530">
                  <c:v>5710</c:v>
                </c:pt>
                <c:pt idx="531">
                  <c:v>4955</c:v>
                </c:pt>
                <c:pt idx="532">
                  <c:v>4663</c:v>
                </c:pt>
                <c:pt idx="533">
                  <c:v>4999</c:v>
                </c:pt>
                <c:pt idx="534">
                  <c:v>5045</c:v>
                </c:pt>
                <c:pt idx="535">
                  <c:v>5534</c:v>
                </c:pt>
                <c:pt idx="536">
                  <c:v>4716</c:v>
                </c:pt>
                <c:pt idx="537">
                  <c:v>5067</c:v>
                </c:pt>
                <c:pt idx="538">
                  <c:v>5250</c:v>
                </c:pt>
                <c:pt idx="539">
                  <c:v>4805</c:v>
                </c:pt>
                <c:pt idx="540">
                  <c:v>4839</c:v>
                </c:pt>
                <c:pt idx="541">
                  <c:v>5084</c:v>
                </c:pt>
                <c:pt idx="542">
                  <c:v>5204</c:v>
                </c:pt>
                <c:pt idx="543">
                  <c:v>4839</c:v>
                </c:pt>
                <c:pt idx="544">
                  <c:v>5180</c:v>
                </c:pt>
                <c:pt idx="545">
                  <c:v>4921</c:v>
                </c:pt>
                <c:pt idx="546">
                  <c:v>5496</c:v>
                </c:pt>
                <c:pt idx="547">
                  <c:v>4695</c:v>
                </c:pt>
                <c:pt idx="548">
                  <c:v>5161</c:v>
                </c:pt>
                <c:pt idx="549">
                  <c:v>4341</c:v>
                </c:pt>
                <c:pt idx="550">
                  <c:v>4693</c:v>
                </c:pt>
                <c:pt idx="551">
                  <c:v>4124</c:v>
                </c:pt>
                <c:pt idx="552">
                  <c:v>4629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59-4664-91CD-3199076135BB}"/>
            </c:ext>
          </c:extLst>
        </c:ser>
        <c:ser>
          <c:idx val="2"/>
          <c:order val="2"/>
          <c:tx>
            <c:v>An Effluent COD (206)</c:v>
          </c:tx>
          <c:spPr>
            <a:ln w="9525" cap="rnd" cmpd="sng">
              <a:solidFill>
                <a:schemeClr val="bg1">
                  <a:lumMod val="65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Pt>
            <c:idx val="386"/>
            <c:marker>
              <c:symbol val="circle"/>
              <c:size val="5"/>
              <c:spPr>
                <a:solidFill>
                  <a:schemeClr val="bg1"/>
                </a:solidFill>
                <a:ln w="12700" cmpd="sng">
                  <a:solidFill>
                    <a:schemeClr val="accent3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1D59-4664-91CD-3199076135BB}"/>
              </c:ext>
            </c:extLst>
          </c:dPt>
          <c:cat>
            <c:numRef>
              <c:f>运行数据!$A$7:$A$799</c:f>
              <c:numCache>
                <c:formatCode>m/d/yyyy</c:formatCode>
                <c:ptCount val="793"/>
                <c:pt idx="0">
                  <c:v>43424</c:v>
                </c:pt>
                <c:pt idx="1">
                  <c:v>43425</c:v>
                </c:pt>
                <c:pt idx="2">
                  <c:v>43426</c:v>
                </c:pt>
                <c:pt idx="3">
                  <c:v>43427</c:v>
                </c:pt>
                <c:pt idx="4">
                  <c:v>43428</c:v>
                </c:pt>
                <c:pt idx="5">
                  <c:v>43429</c:v>
                </c:pt>
                <c:pt idx="6">
                  <c:v>43430</c:v>
                </c:pt>
                <c:pt idx="7">
                  <c:v>43431</c:v>
                </c:pt>
                <c:pt idx="8">
                  <c:v>43432</c:v>
                </c:pt>
                <c:pt idx="9">
                  <c:v>43433</c:v>
                </c:pt>
                <c:pt idx="10">
                  <c:v>43434</c:v>
                </c:pt>
                <c:pt idx="11">
                  <c:v>43435</c:v>
                </c:pt>
                <c:pt idx="12">
                  <c:v>43436</c:v>
                </c:pt>
                <c:pt idx="13">
                  <c:v>43437</c:v>
                </c:pt>
                <c:pt idx="14">
                  <c:v>43438</c:v>
                </c:pt>
                <c:pt idx="15">
                  <c:v>43439</c:v>
                </c:pt>
                <c:pt idx="16">
                  <c:v>43440</c:v>
                </c:pt>
                <c:pt idx="17">
                  <c:v>43441</c:v>
                </c:pt>
                <c:pt idx="18">
                  <c:v>43442</c:v>
                </c:pt>
                <c:pt idx="19">
                  <c:v>43443</c:v>
                </c:pt>
                <c:pt idx="20">
                  <c:v>43444</c:v>
                </c:pt>
                <c:pt idx="21">
                  <c:v>43445</c:v>
                </c:pt>
                <c:pt idx="22">
                  <c:v>43446</c:v>
                </c:pt>
                <c:pt idx="23">
                  <c:v>43447</c:v>
                </c:pt>
                <c:pt idx="24">
                  <c:v>43448</c:v>
                </c:pt>
                <c:pt idx="25">
                  <c:v>43449</c:v>
                </c:pt>
                <c:pt idx="26">
                  <c:v>43450</c:v>
                </c:pt>
                <c:pt idx="27">
                  <c:v>43451</c:v>
                </c:pt>
                <c:pt idx="28">
                  <c:v>43452</c:v>
                </c:pt>
                <c:pt idx="29">
                  <c:v>43453</c:v>
                </c:pt>
                <c:pt idx="30">
                  <c:v>43454</c:v>
                </c:pt>
                <c:pt idx="31">
                  <c:v>43455</c:v>
                </c:pt>
                <c:pt idx="32">
                  <c:v>43456</c:v>
                </c:pt>
                <c:pt idx="33">
                  <c:v>43457</c:v>
                </c:pt>
                <c:pt idx="34">
                  <c:v>43458</c:v>
                </c:pt>
                <c:pt idx="35">
                  <c:v>43459</c:v>
                </c:pt>
                <c:pt idx="36">
                  <c:v>43460</c:v>
                </c:pt>
                <c:pt idx="37">
                  <c:v>43461</c:v>
                </c:pt>
                <c:pt idx="38">
                  <c:v>43462</c:v>
                </c:pt>
                <c:pt idx="39">
                  <c:v>43463</c:v>
                </c:pt>
                <c:pt idx="40">
                  <c:v>43464</c:v>
                </c:pt>
                <c:pt idx="41">
                  <c:v>43465</c:v>
                </c:pt>
                <c:pt idx="42">
                  <c:v>43466</c:v>
                </c:pt>
                <c:pt idx="43">
                  <c:v>43467</c:v>
                </c:pt>
                <c:pt idx="44">
                  <c:v>43468</c:v>
                </c:pt>
                <c:pt idx="45">
                  <c:v>43469</c:v>
                </c:pt>
                <c:pt idx="46">
                  <c:v>43470</c:v>
                </c:pt>
                <c:pt idx="47">
                  <c:v>43471</c:v>
                </c:pt>
                <c:pt idx="48">
                  <c:v>43472</c:v>
                </c:pt>
                <c:pt idx="49">
                  <c:v>43473</c:v>
                </c:pt>
                <c:pt idx="50">
                  <c:v>43474</c:v>
                </c:pt>
                <c:pt idx="51">
                  <c:v>43475</c:v>
                </c:pt>
                <c:pt idx="52">
                  <c:v>43476</c:v>
                </c:pt>
                <c:pt idx="53">
                  <c:v>43477</c:v>
                </c:pt>
                <c:pt idx="54">
                  <c:v>43478</c:v>
                </c:pt>
                <c:pt idx="55">
                  <c:v>43479</c:v>
                </c:pt>
                <c:pt idx="56">
                  <c:v>43480</c:v>
                </c:pt>
                <c:pt idx="57">
                  <c:v>43481</c:v>
                </c:pt>
                <c:pt idx="58">
                  <c:v>43482</c:v>
                </c:pt>
                <c:pt idx="59">
                  <c:v>43483</c:v>
                </c:pt>
                <c:pt idx="60">
                  <c:v>43484</c:v>
                </c:pt>
                <c:pt idx="61">
                  <c:v>43485</c:v>
                </c:pt>
                <c:pt idx="62">
                  <c:v>43486</c:v>
                </c:pt>
                <c:pt idx="63">
                  <c:v>43487</c:v>
                </c:pt>
                <c:pt idx="64">
                  <c:v>43488</c:v>
                </c:pt>
                <c:pt idx="65">
                  <c:v>43489</c:v>
                </c:pt>
                <c:pt idx="66">
                  <c:v>43490</c:v>
                </c:pt>
                <c:pt idx="67">
                  <c:v>43491</c:v>
                </c:pt>
                <c:pt idx="68">
                  <c:v>43492</c:v>
                </c:pt>
                <c:pt idx="69">
                  <c:v>43493</c:v>
                </c:pt>
                <c:pt idx="70">
                  <c:v>43494</c:v>
                </c:pt>
                <c:pt idx="71">
                  <c:v>43495</c:v>
                </c:pt>
                <c:pt idx="72">
                  <c:v>43496</c:v>
                </c:pt>
                <c:pt idx="73">
                  <c:v>43497</c:v>
                </c:pt>
                <c:pt idx="74">
                  <c:v>43498</c:v>
                </c:pt>
                <c:pt idx="75">
                  <c:v>43499</c:v>
                </c:pt>
                <c:pt idx="76">
                  <c:v>43500</c:v>
                </c:pt>
                <c:pt idx="77">
                  <c:v>43501</c:v>
                </c:pt>
                <c:pt idx="78">
                  <c:v>43502</c:v>
                </c:pt>
                <c:pt idx="79">
                  <c:v>43503</c:v>
                </c:pt>
                <c:pt idx="80">
                  <c:v>43504</c:v>
                </c:pt>
                <c:pt idx="81">
                  <c:v>43505</c:v>
                </c:pt>
                <c:pt idx="82">
                  <c:v>43506</c:v>
                </c:pt>
                <c:pt idx="83">
                  <c:v>43507</c:v>
                </c:pt>
                <c:pt idx="84">
                  <c:v>43508</c:v>
                </c:pt>
                <c:pt idx="85">
                  <c:v>43509</c:v>
                </c:pt>
                <c:pt idx="86">
                  <c:v>43510</c:v>
                </c:pt>
                <c:pt idx="87">
                  <c:v>43511</c:v>
                </c:pt>
                <c:pt idx="88">
                  <c:v>43512</c:v>
                </c:pt>
                <c:pt idx="89">
                  <c:v>43513</c:v>
                </c:pt>
                <c:pt idx="90">
                  <c:v>43514</c:v>
                </c:pt>
                <c:pt idx="91">
                  <c:v>43515</c:v>
                </c:pt>
                <c:pt idx="92">
                  <c:v>43516</c:v>
                </c:pt>
                <c:pt idx="93">
                  <c:v>43517</c:v>
                </c:pt>
                <c:pt idx="94">
                  <c:v>43518</c:v>
                </c:pt>
                <c:pt idx="95">
                  <c:v>43519</c:v>
                </c:pt>
                <c:pt idx="96">
                  <c:v>43520</c:v>
                </c:pt>
                <c:pt idx="97">
                  <c:v>43521</c:v>
                </c:pt>
                <c:pt idx="98">
                  <c:v>43522</c:v>
                </c:pt>
                <c:pt idx="99">
                  <c:v>43523</c:v>
                </c:pt>
                <c:pt idx="100">
                  <c:v>43524</c:v>
                </c:pt>
                <c:pt idx="101">
                  <c:v>43525</c:v>
                </c:pt>
                <c:pt idx="102">
                  <c:v>43526</c:v>
                </c:pt>
                <c:pt idx="103">
                  <c:v>43527</c:v>
                </c:pt>
                <c:pt idx="104">
                  <c:v>43528</c:v>
                </c:pt>
                <c:pt idx="105">
                  <c:v>43529</c:v>
                </c:pt>
                <c:pt idx="106">
                  <c:v>43530</c:v>
                </c:pt>
                <c:pt idx="107">
                  <c:v>43531</c:v>
                </c:pt>
                <c:pt idx="108">
                  <c:v>43532</c:v>
                </c:pt>
                <c:pt idx="109">
                  <c:v>43533</c:v>
                </c:pt>
                <c:pt idx="110">
                  <c:v>43534</c:v>
                </c:pt>
                <c:pt idx="111">
                  <c:v>43535</c:v>
                </c:pt>
                <c:pt idx="112">
                  <c:v>43536</c:v>
                </c:pt>
                <c:pt idx="113">
                  <c:v>43537</c:v>
                </c:pt>
                <c:pt idx="114">
                  <c:v>43538</c:v>
                </c:pt>
                <c:pt idx="115">
                  <c:v>43539</c:v>
                </c:pt>
                <c:pt idx="116">
                  <c:v>43540</c:v>
                </c:pt>
                <c:pt idx="117">
                  <c:v>43541</c:v>
                </c:pt>
                <c:pt idx="118">
                  <c:v>43542</c:v>
                </c:pt>
                <c:pt idx="119">
                  <c:v>43543</c:v>
                </c:pt>
                <c:pt idx="120">
                  <c:v>43544</c:v>
                </c:pt>
                <c:pt idx="121">
                  <c:v>43545</c:v>
                </c:pt>
                <c:pt idx="122">
                  <c:v>43546</c:v>
                </c:pt>
                <c:pt idx="123">
                  <c:v>43547</c:v>
                </c:pt>
                <c:pt idx="124">
                  <c:v>43548</c:v>
                </c:pt>
                <c:pt idx="125">
                  <c:v>43549</c:v>
                </c:pt>
                <c:pt idx="126">
                  <c:v>43550</c:v>
                </c:pt>
                <c:pt idx="127">
                  <c:v>43551</c:v>
                </c:pt>
                <c:pt idx="128">
                  <c:v>43552</c:v>
                </c:pt>
                <c:pt idx="129">
                  <c:v>43553</c:v>
                </c:pt>
                <c:pt idx="130">
                  <c:v>43554</c:v>
                </c:pt>
                <c:pt idx="131">
                  <c:v>43555</c:v>
                </c:pt>
                <c:pt idx="132">
                  <c:v>43556</c:v>
                </c:pt>
                <c:pt idx="133">
                  <c:v>43557</c:v>
                </c:pt>
                <c:pt idx="134">
                  <c:v>43558</c:v>
                </c:pt>
                <c:pt idx="135">
                  <c:v>43559</c:v>
                </c:pt>
                <c:pt idx="136">
                  <c:v>43560</c:v>
                </c:pt>
                <c:pt idx="137">
                  <c:v>43561</c:v>
                </c:pt>
                <c:pt idx="138">
                  <c:v>43562</c:v>
                </c:pt>
                <c:pt idx="139">
                  <c:v>43563</c:v>
                </c:pt>
                <c:pt idx="140">
                  <c:v>43564</c:v>
                </c:pt>
                <c:pt idx="141">
                  <c:v>43565</c:v>
                </c:pt>
                <c:pt idx="142">
                  <c:v>43566</c:v>
                </c:pt>
                <c:pt idx="143">
                  <c:v>43567</c:v>
                </c:pt>
                <c:pt idx="144">
                  <c:v>43568</c:v>
                </c:pt>
                <c:pt idx="145">
                  <c:v>43569</c:v>
                </c:pt>
                <c:pt idx="146">
                  <c:v>43570</c:v>
                </c:pt>
                <c:pt idx="147">
                  <c:v>43571</c:v>
                </c:pt>
                <c:pt idx="148">
                  <c:v>43572</c:v>
                </c:pt>
                <c:pt idx="149">
                  <c:v>43573</c:v>
                </c:pt>
                <c:pt idx="150">
                  <c:v>43574</c:v>
                </c:pt>
                <c:pt idx="151">
                  <c:v>43575</c:v>
                </c:pt>
                <c:pt idx="152">
                  <c:v>43576</c:v>
                </c:pt>
                <c:pt idx="153">
                  <c:v>43577</c:v>
                </c:pt>
                <c:pt idx="154">
                  <c:v>43578</c:v>
                </c:pt>
                <c:pt idx="155">
                  <c:v>43579</c:v>
                </c:pt>
                <c:pt idx="156">
                  <c:v>43580</c:v>
                </c:pt>
                <c:pt idx="157">
                  <c:v>43581</c:v>
                </c:pt>
                <c:pt idx="158">
                  <c:v>43582</c:v>
                </c:pt>
                <c:pt idx="159">
                  <c:v>43583</c:v>
                </c:pt>
                <c:pt idx="160">
                  <c:v>43584</c:v>
                </c:pt>
                <c:pt idx="161">
                  <c:v>43585</c:v>
                </c:pt>
                <c:pt idx="162">
                  <c:v>43586</c:v>
                </c:pt>
                <c:pt idx="163">
                  <c:v>43587</c:v>
                </c:pt>
                <c:pt idx="164">
                  <c:v>43588</c:v>
                </c:pt>
                <c:pt idx="165">
                  <c:v>43589</c:v>
                </c:pt>
                <c:pt idx="166">
                  <c:v>43590</c:v>
                </c:pt>
                <c:pt idx="167">
                  <c:v>43591</c:v>
                </c:pt>
                <c:pt idx="168">
                  <c:v>43592</c:v>
                </c:pt>
                <c:pt idx="169">
                  <c:v>43593</c:v>
                </c:pt>
                <c:pt idx="170">
                  <c:v>43594</c:v>
                </c:pt>
                <c:pt idx="171">
                  <c:v>43595</c:v>
                </c:pt>
                <c:pt idx="172">
                  <c:v>43596</c:v>
                </c:pt>
                <c:pt idx="173">
                  <c:v>43597</c:v>
                </c:pt>
                <c:pt idx="174">
                  <c:v>43598</c:v>
                </c:pt>
                <c:pt idx="175">
                  <c:v>43599</c:v>
                </c:pt>
                <c:pt idx="176">
                  <c:v>43600</c:v>
                </c:pt>
                <c:pt idx="177">
                  <c:v>43601</c:v>
                </c:pt>
                <c:pt idx="178">
                  <c:v>43602</c:v>
                </c:pt>
                <c:pt idx="179">
                  <c:v>43603</c:v>
                </c:pt>
                <c:pt idx="180">
                  <c:v>43604</c:v>
                </c:pt>
                <c:pt idx="181">
                  <c:v>43605</c:v>
                </c:pt>
                <c:pt idx="182">
                  <c:v>43606</c:v>
                </c:pt>
                <c:pt idx="183">
                  <c:v>43607</c:v>
                </c:pt>
                <c:pt idx="184">
                  <c:v>43608</c:v>
                </c:pt>
                <c:pt idx="185">
                  <c:v>43609</c:v>
                </c:pt>
                <c:pt idx="186">
                  <c:v>43610</c:v>
                </c:pt>
                <c:pt idx="187">
                  <c:v>43611</c:v>
                </c:pt>
                <c:pt idx="188">
                  <c:v>43612</c:v>
                </c:pt>
                <c:pt idx="189">
                  <c:v>43613</c:v>
                </c:pt>
                <c:pt idx="190">
                  <c:v>43614</c:v>
                </c:pt>
                <c:pt idx="191">
                  <c:v>43615</c:v>
                </c:pt>
                <c:pt idx="192">
                  <c:v>43616</c:v>
                </c:pt>
                <c:pt idx="193">
                  <c:v>43617</c:v>
                </c:pt>
                <c:pt idx="194">
                  <c:v>43618</c:v>
                </c:pt>
                <c:pt idx="195">
                  <c:v>43619</c:v>
                </c:pt>
                <c:pt idx="196">
                  <c:v>43620</c:v>
                </c:pt>
                <c:pt idx="197">
                  <c:v>43621</c:v>
                </c:pt>
                <c:pt idx="198">
                  <c:v>43622</c:v>
                </c:pt>
                <c:pt idx="199">
                  <c:v>43623</c:v>
                </c:pt>
                <c:pt idx="200">
                  <c:v>43624</c:v>
                </c:pt>
                <c:pt idx="201">
                  <c:v>43625</c:v>
                </c:pt>
                <c:pt idx="202">
                  <c:v>43626</c:v>
                </c:pt>
                <c:pt idx="203">
                  <c:v>43627</c:v>
                </c:pt>
                <c:pt idx="204">
                  <c:v>43628</c:v>
                </c:pt>
                <c:pt idx="205">
                  <c:v>43629</c:v>
                </c:pt>
                <c:pt idx="206">
                  <c:v>43630</c:v>
                </c:pt>
                <c:pt idx="207">
                  <c:v>43631</c:v>
                </c:pt>
                <c:pt idx="208">
                  <c:v>43632</c:v>
                </c:pt>
                <c:pt idx="209">
                  <c:v>43633</c:v>
                </c:pt>
                <c:pt idx="210">
                  <c:v>43634</c:v>
                </c:pt>
                <c:pt idx="211">
                  <c:v>43635</c:v>
                </c:pt>
                <c:pt idx="212">
                  <c:v>43636</c:v>
                </c:pt>
                <c:pt idx="213">
                  <c:v>43637</c:v>
                </c:pt>
                <c:pt idx="214">
                  <c:v>43638</c:v>
                </c:pt>
                <c:pt idx="215">
                  <c:v>43639</c:v>
                </c:pt>
                <c:pt idx="216">
                  <c:v>43640</c:v>
                </c:pt>
                <c:pt idx="217">
                  <c:v>43641</c:v>
                </c:pt>
                <c:pt idx="218">
                  <c:v>43642</c:v>
                </c:pt>
                <c:pt idx="219">
                  <c:v>43643</c:v>
                </c:pt>
                <c:pt idx="220">
                  <c:v>43644</c:v>
                </c:pt>
                <c:pt idx="221">
                  <c:v>43645</c:v>
                </c:pt>
                <c:pt idx="222">
                  <c:v>43646</c:v>
                </c:pt>
                <c:pt idx="223">
                  <c:v>43647</c:v>
                </c:pt>
                <c:pt idx="224">
                  <c:v>43648</c:v>
                </c:pt>
                <c:pt idx="225">
                  <c:v>43649</c:v>
                </c:pt>
                <c:pt idx="226">
                  <c:v>43650</c:v>
                </c:pt>
                <c:pt idx="227">
                  <c:v>43651</c:v>
                </c:pt>
                <c:pt idx="228">
                  <c:v>43652</c:v>
                </c:pt>
                <c:pt idx="229">
                  <c:v>43653</c:v>
                </c:pt>
                <c:pt idx="230">
                  <c:v>43654</c:v>
                </c:pt>
                <c:pt idx="231">
                  <c:v>43655</c:v>
                </c:pt>
                <c:pt idx="232">
                  <c:v>43656</c:v>
                </c:pt>
                <c:pt idx="233">
                  <c:v>43657</c:v>
                </c:pt>
                <c:pt idx="234">
                  <c:v>43658</c:v>
                </c:pt>
                <c:pt idx="235">
                  <c:v>43659</c:v>
                </c:pt>
                <c:pt idx="236">
                  <c:v>43660</c:v>
                </c:pt>
                <c:pt idx="237">
                  <c:v>43661</c:v>
                </c:pt>
                <c:pt idx="238">
                  <c:v>43662</c:v>
                </c:pt>
                <c:pt idx="239">
                  <c:v>43663</c:v>
                </c:pt>
                <c:pt idx="240">
                  <c:v>43664</c:v>
                </c:pt>
                <c:pt idx="241">
                  <c:v>43665</c:v>
                </c:pt>
                <c:pt idx="242">
                  <c:v>43666</c:v>
                </c:pt>
                <c:pt idx="243">
                  <c:v>43667</c:v>
                </c:pt>
                <c:pt idx="244">
                  <c:v>43668</c:v>
                </c:pt>
                <c:pt idx="245">
                  <c:v>43669</c:v>
                </c:pt>
                <c:pt idx="246">
                  <c:v>43670</c:v>
                </c:pt>
                <c:pt idx="247">
                  <c:v>43671</c:v>
                </c:pt>
                <c:pt idx="248">
                  <c:v>43672</c:v>
                </c:pt>
                <c:pt idx="249">
                  <c:v>43673</c:v>
                </c:pt>
                <c:pt idx="250">
                  <c:v>43674</c:v>
                </c:pt>
                <c:pt idx="251">
                  <c:v>43675</c:v>
                </c:pt>
                <c:pt idx="252">
                  <c:v>43676</c:v>
                </c:pt>
                <c:pt idx="253">
                  <c:v>43677</c:v>
                </c:pt>
                <c:pt idx="254">
                  <c:v>43678</c:v>
                </c:pt>
                <c:pt idx="255">
                  <c:v>43679</c:v>
                </c:pt>
                <c:pt idx="256">
                  <c:v>43680</c:v>
                </c:pt>
                <c:pt idx="257">
                  <c:v>43681</c:v>
                </c:pt>
                <c:pt idx="258">
                  <c:v>43682</c:v>
                </c:pt>
                <c:pt idx="259">
                  <c:v>43683</c:v>
                </c:pt>
                <c:pt idx="260">
                  <c:v>43684</c:v>
                </c:pt>
                <c:pt idx="261">
                  <c:v>43685</c:v>
                </c:pt>
                <c:pt idx="262">
                  <c:v>43686</c:v>
                </c:pt>
                <c:pt idx="263">
                  <c:v>43687</c:v>
                </c:pt>
                <c:pt idx="264">
                  <c:v>43688</c:v>
                </c:pt>
                <c:pt idx="265">
                  <c:v>43689</c:v>
                </c:pt>
                <c:pt idx="266">
                  <c:v>43690</c:v>
                </c:pt>
                <c:pt idx="267">
                  <c:v>43691</c:v>
                </c:pt>
                <c:pt idx="268">
                  <c:v>43692</c:v>
                </c:pt>
                <c:pt idx="269">
                  <c:v>43693</c:v>
                </c:pt>
                <c:pt idx="270">
                  <c:v>43694</c:v>
                </c:pt>
                <c:pt idx="271">
                  <c:v>43695</c:v>
                </c:pt>
                <c:pt idx="272">
                  <c:v>43696</c:v>
                </c:pt>
                <c:pt idx="273">
                  <c:v>43697</c:v>
                </c:pt>
                <c:pt idx="274">
                  <c:v>43698</c:v>
                </c:pt>
                <c:pt idx="275">
                  <c:v>43699</c:v>
                </c:pt>
                <c:pt idx="276">
                  <c:v>43700</c:v>
                </c:pt>
                <c:pt idx="277">
                  <c:v>43701</c:v>
                </c:pt>
                <c:pt idx="278">
                  <c:v>43702</c:v>
                </c:pt>
                <c:pt idx="279">
                  <c:v>43703</c:v>
                </c:pt>
                <c:pt idx="280">
                  <c:v>43704</c:v>
                </c:pt>
                <c:pt idx="281">
                  <c:v>43705</c:v>
                </c:pt>
                <c:pt idx="282">
                  <c:v>43706</c:v>
                </c:pt>
                <c:pt idx="283">
                  <c:v>43707</c:v>
                </c:pt>
                <c:pt idx="284">
                  <c:v>43708</c:v>
                </c:pt>
                <c:pt idx="285">
                  <c:v>43709</c:v>
                </c:pt>
                <c:pt idx="286">
                  <c:v>43710</c:v>
                </c:pt>
                <c:pt idx="287">
                  <c:v>43711</c:v>
                </c:pt>
                <c:pt idx="288">
                  <c:v>43712</c:v>
                </c:pt>
                <c:pt idx="289">
                  <c:v>43713</c:v>
                </c:pt>
                <c:pt idx="290">
                  <c:v>43714</c:v>
                </c:pt>
                <c:pt idx="291">
                  <c:v>43715</c:v>
                </c:pt>
                <c:pt idx="292">
                  <c:v>43716</c:v>
                </c:pt>
                <c:pt idx="293">
                  <c:v>43717</c:v>
                </c:pt>
                <c:pt idx="294">
                  <c:v>43718</c:v>
                </c:pt>
                <c:pt idx="295">
                  <c:v>43719</c:v>
                </c:pt>
                <c:pt idx="296">
                  <c:v>43720</c:v>
                </c:pt>
                <c:pt idx="297">
                  <c:v>43721</c:v>
                </c:pt>
                <c:pt idx="298">
                  <c:v>43722</c:v>
                </c:pt>
                <c:pt idx="299">
                  <c:v>43723</c:v>
                </c:pt>
                <c:pt idx="300">
                  <c:v>43724</c:v>
                </c:pt>
                <c:pt idx="301">
                  <c:v>43725</c:v>
                </c:pt>
                <c:pt idx="302">
                  <c:v>43726</c:v>
                </c:pt>
                <c:pt idx="303">
                  <c:v>43727</c:v>
                </c:pt>
                <c:pt idx="304">
                  <c:v>43728</c:v>
                </c:pt>
                <c:pt idx="305">
                  <c:v>43729</c:v>
                </c:pt>
                <c:pt idx="306">
                  <c:v>43730</c:v>
                </c:pt>
                <c:pt idx="307">
                  <c:v>43731</c:v>
                </c:pt>
                <c:pt idx="308">
                  <c:v>43732</c:v>
                </c:pt>
                <c:pt idx="309">
                  <c:v>43733</c:v>
                </c:pt>
                <c:pt idx="310">
                  <c:v>43734</c:v>
                </c:pt>
                <c:pt idx="311">
                  <c:v>43735</c:v>
                </c:pt>
                <c:pt idx="312">
                  <c:v>43736</c:v>
                </c:pt>
                <c:pt idx="313">
                  <c:v>43737</c:v>
                </c:pt>
                <c:pt idx="314">
                  <c:v>43738</c:v>
                </c:pt>
                <c:pt idx="315">
                  <c:v>43739</c:v>
                </c:pt>
                <c:pt idx="316">
                  <c:v>43740</c:v>
                </c:pt>
                <c:pt idx="317">
                  <c:v>43741</c:v>
                </c:pt>
                <c:pt idx="318">
                  <c:v>43742</c:v>
                </c:pt>
                <c:pt idx="319">
                  <c:v>43743</c:v>
                </c:pt>
                <c:pt idx="320">
                  <c:v>43744</c:v>
                </c:pt>
                <c:pt idx="321">
                  <c:v>43745</c:v>
                </c:pt>
                <c:pt idx="322">
                  <c:v>43746</c:v>
                </c:pt>
                <c:pt idx="323">
                  <c:v>43747</c:v>
                </c:pt>
                <c:pt idx="324">
                  <c:v>43748</c:v>
                </c:pt>
                <c:pt idx="325">
                  <c:v>43749</c:v>
                </c:pt>
                <c:pt idx="326">
                  <c:v>43750</c:v>
                </c:pt>
                <c:pt idx="327">
                  <c:v>43751</c:v>
                </c:pt>
                <c:pt idx="328">
                  <c:v>43752</c:v>
                </c:pt>
                <c:pt idx="329">
                  <c:v>43753</c:v>
                </c:pt>
                <c:pt idx="330">
                  <c:v>43754</c:v>
                </c:pt>
                <c:pt idx="331">
                  <c:v>43755</c:v>
                </c:pt>
                <c:pt idx="332">
                  <c:v>43756</c:v>
                </c:pt>
                <c:pt idx="333">
                  <c:v>43757</c:v>
                </c:pt>
                <c:pt idx="334">
                  <c:v>43758</c:v>
                </c:pt>
                <c:pt idx="335">
                  <c:v>43759</c:v>
                </c:pt>
                <c:pt idx="336">
                  <c:v>43760</c:v>
                </c:pt>
                <c:pt idx="337">
                  <c:v>43761</c:v>
                </c:pt>
                <c:pt idx="338">
                  <c:v>43762</c:v>
                </c:pt>
                <c:pt idx="339">
                  <c:v>43763</c:v>
                </c:pt>
                <c:pt idx="340">
                  <c:v>43764</c:v>
                </c:pt>
                <c:pt idx="341">
                  <c:v>43765</c:v>
                </c:pt>
                <c:pt idx="342">
                  <c:v>43766</c:v>
                </c:pt>
                <c:pt idx="343">
                  <c:v>43767</c:v>
                </c:pt>
                <c:pt idx="344">
                  <c:v>43768</c:v>
                </c:pt>
                <c:pt idx="345">
                  <c:v>43769</c:v>
                </c:pt>
                <c:pt idx="346">
                  <c:v>43770</c:v>
                </c:pt>
                <c:pt idx="347">
                  <c:v>43771</c:v>
                </c:pt>
                <c:pt idx="348">
                  <c:v>43772</c:v>
                </c:pt>
                <c:pt idx="349">
                  <c:v>43773</c:v>
                </c:pt>
                <c:pt idx="350">
                  <c:v>43774</c:v>
                </c:pt>
                <c:pt idx="351">
                  <c:v>43775</c:v>
                </c:pt>
                <c:pt idx="352">
                  <c:v>43776</c:v>
                </c:pt>
                <c:pt idx="353">
                  <c:v>43777</c:v>
                </c:pt>
                <c:pt idx="354">
                  <c:v>43778</c:v>
                </c:pt>
                <c:pt idx="355">
                  <c:v>43779</c:v>
                </c:pt>
                <c:pt idx="356">
                  <c:v>43780</c:v>
                </c:pt>
                <c:pt idx="357">
                  <c:v>43781</c:v>
                </c:pt>
                <c:pt idx="358">
                  <c:v>43782</c:v>
                </c:pt>
                <c:pt idx="359">
                  <c:v>43783</c:v>
                </c:pt>
                <c:pt idx="360">
                  <c:v>43784</c:v>
                </c:pt>
                <c:pt idx="361">
                  <c:v>43785</c:v>
                </c:pt>
                <c:pt idx="362">
                  <c:v>43786</c:v>
                </c:pt>
                <c:pt idx="363">
                  <c:v>43787</c:v>
                </c:pt>
                <c:pt idx="364">
                  <c:v>43788</c:v>
                </c:pt>
                <c:pt idx="365">
                  <c:v>43789</c:v>
                </c:pt>
                <c:pt idx="366">
                  <c:v>43790</c:v>
                </c:pt>
                <c:pt idx="367">
                  <c:v>43791</c:v>
                </c:pt>
                <c:pt idx="368">
                  <c:v>43792</c:v>
                </c:pt>
                <c:pt idx="369">
                  <c:v>43793</c:v>
                </c:pt>
                <c:pt idx="370">
                  <c:v>43794</c:v>
                </c:pt>
                <c:pt idx="371">
                  <c:v>43795</c:v>
                </c:pt>
                <c:pt idx="372">
                  <c:v>43796</c:v>
                </c:pt>
                <c:pt idx="373">
                  <c:v>43797</c:v>
                </c:pt>
                <c:pt idx="374">
                  <c:v>43798</c:v>
                </c:pt>
                <c:pt idx="375">
                  <c:v>43799</c:v>
                </c:pt>
                <c:pt idx="376">
                  <c:v>43800</c:v>
                </c:pt>
                <c:pt idx="377">
                  <c:v>43801</c:v>
                </c:pt>
                <c:pt idx="378">
                  <c:v>43802</c:v>
                </c:pt>
                <c:pt idx="379">
                  <c:v>43803</c:v>
                </c:pt>
                <c:pt idx="380">
                  <c:v>43804</c:v>
                </c:pt>
                <c:pt idx="381">
                  <c:v>43805</c:v>
                </c:pt>
                <c:pt idx="382">
                  <c:v>43806</c:v>
                </c:pt>
                <c:pt idx="383">
                  <c:v>43807</c:v>
                </c:pt>
                <c:pt idx="384">
                  <c:v>43808</c:v>
                </c:pt>
                <c:pt idx="385">
                  <c:v>43809</c:v>
                </c:pt>
                <c:pt idx="386">
                  <c:v>43810</c:v>
                </c:pt>
                <c:pt idx="387">
                  <c:v>43811</c:v>
                </c:pt>
                <c:pt idx="388">
                  <c:v>43812</c:v>
                </c:pt>
                <c:pt idx="389">
                  <c:v>43813</c:v>
                </c:pt>
                <c:pt idx="390">
                  <c:v>43814</c:v>
                </c:pt>
                <c:pt idx="391">
                  <c:v>43815</c:v>
                </c:pt>
                <c:pt idx="392">
                  <c:v>43816</c:v>
                </c:pt>
                <c:pt idx="393">
                  <c:v>43817</c:v>
                </c:pt>
                <c:pt idx="394">
                  <c:v>43818</c:v>
                </c:pt>
                <c:pt idx="395">
                  <c:v>43819</c:v>
                </c:pt>
                <c:pt idx="396">
                  <c:v>43820</c:v>
                </c:pt>
                <c:pt idx="397">
                  <c:v>43821</c:v>
                </c:pt>
                <c:pt idx="398">
                  <c:v>43822</c:v>
                </c:pt>
                <c:pt idx="399">
                  <c:v>43823</c:v>
                </c:pt>
                <c:pt idx="400">
                  <c:v>43824</c:v>
                </c:pt>
                <c:pt idx="401">
                  <c:v>43825</c:v>
                </c:pt>
                <c:pt idx="402">
                  <c:v>43826</c:v>
                </c:pt>
                <c:pt idx="403">
                  <c:v>43827</c:v>
                </c:pt>
                <c:pt idx="404">
                  <c:v>43828</c:v>
                </c:pt>
                <c:pt idx="405">
                  <c:v>43829</c:v>
                </c:pt>
                <c:pt idx="406">
                  <c:v>43830</c:v>
                </c:pt>
                <c:pt idx="407">
                  <c:v>43831</c:v>
                </c:pt>
                <c:pt idx="408">
                  <c:v>43832</c:v>
                </c:pt>
                <c:pt idx="409">
                  <c:v>43833</c:v>
                </c:pt>
                <c:pt idx="410">
                  <c:v>43834</c:v>
                </c:pt>
                <c:pt idx="411">
                  <c:v>43835</c:v>
                </c:pt>
                <c:pt idx="412">
                  <c:v>43836</c:v>
                </c:pt>
                <c:pt idx="413">
                  <c:v>43837</c:v>
                </c:pt>
                <c:pt idx="414">
                  <c:v>43838</c:v>
                </c:pt>
                <c:pt idx="415">
                  <c:v>43839</c:v>
                </c:pt>
                <c:pt idx="416">
                  <c:v>43840</c:v>
                </c:pt>
                <c:pt idx="417">
                  <c:v>43841</c:v>
                </c:pt>
                <c:pt idx="418">
                  <c:v>43842</c:v>
                </c:pt>
                <c:pt idx="419">
                  <c:v>43843</c:v>
                </c:pt>
                <c:pt idx="420">
                  <c:v>43844</c:v>
                </c:pt>
                <c:pt idx="421">
                  <c:v>43845</c:v>
                </c:pt>
                <c:pt idx="422">
                  <c:v>43846</c:v>
                </c:pt>
                <c:pt idx="423">
                  <c:v>43847</c:v>
                </c:pt>
                <c:pt idx="424">
                  <c:v>43848</c:v>
                </c:pt>
                <c:pt idx="425">
                  <c:v>43849</c:v>
                </c:pt>
                <c:pt idx="426">
                  <c:v>43850</c:v>
                </c:pt>
                <c:pt idx="427">
                  <c:v>43851</c:v>
                </c:pt>
                <c:pt idx="428">
                  <c:v>43852</c:v>
                </c:pt>
                <c:pt idx="429">
                  <c:v>43853</c:v>
                </c:pt>
                <c:pt idx="430">
                  <c:v>43854</c:v>
                </c:pt>
                <c:pt idx="431">
                  <c:v>43855</c:v>
                </c:pt>
                <c:pt idx="432">
                  <c:v>43856</c:v>
                </c:pt>
                <c:pt idx="433">
                  <c:v>43857</c:v>
                </c:pt>
                <c:pt idx="434">
                  <c:v>43858</c:v>
                </c:pt>
                <c:pt idx="435">
                  <c:v>43859</c:v>
                </c:pt>
                <c:pt idx="436">
                  <c:v>43860</c:v>
                </c:pt>
                <c:pt idx="437">
                  <c:v>43861</c:v>
                </c:pt>
                <c:pt idx="438">
                  <c:v>43862</c:v>
                </c:pt>
                <c:pt idx="439">
                  <c:v>43863</c:v>
                </c:pt>
                <c:pt idx="440">
                  <c:v>43864</c:v>
                </c:pt>
                <c:pt idx="441">
                  <c:v>43865</c:v>
                </c:pt>
                <c:pt idx="442">
                  <c:v>43866</c:v>
                </c:pt>
                <c:pt idx="443">
                  <c:v>43867</c:v>
                </c:pt>
                <c:pt idx="444">
                  <c:v>43868</c:v>
                </c:pt>
                <c:pt idx="445">
                  <c:v>43869</c:v>
                </c:pt>
                <c:pt idx="446">
                  <c:v>43870</c:v>
                </c:pt>
                <c:pt idx="447">
                  <c:v>43871</c:v>
                </c:pt>
                <c:pt idx="448">
                  <c:v>43872</c:v>
                </c:pt>
                <c:pt idx="449">
                  <c:v>43873</c:v>
                </c:pt>
                <c:pt idx="450">
                  <c:v>43874</c:v>
                </c:pt>
                <c:pt idx="451">
                  <c:v>43875</c:v>
                </c:pt>
                <c:pt idx="452">
                  <c:v>43876</c:v>
                </c:pt>
                <c:pt idx="453">
                  <c:v>43877</c:v>
                </c:pt>
                <c:pt idx="454">
                  <c:v>43878</c:v>
                </c:pt>
                <c:pt idx="455">
                  <c:v>43879</c:v>
                </c:pt>
                <c:pt idx="456">
                  <c:v>43880</c:v>
                </c:pt>
                <c:pt idx="457">
                  <c:v>43881</c:v>
                </c:pt>
                <c:pt idx="458">
                  <c:v>43882</c:v>
                </c:pt>
                <c:pt idx="459">
                  <c:v>43883</c:v>
                </c:pt>
                <c:pt idx="460">
                  <c:v>43884</c:v>
                </c:pt>
                <c:pt idx="461">
                  <c:v>43885</c:v>
                </c:pt>
                <c:pt idx="462">
                  <c:v>43886</c:v>
                </c:pt>
                <c:pt idx="463">
                  <c:v>43887</c:v>
                </c:pt>
                <c:pt idx="464">
                  <c:v>43888</c:v>
                </c:pt>
                <c:pt idx="465">
                  <c:v>43889</c:v>
                </c:pt>
                <c:pt idx="466">
                  <c:v>43890</c:v>
                </c:pt>
                <c:pt idx="467">
                  <c:v>43891</c:v>
                </c:pt>
                <c:pt idx="468">
                  <c:v>43892</c:v>
                </c:pt>
                <c:pt idx="469">
                  <c:v>43893</c:v>
                </c:pt>
                <c:pt idx="470">
                  <c:v>43894</c:v>
                </c:pt>
                <c:pt idx="471">
                  <c:v>43895</c:v>
                </c:pt>
                <c:pt idx="472">
                  <c:v>43896</c:v>
                </c:pt>
                <c:pt idx="473">
                  <c:v>43897</c:v>
                </c:pt>
                <c:pt idx="474">
                  <c:v>43898</c:v>
                </c:pt>
                <c:pt idx="475">
                  <c:v>43899</c:v>
                </c:pt>
                <c:pt idx="476">
                  <c:v>43900</c:v>
                </c:pt>
                <c:pt idx="477">
                  <c:v>43901</c:v>
                </c:pt>
                <c:pt idx="478">
                  <c:v>43902</c:v>
                </c:pt>
                <c:pt idx="479">
                  <c:v>43903</c:v>
                </c:pt>
                <c:pt idx="480">
                  <c:v>43904</c:v>
                </c:pt>
                <c:pt idx="481">
                  <c:v>43905</c:v>
                </c:pt>
                <c:pt idx="482">
                  <c:v>43906</c:v>
                </c:pt>
                <c:pt idx="483">
                  <c:v>43907</c:v>
                </c:pt>
                <c:pt idx="484">
                  <c:v>43908</c:v>
                </c:pt>
                <c:pt idx="485">
                  <c:v>43909</c:v>
                </c:pt>
                <c:pt idx="486">
                  <c:v>43910</c:v>
                </c:pt>
                <c:pt idx="487">
                  <c:v>43911</c:v>
                </c:pt>
                <c:pt idx="488">
                  <c:v>43912</c:v>
                </c:pt>
                <c:pt idx="489">
                  <c:v>43913</c:v>
                </c:pt>
                <c:pt idx="490">
                  <c:v>43914</c:v>
                </c:pt>
                <c:pt idx="491">
                  <c:v>43915</c:v>
                </c:pt>
                <c:pt idx="492">
                  <c:v>43916</c:v>
                </c:pt>
                <c:pt idx="493">
                  <c:v>43917</c:v>
                </c:pt>
                <c:pt idx="494">
                  <c:v>43918</c:v>
                </c:pt>
                <c:pt idx="495">
                  <c:v>43919</c:v>
                </c:pt>
                <c:pt idx="496">
                  <c:v>43920</c:v>
                </c:pt>
                <c:pt idx="497">
                  <c:v>43921</c:v>
                </c:pt>
                <c:pt idx="498">
                  <c:v>43922</c:v>
                </c:pt>
                <c:pt idx="499">
                  <c:v>43923</c:v>
                </c:pt>
                <c:pt idx="500">
                  <c:v>43924</c:v>
                </c:pt>
                <c:pt idx="501">
                  <c:v>43925</c:v>
                </c:pt>
                <c:pt idx="502">
                  <c:v>43926</c:v>
                </c:pt>
                <c:pt idx="503">
                  <c:v>43927</c:v>
                </c:pt>
                <c:pt idx="504">
                  <c:v>43928</c:v>
                </c:pt>
                <c:pt idx="505">
                  <c:v>43929</c:v>
                </c:pt>
                <c:pt idx="506">
                  <c:v>43930</c:v>
                </c:pt>
                <c:pt idx="507">
                  <c:v>43931</c:v>
                </c:pt>
                <c:pt idx="508">
                  <c:v>43932</c:v>
                </c:pt>
                <c:pt idx="509">
                  <c:v>43933</c:v>
                </c:pt>
                <c:pt idx="510">
                  <c:v>43934</c:v>
                </c:pt>
                <c:pt idx="511">
                  <c:v>43935</c:v>
                </c:pt>
                <c:pt idx="512">
                  <c:v>43936</c:v>
                </c:pt>
                <c:pt idx="513">
                  <c:v>43937</c:v>
                </c:pt>
                <c:pt idx="514">
                  <c:v>43938</c:v>
                </c:pt>
                <c:pt idx="515">
                  <c:v>43939</c:v>
                </c:pt>
                <c:pt idx="516">
                  <c:v>43940</c:v>
                </c:pt>
                <c:pt idx="517">
                  <c:v>43941</c:v>
                </c:pt>
                <c:pt idx="518">
                  <c:v>43942</c:v>
                </c:pt>
                <c:pt idx="519">
                  <c:v>43943</c:v>
                </c:pt>
                <c:pt idx="520">
                  <c:v>43944</c:v>
                </c:pt>
                <c:pt idx="521">
                  <c:v>43945</c:v>
                </c:pt>
                <c:pt idx="522">
                  <c:v>43946</c:v>
                </c:pt>
                <c:pt idx="523">
                  <c:v>43947</c:v>
                </c:pt>
                <c:pt idx="524">
                  <c:v>43948</c:v>
                </c:pt>
                <c:pt idx="525">
                  <c:v>43949</c:v>
                </c:pt>
                <c:pt idx="526">
                  <c:v>43950</c:v>
                </c:pt>
                <c:pt idx="527">
                  <c:v>43951</c:v>
                </c:pt>
                <c:pt idx="528">
                  <c:v>43952</c:v>
                </c:pt>
                <c:pt idx="529">
                  <c:v>43953</c:v>
                </c:pt>
                <c:pt idx="530">
                  <c:v>43954</c:v>
                </c:pt>
                <c:pt idx="531">
                  <c:v>43955</c:v>
                </c:pt>
                <c:pt idx="532">
                  <c:v>43956</c:v>
                </c:pt>
                <c:pt idx="533">
                  <c:v>43957</c:v>
                </c:pt>
                <c:pt idx="534">
                  <c:v>43958</c:v>
                </c:pt>
                <c:pt idx="535">
                  <c:v>43959</c:v>
                </c:pt>
                <c:pt idx="536">
                  <c:v>43960</c:v>
                </c:pt>
                <c:pt idx="537">
                  <c:v>43961</c:v>
                </c:pt>
                <c:pt idx="538">
                  <c:v>43962</c:v>
                </c:pt>
                <c:pt idx="539">
                  <c:v>43963</c:v>
                </c:pt>
                <c:pt idx="540">
                  <c:v>43964</c:v>
                </c:pt>
                <c:pt idx="541">
                  <c:v>43965</c:v>
                </c:pt>
                <c:pt idx="542">
                  <c:v>43966</c:v>
                </c:pt>
                <c:pt idx="543">
                  <c:v>43967</c:v>
                </c:pt>
                <c:pt idx="544">
                  <c:v>43968</c:v>
                </c:pt>
                <c:pt idx="545">
                  <c:v>43969</c:v>
                </c:pt>
                <c:pt idx="546">
                  <c:v>43970</c:v>
                </c:pt>
                <c:pt idx="547">
                  <c:v>43971</c:v>
                </c:pt>
                <c:pt idx="548">
                  <c:v>43972</c:v>
                </c:pt>
                <c:pt idx="549">
                  <c:v>43973</c:v>
                </c:pt>
                <c:pt idx="550">
                  <c:v>43974</c:v>
                </c:pt>
                <c:pt idx="551">
                  <c:v>43975</c:v>
                </c:pt>
                <c:pt idx="552">
                  <c:v>43976</c:v>
                </c:pt>
                <c:pt idx="553">
                  <c:v>43977</c:v>
                </c:pt>
              </c:numCache>
            </c:numRef>
          </c:cat>
          <c:val>
            <c:numRef>
              <c:f>运行数据!$GN$7:$GN$799</c:f>
              <c:numCache>
                <c:formatCode>#,##0_ </c:formatCode>
                <c:ptCount val="793"/>
                <c:pt idx="0">
                  <c:v>2093</c:v>
                </c:pt>
                <c:pt idx="1">
                  <c:v>2708</c:v>
                </c:pt>
                <c:pt idx="2">
                  <c:v>2653</c:v>
                </c:pt>
                <c:pt idx="3">
                  <c:v>2920</c:v>
                </c:pt>
                <c:pt idx="4">
                  <c:v>3310</c:v>
                </c:pt>
                <c:pt idx="5">
                  <c:v>3259</c:v>
                </c:pt>
                <c:pt idx="6">
                  <c:v>2839</c:v>
                </c:pt>
                <c:pt idx="7">
                  <c:v>2748</c:v>
                </c:pt>
                <c:pt idx="8">
                  <c:v>2940</c:v>
                </c:pt>
                <c:pt idx="9">
                  <c:v>3015</c:v>
                </c:pt>
                <c:pt idx="10">
                  <c:v>2623</c:v>
                </c:pt>
                <c:pt idx="11">
                  <c:v>2628</c:v>
                </c:pt>
                <c:pt idx="12">
                  <c:v>3162</c:v>
                </c:pt>
                <c:pt idx="13">
                  <c:v>2880</c:v>
                </c:pt>
                <c:pt idx="14">
                  <c:v>2525</c:v>
                </c:pt>
                <c:pt idx="15">
                  <c:v>2136</c:v>
                </c:pt>
                <c:pt idx="16">
                  <c:v>3087</c:v>
                </c:pt>
                <c:pt idx="17">
                  <c:v>3123</c:v>
                </c:pt>
                <c:pt idx="18">
                  <c:v>2668</c:v>
                </c:pt>
                <c:pt idx="19">
                  <c:v>3401</c:v>
                </c:pt>
                <c:pt idx="20">
                  <c:v>3046</c:v>
                </c:pt>
                <c:pt idx="21">
                  <c:v>2979</c:v>
                </c:pt>
                <c:pt idx="22">
                  <c:v>3249</c:v>
                </c:pt>
                <c:pt idx="23">
                  <c:v>3068</c:v>
                </c:pt>
                <c:pt idx="24">
                  <c:v>2818</c:v>
                </c:pt>
                <c:pt idx="25">
                  <c:v>2820</c:v>
                </c:pt>
                <c:pt idx="26">
                  <c:v>2978</c:v>
                </c:pt>
                <c:pt idx="27">
                  <c:v>2686</c:v>
                </c:pt>
                <c:pt idx="28">
                  <c:v>2489</c:v>
                </c:pt>
                <c:pt idx="29">
                  <c:v>2931</c:v>
                </c:pt>
                <c:pt idx="30">
                  <c:v>2651</c:v>
                </c:pt>
                <c:pt idx="31">
                  <c:v>2593</c:v>
                </c:pt>
                <c:pt idx="32">
                  <c:v>2548</c:v>
                </c:pt>
                <c:pt idx="33">
                  <c:v>2439</c:v>
                </c:pt>
                <c:pt idx="34">
                  <c:v>2814</c:v>
                </c:pt>
                <c:pt idx="35">
                  <c:v>3047</c:v>
                </c:pt>
                <c:pt idx="36">
                  <c:v>2713</c:v>
                </c:pt>
                <c:pt idx="37">
                  <c:v>2877</c:v>
                </c:pt>
                <c:pt idx="38">
                  <c:v>3052</c:v>
                </c:pt>
                <c:pt idx="39">
                  <c:v>2963</c:v>
                </c:pt>
                <c:pt idx="40">
                  <c:v>2789</c:v>
                </c:pt>
                <c:pt idx="41">
                  <c:v>2789</c:v>
                </c:pt>
                <c:pt idx="42">
                  <c:v>2974</c:v>
                </c:pt>
                <c:pt idx="43">
                  <c:v>2686</c:v>
                </c:pt>
                <c:pt idx="44">
                  <c:v>2625</c:v>
                </c:pt>
                <c:pt idx="45">
                  <c:v>2790</c:v>
                </c:pt>
                <c:pt idx="46">
                  <c:v>2746</c:v>
                </c:pt>
                <c:pt idx="47">
                  <c:v>2582</c:v>
                </c:pt>
                <c:pt idx="48">
                  <c:v>2345</c:v>
                </c:pt>
                <c:pt idx="49">
                  <c:v>2430</c:v>
                </c:pt>
                <c:pt idx="50">
                  <c:v>2342</c:v>
                </c:pt>
                <c:pt idx="51">
                  <c:v>2406</c:v>
                </c:pt>
                <c:pt idx="52">
                  <c:v>2298</c:v>
                </c:pt>
                <c:pt idx="53">
                  <c:v>2331</c:v>
                </c:pt>
                <c:pt idx="54">
                  <c:v>2424</c:v>
                </c:pt>
                <c:pt idx="55">
                  <c:v>2534</c:v>
                </c:pt>
                <c:pt idx="56">
                  <c:v>2480</c:v>
                </c:pt>
                <c:pt idx="57">
                  <c:v>2610</c:v>
                </c:pt>
                <c:pt idx="58">
                  <c:v>2262</c:v>
                </c:pt>
                <c:pt idx="59">
                  <c:v>2520</c:v>
                </c:pt>
                <c:pt idx="60">
                  <c:v>2577</c:v>
                </c:pt>
                <c:pt idx="61">
                  <c:v>2916</c:v>
                </c:pt>
                <c:pt idx="62">
                  <c:v>2830</c:v>
                </c:pt>
                <c:pt idx="63">
                  <c:v>3205</c:v>
                </c:pt>
                <c:pt idx="64">
                  <c:v>2440</c:v>
                </c:pt>
                <c:pt idx="65">
                  <c:v>2630</c:v>
                </c:pt>
                <c:pt idx="66">
                  <c:v>2053</c:v>
                </c:pt>
                <c:pt idx="67">
                  <c:v>2681</c:v>
                </c:pt>
                <c:pt idx="68">
                  <c:v>2030</c:v>
                </c:pt>
                <c:pt idx="69">
                  <c:v>2252</c:v>
                </c:pt>
                <c:pt idx="70">
                  <c:v>2879</c:v>
                </c:pt>
                <c:pt idx="71">
                  <c:v>2502</c:v>
                </c:pt>
                <c:pt idx="72">
                  <c:v>2629</c:v>
                </c:pt>
                <c:pt idx="73">
                  <c:v>2413</c:v>
                </c:pt>
                <c:pt idx="74">
                  <c:v>2541</c:v>
                </c:pt>
                <c:pt idx="75">
                  <c:v>2541</c:v>
                </c:pt>
                <c:pt idx="76">
                  <c:v>2446</c:v>
                </c:pt>
                <c:pt idx="77">
                  <c:v>2240</c:v>
                </c:pt>
                <c:pt idx="78">
                  <c:v>2250</c:v>
                </c:pt>
                <c:pt idx="79">
                  <c:v>2755</c:v>
                </c:pt>
                <c:pt idx="80">
                  <c:v>2782</c:v>
                </c:pt>
                <c:pt idx="81">
                  <c:v>2527</c:v>
                </c:pt>
                <c:pt idx="82">
                  <c:v>2785</c:v>
                </c:pt>
                <c:pt idx="83">
                  <c:v>2644</c:v>
                </c:pt>
                <c:pt idx="84">
                  <c:v>2493</c:v>
                </c:pt>
                <c:pt idx="85">
                  <c:v>2629</c:v>
                </c:pt>
                <c:pt idx="86">
                  <c:v>2593</c:v>
                </c:pt>
                <c:pt idx="87">
                  <c:v>2684</c:v>
                </c:pt>
                <c:pt idx="88">
                  <c:v>2418</c:v>
                </c:pt>
                <c:pt idx="89">
                  <c:v>2291</c:v>
                </c:pt>
                <c:pt idx="90">
                  <c:v>2274</c:v>
                </c:pt>
                <c:pt idx="91">
                  <c:v>2157</c:v>
                </c:pt>
                <c:pt idx="92">
                  <c:v>2320</c:v>
                </c:pt>
                <c:pt idx="93">
                  <c:v>2281</c:v>
                </c:pt>
                <c:pt idx="94">
                  <c:v>2433</c:v>
                </c:pt>
                <c:pt idx="95">
                  <c:v>2427</c:v>
                </c:pt>
                <c:pt idx="96">
                  <c:v>2113</c:v>
                </c:pt>
                <c:pt idx="97">
                  <c:v>1831</c:v>
                </c:pt>
                <c:pt idx="98">
                  <c:v>2439</c:v>
                </c:pt>
                <c:pt idx="99">
                  <c:v>2402</c:v>
                </c:pt>
                <c:pt idx="100">
                  <c:v>2702</c:v>
                </c:pt>
                <c:pt idx="101">
                  <c:v>2463</c:v>
                </c:pt>
                <c:pt idx="102">
                  <c:v>2373</c:v>
                </c:pt>
                <c:pt idx="103">
                  <c:v>2490</c:v>
                </c:pt>
                <c:pt idx="104">
                  <c:v>2400</c:v>
                </c:pt>
                <c:pt idx="105">
                  <c:v>2348</c:v>
                </c:pt>
                <c:pt idx="106">
                  <c:v>2466</c:v>
                </c:pt>
                <c:pt idx="107">
                  <c:v>2759</c:v>
                </c:pt>
                <c:pt idx="108">
                  <c:v>2359</c:v>
                </c:pt>
                <c:pt idx="109">
                  <c:v>2507</c:v>
                </c:pt>
                <c:pt idx="110">
                  <c:v>2384</c:v>
                </c:pt>
                <c:pt idx="111">
                  <c:v>2475</c:v>
                </c:pt>
                <c:pt idx="112">
                  <c:v>2569</c:v>
                </c:pt>
                <c:pt idx="113">
                  <c:v>2351</c:v>
                </c:pt>
                <c:pt idx="114">
                  <c:v>2784</c:v>
                </c:pt>
                <c:pt idx="115">
                  <c:v>2831</c:v>
                </c:pt>
                <c:pt idx="116">
                  <c:v>2347</c:v>
                </c:pt>
                <c:pt idx="117">
                  <c:v>2268</c:v>
                </c:pt>
                <c:pt idx="118">
                  <c:v>2120</c:v>
                </c:pt>
                <c:pt idx="119">
                  <c:v>2436</c:v>
                </c:pt>
                <c:pt idx="120">
                  <c:v>2495</c:v>
                </c:pt>
                <c:pt idx="121">
                  <c:v>2172</c:v>
                </c:pt>
                <c:pt idx="122">
                  <c:v>2353</c:v>
                </c:pt>
                <c:pt idx="123">
                  <c:v>2406</c:v>
                </c:pt>
                <c:pt idx="124">
                  <c:v>2661</c:v>
                </c:pt>
                <c:pt idx="125">
                  <c:v>2642</c:v>
                </c:pt>
                <c:pt idx="126">
                  <c:v>2629</c:v>
                </c:pt>
                <c:pt idx="127">
                  <c:v>2524</c:v>
                </c:pt>
                <c:pt idx="128">
                  <c:v>2489</c:v>
                </c:pt>
                <c:pt idx="129">
                  <c:v>1920</c:v>
                </c:pt>
                <c:pt idx="130">
                  <c:v>2273</c:v>
                </c:pt>
                <c:pt idx="131">
                  <c:v>2406</c:v>
                </c:pt>
                <c:pt idx="132">
                  <c:v>2441</c:v>
                </c:pt>
                <c:pt idx="133">
                  <c:v>2662</c:v>
                </c:pt>
                <c:pt idx="134">
                  <c:v>2612</c:v>
                </c:pt>
                <c:pt idx="135">
                  <c:v>2461</c:v>
                </c:pt>
                <c:pt idx="136">
                  <c:v>2420</c:v>
                </c:pt>
                <c:pt idx="137">
                  <c:v>2241</c:v>
                </c:pt>
                <c:pt idx="138">
                  <c:v>2964</c:v>
                </c:pt>
                <c:pt idx="139">
                  <c:v>2379</c:v>
                </c:pt>
                <c:pt idx="140">
                  <c:v>2748</c:v>
                </c:pt>
                <c:pt idx="141">
                  <c:v>2515</c:v>
                </c:pt>
                <c:pt idx="142">
                  <c:v>2589</c:v>
                </c:pt>
                <c:pt idx="143">
                  <c:v>1946</c:v>
                </c:pt>
                <c:pt idx="144">
                  <c:v>2537</c:v>
                </c:pt>
                <c:pt idx="145">
                  <c:v>2343</c:v>
                </c:pt>
                <c:pt idx="146">
                  <c:v>2372</c:v>
                </c:pt>
                <c:pt idx="147">
                  <c:v>2424</c:v>
                </c:pt>
                <c:pt idx="148">
                  <c:v>2272</c:v>
                </c:pt>
                <c:pt idx="149">
                  <c:v>2265</c:v>
                </c:pt>
                <c:pt idx="150">
                  <c:v>2038</c:v>
                </c:pt>
                <c:pt idx="151">
                  <c:v>3190</c:v>
                </c:pt>
                <c:pt idx="152">
                  <c:v>2021</c:v>
                </c:pt>
                <c:pt idx="153">
                  <c:v>1811</c:v>
                </c:pt>
                <c:pt idx="154">
                  <c:v>2316</c:v>
                </c:pt>
                <c:pt idx="155">
                  <c:v>2314</c:v>
                </c:pt>
                <c:pt idx="156">
                  <c:v>2314</c:v>
                </c:pt>
                <c:pt idx="157">
                  <c:v>2422</c:v>
                </c:pt>
                <c:pt idx="158">
                  <c:v>2557</c:v>
                </c:pt>
                <c:pt idx="159">
                  <c:v>3130</c:v>
                </c:pt>
                <c:pt idx="160">
                  <c:v>2135</c:v>
                </c:pt>
                <c:pt idx="161">
                  <c:v>2208</c:v>
                </c:pt>
                <c:pt idx="162">
                  <c:v>2009</c:v>
                </c:pt>
                <c:pt idx="163">
                  <c:v>1964</c:v>
                </c:pt>
                <c:pt idx="164">
                  <c:v>2499</c:v>
                </c:pt>
                <c:pt idx="165">
                  <c:v>2886</c:v>
                </c:pt>
                <c:pt idx="166">
                  <c:v>2704</c:v>
                </c:pt>
                <c:pt idx="167">
                  <c:v>3049</c:v>
                </c:pt>
                <c:pt idx="168">
                  <c:v>3405</c:v>
                </c:pt>
                <c:pt idx="169">
                  <c:v>3302</c:v>
                </c:pt>
                <c:pt idx="170">
                  <c:v>3003</c:v>
                </c:pt>
                <c:pt idx="171">
                  <c:v>3013</c:v>
                </c:pt>
                <c:pt idx="172">
                  <c:v>2997</c:v>
                </c:pt>
                <c:pt idx="173">
                  <c:v>2850</c:v>
                </c:pt>
                <c:pt idx="174">
                  <c:v>2738</c:v>
                </c:pt>
                <c:pt idx="175">
                  <c:v>2880</c:v>
                </c:pt>
                <c:pt idx="176">
                  <c:v>2464</c:v>
                </c:pt>
                <c:pt idx="177">
                  <c:v>2652</c:v>
                </c:pt>
                <c:pt idx="178">
                  <c:v>2518</c:v>
                </c:pt>
                <c:pt idx="179">
                  <c:v>2440</c:v>
                </c:pt>
                <c:pt idx="180">
                  <c:v>2495</c:v>
                </c:pt>
                <c:pt idx="181">
                  <c:v>2323</c:v>
                </c:pt>
                <c:pt idx="182">
                  <c:v>2656</c:v>
                </c:pt>
                <c:pt idx="183">
                  <c:v>2305</c:v>
                </c:pt>
                <c:pt idx="184">
                  <c:v>2545</c:v>
                </c:pt>
                <c:pt idx="185">
                  <c:v>2678</c:v>
                </c:pt>
                <c:pt idx="186">
                  <c:v>2667</c:v>
                </c:pt>
                <c:pt idx="187">
                  <c:v>2683</c:v>
                </c:pt>
                <c:pt idx="188">
                  <c:v>2717</c:v>
                </c:pt>
                <c:pt idx="189">
                  <c:v>2500</c:v>
                </c:pt>
                <c:pt idx="190">
                  <c:v>2940</c:v>
                </c:pt>
                <c:pt idx="191">
                  <c:v>3083</c:v>
                </c:pt>
                <c:pt idx="192">
                  <c:v>3177</c:v>
                </c:pt>
                <c:pt idx="193">
                  <c:v>3352</c:v>
                </c:pt>
                <c:pt idx="194">
                  <c:v>2635</c:v>
                </c:pt>
                <c:pt idx="195">
                  <c:v>2669</c:v>
                </c:pt>
                <c:pt idx="196">
                  <c:v>1605</c:v>
                </c:pt>
                <c:pt idx="197">
                  <c:v>3146</c:v>
                </c:pt>
                <c:pt idx="198">
                  <c:v>3577</c:v>
                </c:pt>
                <c:pt idx="199">
                  <c:v>3150</c:v>
                </c:pt>
                <c:pt idx="200">
                  <c:v>502</c:v>
                </c:pt>
                <c:pt idx="201">
                  <c:v>2625</c:v>
                </c:pt>
                <c:pt idx="202">
                  <c:v>3273</c:v>
                </c:pt>
                <c:pt idx="203">
                  <c:v>2636</c:v>
                </c:pt>
                <c:pt idx="204">
                  <c:v>2912</c:v>
                </c:pt>
                <c:pt idx="205">
                  <c:v>3242</c:v>
                </c:pt>
                <c:pt idx="206">
                  <c:v>3671</c:v>
                </c:pt>
                <c:pt idx="207">
                  <c:v>3299</c:v>
                </c:pt>
                <c:pt idx="208">
                  <c:v>2737</c:v>
                </c:pt>
                <c:pt idx="209">
                  <c:v>2954</c:v>
                </c:pt>
                <c:pt idx="210">
                  <c:v>2570</c:v>
                </c:pt>
                <c:pt idx="211">
                  <c:v>3019</c:v>
                </c:pt>
                <c:pt idx="212">
                  <c:v>2820</c:v>
                </c:pt>
                <c:pt idx="213">
                  <c:v>2509</c:v>
                </c:pt>
                <c:pt idx="214">
                  <c:v>2146</c:v>
                </c:pt>
                <c:pt idx="215">
                  <c:v>2155</c:v>
                </c:pt>
                <c:pt idx="216">
                  <c:v>2315</c:v>
                </c:pt>
                <c:pt idx="217">
                  <c:v>2520</c:v>
                </c:pt>
                <c:pt idx="218">
                  <c:v>2570</c:v>
                </c:pt>
                <c:pt idx="219">
                  <c:v>2409</c:v>
                </c:pt>
                <c:pt idx="220">
                  <c:v>2634</c:v>
                </c:pt>
                <c:pt idx="221">
                  <c:v>3475</c:v>
                </c:pt>
                <c:pt idx="222">
                  <c:v>3014</c:v>
                </c:pt>
                <c:pt idx="223">
                  <c:v>3476</c:v>
                </c:pt>
                <c:pt idx="224">
                  <c:v>3940</c:v>
                </c:pt>
                <c:pt idx="225">
                  <c:v>3069</c:v>
                </c:pt>
                <c:pt idx="226">
                  <c:v>3241</c:v>
                </c:pt>
                <c:pt idx="227">
                  <c:v>3436</c:v>
                </c:pt>
                <c:pt idx="228">
                  <c:v>4413</c:v>
                </c:pt>
                <c:pt idx="229">
                  <c:v>4194</c:v>
                </c:pt>
                <c:pt idx="230">
                  <c:v>3925</c:v>
                </c:pt>
                <c:pt idx="231">
                  <c:v>3463</c:v>
                </c:pt>
                <c:pt idx="232">
                  <c:v>3021</c:v>
                </c:pt>
                <c:pt idx="233">
                  <c:v>2720</c:v>
                </c:pt>
                <c:pt idx="234">
                  <c:v>2680</c:v>
                </c:pt>
                <c:pt idx="235">
                  <c:v>2607</c:v>
                </c:pt>
                <c:pt idx="236">
                  <c:v>2845</c:v>
                </c:pt>
                <c:pt idx="237">
                  <c:v>2596</c:v>
                </c:pt>
                <c:pt idx="238">
                  <c:v>2617</c:v>
                </c:pt>
                <c:pt idx="239">
                  <c:v>2413</c:v>
                </c:pt>
                <c:pt idx="240">
                  <c:v>2565</c:v>
                </c:pt>
                <c:pt idx="241">
                  <c:v>2342</c:v>
                </c:pt>
                <c:pt idx="242">
                  <c:v>2886</c:v>
                </c:pt>
                <c:pt idx="243">
                  <c:v>3436</c:v>
                </c:pt>
                <c:pt idx="244">
                  <c:v>3452</c:v>
                </c:pt>
                <c:pt idx="245">
                  <c:v>3185</c:v>
                </c:pt>
                <c:pt idx="246">
                  <c:v>3484</c:v>
                </c:pt>
                <c:pt idx="247">
                  <c:v>3484</c:v>
                </c:pt>
                <c:pt idx="248">
                  <c:v>3811</c:v>
                </c:pt>
                <c:pt idx="249">
                  <c:v>5990</c:v>
                </c:pt>
                <c:pt idx="250">
                  <c:v>3836</c:v>
                </c:pt>
                <c:pt idx="251">
                  <c:v>3225</c:v>
                </c:pt>
                <c:pt idx="252">
                  <c:v>3391</c:v>
                </c:pt>
                <c:pt idx="253">
                  <c:v>3304</c:v>
                </c:pt>
                <c:pt idx="254">
                  <c:v>3266</c:v>
                </c:pt>
                <c:pt idx="255">
                  <c:v>3906</c:v>
                </c:pt>
                <c:pt idx="256">
                  <c:v>4080</c:v>
                </c:pt>
                <c:pt idx="257">
                  <c:v>3731</c:v>
                </c:pt>
                <c:pt idx="258">
                  <c:v>4546</c:v>
                </c:pt>
                <c:pt idx="259">
                  <c:v>4446</c:v>
                </c:pt>
                <c:pt idx="260">
                  <c:v>3546</c:v>
                </c:pt>
                <c:pt idx="261">
                  <c:v>3034</c:v>
                </c:pt>
                <c:pt idx="262">
                  <c:v>3445</c:v>
                </c:pt>
                <c:pt idx="263">
                  <c:v>3584</c:v>
                </c:pt>
                <c:pt idx="264">
                  <c:v>3738</c:v>
                </c:pt>
                <c:pt idx="265">
                  <c:v>3886</c:v>
                </c:pt>
                <c:pt idx="266">
                  <c:v>4493</c:v>
                </c:pt>
                <c:pt idx="267">
                  <c:v>4546</c:v>
                </c:pt>
                <c:pt idx="268">
                  <c:v>4332</c:v>
                </c:pt>
                <c:pt idx="269">
                  <c:v>3476</c:v>
                </c:pt>
                <c:pt idx="270">
                  <c:v>3752</c:v>
                </c:pt>
                <c:pt idx="271">
                  <c:v>3673</c:v>
                </c:pt>
                <c:pt idx="272">
                  <c:v>3232</c:v>
                </c:pt>
                <c:pt idx="273">
                  <c:v>3252</c:v>
                </c:pt>
                <c:pt idx="274">
                  <c:v>3452</c:v>
                </c:pt>
                <c:pt idx="275">
                  <c:v>3514</c:v>
                </c:pt>
                <c:pt idx="276">
                  <c:v>3151</c:v>
                </c:pt>
                <c:pt idx="277">
                  <c:v>3533</c:v>
                </c:pt>
                <c:pt idx="278">
                  <c:v>3904</c:v>
                </c:pt>
                <c:pt idx="279">
                  <c:v>3578</c:v>
                </c:pt>
                <c:pt idx="280">
                  <c:v>3607</c:v>
                </c:pt>
                <c:pt idx="281">
                  <c:v>3361</c:v>
                </c:pt>
                <c:pt idx="282">
                  <c:v>4447</c:v>
                </c:pt>
                <c:pt idx="283">
                  <c:v>4439</c:v>
                </c:pt>
                <c:pt idx="284">
                  <c:v>4571</c:v>
                </c:pt>
                <c:pt idx="285">
                  <c:v>4666</c:v>
                </c:pt>
                <c:pt idx="286">
                  <c:v>4495</c:v>
                </c:pt>
                <c:pt idx="287">
                  <c:v>3996</c:v>
                </c:pt>
                <c:pt idx="288">
                  <c:v>3736</c:v>
                </c:pt>
                <c:pt idx="289">
                  <c:v>4148</c:v>
                </c:pt>
                <c:pt idx="290">
                  <c:v>4135</c:v>
                </c:pt>
                <c:pt idx="291">
                  <c:v>3924</c:v>
                </c:pt>
                <c:pt idx="292">
                  <c:v>4177</c:v>
                </c:pt>
                <c:pt idx="293">
                  <c:v>4370</c:v>
                </c:pt>
                <c:pt idx="294">
                  <c:v>4585</c:v>
                </c:pt>
                <c:pt idx="295">
                  <c:v>4529</c:v>
                </c:pt>
                <c:pt idx="296">
                  <c:v>5014</c:v>
                </c:pt>
                <c:pt idx="297">
                  <c:v>4830</c:v>
                </c:pt>
                <c:pt idx="298">
                  <c:v>4292</c:v>
                </c:pt>
                <c:pt idx="299">
                  <c:v>4337</c:v>
                </c:pt>
                <c:pt idx="300">
                  <c:v>4629</c:v>
                </c:pt>
                <c:pt idx="301">
                  <c:v>4411</c:v>
                </c:pt>
                <c:pt idx="302">
                  <c:v>4466</c:v>
                </c:pt>
                <c:pt idx="303">
                  <c:v>5370</c:v>
                </c:pt>
                <c:pt idx="304">
                  <c:v>4639</c:v>
                </c:pt>
                <c:pt idx="305">
                  <c:v>5040</c:v>
                </c:pt>
                <c:pt idx="306">
                  <c:v>5178</c:v>
                </c:pt>
                <c:pt idx="307">
                  <c:v>4347</c:v>
                </c:pt>
                <c:pt idx="308">
                  <c:v>5275</c:v>
                </c:pt>
                <c:pt idx="309">
                  <c:v>5028</c:v>
                </c:pt>
                <c:pt idx="310">
                  <c:v>4823</c:v>
                </c:pt>
                <c:pt idx="311">
                  <c:v>4979</c:v>
                </c:pt>
                <c:pt idx="312">
                  <c:v>4283</c:v>
                </c:pt>
                <c:pt idx="313">
                  <c:v>4284</c:v>
                </c:pt>
                <c:pt idx="314">
                  <c:v>4056</c:v>
                </c:pt>
                <c:pt idx="315">
                  <c:v>4516</c:v>
                </c:pt>
                <c:pt idx="316">
                  <c:v>4239</c:v>
                </c:pt>
                <c:pt idx="317">
                  <c:v>4300</c:v>
                </c:pt>
                <c:pt idx="318">
                  <c:v>3796</c:v>
                </c:pt>
                <c:pt idx="319">
                  <c:v>3610</c:v>
                </c:pt>
                <c:pt idx="320">
                  <c:v>3885</c:v>
                </c:pt>
                <c:pt idx="321">
                  <c:v>3878</c:v>
                </c:pt>
                <c:pt idx="322">
                  <c:v>4104</c:v>
                </c:pt>
                <c:pt idx="323">
                  <c:v>4024</c:v>
                </c:pt>
                <c:pt idx="324">
                  <c:v>3970</c:v>
                </c:pt>
                <c:pt idx="325">
                  <c:v>4061</c:v>
                </c:pt>
                <c:pt idx="326">
                  <c:v>3909</c:v>
                </c:pt>
                <c:pt idx="327">
                  <c:v>3909</c:v>
                </c:pt>
                <c:pt idx="328">
                  <c:v>3909</c:v>
                </c:pt>
                <c:pt idx="329">
                  <c:v>3909</c:v>
                </c:pt>
                <c:pt idx="330">
                  <c:v>3980</c:v>
                </c:pt>
                <c:pt idx="331">
                  <c:v>4503</c:v>
                </c:pt>
                <c:pt idx="332">
                  <c:v>4589</c:v>
                </c:pt>
                <c:pt idx="333">
                  <c:v>4877</c:v>
                </c:pt>
                <c:pt idx="334">
                  <c:v>4739</c:v>
                </c:pt>
                <c:pt idx="335">
                  <c:v>4588</c:v>
                </c:pt>
                <c:pt idx="336">
                  <c:v>5366</c:v>
                </c:pt>
                <c:pt idx="337">
                  <c:v>5340</c:v>
                </c:pt>
                <c:pt idx="338">
                  <c:v>5238</c:v>
                </c:pt>
                <c:pt idx="339">
                  <c:v>5721</c:v>
                </c:pt>
                <c:pt idx="340">
                  <c:v>4882</c:v>
                </c:pt>
                <c:pt idx="341">
                  <c:v>5763</c:v>
                </c:pt>
                <c:pt idx="342">
                  <c:v>4688</c:v>
                </c:pt>
                <c:pt idx="343">
                  <c:v>4493</c:v>
                </c:pt>
                <c:pt idx="344">
                  <c:v>4474</c:v>
                </c:pt>
                <c:pt idx="345">
                  <c:v>4241</c:v>
                </c:pt>
                <c:pt idx="346">
                  <c:v>4326</c:v>
                </c:pt>
                <c:pt idx="347">
                  <c:v>5031</c:v>
                </c:pt>
                <c:pt idx="348">
                  <c:v>4506</c:v>
                </c:pt>
                <c:pt idx="349">
                  <c:v>5290</c:v>
                </c:pt>
                <c:pt idx="350">
                  <c:v>4731</c:v>
                </c:pt>
                <c:pt idx="351">
                  <c:v>4730</c:v>
                </c:pt>
                <c:pt idx="352">
                  <c:v>4478</c:v>
                </c:pt>
                <c:pt idx="353">
                  <c:v>5013</c:v>
                </c:pt>
                <c:pt idx="354">
                  <c:v>4957</c:v>
                </c:pt>
                <c:pt idx="355">
                  <c:v>4456</c:v>
                </c:pt>
                <c:pt idx="356">
                  <c:v>4236</c:v>
                </c:pt>
                <c:pt idx="357">
                  <c:v>2844</c:v>
                </c:pt>
                <c:pt idx="358">
                  <c:v>4180</c:v>
                </c:pt>
                <c:pt idx="359">
                  <c:v>3430</c:v>
                </c:pt>
                <c:pt idx="360">
                  <c:v>5243</c:v>
                </c:pt>
                <c:pt idx="361">
                  <c:v>4460</c:v>
                </c:pt>
                <c:pt idx="362">
                  <c:v>5069</c:v>
                </c:pt>
                <c:pt idx="363">
                  <c:v>4766</c:v>
                </c:pt>
                <c:pt idx="364">
                  <c:v>4750</c:v>
                </c:pt>
                <c:pt idx="365">
                  <c:v>4380</c:v>
                </c:pt>
                <c:pt idx="366">
                  <c:v>4526</c:v>
                </c:pt>
                <c:pt idx="367">
                  <c:v>4230</c:v>
                </c:pt>
                <c:pt idx="368">
                  <c:v>5235</c:v>
                </c:pt>
                <c:pt idx="369">
                  <c:v>4038</c:v>
                </c:pt>
                <c:pt idx="370">
                  <c:v>3582</c:v>
                </c:pt>
                <c:pt idx="371">
                  <c:v>3340</c:v>
                </c:pt>
                <c:pt idx="372">
                  <c:v>3289</c:v>
                </c:pt>
                <c:pt idx="373">
                  <c:v>2694</c:v>
                </c:pt>
                <c:pt idx="374">
                  <c:v>2379</c:v>
                </c:pt>
                <c:pt idx="375">
                  <c:v>2205</c:v>
                </c:pt>
                <c:pt idx="376">
                  <c:v>2220</c:v>
                </c:pt>
                <c:pt idx="377">
                  <c:v>2259</c:v>
                </c:pt>
                <c:pt idx="378">
                  <c:v>2110</c:v>
                </c:pt>
                <c:pt idx="379">
                  <c:v>1988</c:v>
                </c:pt>
                <c:pt idx="380">
                  <c:v>2076</c:v>
                </c:pt>
                <c:pt idx="381">
                  <c:v>2126</c:v>
                </c:pt>
                <c:pt idx="382">
                  <c:v>1941</c:v>
                </c:pt>
                <c:pt idx="383">
                  <c:v>2349</c:v>
                </c:pt>
                <c:pt idx="384">
                  <c:v>2092</c:v>
                </c:pt>
                <c:pt idx="385">
                  <c:v>2046</c:v>
                </c:pt>
                <c:pt idx="386">
                  <c:v>2255</c:v>
                </c:pt>
                <c:pt idx="387">
                  <c:v>1932</c:v>
                </c:pt>
                <c:pt idx="388">
                  <c:v>2111</c:v>
                </c:pt>
                <c:pt idx="389">
                  <c:v>2159</c:v>
                </c:pt>
                <c:pt idx="390">
                  <c:v>1995</c:v>
                </c:pt>
                <c:pt idx="391">
                  <c:v>2133</c:v>
                </c:pt>
                <c:pt idx="392">
                  <c:v>2142</c:v>
                </c:pt>
                <c:pt idx="393">
                  <c:v>1979</c:v>
                </c:pt>
                <c:pt idx="394">
                  <c:v>2068</c:v>
                </c:pt>
                <c:pt idx="395">
                  <c:v>2114</c:v>
                </c:pt>
                <c:pt idx="396">
                  <c:v>1754</c:v>
                </c:pt>
                <c:pt idx="397">
                  <c:v>1978</c:v>
                </c:pt>
                <c:pt idx="398">
                  <c:v>2130</c:v>
                </c:pt>
                <c:pt idx="399">
                  <c:v>2473</c:v>
                </c:pt>
                <c:pt idx="400">
                  <c:v>2467</c:v>
                </c:pt>
                <c:pt idx="401">
                  <c:v>2013</c:v>
                </c:pt>
                <c:pt idx="402">
                  <c:v>2208</c:v>
                </c:pt>
                <c:pt idx="403">
                  <c:v>1951</c:v>
                </c:pt>
                <c:pt idx="404">
                  <c:v>1891</c:v>
                </c:pt>
                <c:pt idx="405">
                  <c:v>2043</c:v>
                </c:pt>
                <c:pt idx="406">
                  <c:v>2117</c:v>
                </c:pt>
                <c:pt idx="407">
                  <c:v>2003</c:v>
                </c:pt>
                <c:pt idx="408">
                  <c:v>1884</c:v>
                </c:pt>
                <c:pt idx="409">
                  <c:v>2077</c:v>
                </c:pt>
                <c:pt idx="410">
                  <c:v>1644</c:v>
                </c:pt>
                <c:pt idx="411">
                  <c:v>1935</c:v>
                </c:pt>
                <c:pt idx="412">
                  <c:v>1514</c:v>
                </c:pt>
                <c:pt idx="413">
                  <c:v>2264</c:v>
                </c:pt>
                <c:pt idx="414">
                  <c:v>1457</c:v>
                </c:pt>
                <c:pt idx="415">
                  <c:v>1974</c:v>
                </c:pt>
                <c:pt idx="416">
                  <c:v>1566</c:v>
                </c:pt>
                <c:pt idx="417">
                  <c:v>1353</c:v>
                </c:pt>
                <c:pt idx="418">
                  <c:v>1271</c:v>
                </c:pt>
                <c:pt idx="419">
                  <c:v>1425</c:v>
                </c:pt>
                <c:pt idx="420">
                  <c:v>1384</c:v>
                </c:pt>
                <c:pt idx="421">
                  <c:v>1206</c:v>
                </c:pt>
                <c:pt idx="422">
                  <c:v>1047</c:v>
                </c:pt>
                <c:pt idx="423">
                  <c:v>1038</c:v>
                </c:pt>
                <c:pt idx="424">
                  <c:v>1591</c:v>
                </c:pt>
                <c:pt idx="425">
                  <c:v>1661</c:v>
                </c:pt>
                <c:pt idx="426">
                  <c:v>1691</c:v>
                </c:pt>
                <c:pt idx="427">
                  <c:v>1492</c:v>
                </c:pt>
                <c:pt idx="428">
                  <c:v>1247</c:v>
                </c:pt>
                <c:pt idx="429">
                  <c:v>1314</c:v>
                </c:pt>
                <c:pt idx="430">
                  <c:v>1249</c:v>
                </c:pt>
                <c:pt idx="431">
                  <c:v>1236</c:v>
                </c:pt>
                <c:pt idx="432">
                  <c:v>1089</c:v>
                </c:pt>
                <c:pt idx="433">
                  <c:v>1345</c:v>
                </c:pt>
                <c:pt idx="434">
                  <c:v>1225</c:v>
                </c:pt>
                <c:pt idx="435">
                  <c:v>1441</c:v>
                </c:pt>
                <c:pt idx="436">
                  <c:v>1379</c:v>
                </c:pt>
                <c:pt idx="437">
                  <c:v>1097</c:v>
                </c:pt>
                <c:pt idx="438">
                  <c:v>939</c:v>
                </c:pt>
                <c:pt idx="439">
                  <c:v>1824</c:v>
                </c:pt>
                <c:pt idx="440">
                  <c:v>1975</c:v>
                </c:pt>
                <c:pt idx="441">
                  <c:v>1613</c:v>
                </c:pt>
                <c:pt idx="442">
                  <c:v>1987</c:v>
                </c:pt>
                <c:pt idx="443">
                  <c:v>2062</c:v>
                </c:pt>
                <c:pt idx="444">
                  <c:v>2124</c:v>
                </c:pt>
                <c:pt idx="445">
                  <c:v>2280</c:v>
                </c:pt>
                <c:pt idx="446">
                  <c:v>2529</c:v>
                </c:pt>
                <c:pt idx="447">
                  <c:v>2304</c:v>
                </c:pt>
                <c:pt idx="448">
                  <c:v>2417</c:v>
                </c:pt>
                <c:pt idx="449">
                  <c:v>2532</c:v>
                </c:pt>
                <c:pt idx="450">
                  <c:v>3279</c:v>
                </c:pt>
                <c:pt idx="451">
                  <c:v>2485</c:v>
                </c:pt>
                <c:pt idx="452">
                  <c:v>4208</c:v>
                </c:pt>
                <c:pt idx="453">
                  <c:v>3998</c:v>
                </c:pt>
                <c:pt idx="454">
                  <c:v>3411</c:v>
                </c:pt>
                <c:pt idx="455">
                  <c:v>3032</c:v>
                </c:pt>
                <c:pt idx="456">
                  <c:v>2618</c:v>
                </c:pt>
                <c:pt idx="457">
                  <c:v>2485</c:v>
                </c:pt>
                <c:pt idx="458">
                  <c:v>2369</c:v>
                </c:pt>
                <c:pt idx="459">
                  <c:v>2358</c:v>
                </c:pt>
                <c:pt idx="460">
                  <c:v>2208</c:v>
                </c:pt>
                <c:pt idx="461">
                  <c:v>2200</c:v>
                </c:pt>
                <c:pt idx="462">
                  <c:v>2180</c:v>
                </c:pt>
                <c:pt idx="463">
                  <c:v>2399</c:v>
                </c:pt>
                <c:pt idx="464">
                  <c:v>2407</c:v>
                </c:pt>
                <c:pt idx="465">
                  <c:v>2392</c:v>
                </c:pt>
                <c:pt idx="466">
                  <c:v>2440</c:v>
                </c:pt>
                <c:pt idx="467">
                  <c:v>2120</c:v>
                </c:pt>
                <c:pt idx="468">
                  <c:v>2352</c:v>
                </c:pt>
                <c:pt idx="469">
                  <c:v>2592</c:v>
                </c:pt>
                <c:pt idx="470">
                  <c:v>2997</c:v>
                </c:pt>
                <c:pt idx="471">
                  <c:v>2518</c:v>
                </c:pt>
                <c:pt idx="472">
                  <c:v>2336</c:v>
                </c:pt>
                <c:pt idx="473">
                  <c:v>2318</c:v>
                </c:pt>
                <c:pt idx="474">
                  <c:v>2568</c:v>
                </c:pt>
                <c:pt idx="475">
                  <c:v>1974</c:v>
                </c:pt>
                <c:pt idx="476">
                  <c:v>1726</c:v>
                </c:pt>
                <c:pt idx="477">
                  <c:v>1755</c:v>
                </c:pt>
                <c:pt idx="478">
                  <c:v>2138</c:v>
                </c:pt>
                <c:pt idx="479">
                  <c:v>2167</c:v>
                </c:pt>
                <c:pt idx="480">
                  <c:v>2647</c:v>
                </c:pt>
                <c:pt idx="481">
                  <c:v>2108</c:v>
                </c:pt>
                <c:pt idx="482">
                  <c:v>2529</c:v>
                </c:pt>
                <c:pt idx="483">
                  <c:v>2492</c:v>
                </c:pt>
                <c:pt idx="484">
                  <c:v>2519</c:v>
                </c:pt>
                <c:pt idx="485">
                  <c:v>2631</c:v>
                </c:pt>
                <c:pt idx="486">
                  <c:v>2254</c:v>
                </c:pt>
                <c:pt idx="487">
                  <c:v>2594</c:v>
                </c:pt>
                <c:pt idx="488">
                  <c:v>2531</c:v>
                </c:pt>
                <c:pt idx="489">
                  <c:v>2816</c:v>
                </c:pt>
                <c:pt idx="490">
                  <c:v>2487</c:v>
                </c:pt>
                <c:pt idx="491">
                  <c:v>2319</c:v>
                </c:pt>
                <c:pt idx="492">
                  <c:v>2295</c:v>
                </c:pt>
                <c:pt idx="493">
                  <c:v>2377</c:v>
                </c:pt>
                <c:pt idx="494">
                  <c:v>2382</c:v>
                </c:pt>
                <c:pt idx="495">
                  <c:v>2342</c:v>
                </c:pt>
                <c:pt idx="496">
                  <c:v>2240</c:v>
                </c:pt>
                <c:pt idx="497">
                  <c:v>2252</c:v>
                </c:pt>
                <c:pt idx="498">
                  <c:v>2205</c:v>
                </c:pt>
                <c:pt idx="499">
                  <c:v>2030</c:v>
                </c:pt>
                <c:pt idx="500">
                  <c:v>2307</c:v>
                </c:pt>
                <c:pt idx="501">
                  <c:v>2412</c:v>
                </c:pt>
                <c:pt idx="502">
                  <c:v>2641</c:v>
                </c:pt>
                <c:pt idx="503">
                  <c:v>2074</c:v>
                </c:pt>
                <c:pt idx="504">
                  <c:v>2305</c:v>
                </c:pt>
                <c:pt idx="505">
                  <c:v>2512</c:v>
                </c:pt>
                <c:pt idx="506">
                  <c:v>2195</c:v>
                </c:pt>
                <c:pt idx="507">
                  <c:v>2173</c:v>
                </c:pt>
                <c:pt idx="508">
                  <c:v>2309</c:v>
                </c:pt>
                <c:pt idx="509">
                  <c:v>2375</c:v>
                </c:pt>
                <c:pt idx="510">
                  <c:v>2163</c:v>
                </c:pt>
                <c:pt idx="511">
                  <c:v>2070</c:v>
                </c:pt>
                <c:pt idx="512">
                  <c:v>2085</c:v>
                </c:pt>
                <c:pt idx="513">
                  <c:v>2566</c:v>
                </c:pt>
                <c:pt idx="514">
                  <c:v>1788</c:v>
                </c:pt>
                <c:pt idx="515">
                  <c:v>1833</c:v>
                </c:pt>
                <c:pt idx="516">
                  <c:v>1919</c:v>
                </c:pt>
                <c:pt idx="517">
                  <c:v>2116</c:v>
                </c:pt>
                <c:pt idx="518">
                  <c:v>2207</c:v>
                </c:pt>
                <c:pt idx="519">
                  <c:v>1659</c:v>
                </c:pt>
                <c:pt idx="520">
                  <c:v>1924</c:v>
                </c:pt>
                <c:pt idx="521">
                  <c:v>2103</c:v>
                </c:pt>
                <c:pt idx="522">
                  <c:v>2032</c:v>
                </c:pt>
                <c:pt idx="523">
                  <c:v>1828</c:v>
                </c:pt>
                <c:pt idx="524">
                  <c:v>1618</c:v>
                </c:pt>
                <c:pt idx="525">
                  <c:v>1582</c:v>
                </c:pt>
                <c:pt idx="526">
                  <c:v>1813</c:v>
                </c:pt>
                <c:pt idx="527">
                  <c:v>1574</c:v>
                </c:pt>
                <c:pt idx="528">
                  <c:v>1970</c:v>
                </c:pt>
                <c:pt idx="529">
                  <c:v>1941</c:v>
                </c:pt>
                <c:pt idx="530">
                  <c:v>1699</c:v>
                </c:pt>
                <c:pt idx="531">
                  <c:v>2095</c:v>
                </c:pt>
                <c:pt idx="532">
                  <c:v>2101</c:v>
                </c:pt>
                <c:pt idx="533">
                  <c:v>2217</c:v>
                </c:pt>
                <c:pt idx="534">
                  <c:v>1978</c:v>
                </c:pt>
                <c:pt idx="535">
                  <c:v>2176</c:v>
                </c:pt>
                <c:pt idx="536">
                  <c:v>1729</c:v>
                </c:pt>
                <c:pt idx="537">
                  <c:v>1802</c:v>
                </c:pt>
                <c:pt idx="538">
                  <c:v>1819</c:v>
                </c:pt>
                <c:pt idx="539">
                  <c:v>1998</c:v>
                </c:pt>
                <c:pt idx="540">
                  <c:v>1908</c:v>
                </c:pt>
                <c:pt idx="541">
                  <c:v>1936</c:v>
                </c:pt>
                <c:pt idx="542">
                  <c:v>1929</c:v>
                </c:pt>
                <c:pt idx="543">
                  <c:v>1975</c:v>
                </c:pt>
                <c:pt idx="544">
                  <c:v>1984</c:v>
                </c:pt>
                <c:pt idx="545">
                  <c:v>1572</c:v>
                </c:pt>
                <c:pt idx="546">
                  <c:v>2164</c:v>
                </c:pt>
                <c:pt idx="547">
                  <c:v>1752</c:v>
                </c:pt>
                <c:pt idx="548">
                  <c:v>2166</c:v>
                </c:pt>
                <c:pt idx="549">
                  <c:v>1830</c:v>
                </c:pt>
                <c:pt idx="550">
                  <c:v>1930</c:v>
                </c:pt>
                <c:pt idx="551">
                  <c:v>1979</c:v>
                </c:pt>
                <c:pt idx="552">
                  <c:v>1680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59-4664-91CD-319907613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5563568"/>
        <c:axId val="585569800"/>
      </c:lineChart>
      <c:dateAx>
        <c:axId val="585563568"/>
        <c:scaling>
          <c:orientation val="minMax"/>
          <c:min val="43497"/>
        </c:scaling>
        <c:delete val="0"/>
        <c:axPos val="b"/>
        <c:numFmt formatCode="yyyy/m/d;@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280000" spcFirstLastPara="1" vertOverflow="ellipsis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  <a:sym typeface="Times New Roman" panose="02020603050405020304" pitchFamily="18" charset="0"/>
              </a:defRPr>
            </a:pPr>
            <a:endParaRPr lang="zh-CN"/>
          </a:p>
        </c:txPr>
        <c:crossAx val="585569800"/>
        <c:crosses val="autoZero"/>
        <c:auto val="1"/>
        <c:lblOffset val="100"/>
        <c:baseTimeUnit val="days"/>
        <c:majorUnit val="1"/>
        <c:majorTimeUnit val="months"/>
      </c:dateAx>
      <c:valAx>
        <c:axId val="585569800"/>
        <c:scaling>
          <c:orientation val="minMax"/>
          <c:max val="20000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sysDash"/>
              <a:round/>
            </a:ln>
            <a:effectLst/>
          </c:spPr>
        </c:majorGridlines>
        <c:numFmt formatCode="#,##0_ 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5563568"/>
        <c:crosses val="autoZero"/>
        <c:crossBetween val="between"/>
        <c:majorUnit val="2000"/>
      </c:valAx>
      <c:spPr>
        <a:solidFill>
          <a:schemeClr val="bg1"/>
        </a:solidFill>
        <a:ln w="12700" cmpd="sng">
          <a:solidFill>
            <a:schemeClr val="tx1"/>
          </a:solidFill>
          <a:prstDash val="solid"/>
        </a:ln>
        <a:effectLst/>
      </c:spPr>
    </c:plotArea>
    <c:legend>
      <c:legendPos val="t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  <a:sym typeface="Times New Roman" panose="02020603050405020304" pitchFamily="18" charset="0"/>
              </a:defRPr>
            </a:pPr>
            <a:endParaRPr lang="zh-CN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  <a:sym typeface="Times New Roman" panose="02020603050405020304" pitchFamily="18" charset="0"/>
              </a:defRPr>
            </a:pPr>
            <a:endParaRPr lang="zh-CN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  <a:sym typeface="Times New Roman" panose="02020603050405020304" pitchFamily="18" charset="0"/>
              </a:defRPr>
            </a:pPr>
            <a:endParaRPr lang="zh-CN"/>
          </a:p>
        </c:txPr>
      </c:legendEntry>
      <c:layout>
        <c:manualLayout>
          <c:xMode val="edge"/>
          <c:yMode val="edge"/>
          <c:x val="0.29912423322912401"/>
          <c:y val="8.69984618862579E-2"/>
          <c:w val="0.44782321899736099"/>
          <c:h val="3.6235530951182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Times New Roman" panose="02020603050405020304" pitchFamily="18" charset="0"/>
              <a:cs typeface="Times New Roman" panose="02020603050405020304" pitchFamily="18" charset="0"/>
              <a:sym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  <a:sym typeface="Times New Roman" panose="02020603050405020304" pitchFamily="18" charset="0"/>
              </a:defRPr>
            </a:pPr>
            <a:r>
              <a:rPr lang="en-US" sz="1600"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  <a:sym typeface="Times New Roman" panose="02020603050405020304" pitchFamily="18" charset="0"/>
              </a:rPr>
              <a:t> </a:t>
            </a:r>
            <a:r>
              <a:rPr lang="en-US" sz="1600" b="1"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  <a:sym typeface="Times New Roman" panose="02020603050405020304" pitchFamily="18" charset="0"/>
              </a:rPr>
              <a:t>TA Concentration &amp; Anaerobic Remova</a:t>
            </a:r>
            <a:r>
              <a:rPr lang="en-US" sz="1600"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  <a:sym typeface="Times New Roman" panose="02020603050405020304" pitchFamily="18" charset="0"/>
              </a:rPr>
              <a:t>l</a:t>
            </a:r>
          </a:p>
          <a:p>
            <a:pPr defTabSz="914400">
              <a:defRPr sz="1600"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  <a:sym typeface="Times New Roman" panose="02020603050405020304" pitchFamily="18" charset="0"/>
              </a:defRPr>
            </a:pPr>
            <a:endParaRPr lang="en-US" sz="1600">
              <a:latin typeface="Times New Roman" panose="02020603050405020304" pitchFamily="18" charset="0"/>
              <a:ea typeface="Times New Roman" panose="02020603050405020304" pitchFamily="18" charset="0"/>
              <a:cs typeface="Times New Roman" panose="02020603050405020304" pitchFamily="18" charset="0"/>
              <a:sym typeface="Times New Roman" panose="0202060305040502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zh-CN"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Times New Roman" panose="02020603050405020304" pitchFamily="18" charset="0"/>
              <a:cs typeface="Times New Roman" panose="02020603050405020304" pitchFamily="18" charset="0"/>
              <a:sym typeface="Times New Roman" panose="02020603050405020304" pitchFamily="18" charset="0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7.8395665898388894E-2"/>
          <c:y val="0.11924370722654"/>
          <c:w val="0.83208517033854501"/>
          <c:h val="0.56552604106252202"/>
        </c:manualLayout>
      </c:layout>
      <c:lineChart>
        <c:grouping val="stacked"/>
        <c:varyColors val="0"/>
        <c:ser>
          <c:idx val="0"/>
          <c:order val="0"/>
          <c:tx>
            <c:v>Eq TA(105)</c:v>
          </c:tx>
          <c:spPr>
            <a:ln w="12700" cap="rnd" cmpd="sng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运行数据!$A$7:$A$799</c:f>
              <c:numCache>
                <c:formatCode>m/d/yyyy</c:formatCode>
                <c:ptCount val="793"/>
                <c:pt idx="0">
                  <c:v>43424</c:v>
                </c:pt>
                <c:pt idx="1">
                  <c:v>43425</c:v>
                </c:pt>
                <c:pt idx="2">
                  <c:v>43426</c:v>
                </c:pt>
                <c:pt idx="3">
                  <c:v>43427</c:v>
                </c:pt>
                <c:pt idx="4">
                  <c:v>43428</c:v>
                </c:pt>
                <c:pt idx="5">
                  <c:v>43429</c:v>
                </c:pt>
                <c:pt idx="6">
                  <c:v>43430</c:v>
                </c:pt>
                <c:pt idx="7">
                  <c:v>43431</c:v>
                </c:pt>
                <c:pt idx="8">
                  <c:v>43432</c:v>
                </c:pt>
                <c:pt idx="9">
                  <c:v>43433</c:v>
                </c:pt>
                <c:pt idx="10">
                  <c:v>43434</c:v>
                </c:pt>
                <c:pt idx="11">
                  <c:v>43435</c:v>
                </c:pt>
                <c:pt idx="12">
                  <c:v>43436</c:v>
                </c:pt>
                <c:pt idx="13">
                  <c:v>43437</c:v>
                </c:pt>
                <c:pt idx="14">
                  <c:v>43438</c:v>
                </c:pt>
                <c:pt idx="15">
                  <c:v>43439</c:v>
                </c:pt>
                <c:pt idx="16">
                  <c:v>43440</c:v>
                </c:pt>
                <c:pt idx="17">
                  <c:v>43441</c:v>
                </c:pt>
                <c:pt idx="18">
                  <c:v>43442</c:v>
                </c:pt>
                <c:pt idx="19">
                  <c:v>43443</c:v>
                </c:pt>
                <c:pt idx="20">
                  <c:v>43444</c:v>
                </c:pt>
                <c:pt idx="21">
                  <c:v>43445</c:v>
                </c:pt>
                <c:pt idx="22">
                  <c:v>43446</c:v>
                </c:pt>
                <c:pt idx="23">
                  <c:v>43447</c:v>
                </c:pt>
                <c:pt idx="24">
                  <c:v>43448</c:v>
                </c:pt>
                <c:pt idx="25">
                  <c:v>43449</c:v>
                </c:pt>
                <c:pt idx="26">
                  <c:v>43450</c:v>
                </c:pt>
                <c:pt idx="27">
                  <c:v>43451</c:v>
                </c:pt>
                <c:pt idx="28">
                  <c:v>43452</c:v>
                </c:pt>
                <c:pt idx="29">
                  <c:v>43453</c:v>
                </c:pt>
                <c:pt idx="30">
                  <c:v>43454</c:v>
                </c:pt>
                <c:pt idx="31">
                  <c:v>43455</c:v>
                </c:pt>
                <c:pt idx="32">
                  <c:v>43456</c:v>
                </c:pt>
                <c:pt idx="33">
                  <c:v>43457</c:v>
                </c:pt>
                <c:pt idx="34">
                  <c:v>43458</c:v>
                </c:pt>
                <c:pt idx="35">
                  <c:v>43459</c:v>
                </c:pt>
                <c:pt idx="36">
                  <c:v>43460</c:v>
                </c:pt>
                <c:pt idx="37">
                  <c:v>43461</c:v>
                </c:pt>
                <c:pt idx="38">
                  <c:v>43462</c:v>
                </c:pt>
                <c:pt idx="39">
                  <c:v>43463</c:v>
                </c:pt>
                <c:pt idx="40">
                  <c:v>43464</c:v>
                </c:pt>
                <c:pt idx="41">
                  <c:v>43465</c:v>
                </c:pt>
                <c:pt idx="42">
                  <c:v>43466</c:v>
                </c:pt>
                <c:pt idx="43">
                  <c:v>43467</c:v>
                </c:pt>
                <c:pt idx="44">
                  <c:v>43468</c:v>
                </c:pt>
                <c:pt idx="45">
                  <c:v>43469</c:v>
                </c:pt>
                <c:pt idx="46">
                  <c:v>43470</c:v>
                </c:pt>
                <c:pt idx="47">
                  <c:v>43471</c:v>
                </c:pt>
                <c:pt idx="48">
                  <c:v>43472</c:v>
                </c:pt>
                <c:pt idx="49">
                  <c:v>43473</c:v>
                </c:pt>
                <c:pt idx="50">
                  <c:v>43474</c:v>
                </c:pt>
                <c:pt idx="51">
                  <c:v>43475</c:v>
                </c:pt>
                <c:pt idx="52">
                  <c:v>43476</c:v>
                </c:pt>
                <c:pt idx="53">
                  <c:v>43477</c:v>
                </c:pt>
                <c:pt idx="54">
                  <c:v>43478</c:v>
                </c:pt>
                <c:pt idx="55">
                  <c:v>43479</c:v>
                </c:pt>
                <c:pt idx="56">
                  <c:v>43480</c:v>
                </c:pt>
                <c:pt idx="57">
                  <c:v>43481</c:v>
                </c:pt>
                <c:pt idx="58">
                  <c:v>43482</c:v>
                </c:pt>
                <c:pt idx="59">
                  <c:v>43483</c:v>
                </c:pt>
                <c:pt idx="60">
                  <c:v>43484</c:v>
                </c:pt>
                <c:pt idx="61">
                  <c:v>43485</c:v>
                </c:pt>
                <c:pt idx="62">
                  <c:v>43486</c:v>
                </c:pt>
                <c:pt idx="63">
                  <c:v>43487</c:v>
                </c:pt>
                <c:pt idx="64">
                  <c:v>43488</c:v>
                </c:pt>
                <c:pt idx="65">
                  <c:v>43489</c:v>
                </c:pt>
                <c:pt idx="66">
                  <c:v>43490</c:v>
                </c:pt>
                <c:pt idx="67">
                  <c:v>43491</c:v>
                </c:pt>
                <c:pt idx="68">
                  <c:v>43492</c:v>
                </c:pt>
                <c:pt idx="69">
                  <c:v>43493</c:v>
                </c:pt>
                <c:pt idx="70">
                  <c:v>43494</c:v>
                </c:pt>
                <c:pt idx="71">
                  <c:v>43495</c:v>
                </c:pt>
                <c:pt idx="72">
                  <c:v>43496</c:v>
                </c:pt>
                <c:pt idx="73">
                  <c:v>43497</c:v>
                </c:pt>
                <c:pt idx="74">
                  <c:v>43498</c:v>
                </c:pt>
                <c:pt idx="75">
                  <c:v>43499</c:v>
                </c:pt>
                <c:pt idx="76">
                  <c:v>43500</c:v>
                </c:pt>
                <c:pt idx="77">
                  <c:v>43501</c:v>
                </c:pt>
                <c:pt idx="78">
                  <c:v>43502</c:v>
                </c:pt>
                <c:pt idx="79">
                  <c:v>43503</c:v>
                </c:pt>
                <c:pt idx="80">
                  <c:v>43504</c:v>
                </c:pt>
                <c:pt idx="81">
                  <c:v>43505</c:v>
                </c:pt>
                <c:pt idx="82">
                  <c:v>43506</c:v>
                </c:pt>
                <c:pt idx="83">
                  <c:v>43507</c:v>
                </c:pt>
                <c:pt idx="84">
                  <c:v>43508</c:v>
                </c:pt>
                <c:pt idx="85">
                  <c:v>43509</c:v>
                </c:pt>
                <c:pt idx="86">
                  <c:v>43510</c:v>
                </c:pt>
                <c:pt idx="87">
                  <c:v>43511</c:v>
                </c:pt>
                <c:pt idx="88">
                  <c:v>43512</c:v>
                </c:pt>
                <c:pt idx="89">
                  <c:v>43513</c:v>
                </c:pt>
                <c:pt idx="90">
                  <c:v>43514</c:v>
                </c:pt>
                <c:pt idx="91">
                  <c:v>43515</c:v>
                </c:pt>
                <c:pt idx="92">
                  <c:v>43516</c:v>
                </c:pt>
                <c:pt idx="93">
                  <c:v>43517</c:v>
                </c:pt>
                <c:pt idx="94">
                  <c:v>43518</c:v>
                </c:pt>
                <c:pt idx="95">
                  <c:v>43519</c:v>
                </c:pt>
                <c:pt idx="96">
                  <c:v>43520</c:v>
                </c:pt>
                <c:pt idx="97">
                  <c:v>43521</c:v>
                </c:pt>
                <c:pt idx="98">
                  <c:v>43522</c:v>
                </c:pt>
                <c:pt idx="99">
                  <c:v>43523</c:v>
                </c:pt>
                <c:pt idx="100">
                  <c:v>43524</c:v>
                </c:pt>
                <c:pt idx="101">
                  <c:v>43525</c:v>
                </c:pt>
                <c:pt idx="102">
                  <c:v>43526</c:v>
                </c:pt>
                <c:pt idx="103">
                  <c:v>43527</c:v>
                </c:pt>
                <c:pt idx="104">
                  <c:v>43528</c:v>
                </c:pt>
                <c:pt idx="105">
                  <c:v>43529</c:v>
                </c:pt>
                <c:pt idx="106">
                  <c:v>43530</c:v>
                </c:pt>
                <c:pt idx="107">
                  <c:v>43531</c:v>
                </c:pt>
                <c:pt idx="108">
                  <c:v>43532</c:v>
                </c:pt>
                <c:pt idx="109">
                  <c:v>43533</c:v>
                </c:pt>
                <c:pt idx="110">
                  <c:v>43534</c:v>
                </c:pt>
                <c:pt idx="111">
                  <c:v>43535</c:v>
                </c:pt>
                <c:pt idx="112">
                  <c:v>43536</c:v>
                </c:pt>
                <c:pt idx="113">
                  <c:v>43537</c:v>
                </c:pt>
                <c:pt idx="114">
                  <c:v>43538</c:v>
                </c:pt>
                <c:pt idx="115">
                  <c:v>43539</c:v>
                </c:pt>
                <c:pt idx="116">
                  <c:v>43540</c:v>
                </c:pt>
                <c:pt idx="117">
                  <c:v>43541</c:v>
                </c:pt>
                <c:pt idx="118">
                  <c:v>43542</c:v>
                </c:pt>
                <c:pt idx="119">
                  <c:v>43543</c:v>
                </c:pt>
                <c:pt idx="120">
                  <c:v>43544</c:v>
                </c:pt>
                <c:pt idx="121">
                  <c:v>43545</c:v>
                </c:pt>
                <c:pt idx="122">
                  <c:v>43546</c:v>
                </c:pt>
                <c:pt idx="123">
                  <c:v>43547</c:v>
                </c:pt>
                <c:pt idx="124">
                  <c:v>43548</c:v>
                </c:pt>
                <c:pt idx="125">
                  <c:v>43549</c:v>
                </c:pt>
                <c:pt idx="126">
                  <c:v>43550</c:v>
                </c:pt>
                <c:pt idx="127">
                  <c:v>43551</c:v>
                </c:pt>
                <c:pt idx="128">
                  <c:v>43552</c:v>
                </c:pt>
                <c:pt idx="129">
                  <c:v>43553</c:v>
                </c:pt>
                <c:pt idx="130">
                  <c:v>43554</c:v>
                </c:pt>
                <c:pt idx="131">
                  <c:v>43555</c:v>
                </c:pt>
                <c:pt idx="132">
                  <c:v>43556</c:v>
                </c:pt>
                <c:pt idx="133">
                  <c:v>43557</c:v>
                </c:pt>
                <c:pt idx="134">
                  <c:v>43558</c:v>
                </c:pt>
                <c:pt idx="135">
                  <c:v>43559</c:v>
                </c:pt>
                <c:pt idx="136">
                  <c:v>43560</c:v>
                </c:pt>
                <c:pt idx="137">
                  <c:v>43561</c:v>
                </c:pt>
                <c:pt idx="138">
                  <c:v>43562</c:v>
                </c:pt>
                <c:pt idx="139">
                  <c:v>43563</c:v>
                </c:pt>
                <c:pt idx="140">
                  <c:v>43564</c:v>
                </c:pt>
                <c:pt idx="141">
                  <c:v>43565</c:v>
                </c:pt>
                <c:pt idx="142">
                  <c:v>43566</c:v>
                </c:pt>
                <c:pt idx="143">
                  <c:v>43567</c:v>
                </c:pt>
                <c:pt idx="144">
                  <c:v>43568</c:v>
                </c:pt>
                <c:pt idx="145">
                  <c:v>43569</c:v>
                </c:pt>
                <c:pt idx="146">
                  <c:v>43570</c:v>
                </c:pt>
                <c:pt idx="147">
                  <c:v>43571</c:v>
                </c:pt>
                <c:pt idx="148">
                  <c:v>43572</c:v>
                </c:pt>
                <c:pt idx="149">
                  <c:v>43573</c:v>
                </c:pt>
                <c:pt idx="150">
                  <c:v>43574</c:v>
                </c:pt>
                <c:pt idx="151">
                  <c:v>43575</c:v>
                </c:pt>
                <c:pt idx="152">
                  <c:v>43576</c:v>
                </c:pt>
                <c:pt idx="153">
                  <c:v>43577</c:v>
                </c:pt>
                <c:pt idx="154">
                  <c:v>43578</c:v>
                </c:pt>
                <c:pt idx="155">
                  <c:v>43579</c:v>
                </c:pt>
                <c:pt idx="156">
                  <c:v>43580</c:v>
                </c:pt>
                <c:pt idx="157">
                  <c:v>43581</c:v>
                </c:pt>
                <c:pt idx="158">
                  <c:v>43582</c:v>
                </c:pt>
                <c:pt idx="159">
                  <c:v>43583</c:v>
                </c:pt>
                <c:pt idx="160">
                  <c:v>43584</c:v>
                </c:pt>
                <c:pt idx="161">
                  <c:v>43585</c:v>
                </c:pt>
                <c:pt idx="162">
                  <c:v>43586</c:v>
                </c:pt>
                <c:pt idx="163">
                  <c:v>43587</c:v>
                </c:pt>
                <c:pt idx="164">
                  <c:v>43588</c:v>
                </c:pt>
                <c:pt idx="165">
                  <c:v>43589</c:v>
                </c:pt>
                <c:pt idx="166">
                  <c:v>43590</c:v>
                </c:pt>
                <c:pt idx="167">
                  <c:v>43591</c:v>
                </c:pt>
                <c:pt idx="168">
                  <c:v>43592</c:v>
                </c:pt>
                <c:pt idx="169">
                  <c:v>43593</c:v>
                </c:pt>
                <c:pt idx="170">
                  <c:v>43594</c:v>
                </c:pt>
                <c:pt idx="171">
                  <c:v>43595</c:v>
                </c:pt>
                <c:pt idx="172">
                  <c:v>43596</c:v>
                </c:pt>
                <c:pt idx="173">
                  <c:v>43597</c:v>
                </c:pt>
                <c:pt idx="174">
                  <c:v>43598</c:v>
                </c:pt>
                <c:pt idx="175">
                  <c:v>43599</c:v>
                </c:pt>
                <c:pt idx="176">
                  <c:v>43600</c:v>
                </c:pt>
                <c:pt idx="177">
                  <c:v>43601</c:v>
                </c:pt>
                <c:pt idx="178">
                  <c:v>43602</c:v>
                </c:pt>
                <c:pt idx="179">
                  <c:v>43603</c:v>
                </c:pt>
                <c:pt idx="180">
                  <c:v>43604</c:v>
                </c:pt>
                <c:pt idx="181">
                  <c:v>43605</c:v>
                </c:pt>
                <c:pt idx="182">
                  <c:v>43606</c:v>
                </c:pt>
                <c:pt idx="183">
                  <c:v>43607</c:v>
                </c:pt>
                <c:pt idx="184">
                  <c:v>43608</c:v>
                </c:pt>
                <c:pt idx="185">
                  <c:v>43609</c:v>
                </c:pt>
                <c:pt idx="186">
                  <c:v>43610</c:v>
                </c:pt>
                <c:pt idx="187">
                  <c:v>43611</c:v>
                </c:pt>
                <c:pt idx="188">
                  <c:v>43612</c:v>
                </c:pt>
                <c:pt idx="189">
                  <c:v>43613</c:v>
                </c:pt>
                <c:pt idx="190">
                  <c:v>43614</c:v>
                </c:pt>
                <c:pt idx="191">
                  <c:v>43615</c:v>
                </c:pt>
                <c:pt idx="192">
                  <c:v>43616</c:v>
                </c:pt>
                <c:pt idx="193">
                  <c:v>43617</c:v>
                </c:pt>
                <c:pt idx="194">
                  <c:v>43618</c:v>
                </c:pt>
                <c:pt idx="195">
                  <c:v>43619</c:v>
                </c:pt>
                <c:pt idx="196">
                  <c:v>43620</c:v>
                </c:pt>
                <c:pt idx="197">
                  <c:v>43621</c:v>
                </c:pt>
                <c:pt idx="198">
                  <c:v>43622</c:v>
                </c:pt>
                <c:pt idx="199">
                  <c:v>43623</c:v>
                </c:pt>
                <c:pt idx="200">
                  <c:v>43624</c:v>
                </c:pt>
                <c:pt idx="201">
                  <c:v>43625</c:v>
                </c:pt>
                <c:pt idx="202">
                  <c:v>43626</c:v>
                </c:pt>
                <c:pt idx="203">
                  <c:v>43627</c:v>
                </c:pt>
                <c:pt idx="204">
                  <c:v>43628</c:v>
                </c:pt>
                <c:pt idx="205">
                  <c:v>43629</c:v>
                </c:pt>
                <c:pt idx="206">
                  <c:v>43630</c:v>
                </c:pt>
                <c:pt idx="207">
                  <c:v>43631</c:v>
                </c:pt>
                <c:pt idx="208">
                  <c:v>43632</c:v>
                </c:pt>
                <c:pt idx="209">
                  <c:v>43633</c:v>
                </c:pt>
                <c:pt idx="210">
                  <c:v>43634</c:v>
                </c:pt>
                <c:pt idx="211">
                  <c:v>43635</c:v>
                </c:pt>
                <c:pt idx="212">
                  <c:v>43636</c:v>
                </c:pt>
                <c:pt idx="213">
                  <c:v>43637</c:v>
                </c:pt>
                <c:pt idx="214">
                  <c:v>43638</c:v>
                </c:pt>
                <c:pt idx="215">
                  <c:v>43639</c:v>
                </c:pt>
                <c:pt idx="216">
                  <c:v>43640</c:v>
                </c:pt>
                <c:pt idx="217">
                  <c:v>43641</c:v>
                </c:pt>
                <c:pt idx="218">
                  <c:v>43642</c:v>
                </c:pt>
                <c:pt idx="219">
                  <c:v>43643</c:v>
                </c:pt>
                <c:pt idx="220">
                  <c:v>43644</c:v>
                </c:pt>
                <c:pt idx="221">
                  <c:v>43645</c:v>
                </c:pt>
                <c:pt idx="222">
                  <c:v>43646</c:v>
                </c:pt>
                <c:pt idx="223">
                  <c:v>43647</c:v>
                </c:pt>
                <c:pt idx="224">
                  <c:v>43648</c:v>
                </c:pt>
                <c:pt idx="225">
                  <c:v>43649</c:v>
                </c:pt>
                <c:pt idx="226">
                  <c:v>43650</c:v>
                </c:pt>
                <c:pt idx="227">
                  <c:v>43651</c:v>
                </c:pt>
                <c:pt idx="228">
                  <c:v>43652</c:v>
                </c:pt>
                <c:pt idx="229">
                  <c:v>43653</c:v>
                </c:pt>
                <c:pt idx="230">
                  <c:v>43654</c:v>
                </c:pt>
                <c:pt idx="231">
                  <c:v>43655</c:v>
                </c:pt>
                <c:pt idx="232">
                  <c:v>43656</c:v>
                </c:pt>
                <c:pt idx="233">
                  <c:v>43657</c:v>
                </c:pt>
                <c:pt idx="234">
                  <c:v>43658</c:v>
                </c:pt>
                <c:pt idx="235">
                  <c:v>43659</c:v>
                </c:pt>
                <c:pt idx="236">
                  <c:v>43660</c:v>
                </c:pt>
                <c:pt idx="237">
                  <c:v>43661</c:v>
                </c:pt>
                <c:pt idx="238">
                  <c:v>43662</c:v>
                </c:pt>
                <c:pt idx="239">
                  <c:v>43663</c:v>
                </c:pt>
                <c:pt idx="240">
                  <c:v>43664</c:v>
                </c:pt>
                <c:pt idx="241">
                  <c:v>43665</c:v>
                </c:pt>
                <c:pt idx="242">
                  <c:v>43666</c:v>
                </c:pt>
                <c:pt idx="243">
                  <c:v>43667</c:v>
                </c:pt>
                <c:pt idx="244">
                  <c:v>43668</c:v>
                </c:pt>
                <c:pt idx="245">
                  <c:v>43669</c:v>
                </c:pt>
                <c:pt idx="246">
                  <c:v>43670</c:v>
                </c:pt>
                <c:pt idx="247">
                  <c:v>43671</c:v>
                </c:pt>
                <c:pt idx="248">
                  <c:v>43672</c:v>
                </c:pt>
                <c:pt idx="249">
                  <c:v>43673</c:v>
                </c:pt>
                <c:pt idx="250">
                  <c:v>43674</c:v>
                </c:pt>
                <c:pt idx="251">
                  <c:v>43675</c:v>
                </c:pt>
                <c:pt idx="252">
                  <c:v>43676</c:v>
                </c:pt>
                <c:pt idx="253">
                  <c:v>43677</c:v>
                </c:pt>
                <c:pt idx="254">
                  <c:v>43678</c:v>
                </c:pt>
                <c:pt idx="255">
                  <c:v>43679</c:v>
                </c:pt>
                <c:pt idx="256">
                  <c:v>43680</c:v>
                </c:pt>
                <c:pt idx="257">
                  <c:v>43681</c:v>
                </c:pt>
                <c:pt idx="258">
                  <c:v>43682</c:v>
                </c:pt>
                <c:pt idx="259">
                  <c:v>43683</c:v>
                </c:pt>
                <c:pt idx="260">
                  <c:v>43684</c:v>
                </c:pt>
                <c:pt idx="261">
                  <c:v>43685</c:v>
                </c:pt>
                <c:pt idx="262">
                  <c:v>43686</c:v>
                </c:pt>
                <c:pt idx="263">
                  <c:v>43687</c:v>
                </c:pt>
                <c:pt idx="264">
                  <c:v>43688</c:v>
                </c:pt>
                <c:pt idx="265">
                  <c:v>43689</c:v>
                </c:pt>
                <c:pt idx="266">
                  <c:v>43690</c:v>
                </c:pt>
                <c:pt idx="267">
                  <c:v>43691</c:v>
                </c:pt>
                <c:pt idx="268">
                  <c:v>43692</c:v>
                </c:pt>
                <c:pt idx="269">
                  <c:v>43693</c:v>
                </c:pt>
                <c:pt idx="270">
                  <c:v>43694</c:v>
                </c:pt>
                <c:pt idx="271">
                  <c:v>43695</c:v>
                </c:pt>
                <c:pt idx="272">
                  <c:v>43696</c:v>
                </c:pt>
                <c:pt idx="273">
                  <c:v>43697</c:v>
                </c:pt>
                <c:pt idx="274">
                  <c:v>43698</c:v>
                </c:pt>
                <c:pt idx="275">
                  <c:v>43699</c:v>
                </c:pt>
                <c:pt idx="276">
                  <c:v>43700</c:v>
                </c:pt>
                <c:pt idx="277">
                  <c:v>43701</c:v>
                </c:pt>
                <c:pt idx="278">
                  <c:v>43702</c:v>
                </c:pt>
                <c:pt idx="279">
                  <c:v>43703</c:v>
                </c:pt>
                <c:pt idx="280">
                  <c:v>43704</c:v>
                </c:pt>
                <c:pt idx="281">
                  <c:v>43705</c:v>
                </c:pt>
                <c:pt idx="282">
                  <c:v>43706</c:v>
                </c:pt>
                <c:pt idx="283">
                  <c:v>43707</c:v>
                </c:pt>
                <c:pt idx="284">
                  <c:v>43708</c:v>
                </c:pt>
                <c:pt idx="285">
                  <c:v>43709</c:v>
                </c:pt>
                <c:pt idx="286">
                  <c:v>43710</c:v>
                </c:pt>
                <c:pt idx="287">
                  <c:v>43711</c:v>
                </c:pt>
                <c:pt idx="288">
                  <c:v>43712</c:v>
                </c:pt>
                <c:pt idx="289">
                  <c:v>43713</c:v>
                </c:pt>
                <c:pt idx="290">
                  <c:v>43714</c:v>
                </c:pt>
                <c:pt idx="291">
                  <c:v>43715</c:v>
                </c:pt>
                <c:pt idx="292">
                  <c:v>43716</c:v>
                </c:pt>
                <c:pt idx="293">
                  <c:v>43717</c:v>
                </c:pt>
                <c:pt idx="294">
                  <c:v>43718</c:v>
                </c:pt>
                <c:pt idx="295">
                  <c:v>43719</c:v>
                </c:pt>
                <c:pt idx="296">
                  <c:v>43720</c:v>
                </c:pt>
                <c:pt idx="297">
                  <c:v>43721</c:v>
                </c:pt>
                <c:pt idx="298">
                  <c:v>43722</c:v>
                </c:pt>
                <c:pt idx="299">
                  <c:v>43723</c:v>
                </c:pt>
                <c:pt idx="300">
                  <c:v>43724</c:v>
                </c:pt>
                <c:pt idx="301">
                  <c:v>43725</c:v>
                </c:pt>
                <c:pt idx="302">
                  <c:v>43726</c:v>
                </c:pt>
                <c:pt idx="303">
                  <c:v>43727</c:v>
                </c:pt>
                <c:pt idx="304">
                  <c:v>43728</c:v>
                </c:pt>
                <c:pt idx="305">
                  <c:v>43729</c:v>
                </c:pt>
                <c:pt idx="306">
                  <c:v>43730</c:v>
                </c:pt>
                <c:pt idx="307">
                  <c:v>43731</c:v>
                </c:pt>
                <c:pt idx="308">
                  <c:v>43732</c:v>
                </c:pt>
                <c:pt idx="309">
                  <c:v>43733</c:v>
                </c:pt>
                <c:pt idx="310">
                  <c:v>43734</c:v>
                </c:pt>
                <c:pt idx="311">
                  <c:v>43735</c:v>
                </c:pt>
                <c:pt idx="312">
                  <c:v>43736</c:v>
                </c:pt>
                <c:pt idx="313">
                  <c:v>43737</c:v>
                </c:pt>
                <c:pt idx="314">
                  <c:v>43738</c:v>
                </c:pt>
                <c:pt idx="315">
                  <c:v>43739</c:v>
                </c:pt>
                <c:pt idx="316">
                  <c:v>43740</c:v>
                </c:pt>
                <c:pt idx="317">
                  <c:v>43741</c:v>
                </c:pt>
                <c:pt idx="318">
                  <c:v>43742</c:v>
                </c:pt>
                <c:pt idx="319">
                  <c:v>43743</c:v>
                </c:pt>
                <c:pt idx="320">
                  <c:v>43744</c:v>
                </c:pt>
                <c:pt idx="321">
                  <c:v>43745</c:v>
                </c:pt>
                <c:pt idx="322">
                  <c:v>43746</c:v>
                </c:pt>
                <c:pt idx="323">
                  <c:v>43747</c:v>
                </c:pt>
                <c:pt idx="324">
                  <c:v>43748</c:v>
                </c:pt>
                <c:pt idx="325">
                  <c:v>43749</c:v>
                </c:pt>
                <c:pt idx="326">
                  <c:v>43750</c:v>
                </c:pt>
                <c:pt idx="327">
                  <c:v>43751</c:v>
                </c:pt>
                <c:pt idx="328">
                  <c:v>43752</c:v>
                </c:pt>
                <c:pt idx="329">
                  <c:v>43753</c:v>
                </c:pt>
                <c:pt idx="330">
                  <c:v>43754</c:v>
                </c:pt>
                <c:pt idx="331">
                  <c:v>43755</c:v>
                </c:pt>
                <c:pt idx="332">
                  <c:v>43756</c:v>
                </c:pt>
                <c:pt idx="333">
                  <c:v>43757</c:v>
                </c:pt>
                <c:pt idx="334">
                  <c:v>43758</c:v>
                </c:pt>
                <c:pt idx="335">
                  <c:v>43759</c:v>
                </c:pt>
                <c:pt idx="336">
                  <c:v>43760</c:v>
                </c:pt>
                <c:pt idx="337">
                  <c:v>43761</c:v>
                </c:pt>
                <c:pt idx="338">
                  <c:v>43762</c:v>
                </c:pt>
                <c:pt idx="339">
                  <c:v>43763</c:v>
                </c:pt>
                <c:pt idx="340">
                  <c:v>43764</c:v>
                </c:pt>
                <c:pt idx="341">
                  <c:v>43765</c:v>
                </c:pt>
                <c:pt idx="342">
                  <c:v>43766</c:v>
                </c:pt>
                <c:pt idx="343">
                  <c:v>43767</c:v>
                </c:pt>
                <c:pt idx="344">
                  <c:v>43768</c:v>
                </c:pt>
                <c:pt idx="345">
                  <c:v>43769</c:v>
                </c:pt>
                <c:pt idx="346">
                  <c:v>43770</c:v>
                </c:pt>
                <c:pt idx="347">
                  <c:v>43771</c:v>
                </c:pt>
                <c:pt idx="348">
                  <c:v>43772</c:v>
                </c:pt>
                <c:pt idx="349">
                  <c:v>43773</c:v>
                </c:pt>
                <c:pt idx="350">
                  <c:v>43774</c:v>
                </c:pt>
                <c:pt idx="351">
                  <c:v>43775</c:v>
                </c:pt>
                <c:pt idx="352">
                  <c:v>43776</c:v>
                </c:pt>
                <c:pt idx="353">
                  <c:v>43777</c:v>
                </c:pt>
                <c:pt idx="354">
                  <c:v>43778</c:v>
                </c:pt>
                <c:pt idx="355">
                  <c:v>43779</c:v>
                </c:pt>
                <c:pt idx="356">
                  <c:v>43780</c:v>
                </c:pt>
                <c:pt idx="357">
                  <c:v>43781</c:v>
                </c:pt>
                <c:pt idx="358">
                  <c:v>43782</c:v>
                </c:pt>
                <c:pt idx="359">
                  <c:v>43783</c:v>
                </c:pt>
                <c:pt idx="360">
                  <c:v>43784</c:v>
                </c:pt>
                <c:pt idx="361">
                  <c:v>43785</c:v>
                </c:pt>
                <c:pt idx="362">
                  <c:v>43786</c:v>
                </c:pt>
                <c:pt idx="363">
                  <c:v>43787</c:v>
                </c:pt>
                <c:pt idx="364">
                  <c:v>43788</c:v>
                </c:pt>
                <c:pt idx="365">
                  <c:v>43789</c:v>
                </c:pt>
                <c:pt idx="366">
                  <c:v>43790</c:v>
                </c:pt>
                <c:pt idx="367">
                  <c:v>43791</c:v>
                </c:pt>
                <c:pt idx="368">
                  <c:v>43792</c:v>
                </c:pt>
                <c:pt idx="369">
                  <c:v>43793</c:v>
                </c:pt>
                <c:pt idx="370">
                  <c:v>43794</c:v>
                </c:pt>
                <c:pt idx="371">
                  <c:v>43795</c:v>
                </c:pt>
                <c:pt idx="372">
                  <c:v>43796</c:v>
                </c:pt>
                <c:pt idx="373">
                  <c:v>43797</c:v>
                </c:pt>
                <c:pt idx="374">
                  <c:v>43798</c:v>
                </c:pt>
                <c:pt idx="375">
                  <c:v>43799</c:v>
                </c:pt>
                <c:pt idx="376">
                  <c:v>43800</c:v>
                </c:pt>
                <c:pt idx="377">
                  <c:v>43801</c:v>
                </c:pt>
                <c:pt idx="378">
                  <c:v>43802</c:v>
                </c:pt>
                <c:pt idx="379">
                  <c:v>43803</c:v>
                </c:pt>
                <c:pt idx="380">
                  <c:v>43804</c:v>
                </c:pt>
                <c:pt idx="381">
                  <c:v>43805</c:v>
                </c:pt>
                <c:pt idx="382">
                  <c:v>43806</c:v>
                </c:pt>
                <c:pt idx="383">
                  <c:v>43807</c:v>
                </c:pt>
                <c:pt idx="384">
                  <c:v>43808</c:v>
                </c:pt>
                <c:pt idx="385">
                  <c:v>43809</c:v>
                </c:pt>
                <c:pt idx="386">
                  <c:v>43810</c:v>
                </c:pt>
                <c:pt idx="387">
                  <c:v>43811</c:v>
                </c:pt>
                <c:pt idx="388">
                  <c:v>43812</c:v>
                </c:pt>
                <c:pt idx="389">
                  <c:v>43813</c:v>
                </c:pt>
                <c:pt idx="390">
                  <c:v>43814</c:v>
                </c:pt>
                <c:pt idx="391">
                  <c:v>43815</c:v>
                </c:pt>
                <c:pt idx="392">
                  <c:v>43816</c:v>
                </c:pt>
                <c:pt idx="393">
                  <c:v>43817</c:v>
                </c:pt>
                <c:pt idx="394">
                  <c:v>43818</c:v>
                </c:pt>
                <c:pt idx="395">
                  <c:v>43819</c:v>
                </c:pt>
                <c:pt idx="396">
                  <c:v>43820</c:v>
                </c:pt>
                <c:pt idx="397">
                  <c:v>43821</c:v>
                </c:pt>
                <c:pt idx="398">
                  <c:v>43822</c:v>
                </c:pt>
                <c:pt idx="399">
                  <c:v>43823</c:v>
                </c:pt>
                <c:pt idx="400">
                  <c:v>43824</c:v>
                </c:pt>
                <c:pt idx="401">
                  <c:v>43825</c:v>
                </c:pt>
                <c:pt idx="402">
                  <c:v>43826</c:v>
                </c:pt>
                <c:pt idx="403">
                  <c:v>43827</c:v>
                </c:pt>
                <c:pt idx="404">
                  <c:v>43828</c:v>
                </c:pt>
                <c:pt idx="405">
                  <c:v>43829</c:v>
                </c:pt>
                <c:pt idx="406">
                  <c:v>43830</c:v>
                </c:pt>
                <c:pt idx="407">
                  <c:v>43831</c:v>
                </c:pt>
                <c:pt idx="408">
                  <c:v>43832</c:v>
                </c:pt>
                <c:pt idx="409">
                  <c:v>43833</c:v>
                </c:pt>
                <c:pt idx="410">
                  <c:v>43834</c:v>
                </c:pt>
                <c:pt idx="411">
                  <c:v>43835</c:v>
                </c:pt>
                <c:pt idx="412">
                  <c:v>43836</c:v>
                </c:pt>
                <c:pt idx="413">
                  <c:v>43837</c:v>
                </c:pt>
                <c:pt idx="414">
                  <c:v>43838</c:v>
                </c:pt>
                <c:pt idx="415">
                  <c:v>43839</c:v>
                </c:pt>
                <c:pt idx="416">
                  <c:v>43840</c:v>
                </c:pt>
                <c:pt idx="417">
                  <c:v>43841</c:v>
                </c:pt>
                <c:pt idx="418">
                  <c:v>43842</c:v>
                </c:pt>
                <c:pt idx="419">
                  <c:v>43843</c:v>
                </c:pt>
                <c:pt idx="420">
                  <c:v>43844</c:v>
                </c:pt>
                <c:pt idx="421">
                  <c:v>43845</c:v>
                </c:pt>
                <c:pt idx="422">
                  <c:v>43846</c:v>
                </c:pt>
                <c:pt idx="423">
                  <c:v>43847</c:v>
                </c:pt>
                <c:pt idx="424">
                  <c:v>43848</c:v>
                </c:pt>
                <c:pt idx="425">
                  <c:v>43849</c:v>
                </c:pt>
                <c:pt idx="426">
                  <c:v>43850</c:v>
                </c:pt>
                <c:pt idx="427">
                  <c:v>43851</c:v>
                </c:pt>
                <c:pt idx="428">
                  <c:v>43852</c:v>
                </c:pt>
                <c:pt idx="429">
                  <c:v>43853</c:v>
                </c:pt>
                <c:pt idx="430">
                  <c:v>43854</c:v>
                </c:pt>
                <c:pt idx="431">
                  <c:v>43855</c:v>
                </c:pt>
                <c:pt idx="432">
                  <c:v>43856</c:v>
                </c:pt>
                <c:pt idx="433">
                  <c:v>43857</c:v>
                </c:pt>
                <c:pt idx="434">
                  <c:v>43858</c:v>
                </c:pt>
                <c:pt idx="435">
                  <c:v>43859</c:v>
                </c:pt>
                <c:pt idx="436">
                  <c:v>43860</c:v>
                </c:pt>
                <c:pt idx="437">
                  <c:v>43861</c:v>
                </c:pt>
                <c:pt idx="438">
                  <c:v>43862</c:v>
                </c:pt>
                <c:pt idx="439">
                  <c:v>43863</c:v>
                </c:pt>
                <c:pt idx="440">
                  <c:v>43864</c:v>
                </c:pt>
                <c:pt idx="441">
                  <c:v>43865</c:v>
                </c:pt>
                <c:pt idx="442">
                  <c:v>43866</c:v>
                </c:pt>
                <c:pt idx="443">
                  <c:v>43867</c:v>
                </c:pt>
                <c:pt idx="444">
                  <c:v>43868</c:v>
                </c:pt>
                <c:pt idx="445">
                  <c:v>43869</c:v>
                </c:pt>
                <c:pt idx="446">
                  <c:v>43870</c:v>
                </c:pt>
                <c:pt idx="447">
                  <c:v>43871</c:v>
                </c:pt>
                <c:pt idx="448">
                  <c:v>43872</c:v>
                </c:pt>
                <c:pt idx="449">
                  <c:v>43873</c:v>
                </c:pt>
                <c:pt idx="450">
                  <c:v>43874</c:v>
                </c:pt>
                <c:pt idx="451">
                  <c:v>43875</c:v>
                </c:pt>
                <c:pt idx="452">
                  <c:v>43876</c:v>
                </c:pt>
                <c:pt idx="453">
                  <c:v>43877</c:v>
                </c:pt>
                <c:pt idx="454">
                  <c:v>43878</c:v>
                </c:pt>
                <c:pt idx="455">
                  <c:v>43879</c:v>
                </c:pt>
                <c:pt idx="456">
                  <c:v>43880</c:v>
                </c:pt>
                <c:pt idx="457">
                  <c:v>43881</c:v>
                </c:pt>
                <c:pt idx="458">
                  <c:v>43882</c:v>
                </c:pt>
                <c:pt idx="459">
                  <c:v>43883</c:v>
                </c:pt>
                <c:pt idx="460">
                  <c:v>43884</c:v>
                </c:pt>
                <c:pt idx="461">
                  <c:v>43885</c:v>
                </c:pt>
                <c:pt idx="462">
                  <c:v>43886</c:v>
                </c:pt>
                <c:pt idx="463">
                  <c:v>43887</c:v>
                </c:pt>
                <c:pt idx="464">
                  <c:v>43888</c:v>
                </c:pt>
                <c:pt idx="465">
                  <c:v>43889</c:v>
                </c:pt>
                <c:pt idx="466">
                  <c:v>43890</c:v>
                </c:pt>
                <c:pt idx="467">
                  <c:v>43891</c:v>
                </c:pt>
                <c:pt idx="468">
                  <c:v>43892</c:v>
                </c:pt>
                <c:pt idx="469">
                  <c:v>43893</c:v>
                </c:pt>
                <c:pt idx="470">
                  <c:v>43894</c:v>
                </c:pt>
                <c:pt idx="471">
                  <c:v>43895</c:v>
                </c:pt>
                <c:pt idx="472">
                  <c:v>43896</c:v>
                </c:pt>
                <c:pt idx="473">
                  <c:v>43897</c:v>
                </c:pt>
                <c:pt idx="474">
                  <c:v>43898</c:v>
                </c:pt>
                <c:pt idx="475">
                  <c:v>43899</c:v>
                </c:pt>
                <c:pt idx="476">
                  <c:v>43900</c:v>
                </c:pt>
                <c:pt idx="477">
                  <c:v>43901</c:v>
                </c:pt>
                <c:pt idx="478">
                  <c:v>43902</c:v>
                </c:pt>
                <c:pt idx="479">
                  <c:v>43903</c:v>
                </c:pt>
                <c:pt idx="480">
                  <c:v>43904</c:v>
                </c:pt>
                <c:pt idx="481">
                  <c:v>43905</c:v>
                </c:pt>
                <c:pt idx="482">
                  <c:v>43906</c:v>
                </c:pt>
                <c:pt idx="483">
                  <c:v>43907</c:v>
                </c:pt>
                <c:pt idx="484">
                  <c:v>43908</c:v>
                </c:pt>
                <c:pt idx="485">
                  <c:v>43909</c:v>
                </c:pt>
                <c:pt idx="486">
                  <c:v>43910</c:v>
                </c:pt>
                <c:pt idx="487">
                  <c:v>43911</c:v>
                </c:pt>
                <c:pt idx="488">
                  <c:v>43912</c:v>
                </c:pt>
                <c:pt idx="489">
                  <c:v>43913</c:v>
                </c:pt>
                <c:pt idx="490">
                  <c:v>43914</c:v>
                </c:pt>
                <c:pt idx="491">
                  <c:v>43915</c:v>
                </c:pt>
                <c:pt idx="492">
                  <c:v>43916</c:v>
                </c:pt>
                <c:pt idx="493">
                  <c:v>43917</c:v>
                </c:pt>
                <c:pt idx="494">
                  <c:v>43918</c:v>
                </c:pt>
                <c:pt idx="495">
                  <c:v>43919</c:v>
                </c:pt>
                <c:pt idx="496">
                  <c:v>43920</c:v>
                </c:pt>
                <c:pt idx="497">
                  <c:v>43921</c:v>
                </c:pt>
                <c:pt idx="498">
                  <c:v>43922</c:v>
                </c:pt>
                <c:pt idx="499">
                  <c:v>43923</c:v>
                </c:pt>
                <c:pt idx="500">
                  <c:v>43924</c:v>
                </c:pt>
                <c:pt idx="501">
                  <c:v>43925</c:v>
                </c:pt>
                <c:pt idx="502">
                  <c:v>43926</c:v>
                </c:pt>
                <c:pt idx="503">
                  <c:v>43927</c:v>
                </c:pt>
                <c:pt idx="504">
                  <c:v>43928</c:v>
                </c:pt>
                <c:pt idx="505">
                  <c:v>43929</c:v>
                </c:pt>
                <c:pt idx="506">
                  <c:v>43930</c:v>
                </c:pt>
                <c:pt idx="507">
                  <c:v>43931</c:v>
                </c:pt>
                <c:pt idx="508">
                  <c:v>43932</c:v>
                </c:pt>
                <c:pt idx="509">
                  <c:v>43933</c:v>
                </c:pt>
                <c:pt idx="510">
                  <c:v>43934</c:v>
                </c:pt>
                <c:pt idx="511">
                  <c:v>43935</c:v>
                </c:pt>
                <c:pt idx="512">
                  <c:v>43936</c:v>
                </c:pt>
                <c:pt idx="513">
                  <c:v>43937</c:v>
                </c:pt>
                <c:pt idx="514">
                  <c:v>43938</c:v>
                </c:pt>
                <c:pt idx="515">
                  <c:v>43939</c:v>
                </c:pt>
                <c:pt idx="516">
                  <c:v>43940</c:v>
                </c:pt>
                <c:pt idx="517">
                  <c:v>43941</c:v>
                </c:pt>
                <c:pt idx="518">
                  <c:v>43942</c:v>
                </c:pt>
                <c:pt idx="519">
                  <c:v>43943</c:v>
                </c:pt>
                <c:pt idx="520">
                  <c:v>43944</c:v>
                </c:pt>
                <c:pt idx="521">
                  <c:v>43945</c:v>
                </c:pt>
                <c:pt idx="522">
                  <c:v>43946</c:v>
                </c:pt>
                <c:pt idx="523">
                  <c:v>43947</c:v>
                </c:pt>
                <c:pt idx="524">
                  <c:v>43948</c:v>
                </c:pt>
                <c:pt idx="525">
                  <c:v>43949</c:v>
                </c:pt>
                <c:pt idx="526">
                  <c:v>43950</c:v>
                </c:pt>
                <c:pt idx="527">
                  <c:v>43951</c:v>
                </c:pt>
                <c:pt idx="528">
                  <c:v>43952</c:v>
                </c:pt>
                <c:pt idx="529">
                  <c:v>43953</c:v>
                </c:pt>
                <c:pt idx="530">
                  <c:v>43954</c:v>
                </c:pt>
                <c:pt idx="531">
                  <c:v>43955</c:v>
                </c:pt>
                <c:pt idx="532">
                  <c:v>43956</c:v>
                </c:pt>
                <c:pt idx="533">
                  <c:v>43957</c:v>
                </c:pt>
                <c:pt idx="534">
                  <c:v>43958</c:v>
                </c:pt>
                <c:pt idx="535">
                  <c:v>43959</c:v>
                </c:pt>
                <c:pt idx="536">
                  <c:v>43960</c:v>
                </c:pt>
                <c:pt idx="537">
                  <c:v>43961</c:v>
                </c:pt>
                <c:pt idx="538">
                  <c:v>43962</c:v>
                </c:pt>
                <c:pt idx="539">
                  <c:v>43963</c:v>
                </c:pt>
                <c:pt idx="540">
                  <c:v>43964</c:v>
                </c:pt>
                <c:pt idx="541">
                  <c:v>43965</c:v>
                </c:pt>
                <c:pt idx="542">
                  <c:v>43966</c:v>
                </c:pt>
                <c:pt idx="543">
                  <c:v>43967</c:v>
                </c:pt>
                <c:pt idx="544">
                  <c:v>43968</c:v>
                </c:pt>
                <c:pt idx="545">
                  <c:v>43969</c:v>
                </c:pt>
                <c:pt idx="546">
                  <c:v>43970</c:v>
                </c:pt>
                <c:pt idx="547">
                  <c:v>43971</c:v>
                </c:pt>
                <c:pt idx="548">
                  <c:v>43972</c:v>
                </c:pt>
                <c:pt idx="549">
                  <c:v>43973</c:v>
                </c:pt>
                <c:pt idx="550">
                  <c:v>43974</c:v>
                </c:pt>
                <c:pt idx="551">
                  <c:v>43975</c:v>
                </c:pt>
                <c:pt idx="552">
                  <c:v>43976</c:v>
                </c:pt>
                <c:pt idx="553">
                  <c:v>43977</c:v>
                </c:pt>
              </c:numCache>
            </c:numRef>
          </c:cat>
          <c:val>
            <c:numRef>
              <c:f>运行数据!$BN$7:$BN$799</c:f>
              <c:numCache>
                <c:formatCode>0%</c:formatCode>
                <c:ptCount val="793"/>
                <c:pt idx="0">
                  <c:v>0.13286553945249599</c:v>
                </c:pt>
                <c:pt idx="1">
                  <c:v>0.15526102724129207</c:v>
                </c:pt>
                <c:pt idx="2">
                  <c:v>0.16353779697624191</c:v>
                </c:pt>
                <c:pt idx="3">
                  <c:v>0.19012247666161336</c:v>
                </c:pt>
                <c:pt idx="4">
                  <c:v>0.14083697552447555</c:v>
                </c:pt>
                <c:pt idx="5">
                  <c:v>0.13847916666666665</c:v>
                </c:pt>
                <c:pt idx="6">
                  <c:v>0.16090563909774436</c:v>
                </c:pt>
                <c:pt idx="7">
                  <c:v>0.11705190386564356</c:v>
                </c:pt>
                <c:pt idx="8">
                  <c:v>7.8721044291858444E-2</c:v>
                </c:pt>
                <c:pt idx="9">
                  <c:v>7.0448109412711193E-2</c:v>
                </c:pt>
                <c:pt idx="10">
                  <c:v>9.7849114919921334E-2</c:v>
                </c:pt>
                <c:pt idx="11">
                  <c:v>9.6590586664441286E-2</c:v>
                </c:pt>
                <c:pt idx="12">
                  <c:v>8.9526369687660007E-2</c:v>
                </c:pt>
                <c:pt idx="13">
                  <c:v>8.2617713004484297E-2</c:v>
                </c:pt>
                <c:pt idx="14">
                  <c:v>9.7388167388167399E-2</c:v>
                </c:pt>
                <c:pt idx="15">
                  <c:v>8.8311783466942517E-2</c:v>
                </c:pt>
                <c:pt idx="16">
                  <c:v>6.0539469427369784E-2</c:v>
                </c:pt>
                <c:pt idx="17">
                  <c:v>5.4916611320197775E-2</c:v>
                </c:pt>
                <c:pt idx="18">
                  <c:v>5.2970284456484933E-2</c:v>
                </c:pt>
                <c:pt idx="19">
                  <c:v>6.7219586840091813E-2</c:v>
                </c:pt>
                <c:pt idx="20">
                  <c:v>9.1005796647344511E-2</c:v>
                </c:pt>
                <c:pt idx="21">
                  <c:v>8.6355509020618559E-2</c:v>
                </c:pt>
                <c:pt idx="22">
                  <c:v>8.3335407849970969E-2</c:v>
                </c:pt>
                <c:pt idx="23">
                  <c:v>7.8694402299768429E-2</c:v>
                </c:pt>
                <c:pt idx="24">
                  <c:v>7.6374913321519383E-2</c:v>
                </c:pt>
                <c:pt idx="25">
                  <c:v>7.0951388888888897E-2</c:v>
                </c:pt>
                <c:pt idx="26">
                  <c:v>7.4231752673175277E-2</c:v>
                </c:pt>
                <c:pt idx="27">
                  <c:v>8.463921901528014E-2</c:v>
                </c:pt>
                <c:pt idx="28">
                  <c:v>8.0202489555801865E-2</c:v>
                </c:pt>
                <c:pt idx="29">
                  <c:v>7.2207165240958757E-2</c:v>
                </c:pt>
                <c:pt idx="30">
                  <c:v>6.5010916179337228E-2</c:v>
                </c:pt>
                <c:pt idx="31">
                  <c:v>6.2060897435897433E-2</c:v>
                </c:pt>
                <c:pt idx="32">
                  <c:v>5.679945574117469E-2</c:v>
                </c:pt>
                <c:pt idx="33">
                  <c:v>5.4917908178777744E-2</c:v>
                </c:pt>
                <c:pt idx="34">
                  <c:v>6.3633027522935787E-2</c:v>
                </c:pt>
                <c:pt idx="35">
                  <c:v>8.6774644855789937E-2</c:v>
                </c:pt>
                <c:pt idx="36">
                  <c:v>5.6146084337349397E-2</c:v>
                </c:pt>
                <c:pt idx="37">
                  <c:v>4.9637404580152672E-2</c:v>
                </c:pt>
                <c:pt idx="38">
                  <c:v>5.8273400936037445E-2</c:v>
                </c:pt>
                <c:pt idx="39">
                  <c:v>6.2086391437308874E-2</c:v>
                </c:pt>
                <c:pt idx="40">
                  <c:v>5.8152439024390247E-2</c:v>
                </c:pt>
                <c:pt idx="41">
                  <c:v>6.5930673115679156E-2</c:v>
                </c:pt>
                <c:pt idx="42">
                  <c:v>7.9563182527301088E-2</c:v>
                </c:pt>
                <c:pt idx="43">
                  <c:v>8.0303640463917525E-2</c:v>
                </c:pt>
                <c:pt idx="44">
                  <c:v>8.2616889717093009E-2</c:v>
                </c:pt>
                <c:pt idx="45">
                  <c:v>7.7889079295840477E-2</c:v>
                </c:pt>
                <c:pt idx="46">
                  <c:v>9.3658546972148884E-2</c:v>
                </c:pt>
                <c:pt idx="47">
                  <c:v>8.2116853134434384E-2</c:v>
                </c:pt>
                <c:pt idx="48">
                  <c:v>6.6476997578692493E-2</c:v>
                </c:pt>
                <c:pt idx="49">
                  <c:v>8.1300901460988492E-2</c:v>
                </c:pt>
                <c:pt idx="50">
                  <c:v>0.13403387850467291</c:v>
                </c:pt>
                <c:pt idx="51">
                  <c:v>9.4396984924623131E-2</c:v>
                </c:pt>
                <c:pt idx="52">
                  <c:v>7.6635782747603839E-2</c:v>
                </c:pt>
                <c:pt idx="53">
                  <c:v>6.4685920577617337E-2</c:v>
                </c:pt>
                <c:pt idx="54">
                  <c:v>9.3064078933102035E-2</c:v>
                </c:pt>
                <c:pt idx="55">
                  <c:v>8.165532544378698E-2</c:v>
                </c:pt>
                <c:pt idx="56">
                  <c:v>6.5448490230905862E-2</c:v>
                </c:pt>
                <c:pt idx="57">
                  <c:v>4.5265060240963856E-2</c:v>
                </c:pt>
                <c:pt idx="58">
                  <c:v>8.5948505323505328E-2</c:v>
                </c:pt>
                <c:pt idx="59">
                  <c:v>7.019354838709678E-2</c:v>
                </c:pt>
                <c:pt idx="60">
                  <c:v>7.3872702999842943E-2</c:v>
                </c:pt>
                <c:pt idx="61">
                  <c:v>2.9570954766777222E-2</c:v>
                </c:pt>
                <c:pt idx="62">
                  <c:v>7.2498709122203103E-2</c:v>
                </c:pt>
                <c:pt idx="63">
                  <c:v>6.9948230088495586E-2</c:v>
                </c:pt>
                <c:pt idx="64">
                  <c:v>7.7898636363636364E-2</c:v>
                </c:pt>
                <c:pt idx="65">
                  <c:v>8.1704168050481571E-2</c:v>
                </c:pt>
                <c:pt idx="66">
                  <c:v>0.10409150920042909</c:v>
                </c:pt>
                <c:pt idx="67">
                  <c:v>7.6764914213757279E-2</c:v>
                </c:pt>
                <c:pt idx="68">
                  <c:v>7.9947711834107982E-2</c:v>
                </c:pt>
                <c:pt idx="69">
                  <c:v>8.3952464788732389E-2</c:v>
                </c:pt>
                <c:pt idx="70">
                  <c:v>6.8894264602392688E-2</c:v>
                </c:pt>
                <c:pt idx="71">
                  <c:v>6.6650193559014914E-2</c:v>
                </c:pt>
                <c:pt idx="72">
                  <c:v>8.7687683423269908E-2</c:v>
                </c:pt>
                <c:pt idx="73">
                  <c:v>0.1086410597381342</c:v>
                </c:pt>
                <c:pt idx="74">
                  <c:v>8.4349168450518694E-2</c:v>
                </c:pt>
                <c:pt idx="75">
                  <c:v>7.7951772779260395E-2</c:v>
                </c:pt>
                <c:pt idx="76">
                  <c:v>6.9274055716971455E-2</c:v>
                </c:pt>
                <c:pt idx="77">
                  <c:v>7.104020638629284E-2</c:v>
                </c:pt>
                <c:pt idx="78">
                  <c:v>7.4229938120027497E-2</c:v>
                </c:pt>
                <c:pt idx="79">
                  <c:v>7.0291594414529535E-2</c:v>
                </c:pt>
                <c:pt idx="80">
                  <c:v>5.8438674033149174E-2</c:v>
                </c:pt>
                <c:pt idx="81">
                  <c:v>5.9832366934284863E-2</c:v>
                </c:pt>
                <c:pt idx="82">
                  <c:v>6.504225610876356E-2</c:v>
                </c:pt>
                <c:pt idx="83">
                  <c:v>6.7642042982685113E-2</c:v>
                </c:pt>
                <c:pt idx="84">
                  <c:v>7.4436845168800933E-2</c:v>
                </c:pt>
                <c:pt idx="85">
                  <c:v>6.5800140112089678E-2</c:v>
                </c:pt>
                <c:pt idx="86">
                  <c:v>8.7241007546799962E-2</c:v>
                </c:pt>
                <c:pt idx="87">
                  <c:v>8.3572761194029857E-2</c:v>
                </c:pt>
                <c:pt idx="88">
                  <c:v>6.7642042982685113E-2</c:v>
                </c:pt>
                <c:pt idx="89">
                  <c:v>5.7854069223573439E-2</c:v>
                </c:pt>
                <c:pt idx="90">
                  <c:v>7.3582438755849161E-2</c:v>
                </c:pt>
                <c:pt idx="91">
                  <c:v>7.8125330746163346E-2</c:v>
                </c:pt>
                <c:pt idx="92">
                  <c:v>7.1257953784326866E-2</c:v>
                </c:pt>
                <c:pt idx="93">
                  <c:v>6.8557104426510154E-2</c:v>
                </c:pt>
                <c:pt idx="94">
                  <c:v>0.16960899243211161</c:v>
                </c:pt>
                <c:pt idx="95">
                  <c:v>0.16611577868852459</c:v>
                </c:pt>
                <c:pt idx="96">
                  <c:v>0.13015110912609795</c:v>
                </c:pt>
                <c:pt idx="97">
                  <c:v>0.14256884025473138</c:v>
                </c:pt>
                <c:pt idx="98">
                  <c:v>0.11129638534904224</c:v>
                </c:pt>
                <c:pt idx="99">
                  <c:v>0.14235615040427035</c:v>
                </c:pt>
                <c:pt idx="100">
                  <c:v>0.14195883293365308</c:v>
                </c:pt>
                <c:pt idx="101">
                  <c:v>0.12249664598356531</c:v>
                </c:pt>
                <c:pt idx="102">
                  <c:v>9.0011827580164711E-2</c:v>
                </c:pt>
                <c:pt idx="103">
                  <c:v>2.7139198418404026E-2</c:v>
                </c:pt>
                <c:pt idx="104">
                  <c:v>0.11129638534904224</c:v>
                </c:pt>
                <c:pt idx="105">
                  <c:v>0.11120494667157044</c:v>
                </c:pt>
                <c:pt idx="106">
                  <c:v>7.5807520143240825E-2</c:v>
                </c:pt>
                <c:pt idx="107">
                  <c:v>4.2715879756849033E-2</c:v>
                </c:pt>
                <c:pt idx="108">
                  <c:v>9.0011827580164711E-2</c:v>
                </c:pt>
                <c:pt idx="109">
                  <c:v>7.7473598700243715E-2</c:v>
                </c:pt>
                <c:pt idx="110">
                  <c:v>6.1278221306549925E-2</c:v>
                </c:pt>
                <c:pt idx="111">
                  <c:v>0</c:v>
                </c:pt>
                <c:pt idx="112">
                  <c:v>7.5807520143240825E-2</c:v>
                </c:pt>
                <c:pt idx="113">
                  <c:v>7.0659844138049155E-2</c:v>
                </c:pt>
                <c:pt idx="114">
                  <c:v>8.6834371436090893E-2</c:v>
                </c:pt>
                <c:pt idx="115">
                  <c:v>8.9845940959409606E-2</c:v>
                </c:pt>
                <c:pt idx="116">
                  <c:v>8.555824997473982E-2</c:v>
                </c:pt>
                <c:pt idx="117">
                  <c:v>9.5920447417938537E-2</c:v>
                </c:pt>
                <c:pt idx="118">
                  <c:v>6.3598239495100489E-2</c:v>
                </c:pt>
                <c:pt idx="119">
                  <c:v>6.0703816913551215E-2</c:v>
                </c:pt>
                <c:pt idx="120">
                  <c:v>7.6837482275090588E-2</c:v>
                </c:pt>
                <c:pt idx="121">
                  <c:v>7.2908108590819795E-2</c:v>
                </c:pt>
                <c:pt idx="122">
                  <c:v>5.1570059880239529E-2</c:v>
                </c:pt>
                <c:pt idx="123">
                  <c:v>6.0167403127124409E-2</c:v>
                </c:pt>
                <c:pt idx="124">
                  <c:v>6.3598239495100489E-2</c:v>
                </c:pt>
                <c:pt idx="125">
                  <c:v>7.8505124572952251E-2</c:v>
                </c:pt>
                <c:pt idx="126">
                  <c:v>6.36511950403785E-2</c:v>
                </c:pt>
                <c:pt idx="127">
                  <c:v>4.8814326029216468E-2</c:v>
                </c:pt>
                <c:pt idx="128">
                  <c:v>6.7444193912063133E-2</c:v>
                </c:pt>
                <c:pt idx="129">
                  <c:v>8.1031330001219065E-2</c:v>
                </c:pt>
                <c:pt idx="130">
                  <c:v>5.1132159771244752E-2</c:v>
                </c:pt>
                <c:pt idx="131">
                  <c:v>7.513475499092559E-2</c:v>
                </c:pt>
                <c:pt idx="132">
                  <c:v>6.4701492537313443E-2</c:v>
                </c:pt>
                <c:pt idx="133">
                  <c:v>8.7883183894434114E-2</c:v>
                </c:pt>
                <c:pt idx="134">
                  <c:v>6.6162790697674417E-2</c:v>
                </c:pt>
                <c:pt idx="135">
                  <c:v>6.573928258967629E-2</c:v>
                </c:pt>
                <c:pt idx="136">
                  <c:v>6.9594711576296528E-2</c:v>
                </c:pt>
                <c:pt idx="137">
                  <c:v>5.3587517063552255E-2</c:v>
                </c:pt>
                <c:pt idx="138">
                  <c:v>4.5707347447073478E-2</c:v>
                </c:pt>
                <c:pt idx="139">
                  <c:v>7.2620512820512823E-2</c:v>
                </c:pt>
                <c:pt idx="140">
                  <c:v>4.227842191269162E-2</c:v>
                </c:pt>
                <c:pt idx="141">
                  <c:v>7.2140305438956859E-2</c:v>
                </c:pt>
                <c:pt idx="142">
                  <c:v>0</c:v>
                </c:pt>
                <c:pt idx="143">
                  <c:v>0.14148719978886251</c:v>
                </c:pt>
                <c:pt idx="144">
                  <c:v>6.0083160083160086E-2</c:v>
                </c:pt>
                <c:pt idx="145">
                  <c:v>0.15882122603294627</c:v>
                </c:pt>
                <c:pt idx="146">
                  <c:v>0.17280518097941802</c:v>
                </c:pt>
                <c:pt idx="147">
                  <c:v>0.16753165938864631</c:v>
                </c:pt>
                <c:pt idx="148">
                  <c:v>0.17139190086302278</c:v>
                </c:pt>
                <c:pt idx="149">
                  <c:v>0.16043840447525234</c:v>
                </c:pt>
                <c:pt idx="150">
                  <c:v>0.15903652694610781</c:v>
                </c:pt>
                <c:pt idx="151">
                  <c:v>0.14502875065342394</c:v>
                </c:pt>
                <c:pt idx="152">
                  <c:v>6.3587372448979593E-2</c:v>
                </c:pt>
                <c:pt idx="153">
                  <c:v>0.14430570834861264</c:v>
                </c:pt>
                <c:pt idx="154">
                  <c:v>0.17444733861834655</c:v>
                </c:pt>
                <c:pt idx="155">
                  <c:v>0.18286561479869423</c:v>
                </c:pt>
                <c:pt idx="156">
                  <c:v>0.12933824532678401</c:v>
                </c:pt>
                <c:pt idx="157">
                  <c:v>0.11460512993587579</c:v>
                </c:pt>
                <c:pt idx="158">
                  <c:v>0.13007097919019198</c:v>
                </c:pt>
                <c:pt idx="159">
                  <c:v>8.2882888276853084E-2</c:v>
                </c:pt>
                <c:pt idx="160">
                  <c:v>0</c:v>
                </c:pt>
                <c:pt idx="161">
                  <c:v>0.10568828405017922</c:v>
                </c:pt>
                <c:pt idx="162">
                  <c:v>5.8298999914522615E-2</c:v>
                </c:pt>
                <c:pt idx="163">
                  <c:v>0</c:v>
                </c:pt>
                <c:pt idx="164">
                  <c:v>4.1847200000000001E-2</c:v>
                </c:pt>
                <c:pt idx="165">
                  <c:v>8.6015909972836632E-2</c:v>
                </c:pt>
                <c:pt idx="166">
                  <c:v>0.10150345992919216</c:v>
                </c:pt>
                <c:pt idx="167">
                  <c:v>7.9728784581908616E-2</c:v>
                </c:pt>
                <c:pt idx="168">
                  <c:v>7.0284933083896967E-2</c:v>
                </c:pt>
                <c:pt idx="169">
                  <c:v>8.2120856911883588E-2</c:v>
                </c:pt>
                <c:pt idx="170">
                  <c:v>2.766635279347144E-2</c:v>
                </c:pt>
                <c:pt idx="171">
                  <c:v>0</c:v>
                </c:pt>
                <c:pt idx="172">
                  <c:v>5.8352149370386457E-2</c:v>
                </c:pt>
                <c:pt idx="173">
                  <c:v>5.2898517145505093E-2</c:v>
                </c:pt>
                <c:pt idx="174">
                  <c:v>0.11490216486261449</c:v>
                </c:pt>
                <c:pt idx="175">
                  <c:v>0.13701340268053613</c:v>
                </c:pt>
                <c:pt idx="176">
                  <c:v>0.16501761424796949</c:v>
                </c:pt>
                <c:pt idx="177">
                  <c:v>0.14450000000000002</c:v>
                </c:pt>
                <c:pt idx="178">
                  <c:v>0</c:v>
                </c:pt>
                <c:pt idx="179">
                  <c:v>0.1412503748125937</c:v>
                </c:pt>
                <c:pt idx="180">
                  <c:v>0.1221702462022001</c:v>
                </c:pt>
                <c:pt idx="181">
                  <c:v>0.10071750717507175</c:v>
                </c:pt>
                <c:pt idx="182">
                  <c:v>9.7564983093829244E-2</c:v>
                </c:pt>
                <c:pt idx="183">
                  <c:v>7.969203070217E-2</c:v>
                </c:pt>
                <c:pt idx="184">
                  <c:v>7.1372060494798509E-2</c:v>
                </c:pt>
                <c:pt idx="185">
                  <c:v>8.4808859905554312E-2</c:v>
                </c:pt>
                <c:pt idx="186">
                  <c:v>9.3469502819067157E-2</c:v>
                </c:pt>
                <c:pt idx="187">
                  <c:v>9.6079657669519425E-2</c:v>
                </c:pt>
                <c:pt idx="188">
                  <c:v>8.5536221217537595E-2</c:v>
                </c:pt>
                <c:pt idx="189">
                  <c:v>6.7022043759731212E-2</c:v>
                </c:pt>
                <c:pt idx="190">
                  <c:v>5.9345402732377843E-3</c:v>
                </c:pt>
                <c:pt idx="191">
                  <c:v>6.1099098310426335E-2</c:v>
                </c:pt>
                <c:pt idx="192">
                  <c:v>5.9783168563595585E-2</c:v>
                </c:pt>
                <c:pt idx="193">
                  <c:v>6.3057376313190264E-2</c:v>
                </c:pt>
                <c:pt idx="194">
                  <c:v>6.3932492662245891E-2</c:v>
                </c:pt>
                <c:pt idx="195">
                  <c:v>6.1949394754539346E-2</c:v>
                </c:pt>
                <c:pt idx="196">
                  <c:v>6.2422650321074136E-2</c:v>
                </c:pt>
                <c:pt idx="197">
                  <c:v>8.5563319406425586E-2</c:v>
                </c:pt>
                <c:pt idx="198">
                  <c:v>9.5902719903022973E-2</c:v>
                </c:pt>
                <c:pt idx="199">
                  <c:v>0.10419326874043855</c:v>
                </c:pt>
                <c:pt idx="200">
                  <c:v>8.0917667238421961E-2</c:v>
                </c:pt>
                <c:pt idx="201">
                  <c:v>7.1308724832214759E-2</c:v>
                </c:pt>
                <c:pt idx="202">
                  <c:v>5.9956323930846232E-2</c:v>
                </c:pt>
                <c:pt idx="203">
                  <c:v>5.573840296563471E-2</c:v>
                </c:pt>
                <c:pt idx="204">
                  <c:v>8.1634476098503148E-2</c:v>
                </c:pt>
                <c:pt idx="205">
                  <c:v>5.4054928577065744E-2</c:v>
                </c:pt>
                <c:pt idx="206">
                  <c:v>5.6915641476274176E-2</c:v>
                </c:pt>
                <c:pt idx="207">
                  <c:v>3.9061514948896744E-2</c:v>
                </c:pt>
                <c:pt idx="208">
                  <c:v>0.10017247153382451</c:v>
                </c:pt>
                <c:pt idx="209">
                  <c:v>9.4121150338019099E-2</c:v>
                </c:pt>
                <c:pt idx="210">
                  <c:v>9.5683545506365195E-2</c:v>
                </c:pt>
                <c:pt idx="211">
                  <c:v>2.9421919263456092E-2</c:v>
                </c:pt>
                <c:pt idx="212">
                  <c:v>5.8719570634464258E-2</c:v>
                </c:pt>
                <c:pt idx="213">
                  <c:v>9.6670310450371666E-2</c:v>
                </c:pt>
                <c:pt idx="214">
                  <c:v>0.12603567552902875</c:v>
                </c:pt>
                <c:pt idx="215">
                  <c:v>0.12573550868815495</c:v>
                </c:pt>
                <c:pt idx="216">
                  <c:v>0.1157765507518797</c:v>
                </c:pt>
                <c:pt idx="217">
                  <c:v>0.14364959440114522</c:v>
                </c:pt>
                <c:pt idx="218">
                  <c:v>9.4405879951000415E-2</c:v>
                </c:pt>
                <c:pt idx="219">
                  <c:v>0</c:v>
                </c:pt>
                <c:pt idx="220">
                  <c:v>0.12172771729101312</c:v>
                </c:pt>
                <c:pt idx="221">
                  <c:v>0.14671528690319754</c:v>
                </c:pt>
                <c:pt idx="222">
                  <c:v>9.8903712296983776E-2</c:v>
                </c:pt>
                <c:pt idx="223">
                  <c:v>6.9318101058915504E-2</c:v>
                </c:pt>
                <c:pt idx="224">
                  <c:v>9.1882987638801594E-2</c:v>
                </c:pt>
                <c:pt idx="225">
                  <c:v>0</c:v>
                </c:pt>
                <c:pt idx="226">
                  <c:v>9.2798165137614685E-2</c:v>
                </c:pt>
                <c:pt idx="227">
                  <c:v>6.6207272727272726E-2</c:v>
                </c:pt>
                <c:pt idx="228">
                  <c:v>5.1250520356340028E-2</c:v>
                </c:pt>
                <c:pt idx="229">
                  <c:v>5.6743222552463293E-2</c:v>
                </c:pt>
                <c:pt idx="230">
                  <c:v>7.922089524167765E-2</c:v>
                </c:pt>
                <c:pt idx="231">
                  <c:v>8.7680513266637672E-2</c:v>
                </c:pt>
                <c:pt idx="232">
                  <c:v>7.3081148305523896E-2</c:v>
                </c:pt>
                <c:pt idx="233">
                  <c:v>7.8553395093148737E-2</c:v>
                </c:pt>
                <c:pt idx="234">
                  <c:v>8.2119879905640153E-2</c:v>
                </c:pt>
                <c:pt idx="235">
                  <c:v>7.9956770777045286E-2</c:v>
                </c:pt>
                <c:pt idx="236">
                  <c:v>7.0432832910898815E-2</c:v>
                </c:pt>
                <c:pt idx="237">
                  <c:v>7.7530992760091247E-2</c:v>
                </c:pt>
                <c:pt idx="238">
                  <c:v>9.4050600165562923E-2</c:v>
                </c:pt>
                <c:pt idx="239">
                  <c:v>8.7981743452494751E-2</c:v>
                </c:pt>
                <c:pt idx="240">
                  <c:v>9.5290495580494586E-2</c:v>
                </c:pt>
                <c:pt idx="241">
                  <c:v>8.5623091020158831E-2</c:v>
                </c:pt>
                <c:pt idx="242">
                  <c:v>8.0156733592572027E-2</c:v>
                </c:pt>
                <c:pt idx="243">
                  <c:v>8.8511706948640481E-2</c:v>
                </c:pt>
                <c:pt idx="244">
                  <c:v>0.11921353125892092</c:v>
                </c:pt>
                <c:pt idx="245">
                  <c:v>0.11844041402461768</c:v>
                </c:pt>
                <c:pt idx="246">
                  <c:v>0.10887906976744187</c:v>
                </c:pt>
                <c:pt idx="247">
                  <c:v>0.12943127518036165</c:v>
                </c:pt>
                <c:pt idx="248">
                  <c:v>0.10590198165738618</c:v>
                </c:pt>
                <c:pt idx="249">
                  <c:v>9.7409254088552055E-2</c:v>
                </c:pt>
                <c:pt idx="250">
                  <c:v>0.10306215198165739</c:v>
                </c:pt>
                <c:pt idx="251">
                  <c:v>0.14258355437665785</c:v>
                </c:pt>
                <c:pt idx="252">
                  <c:v>0.12339796905222436</c:v>
                </c:pt>
                <c:pt idx="253">
                  <c:v>0.10642427933414535</c:v>
                </c:pt>
                <c:pt idx="254">
                  <c:v>0.12266324626865673</c:v>
                </c:pt>
                <c:pt idx="255">
                  <c:v>0.12207813768169409</c:v>
                </c:pt>
                <c:pt idx="256">
                  <c:v>0.13048340778557754</c:v>
                </c:pt>
                <c:pt idx="257">
                  <c:v>0.12975979828364151</c:v>
                </c:pt>
                <c:pt idx="258">
                  <c:v>0.1226343036578121</c:v>
                </c:pt>
                <c:pt idx="259">
                  <c:v>0.12901785714285716</c:v>
                </c:pt>
                <c:pt idx="260">
                  <c:v>0.13452576895381135</c:v>
                </c:pt>
                <c:pt idx="261">
                  <c:v>0.12730450000000001</c:v>
                </c:pt>
                <c:pt idx="262">
                  <c:v>9.989964317573595E-2</c:v>
                </c:pt>
                <c:pt idx="263">
                  <c:v>0.12796479061082955</c:v>
                </c:pt>
                <c:pt idx="264">
                  <c:v>0.10483432159051273</c:v>
                </c:pt>
                <c:pt idx="265">
                  <c:v>8.0802987285520309E-2</c:v>
                </c:pt>
                <c:pt idx="266">
                  <c:v>0.10326786641287422</c:v>
                </c:pt>
                <c:pt idx="267">
                  <c:v>0.11514619619167944</c:v>
                </c:pt>
                <c:pt idx="268">
                  <c:v>0.1134809955970887</c:v>
                </c:pt>
                <c:pt idx="269">
                  <c:v>0.11376362619957142</c:v>
                </c:pt>
                <c:pt idx="270">
                  <c:v>8.3806406787098664E-2</c:v>
                </c:pt>
                <c:pt idx="271">
                  <c:v>7.1456801909307879E-2</c:v>
                </c:pt>
                <c:pt idx="272">
                  <c:v>6.6745238095238094E-2</c:v>
                </c:pt>
                <c:pt idx="273">
                  <c:v>6.4922274881516598E-2</c:v>
                </c:pt>
                <c:pt idx="274">
                  <c:v>7.1638923879791261E-2</c:v>
                </c:pt>
                <c:pt idx="275">
                  <c:v>8.7413580246913591E-2</c:v>
                </c:pt>
                <c:pt idx="276">
                  <c:v>0.13502342209072979</c:v>
                </c:pt>
                <c:pt idx="277">
                  <c:v>0.11572510822510823</c:v>
                </c:pt>
                <c:pt idx="278">
                  <c:v>0.11267567322513375</c:v>
                </c:pt>
                <c:pt idx="279">
                  <c:v>0.18592315997840561</c:v>
                </c:pt>
                <c:pt idx="280">
                  <c:v>0.1526664641027867</c:v>
                </c:pt>
                <c:pt idx="281">
                  <c:v>0.15097576862949452</c:v>
                </c:pt>
                <c:pt idx="282">
                  <c:v>0.17300441826215021</c:v>
                </c:pt>
                <c:pt idx="283">
                  <c:v>0.15238585703305152</c:v>
                </c:pt>
                <c:pt idx="284">
                  <c:v>0.14733536421467611</c:v>
                </c:pt>
                <c:pt idx="285">
                  <c:v>0.13054220832647689</c:v>
                </c:pt>
                <c:pt idx="286">
                  <c:v>0.11248428485318178</c:v>
                </c:pt>
                <c:pt idx="287">
                  <c:v>0.15289124015748032</c:v>
                </c:pt>
                <c:pt idx="288">
                  <c:v>0.14638569357177381</c:v>
                </c:pt>
                <c:pt idx="289">
                  <c:v>0.13220706260032103</c:v>
                </c:pt>
                <c:pt idx="290">
                  <c:v>0.12882977777777779</c:v>
                </c:pt>
                <c:pt idx="291">
                  <c:v>0.11200535420098848</c:v>
                </c:pt>
                <c:pt idx="292">
                  <c:v>0.10281667799682756</c:v>
                </c:pt>
                <c:pt idx="293">
                  <c:v>0.10941253263707572</c:v>
                </c:pt>
                <c:pt idx="294">
                  <c:v>9.7984036321031059E-2</c:v>
                </c:pt>
                <c:pt idx="295">
                  <c:v>0.10390621692188273</c:v>
                </c:pt>
                <c:pt idx="296">
                  <c:v>0.10159574468085107</c:v>
                </c:pt>
                <c:pt idx="297">
                  <c:v>9.7478081298456642E-2</c:v>
                </c:pt>
                <c:pt idx="298">
                  <c:v>0.10069240422233706</c:v>
                </c:pt>
                <c:pt idx="299">
                  <c:v>0.10778168256472782</c:v>
                </c:pt>
                <c:pt idx="300">
                  <c:v>0.12057169295140008</c:v>
                </c:pt>
                <c:pt idx="301">
                  <c:v>0.11559132522887589</c:v>
                </c:pt>
                <c:pt idx="302">
                  <c:v>0.12509377843096089</c:v>
                </c:pt>
                <c:pt idx="303">
                  <c:v>0.11695989937851436</c:v>
                </c:pt>
                <c:pt idx="304">
                  <c:v>0.11488943881216572</c:v>
                </c:pt>
                <c:pt idx="305">
                  <c:v>0.11652464903689194</c:v>
                </c:pt>
                <c:pt idx="306">
                  <c:v>0.12173911373934414</c:v>
                </c:pt>
                <c:pt idx="307">
                  <c:v>0.1424982683982684</c:v>
                </c:pt>
                <c:pt idx="308">
                  <c:v>0.12102567049808428</c:v>
                </c:pt>
                <c:pt idx="309">
                  <c:v>0.10418560880266396</c:v>
                </c:pt>
                <c:pt idx="310">
                  <c:v>9.7346089150546669E-2</c:v>
                </c:pt>
                <c:pt idx="311">
                  <c:v>0.11345154560970985</c:v>
                </c:pt>
                <c:pt idx="312">
                  <c:v>0.10153282869837091</c:v>
                </c:pt>
                <c:pt idx="313">
                  <c:v>9.6492478914876972E-2</c:v>
                </c:pt>
                <c:pt idx="314">
                  <c:v>9.4721792890262752E-2</c:v>
                </c:pt>
                <c:pt idx="315">
                  <c:v>9.5348867941150564E-2</c:v>
                </c:pt>
                <c:pt idx="316">
                  <c:v>8.6258422700958529E-2</c:v>
                </c:pt>
                <c:pt idx="317">
                  <c:v>0.10387729076138295</c:v>
                </c:pt>
                <c:pt idx="318">
                  <c:v>0.1193592589018624</c:v>
                </c:pt>
                <c:pt idx="319">
                  <c:v>0.13432642487046631</c:v>
                </c:pt>
                <c:pt idx="320">
                  <c:v>0.11794567607182119</c:v>
                </c:pt>
                <c:pt idx="321">
                  <c:v>0.14052734566089425</c:v>
                </c:pt>
                <c:pt idx="322">
                  <c:v>0.14917087070254112</c:v>
                </c:pt>
                <c:pt idx="323">
                  <c:v>0.14843283582089553</c:v>
                </c:pt>
                <c:pt idx="324">
                  <c:v>0.1008606785317019</c:v>
                </c:pt>
                <c:pt idx="325">
                  <c:v>8.5433363148479435E-2</c:v>
                </c:pt>
                <c:pt idx="326">
                  <c:v>9.7711492608488326E-2</c:v>
                </c:pt>
                <c:pt idx="327">
                  <c:v>7.7336007941103485E-2</c:v>
                </c:pt>
                <c:pt idx="328">
                  <c:v>8.0162015438120293E-2</c:v>
                </c:pt>
                <c:pt idx="329">
                  <c:v>8.6678564806230304E-2</c:v>
                </c:pt>
                <c:pt idx="330">
                  <c:v>0.11116406250000001</c:v>
                </c:pt>
                <c:pt idx="331">
                  <c:v>0.12909717402082302</c:v>
                </c:pt>
                <c:pt idx="332">
                  <c:v>0.10031119090365052</c:v>
                </c:pt>
                <c:pt idx="333">
                  <c:v>0.108664</c:v>
                </c:pt>
                <c:pt idx="334">
                  <c:v>9.8861981371718879E-2</c:v>
                </c:pt>
                <c:pt idx="335">
                  <c:v>8.4532179316466935E-2</c:v>
                </c:pt>
                <c:pt idx="336">
                  <c:v>7.0240571098456717E-2</c:v>
                </c:pt>
                <c:pt idx="337">
                  <c:v>7.888978792266417E-2</c:v>
                </c:pt>
                <c:pt idx="338">
                  <c:v>8.2104942285807198E-2</c:v>
                </c:pt>
                <c:pt idx="339">
                  <c:v>8.0124721957419764E-2</c:v>
                </c:pt>
                <c:pt idx="340">
                  <c:v>8.9284138052784887E-2</c:v>
                </c:pt>
                <c:pt idx="341">
                  <c:v>9.1473660714285726E-2</c:v>
                </c:pt>
                <c:pt idx="342">
                  <c:v>8.3135184342284937E-2</c:v>
                </c:pt>
                <c:pt idx="343">
                  <c:v>8.1371480472297919E-2</c:v>
                </c:pt>
                <c:pt idx="344">
                  <c:v>8.0858066162088613E-2</c:v>
                </c:pt>
                <c:pt idx="345">
                  <c:v>8.5725901698918874E-2</c:v>
                </c:pt>
                <c:pt idx="346">
                  <c:v>0.12753610261637785</c:v>
                </c:pt>
                <c:pt idx="347">
                  <c:v>0.11332157676348549</c:v>
                </c:pt>
                <c:pt idx="348">
                  <c:v>0.1068273249738767</c:v>
                </c:pt>
                <c:pt idx="349">
                  <c:v>9.4873737373737374E-2</c:v>
                </c:pt>
                <c:pt idx="350">
                  <c:v>9.2746630960608159E-2</c:v>
                </c:pt>
                <c:pt idx="351">
                  <c:v>9.8675502501536033E-2</c:v>
                </c:pt>
                <c:pt idx="352">
                  <c:v>9.8405938833570419E-2</c:v>
                </c:pt>
                <c:pt idx="353">
                  <c:v>0.11458149779735682</c:v>
                </c:pt>
                <c:pt idx="354">
                  <c:v>8.266868584889786E-2</c:v>
                </c:pt>
                <c:pt idx="355">
                  <c:v>6.7194965870307169E-2</c:v>
                </c:pt>
                <c:pt idx="356">
                  <c:v>7.9562544547398431E-2</c:v>
                </c:pt>
                <c:pt idx="357">
                  <c:v>8.5361116730730324E-2</c:v>
                </c:pt>
                <c:pt idx="358">
                  <c:v>0.10430175600739372</c:v>
                </c:pt>
                <c:pt idx="359">
                  <c:v>0.31548544019594504</c:v>
                </c:pt>
                <c:pt idx="360">
                  <c:v>0.26268586139862343</c:v>
                </c:pt>
                <c:pt idx="361">
                  <c:v>0.26901098901098902</c:v>
                </c:pt>
                <c:pt idx="362">
                  <c:v>0.24531805400817019</c:v>
                </c:pt>
                <c:pt idx="363">
                  <c:v>0.24130708703280343</c:v>
                </c:pt>
                <c:pt idx="364">
                  <c:v>0.21009425610581681</c:v>
                </c:pt>
                <c:pt idx="365">
                  <c:v>0.23054728408302316</c:v>
                </c:pt>
                <c:pt idx="366">
                  <c:v>0.20266140130437382</c:v>
                </c:pt>
                <c:pt idx="367">
                  <c:v>0.19655506299580031</c:v>
                </c:pt>
                <c:pt idx="368">
                  <c:v>0.1492582732634338</c:v>
                </c:pt>
                <c:pt idx="369">
                  <c:v>0.17678430660719843</c:v>
                </c:pt>
                <c:pt idx="370">
                  <c:v>0.15420833122693495</c:v>
                </c:pt>
                <c:pt idx="371">
                  <c:v>0.15511480251015136</c:v>
                </c:pt>
                <c:pt idx="372">
                  <c:v>0.15554880197322057</c:v>
                </c:pt>
                <c:pt idx="373">
                  <c:v>0.16950472735268252</c:v>
                </c:pt>
                <c:pt idx="374">
                  <c:v>0.12619601808213907</c:v>
                </c:pt>
                <c:pt idx="375">
                  <c:v>0.11478842085016351</c:v>
                </c:pt>
                <c:pt idx="376">
                  <c:v>0.11967319565680222</c:v>
                </c:pt>
                <c:pt idx="377">
                  <c:v>9.844352893890676E-2</c:v>
                </c:pt>
                <c:pt idx="378">
                  <c:v>7.8458385572379219E-2</c:v>
                </c:pt>
                <c:pt idx="379">
                  <c:v>0.1032681272822118</c:v>
                </c:pt>
                <c:pt idx="380">
                  <c:v>8.632982616651419E-2</c:v>
                </c:pt>
                <c:pt idx="381">
                  <c:v>0.11114264112903227</c:v>
                </c:pt>
                <c:pt idx="382">
                  <c:v>3.6258090212088027E-2</c:v>
                </c:pt>
                <c:pt idx="383">
                  <c:v>7.2416892638344887E-2</c:v>
                </c:pt>
                <c:pt idx="384">
                  <c:v>9.7250536731074394E-2</c:v>
                </c:pt>
                <c:pt idx="385">
                  <c:v>0.1129075882794891</c:v>
                </c:pt>
                <c:pt idx="386">
                  <c:v>9.5015566037735852E-2</c:v>
                </c:pt>
                <c:pt idx="387">
                  <c:v>8.243462296256493E-2</c:v>
                </c:pt>
                <c:pt idx="388">
                  <c:v>0.10110179424758813</c:v>
                </c:pt>
                <c:pt idx="389">
                  <c:v>0.12237829856149376</c:v>
                </c:pt>
                <c:pt idx="390">
                  <c:v>0.10778070595751478</c:v>
                </c:pt>
                <c:pt idx="391">
                  <c:v>0.10301214257735997</c:v>
                </c:pt>
                <c:pt idx="392">
                  <c:v>8.6570218411920807E-2</c:v>
                </c:pt>
                <c:pt idx="393">
                  <c:v>0.10868837158229934</c:v>
                </c:pt>
                <c:pt idx="394">
                  <c:v>9.6508468089178068E-2</c:v>
                </c:pt>
                <c:pt idx="395">
                  <c:v>9.866200169635285E-2</c:v>
                </c:pt>
                <c:pt idx="396">
                  <c:v>0.11803606343688899</c:v>
                </c:pt>
                <c:pt idx="397">
                  <c:v>0.1160378787878788</c:v>
                </c:pt>
                <c:pt idx="398">
                  <c:v>9.855169034786869E-2</c:v>
                </c:pt>
                <c:pt idx="399">
                  <c:v>6.4529082054580536E-2</c:v>
                </c:pt>
                <c:pt idx="400">
                  <c:v>9.9934579439252338E-2</c:v>
                </c:pt>
                <c:pt idx="401">
                  <c:v>9.2717025400387648E-2</c:v>
                </c:pt>
                <c:pt idx="402">
                  <c:v>9.6644776722570214E-2</c:v>
                </c:pt>
                <c:pt idx="403">
                  <c:v>8.6292245433665107E-2</c:v>
                </c:pt>
                <c:pt idx="404">
                  <c:v>7.1952504069711765E-2</c:v>
                </c:pt>
                <c:pt idx="405">
                  <c:v>0.10547648933088732</c:v>
                </c:pt>
                <c:pt idx="406">
                  <c:v>9.0415244596131969E-2</c:v>
                </c:pt>
                <c:pt idx="407">
                  <c:v>6.6836542486395992E-2</c:v>
                </c:pt>
                <c:pt idx="408">
                  <c:v>7.1549191685912242E-2</c:v>
                </c:pt>
                <c:pt idx="409">
                  <c:v>9.5832611415920685E-2</c:v>
                </c:pt>
                <c:pt idx="410">
                  <c:v>0.11041434301927405</c:v>
                </c:pt>
                <c:pt idx="411">
                  <c:v>8.4471716807782385E-2</c:v>
                </c:pt>
                <c:pt idx="412">
                  <c:v>6.2242061665899677E-2</c:v>
                </c:pt>
                <c:pt idx="413">
                  <c:v>7.1225427872860639E-2</c:v>
                </c:pt>
                <c:pt idx="414">
                  <c:v>8.490327919726906E-2</c:v>
                </c:pt>
                <c:pt idx="415">
                  <c:v>8.6337802389973781E-2</c:v>
                </c:pt>
                <c:pt idx="416">
                  <c:v>8.6527791345120647E-2</c:v>
                </c:pt>
                <c:pt idx="417">
                  <c:v>9.1789653860783568E-2</c:v>
                </c:pt>
                <c:pt idx="418">
                  <c:v>7.0664395229982968E-2</c:v>
                </c:pt>
                <c:pt idx="419">
                  <c:v>6.3987293030419723E-2</c:v>
                </c:pt>
                <c:pt idx="420">
                  <c:v>8.3599781681055876E-2</c:v>
                </c:pt>
                <c:pt idx="421">
                  <c:v>5.016560255387071E-2</c:v>
                </c:pt>
                <c:pt idx="422">
                  <c:v>8.0434715505710463E-2</c:v>
                </c:pt>
                <c:pt idx="423">
                  <c:v>9.3405833926212017E-2</c:v>
                </c:pt>
                <c:pt idx="424">
                  <c:v>0.27255792985303401</c:v>
                </c:pt>
                <c:pt idx="425">
                  <c:v>0.22124252467757044</c:v>
                </c:pt>
                <c:pt idx="426">
                  <c:v>0.19647713226205193</c:v>
                </c:pt>
                <c:pt idx="427">
                  <c:v>0.12156268358594761</c:v>
                </c:pt>
                <c:pt idx="428">
                  <c:v>0.10096629545678527</c:v>
                </c:pt>
                <c:pt idx="429">
                  <c:v>8.0631859677915682E-2</c:v>
                </c:pt>
                <c:pt idx="430">
                  <c:v>0.10311636976915779</c:v>
                </c:pt>
                <c:pt idx="431">
                  <c:v>0.11740350521730322</c:v>
                </c:pt>
                <c:pt idx="432">
                  <c:v>8.9612403100775201E-2</c:v>
                </c:pt>
                <c:pt idx="433">
                  <c:v>9.5210263349640889E-2</c:v>
                </c:pt>
                <c:pt idx="434">
                  <c:v>9.325578902229846E-2</c:v>
                </c:pt>
                <c:pt idx="435">
                  <c:v>6.1924915884540466E-2</c:v>
                </c:pt>
                <c:pt idx="436">
                  <c:v>6.8782057678874367E-2</c:v>
                </c:pt>
                <c:pt idx="437">
                  <c:v>8.6411028055528596E-2</c:v>
                </c:pt>
                <c:pt idx="438">
                  <c:v>7.9624093697713338E-2</c:v>
                </c:pt>
                <c:pt idx="439">
                  <c:v>9.7766243156698684E-2</c:v>
                </c:pt>
                <c:pt idx="440">
                  <c:v>8.9156951947682694E-2</c:v>
                </c:pt>
                <c:pt idx="441">
                  <c:v>8.2330936561390733E-2</c:v>
                </c:pt>
                <c:pt idx="442">
                  <c:v>7.778933048294627E-2</c:v>
                </c:pt>
                <c:pt idx="443">
                  <c:v>0.10495707952079994</c:v>
                </c:pt>
                <c:pt idx="444">
                  <c:v>5.7114103149246927E-2</c:v>
                </c:pt>
                <c:pt idx="445">
                  <c:v>8.9218966632775676E-2</c:v>
                </c:pt>
                <c:pt idx="446">
                  <c:v>6.4003859584635184E-2</c:v>
                </c:pt>
                <c:pt idx="447">
                  <c:v>5.9552156790914919E-2</c:v>
                </c:pt>
                <c:pt idx="448">
                  <c:v>9.8327972660568905E-2</c:v>
                </c:pt>
                <c:pt idx="449">
                  <c:v>9.2693060131795721E-2</c:v>
                </c:pt>
                <c:pt idx="450">
                  <c:v>8.1093303087089466E-2</c:v>
                </c:pt>
                <c:pt idx="451">
                  <c:v>6.2020624303233005E-2</c:v>
                </c:pt>
                <c:pt idx="452">
                  <c:v>7.1237877155172422E-2</c:v>
                </c:pt>
                <c:pt idx="453">
                  <c:v>0.13339712918660288</c:v>
                </c:pt>
                <c:pt idx="454">
                  <c:v>0.11206915385261744</c:v>
                </c:pt>
                <c:pt idx="455">
                  <c:v>0.11509809176672384</c:v>
                </c:pt>
                <c:pt idx="456">
                  <c:v>7.0987824245632616E-2</c:v>
                </c:pt>
                <c:pt idx="457">
                  <c:v>5.5455672352241178E-2</c:v>
                </c:pt>
                <c:pt idx="458">
                  <c:v>6.2404435366209515E-2</c:v>
                </c:pt>
                <c:pt idx="459">
                  <c:v>3.668584474885845E-2</c:v>
                </c:pt>
                <c:pt idx="460">
                  <c:v>5.4172110195967058E-2</c:v>
                </c:pt>
                <c:pt idx="461">
                  <c:v>6.7199219921992209E-2</c:v>
                </c:pt>
                <c:pt idx="462">
                  <c:v>6.8554595039621274E-2</c:v>
                </c:pt>
                <c:pt idx="463">
                  <c:v>8.9298573884899354E-2</c:v>
                </c:pt>
                <c:pt idx="464">
                  <c:v>7.0758267860405621E-2</c:v>
                </c:pt>
                <c:pt idx="465">
                  <c:v>9.6030725434377143E-2</c:v>
                </c:pt>
                <c:pt idx="466">
                  <c:v>6.4462492896381896E-2</c:v>
                </c:pt>
                <c:pt idx="467">
                  <c:v>8.107413333333334E-2</c:v>
                </c:pt>
                <c:pt idx="468">
                  <c:v>5.9590459901178255E-2</c:v>
                </c:pt>
                <c:pt idx="469">
                  <c:v>6.9262218045112789E-2</c:v>
                </c:pt>
                <c:pt idx="470">
                  <c:v>6.8589888797364079E-2</c:v>
                </c:pt>
                <c:pt idx="471">
                  <c:v>7.4468868321413556E-2</c:v>
                </c:pt>
                <c:pt idx="472">
                  <c:v>5.893301746562616E-2</c:v>
                </c:pt>
                <c:pt idx="473">
                  <c:v>8.2416325136612026E-2</c:v>
                </c:pt>
                <c:pt idx="474">
                  <c:v>7.7512530660125839E-2</c:v>
                </c:pt>
                <c:pt idx="475">
                  <c:v>8.0683593750000004E-2</c:v>
                </c:pt>
                <c:pt idx="476">
                  <c:v>7.9968422179404849E-2</c:v>
                </c:pt>
                <c:pt idx="477">
                  <c:v>6.8890523837551496E-2</c:v>
                </c:pt>
                <c:pt idx="478">
                  <c:v>7.3560642036280752E-2</c:v>
                </c:pt>
                <c:pt idx="479">
                  <c:v>6.8559403099292135E-2</c:v>
                </c:pt>
                <c:pt idx="480">
                  <c:v>9.5003578732106339E-2</c:v>
                </c:pt>
                <c:pt idx="481">
                  <c:v>6.8706476974915762E-2</c:v>
                </c:pt>
                <c:pt idx="482">
                  <c:v>6.4785575048732946E-2</c:v>
                </c:pt>
                <c:pt idx="483">
                  <c:v>5.7940291262135929E-2</c:v>
                </c:pt>
                <c:pt idx="484">
                  <c:v>6.1812279194118212E-2</c:v>
                </c:pt>
                <c:pt idx="485">
                  <c:v>6.7714028236707718E-2</c:v>
                </c:pt>
                <c:pt idx="486">
                  <c:v>6.9564456634824551E-2</c:v>
                </c:pt>
                <c:pt idx="487">
                  <c:v>7.1665909710237077E-2</c:v>
                </c:pt>
                <c:pt idx="488">
                  <c:v>6.9223484848484854E-2</c:v>
                </c:pt>
                <c:pt idx="489">
                  <c:v>6.4358286252354055E-2</c:v>
                </c:pt>
                <c:pt idx="490">
                  <c:v>5.8694652908067545E-2</c:v>
                </c:pt>
                <c:pt idx="491">
                  <c:v>4.7313687511529243E-2</c:v>
                </c:pt>
                <c:pt idx="492">
                  <c:v>9.0387076796036345E-2</c:v>
                </c:pt>
                <c:pt idx="493">
                  <c:v>8.0115927419354832E-2</c:v>
                </c:pt>
                <c:pt idx="494">
                  <c:v>8.0115927419354832E-2</c:v>
                </c:pt>
                <c:pt idx="495">
                  <c:v>4.1184129587861391E-2</c:v>
                </c:pt>
                <c:pt idx="496">
                  <c:v>4.685623933340026E-2</c:v>
                </c:pt>
                <c:pt idx="497">
                  <c:v>5.9627545551982859E-2</c:v>
                </c:pt>
                <c:pt idx="498">
                  <c:v>3.8629553466509987E-2</c:v>
                </c:pt>
                <c:pt idx="499">
                  <c:v>4.1911255411255413E-2</c:v>
                </c:pt>
                <c:pt idx="500">
                  <c:v>7.3250853242320821E-2</c:v>
                </c:pt>
                <c:pt idx="501">
                  <c:v>6.9928892981379165E-2</c:v>
                </c:pt>
                <c:pt idx="502">
                  <c:v>9.1185194521468782E-2</c:v>
                </c:pt>
                <c:pt idx="503">
                  <c:v>7.3440339490763853E-2</c:v>
                </c:pt>
                <c:pt idx="504">
                  <c:v>6.3140577745333201E-2</c:v>
                </c:pt>
                <c:pt idx="505">
                  <c:v>4.8399131274131278E-2</c:v>
                </c:pt>
                <c:pt idx="506">
                  <c:v>2.8120240669361665E-2</c:v>
                </c:pt>
                <c:pt idx="507">
                  <c:v>8.1349641291351138E-2</c:v>
                </c:pt>
                <c:pt idx="508">
                  <c:v>6.8774384638954147E-2</c:v>
                </c:pt>
                <c:pt idx="509">
                  <c:v>6.516120394173093E-2</c:v>
                </c:pt>
                <c:pt idx="510">
                  <c:v>5.806800618238022E-2</c:v>
                </c:pt>
                <c:pt idx="511">
                  <c:v>6.3746110195863084E-2</c:v>
                </c:pt>
                <c:pt idx="512">
                  <c:v>6.2278709797015483E-2</c:v>
                </c:pt>
                <c:pt idx="513">
                  <c:v>7.0132783882783892E-2</c:v>
                </c:pt>
                <c:pt idx="514">
                  <c:v>6.8144970718175282E-2</c:v>
                </c:pt>
                <c:pt idx="515">
                  <c:v>4.7973584129920858E-2</c:v>
                </c:pt>
                <c:pt idx="516">
                  <c:v>3.7135298563869996E-2</c:v>
                </c:pt>
                <c:pt idx="517">
                  <c:v>4.2378110833564624E-2</c:v>
                </c:pt>
                <c:pt idx="518">
                  <c:v>3.8432399758210764E-2</c:v>
                </c:pt>
                <c:pt idx="519">
                  <c:v>4.4043091916682597E-2</c:v>
                </c:pt>
                <c:pt idx="520">
                  <c:v>5.5171961527251533E-2</c:v>
                </c:pt>
                <c:pt idx="521">
                  <c:v>3.8007081436519978E-2</c:v>
                </c:pt>
                <c:pt idx="522">
                  <c:v>4.1434181887006725E-2</c:v>
                </c:pt>
                <c:pt idx="523">
                  <c:v>1.805703920185428E-2</c:v>
                </c:pt>
                <c:pt idx="524">
                  <c:v>3.6786885245901638E-2</c:v>
                </c:pt>
                <c:pt idx="525">
                  <c:v>3.6918753193663771E-2</c:v>
                </c:pt>
                <c:pt idx="526">
                  <c:v>5.2194458189015344E-2</c:v>
                </c:pt>
                <c:pt idx="527">
                  <c:v>7.7080555054964861E-2</c:v>
                </c:pt>
                <c:pt idx="528">
                  <c:v>8.1190919788193761E-2</c:v>
                </c:pt>
                <c:pt idx="529">
                  <c:v>6.8146247927031514E-2</c:v>
                </c:pt>
                <c:pt idx="530">
                  <c:v>5.1148167911775171E-2</c:v>
                </c:pt>
                <c:pt idx="531">
                  <c:v>6.7630647013782547E-2</c:v>
                </c:pt>
                <c:pt idx="532">
                  <c:v>6.307592712475725E-2</c:v>
                </c:pt>
                <c:pt idx="533">
                  <c:v>7.3924533634821932E-2</c:v>
                </c:pt>
                <c:pt idx="534">
                  <c:v>5.6781011045029736E-2</c:v>
                </c:pt>
                <c:pt idx="535">
                  <c:v>5.2699053452115813E-2</c:v>
                </c:pt>
                <c:pt idx="536">
                  <c:v>5.1133871610845295E-2</c:v>
                </c:pt>
                <c:pt idx="537">
                  <c:v>4.3048138056312447E-2</c:v>
                </c:pt>
                <c:pt idx="538">
                  <c:v>3.8166118421052636E-2</c:v>
                </c:pt>
                <c:pt idx="539">
                  <c:v>5.2075727791818779E-2</c:v>
                </c:pt>
                <c:pt idx="540">
                  <c:v>6.3514856557377042E-2</c:v>
                </c:pt>
                <c:pt idx="541">
                  <c:v>7.791970411663808E-2</c:v>
                </c:pt>
                <c:pt idx="542">
                  <c:v>6.8821145076845128E-2</c:v>
                </c:pt>
                <c:pt idx="543">
                  <c:v>8.5355613108875392E-2</c:v>
                </c:pt>
                <c:pt idx="544">
                  <c:v>7.901324370422394E-2</c:v>
                </c:pt>
                <c:pt idx="545">
                  <c:v>5.9411820690967926E-2</c:v>
                </c:pt>
                <c:pt idx="546">
                  <c:v>6.6424757940457879E-2</c:v>
                </c:pt>
                <c:pt idx="547">
                  <c:v>4.5971503854786766E-2</c:v>
                </c:pt>
                <c:pt idx="548">
                  <c:v>3.1798050139275766E-2</c:v>
                </c:pt>
                <c:pt idx="549">
                  <c:v>5.6655214227970895E-2</c:v>
                </c:pt>
                <c:pt idx="550">
                  <c:v>9.6624765282703945E-2</c:v>
                </c:pt>
                <c:pt idx="551">
                  <c:v>6.7788997580729995E-2</c:v>
                </c:pt>
                <c:pt idx="552">
                  <c:v>0.10167147127909459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8C-479D-9828-CE1B7F7D9C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4948898"/>
        <c:axId val="757078478"/>
      </c:lineChart>
      <c:lineChart>
        <c:grouping val="stacked"/>
        <c:varyColors val="0"/>
        <c:ser>
          <c:idx val="1"/>
          <c:order val="1"/>
          <c:tx>
            <c:v>TAr(206)</c:v>
          </c:tx>
          <c:spPr>
            <a:ln w="12700" cap="rnd" cmpd="sng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运行数据!$A$7:$A$799</c:f>
              <c:numCache>
                <c:formatCode>m/d/yyyy</c:formatCode>
                <c:ptCount val="793"/>
                <c:pt idx="0">
                  <c:v>43424</c:v>
                </c:pt>
                <c:pt idx="1">
                  <c:v>43425</c:v>
                </c:pt>
                <c:pt idx="2">
                  <c:v>43426</c:v>
                </c:pt>
                <c:pt idx="3">
                  <c:v>43427</c:v>
                </c:pt>
                <c:pt idx="4">
                  <c:v>43428</c:v>
                </c:pt>
                <c:pt idx="5">
                  <c:v>43429</c:v>
                </c:pt>
                <c:pt idx="6">
                  <c:v>43430</c:v>
                </c:pt>
                <c:pt idx="7">
                  <c:v>43431</c:v>
                </c:pt>
                <c:pt idx="8">
                  <c:v>43432</c:v>
                </c:pt>
                <c:pt idx="9">
                  <c:v>43433</c:v>
                </c:pt>
                <c:pt idx="10">
                  <c:v>43434</c:v>
                </c:pt>
                <c:pt idx="11">
                  <c:v>43435</c:v>
                </c:pt>
                <c:pt idx="12">
                  <c:v>43436</c:v>
                </c:pt>
                <c:pt idx="13">
                  <c:v>43437</c:v>
                </c:pt>
                <c:pt idx="14">
                  <c:v>43438</c:v>
                </c:pt>
                <c:pt idx="15">
                  <c:v>43439</c:v>
                </c:pt>
                <c:pt idx="16">
                  <c:v>43440</c:v>
                </c:pt>
                <c:pt idx="17">
                  <c:v>43441</c:v>
                </c:pt>
                <c:pt idx="18">
                  <c:v>43442</c:v>
                </c:pt>
                <c:pt idx="19">
                  <c:v>43443</c:v>
                </c:pt>
                <c:pt idx="20">
                  <c:v>43444</c:v>
                </c:pt>
                <c:pt idx="21">
                  <c:v>43445</c:v>
                </c:pt>
                <c:pt idx="22">
                  <c:v>43446</c:v>
                </c:pt>
                <c:pt idx="23">
                  <c:v>43447</c:v>
                </c:pt>
                <c:pt idx="24">
                  <c:v>43448</c:v>
                </c:pt>
                <c:pt idx="25">
                  <c:v>43449</c:v>
                </c:pt>
                <c:pt idx="26">
                  <c:v>43450</c:v>
                </c:pt>
                <c:pt idx="27">
                  <c:v>43451</c:v>
                </c:pt>
                <c:pt idx="28">
                  <c:v>43452</c:v>
                </c:pt>
                <c:pt idx="29">
                  <c:v>43453</c:v>
                </c:pt>
                <c:pt idx="30">
                  <c:v>43454</c:v>
                </c:pt>
                <c:pt idx="31">
                  <c:v>43455</c:v>
                </c:pt>
                <c:pt idx="32">
                  <c:v>43456</c:v>
                </c:pt>
                <c:pt idx="33">
                  <c:v>43457</c:v>
                </c:pt>
                <c:pt idx="34">
                  <c:v>43458</c:v>
                </c:pt>
                <c:pt idx="35">
                  <c:v>43459</c:v>
                </c:pt>
                <c:pt idx="36">
                  <c:v>43460</c:v>
                </c:pt>
                <c:pt idx="37">
                  <c:v>43461</c:v>
                </c:pt>
                <c:pt idx="38">
                  <c:v>43462</c:v>
                </c:pt>
                <c:pt idx="39">
                  <c:v>43463</c:v>
                </c:pt>
                <c:pt idx="40">
                  <c:v>43464</c:v>
                </c:pt>
                <c:pt idx="41">
                  <c:v>43465</c:v>
                </c:pt>
                <c:pt idx="42">
                  <c:v>43466</c:v>
                </c:pt>
                <c:pt idx="43">
                  <c:v>43467</c:v>
                </c:pt>
                <c:pt idx="44">
                  <c:v>43468</c:v>
                </c:pt>
                <c:pt idx="45">
                  <c:v>43469</c:v>
                </c:pt>
                <c:pt idx="46">
                  <c:v>43470</c:v>
                </c:pt>
                <c:pt idx="47">
                  <c:v>43471</c:v>
                </c:pt>
                <c:pt idx="48">
                  <c:v>43472</c:v>
                </c:pt>
                <c:pt idx="49">
                  <c:v>43473</c:v>
                </c:pt>
                <c:pt idx="50">
                  <c:v>43474</c:v>
                </c:pt>
                <c:pt idx="51">
                  <c:v>43475</c:v>
                </c:pt>
                <c:pt idx="52">
                  <c:v>43476</c:v>
                </c:pt>
                <c:pt idx="53">
                  <c:v>43477</c:v>
                </c:pt>
                <c:pt idx="54">
                  <c:v>43478</c:v>
                </c:pt>
                <c:pt idx="55">
                  <c:v>43479</c:v>
                </c:pt>
                <c:pt idx="56">
                  <c:v>43480</c:v>
                </c:pt>
                <c:pt idx="57">
                  <c:v>43481</c:v>
                </c:pt>
                <c:pt idx="58">
                  <c:v>43482</c:v>
                </c:pt>
                <c:pt idx="59">
                  <c:v>43483</c:v>
                </c:pt>
                <c:pt idx="60">
                  <c:v>43484</c:v>
                </c:pt>
                <c:pt idx="61">
                  <c:v>43485</c:v>
                </c:pt>
                <c:pt idx="62">
                  <c:v>43486</c:v>
                </c:pt>
                <c:pt idx="63">
                  <c:v>43487</c:v>
                </c:pt>
                <c:pt idx="64">
                  <c:v>43488</c:v>
                </c:pt>
                <c:pt idx="65">
                  <c:v>43489</c:v>
                </c:pt>
                <c:pt idx="66">
                  <c:v>43490</c:v>
                </c:pt>
                <c:pt idx="67">
                  <c:v>43491</c:v>
                </c:pt>
                <c:pt idx="68">
                  <c:v>43492</c:v>
                </c:pt>
                <c:pt idx="69">
                  <c:v>43493</c:v>
                </c:pt>
                <c:pt idx="70">
                  <c:v>43494</c:v>
                </c:pt>
                <c:pt idx="71">
                  <c:v>43495</c:v>
                </c:pt>
                <c:pt idx="72">
                  <c:v>43496</c:v>
                </c:pt>
                <c:pt idx="73">
                  <c:v>43497</c:v>
                </c:pt>
                <c:pt idx="74">
                  <c:v>43498</c:v>
                </c:pt>
                <c:pt idx="75">
                  <c:v>43499</c:v>
                </c:pt>
                <c:pt idx="76">
                  <c:v>43500</c:v>
                </c:pt>
                <c:pt idx="77">
                  <c:v>43501</c:v>
                </c:pt>
                <c:pt idx="78">
                  <c:v>43502</c:v>
                </c:pt>
                <c:pt idx="79">
                  <c:v>43503</c:v>
                </c:pt>
                <c:pt idx="80">
                  <c:v>43504</c:v>
                </c:pt>
                <c:pt idx="81">
                  <c:v>43505</c:v>
                </c:pt>
                <c:pt idx="82">
                  <c:v>43506</c:v>
                </c:pt>
                <c:pt idx="83">
                  <c:v>43507</c:v>
                </c:pt>
                <c:pt idx="84">
                  <c:v>43508</c:v>
                </c:pt>
                <c:pt idx="85">
                  <c:v>43509</c:v>
                </c:pt>
                <c:pt idx="86">
                  <c:v>43510</c:v>
                </c:pt>
                <c:pt idx="87">
                  <c:v>43511</c:v>
                </c:pt>
                <c:pt idx="88">
                  <c:v>43512</c:v>
                </c:pt>
                <c:pt idx="89">
                  <c:v>43513</c:v>
                </c:pt>
                <c:pt idx="90">
                  <c:v>43514</c:v>
                </c:pt>
                <c:pt idx="91">
                  <c:v>43515</c:v>
                </c:pt>
                <c:pt idx="92">
                  <c:v>43516</c:v>
                </c:pt>
                <c:pt idx="93">
                  <c:v>43517</c:v>
                </c:pt>
                <c:pt idx="94">
                  <c:v>43518</c:v>
                </c:pt>
                <c:pt idx="95">
                  <c:v>43519</c:v>
                </c:pt>
                <c:pt idx="96">
                  <c:v>43520</c:v>
                </c:pt>
                <c:pt idx="97">
                  <c:v>43521</c:v>
                </c:pt>
                <c:pt idx="98">
                  <c:v>43522</c:v>
                </c:pt>
                <c:pt idx="99">
                  <c:v>43523</c:v>
                </c:pt>
                <c:pt idx="100">
                  <c:v>43524</c:v>
                </c:pt>
                <c:pt idx="101">
                  <c:v>43525</c:v>
                </c:pt>
                <c:pt idx="102">
                  <c:v>43526</c:v>
                </c:pt>
                <c:pt idx="103">
                  <c:v>43527</c:v>
                </c:pt>
                <c:pt idx="104">
                  <c:v>43528</c:v>
                </c:pt>
                <c:pt idx="105">
                  <c:v>43529</c:v>
                </c:pt>
                <c:pt idx="106">
                  <c:v>43530</c:v>
                </c:pt>
                <c:pt idx="107">
                  <c:v>43531</c:v>
                </c:pt>
                <c:pt idx="108">
                  <c:v>43532</c:v>
                </c:pt>
                <c:pt idx="109">
                  <c:v>43533</c:v>
                </c:pt>
                <c:pt idx="110">
                  <c:v>43534</c:v>
                </c:pt>
                <c:pt idx="111">
                  <c:v>43535</c:v>
                </c:pt>
                <c:pt idx="112">
                  <c:v>43536</c:v>
                </c:pt>
                <c:pt idx="113">
                  <c:v>43537</c:v>
                </c:pt>
                <c:pt idx="114">
                  <c:v>43538</c:v>
                </c:pt>
                <c:pt idx="115">
                  <c:v>43539</c:v>
                </c:pt>
                <c:pt idx="116">
                  <c:v>43540</c:v>
                </c:pt>
                <c:pt idx="117">
                  <c:v>43541</c:v>
                </c:pt>
                <c:pt idx="118">
                  <c:v>43542</c:v>
                </c:pt>
                <c:pt idx="119">
                  <c:v>43543</c:v>
                </c:pt>
                <c:pt idx="120">
                  <c:v>43544</c:v>
                </c:pt>
                <c:pt idx="121">
                  <c:v>43545</c:v>
                </c:pt>
                <c:pt idx="122">
                  <c:v>43546</c:v>
                </c:pt>
                <c:pt idx="123">
                  <c:v>43547</c:v>
                </c:pt>
                <c:pt idx="124">
                  <c:v>43548</c:v>
                </c:pt>
                <c:pt idx="125">
                  <c:v>43549</c:v>
                </c:pt>
                <c:pt idx="126">
                  <c:v>43550</c:v>
                </c:pt>
                <c:pt idx="127">
                  <c:v>43551</c:v>
                </c:pt>
                <c:pt idx="128">
                  <c:v>43552</c:v>
                </c:pt>
                <c:pt idx="129">
                  <c:v>43553</c:v>
                </c:pt>
                <c:pt idx="130">
                  <c:v>43554</c:v>
                </c:pt>
                <c:pt idx="131">
                  <c:v>43555</c:v>
                </c:pt>
                <c:pt idx="132">
                  <c:v>43556</c:v>
                </c:pt>
                <c:pt idx="133">
                  <c:v>43557</c:v>
                </c:pt>
                <c:pt idx="134">
                  <c:v>43558</c:v>
                </c:pt>
                <c:pt idx="135">
                  <c:v>43559</c:v>
                </c:pt>
                <c:pt idx="136">
                  <c:v>43560</c:v>
                </c:pt>
                <c:pt idx="137">
                  <c:v>43561</c:v>
                </c:pt>
                <c:pt idx="138">
                  <c:v>43562</c:v>
                </c:pt>
                <c:pt idx="139">
                  <c:v>43563</c:v>
                </c:pt>
                <c:pt idx="140">
                  <c:v>43564</c:v>
                </c:pt>
                <c:pt idx="141">
                  <c:v>43565</c:v>
                </c:pt>
                <c:pt idx="142">
                  <c:v>43566</c:v>
                </c:pt>
                <c:pt idx="143">
                  <c:v>43567</c:v>
                </c:pt>
                <c:pt idx="144">
                  <c:v>43568</c:v>
                </c:pt>
                <c:pt idx="145">
                  <c:v>43569</c:v>
                </c:pt>
                <c:pt idx="146">
                  <c:v>43570</c:v>
                </c:pt>
                <c:pt idx="147">
                  <c:v>43571</c:v>
                </c:pt>
                <c:pt idx="148">
                  <c:v>43572</c:v>
                </c:pt>
                <c:pt idx="149">
                  <c:v>43573</c:v>
                </c:pt>
                <c:pt idx="150">
                  <c:v>43574</c:v>
                </c:pt>
                <c:pt idx="151">
                  <c:v>43575</c:v>
                </c:pt>
                <c:pt idx="152">
                  <c:v>43576</c:v>
                </c:pt>
                <c:pt idx="153">
                  <c:v>43577</c:v>
                </c:pt>
                <c:pt idx="154">
                  <c:v>43578</c:v>
                </c:pt>
                <c:pt idx="155">
                  <c:v>43579</c:v>
                </c:pt>
                <c:pt idx="156">
                  <c:v>43580</c:v>
                </c:pt>
                <c:pt idx="157">
                  <c:v>43581</c:v>
                </c:pt>
                <c:pt idx="158">
                  <c:v>43582</c:v>
                </c:pt>
                <c:pt idx="159">
                  <c:v>43583</c:v>
                </c:pt>
                <c:pt idx="160">
                  <c:v>43584</c:v>
                </c:pt>
                <c:pt idx="161">
                  <c:v>43585</c:v>
                </c:pt>
                <c:pt idx="162">
                  <c:v>43586</c:v>
                </c:pt>
                <c:pt idx="163">
                  <c:v>43587</c:v>
                </c:pt>
                <c:pt idx="164">
                  <c:v>43588</c:v>
                </c:pt>
                <c:pt idx="165">
                  <c:v>43589</c:v>
                </c:pt>
                <c:pt idx="166">
                  <c:v>43590</c:v>
                </c:pt>
                <c:pt idx="167">
                  <c:v>43591</c:v>
                </c:pt>
                <c:pt idx="168">
                  <c:v>43592</c:v>
                </c:pt>
                <c:pt idx="169">
                  <c:v>43593</c:v>
                </c:pt>
                <c:pt idx="170">
                  <c:v>43594</c:v>
                </c:pt>
                <c:pt idx="171">
                  <c:v>43595</c:v>
                </c:pt>
                <c:pt idx="172">
                  <c:v>43596</c:v>
                </c:pt>
                <c:pt idx="173">
                  <c:v>43597</c:v>
                </c:pt>
                <c:pt idx="174">
                  <c:v>43598</c:v>
                </c:pt>
                <c:pt idx="175">
                  <c:v>43599</c:v>
                </c:pt>
                <c:pt idx="176">
                  <c:v>43600</c:v>
                </c:pt>
                <c:pt idx="177">
                  <c:v>43601</c:v>
                </c:pt>
                <c:pt idx="178">
                  <c:v>43602</c:v>
                </c:pt>
                <c:pt idx="179">
                  <c:v>43603</c:v>
                </c:pt>
                <c:pt idx="180">
                  <c:v>43604</c:v>
                </c:pt>
                <c:pt idx="181">
                  <c:v>43605</c:v>
                </c:pt>
                <c:pt idx="182">
                  <c:v>43606</c:v>
                </c:pt>
                <c:pt idx="183">
                  <c:v>43607</c:v>
                </c:pt>
                <c:pt idx="184">
                  <c:v>43608</c:v>
                </c:pt>
                <c:pt idx="185">
                  <c:v>43609</c:v>
                </c:pt>
                <c:pt idx="186">
                  <c:v>43610</c:v>
                </c:pt>
                <c:pt idx="187">
                  <c:v>43611</c:v>
                </c:pt>
                <c:pt idx="188">
                  <c:v>43612</c:v>
                </c:pt>
                <c:pt idx="189">
                  <c:v>43613</c:v>
                </c:pt>
                <c:pt idx="190">
                  <c:v>43614</c:v>
                </c:pt>
                <c:pt idx="191">
                  <c:v>43615</c:v>
                </c:pt>
                <c:pt idx="192">
                  <c:v>43616</c:v>
                </c:pt>
                <c:pt idx="193">
                  <c:v>43617</c:v>
                </c:pt>
                <c:pt idx="194">
                  <c:v>43618</c:v>
                </c:pt>
                <c:pt idx="195">
                  <c:v>43619</c:v>
                </c:pt>
                <c:pt idx="196">
                  <c:v>43620</c:v>
                </c:pt>
                <c:pt idx="197">
                  <c:v>43621</c:v>
                </c:pt>
                <c:pt idx="198">
                  <c:v>43622</c:v>
                </c:pt>
                <c:pt idx="199">
                  <c:v>43623</c:v>
                </c:pt>
                <c:pt idx="200">
                  <c:v>43624</c:v>
                </c:pt>
                <c:pt idx="201">
                  <c:v>43625</c:v>
                </c:pt>
                <c:pt idx="202">
                  <c:v>43626</c:v>
                </c:pt>
                <c:pt idx="203">
                  <c:v>43627</c:v>
                </c:pt>
                <c:pt idx="204">
                  <c:v>43628</c:v>
                </c:pt>
                <c:pt idx="205">
                  <c:v>43629</c:v>
                </c:pt>
                <c:pt idx="206">
                  <c:v>43630</c:v>
                </c:pt>
                <c:pt idx="207">
                  <c:v>43631</c:v>
                </c:pt>
                <c:pt idx="208">
                  <c:v>43632</c:v>
                </c:pt>
                <c:pt idx="209">
                  <c:v>43633</c:v>
                </c:pt>
                <c:pt idx="210">
                  <c:v>43634</c:v>
                </c:pt>
                <c:pt idx="211">
                  <c:v>43635</c:v>
                </c:pt>
                <c:pt idx="212">
                  <c:v>43636</c:v>
                </c:pt>
                <c:pt idx="213">
                  <c:v>43637</c:v>
                </c:pt>
                <c:pt idx="214">
                  <c:v>43638</c:v>
                </c:pt>
                <c:pt idx="215">
                  <c:v>43639</c:v>
                </c:pt>
                <c:pt idx="216">
                  <c:v>43640</c:v>
                </c:pt>
                <c:pt idx="217">
                  <c:v>43641</c:v>
                </c:pt>
                <c:pt idx="218">
                  <c:v>43642</c:v>
                </c:pt>
                <c:pt idx="219">
                  <c:v>43643</c:v>
                </c:pt>
                <c:pt idx="220">
                  <c:v>43644</c:v>
                </c:pt>
                <c:pt idx="221">
                  <c:v>43645</c:v>
                </c:pt>
                <c:pt idx="222">
                  <c:v>43646</c:v>
                </c:pt>
                <c:pt idx="223">
                  <c:v>43647</c:v>
                </c:pt>
                <c:pt idx="224">
                  <c:v>43648</c:v>
                </c:pt>
                <c:pt idx="225">
                  <c:v>43649</c:v>
                </c:pt>
                <c:pt idx="226">
                  <c:v>43650</c:v>
                </c:pt>
                <c:pt idx="227">
                  <c:v>43651</c:v>
                </c:pt>
                <c:pt idx="228">
                  <c:v>43652</c:v>
                </c:pt>
                <c:pt idx="229">
                  <c:v>43653</c:v>
                </c:pt>
                <c:pt idx="230">
                  <c:v>43654</c:v>
                </c:pt>
                <c:pt idx="231">
                  <c:v>43655</c:v>
                </c:pt>
                <c:pt idx="232">
                  <c:v>43656</c:v>
                </c:pt>
                <c:pt idx="233">
                  <c:v>43657</c:v>
                </c:pt>
                <c:pt idx="234">
                  <c:v>43658</c:v>
                </c:pt>
                <c:pt idx="235">
                  <c:v>43659</c:v>
                </c:pt>
                <c:pt idx="236">
                  <c:v>43660</c:v>
                </c:pt>
                <c:pt idx="237">
                  <c:v>43661</c:v>
                </c:pt>
                <c:pt idx="238">
                  <c:v>43662</c:v>
                </c:pt>
                <c:pt idx="239">
                  <c:v>43663</c:v>
                </c:pt>
                <c:pt idx="240">
                  <c:v>43664</c:v>
                </c:pt>
                <c:pt idx="241">
                  <c:v>43665</c:v>
                </c:pt>
                <c:pt idx="242">
                  <c:v>43666</c:v>
                </c:pt>
                <c:pt idx="243">
                  <c:v>43667</c:v>
                </c:pt>
                <c:pt idx="244">
                  <c:v>43668</c:v>
                </c:pt>
                <c:pt idx="245">
                  <c:v>43669</c:v>
                </c:pt>
                <c:pt idx="246">
                  <c:v>43670</c:v>
                </c:pt>
                <c:pt idx="247">
                  <c:v>43671</c:v>
                </c:pt>
                <c:pt idx="248">
                  <c:v>43672</c:v>
                </c:pt>
                <c:pt idx="249">
                  <c:v>43673</c:v>
                </c:pt>
                <c:pt idx="250">
                  <c:v>43674</c:v>
                </c:pt>
                <c:pt idx="251">
                  <c:v>43675</c:v>
                </c:pt>
                <c:pt idx="252">
                  <c:v>43676</c:v>
                </c:pt>
                <c:pt idx="253">
                  <c:v>43677</c:v>
                </c:pt>
                <c:pt idx="254">
                  <c:v>43678</c:v>
                </c:pt>
                <c:pt idx="255">
                  <c:v>43679</c:v>
                </c:pt>
                <c:pt idx="256">
                  <c:v>43680</c:v>
                </c:pt>
                <c:pt idx="257">
                  <c:v>43681</c:v>
                </c:pt>
                <c:pt idx="258">
                  <c:v>43682</c:v>
                </c:pt>
                <c:pt idx="259">
                  <c:v>43683</c:v>
                </c:pt>
                <c:pt idx="260">
                  <c:v>43684</c:v>
                </c:pt>
                <c:pt idx="261">
                  <c:v>43685</c:v>
                </c:pt>
                <c:pt idx="262">
                  <c:v>43686</c:v>
                </c:pt>
                <c:pt idx="263">
                  <c:v>43687</c:v>
                </c:pt>
                <c:pt idx="264">
                  <c:v>43688</c:v>
                </c:pt>
                <c:pt idx="265">
                  <c:v>43689</c:v>
                </c:pt>
                <c:pt idx="266">
                  <c:v>43690</c:v>
                </c:pt>
                <c:pt idx="267">
                  <c:v>43691</c:v>
                </c:pt>
                <c:pt idx="268">
                  <c:v>43692</c:v>
                </c:pt>
                <c:pt idx="269">
                  <c:v>43693</c:v>
                </c:pt>
                <c:pt idx="270">
                  <c:v>43694</c:v>
                </c:pt>
                <c:pt idx="271">
                  <c:v>43695</c:v>
                </c:pt>
                <c:pt idx="272">
                  <c:v>43696</c:v>
                </c:pt>
                <c:pt idx="273">
                  <c:v>43697</c:v>
                </c:pt>
                <c:pt idx="274">
                  <c:v>43698</c:v>
                </c:pt>
                <c:pt idx="275">
                  <c:v>43699</c:v>
                </c:pt>
                <c:pt idx="276">
                  <c:v>43700</c:v>
                </c:pt>
                <c:pt idx="277">
                  <c:v>43701</c:v>
                </c:pt>
                <c:pt idx="278">
                  <c:v>43702</c:v>
                </c:pt>
                <c:pt idx="279">
                  <c:v>43703</c:v>
                </c:pt>
                <c:pt idx="280">
                  <c:v>43704</c:v>
                </c:pt>
                <c:pt idx="281">
                  <c:v>43705</c:v>
                </c:pt>
                <c:pt idx="282">
                  <c:v>43706</c:v>
                </c:pt>
                <c:pt idx="283">
                  <c:v>43707</c:v>
                </c:pt>
                <c:pt idx="284">
                  <c:v>43708</c:v>
                </c:pt>
                <c:pt idx="285">
                  <c:v>43709</c:v>
                </c:pt>
                <c:pt idx="286">
                  <c:v>43710</c:v>
                </c:pt>
                <c:pt idx="287">
                  <c:v>43711</c:v>
                </c:pt>
                <c:pt idx="288">
                  <c:v>43712</c:v>
                </c:pt>
                <c:pt idx="289">
                  <c:v>43713</c:v>
                </c:pt>
                <c:pt idx="290">
                  <c:v>43714</c:v>
                </c:pt>
                <c:pt idx="291">
                  <c:v>43715</c:v>
                </c:pt>
                <c:pt idx="292">
                  <c:v>43716</c:v>
                </c:pt>
                <c:pt idx="293">
                  <c:v>43717</c:v>
                </c:pt>
                <c:pt idx="294">
                  <c:v>43718</c:v>
                </c:pt>
                <c:pt idx="295">
                  <c:v>43719</c:v>
                </c:pt>
                <c:pt idx="296">
                  <c:v>43720</c:v>
                </c:pt>
                <c:pt idx="297">
                  <c:v>43721</c:v>
                </c:pt>
                <c:pt idx="298">
                  <c:v>43722</c:v>
                </c:pt>
                <c:pt idx="299">
                  <c:v>43723</c:v>
                </c:pt>
                <c:pt idx="300">
                  <c:v>43724</c:v>
                </c:pt>
                <c:pt idx="301">
                  <c:v>43725</c:v>
                </c:pt>
                <c:pt idx="302">
                  <c:v>43726</c:v>
                </c:pt>
                <c:pt idx="303">
                  <c:v>43727</c:v>
                </c:pt>
                <c:pt idx="304">
                  <c:v>43728</c:v>
                </c:pt>
                <c:pt idx="305">
                  <c:v>43729</c:v>
                </c:pt>
                <c:pt idx="306">
                  <c:v>43730</c:v>
                </c:pt>
                <c:pt idx="307">
                  <c:v>43731</c:v>
                </c:pt>
                <c:pt idx="308">
                  <c:v>43732</c:v>
                </c:pt>
                <c:pt idx="309">
                  <c:v>43733</c:v>
                </c:pt>
                <c:pt idx="310">
                  <c:v>43734</c:v>
                </c:pt>
                <c:pt idx="311">
                  <c:v>43735</c:v>
                </c:pt>
                <c:pt idx="312">
                  <c:v>43736</c:v>
                </c:pt>
                <c:pt idx="313">
                  <c:v>43737</c:v>
                </c:pt>
                <c:pt idx="314">
                  <c:v>43738</c:v>
                </c:pt>
                <c:pt idx="315">
                  <c:v>43739</c:v>
                </c:pt>
                <c:pt idx="316">
                  <c:v>43740</c:v>
                </c:pt>
                <c:pt idx="317">
                  <c:v>43741</c:v>
                </c:pt>
                <c:pt idx="318">
                  <c:v>43742</c:v>
                </c:pt>
                <c:pt idx="319">
                  <c:v>43743</c:v>
                </c:pt>
                <c:pt idx="320">
                  <c:v>43744</c:v>
                </c:pt>
                <c:pt idx="321">
                  <c:v>43745</c:v>
                </c:pt>
                <c:pt idx="322">
                  <c:v>43746</c:v>
                </c:pt>
                <c:pt idx="323">
                  <c:v>43747</c:v>
                </c:pt>
                <c:pt idx="324">
                  <c:v>43748</c:v>
                </c:pt>
                <c:pt idx="325">
                  <c:v>43749</c:v>
                </c:pt>
                <c:pt idx="326">
                  <c:v>43750</c:v>
                </c:pt>
                <c:pt idx="327">
                  <c:v>43751</c:v>
                </c:pt>
                <c:pt idx="328">
                  <c:v>43752</c:v>
                </c:pt>
                <c:pt idx="329">
                  <c:v>43753</c:v>
                </c:pt>
                <c:pt idx="330">
                  <c:v>43754</c:v>
                </c:pt>
                <c:pt idx="331">
                  <c:v>43755</c:v>
                </c:pt>
                <c:pt idx="332">
                  <c:v>43756</c:v>
                </c:pt>
                <c:pt idx="333">
                  <c:v>43757</c:v>
                </c:pt>
                <c:pt idx="334">
                  <c:v>43758</c:v>
                </c:pt>
                <c:pt idx="335">
                  <c:v>43759</c:v>
                </c:pt>
                <c:pt idx="336">
                  <c:v>43760</c:v>
                </c:pt>
                <c:pt idx="337">
                  <c:v>43761</c:v>
                </c:pt>
                <c:pt idx="338">
                  <c:v>43762</c:v>
                </c:pt>
                <c:pt idx="339">
                  <c:v>43763</c:v>
                </c:pt>
                <c:pt idx="340">
                  <c:v>43764</c:v>
                </c:pt>
                <c:pt idx="341">
                  <c:v>43765</c:v>
                </c:pt>
                <c:pt idx="342">
                  <c:v>43766</c:v>
                </c:pt>
                <c:pt idx="343">
                  <c:v>43767</c:v>
                </c:pt>
                <c:pt idx="344">
                  <c:v>43768</c:v>
                </c:pt>
                <c:pt idx="345">
                  <c:v>43769</c:v>
                </c:pt>
                <c:pt idx="346">
                  <c:v>43770</c:v>
                </c:pt>
                <c:pt idx="347">
                  <c:v>43771</c:v>
                </c:pt>
                <c:pt idx="348">
                  <c:v>43772</c:v>
                </c:pt>
                <c:pt idx="349">
                  <c:v>43773</c:v>
                </c:pt>
                <c:pt idx="350">
                  <c:v>43774</c:v>
                </c:pt>
                <c:pt idx="351">
                  <c:v>43775</c:v>
                </c:pt>
                <c:pt idx="352">
                  <c:v>43776</c:v>
                </c:pt>
                <c:pt idx="353">
                  <c:v>43777</c:v>
                </c:pt>
                <c:pt idx="354">
                  <c:v>43778</c:v>
                </c:pt>
                <c:pt idx="355">
                  <c:v>43779</c:v>
                </c:pt>
                <c:pt idx="356">
                  <c:v>43780</c:v>
                </c:pt>
                <c:pt idx="357">
                  <c:v>43781</c:v>
                </c:pt>
                <c:pt idx="358">
                  <c:v>43782</c:v>
                </c:pt>
                <c:pt idx="359">
                  <c:v>43783</c:v>
                </c:pt>
                <c:pt idx="360">
                  <c:v>43784</c:v>
                </c:pt>
                <c:pt idx="361">
                  <c:v>43785</c:v>
                </c:pt>
                <c:pt idx="362">
                  <c:v>43786</c:v>
                </c:pt>
                <c:pt idx="363">
                  <c:v>43787</c:v>
                </c:pt>
                <c:pt idx="364">
                  <c:v>43788</c:v>
                </c:pt>
                <c:pt idx="365">
                  <c:v>43789</c:v>
                </c:pt>
                <c:pt idx="366">
                  <c:v>43790</c:v>
                </c:pt>
                <c:pt idx="367">
                  <c:v>43791</c:v>
                </c:pt>
                <c:pt idx="368">
                  <c:v>43792</c:v>
                </c:pt>
                <c:pt idx="369">
                  <c:v>43793</c:v>
                </c:pt>
                <c:pt idx="370">
                  <c:v>43794</c:v>
                </c:pt>
                <c:pt idx="371">
                  <c:v>43795</c:v>
                </c:pt>
                <c:pt idx="372">
                  <c:v>43796</c:v>
                </c:pt>
                <c:pt idx="373">
                  <c:v>43797</c:v>
                </c:pt>
                <c:pt idx="374">
                  <c:v>43798</c:v>
                </c:pt>
                <c:pt idx="375">
                  <c:v>43799</c:v>
                </c:pt>
                <c:pt idx="376">
                  <c:v>43800</c:v>
                </c:pt>
                <c:pt idx="377">
                  <c:v>43801</c:v>
                </c:pt>
                <c:pt idx="378">
                  <c:v>43802</c:v>
                </c:pt>
                <c:pt idx="379">
                  <c:v>43803</c:v>
                </c:pt>
                <c:pt idx="380">
                  <c:v>43804</c:v>
                </c:pt>
                <c:pt idx="381">
                  <c:v>43805</c:v>
                </c:pt>
                <c:pt idx="382">
                  <c:v>43806</c:v>
                </c:pt>
                <c:pt idx="383">
                  <c:v>43807</c:v>
                </c:pt>
                <c:pt idx="384">
                  <c:v>43808</c:v>
                </c:pt>
                <c:pt idx="385">
                  <c:v>43809</c:v>
                </c:pt>
                <c:pt idx="386">
                  <c:v>43810</c:v>
                </c:pt>
                <c:pt idx="387">
                  <c:v>43811</c:v>
                </c:pt>
                <c:pt idx="388">
                  <c:v>43812</c:v>
                </c:pt>
                <c:pt idx="389">
                  <c:v>43813</c:v>
                </c:pt>
                <c:pt idx="390">
                  <c:v>43814</c:v>
                </c:pt>
                <c:pt idx="391">
                  <c:v>43815</c:v>
                </c:pt>
                <c:pt idx="392">
                  <c:v>43816</c:v>
                </c:pt>
                <c:pt idx="393">
                  <c:v>43817</c:v>
                </c:pt>
                <c:pt idx="394">
                  <c:v>43818</c:v>
                </c:pt>
                <c:pt idx="395">
                  <c:v>43819</c:v>
                </c:pt>
                <c:pt idx="396">
                  <c:v>43820</c:v>
                </c:pt>
                <c:pt idx="397">
                  <c:v>43821</c:v>
                </c:pt>
                <c:pt idx="398">
                  <c:v>43822</c:v>
                </c:pt>
                <c:pt idx="399">
                  <c:v>43823</c:v>
                </c:pt>
                <c:pt idx="400">
                  <c:v>43824</c:v>
                </c:pt>
                <c:pt idx="401">
                  <c:v>43825</c:v>
                </c:pt>
                <c:pt idx="402">
                  <c:v>43826</c:v>
                </c:pt>
                <c:pt idx="403">
                  <c:v>43827</c:v>
                </c:pt>
                <c:pt idx="404">
                  <c:v>43828</c:v>
                </c:pt>
                <c:pt idx="405">
                  <c:v>43829</c:v>
                </c:pt>
                <c:pt idx="406">
                  <c:v>43830</c:v>
                </c:pt>
                <c:pt idx="407">
                  <c:v>43831</c:v>
                </c:pt>
                <c:pt idx="408">
                  <c:v>43832</c:v>
                </c:pt>
                <c:pt idx="409">
                  <c:v>43833</c:v>
                </c:pt>
                <c:pt idx="410">
                  <c:v>43834</c:v>
                </c:pt>
                <c:pt idx="411">
                  <c:v>43835</c:v>
                </c:pt>
                <c:pt idx="412">
                  <c:v>43836</c:v>
                </c:pt>
                <c:pt idx="413">
                  <c:v>43837</c:v>
                </c:pt>
                <c:pt idx="414">
                  <c:v>43838</c:v>
                </c:pt>
                <c:pt idx="415">
                  <c:v>43839</c:v>
                </c:pt>
                <c:pt idx="416">
                  <c:v>43840</c:v>
                </c:pt>
                <c:pt idx="417">
                  <c:v>43841</c:v>
                </c:pt>
                <c:pt idx="418">
                  <c:v>43842</c:v>
                </c:pt>
                <c:pt idx="419">
                  <c:v>43843</c:v>
                </c:pt>
                <c:pt idx="420">
                  <c:v>43844</c:v>
                </c:pt>
                <c:pt idx="421">
                  <c:v>43845</c:v>
                </c:pt>
                <c:pt idx="422">
                  <c:v>43846</c:v>
                </c:pt>
                <c:pt idx="423">
                  <c:v>43847</c:v>
                </c:pt>
                <c:pt idx="424">
                  <c:v>43848</c:v>
                </c:pt>
                <c:pt idx="425">
                  <c:v>43849</c:v>
                </c:pt>
                <c:pt idx="426">
                  <c:v>43850</c:v>
                </c:pt>
                <c:pt idx="427">
                  <c:v>43851</c:v>
                </c:pt>
                <c:pt idx="428">
                  <c:v>43852</c:v>
                </c:pt>
                <c:pt idx="429">
                  <c:v>43853</c:v>
                </c:pt>
                <c:pt idx="430">
                  <c:v>43854</c:v>
                </c:pt>
                <c:pt idx="431">
                  <c:v>43855</c:v>
                </c:pt>
                <c:pt idx="432">
                  <c:v>43856</c:v>
                </c:pt>
                <c:pt idx="433">
                  <c:v>43857</c:v>
                </c:pt>
                <c:pt idx="434">
                  <c:v>43858</c:v>
                </c:pt>
                <c:pt idx="435">
                  <c:v>43859</c:v>
                </c:pt>
                <c:pt idx="436">
                  <c:v>43860</c:v>
                </c:pt>
                <c:pt idx="437">
                  <c:v>43861</c:v>
                </c:pt>
                <c:pt idx="438">
                  <c:v>43862</c:v>
                </c:pt>
                <c:pt idx="439">
                  <c:v>43863</c:v>
                </c:pt>
                <c:pt idx="440">
                  <c:v>43864</c:v>
                </c:pt>
                <c:pt idx="441">
                  <c:v>43865</c:v>
                </c:pt>
                <c:pt idx="442">
                  <c:v>43866</c:v>
                </c:pt>
                <c:pt idx="443">
                  <c:v>43867</c:v>
                </c:pt>
                <c:pt idx="444">
                  <c:v>43868</c:v>
                </c:pt>
                <c:pt idx="445">
                  <c:v>43869</c:v>
                </c:pt>
                <c:pt idx="446">
                  <c:v>43870</c:v>
                </c:pt>
                <c:pt idx="447">
                  <c:v>43871</c:v>
                </c:pt>
                <c:pt idx="448">
                  <c:v>43872</c:v>
                </c:pt>
                <c:pt idx="449">
                  <c:v>43873</c:v>
                </c:pt>
                <c:pt idx="450">
                  <c:v>43874</c:v>
                </c:pt>
                <c:pt idx="451">
                  <c:v>43875</c:v>
                </c:pt>
                <c:pt idx="452">
                  <c:v>43876</c:v>
                </c:pt>
                <c:pt idx="453">
                  <c:v>43877</c:v>
                </c:pt>
                <c:pt idx="454">
                  <c:v>43878</c:v>
                </c:pt>
                <c:pt idx="455">
                  <c:v>43879</c:v>
                </c:pt>
                <c:pt idx="456">
                  <c:v>43880</c:v>
                </c:pt>
                <c:pt idx="457">
                  <c:v>43881</c:v>
                </c:pt>
                <c:pt idx="458">
                  <c:v>43882</c:v>
                </c:pt>
                <c:pt idx="459">
                  <c:v>43883</c:v>
                </c:pt>
                <c:pt idx="460">
                  <c:v>43884</c:v>
                </c:pt>
                <c:pt idx="461">
                  <c:v>43885</c:v>
                </c:pt>
                <c:pt idx="462">
                  <c:v>43886</c:v>
                </c:pt>
                <c:pt idx="463">
                  <c:v>43887</c:v>
                </c:pt>
                <c:pt idx="464">
                  <c:v>43888</c:v>
                </c:pt>
                <c:pt idx="465">
                  <c:v>43889</c:v>
                </c:pt>
                <c:pt idx="466">
                  <c:v>43890</c:v>
                </c:pt>
                <c:pt idx="467">
                  <c:v>43891</c:v>
                </c:pt>
                <c:pt idx="468">
                  <c:v>43892</c:v>
                </c:pt>
                <c:pt idx="469">
                  <c:v>43893</c:v>
                </c:pt>
                <c:pt idx="470">
                  <c:v>43894</c:v>
                </c:pt>
                <c:pt idx="471">
                  <c:v>43895</c:v>
                </c:pt>
                <c:pt idx="472">
                  <c:v>43896</c:v>
                </c:pt>
                <c:pt idx="473">
                  <c:v>43897</c:v>
                </c:pt>
                <c:pt idx="474">
                  <c:v>43898</c:v>
                </c:pt>
                <c:pt idx="475">
                  <c:v>43899</c:v>
                </c:pt>
                <c:pt idx="476">
                  <c:v>43900</c:v>
                </c:pt>
                <c:pt idx="477">
                  <c:v>43901</c:v>
                </c:pt>
                <c:pt idx="478">
                  <c:v>43902</c:v>
                </c:pt>
                <c:pt idx="479">
                  <c:v>43903</c:v>
                </c:pt>
                <c:pt idx="480">
                  <c:v>43904</c:v>
                </c:pt>
                <c:pt idx="481">
                  <c:v>43905</c:v>
                </c:pt>
                <c:pt idx="482">
                  <c:v>43906</c:v>
                </c:pt>
                <c:pt idx="483">
                  <c:v>43907</c:v>
                </c:pt>
                <c:pt idx="484">
                  <c:v>43908</c:v>
                </c:pt>
                <c:pt idx="485">
                  <c:v>43909</c:v>
                </c:pt>
                <c:pt idx="486">
                  <c:v>43910</c:v>
                </c:pt>
                <c:pt idx="487">
                  <c:v>43911</c:v>
                </c:pt>
                <c:pt idx="488">
                  <c:v>43912</c:v>
                </c:pt>
                <c:pt idx="489">
                  <c:v>43913</c:v>
                </c:pt>
                <c:pt idx="490">
                  <c:v>43914</c:v>
                </c:pt>
                <c:pt idx="491">
                  <c:v>43915</c:v>
                </c:pt>
                <c:pt idx="492">
                  <c:v>43916</c:v>
                </c:pt>
                <c:pt idx="493">
                  <c:v>43917</c:v>
                </c:pt>
                <c:pt idx="494">
                  <c:v>43918</c:v>
                </c:pt>
                <c:pt idx="495">
                  <c:v>43919</c:v>
                </c:pt>
                <c:pt idx="496">
                  <c:v>43920</c:v>
                </c:pt>
                <c:pt idx="497">
                  <c:v>43921</c:v>
                </c:pt>
                <c:pt idx="498">
                  <c:v>43922</c:v>
                </c:pt>
                <c:pt idx="499">
                  <c:v>43923</c:v>
                </c:pt>
                <c:pt idx="500">
                  <c:v>43924</c:v>
                </c:pt>
                <c:pt idx="501">
                  <c:v>43925</c:v>
                </c:pt>
                <c:pt idx="502">
                  <c:v>43926</c:v>
                </c:pt>
                <c:pt idx="503">
                  <c:v>43927</c:v>
                </c:pt>
                <c:pt idx="504">
                  <c:v>43928</c:v>
                </c:pt>
                <c:pt idx="505">
                  <c:v>43929</c:v>
                </c:pt>
                <c:pt idx="506">
                  <c:v>43930</c:v>
                </c:pt>
                <c:pt idx="507">
                  <c:v>43931</c:v>
                </c:pt>
                <c:pt idx="508">
                  <c:v>43932</c:v>
                </c:pt>
                <c:pt idx="509">
                  <c:v>43933</c:v>
                </c:pt>
                <c:pt idx="510">
                  <c:v>43934</c:v>
                </c:pt>
                <c:pt idx="511">
                  <c:v>43935</c:v>
                </c:pt>
                <c:pt idx="512">
                  <c:v>43936</c:v>
                </c:pt>
                <c:pt idx="513">
                  <c:v>43937</c:v>
                </c:pt>
                <c:pt idx="514">
                  <c:v>43938</c:v>
                </c:pt>
                <c:pt idx="515">
                  <c:v>43939</c:v>
                </c:pt>
                <c:pt idx="516">
                  <c:v>43940</c:v>
                </c:pt>
                <c:pt idx="517">
                  <c:v>43941</c:v>
                </c:pt>
                <c:pt idx="518">
                  <c:v>43942</c:v>
                </c:pt>
                <c:pt idx="519">
                  <c:v>43943</c:v>
                </c:pt>
                <c:pt idx="520">
                  <c:v>43944</c:v>
                </c:pt>
                <c:pt idx="521">
                  <c:v>43945</c:v>
                </c:pt>
                <c:pt idx="522">
                  <c:v>43946</c:v>
                </c:pt>
                <c:pt idx="523">
                  <c:v>43947</c:v>
                </c:pt>
                <c:pt idx="524">
                  <c:v>43948</c:v>
                </c:pt>
                <c:pt idx="525">
                  <c:v>43949</c:v>
                </c:pt>
                <c:pt idx="526">
                  <c:v>43950</c:v>
                </c:pt>
                <c:pt idx="527">
                  <c:v>43951</c:v>
                </c:pt>
                <c:pt idx="528">
                  <c:v>43952</c:v>
                </c:pt>
                <c:pt idx="529">
                  <c:v>43953</c:v>
                </c:pt>
                <c:pt idx="530">
                  <c:v>43954</c:v>
                </c:pt>
                <c:pt idx="531">
                  <c:v>43955</c:v>
                </c:pt>
                <c:pt idx="532">
                  <c:v>43956</c:v>
                </c:pt>
                <c:pt idx="533">
                  <c:v>43957</c:v>
                </c:pt>
                <c:pt idx="534">
                  <c:v>43958</c:v>
                </c:pt>
                <c:pt idx="535">
                  <c:v>43959</c:v>
                </c:pt>
                <c:pt idx="536">
                  <c:v>43960</c:v>
                </c:pt>
                <c:pt idx="537">
                  <c:v>43961</c:v>
                </c:pt>
                <c:pt idx="538">
                  <c:v>43962</c:v>
                </c:pt>
                <c:pt idx="539">
                  <c:v>43963</c:v>
                </c:pt>
                <c:pt idx="540">
                  <c:v>43964</c:v>
                </c:pt>
                <c:pt idx="541">
                  <c:v>43965</c:v>
                </c:pt>
                <c:pt idx="542">
                  <c:v>43966</c:v>
                </c:pt>
                <c:pt idx="543">
                  <c:v>43967</c:v>
                </c:pt>
                <c:pt idx="544">
                  <c:v>43968</c:v>
                </c:pt>
                <c:pt idx="545">
                  <c:v>43969</c:v>
                </c:pt>
                <c:pt idx="546">
                  <c:v>43970</c:v>
                </c:pt>
                <c:pt idx="547">
                  <c:v>43971</c:v>
                </c:pt>
                <c:pt idx="548">
                  <c:v>43972</c:v>
                </c:pt>
                <c:pt idx="549">
                  <c:v>43973</c:v>
                </c:pt>
                <c:pt idx="550">
                  <c:v>43974</c:v>
                </c:pt>
                <c:pt idx="551">
                  <c:v>43975</c:v>
                </c:pt>
                <c:pt idx="552">
                  <c:v>43976</c:v>
                </c:pt>
                <c:pt idx="553">
                  <c:v>43977</c:v>
                </c:pt>
              </c:numCache>
            </c:numRef>
          </c:cat>
          <c:val>
            <c:numRef>
              <c:f>运行数据!$GV$7:$GV$799</c:f>
              <c:numCache>
                <c:formatCode>0%</c:formatCode>
                <c:ptCount val="793"/>
                <c:pt idx="223">
                  <c:v>0.60091008544334579</c:v>
                </c:pt>
                <c:pt idx="224">
                  <c:v>0</c:v>
                </c:pt>
                <c:pt idx="225">
                  <c:v>0</c:v>
                </c:pt>
                <c:pt idx="226">
                  <c:v>0.76080483253180586</c:v>
                </c:pt>
                <c:pt idx="227">
                  <c:v>0.8267880200296035</c:v>
                </c:pt>
                <c:pt idx="228">
                  <c:v>0.34263330297900707</c:v>
                </c:pt>
                <c:pt idx="229">
                  <c:v>0.5814215309707973</c:v>
                </c:pt>
                <c:pt idx="230">
                  <c:v>0.5966187688804826</c:v>
                </c:pt>
                <c:pt idx="231">
                  <c:v>0.59387362749738504</c:v>
                </c:pt>
                <c:pt idx="232">
                  <c:v>0.27326528750016299</c:v>
                </c:pt>
                <c:pt idx="233">
                  <c:v>0.68830948749606602</c:v>
                </c:pt>
                <c:pt idx="234">
                  <c:v>0.78504382717523713</c:v>
                </c:pt>
                <c:pt idx="235">
                  <c:v>0.21004262641273319</c:v>
                </c:pt>
                <c:pt idx="236">
                  <c:v>0.22167084324990671</c:v>
                </c:pt>
                <c:pt idx="237">
                  <c:v>0.54647364975330359</c:v>
                </c:pt>
                <c:pt idx="238">
                  <c:v>0.6415011828915711</c:v>
                </c:pt>
                <c:pt idx="239">
                  <c:v>0.84556503055126564</c:v>
                </c:pt>
                <c:pt idx="240">
                  <c:v>0.69400773134070659</c:v>
                </c:pt>
                <c:pt idx="241">
                  <c:v>0.88815455007625821</c:v>
                </c:pt>
                <c:pt idx="242">
                  <c:v>0.84600273443862561</c:v>
                </c:pt>
                <c:pt idx="243">
                  <c:v>0.83053719708523976</c:v>
                </c:pt>
                <c:pt idx="244">
                  <c:v>0.74486083576030526</c:v>
                </c:pt>
                <c:pt idx="245">
                  <c:v>0.77714480712579481</c:v>
                </c:pt>
                <c:pt idx="246">
                  <c:v>0.83560524352755039</c:v>
                </c:pt>
                <c:pt idx="247">
                  <c:v>0.73450827543354236</c:v>
                </c:pt>
                <c:pt idx="248">
                  <c:v>0.43425495026918515</c:v>
                </c:pt>
                <c:pt idx="249">
                  <c:v>0.60701264109337827</c:v>
                </c:pt>
                <c:pt idx="250">
                  <c:v>0.8520606077448315</c:v>
                </c:pt>
                <c:pt idx="251">
                  <c:v>0.59536432773414405</c:v>
                </c:pt>
                <c:pt idx="252">
                  <c:v>0.58368193299680948</c:v>
                </c:pt>
                <c:pt idx="253">
                  <c:v>0.76124269063021643</c:v>
                </c:pt>
                <c:pt idx="254">
                  <c:v>0.8914378918827317</c:v>
                </c:pt>
                <c:pt idx="255">
                  <c:v>0.37199078919824158</c:v>
                </c:pt>
                <c:pt idx="256">
                  <c:v>8.3052179137588555E-2</c:v>
                </c:pt>
                <c:pt idx="257">
                  <c:v>4.7305755042230446E-2</c:v>
                </c:pt>
                <c:pt idx="258">
                  <c:v>0.1057433807406698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0.24758515505846468</c:v>
                </c:pt>
                <c:pt idx="263">
                  <c:v>0.28162507460047304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94">
                  <c:v>0.13832473094189734</c:v>
                </c:pt>
                <c:pt idx="295">
                  <c:v>0.20245387178406538</c:v>
                </c:pt>
                <c:pt idx="296">
                  <c:v>0</c:v>
                </c:pt>
                <c:pt idx="297">
                  <c:v>0.20161538626778464</c:v>
                </c:pt>
                <c:pt idx="298">
                  <c:v>0.20720578062623451</c:v>
                </c:pt>
                <c:pt idx="299">
                  <c:v>0.29133736962918466</c:v>
                </c:pt>
                <c:pt idx="300">
                  <c:v>0</c:v>
                </c:pt>
                <c:pt idx="301">
                  <c:v>0.14127983523001331</c:v>
                </c:pt>
                <c:pt idx="302">
                  <c:v>3.3490800454693548E-2</c:v>
                </c:pt>
                <c:pt idx="303">
                  <c:v>4.386593504554781E-2</c:v>
                </c:pt>
                <c:pt idx="304">
                  <c:v>0</c:v>
                </c:pt>
                <c:pt idx="305">
                  <c:v>0.14476716286008873</c:v>
                </c:pt>
                <c:pt idx="306">
                  <c:v>0</c:v>
                </c:pt>
                <c:pt idx="307">
                  <c:v>0.32060821740537049</c:v>
                </c:pt>
                <c:pt idx="308">
                  <c:v>0</c:v>
                </c:pt>
                <c:pt idx="309">
                  <c:v>0</c:v>
                </c:pt>
                <c:pt idx="310">
                  <c:v>0.16787920223924635</c:v>
                </c:pt>
                <c:pt idx="311">
                  <c:v>0.23530789141161113</c:v>
                </c:pt>
                <c:pt idx="312">
                  <c:v>0</c:v>
                </c:pt>
                <c:pt idx="313">
                  <c:v>0.71360786307405522</c:v>
                </c:pt>
                <c:pt idx="314">
                  <c:v>0.35926254269832403</c:v>
                </c:pt>
                <c:pt idx="315">
                  <c:v>0.38826363958080401</c:v>
                </c:pt>
                <c:pt idx="316">
                  <c:v>7.0677521255729125E-2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</c:v>
                </c:pt>
                <c:pt idx="321">
                  <c:v>9.6198384454612262E-2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5.9171450890919797E-2</c:v>
                </c:pt>
                <c:pt idx="326">
                  <c:v>0</c:v>
                </c:pt>
                <c:pt idx="327">
                  <c:v>4.7388709828678044E-2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9.6874882669840789E-2</c:v>
                </c:pt>
                <c:pt idx="332">
                  <c:v>0</c:v>
                </c:pt>
                <c:pt idx="333">
                  <c:v>0.16970626694165525</c:v>
                </c:pt>
                <c:pt idx="334">
                  <c:v>6.1517085295465623E-2</c:v>
                </c:pt>
                <c:pt idx="335">
                  <c:v>7.2268810112270043E-2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0.10620475948386465</c:v>
                </c:pt>
                <c:pt idx="340">
                  <c:v>0</c:v>
                </c:pt>
                <c:pt idx="341">
                  <c:v>1.1227628755827168E-2</c:v>
                </c:pt>
                <c:pt idx="342">
                  <c:v>2.4920654522010643E-2</c:v>
                </c:pt>
                <c:pt idx="343">
                  <c:v>0</c:v>
                </c:pt>
                <c:pt idx="344">
                  <c:v>0</c:v>
                </c:pt>
                <c:pt idx="345">
                  <c:v>0.18618444646748888</c:v>
                </c:pt>
                <c:pt idx="346">
                  <c:v>0.64065718900002655</c:v>
                </c:pt>
                <c:pt idx="347">
                  <c:v>0.40395841733429172</c:v>
                </c:pt>
                <c:pt idx="348">
                  <c:v>0</c:v>
                </c:pt>
                <c:pt idx="349">
                  <c:v>4.6771733604473842E-2</c:v>
                </c:pt>
                <c:pt idx="350">
                  <c:v>0.23793091052877535</c:v>
                </c:pt>
                <c:pt idx="351">
                  <c:v>0.15667334549478151</c:v>
                </c:pt>
                <c:pt idx="352">
                  <c:v>0</c:v>
                </c:pt>
                <c:pt idx="353">
                  <c:v>0.51582056310068514</c:v>
                </c:pt>
                <c:pt idx="354">
                  <c:v>0.48069155383639117</c:v>
                </c:pt>
                <c:pt idx="355">
                  <c:v>0.53035712818080305</c:v>
                </c:pt>
                <c:pt idx="356">
                  <c:v>0.3145931219689635</c:v>
                </c:pt>
                <c:pt idx="357">
                  <c:v>0.50252790678090342</c:v>
                </c:pt>
                <c:pt idx="358">
                  <c:v>0.55192886008978648</c:v>
                </c:pt>
                <c:pt idx="359">
                  <c:v>0.40141364776883082</c:v>
                </c:pt>
                <c:pt idx="360">
                  <c:v>0.31842433113404134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0.22208208753388869</c:v>
                </c:pt>
                <c:pt idx="369">
                  <c:v>0.84481777036457351</c:v>
                </c:pt>
                <c:pt idx="370">
                  <c:v>0.65919147413809331</c:v>
                </c:pt>
                <c:pt idx="371">
                  <c:v>0</c:v>
                </c:pt>
                <c:pt idx="372">
                  <c:v>0.20945602440264366</c:v>
                </c:pt>
                <c:pt idx="373">
                  <c:v>0.53654491021039064</c:v>
                </c:pt>
                <c:pt idx="374">
                  <c:v>0.72519545473282132</c:v>
                </c:pt>
                <c:pt idx="375">
                  <c:v>0.89413857324152757</c:v>
                </c:pt>
                <c:pt idx="376">
                  <c:v>0.98027149458604279</c:v>
                </c:pt>
                <c:pt idx="377">
                  <c:v>1</c:v>
                </c:pt>
                <c:pt idx="378">
                  <c:v>0.99834524557153825</c:v>
                </c:pt>
                <c:pt idx="379">
                  <c:v>0.98629784389530528</c:v>
                </c:pt>
                <c:pt idx="380">
                  <c:v>1</c:v>
                </c:pt>
                <c:pt idx="381">
                  <c:v>1</c:v>
                </c:pt>
                <c:pt idx="382">
                  <c:v>0.9988245354711115</c:v>
                </c:pt>
                <c:pt idx="383">
                  <c:v>0.99799320364969368</c:v>
                </c:pt>
                <c:pt idx="384">
                  <c:v>0.99589181083843004</c:v>
                </c:pt>
                <c:pt idx="385">
                  <c:v>0.9939764406546886</c:v>
                </c:pt>
                <c:pt idx="386">
                  <c:v>1</c:v>
                </c:pt>
                <c:pt idx="387">
                  <c:v>1</c:v>
                </c:pt>
                <c:pt idx="388">
                  <c:v>0.98573659775066147</c:v>
                </c:pt>
                <c:pt idx="389">
                  <c:v>1</c:v>
                </c:pt>
                <c:pt idx="390">
                  <c:v>1</c:v>
                </c:pt>
                <c:pt idx="391">
                  <c:v>0.97666914917786773</c:v>
                </c:pt>
                <c:pt idx="392">
                  <c:v>1</c:v>
                </c:pt>
                <c:pt idx="393">
                  <c:v>1</c:v>
                </c:pt>
                <c:pt idx="394">
                  <c:v>0.99726976595303995</c:v>
                </c:pt>
                <c:pt idx="395">
                  <c:v>0.98550855470401821</c:v>
                </c:pt>
                <c:pt idx="396">
                  <c:v>0.98644297576681916</c:v>
                </c:pt>
                <c:pt idx="397">
                  <c:v>0.98627719693788085</c:v>
                </c:pt>
                <c:pt idx="398">
                  <c:v>0.9902044622592624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0.97294291382033238</c:v>
                </c:pt>
                <c:pt idx="404">
                  <c:v>0.98829804195257243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0.99399693151281865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0.99311261513293358</c:v>
                </c:pt>
                <c:pt idx="415">
                  <c:v>0.9619911505134402</c:v>
                </c:pt>
                <c:pt idx="416">
                  <c:v>1</c:v>
                </c:pt>
                <c:pt idx="417">
                  <c:v>0.98784358315999476</c:v>
                </c:pt>
                <c:pt idx="418">
                  <c:v>0.97605927161038009</c:v>
                </c:pt>
                <c:pt idx="419">
                  <c:v>0.98213446393799575</c:v>
                </c:pt>
                <c:pt idx="420">
                  <c:v>1</c:v>
                </c:pt>
                <c:pt idx="421">
                  <c:v>1</c:v>
                </c:pt>
                <c:pt idx="422">
                  <c:v>0.87033527958794865</c:v>
                </c:pt>
                <c:pt idx="423">
                  <c:v>1</c:v>
                </c:pt>
                <c:pt idx="424">
                  <c:v>1</c:v>
                </c:pt>
                <c:pt idx="425">
                  <c:v>0.95656088259516525</c:v>
                </c:pt>
                <c:pt idx="426">
                  <c:v>0.53397729198440946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0.9980325081356507</c:v>
                </c:pt>
                <c:pt idx="434">
                  <c:v>0.98990284132632889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0.99868363715593</c:v>
                </c:pt>
                <c:pt idx="439">
                  <c:v>1</c:v>
                </c:pt>
                <c:pt idx="440">
                  <c:v>1</c:v>
                </c:pt>
                <c:pt idx="441">
                  <c:v>0.98370642096356664</c:v>
                </c:pt>
                <c:pt idx="442">
                  <c:v>0.98714192740530027</c:v>
                </c:pt>
                <c:pt idx="443">
                  <c:v>1</c:v>
                </c:pt>
                <c:pt idx="444">
                  <c:v>1</c:v>
                </c:pt>
                <c:pt idx="445">
                  <c:v>0.98202276729535432</c:v>
                </c:pt>
                <c:pt idx="446">
                  <c:v>0.95060883131127594</c:v>
                </c:pt>
                <c:pt idx="447">
                  <c:v>0.92778225018642613</c:v>
                </c:pt>
                <c:pt idx="448">
                  <c:v>0.8807751060344382</c:v>
                </c:pt>
                <c:pt idx="449">
                  <c:v>0.89832231825114384</c:v>
                </c:pt>
                <c:pt idx="450">
                  <c:v>0.77206757502693069</c:v>
                </c:pt>
                <c:pt idx="451">
                  <c:v>0.48846367541210156</c:v>
                </c:pt>
                <c:pt idx="452">
                  <c:v>0.57114804420937015</c:v>
                </c:pt>
                <c:pt idx="453">
                  <c:v>0.53541830221327635</c:v>
                </c:pt>
                <c:pt idx="454">
                  <c:v>0.46740261941075367</c:v>
                </c:pt>
                <c:pt idx="455">
                  <c:v>0.4210020900412359</c:v>
                </c:pt>
                <c:pt idx="456">
                  <c:v>0.48872302075149054</c:v>
                </c:pt>
                <c:pt idx="457">
                  <c:v>0.73737281254442377</c:v>
                </c:pt>
                <c:pt idx="458">
                  <c:v>0.86241311778705643</c:v>
                </c:pt>
                <c:pt idx="459">
                  <c:v>0.8988789478957544</c:v>
                </c:pt>
                <c:pt idx="460">
                  <c:v>0.93702543582006337</c:v>
                </c:pt>
                <c:pt idx="461">
                  <c:v>0.94894799836718857</c:v>
                </c:pt>
                <c:pt idx="462">
                  <c:v>0.91163725276587504</c:v>
                </c:pt>
                <c:pt idx="463">
                  <c:v>0.97670364628101825</c:v>
                </c:pt>
                <c:pt idx="464">
                  <c:v>0.96680338521957265</c:v>
                </c:pt>
                <c:pt idx="465">
                  <c:v>0.97416556861687231</c:v>
                </c:pt>
                <c:pt idx="466">
                  <c:v>0.91854550357135833</c:v>
                </c:pt>
                <c:pt idx="467">
                  <c:v>1</c:v>
                </c:pt>
                <c:pt idx="468">
                  <c:v>0.98126332645905601</c:v>
                </c:pt>
                <c:pt idx="469">
                  <c:v>0.9235281301132553</c:v>
                </c:pt>
                <c:pt idx="470">
                  <c:v>0.98720460634171703</c:v>
                </c:pt>
                <c:pt idx="471">
                  <c:v>0.9851129290666516</c:v>
                </c:pt>
                <c:pt idx="472">
                  <c:v>0.99521516791770093</c:v>
                </c:pt>
                <c:pt idx="473">
                  <c:v>0.99497993035716947</c:v>
                </c:pt>
                <c:pt idx="474">
                  <c:v>0.95522450711976981</c:v>
                </c:pt>
                <c:pt idx="475">
                  <c:v>1</c:v>
                </c:pt>
                <c:pt idx="476">
                  <c:v>1</c:v>
                </c:pt>
                <c:pt idx="477">
                  <c:v>0.9911775493412901</c:v>
                </c:pt>
                <c:pt idx="478">
                  <c:v>0.9969243405876681</c:v>
                </c:pt>
                <c:pt idx="479">
                  <c:v>0.96756572466468238</c:v>
                </c:pt>
                <c:pt idx="480">
                  <c:v>0.93551750853946347</c:v>
                </c:pt>
                <c:pt idx="481">
                  <c:v>0.97037845314904603</c:v>
                </c:pt>
                <c:pt idx="482">
                  <c:v>0.9969172192235719</c:v>
                </c:pt>
                <c:pt idx="483">
                  <c:v>0.97458057956278599</c:v>
                </c:pt>
                <c:pt idx="484">
                  <c:v>0.98572706339086913</c:v>
                </c:pt>
                <c:pt idx="485">
                  <c:v>0.95183688759264706</c:v>
                </c:pt>
                <c:pt idx="486">
                  <c:v>0.93619302596351817</c:v>
                </c:pt>
                <c:pt idx="487">
                  <c:v>0.92796195134781811</c:v>
                </c:pt>
                <c:pt idx="488">
                  <c:v>0.94680341578067095</c:v>
                </c:pt>
                <c:pt idx="489">
                  <c:v>0.93239515841166476</c:v>
                </c:pt>
                <c:pt idx="490">
                  <c:v>0.81060039674232687</c:v>
                </c:pt>
                <c:pt idx="491">
                  <c:v>0.9674898991250368</c:v>
                </c:pt>
                <c:pt idx="492">
                  <c:v>0.93584370808570094</c:v>
                </c:pt>
                <c:pt idx="493">
                  <c:v>0.98457559439489439</c:v>
                </c:pt>
                <c:pt idx="494">
                  <c:v>0.9622410550787015</c:v>
                </c:pt>
                <c:pt idx="495">
                  <c:v>0.93435644172807364</c:v>
                </c:pt>
                <c:pt idx="496">
                  <c:v>0.98541332835670414</c:v>
                </c:pt>
                <c:pt idx="497">
                  <c:v>0.98952617860245895</c:v>
                </c:pt>
                <c:pt idx="498">
                  <c:v>0.98842886798847651</c:v>
                </c:pt>
                <c:pt idx="499">
                  <c:v>1</c:v>
                </c:pt>
                <c:pt idx="500">
                  <c:v>0.98133131089201331</c:v>
                </c:pt>
                <c:pt idx="501">
                  <c:v>0.96598002377575864</c:v>
                </c:pt>
                <c:pt idx="502">
                  <c:v>0.99025448133403826</c:v>
                </c:pt>
                <c:pt idx="503">
                  <c:v>1</c:v>
                </c:pt>
                <c:pt idx="504">
                  <c:v>1</c:v>
                </c:pt>
                <c:pt idx="505">
                  <c:v>0.91008096171869868</c:v>
                </c:pt>
                <c:pt idx="506">
                  <c:v>1</c:v>
                </c:pt>
                <c:pt idx="507">
                  <c:v>1</c:v>
                </c:pt>
                <c:pt idx="508">
                  <c:v>0.98611476717619373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0.99281830500658641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0.98890038300166194</c:v>
                </c:pt>
                <c:pt idx="526">
                  <c:v>1</c:v>
                </c:pt>
                <c:pt idx="527">
                  <c:v>0.91700006631153164</c:v>
                </c:pt>
                <c:pt idx="528">
                  <c:v>0.99673720871999938</c:v>
                </c:pt>
                <c:pt idx="529">
                  <c:v>0.99876002827135546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0.99733453647589321</c:v>
                </c:pt>
                <c:pt idx="534">
                  <c:v>0.89533179819970687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0.9904817698412004</c:v>
                </c:pt>
                <c:pt idx="539">
                  <c:v>1</c:v>
                </c:pt>
                <c:pt idx="540">
                  <c:v>1</c:v>
                </c:pt>
                <c:pt idx="541">
                  <c:v>0.99781581276243203</c:v>
                </c:pt>
                <c:pt idx="542">
                  <c:v>1</c:v>
                </c:pt>
                <c:pt idx="543">
                  <c:v>0.96794942640525183</c:v>
                </c:pt>
                <c:pt idx="544">
                  <c:v>0.99368455484486273</c:v>
                </c:pt>
                <c:pt idx="545">
                  <c:v>0.9882140531807404</c:v>
                </c:pt>
                <c:pt idx="546">
                  <c:v>0.98995775982727352</c:v>
                </c:pt>
                <c:pt idx="547">
                  <c:v>1</c:v>
                </c:pt>
                <c:pt idx="548">
                  <c:v>0.99394975778023331</c:v>
                </c:pt>
                <c:pt idx="549">
                  <c:v>0.98947404908258996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8C-479D-9828-CE1B7F7D9C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5649933"/>
        <c:axId val="871945107"/>
      </c:lineChart>
      <c:dateAx>
        <c:axId val="894948898"/>
        <c:scaling>
          <c:orientation val="minMax"/>
          <c:min val="43497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Date</a:t>
                </a:r>
              </a:p>
            </c:rich>
          </c:tx>
          <c:layout>
            <c:manualLayout>
              <c:xMode val="edge"/>
              <c:yMode val="edge"/>
              <c:x val="0.64745878977135196"/>
              <c:y val="0.799253795061459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anchor="ctr" anchorCtr="1"/>
            <a:lstStyle/>
            <a:p>
              <a:pPr defTabSz="914400"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yyyy/m/d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2280000" spcFirstLastPara="0" vertOverflow="ellipsis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  <a:sym typeface="Times New Roman" panose="02020603050405020304" pitchFamily="18" charset="0"/>
              </a:defRPr>
            </a:pPr>
            <a:endParaRPr lang="zh-CN"/>
          </a:p>
        </c:txPr>
        <c:crossAx val="757078478"/>
        <c:crosses val="autoZero"/>
        <c:auto val="1"/>
        <c:lblOffset val="100"/>
        <c:baseTimeUnit val="days"/>
      </c:dateAx>
      <c:valAx>
        <c:axId val="757078478"/>
        <c:scaling>
          <c:orientation val="minMax"/>
          <c:max val="1"/>
        </c:scaling>
        <c:delete val="0"/>
        <c:axPos val="l"/>
        <c:majorGridlines>
          <c:spPr>
            <a:ln w="12700" cap="flat" cmpd="sng" algn="ctr">
              <a:solidFill>
                <a:schemeClr val="tx1"/>
              </a:solidFill>
              <a:prstDash val="sysDash"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Influent TA COD(%)</a:t>
                </a:r>
              </a:p>
            </c:rich>
          </c:tx>
          <c:layout>
            <c:manualLayout>
              <c:xMode val="edge"/>
              <c:yMode val="edge"/>
              <c:x val="8.9895547665920002E-3"/>
              <c:y val="0.282415033058809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 defTabSz="914400"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  <a:sym typeface="Times New Roman" panose="02020603050405020304" pitchFamily="18" charset="0"/>
              </a:defRPr>
            </a:pPr>
            <a:endParaRPr lang="zh-CN"/>
          </a:p>
        </c:txPr>
        <c:crossAx val="894948898"/>
        <c:crosses val="autoZero"/>
        <c:crossBetween val="between"/>
        <c:majorUnit val="0.1"/>
        <c:minorUnit val="0.02"/>
      </c:valAx>
      <c:dateAx>
        <c:axId val="265649933"/>
        <c:scaling>
          <c:orientation val="minMax"/>
        </c:scaling>
        <c:delete val="1"/>
        <c:axPos val="b"/>
        <c:numFmt formatCode="m/d/yyyy" sourceLinked="1"/>
        <c:majorTickMark val="none"/>
        <c:minorTickMark val="none"/>
        <c:tickLblPos val="nextTo"/>
        <c:crossAx val="871945107"/>
        <c:crosses val="autoZero"/>
        <c:auto val="1"/>
        <c:lblOffset val="100"/>
        <c:baseTimeUnit val="days"/>
      </c:dateAx>
      <c:valAx>
        <c:axId val="871945107"/>
        <c:scaling>
          <c:orientation val="minMax"/>
          <c:max val="1"/>
        </c:scaling>
        <c:delete val="0"/>
        <c:axPos val="r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</a:t>
                </a:r>
                <a:r>
                  <a:rPr lang="en-US" sz="1200" b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TAr (%)</a:t>
                </a:r>
              </a:p>
            </c:rich>
          </c:tx>
          <c:layout>
            <c:manualLayout>
              <c:xMode val="edge"/>
              <c:yMode val="edge"/>
              <c:x val="0.95637535718697297"/>
              <c:y val="0.3379785485587120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 defTabSz="914400"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  <a:sym typeface="Times New Roman" panose="02020603050405020304" pitchFamily="18" charset="0"/>
              </a:defRPr>
            </a:pPr>
            <a:endParaRPr lang="zh-CN"/>
          </a:p>
        </c:txPr>
        <c:crossAx val="265649933"/>
        <c:crosses val="max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  <a:sym typeface="Times New Roman" panose="02020603050405020304" pitchFamily="18" charset="0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  <a:sym typeface="Times New Roman" panose="02020603050405020304" pitchFamily="18" charset="0"/>
              </a:defRPr>
            </a:pPr>
            <a:endParaRPr lang="zh-CN"/>
          </a:p>
        </c:txPr>
      </c:legendEntry>
      <c:layout>
        <c:manualLayout>
          <c:xMode val="edge"/>
          <c:yMode val="edge"/>
          <c:x val="0.38978480645710301"/>
          <c:y val="5.5180659553218998E-2"/>
          <c:w val="0.20750410157643201"/>
          <c:h val="5.9396021182195502E-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Times New Roman" panose="02020603050405020304" pitchFamily="18" charset="0"/>
              <a:cs typeface="Times New Roman" panose="02020603050405020304" pitchFamily="18" charset="0"/>
              <a:sym typeface="Times New Roman" panose="02020603050405020304" pitchFamily="18" charset="0"/>
            </a:defRPr>
          </a:pPr>
          <a:endParaRPr lang="zh-CN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  <a:sym typeface="Times New Roman" panose="02020603050405020304" pitchFamily="18" charset="0"/>
              </a:defRPr>
            </a:pPr>
            <a:r>
              <a:rPr lang="en-US" sz="1600" b="1"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  <a:sym typeface="Times New Roman" panose="02020603050405020304" pitchFamily="18" charset="0"/>
              </a:rPr>
              <a:t>p-TOLConcentration &amp; Anaerobic Remova</a:t>
            </a:r>
            <a:r>
              <a:rPr lang="en-US" sz="1600"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  <a:sym typeface="Times New Roman" panose="02020603050405020304" pitchFamily="18" charset="0"/>
              </a:rPr>
              <a:t>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zh-CN"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Times New Roman" panose="02020603050405020304" pitchFamily="18" charset="0"/>
              <a:cs typeface="Times New Roman" panose="02020603050405020304" pitchFamily="18" charset="0"/>
              <a:sym typeface="Times New Roman" panose="02020603050405020304" pitchFamily="18" charset="0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8.3104862742605895E-2"/>
          <c:y val="0.132739829993478"/>
          <c:w val="0.81611317992590804"/>
          <c:h val="0.59621943010993905"/>
        </c:manualLayout>
      </c:layout>
      <c:lineChart>
        <c:grouping val="stacked"/>
        <c:varyColors val="0"/>
        <c:ser>
          <c:idx val="0"/>
          <c:order val="0"/>
          <c:tx>
            <c:v>Eq p-TOL(105)</c:v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12700" cmpd="sng">
                <a:solidFill>
                  <a:schemeClr val="accent1"/>
                </a:solidFill>
                <a:prstDash val="solid"/>
              </a:ln>
              <a:effectLst/>
            </c:spPr>
          </c:marker>
          <c:cat>
            <c:numRef>
              <c:f>运行数据!$A$7:$A$999</c:f>
              <c:numCache>
                <c:formatCode>m/d/yyyy</c:formatCode>
                <c:ptCount val="993"/>
                <c:pt idx="0">
                  <c:v>43424</c:v>
                </c:pt>
                <c:pt idx="1">
                  <c:v>43425</c:v>
                </c:pt>
                <c:pt idx="2">
                  <c:v>43426</c:v>
                </c:pt>
                <c:pt idx="3">
                  <c:v>43427</c:v>
                </c:pt>
                <c:pt idx="4">
                  <c:v>43428</c:v>
                </c:pt>
                <c:pt idx="5">
                  <c:v>43429</c:v>
                </c:pt>
                <c:pt idx="6">
                  <c:v>43430</c:v>
                </c:pt>
                <c:pt idx="7">
                  <c:v>43431</c:v>
                </c:pt>
                <c:pt idx="8">
                  <c:v>43432</c:v>
                </c:pt>
                <c:pt idx="9">
                  <c:v>43433</c:v>
                </c:pt>
                <c:pt idx="10">
                  <c:v>43434</c:v>
                </c:pt>
                <c:pt idx="11">
                  <c:v>43435</c:v>
                </c:pt>
                <c:pt idx="12">
                  <c:v>43436</c:v>
                </c:pt>
                <c:pt idx="13">
                  <c:v>43437</c:v>
                </c:pt>
                <c:pt idx="14">
                  <c:v>43438</c:v>
                </c:pt>
                <c:pt idx="15">
                  <c:v>43439</c:v>
                </c:pt>
                <c:pt idx="16">
                  <c:v>43440</c:v>
                </c:pt>
                <c:pt idx="17">
                  <c:v>43441</c:v>
                </c:pt>
                <c:pt idx="18">
                  <c:v>43442</c:v>
                </c:pt>
                <c:pt idx="19">
                  <c:v>43443</c:v>
                </c:pt>
                <c:pt idx="20">
                  <c:v>43444</c:v>
                </c:pt>
                <c:pt idx="21">
                  <c:v>43445</c:v>
                </c:pt>
                <c:pt idx="22">
                  <c:v>43446</c:v>
                </c:pt>
                <c:pt idx="23">
                  <c:v>43447</c:v>
                </c:pt>
                <c:pt idx="24">
                  <c:v>43448</c:v>
                </c:pt>
                <c:pt idx="25">
                  <c:v>43449</c:v>
                </c:pt>
                <c:pt idx="26">
                  <c:v>43450</c:v>
                </c:pt>
                <c:pt idx="27">
                  <c:v>43451</c:v>
                </c:pt>
                <c:pt idx="28">
                  <c:v>43452</c:v>
                </c:pt>
                <c:pt idx="29">
                  <c:v>43453</c:v>
                </c:pt>
                <c:pt idx="30">
                  <c:v>43454</c:v>
                </c:pt>
                <c:pt idx="31">
                  <c:v>43455</c:v>
                </c:pt>
                <c:pt idx="32">
                  <c:v>43456</c:v>
                </c:pt>
                <c:pt idx="33">
                  <c:v>43457</c:v>
                </c:pt>
                <c:pt idx="34">
                  <c:v>43458</c:v>
                </c:pt>
                <c:pt idx="35">
                  <c:v>43459</c:v>
                </c:pt>
                <c:pt idx="36">
                  <c:v>43460</c:v>
                </c:pt>
                <c:pt idx="37">
                  <c:v>43461</c:v>
                </c:pt>
                <c:pt idx="38">
                  <c:v>43462</c:v>
                </c:pt>
                <c:pt idx="39">
                  <c:v>43463</c:v>
                </c:pt>
                <c:pt idx="40">
                  <c:v>43464</c:v>
                </c:pt>
                <c:pt idx="41">
                  <c:v>43465</c:v>
                </c:pt>
                <c:pt idx="42">
                  <c:v>43466</c:v>
                </c:pt>
                <c:pt idx="43">
                  <c:v>43467</c:v>
                </c:pt>
                <c:pt idx="44">
                  <c:v>43468</c:v>
                </c:pt>
                <c:pt idx="45">
                  <c:v>43469</c:v>
                </c:pt>
                <c:pt idx="46">
                  <c:v>43470</c:v>
                </c:pt>
                <c:pt idx="47">
                  <c:v>43471</c:v>
                </c:pt>
                <c:pt idx="48">
                  <c:v>43472</c:v>
                </c:pt>
                <c:pt idx="49">
                  <c:v>43473</c:v>
                </c:pt>
                <c:pt idx="50">
                  <c:v>43474</c:v>
                </c:pt>
                <c:pt idx="51">
                  <c:v>43475</c:v>
                </c:pt>
                <c:pt idx="52">
                  <c:v>43476</c:v>
                </c:pt>
                <c:pt idx="53">
                  <c:v>43477</c:v>
                </c:pt>
                <c:pt idx="54">
                  <c:v>43478</c:v>
                </c:pt>
                <c:pt idx="55">
                  <c:v>43479</c:v>
                </c:pt>
                <c:pt idx="56">
                  <c:v>43480</c:v>
                </c:pt>
                <c:pt idx="57">
                  <c:v>43481</c:v>
                </c:pt>
                <c:pt idx="58">
                  <c:v>43482</c:v>
                </c:pt>
                <c:pt idx="59">
                  <c:v>43483</c:v>
                </c:pt>
                <c:pt idx="60">
                  <c:v>43484</c:v>
                </c:pt>
                <c:pt idx="61">
                  <c:v>43485</c:v>
                </c:pt>
                <c:pt idx="62">
                  <c:v>43486</c:v>
                </c:pt>
                <c:pt idx="63">
                  <c:v>43487</c:v>
                </c:pt>
                <c:pt idx="64">
                  <c:v>43488</c:v>
                </c:pt>
                <c:pt idx="65">
                  <c:v>43489</c:v>
                </c:pt>
                <c:pt idx="66">
                  <c:v>43490</c:v>
                </c:pt>
                <c:pt idx="67">
                  <c:v>43491</c:v>
                </c:pt>
                <c:pt idx="68">
                  <c:v>43492</c:v>
                </c:pt>
                <c:pt idx="69">
                  <c:v>43493</c:v>
                </c:pt>
                <c:pt idx="70">
                  <c:v>43494</c:v>
                </c:pt>
                <c:pt idx="71">
                  <c:v>43495</c:v>
                </c:pt>
                <c:pt idx="72">
                  <c:v>43496</c:v>
                </c:pt>
                <c:pt idx="73">
                  <c:v>43497</c:v>
                </c:pt>
                <c:pt idx="74">
                  <c:v>43498</c:v>
                </c:pt>
                <c:pt idx="75">
                  <c:v>43499</c:v>
                </c:pt>
                <c:pt idx="76">
                  <c:v>43500</c:v>
                </c:pt>
                <c:pt idx="77">
                  <c:v>43501</c:v>
                </c:pt>
                <c:pt idx="78">
                  <c:v>43502</c:v>
                </c:pt>
                <c:pt idx="79">
                  <c:v>43503</c:v>
                </c:pt>
                <c:pt idx="80">
                  <c:v>43504</c:v>
                </c:pt>
                <c:pt idx="81">
                  <c:v>43505</c:v>
                </c:pt>
                <c:pt idx="82">
                  <c:v>43506</c:v>
                </c:pt>
                <c:pt idx="83">
                  <c:v>43507</c:v>
                </c:pt>
                <c:pt idx="84">
                  <c:v>43508</c:v>
                </c:pt>
                <c:pt idx="85">
                  <c:v>43509</c:v>
                </c:pt>
                <c:pt idx="86">
                  <c:v>43510</c:v>
                </c:pt>
                <c:pt idx="87">
                  <c:v>43511</c:v>
                </c:pt>
                <c:pt idx="88">
                  <c:v>43512</c:v>
                </c:pt>
                <c:pt idx="89">
                  <c:v>43513</c:v>
                </c:pt>
                <c:pt idx="90">
                  <c:v>43514</c:v>
                </c:pt>
                <c:pt idx="91">
                  <c:v>43515</c:v>
                </c:pt>
                <c:pt idx="92">
                  <c:v>43516</c:v>
                </c:pt>
                <c:pt idx="93">
                  <c:v>43517</c:v>
                </c:pt>
                <c:pt idx="94">
                  <c:v>43518</c:v>
                </c:pt>
                <c:pt idx="95">
                  <c:v>43519</c:v>
                </c:pt>
                <c:pt idx="96">
                  <c:v>43520</c:v>
                </c:pt>
                <c:pt idx="97">
                  <c:v>43521</c:v>
                </c:pt>
                <c:pt idx="98">
                  <c:v>43522</c:v>
                </c:pt>
                <c:pt idx="99">
                  <c:v>43523</c:v>
                </c:pt>
                <c:pt idx="100">
                  <c:v>43524</c:v>
                </c:pt>
                <c:pt idx="101">
                  <c:v>43525</c:v>
                </c:pt>
                <c:pt idx="102">
                  <c:v>43526</c:v>
                </c:pt>
                <c:pt idx="103">
                  <c:v>43527</c:v>
                </c:pt>
                <c:pt idx="104">
                  <c:v>43528</c:v>
                </c:pt>
                <c:pt idx="105">
                  <c:v>43529</c:v>
                </c:pt>
                <c:pt idx="106">
                  <c:v>43530</c:v>
                </c:pt>
                <c:pt idx="107">
                  <c:v>43531</c:v>
                </c:pt>
                <c:pt idx="108">
                  <c:v>43532</c:v>
                </c:pt>
                <c:pt idx="109">
                  <c:v>43533</c:v>
                </c:pt>
                <c:pt idx="110">
                  <c:v>43534</c:v>
                </c:pt>
                <c:pt idx="111">
                  <c:v>43535</c:v>
                </c:pt>
                <c:pt idx="112">
                  <c:v>43536</c:v>
                </c:pt>
                <c:pt idx="113">
                  <c:v>43537</c:v>
                </c:pt>
                <c:pt idx="114">
                  <c:v>43538</c:v>
                </c:pt>
                <c:pt idx="115">
                  <c:v>43539</c:v>
                </c:pt>
                <c:pt idx="116">
                  <c:v>43540</c:v>
                </c:pt>
                <c:pt idx="117">
                  <c:v>43541</c:v>
                </c:pt>
                <c:pt idx="118">
                  <c:v>43542</c:v>
                </c:pt>
                <c:pt idx="119">
                  <c:v>43543</c:v>
                </c:pt>
                <c:pt idx="120">
                  <c:v>43544</c:v>
                </c:pt>
                <c:pt idx="121">
                  <c:v>43545</c:v>
                </c:pt>
                <c:pt idx="122">
                  <c:v>43546</c:v>
                </c:pt>
                <c:pt idx="123">
                  <c:v>43547</c:v>
                </c:pt>
                <c:pt idx="124">
                  <c:v>43548</c:v>
                </c:pt>
                <c:pt idx="125">
                  <c:v>43549</c:v>
                </c:pt>
                <c:pt idx="126">
                  <c:v>43550</c:v>
                </c:pt>
                <c:pt idx="127">
                  <c:v>43551</c:v>
                </c:pt>
                <c:pt idx="128">
                  <c:v>43552</c:v>
                </c:pt>
                <c:pt idx="129">
                  <c:v>43553</c:v>
                </c:pt>
                <c:pt idx="130">
                  <c:v>43554</c:v>
                </c:pt>
                <c:pt idx="131">
                  <c:v>43555</c:v>
                </c:pt>
                <c:pt idx="132">
                  <c:v>43556</c:v>
                </c:pt>
                <c:pt idx="133">
                  <c:v>43557</c:v>
                </c:pt>
                <c:pt idx="134">
                  <c:v>43558</c:v>
                </c:pt>
                <c:pt idx="135">
                  <c:v>43559</c:v>
                </c:pt>
                <c:pt idx="136">
                  <c:v>43560</c:v>
                </c:pt>
                <c:pt idx="137">
                  <c:v>43561</c:v>
                </c:pt>
                <c:pt idx="138">
                  <c:v>43562</c:v>
                </c:pt>
                <c:pt idx="139">
                  <c:v>43563</c:v>
                </c:pt>
                <c:pt idx="140">
                  <c:v>43564</c:v>
                </c:pt>
                <c:pt idx="141">
                  <c:v>43565</c:v>
                </c:pt>
                <c:pt idx="142">
                  <c:v>43566</c:v>
                </c:pt>
                <c:pt idx="143">
                  <c:v>43567</c:v>
                </c:pt>
                <c:pt idx="144">
                  <c:v>43568</c:v>
                </c:pt>
                <c:pt idx="145">
                  <c:v>43569</c:v>
                </c:pt>
                <c:pt idx="146">
                  <c:v>43570</c:v>
                </c:pt>
                <c:pt idx="147">
                  <c:v>43571</c:v>
                </c:pt>
                <c:pt idx="148">
                  <c:v>43572</c:v>
                </c:pt>
                <c:pt idx="149">
                  <c:v>43573</c:v>
                </c:pt>
                <c:pt idx="150">
                  <c:v>43574</c:v>
                </c:pt>
                <c:pt idx="151">
                  <c:v>43575</c:v>
                </c:pt>
                <c:pt idx="152">
                  <c:v>43576</c:v>
                </c:pt>
                <c:pt idx="153">
                  <c:v>43577</c:v>
                </c:pt>
                <c:pt idx="154">
                  <c:v>43578</c:v>
                </c:pt>
                <c:pt idx="155">
                  <c:v>43579</c:v>
                </c:pt>
                <c:pt idx="156">
                  <c:v>43580</c:v>
                </c:pt>
                <c:pt idx="157">
                  <c:v>43581</c:v>
                </c:pt>
                <c:pt idx="158">
                  <c:v>43582</c:v>
                </c:pt>
                <c:pt idx="159">
                  <c:v>43583</c:v>
                </c:pt>
                <c:pt idx="160">
                  <c:v>43584</c:v>
                </c:pt>
                <c:pt idx="161">
                  <c:v>43585</c:v>
                </c:pt>
                <c:pt idx="162">
                  <c:v>43586</c:v>
                </c:pt>
                <c:pt idx="163">
                  <c:v>43587</c:v>
                </c:pt>
                <c:pt idx="164">
                  <c:v>43588</c:v>
                </c:pt>
                <c:pt idx="165">
                  <c:v>43589</c:v>
                </c:pt>
                <c:pt idx="166">
                  <c:v>43590</c:v>
                </c:pt>
                <c:pt idx="167">
                  <c:v>43591</c:v>
                </c:pt>
                <c:pt idx="168">
                  <c:v>43592</c:v>
                </c:pt>
                <c:pt idx="169">
                  <c:v>43593</c:v>
                </c:pt>
                <c:pt idx="170">
                  <c:v>43594</c:v>
                </c:pt>
                <c:pt idx="171">
                  <c:v>43595</c:v>
                </c:pt>
                <c:pt idx="172">
                  <c:v>43596</c:v>
                </c:pt>
                <c:pt idx="173">
                  <c:v>43597</c:v>
                </c:pt>
                <c:pt idx="174">
                  <c:v>43598</c:v>
                </c:pt>
                <c:pt idx="175">
                  <c:v>43599</c:v>
                </c:pt>
                <c:pt idx="176">
                  <c:v>43600</c:v>
                </c:pt>
                <c:pt idx="177">
                  <c:v>43601</c:v>
                </c:pt>
                <c:pt idx="178">
                  <c:v>43602</c:v>
                </c:pt>
                <c:pt idx="179">
                  <c:v>43603</c:v>
                </c:pt>
                <c:pt idx="180">
                  <c:v>43604</c:v>
                </c:pt>
                <c:pt idx="181">
                  <c:v>43605</c:v>
                </c:pt>
                <c:pt idx="182">
                  <c:v>43606</c:v>
                </c:pt>
                <c:pt idx="183">
                  <c:v>43607</c:v>
                </c:pt>
                <c:pt idx="184">
                  <c:v>43608</c:v>
                </c:pt>
                <c:pt idx="185">
                  <c:v>43609</c:v>
                </c:pt>
                <c:pt idx="186">
                  <c:v>43610</c:v>
                </c:pt>
                <c:pt idx="187">
                  <c:v>43611</c:v>
                </c:pt>
                <c:pt idx="188">
                  <c:v>43612</c:v>
                </c:pt>
                <c:pt idx="189">
                  <c:v>43613</c:v>
                </c:pt>
                <c:pt idx="190">
                  <c:v>43614</c:v>
                </c:pt>
                <c:pt idx="191">
                  <c:v>43615</c:v>
                </c:pt>
                <c:pt idx="192">
                  <c:v>43616</c:v>
                </c:pt>
                <c:pt idx="193">
                  <c:v>43617</c:v>
                </c:pt>
                <c:pt idx="194">
                  <c:v>43618</c:v>
                </c:pt>
                <c:pt idx="195">
                  <c:v>43619</c:v>
                </c:pt>
                <c:pt idx="196">
                  <c:v>43620</c:v>
                </c:pt>
                <c:pt idx="197">
                  <c:v>43621</c:v>
                </c:pt>
                <c:pt idx="198">
                  <c:v>43622</c:v>
                </c:pt>
                <c:pt idx="199">
                  <c:v>43623</c:v>
                </c:pt>
                <c:pt idx="200">
                  <c:v>43624</c:v>
                </c:pt>
                <c:pt idx="201">
                  <c:v>43625</c:v>
                </c:pt>
                <c:pt idx="202">
                  <c:v>43626</c:v>
                </c:pt>
                <c:pt idx="203">
                  <c:v>43627</c:v>
                </c:pt>
                <c:pt idx="204">
                  <c:v>43628</c:v>
                </c:pt>
                <c:pt idx="205">
                  <c:v>43629</c:v>
                </c:pt>
                <c:pt idx="206">
                  <c:v>43630</c:v>
                </c:pt>
                <c:pt idx="207">
                  <c:v>43631</c:v>
                </c:pt>
                <c:pt idx="208">
                  <c:v>43632</c:v>
                </c:pt>
                <c:pt idx="209">
                  <c:v>43633</c:v>
                </c:pt>
                <c:pt idx="210">
                  <c:v>43634</c:v>
                </c:pt>
                <c:pt idx="211">
                  <c:v>43635</c:v>
                </c:pt>
                <c:pt idx="212">
                  <c:v>43636</c:v>
                </c:pt>
                <c:pt idx="213">
                  <c:v>43637</c:v>
                </c:pt>
                <c:pt idx="214">
                  <c:v>43638</c:v>
                </c:pt>
                <c:pt idx="215">
                  <c:v>43639</c:v>
                </c:pt>
                <c:pt idx="216">
                  <c:v>43640</c:v>
                </c:pt>
                <c:pt idx="217">
                  <c:v>43641</c:v>
                </c:pt>
                <c:pt idx="218">
                  <c:v>43642</c:v>
                </c:pt>
                <c:pt idx="219">
                  <c:v>43643</c:v>
                </c:pt>
                <c:pt idx="220">
                  <c:v>43644</c:v>
                </c:pt>
                <c:pt idx="221">
                  <c:v>43645</c:v>
                </c:pt>
                <c:pt idx="222">
                  <c:v>43646</c:v>
                </c:pt>
                <c:pt idx="223">
                  <c:v>43647</c:v>
                </c:pt>
                <c:pt idx="224">
                  <c:v>43648</c:v>
                </c:pt>
                <c:pt idx="225">
                  <c:v>43649</c:v>
                </c:pt>
                <c:pt idx="226">
                  <c:v>43650</c:v>
                </c:pt>
                <c:pt idx="227">
                  <c:v>43651</c:v>
                </c:pt>
                <c:pt idx="228">
                  <c:v>43652</c:v>
                </c:pt>
                <c:pt idx="229">
                  <c:v>43653</c:v>
                </c:pt>
                <c:pt idx="230">
                  <c:v>43654</c:v>
                </c:pt>
                <c:pt idx="231">
                  <c:v>43655</c:v>
                </c:pt>
                <c:pt idx="232">
                  <c:v>43656</c:v>
                </c:pt>
                <c:pt idx="233">
                  <c:v>43657</c:v>
                </c:pt>
                <c:pt idx="234">
                  <c:v>43658</c:v>
                </c:pt>
                <c:pt idx="235">
                  <c:v>43659</c:v>
                </c:pt>
                <c:pt idx="236">
                  <c:v>43660</c:v>
                </c:pt>
                <c:pt idx="237">
                  <c:v>43661</c:v>
                </c:pt>
                <c:pt idx="238">
                  <c:v>43662</c:v>
                </c:pt>
                <c:pt idx="239">
                  <c:v>43663</c:v>
                </c:pt>
                <c:pt idx="240">
                  <c:v>43664</c:v>
                </c:pt>
                <c:pt idx="241">
                  <c:v>43665</c:v>
                </c:pt>
                <c:pt idx="242">
                  <c:v>43666</c:v>
                </c:pt>
                <c:pt idx="243">
                  <c:v>43667</c:v>
                </c:pt>
                <c:pt idx="244">
                  <c:v>43668</c:v>
                </c:pt>
                <c:pt idx="245">
                  <c:v>43669</c:v>
                </c:pt>
                <c:pt idx="246">
                  <c:v>43670</c:v>
                </c:pt>
                <c:pt idx="247">
                  <c:v>43671</c:v>
                </c:pt>
                <c:pt idx="248">
                  <c:v>43672</c:v>
                </c:pt>
                <c:pt idx="249">
                  <c:v>43673</c:v>
                </c:pt>
                <c:pt idx="250">
                  <c:v>43674</c:v>
                </c:pt>
                <c:pt idx="251">
                  <c:v>43675</c:v>
                </c:pt>
                <c:pt idx="252">
                  <c:v>43676</c:v>
                </c:pt>
                <c:pt idx="253">
                  <c:v>43677</c:v>
                </c:pt>
                <c:pt idx="254">
                  <c:v>43678</c:v>
                </c:pt>
                <c:pt idx="255">
                  <c:v>43679</c:v>
                </c:pt>
                <c:pt idx="256">
                  <c:v>43680</c:v>
                </c:pt>
                <c:pt idx="257">
                  <c:v>43681</c:v>
                </c:pt>
                <c:pt idx="258">
                  <c:v>43682</c:v>
                </c:pt>
                <c:pt idx="259">
                  <c:v>43683</c:v>
                </c:pt>
                <c:pt idx="260">
                  <c:v>43684</c:v>
                </c:pt>
                <c:pt idx="261">
                  <c:v>43685</c:v>
                </c:pt>
                <c:pt idx="262">
                  <c:v>43686</c:v>
                </c:pt>
                <c:pt idx="263">
                  <c:v>43687</c:v>
                </c:pt>
                <c:pt idx="264">
                  <c:v>43688</c:v>
                </c:pt>
                <c:pt idx="265">
                  <c:v>43689</c:v>
                </c:pt>
                <c:pt idx="266">
                  <c:v>43690</c:v>
                </c:pt>
                <c:pt idx="267">
                  <c:v>43691</c:v>
                </c:pt>
                <c:pt idx="268">
                  <c:v>43692</c:v>
                </c:pt>
                <c:pt idx="269">
                  <c:v>43693</c:v>
                </c:pt>
                <c:pt idx="270">
                  <c:v>43694</c:v>
                </c:pt>
                <c:pt idx="271">
                  <c:v>43695</c:v>
                </c:pt>
                <c:pt idx="272">
                  <c:v>43696</c:v>
                </c:pt>
                <c:pt idx="273">
                  <c:v>43697</c:v>
                </c:pt>
                <c:pt idx="274">
                  <c:v>43698</c:v>
                </c:pt>
                <c:pt idx="275">
                  <c:v>43699</c:v>
                </c:pt>
                <c:pt idx="276">
                  <c:v>43700</c:v>
                </c:pt>
                <c:pt idx="277">
                  <c:v>43701</c:v>
                </c:pt>
                <c:pt idx="278">
                  <c:v>43702</c:v>
                </c:pt>
                <c:pt idx="279">
                  <c:v>43703</c:v>
                </c:pt>
                <c:pt idx="280">
                  <c:v>43704</c:v>
                </c:pt>
                <c:pt idx="281">
                  <c:v>43705</c:v>
                </c:pt>
                <c:pt idx="282">
                  <c:v>43706</c:v>
                </c:pt>
                <c:pt idx="283">
                  <c:v>43707</c:v>
                </c:pt>
                <c:pt idx="284">
                  <c:v>43708</c:v>
                </c:pt>
                <c:pt idx="285">
                  <c:v>43709</c:v>
                </c:pt>
                <c:pt idx="286">
                  <c:v>43710</c:v>
                </c:pt>
                <c:pt idx="287">
                  <c:v>43711</c:v>
                </c:pt>
                <c:pt idx="288">
                  <c:v>43712</c:v>
                </c:pt>
                <c:pt idx="289">
                  <c:v>43713</c:v>
                </c:pt>
                <c:pt idx="290">
                  <c:v>43714</c:v>
                </c:pt>
                <c:pt idx="291">
                  <c:v>43715</c:v>
                </c:pt>
                <c:pt idx="292">
                  <c:v>43716</c:v>
                </c:pt>
                <c:pt idx="293">
                  <c:v>43717</c:v>
                </c:pt>
                <c:pt idx="294">
                  <c:v>43718</c:v>
                </c:pt>
                <c:pt idx="295">
                  <c:v>43719</c:v>
                </c:pt>
                <c:pt idx="296">
                  <c:v>43720</c:v>
                </c:pt>
                <c:pt idx="297">
                  <c:v>43721</c:v>
                </c:pt>
                <c:pt idx="298">
                  <c:v>43722</c:v>
                </c:pt>
                <c:pt idx="299">
                  <c:v>43723</c:v>
                </c:pt>
                <c:pt idx="300">
                  <c:v>43724</c:v>
                </c:pt>
                <c:pt idx="301">
                  <c:v>43725</c:v>
                </c:pt>
                <c:pt idx="302">
                  <c:v>43726</c:v>
                </c:pt>
                <c:pt idx="303">
                  <c:v>43727</c:v>
                </c:pt>
                <c:pt idx="304">
                  <c:v>43728</c:v>
                </c:pt>
                <c:pt idx="305">
                  <c:v>43729</c:v>
                </c:pt>
                <c:pt idx="306">
                  <c:v>43730</c:v>
                </c:pt>
                <c:pt idx="307">
                  <c:v>43731</c:v>
                </c:pt>
                <c:pt idx="308">
                  <c:v>43732</c:v>
                </c:pt>
                <c:pt idx="309">
                  <c:v>43733</c:v>
                </c:pt>
                <c:pt idx="310">
                  <c:v>43734</c:v>
                </c:pt>
                <c:pt idx="311">
                  <c:v>43735</c:v>
                </c:pt>
                <c:pt idx="312">
                  <c:v>43736</c:v>
                </c:pt>
                <c:pt idx="313">
                  <c:v>43737</c:v>
                </c:pt>
                <c:pt idx="314">
                  <c:v>43738</c:v>
                </c:pt>
                <c:pt idx="315">
                  <c:v>43739</c:v>
                </c:pt>
                <c:pt idx="316">
                  <c:v>43740</c:v>
                </c:pt>
                <c:pt idx="317">
                  <c:v>43741</c:v>
                </c:pt>
                <c:pt idx="318">
                  <c:v>43742</c:v>
                </c:pt>
                <c:pt idx="319">
                  <c:v>43743</c:v>
                </c:pt>
                <c:pt idx="320">
                  <c:v>43744</c:v>
                </c:pt>
                <c:pt idx="321">
                  <c:v>43745</c:v>
                </c:pt>
                <c:pt idx="322">
                  <c:v>43746</c:v>
                </c:pt>
                <c:pt idx="323">
                  <c:v>43747</c:v>
                </c:pt>
                <c:pt idx="324">
                  <c:v>43748</c:v>
                </c:pt>
                <c:pt idx="325">
                  <c:v>43749</c:v>
                </c:pt>
                <c:pt idx="326">
                  <c:v>43750</c:v>
                </c:pt>
                <c:pt idx="327">
                  <c:v>43751</c:v>
                </c:pt>
                <c:pt idx="328">
                  <c:v>43752</c:v>
                </c:pt>
                <c:pt idx="329">
                  <c:v>43753</c:v>
                </c:pt>
                <c:pt idx="330">
                  <c:v>43754</c:v>
                </c:pt>
                <c:pt idx="331">
                  <c:v>43755</c:v>
                </c:pt>
                <c:pt idx="332">
                  <c:v>43756</c:v>
                </c:pt>
                <c:pt idx="333">
                  <c:v>43757</c:v>
                </c:pt>
                <c:pt idx="334">
                  <c:v>43758</c:v>
                </c:pt>
                <c:pt idx="335">
                  <c:v>43759</c:v>
                </c:pt>
                <c:pt idx="336">
                  <c:v>43760</c:v>
                </c:pt>
                <c:pt idx="337">
                  <c:v>43761</c:v>
                </c:pt>
                <c:pt idx="338">
                  <c:v>43762</c:v>
                </c:pt>
                <c:pt idx="339">
                  <c:v>43763</c:v>
                </c:pt>
                <c:pt idx="340">
                  <c:v>43764</c:v>
                </c:pt>
                <c:pt idx="341">
                  <c:v>43765</c:v>
                </c:pt>
                <c:pt idx="342">
                  <c:v>43766</c:v>
                </c:pt>
                <c:pt idx="343">
                  <c:v>43767</c:v>
                </c:pt>
                <c:pt idx="344">
                  <c:v>43768</c:v>
                </c:pt>
                <c:pt idx="345">
                  <c:v>43769</c:v>
                </c:pt>
                <c:pt idx="346">
                  <c:v>43770</c:v>
                </c:pt>
                <c:pt idx="347">
                  <c:v>43771</c:v>
                </c:pt>
                <c:pt idx="348">
                  <c:v>43772</c:v>
                </c:pt>
                <c:pt idx="349">
                  <c:v>43773</c:v>
                </c:pt>
                <c:pt idx="350">
                  <c:v>43774</c:v>
                </c:pt>
                <c:pt idx="351">
                  <c:v>43775</c:v>
                </c:pt>
                <c:pt idx="352">
                  <c:v>43776</c:v>
                </c:pt>
                <c:pt idx="353">
                  <c:v>43777</c:v>
                </c:pt>
                <c:pt idx="354">
                  <c:v>43778</c:v>
                </c:pt>
                <c:pt idx="355">
                  <c:v>43779</c:v>
                </c:pt>
                <c:pt idx="356">
                  <c:v>43780</c:v>
                </c:pt>
                <c:pt idx="357">
                  <c:v>43781</c:v>
                </c:pt>
                <c:pt idx="358">
                  <c:v>43782</c:v>
                </c:pt>
                <c:pt idx="359">
                  <c:v>43783</c:v>
                </c:pt>
                <c:pt idx="360">
                  <c:v>43784</c:v>
                </c:pt>
                <c:pt idx="361">
                  <c:v>43785</c:v>
                </c:pt>
                <c:pt idx="362">
                  <c:v>43786</c:v>
                </c:pt>
                <c:pt idx="363">
                  <c:v>43787</c:v>
                </c:pt>
                <c:pt idx="364">
                  <c:v>43788</c:v>
                </c:pt>
                <c:pt idx="365">
                  <c:v>43789</c:v>
                </c:pt>
                <c:pt idx="366">
                  <c:v>43790</c:v>
                </c:pt>
                <c:pt idx="367">
                  <c:v>43791</c:v>
                </c:pt>
                <c:pt idx="368">
                  <c:v>43792</c:v>
                </c:pt>
                <c:pt idx="369">
                  <c:v>43793</c:v>
                </c:pt>
                <c:pt idx="370">
                  <c:v>43794</c:v>
                </c:pt>
                <c:pt idx="371">
                  <c:v>43795</c:v>
                </c:pt>
                <c:pt idx="372">
                  <c:v>43796</c:v>
                </c:pt>
                <c:pt idx="373">
                  <c:v>43797</c:v>
                </c:pt>
                <c:pt idx="374">
                  <c:v>43798</c:v>
                </c:pt>
                <c:pt idx="375">
                  <c:v>43799</c:v>
                </c:pt>
                <c:pt idx="376">
                  <c:v>43800</c:v>
                </c:pt>
                <c:pt idx="377">
                  <c:v>43801</c:v>
                </c:pt>
                <c:pt idx="378">
                  <c:v>43802</c:v>
                </c:pt>
                <c:pt idx="379">
                  <c:v>43803</c:v>
                </c:pt>
                <c:pt idx="380">
                  <c:v>43804</c:v>
                </c:pt>
                <c:pt idx="381">
                  <c:v>43805</c:v>
                </c:pt>
                <c:pt idx="382">
                  <c:v>43806</c:v>
                </c:pt>
                <c:pt idx="383">
                  <c:v>43807</c:v>
                </c:pt>
                <c:pt idx="384">
                  <c:v>43808</c:v>
                </c:pt>
                <c:pt idx="385">
                  <c:v>43809</c:v>
                </c:pt>
                <c:pt idx="386">
                  <c:v>43810</c:v>
                </c:pt>
                <c:pt idx="387">
                  <c:v>43811</c:v>
                </c:pt>
                <c:pt idx="388">
                  <c:v>43812</c:v>
                </c:pt>
                <c:pt idx="389">
                  <c:v>43813</c:v>
                </c:pt>
                <c:pt idx="390">
                  <c:v>43814</c:v>
                </c:pt>
                <c:pt idx="391">
                  <c:v>43815</c:v>
                </c:pt>
                <c:pt idx="392">
                  <c:v>43816</c:v>
                </c:pt>
                <c:pt idx="393">
                  <c:v>43817</c:v>
                </c:pt>
                <c:pt idx="394">
                  <c:v>43818</c:v>
                </c:pt>
                <c:pt idx="395">
                  <c:v>43819</c:v>
                </c:pt>
                <c:pt idx="396">
                  <c:v>43820</c:v>
                </c:pt>
                <c:pt idx="397">
                  <c:v>43821</c:v>
                </c:pt>
                <c:pt idx="398">
                  <c:v>43822</c:v>
                </c:pt>
                <c:pt idx="399">
                  <c:v>43823</c:v>
                </c:pt>
                <c:pt idx="400">
                  <c:v>43824</c:v>
                </c:pt>
                <c:pt idx="401">
                  <c:v>43825</c:v>
                </c:pt>
                <c:pt idx="402">
                  <c:v>43826</c:v>
                </c:pt>
                <c:pt idx="403">
                  <c:v>43827</c:v>
                </c:pt>
                <c:pt idx="404">
                  <c:v>43828</c:v>
                </c:pt>
                <c:pt idx="405">
                  <c:v>43829</c:v>
                </c:pt>
                <c:pt idx="406">
                  <c:v>43830</c:v>
                </c:pt>
                <c:pt idx="407">
                  <c:v>43831</c:v>
                </c:pt>
                <c:pt idx="408">
                  <c:v>43832</c:v>
                </c:pt>
                <c:pt idx="409">
                  <c:v>43833</c:v>
                </c:pt>
                <c:pt idx="410">
                  <c:v>43834</c:v>
                </c:pt>
                <c:pt idx="411">
                  <c:v>43835</c:v>
                </c:pt>
                <c:pt idx="412">
                  <c:v>43836</c:v>
                </c:pt>
                <c:pt idx="413">
                  <c:v>43837</c:v>
                </c:pt>
                <c:pt idx="414">
                  <c:v>43838</c:v>
                </c:pt>
                <c:pt idx="415">
                  <c:v>43839</c:v>
                </c:pt>
                <c:pt idx="416">
                  <c:v>43840</c:v>
                </c:pt>
                <c:pt idx="417">
                  <c:v>43841</c:v>
                </c:pt>
                <c:pt idx="418">
                  <c:v>43842</c:v>
                </c:pt>
                <c:pt idx="419">
                  <c:v>43843</c:v>
                </c:pt>
                <c:pt idx="420">
                  <c:v>43844</c:v>
                </c:pt>
                <c:pt idx="421">
                  <c:v>43845</c:v>
                </c:pt>
                <c:pt idx="422">
                  <c:v>43846</c:v>
                </c:pt>
                <c:pt idx="423">
                  <c:v>43847</c:v>
                </c:pt>
                <c:pt idx="424">
                  <c:v>43848</c:v>
                </c:pt>
                <c:pt idx="425">
                  <c:v>43849</c:v>
                </c:pt>
                <c:pt idx="426">
                  <c:v>43850</c:v>
                </c:pt>
                <c:pt idx="427">
                  <c:v>43851</c:v>
                </c:pt>
                <c:pt idx="428">
                  <c:v>43852</c:v>
                </c:pt>
                <c:pt idx="429">
                  <c:v>43853</c:v>
                </c:pt>
                <c:pt idx="430">
                  <c:v>43854</c:v>
                </c:pt>
                <c:pt idx="431">
                  <c:v>43855</c:v>
                </c:pt>
                <c:pt idx="432">
                  <c:v>43856</c:v>
                </c:pt>
                <c:pt idx="433">
                  <c:v>43857</c:v>
                </c:pt>
                <c:pt idx="434">
                  <c:v>43858</c:v>
                </c:pt>
                <c:pt idx="435">
                  <c:v>43859</c:v>
                </c:pt>
                <c:pt idx="436">
                  <c:v>43860</c:v>
                </c:pt>
                <c:pt idx="437">
                  <c:v>43861</c:v>
                </c:pt>
                <c:pt idx="438">
                  <c:v>43862</c:v>
                </c:pt>
                <c:pt idx="439">
                  <c:v>43863</c:v>
                </c:pt>
                <c:pt idx="440">
                  <c:v>43864</c:v>
                </c:pt>
                <c:pt idx="441">
                  <c:v>43865</c:v>
                </c:pt>
                <c:pt idx="442">
                  <c:v>43866</c:v>
                </c:pt>
                <c:pt idx="443">
                  <c:v>43867</c:v>
                </c:pt>
                <c:pt idx="444">
                  <c:v>43868</c:v>
                </c:pt>
                <c:pt idx="445">
                  <c:v>43869</c:v>
                </c:pt>
                <c:pt idx="446">
                  <c:v>43870</c:v>
                </c:pt>
                <c:pt idx="447">
                  <c:v>43871</c:v>
                </c:pt>
                <c:pt idx="448">
                  <c:v>43872</c:v>
                </c:pt>
                <c:pt idx="449">
                  <c:v>43873</c:v>
                </c:pt>
                <c:pt idx="450">
                  <c:v>43874</c:v>
                </c:pt>
                <c:pt idx="451">
                  <c:v>43875</c:v>
                </c:pt>
                <c:pt idx="452">
                  <c:v>43876</c:v>
                </c:pt>
                <c:pt idx="453">
                  <c:v>43877</c:v>
                </c:pt>
                <c:pt idx="454">
                  <c:v>43878</c:v>
                </c:pt>
                <c:pt idx="455">
                  <c:v>43879</c:v>
                </c:pt>
                <c:pt idx="456">
                  <c:v>43880</c:v>
                </c:pt>
                <c:pt idx="457">
                  <c:v>43881</c:v>
                </c:pt>
                <c:pt idx="458">
                  <c:v>43882</c:v>
                </c:pt>
                <c:pt idx="459">
                  <c:v>43883</c:v>
                </c:pt>
                <c:pt idx="460">
                  <c:v>43884</c:v>
                </c:pt>
                <c:pt idx="461">
                  <c:v>43885</c:v>
                </c:pt>
                <c:pt idx="462">
                  <c:v>43886</c:v>
                </c:pt>
                <c:pt idx="463">
                  <c:v>43887</c:v>
                </c:pt>
                <c:pt idx="464">
                  <c:v>43888</c:v>
                </c:pt>
                <c:pt idx="465">
                  <c:v>43889</c:v>
                </c:pt>
                <c:pt idx="466">
                  <c:v>43890</c:v>
                </c:pt>
                <c:pt idx="467">
                  <c:v>43891</c:v>
                </c:pt>
                <c:pt idx="468">
                  <c:v>43892</c:v>
                </c:pt>
                <c:pt idx="469">
                  <c:v>43893</c:v>
                </c:pt>
                <c:pt idx="470">
                  <c:v>43894</c:v>
                </c:pt>
                <c:pt idx="471">
                  <c:v>43895</c:v>
                </c:pt>
                <c:pt idx="472">
                  <c:v>43896</c:v>
                </c:pt>
                <c:pt idx="473">
                  <c:v>43897</c:v>
                </c:pt>
                <c:pt idx="474">
                  <c:v>43898</c:v>
                </c:pt>
                <c:pt idx="475">
                  <c:v>43899</c:v>
                </c:pt>
                <c:pt idx="476">
                  <c:v>43900</c:v>
                </c:pt>
                <c:pt idx="477">
                  <c:v>43901</c:v>
                </c:pt>
                <c:pt idx="478">
                  <c:v>43902</c:v>
                </c:pt>
                <c:pt idx="479">
                  <c:v>43903</c:v>
                </c:pt>
                <c:pt idx="480">
                  <c:v>43904</c:v>
                </c:pt>
                <c:pt idx="481">
                  <c:v>43905</c:v>
                </c:pt>
                <c:pt idx="482">
                  <c:v>43906</c:v>
                </c:pt>
                <c:pt idx="483">
                  <c:v>43907</c:v>
                </c:pt>
                <c:pt idx="484">
                  <c:v>43908</c:v>
                </c:pt>
                <c:pt idx="485">
                  <c:v>43909</c:v>
                </c:pt>
                <c:pt idx="486">
                  <c:v>43910</c:v>
                </c:pt>
                <c:pt idx="487">
                  <c:v>43911</c:v>
                </c:pt>
                <c:pt idx="488">
                  <c:v>43912</c:v>
                </c:pt>
                <c:pt idx="489">
                  <c:v>43913</c:v>
                </c:pt>
                <c:pt idx="490">
                  <c:v>43914</c:v>
                </c:pt>
                <c:pt idx="491">
                  <c:v>43915</c:v>
                </c:pt>
                <c:pt idx="492">
                  <c:v>43916</c:v>
                </c:pt>
                <c:pt idx="493">
                  <c:v>43917</c:v>
                </c:pt>
                <c:pt idx="494">
                  <c:v>43918</c:v>
                </c:pt>
                <c:pt idx="495">
                  <c:v>43919</c:v>
                </c:pt>
                <c:pt idx="496">
                  <c:v>43920</c:v>
                </c:pt>
                <c:pt idx="497">
                  <c:v>43921</c:v>
                </c:pt>
                <c:pt idx="498">
                  <c:v>43922</c:v>
                </c:pt>
                <c:pt idx="499">
                  <c:v>43923</c:v>
                </c:pt>
                <c:pt idx="500">
                  <c:v>43924</c:v>
                </c:pt>
                <c:pt idx="501">
                  <c:v>43925</c:v>
                </c:pt>
                <c:pt idx="502">
                  <c:v>43926</c:v>
                </c:pt>
                <c:pt idx="503">
                  <c:v>43927</c:v>
                </c:pt>
                <c:pt idx="504">
                  <c:v>43928</c:v>
                </c:pt>
                <c:pt idx="505">
                  <c:v>43929</c:v>
                </c:pt>
                <c:pt idx="506">
                  <c:v>43930</c:v>
                </c:pt>
                <c:pt idx="507">
                  <c:v>43931</c:v>
                </c:pt>
                <c:pt idx="508">
                  <c:v>43932</c:v>
                </c:pt>
                <c:pt idx="509">
                  <c:v>43933</c:v>
                </c:pt>
                <c:pt idx="510">
                  <c:v>43934</c:v>
                </c:pt>
                <c:pt idx="511">
                  <c:v>43935</c:v>
                </c:pt>
                <c:pt idx="512">
                  <c:v>43936</c:v>
                </c:pt>
                <c:pt idx="513">
                  <c:v>43937</c:v>
                </c:pt>
                <c:pt idx="514">
                  <c:v>43938</c:v>
                </c:pt>
                <c:pt idx="515">
                  <c:v>43939</c:v>
                </c:pt>
                <c:pt idx="516">
                  <c:v>43940</c:v>
                </c:pt>
                <c:pt idx="517">
                  <c:v>43941</c:v>
                </c:pt>
                <c:pt idx="518">
                  <c:v>43942</c:v>
                </c:pt>
                <c:pt idx="519">
                  <c:v>43943</c:v>
                </c:pt>
                <c:pt idx="520">
                  <c:v>43944</c:v>
                </c:pt>
                <c:pt idx="521">
                  <c:v>43945</c:v>
                </c:pt>
                <c:pt idx="522">
                  <c:v>43946</c:v>
                </c:pt>
                <c:pt idx="523">
                  <c:v>43947</c:v>
                </c:pt>
                <c:pt idx="524">
                  <c:v>43948</c:v>
                </c:pt>
                <c:pt idx="525">
                  <c:v>43949</c:v>
                </c:pt>
                <c:pt idx="526">
                  <c:v>43950</c:v>
                </c:pt>
                <c:pt idx="527">
                  <c:v>43951</c:v>
                </c:pt>
                <c:pt idx="528">
                  <c:v>43952</c:v>
                </c:pt>
                <c:pt idx="529">
                  <c:v>43953</c:v>
                </c:pt>
                <c:pt idx="530">
                  <c:v>43954</c:v>
                </c:pt>
                <c:pt idx="531">
                  <c:v>43955</c:v>
                </c:pt>
                <c:pt idx="532">
                  <c:v>43956</c:v>
                </c:pt>
                <c:pt idx="533">
                  <c:v>43957</c:v>
                </c:pt>
                <c:pt idx="534">
                  <c:v>43958</c:v>
                </c:pt>
                <c:pt idx="535">
                  <c:v>43959</c:v>
                </c:pt>
                <c:pt idx="536">
                  <c:v>43960</c:v>
                </c:pt>
                <c:pt idx="537">
                  <c:v>43961</c:v>
                </c:pt>
                <c:pt idx="538">
                  <c:v>43962</c:v>
                </c:pt>
                <c:pt idx="539">
                  <c:v>43963</c:v>
                </c:pt>
                <c:pt idx="540">
                  <c:v>43964</c:v>
                </c:pt>
                <c:pt idx="541">
                  <c:v>43965</c:v>
                </c:pt>
                <c:pt idx="542">
                  <c:v>43966</c:v>
                </c:pt>
                <c:pt idx="543">
                  <c:v>43967</c:v>
                </c:pt>
                <c:pt idx="544">
                  <c:v>43968</c:v>
                </c:pt>
                <c:pt idx="545">
                  <c:v>43969</c:v>
                </c:pt>
                <c:pt idx="546">
                  <c:v>43970</c:v>
                </c:pt>
                <c:pt idx="547">
                  <c:v>43971</c:v>
                </c:pt>
                <c:pt idx="548">
                  <c:v>43972</c:v>
                </c:pt>
                <c:pt idx="549">
                  <c:v>43973</c:v>
                </c:pt>
                <c:pt idx="550">
                  <c:v>43974</c:v>
                </c:pt>
                <c:pt idx="551">
                  <c:v>43975</c:v>
                </c:pt>
                <c:pt idx="552">
                  <c:v>43976</c:v>
                </c:pt>
                <c:pt idx="553">
                  <c:v>43977</c:v>
                </c:pt>
              </c:numCache>
            </c:numRef>
          </c:cat>
          <c:val>
            <c:numRef>
              <c:f>运行数据!$BQ$7:$BQ$999</c:f>
              <c:numCache>
                <c:formatCode>0%</c:formatCode>
                <c:ptCount val="993"/>
                <c:pt idx="0">
                  <c:v>0.1093623188405797</c:v>
                </c:pt>
                <c:pt idx="1">
                  <c:v>0.10795951758454919</c:v>
                </c:pt>
                <c:pt idx="2">
                  <c:v>9.956630669546436E-2</c:v>
                </c:pt>
                <c:pt idx="3">
                  <c:v>0.10755525412909916</c:v>
                </c:pt>
                <c:pt idx="4">
                  <c:v>0.12682604895104893</c:v>
                </c:pt>
                <c:pt idx="5">
                  <c:v>9.0864912280701746E-2</c:v>
                </c:pt>
                <c:pt idx="6">
                  <c:v>0.10460210526315789</c:v>
                </c:pt>
                <c:pt idx="7">
                  <c:v>9.8773273490661645E-2</c:v>
                </c:pt>
                <c:pt idx="8">
                  <c:v>0.10435192031992756</c:v>
                </c:pt>
                <c:pt idx="9">
                  <c:v>0.1029827835880933</c:v>
                </c:pt>
                <c:pt idx="10">
                  <c:v>0.13068502388311323</c:v>
                </c:pt>
                <c:pt idx="11">
                  <c:v>0.11695718935158139</c:v>
                </c:pt>
                <c:pt idx="12">
                  <c:v>0.10281720430107526</c:v>
                </c:pt>
                <c:pt idx="13">
                  <c:v>0.10289999999999999</c:v>
                </c:pt>
                <c:pt idx="14">
                  <c:v>0.12874509803921569</c:v>
                </c:pt>
                <c:pt idx="15">
                  <c:v>0.12329195758986294</c:v>
                </c:pt>
                <c:pt idx="16">
                  <c:v>0.1181802005823358</c:v>
                </c:pt>
                <c:pt idx="17">
                  <c:v>0.10190524684525126</c:v>
                </c:pt>
                <c:pt idx="18">
                  <c:v>0.12091534033186589</c:v>
                </c:pt>
                <c:pt idx="19">
                  <c:v>0.11746503442999233</c:v>
                </c:pt>
                <c:pt idx="20">
                  <c:v>0.11719927933573554</c:v>
                </c:pt>
                <c:pt idx="21">
                  <c:v>0.11453592139175257</c:v>
                </c:pt>
                <c:pt idx="22">
                  <c:v>0.1205665919840677</c:v>
                </c:pt>
                <c:pt idx="23">
                  <c:v>0.10681945220793738</c:v>
                </c:pt>
                <c:pt idx="24">
                  <c:v>0.1056035133677479</c:v>
                </c:pt>
                <c:pt idx="25">
                  <c:v>0.10474950980392154</c:v>
                </c:pt>
                <c:pt idx="26">
                  <c:v>0.10524407252440725</c:v>
                </c:pt>
                <c:pt idx="27">
                  <c:v>0.11740033955857385</c:v>
                </c:pt>
                <c:pt idx="28">
                  <c:v>0.11580526899138886</c:v>
                </c:pt>
                <c:pt idx="29">
                  <c:v>0.11242567968154484</c:v>
                </c:pt>
                <c:pt idx="30">
                  <c:v>0.10751345029239766</c:v>
                </c:pt>
                <c:pt idx="31">
                  <c:v>0.11394855769230769</c:v>
                </c:pt>
                <c:pt idx="32">
                  <c:v>0.10843041802101443</c:v>
                </c:pt>
                <c:pt idx="33">
                  <c:v>0.10230556400121615</c:v>
                </c:pt>
                <c:pt idx="34">
                  <c:v>0.10966559633027523</c:v>
                </c:pt>
                <c:pt idx="35">
                  <c:v>0.10173353422298752</c:v>
                </c:pt>
                <c:pt idx="36">
                  <c:v>0.1140578313253012</c:v>
                </c:pt>
                <c:pt idx="37">
                  <c:v>0.10352839694656489</c:v>
                </c:pt>
                <c:pt idx="38">
                  <c:v>0.11879251170046801</c:v>
                </c:pt>
                <c:pt idx="39">
                  <c:v>0.1118683486238532</c:v>
                </c:pt>
                <c:pt idx="40">
                  <c:v>0.11152728658536584</c:v>
                </c:pt>
                <c:pt idx="41">
                  <c:v>0.11148536880290205</c:v>
                </c:pt>
                <c:pt idx="42">
                  <c:v>0.10916068642745709</c:v>
                </c:pt>
                <c:pt idx="43">
                  <c:v>0.11934278350515462</c:v>
                </c:pt>
                <c:pt idx="44">
                  <c:v>0.11260952058275452</c:v>
                </c:pt>
                <c:pt idx="45">
                  <c:v>0.10868702290076335</c:v>
                </c:pt>
                <c:pt idx="46">
                  <c:v>0.12199710416489225</c:v>
                </c:pt>
                <c:pt idx="47">
                  <c:v>0.12700319659030368</c:v>
                </c:pt>
                <c:pt idx="48">
                  <c:v>0.12572620599739243</c:v>
                </c:pt>
                <c:pt idx="49">
                  <c:v>0.13135716506061546</c:v>
                </c:pt>
                <c:pt idx="50">
                  <c:v>0.16997733644859811</c:v>
                </c:pt>
                <c:pt idx="51">
                  <c:v>0.11910201005025126</c:v>
                </c:pt>
                <c:pt idx="52">
                  <c:v>0.11325575079872205</c:v>
                </c:pt>
                <c:pt idx="53">
                  <c:v>0.10566546329723224</c:v>
                </c:pt>
                <c:pt idx="54">
                  <c:v>0.14905605551339043</c:v>
                </c:pt>
                <c:pt idx="55">
                  <c:v>0.14552130177514791</c:v>
                </c:pt>
                <c:pt idx="56">
                  <c:v>0.13415381882770869</c:v>
                </c:pt>
                <c:pt idx="57">
                  <c:v>0.11219819277108434</c:v>
                </c:pt>
                <c:pt idx="58">
                  <c:v>0.12240970515970515</c:v>
                </c:pt>
                <c:pt idx="59">
                  <c:v>0.13609354838709678</c:v>
                </c:pt>
                <c:pt idx="60">
                  <c:v>0.11620087953510286</c:v>
                </c:pt>
                <c:pt idx="61">
                  <c:v>9.9625149954131659E-2</c:v>
                </c:pt>
                <c:pt idx="62">
                  <c:v>0.11813132530120481</c:v>
                </c:pt>
                <c:pt idx="63">
                  <c:v>0.12074814159292035</c:v>
                </c:pt>
                <c:pt idx="64">
                  <c:v>0.1281572727272727</c:v>
                </c:pt>
                <c:pt idx="65">
                  <c:v>0.11328910660909997</c:v>
                </c:pt>
                <c:pt idx="66">
                  <c:v>0.11530505817311658</c:v>
                </c:pt>
                <c:pt idx="67">
                  <c:v>0.10592885251062488</c:v>
                </c:pt>
                <c:pt idx="68">
                  <c:v>0.11515087593850554</c:v>
                </c:pt>
                <c:pt idx="69">
                  <c:v>0.12851843413421707</c:v>
                </c:pt>
                <c:pt idx="70">
                  <c:v>0.13233620689655171</c:v>
                </c:pt>
                <c:pt idx="71">
                  <c:v>0.11221447986162589</c:v>
                </c:pt>
                <c:pt idx="72">
                  <c:v>0.12819880715705764</c:v>
                </c:pt>
                <c:pt idx="73">
                  <c:v>0.13283531096563012</c:v>
                </c:pt>
                <c:pt idx="74">
                  <c:v>0.11962357977935122</c:v>
                </c:pt>
                <c:pt idx="75">
                  <c:v>0.13298932520015247</c:v>
                </c:pt>
                <c:pt idx="76">
                  <c:v>0.12240369167663646</c:v>
                </c:pt>
                <c:pt idx="77">
                  <c:v>0.13323306074766356</c:v>
                </c:pt>
                <c:pt idx="78">
                  <c:v>0.14129672920145367</c:v>
                </c:pt>
                <c:pt idx="79">
                  <c:v>0.12621849046271788</c:v>
                </c:pt>
                <c:pt idx="80">
                  <c:v>0.10187668508287293</c:v>
                </c:pt>
                <c:pt idx="81">
                  <c:v>0.10219625334522747</c:v>
                </c:pt>
                <c:pt idx="82">
                  <c:v>0.13479276134484658</c:v>
                </c:pt>
                <c:pt idx="83">
                  <c:v>0.12248081440877054</c:v>
                </c:pt>
                <c:pt idx="84">
                  <c:v>0.13875727590221187</c:v>
                </c:pt>
                <c:pt idx="85">
                  <c:v>0.12913991192954363</c:v>
                </c:pt>
                <c:pt idx="86">
                  <c:v>0.14744663334313438</c:v>
                </c:pt>
                <c:pt idx="87">
                  <c:v>0.1401436567164179</c:v>
                </c:pt>
                <c:pt idx="88">
                  <c:v>0.12248081440877054</c:v>
                </c:pt>
                <c:pt idx="89">
                  <c:v>0.1214778297474275</c:v>
                </c:pt>
                <c:pt idx="90">
                  <c:v>0.14142967244701346</c:v>
                </c:pt>
                <c:pt idx="91">
                  <c:v>0.13413847239372023</c:v>
                </c:pt>
                <c:pt idx="92">
                  <c:v>0.12819423978566644</c:v>
                </c:pt>
                <c:pt idx="93">
                  <c:v>0.10015700660308144</c:v>
                </c:pt>
                <c:pt idx="94">
                  <c:v>8.4592075975664038E-2</c:v>
                </c:pt>
                <c:pt idx="95">
                  <c:v>4.512418032786885E-2</c:v>
                </c:pt>
                <c:pt idx="96">
                  <c:v>7.4605180884323344E-2</c:v>
                </c:pt>
                <c:pt idx="97">
                  <c:v>9.3218225849851996E-2</c:v>
                </c:pt>
                <c:pt idx="98">
                  <c:v>0.12568694397691751</c:v>
                </c:pt>
                <c:pt idx="99">
                  <c:v>0.11793233377816155</c:v>
                </c:pt>
                <c:pt idx="100">
                  <c:v>0.11844604316546761</c:v>
                </c:pt>
                <c:pt idx="101">
                  <c:v>0.10854284755995304</c:v>
                </c:pt>
                <c:pt idx="102">
                  <c:v>0.12837708077799193</c:v>
                </c:pt>
                <c:pt idx="103">
                  <c:v>0.11244284687275341</c:v>
                </c:pt>
                <c:pt idx="104">
                  <c:v>0.12568694397691751</c:v>
                </c:pt>
                <c:pt idx="105">
                  <c:v>0.11845421110702464</c:v>
                </c:pt>
                <c:pt idx="106">
                  <c:v>0.13836687555953445</c:v>
                </c:pt>
                <c:pt idx="107">
                  <c:v>0.12201648763427428</c:v>
                </c:pt>
                <c:pt idx="108">
                  <c:v>0.12837708077799193</c:v>
                </c:pt>
                <c:pt idx="109">
                  <c:v>0.11721256431085837</c:v>
                </c:pt>
                <c:pt idx="110">
                  <c:v>0.12366726757661602</c:v>
                </c:pt>
                <c:pt idx="111">
                  <c:v>0</c:v>
                </c:pt>
                <c:pt idx="112">
                  <c:v>0.13836687555953445</c:v>
                </c:pt>
                <c:pt idx="113">
                  <c:v>0.10821375353258542</c:v>
                </c:pt>
                <c:pt idx="114">
                  <c:v>0.12818492850250021</c:v>
                </c:pt>
                <c:pt idx="115">
                  <c:v>0.13536476014760146</c:v>
                </c:pt>
                <c:pt idx="116">
                  <c:v>0.13474628675356168</c:v>
                </c:pt>
                <c:pt idx="117">
                  <c:v>0.11552853857411666</c:v>
                </c:pt>
                <c:pt idx="118">
                  <c:v>0.1114280019930244</c:v>
                </c:pt>
                <c:pt idx="119">
                  <c:v>0.11403762050317422</c:v>
                </c:pt>
                <c:pt idx="120">
                  <c:v>0.11478367732787143</c:v>
                </c:pt>
                <c:pt idx="121">
                  <c:v>0.11872370066083228</c:v>
                </c:pt>
                <c:pt idx="122">
                  <c:v>0.11600383233532933</c:v>
                </c:pt>
                <c:pt idx="123">
                  <c:v>0.12276648538409245</c:v>
                </c:pt>
                <c:pt idx="124">
                  <c:v>0.1114280019930244</c:v>
                </c:pt>
                <c:pt idx="125">
                  <c:v>0.1032343971335722</c:v>
                </c:pt>
                <c:pt idx="126">
                  <c:v>0.11835304674116974</c:v>
                </c:pt>
                <c:pt idx="127">
                  <c:v>0.11871762948207171</c:v>
                </c:pt>
                <c:pt idx="128">
                  <c:v>0.15730822998872601</c:v>
                </c:pt>
                <c:pt idx="129">
                  <c:v>0.15027940997196149</c:v>
                </c:pt>
                <c:pt idx="130">
                  <c:v>0.12045304262353675</c:v>
                </c:pt>
                <c:pt idx="131">
                  <c:v>0.13763575317604354</c:v>
                </c:pt>
                <c:pt idx="132">
                  <c:v>0.12914106884930185</c:v>
                </c:pt>
                <c:pt idx="133">
                  <c:v>0.11402385383183893</c:v>
                </c:pt>
                <c:pt idx="134">
                  <c:v>0.11824350205198357</c:v>
                </c:pt>
                <c:pt idx="135">
                  <c:v>0.13161837270341206</c:v>
                </c:pt>
                <c:pt idx="136">
                  <c:v>0.11596191075784999</c:v>
                </c:pt>
                <c:pt idx="137">
                  <c:v>9.4112998634915818E-2</c:v>
                </c:pt>
                <c:pt idx="138">
                  <c:v>0.11703860523038603</c:v>
                </c:pt>
                <c:pt idx="139">
                  <c:v>0.11040946745562129</c:v>
                </c:pt>
                <c:pt idx="140">
                  <c:v>0.10873721889347131</c:v>
                </c:pt>
                <c:pt idx="141">
                  <c:v>8.8958828257568984E-2</c:v>
                </c:pt>
                <c:pt idx="142">
                  <c:v>0</c:v>
                </c:pt>
                <c:pt idx="143">
                  <c:v>0.1985217735550277</c:v>
                </c:pt>
                <c:pt idx="144">
                  <c:v>8.5571725571725557E-2</c:v>
                </c:pt>
                <c:pt idx="145">
                  <c:v>0.18229111531190922</c:v>
                </c:pt>
                <c:pt idx="146">
                  <c:v>0.16431866572036904</c:v>
                </c:pt>
                <c:pt idx="147">
                  <c:v>0.17277314410480349</c:v>
                </c:pt>
                <c:pt idx="148">
                  <c:v>0.14709758796193848</c:v>
                </c:pt>
                <c:pt idx="149">
                  <c:v>0.16668223276176578</c:v>
                </c:pt>
                <c:pt idx="150">
                  <c:v>0.15428838323353294</c:v>
                </c:pt>
                <c:pt idx="151">
                  <c:v>0.16567276529012021</c:v>
                </c:pt>
                <c:pt idx="152">
                  <c:v>0.20264999999999997</c:v>
                </c:pt>
                <c:pt idx="153">
                  <c:v>0.17785185185185184</c:v>
                </c:pt>
                <c:pt idx="154">
                  <c:v>0.15079569648924121</c:v>
                </c:pt>
                <c:pt idx="155">
                  <c:v>0.1715373231773667</c:v>
                </c:pt>
                <c:pt idx="156">
                  <c:v>0.15079083094555873</c:v>
                </c:pt>
                <c:pt idx="157">
                  <c:v>0.19586770165372933</c:v>
                </c:pt>
                <c:pt idx="158">
                  <c:v>0.15005904178093238</c:v>
                </c:pt>
                <c:pt idx="159">
                  <c:v>0.12888683989941321</c:v>
                </c:pt>
                <c:pt idx="160">
                  <c:v>0</c:v>
                </c:pt>
                <c:pt idx="161">
                  <c:v>0.11986559139784944</c:v>
                </c:pt>
                <c:pt idx="162">
                  <c:v>0.10431609539276861</c:v>
                </c:pt>
                <c:pt idx="163">
                  <c:v>0</c:v>
                </c:pt>
                <c:pt idx="164">
                  <c:v>9.7302239999999984E-2</c:v>
                </c:pt>
                <c:pt idx="165">
                  <c:v>8.4971362048894064E-2</c:v>
                </c:pt>
                <c:pt idx="166">
                  <c:v>0.11326617315738653</c:v>
                </c:pt>
                <c:pt idx="167">
                  <c:v>0.1047552067143301</c:v>
                </c:pt>
                <c:pt idx="168">
                  <c:v>9.1512735645416593E-2</c:v>
                </c:pt>
                <c:pt idx="169">
                  <c:v>9.1503637833468057E-2</c:v>
                </c:pt>
                <c:pt idx="170">
                  <c:v>8.7203389830508474E-2</c:v>
                </c:pt>
                <c:pt idx="171">
                  <c:v>0</c:v>
                </c:pt>
                <c:pt idx="172">
                  <c:v>0.10580425531914892</c:v>
                </c:pt>
                <c:pt idx="173">
                  <c:v>0.11138758109360518</c:v>
                </c:pt>
                <c:pt idx="174">
                  <c:v>0.11416673605328892</c:v>
                </c:pt>
                <c:pt idx="175">
                  <c:v>0.11136007201440287</c:v>
                </c:pt>
                <c:pt idx="176">
                  <c:v>0.12506292200802424</c:v>
                </c:pt>
                <c:pt idx="177">
                  <c:v>0.12587352024922116</c:v>
                </c:pt>
                <c:pt idx="178">
                  <c:v>0</c:v>
                </c:pt>
                <c:pt idx="179">
                  <c:v>0.13987406296851573</c:v>
                </c:pt>
                <c:pt idx="180">
                  <c:v>0.14596815086432685</c:v>
                </c:pt>
                <c:pt idx="181">
                  <c:v>0.12804489544895448</c:v>
                </c:pt>
                <c:pt idx="182">
                  <c:v>0.14786982248520708</c:v>
                </c:pt>
                <c:pt idx="183">
                  <c:v>0.1302704444233867</c:v>
                </c:pt>
                <c:pt idx="184">
                  <c:v>0.11928088119590873</c:v>
                </c:pt>
                <c:pt idx="185">
                  <c:v>0.14716527996402068</c:v>
                </c:pt>
                <c:pt idx="186">
                  <c:v>0.13818452075858531</c:v>
                </c:pt>
                <c:pt idx="187">
                  <c:v>0.16596774193548386</c:v>
                </c:pt>
                <c:pt idx="188">
                  <c:v>0.16120386920407948</c:v>
                </c:pt>
                <c:pt idx="189">
                  <c:v>0.13441170204048183</c:v>
                </c:pt>
                <c:pt idx="190">
                  <c:v>0.12126175509177771</c:v>
                </c:pt>
                <c:pt idx="191">
                  <c:v>0.12845609734745686</c:v>
                </c:pt>
                <c:pt idx="192">
                  <c:v>0.12292946747528452</c:v>
                </c:pt>
                <c:pt idx="193">
                  <c:v>0.15799497171590193</c:v>
                </c:pt>
                <c:pt idx="194">
                  <c:v>0.16443417762800303</c:v>
                </c:pt>
                <c:pt idx="195">
                  <c:v>0.12923049764626762</c:v>
                </c:pt>
                <c:pt idx="196">
                  <c:v>0.13198248686514885</c:v>
                </c:pt>
                <c:pt idx="197">
                  <c:v>0.10288517504682322</c:v>
                </c:pt>
                <c:pt idx="198">
                  <c:v>8.6692022122888082E-2</c:v>
                </c:pt>
                <c:pt idx="199">
                  <c:v>9.6550739418663947E-2</c:v>
                </c:pt>
                <c:pt idx="200">
                  <c:v>0.12002058319039451</c:v>
                </c:pt>
                <c:pt idx="201">
                  <c:v>0.15985452033162259</c:v>
                </c:pt>
                <c:pt idx="202">
                  <c:v>0.12846114649681525</c:v>
                </c:pt>
                <c:pt idx="203">
                  <c:v>0.1713453561767358</c:v>
                </c:pt>
                <c:pt idx="204">
                  <c:v>0.15482201834862383</c:v>
                </c:pt>
                <c:pt idx="205">
                  <c:v>0.13805540209928183</c:v>
                </c:pt>
                <c:pt idx="206">
                  <c:v>0.17318432750956267</c:v>
                </c:pt>
                <c:pt idx="207">
                  <c:v>0.17338389530996273</c:v>
                </c:pt>
                <c:pt idx="208">
                  <c:v>0.12842397856664431</c:v>
                </c:pt>
                <c:pt idx="209">
                  <c:v>0.15149565404013304</c:v>
                </c:pt>
                <c:pt idx="210">
                  <c:v>0.11770055101653049</c:v>
                </c:pt>
                <c:pt idx="211">
                  <c:v>0.12607436260623228</c:v>
                </c:pt>
                <c:pt idx="212">
                  <c:v>0.13293962047153535</c:v>
                </c:pt>
                <c:pt idx="213">
                  <c:v>0.12238216003498031</c:v>
                </c:pt>
                <c:pt idx="214">
                  <c:v>0.16973195876288658</c:v>
                </c:pt>
                <c:pt idx="215">
                  <c:v>0.15041225626740945</c:v>
                </c:pt>
                <c:pt idx="216">
                  <c:v>0.13998848684210524</c:v>
                </c:pt>
                <c:pt idx="217">
                  <c:v>0.17741943693335452</c:v>
                </c:pt>
                <c:pt idx="218">
                  <c:v>0.13802633728052266</c:v>
                </c:pt>
                <c:pt idx="219">
                  <c:v>0</c:v>
                </c:pt>
                <c:pt idx="220">
                  <c:v>0.12703469274773943</c:v>
                </c:pt>
                <c:pt idx="221">
                  <c:v>0.11448357424441524</c:v>
                </c:pt>
                <c:pt idx="222">
                  <c:v>0.124830626450116</c:v>
                </c:pt>
                <c:pt idx="223">
                  <c:v>0.10267329969440693</c:v>
                </c:pt>
                <c:pt idx="224">
                  <c:v>0.1472463859208045</c:v>
                </c:pt>
                <c:pt idx="225">
                  <c:v>0</c:v>
                </c:pt>
                <c:pt idx="226">
                  <c:v>0.14796749102512963</c:v>
                </c:pt>
                <c:pt idx="227">
                  <c:v>0.12522618181818182</c:v>
                </c:pt>
                <c:pt idx="228">
                  <c:v>0.13004928815252684</c:v>
                </c:pt>
                <c:pt idx="229">
                  <c:v>0.11232531748176168</c:v>
                </c:pt>
                <c:pt idx="230">
                  <c:v>0.13372935866089899</c:v>
                </c:pt>
                <c:pt idx="231">
                  <c:v>0.13494715093518919</c:v>
                </c:pt>
                <c:pt idx="232">
                  <c:v>0.15122002280029018</c:v>
                </c:pt>
                <c:pt idx="233">
                  <c:v>0.12172432047236077</c:v>
                </c:pt>
                <c:pt idx="234">
                  <c:v>0.16197426549431695</c:v>
                </c:pt>
                <c:pt idx="235">
                  <c:v>0.15546763211931264</c:v>
                </c:pt>
                <c:pt idx="236">
                  <c:v>0.13722674985377264</c:v>
                </c:pt>
                <c:pt idx="237">
                  <c:v>0.1224635525141327</c:v>
                </c:pt>
                <c:pt idx="238">
                  <c:v>0.13203228476821191</c:v>
                </c:pt>
                <c:pt idx="239">
                  <c:v>0.14517338940929075</c:v>
                </c:pt>
                <c:pt idx="240">
                  <c:v>0.14491230509484554</c:v>
                </c:pt>
                <c:pt idx="241">
                  <c:v>0.11745632254123395</c:v>
                </c:pt>
                <c:pt idx="242">
                  <c:v>0.11759066740734861</c:v>
                </c:pt>
                <c:pt idx="243">
                  <c:v>0.10787401812688821</c:v>
                </c:pt>
                <c:pt idx="244">
                  <c:v>0.1394324864401941</c:v>
                </c:pt>
                <c:pt idx="245">
                  <c:v>0.12186031331592688</c:v>
                </c:pt>
                <c:pt idx="246">
                  <c:v>0.12478528541226214</c:v>
                </c:pt>
                <c:pt idx="247">
                  <c:v>0.14365314344607888</c:v>
                </c:pt>
                <c:pt idx="248">
                  <c:v>0.1277402554864068</c:v>
                </c:pt>
                <c:pt idx="249">
                  <c:v>0.1022843238930993</c:v>
                </c:pt>
                <c:pt idx="250">
                  <c:v>0.12588650507697347</c:v>
                </c:pt>
                <c:pt idx="251">
                  <c:v>0.15284880636604772</c:v>
                </c:pt>
                <c:pt idx="252">
                  <c:v>0.11524003868471952</c:v>
                </c:pt>
                <c:pt idx="253">
                  <c:v>7.8209013398294752E-2</c:v>
                </c:pt>
                <c:pt idx="254">
                  <c:v>9.2309235074626864E-2</c:v>
                </c:pt>
                <c:pt idx="255">
                  <c:v>9.8853242824466891E-2</c:v>
                </c:pt>
                <c:pt idx="256">
                  <c:v>0.10884285258455648</c:v>
                </c:pt>
                <c:pt idx="257">
                  <c:v>0.10432929310802441</c:v>
                </c:pt>
                <c:pt idx="258">
                  <c:v>0.11475057285920394</c:v>
                </c:pt>
                <c:pt idx="259">
                  <c:v>0.12192578124999999</c:v>
                </c:pt>
                <c:pt idx="260">
                  <c:v>0.13316346054932621</c:v>
                </c:pt>
                <c:pt idx="261">
                  <c:v>0.12142199999999997</c:v>
                </c:pt>
                <c:pt idx="262">
                  <c:v>0.11933095450490631</c:v>
                </c:pt>
                <c:pt idx="263">
                  <c:v>0.11308295545478793</c:v>
                </c:pt>
                <c:pt idx="264">
                  <c:v>9.7982908964073939E-2</c:v>
                </c:pt>
                <c:pt idx="265">
                  <c:v>7.3672386125169728E-2</c:v>
                </c:pt>
                <c:pt idx="266">
                  <c:v>0.10523256618792176</c:v>
                </c:pt>
                <c:pt idx="267">
                  <c:v>0.1253632343651295</c:v>
                </c:pt>
                <c:pt idx="268">
                  <c:v>0.12352807979153561</c:v>
                </c:pt>
                <c:pt idx="269">
                  <c:v>0.12597652100996926</c:v>
                </c:pt>
                <c:pt idx="270">
                  <c:v>9.9039274482556866E-2</c:v>
                </c:pt>
                <c:pt idx="271">
                  <c:v>0.12711465393794749</c:v>
                </c:pt>
                <c:pt idx="272">
                  <c:v>0.11250399999999999</c:v>
                </c:pt>
                <c:pt idx="273">
                  <c:v>0.12504056872037914</c:v>
                </c:pt>
                <c:pt idx="274">
                  <c:v>0.11184380061184092</c:v>
                </c:pt>
                <c:pt idx="275">
                  <c:v>0.10054074074074072</c:v>
                </c:pt>
                <c:pt idx="276">
                  <c:v>0.18849778106508874</c:v>
                </c:pt>
                <c:pt idx="277">
                  <c:v>0.13045454545454543</c:v>
                </c:pt>
                <c:pt idx="278">
                  <c:v>0.138083235107444</c:v>
                </c:pt>
                <c:pt idx="279">
                  <c:v>0.1531371243476696</c:v>
                </c:pt>
                <c:pt idx="280">
                  <c:v>0.15900859449604998</c:v>
                </c:pt>
                <c:pt idx="281">
                  <c:v>0.13262428348097965</c:v>
                </c:pt>
                <c:pt idx="282">
                  <c:v>0.13835294117647057</c:v>
                </c:pt>
                <c:pt idx="283">
                  <c:v>0.13113620292083011</c:v>
                </c:pt>
                <c:pt idx="284">
                  <c:v>0.14235068542245316</c:v>
                </c:pt>
                <c:pt idx="285">
                  <c:v>0.11937551423399703</c:v>
                </c:pt>
                <c:pt idx="286">
                  <c:v>0.13805063291139238</c:v>
                </c:pt>
                <c:pt idx="287">
                  <c:v>0.14766555118110236</c:v>
                </c:pt>
                <c:pt idx="288">
                  <c:v>0.1472131464475592</c:v>
                </c:pt>
                <c:pt idx="289">
                  <c:v>0.12494514210178452</c:v>
                </c:pt>
                <c:pt idx="290">
                  <c:v>0.1355536</c:v>
                </c:pt>
                <c:pt idx="291">
                  <c:v>0.11883509060955517</c:v>
                </c:pt>
                <c:pt idx="292">
                  <c:v>0.11223476093360525</c:v>
                </c:pt>
                <c:pt idx="293">
                  <c:v>0.10572892028874212</c:v>
                </c:pt>
                <c:pt idx="294">
                  <c:v>0.1115202108963093</c:v>
                </c:pt>
                <c:pt idx="295">
                  <c:v>0.13825531014042763</c:v>
                </c:pt>
                <c:pt idx="296">
                  <c:v>0.11605889715085031</c:v>
                </c:pt>
                <c:pt idx="297">
                  <c:v>0.10319078327657416</c:v>
                </c:pt>
                <c:pt idx="298">
                  <c:v>0.11363283383775004</c:v>
                </c:pt>
                <c:pt idx="299">
                  <c:v>0.11498113748834539</c:v>
                </c:pt>
                <c:pt idx="300">
                  <c:v>0.12518892822658512</c:v>
                </c:pt>
                <c:pt idx="301">
                  <c:v>0.10810445745159837</c:v>
                </c:pt>
                <c:pt idx="302">
                  <c:v>0.11176485408356077</c:v>
                </c:pt>
                <c:pt idx="303">
                  <c:v>0.11602515537141166</c:v>
                </c:pt>
                <c:pt idx="304">
                  <c:v>0.12124243633751096</c:v>
                </c:pt>
                <c:pt idx="305">
                  <c:v>0.11388540646425072</c:v>
                </c:pt>
                <c:pt idx="306">
                  <c:v>0.12233253974349127</c:v>
                </c:pt>
                <c:pt idx="307">
                  <c:v>0.14539636363636363</c:v>
                </c:pt>
                <c:pt idx="308">
                  <c:v>0.12332229885057469</c:v>
                </c:pt>
                <c:pt idx="309">
                  <c:v>9.9667149268857669E-2</c:v>
                </c:pt>
                <c:pt idx="310">
                  <c:v>0.12704558452481077</c:v>
                </c:pt>
                <c:pt idx="311">
                  <c:v>0.13855300587900624</c:v>
                </c:pt>
                <c:pt idx="312">
                  <c:v>0.11548099391146946</c:v>
                </c:pt>
                <c:pt idx="313">
                  <c:v>0.10432258064516128</c:v>
                </c:pt>
                <c:pt idx="314">
                  <c:v>0.12405255023183925</c:v>
                </c:pt>
                <c:pt idx="315">
                  <c:v>0.11911778697912079</c:v>
                </c:pt>
                <c:pt idx="316">
                  <c:v>0.12285109613742051</c:v>
                </c:pt>
                <c:pt idx="317">
                  <c:v>0.11159002456074059</c:v>
                </c:pt>
                <c:pt idx="318">
                  <c:v>0.12789269516549259</c:v>
                </c:pt>
                <c:pt idx="319">
                  <c:v>0.14343066138372446</c:v>
                </c:pt>
                <c:pt idx="320">
                  <c:v>0.11085599120556978</c:v>
                </c:pt>
                <c:pt idx="321">
                  <c:v>0.11919929556794832</c:v>
                </c:pt>
                <c:pt idx="322">
                  <c:v>0.12477970852017936</c:v>
                </c:pt>
                <c:pt idx="323">
                  <c:v>0.13169915130231194</c:v>
                </c:pt>
                <c:pt idx="324">
                  <c:v>0.13162958843159064</c:v>
                </c:pt>
                <c:pt idx="325">
                  <c:v>0.11302432915921287</c:v>
                </c:pt>
                <c:pt idx="326">
                  <c:v>0.12718969957081544</c:v>
                </c:pt>
                <c:pt idx="327">
                  <c:v>0.11031383902721481</c:v>
                </c:pt>
                <c:pt idx="328">
                  <c:v>0.11312104504198828</c:v>
                </c:pt>
                <c:pt idx="329">
                  <c:v>0.12364027442981641</c:v>
                </c:pt>
                <c:pt idx="330">
                  <c:v>0.11784319852941175</c:v>
                </c:pt>
                <c:pt idx="331">
                  <c:v>0.13427506197322756</c:v>
                </c:pt>
                <c:pt idx="332">
                  <c:v>0.11172351885098743</c:v>
                </c:pt>
                <c:pt idx="333">
                  <c:v>0.11963839999999998</c:v>
                </c:pt>
                <c:pt idx="334">
                  <c:v>0.13609635901778153</c:v>
                </c:pt>
                <c:pt idx="335">
                  <c:v>0.13135392809587215</c:v>
                </c:pt>
                <c:pt idx="336">
                  <c:v>0.1131161178509532</c:v>
                </c:pt>
                <c:pt idx="337">
                  <c:v>0.11375879396984923</c:v>
                </c:pt>
                <c:pt idx="338">
                  <c:v>0.13115525930742966</c:v>
                </c:pt>
                <c:pt idx="339">
                  <c:v>0.13111820781696853</c:v>
                </c:pt>
                <c:pt idx="340">
                  <c:v>0.1418746579574543</c:v>
                </c:pt>
                <c:pt idx="341">
                  <c:v>0.13138124999999998</c:v>
                </c:pt>
                <c:pt idx="342">
                  <c:v>0.1515632225762403</c:v>
                </c:pt>
                <c:pt idx="343">
                  <c:v>0.15177983651226157</c:v>
                </c:pt>
                <c:pt idx="344">
                  <c:v>0.14176205459647928</c:v>
                </c:pt>
                <c:pt idx="345">
                  <c:v>0.13125429272281275</c:v>
                </c:pt>
                <c:pt idx="346">
                  <c:v>0.1419551478083588</c:v>
                </c:pt>
                <c:pt idx="347">
                  <c:v>0.14038804979253111</c:v>
                </c:pt>
                <c:pt idx="348">
                  <c:v>0.14945768025078368</c:v>
                </c:pt>
                <c:pt idx="349">
                  <c:v>0.13106933744221877</c:v>
                </c:pt>
                <c:pt idx="350">
                  <c:v>0.15502557014512783</c:v>
                </c:pt>
                <c:pt idx="351">
                  <c:v>0.14739998244536118</c:v>
                </c:pt>
                <c:pt idx="352">
                  <c:v>0.12862499999999999</c:v>
                </c:pt>
                <c:pt idx="353">
                  <c:v>0.11718746940773372</c:v>
                </c:pt>
                <c:pt idx="354">
                  <c:v>0.13868904593639575</c:v>
                </c:pt>
                <c:pt idx="355">
                  <c:v>0.12379607508532423</c:v>
                </c:pt>
                <c:pt idx="356">
                  <c:v>0.13146703492516035</c:v>
                </c:pt>
                <c:pt idx="357">
                  <c:v>0.14176593162047338</c:v>
                </c:pt>
                <c:pt idx="358">
                  <c:v>0.1129807763401109</c:v>
                </c:pt>
                <c:pt idx="359">
                  <c:v>3.9765410259899305E-2</c:v>
                </c:pt>
                <c:pt idx="360">
                  <c:v>1.6219198234645089E-2</c:v>
                </c:pt>
                <c:pt idx="361">
                  <c:v>1.6074660633484162E-2</c:v>
                </c:pt>
                <c:pt idx="362">
                  <c:v>1.3429571860576157E-2</c:v>
                </c:pt>
                <c:pt idx="363">
                  <c:v>1.35675474506885E-2</c:v>
                </c:pt>
                <c:pt idx="364">
                  <c:v>1.0931416966099047E-2</c:v>
                </c:pt>
                <c:pt idx="365">
                  <c:v>1.0854129077029838E-2</c:v>
                </c:pt>
                <c:pt idx="366">
                  <c:v>8.9890504397774178E-3</c:v>
                </c:pt>
                <c:pt idx="367">
                  <c:v>9.5193303779748002E-3</c:v>
                </c:pt>
                <c:pt idx="368">
                  <c:v>7.906307339449541E-3</c:v>
                </c:pt>
                <c:pt idx="369">
                  <c:v>1.0267586349963696E-2</c:v>
                </c:pt>
                <c:pt idx="370">
                  <c:v>1.1132197563318335E-2</c:v>
                </c:pt>
                <c:pt idx="371">
                  <c:v>4.041550387596899E-2</c:v>
                </c:pt>
                <c:pt idx="372">
                  <c:v>7.3241014799154319E-2</c:v>
                </c:pt>
                <c:pt idx="373">
                  <c:v>0.10747031662269128</c:v>
                </c:pt>
                <c:pt idx="374">
                  <c:v>0.13321477349235356</c:v>
                </c:pt>
                <c:pt idx="375">
                  <c:v>0.14131679169070974</c:v>
                </c:pt>
                <c:pt idx="376">
                  <c:v>0.13604619970193738</c:v>
                </c:pt>
                <c:pt idx="377">
                  <c:v>0.12593669614147909</c:v>
                </c:pt>
                <c:pt idx="378">
                  <c:v>0.11650554537563891</c:v>
                </c:pt>
                <c:pt idx="379">
                  <c:v>0.15394741784037558</c:v>
                </c:pt>
                <c:pt idx="380">
                  <c:v>0.11033741994510519</c:v>
                </c:pt>
                <c:pt idx="381">
                  <c:v>0.12406088709677419</c:v>
                </c:pt>
                <c:pt idx="382">
                  <c:v>0.14241860001991435</c:v>
                </c:pt>
                <c:pt idx="383">
                  <c:v>0.14302862307924072</c:v>
                </c:pt>
                <c:pt idx="384">
                  <c:v>0.12064071688602632</c:v>
                </c:pt>
                <c:pt idx="385">
                  <c:v>0.13993163035311795</c:v>
                </c:pt>
                <c:pt idx="386">
                  <c:v>0.11629641509433962</c:v>
                </c:pt>
                <c:pt idx="387">
                  <c:v>0.11261311123052122</c:v>
                </c:pt>
                <c:pt idx="388">
                  <c:v>0.12135352988909925</c:v>
                </c:pt>
                <c:pt idx="389">
                  <c:v>0.11645727350671621</c:v>
                </c:pt>
                <c:pt idx="390">
                  <c:v>0.11356636320076664</c:v>
                </c:pt>
                <c:pt idx="391">
                  <c:v>0.14288307873090481</c:v>
                </c:pt>
                <c:pt idx="392">
                  <c:v>0.11867421922841397</c:v>
                </c:pt>
                <c:pt idx="393">
                  <c:v>0.1188654880860876</c:v>
                </c:pt>
                <c:pt idx="394">
                  <c:v>0.13705559276624246</c:v>
                </c:pt>
                <c:pt idx="395">
                  <c:v>0.14815330788804071</c:v>
                </c:pt>
                <c:pt idx="396">
                  <c:v>0.12965891809689331</c:v>
                </c:pt>
                <c:pt idx="397">
                  <c:v>0.12264848484848483</c:v>
                </c:pt>
                <c:pt idx="398">
                  <c:v>0.13511611954924055</c:v>
                </c:pt>
                <c:pt idx="399">
                  <c:v>0.12026904346228061</c:v>
                </c:pt>
                <c:pt idx="400">
                  <c:v>0.11560432857845548</c:v>
                </c:pt>
                <c:pt idx="401">
                  <c:v>0.11273548913597878</c:v>
                </c:pt>
                <c:pt idx="402">
                  <c:v>0.13265346534653463</c:v>
                </c:pt>
                <c:pt idx="403">
                  <c:v>0.1388806737394728</c:v>
                </c:pt>
                <c:pt idx="404">
                  <c:v>0.10858546394714161</c:v>
                </c:pt>
                <c:pt idx="405">
                  <c:v>0.11187158443564739</c:v>
                </c:pt>
                <c:pt idx="406">
                  <c:v>0.10986085586768179</c:v>
                </c:pt>
                <c:pt idx="407">
                  <c:v>0.11177291753871911</c:v>
                </c:pt>
                <c:pt idx="408">
                  <c:v>0.11121755196304849</c:v>
                </c:pt>
                <c:pt idx="409">
                  <c:v>0.11647935316199826</c:v>
                </c:pt>
                <c:pt idx="410">
                  <c:v>0.11859524508365128</c:v>
                </c:pt>
                <c:pt idx="411">
                  <c:v>0.10640353089533416</c:v>
                </c:pt>
                <c:pt idx="412">
                  <c:v>0.10683037275655775</c:v>
                </c:pt>
                <c:pt idx="413">
                  <c:v>0.1153285085574572</c:v>
                </c:pt>
                <c:pt idx="414">
                  <c:v>0.1230499637943519</c:v>
                </c:pt>
                <c:pt idx="415">
                  <c:v>0.11016788108423199</c:v>
                </c:pt>
                <c:pt idx="416">
                  <c:v>0.11157468008205527</c:v>
                </c:pt>
                <c:pt idx="417">
                  <c:v>0.10607036896158234</c:v>
                </c:pt>
                <c:pt idx="418">
                  <c:v>0.11404689848682231</c:v>
                </c:pt>
                <c:pt idx="419">
                  <c:v>0.11173584905660378</c:v>
                </c:pt>
                <c:pt idx="420">
                  <c:v>0.10558559094968739</c:v>
                </c:pt>
                <c:pt idx="421">
                  <c:v>0.10347486033519553</c:v>
                </c:pt>
                <c:pt idx="422">
                  <c:v>0.11688609939294164</c:v>
                </c:pt>
                <c:pt idx="423">
                  <c:v>0.11274133550157536</c:v>
                </c:pt>
                <c:pt idx="424">
                  <c:v>8.8324587503381111E-2</c:v>
                </c:pt>
                <c:pt idx="425">
                  <c:v>5.6050435910368179E-2</c:v>
                </c:pt>
                <c:pt idx="426">
                  <c:v>2.1248891151021593E-2</c:v>
                </c:pt>
                <c:pt idx="427">
                  <c:v>5.6098695805428263E-2</c:v>
                </c:pt>
                <c:pt idx="428">
                  <c:v>8.41697053316251E-2</c:v>
                </c:pt>
                <c:pt idx="429">
                  <c:v>9.6683146989434809E-2</c:v>
                </c:pt>
                <c:pt idx="430">
                  <c:v>0.12712005902814374</c:v>
                </c:pt>
                <c:pt idx="431">
                  <c:v>0.10820605815013674</c:v>
                </c:pt>
                <c:pt idx="432">
                  <c:v>0.1179718482252142</c:v>
                </c:pt>
                <c:pt idx="433">
                  <c:v>0.1214620589153742</c:v>
                </c:pt>
                <c:pt idx="434">
                  <c:v>0.13149313893653516</c:v>
                </c:pt>
                <c:pt idx="435">
                  <c:v>0.11151903665663183</c:v>
                </c:pt>
                <c:pt idx="436">
                  <c:v>0.11767627981239397</c:v>
                </c:pt>
                <c:pt idx="437">
                  <c:v>0.10968274924764584</c:v>
                </c:pt>
                <c:pt idx="438">
                  <c:v>0.13635828220858895</c:v>
                </c:pt>
                <c:pt idx="439">
                  <c:v>0.11925813449023862</c:v>
                </c:pt>
                <c:pt idx="440">
                  <c:v>0.11176514074495308</c:v>
                </c:pt>
                <c:pt idx="441">
                  <c:v>0.10358368981523618</c:v>
                </c:pt>
                <c:pt idx="442">
                  <c:v>0.12818754251287531</c:v>
                </c:pt>
                <c:pt idx="443">
                  <c:v>0.11589717951136685</c:v>
                </c:pt>
                <c:pt idx="444">
                  <c:v>0.126429392971246</c:v>
                </c:pt>
                <c:pt idx="445">
                  <c:v>0.12079027636565301</c:v>
                </c:pt>
                <c:pt idx="446">
                  <c:v>0.12538632604300678</c:v>
                </c:pt>
                <c:pt idx="447">
                  <c:v>0.11026009707848702</c:v>
                </c:pt>
                <c:pt idx="448">
                  <c:v>0.12721580058297316</c:v>
                </c:pt>
                <c:pt idx="449">
                  <c:v>0.12587026359143327</c:v>
                </c:pt>
                <c:pt idx="450">
                  <c:v>0.12807949501923266</c:v>
                </c:pt>
                <c:pt idx="451">
                  <c:v>0.12083389074693422</c:v>
                </c:pt>
                <c:pt idx="452">
                  <c:v>0.11790624999999999</c:v>
                </c:pt>
                <c:pt idx="453">
                  <c:v>0.11410807768083307</c:v>
                </c:pt>
                <c:pt idx="454">
                  <c:v>0.12381547769095032</c:v>
                </c:pt>
                <c:pt idx="455">
                  <c:v>0.15995390222984562</c:v>
                </c:pt>
                <c:pt idx="456">
                  <c:v>0.14664203282159871</c:v>
                </c:pt>
                <c:pt idx="457">
                  <c:v>0.13877826259420864</c:v>
                </c:pt>
                <c:pt idx="458">
                  <c:v>0.15633673767143272</c:v>
                </c:pt>
                <c:pt idx="459">
                  <c:v>0.15016821917808218</c:v>
                </c:pt>
                <c:pt idx="460">
                  <c:v>0.13521272365805168</c:v>
                </c:pt>
                <c:pt idx="461">
                  <c:v>0.13357755775577557</c:v>
                </c:pt>
                <c:pt idx="462">
                  <c:v>0.15969249768447052</c:v>
                </c:pt>
                <c:pt idx="463">
                  <c:v>0.15153474259128147</c:v>
                </c:pt>
                <c:pt idx="464">
                  <c:v>0.12784944271880136</c:v>
                </c:pt>
                <c:pt idx="465">
                  <c:v>0.13555688622754489</c:v>
                </c:pt>
                <c:pt idx="466">
                  <c:v>0.14385338132222011</c:v>
                </c:pt>
                <c:pt idx="467">
                  <c:v>0.15717631999999998</c:v>
                </c:pt>
                <c:pt idx="468">
                  <c:v>0.14705587229190423</c:v>
                </c:pt>
                <c:pt idx="469">
                  <c:v>0.1350078947368421</c:v>
                </c:pt>
                <c:pt idx="470">
                  <c:v>0.14769625205930806</c:v>
                </c:pt>
                <c:pt idx="471">
                  <c:v>0.1506487168700042</c:v>
                </c:pt>
                <c:pt idx="472">
                  <c:v>0.129628762541806</c:v>
                </c:pt>
                <c:pt idx="473">
                  <c:v>0.16025409836065571</c:v>
                </c:pt>
                <c:pt idx="474">
                  <c:v>0.15341175215953928</c:v>
                </c:pt>
                <c:pt idx="475">
                  <c:v>0.16716521139705881</c:v>
                </c:pt>
                <c:pt idx="476">
                  <c:v>0.15420680796403338</c:v>
                </c:pt>
                <c:pt idx="477">
                  <c:v>0.138693937610359</c:v>
                </c:pt>
                <c:pt idx="478">
                  <c:v>0.13447658846994018</c:v>
                </c:pt>
                <c:pt idx="479">
                  <c:v>0.12953548880811172</c:v>
                </c:pt>
                <c:pt idx="480">
                  <c:v>0.14814233128834356</c:v>
                </c:pt>
                <c:pt idx="481">
                  <c:v>0.13618551104455259</c:v>
                </c:pt>
                <c:pt idx="482">
                  <c:v>0.15350015389350569</c:v>
                </c:pt>
                <c:pt idx="483">
                  <c:v>0.12927436893203881</c:v>
                </c:pt>
                <c:pt idx="484">
                  <c:v>0.14659295330850758</c:v>
                </c:pt>
                <c:pt idx="485">
                  <c:v>0.14939921898468009</c:v>
                </c:pt>
                <c:pt idx="486">
                  <c:v>0.14034030076610232</c:v>
                </c:pt>
                <c:pt idx="487">
                  <c:v>0.12468761922063765</c:v>
                </c:pt>
                <c:pt idx="488">
                  <c:v>0.16599732620320856</c:v>
                </c:pt>
                <c:pt idx="489">
                  <c:v>0.13429322033898305</c:v>
                </c:pt>
                <c:pt idx="490">
                  <c:v>0.13340318949343338</c:v>
                </c:pt>
                <c:pt idx="491">
                  <c:v>0.12698782512451576</c:v>
                </c:pt>
                <c:pt idx="492">
                  <c:v>0.15103612716763004</c:v>
                </c:pt>
                <c:pt idx="493">
                  <c:v>0.13837560483870967</c:v>
                </c:pt>
                <c:pt idx="494">
                  <c:v>0.13837560483870967</c:v>
                </c:pt>
                <c:pt idx="495">
                  <c:v>0.12680520811974574</c:v>
                </c:pt>
                <c:pt idx="496">
                  <c:v>0.12954181307097681</c:v>
                </c:pt>
                <c:pt idx="497">
                  <c:v>0.13940578778135049</c:v>
                </c:pt>
                <c:pt idx="498">
                  <c:v>0.13220211515863686</c:v>
                </c:pt>
                <c:pt idx="499">
                  <c:v>0.14945</c:v>
                </c:pt>
                <c:pt idx="500">
                  <c:v>0.13675928528407949</c:v>
                </c:pt>
                <c:pt idx="501">
                  <c:v>0.14002148557397176</c:v>
                </c:pt>
                <c:pt idx="502">
                  <c:v>0.11724426518779933</c:v>
                </c:pt>
                <c:pt idx="503">
                  <c:v>0.11137653519720418</c:v>
                </c:pt>
                <c:pt idx="504">
                  <c:v>0.12791406820314943</c:v>
                </c:pt>
                <c:pt idx="505">
                  <c:v>0.12137432432432431</c:v>
                </c:pt>
                <c:pt idx="506">
                  <c:v>0.12943517909184921</c:v>
                </c:pt>
                <c:pt idx="507">
                  <c:v>0.13370027899561576</c:v>
                </c:pt>
                <c:pt idx="508">
                  <c:v>0.13641527933816769</c:v>
                </c:pt>
                <c:pt idx="509">
                  <c:v>0.14262275064267352</c:v>
                </c:pt>
                <c:pt idx="510">
                  <c:v>0.14450077279752704</c:v>
                </c:pt>
                <c:pt idx="511">
                  <c:v>0.12337451949478306</c:v>
                </c:pt>
                <c:pt idx="512">
                  <c:v>0.12188914635276669</c:v>
                </c:pt>
                <c:pt idx="513">
                  <c:v>0.12268846153846152</c:v>
                </c:pt>
                <c:pt idx="514">
                  <c:v>0.13532518236925922</c:v>
                </c:pt>
                <c:pt idx="515">
                  <c:v>0.14426518655565831</c:v>
                </c:pt>
                <c:pt idx="516">
                  <c:v>0.12852777777777777</c:v>
                </c:pt>
                <c:pt idx="517">
                  <c:v>0.13346822092700528</c:v>
                </c:pt>
                <c:pt idx="518">
                  <c:v>0.1453413258110014</c:v>
                </c:pt>
                <c:pt idx="519">
                  <c:v>0.12919033059430537</c:v>
                </c:pt>
                <c:pt idx="520">
                  <c:v>0.14035907898571845</c:v>
                </c:pt>
                <c:pt idx="521">
                  <c:v>0.13886555386949923</c:v>
                </c:pt>
                <c:pt idx="522">
                  <c:v>0.12892930822371534</c:v>
                </c:pt>
                <c:pt idx="523">
                  <c:v>0.12734173133125062</c:v>
                </c:pt>
                <c:pt idx="524">
                  <c:v>0.13256933461909354</c:v>
                </c:pt>
                <c:pt idx="525">
                  <c:v>0.14764598875830351</c:v>
                </c:pt>
                <c:pt idx="526">
                  <c:v>0.14052647204354279</c:v>
                </c:pt>
                <c:pt idx="527">
                  <c:v>0.12350225265813659</c:v>
                </c:pt>
                <c:pt idx="528">
                  <c:v>0.14852794665620708</c:v>
                </c:pt>
                <c:pt idx="529">
                  <c:v>0.14824937810945274</c:v>
                </c:pt>
                <c:pt idx="530">
                  <c:v>0.12354589114194235</c:v>
                </c:pt>
                <c:pt idx="531">
                  <c:v>0.13295846094946401</c:v>
                </c:pt>
                <c:pt idx="532">
                  <c:v>0.12942199204661053</c:v>
                </c:pt>
                <c:pt idx="533">
                  <c:v>0.129327868852459</c:v>
                </c:pt>
                <c:pt idx="534">
                  <c:v>0.13638402718776552</c:v>
                </c:pt>
                <c:pt idx="535">
                  <c:v>0.12814755011135856</c:v>
                </c:pt>
                <c:pt idx="536">
                  <c:v>0.1351895933014354</c:v>
                </c:pt>
                <c:pt idx="537">
                  <c:v>0.12448937329700271</c:v>
                </c:pt>
                <c:pt idx="538">
                  <c:v>0.13260719814241487</c:v>
                </c:pt>
                <c:pt idx="539">
                  <c:v>0.12907048581859026</c:v>
                </c:pt>
                <c:pt idx="540">
                  <c:v>0.13558340163934424</c:v>
                </c:pt>
                <c:pt idx="541">
                  <c:v>0.15157011149228128</c:v>
                </c:pt>
                <c:pt idx="542">
                  <c:v>0.11765461915217022</c:v>
                </c:pt>
                <c:pt idx="543">
                  <c:v>0.12997031576850282</c:v>
                </c:pt>
                <c:pt idx="544">
                  <c:v>0.14618882311628373</c:v>
                </c:pt>
                <c:pt idx="545">
                  <c:v>0.13221185876082611</c:v>
                </c:pt>
                <c:pt idx="546">
                  <c:v>0.11732331915663741</c:v>
                </c:pt>
                <c:pt idx="547">
                  <c:v>0.13014384697960377</c:v>
                </c:pt>
                <c:pt idx="548">
                  <c:v>0.1259259052924791</c:v>
                </c:pt>
                <c:pt idx="549">
                  <c:v>0.14640582053354889</c:v>
                </c:pt>
                <c:pt idx="550">
                  <c:v>0.1311744210306697</c:v>
                </c:pt>
                <c:pt idx="551">
                  <c:v>0.12771852319343641</c:v>
                </c:pt>
                <c:pt idx="552">
                  <c:v>0.14172645739910311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4E-4C71-B008-A26B2C98AA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039299"/>
        <c:axId val="610797598"/>
      </c:lineChart>
      <c:lineChart>
        <c:grouping val="stacked"/>
        <c:varyColors val="0"/>
        <c:ser>
          <c:idx val="1"/>
          <c:order val="1"/>
          <c:tx>
            <c:v>p-TOLr(206)</c:v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12700" cmpd="sng">
                <a:solidFill>
                  <a:schemeClr val="tx1">
                    <a:alpha val="87000"/>
                  </a:schemeClr>
                </a:solidFill>
                <a:prstDash val="solid"/>
              </a:ln>
              <a:effectLst/>
            </c:spPr>
          </c:marker>
          <c:dPt>
            <c:idx val="359"/>
            <c:marker>
              <c:symbol val="circle"/>
              <c:size val="5"/>
              <c:spPr>
                <a:solidFill>
                  <a:schemeClr val="bg1"/>
                </a:solidFill>
                <a:ln w="12700" cmpd="sng">
                  <a:solidFill>
                    <a:schemeClr val="tx1">
                      <a:alpha val="87000"/>
                    </a:schemeClr>
                  </a:solidFill>
                  <a:prstDash val="solid"/>
                </a:ln>
                <a:effectLst/>
              </c:spPr>
            </c:marker>
            <c:bubble3D val="0"/>
            <c:spPr>
              <a:ln w="9525" cap="rnd" cmpd="sng">
                <a:solidFill>
                  <a:schemeClr val="tx1"/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4E4E-4C71-B008-A26B2C98AA7F}"/>
              </c:ext>
            </c:extLst>
          </c:dPt>
          <c:cat>
            <c:numRef>
              <c:f>运行数据!$A$7:$A$999</c:f>
              <c:numCache>
                <c:formatCode>m/d/yyyy</c:formatCode>
                <c:ptCount val="993"/>
                <c:pt idx="0">
                  <c:v>43424</c:v>
                </c:pt>
                <c:pt idx="1">
                  <c:v>43425</c:v>
                </c:pt>
                <c:pt idx="2">
                  <c:v>43426</c:v>
                </c:pt>
                <c:pt idx="3">
                  <c:v>43427</c:v>
                </c:pt>
                <c:pt idx="4">
                  <c:v>43428</c:v>
                </c:pt>
                <c:pt idx="5">
                  <c:v>43429</c:v>
                </c:pt>
                <c:pt idx="6">
                  <c:v>43430</c:v>
                </c:pt>
                <c:pt idx="7">
                  <c:v>43431</c:v>
                </c:pt>
                <c:pt idx="8">
                  <c:v>43432</c:v>
                </c:pt>
                <c:pt idx="9">
                  <c:v>43433</c:v>
                </c:pt>
                <c:pt idx="10">
                  <c:v>43434</c:v>
                </c:pt>
                <c:pt idx="11">
                  <c:v>43435</c:v>
                </c:pt>
                <c:pt idx="12">
                  <c:v>43436</c:v>
                </c:pt>
                <c:pt idx="13">
                  <c:v>43437</c:v>
                </c:pt>
                <c:pt idx="14">
                  <c:v>43438</c:v>
                </c:pt>
                <c:pt idx="15">
                  <c:v>43439</c:v>
                </c:pt>
                <c:pt idx="16">
                  <c:v>43440</c:v>
                </c:pt>
                <c:pt idx="17">
                  <c:v>43441</c:v>
                </c:pt>
                <c:pt idx="18">
                  <c:v>43442</c:v>
                </c:pt>
                <c:pt idx="19">
                  <c:v>43443</c:v>
                </c:pt>
                <c:pt idx="20">
                  <c:v>43444</c:v>
                </c:pt>
                <c:pt idx="21">
                  <c:v>43445</c:v>
                </c:pt>
                <c:pt idx="22">
                  <c:v>43446</c:v>
                </c:pt>
                <c:pt idx="23">
                  <c:v>43447</c:v>
                </c:pt>
                <c:pt idx="24">
                  <c:v>43448</c:v>
                </c:pt>
                <c:pt idx="25">
                  <c:v>43449</c:v>
                </c:pt>
                <c:pt idx="26">
                  <c:v>43450</c:v>
                </c:pt>
                <c:pt idx="27">
                  <c:v>43451</c:v>
                </c:pt>
                <c:pt idx="28">
                  <c:v>43452</c:v>
                </c:pt>
                <c:pt idx="29">
                  <c:v>43453</c:v>
                </c:pt>
                <c:pt idx="30">
                  <c:v>43454</c:v>
                </c:pt>
                <c:pt idx="31">
                  <c:v>43455</c:v>
                </c:pt>
                <c:pt idx="32">
                  <c:v>43456</c:v>
                </c:pt>
                <c:pt idx="33">
                  <c:v>43457</c:v>
                </c:pt>
                <c:pt idx="34">
                  <c:v>43458</c:v>
                </c:pt>
                <c:pt idx="35">
                  <c:v>43459</c:v>
                </c:pt>
                <c:pt idx="36">
                  <c:v>43460</c:v>
                </c:pt>
                <c:pt idx="37">
                  <c:v>43461</c:v>
                </c:pt>
                <c:pt idx="38">
                  <c:v>43462</c:v>
                </c:pt>
                <c:pt idx="39">
                  <c:v>43463</c:v>
                </c:pt>
                <c:pt idx="40">
                  <c:v>43464</c:v>
                </c:pt>
                <c:pt idx="41">
                  <c:v>43465</c:v>
                </c:pt>
                <c:pt idx="42">
                  <c:v>43466</c:v>
                </c:pt>
                <c:pt idx="43">
                  <c:v>43467</c:v>
                </c:pt>
                <c:pt idx="44">
                  <c:v>43468</c:v>
                </c:pt>
                <c:pt idx="45">
                  <c:v>43469</c:v>
                </c:pt>
                <c:pt idx="46">
                  <c:v>43470</c:v>
                </c:pt>
                <c:pt idx="47">
                  <c:v>43471</c:v>
                </c:pt>
                <c:pt idx="48">
                  <c:v>43472</c:v>
                </c:pt>
                <c:pt idx="49">
                  <c:v>43473</c:v>
                </c:pt>
                <c:pt idx="50">
                  <c:v>43474</c:v>
                </c:pt>
                <c:pt idx="51">
                  <c:v>43475</c:v>
                </c:pt>
                <c:pt idx="52">
                  <c:v>43476</c:v>
                </c:pt>
                <c:pt idx="53">
                  <c:v>43477</c:v>
                </c:pt>
                <c:pt idx="54">
                  <c:v>43478</c:v>
                </c:pt>
                <c:pt idx="55">
                  <c:v>43479</c:v>
                </c:pt>
                <c:pt idx="56">
                  <c:v>43480</c:v>
                </c:pt>
                <c:pt idx="57">
                  <c:v>43481</c:v>
                </c:pt>
                <c:pt idx="58">
                  <c:v>43482</c:v>
                </c:pt>
                <c:pt idx="59">
                  <c:v>43483</c:v>
                </c:pt>
                <c:pt idx="60">
                  <c:v>43484</c:v>
                </c:pt>
                <c:pt idx="61">
                  <c:v>43485</c:v>
                </c:pt>
                <c:pt idx="62">
                  <c:v>43486</c:v>
                </c:pt>
                <c:pt idx="63">
                  <c:v>43487</c:v>
                </c:pt>
                <c:pt idx="64">
                  <c:v>43488</c:v>
                </c:pt>
                <c:pt idx="65">
                  <c:v>43489</c:v>
                </c:pt>
                <c:pt idx="66">
                  <c:v>43490</c:v>
                </c:pt>
                <c:pt idx="67">
                  <c:v>43491</c:v>
                </c:pt>
                <c:pt idx="68">
                  <c:v>43492</c:v>
                </c:pt>
                <c:pt idx="69">
                  <c:v>43493</c:v>
                </c:pt>
                <c:pt idx="70">
                  <c:v>43494</c:v>
                </c:pt>
                <c:pt idx="71">
                  <c:v>43495</c:v>
                </c:pt>
                <c:pt idx="72">
                  <c:v>43496</c:v>
                </c:pt>
                <c:pt idx="73">
                  <c:v>43497</c:v>
                </c:pt>
                <c:pt idx="74">
                  <c:v>43498</c:v>
                </c:pt>
                <c:pt idx="75">
                  <c:v>43499</c:v>
                </c:pt>
                <c:pt idx="76">
                  <c:v>43500</c:v>
                </c:pt>
                <c:pt idx="77">
                  <c:v>43501</c:v>
                </c:pt>
                <c:pt idx="78">
                  <c:v>43502</c:v>
                </c:pt>
                <c:pt idx="79">
                  <c:v>43503</c:v>
                </c:pt>
                <c:pt idx="80">
                  <c:v>43504</c:v>
                </c:pt>
                <c:pt idx="81">
                  <c:v>43505</c:v>
                </c:pt>
                <c:pt idx="82">
                  <c:v>43506</c:v>
                </c:pt>
                <c:pt idx="83">
                  <c:v>43507</c:v>
                </c:pt>
                <c:pt idx="84">
                  <c:v>43508</c:v>
                </c:pt>
                <c:pt idx="85">
                  <c:v>43509</c:v>
                </c:pt>
                <c:pt idx="86">
                  <c:v>43510</c:v>
                </c:pt>
                <c:pt idx="87">
                  <c:v>43511</c:v>
                </c:pt>
                <c:pt idx="88">
                  <c:v>43512</c:v>
                </c:pt>
                <c:pt idx="89">
                  <c:v>43513</c:v>
                </c:pt>
                <c:pt idx="90">
                  <c:v>43514</c:v>
                </c:pt>
                <c:pt idx="91">
                  <c:v>43515</c:v>
                </c:pt>
                <c:pt idx="92">
                  <c:v>43516</c:v>
                </c:pt>
                <c:pt idx="93">
                  <c:v>43517</c:v>
                </c:pt>
                <c:pt idx="94">
                  <c:v>43518</c:v>
                </c:pt>
                <c:pt idx="95">
                  <c:v>43519</c:v>
                </c:pt>
                <c:pt idx="96">
                  <c:v>43520</c:v>
                </c:pt>
                <c:pt idx="97">
                  <c:v>43521</c:v>
                </c:pt>
                <c:pt idx="98">
                  <c:v>43522</c:v>
                </c:pt>
                <c:pt idx="99">
                  <c:v>43523</c:v>
                </c:pt>
                <c:pt idx="100">
                  <c:v>43524</c:v>
                </c:pt>
                <c:pt idx="101">
                  <c:v>43525</c:v>
                </c:pt>
                <c:pt idx="102">
                  <c:v>43526</c:v>
                </c:pt>
                <c:pt idx="103">
                  <c:v>43527</c:v>
                </c:pt>
                <c:pt idx="104">
                  <c:v>43528</c:v>
                </c:pt>
                <c:pt idx="105">
                  <c:v>43529</c:v>
                </c:pt>
                <c:pt idx="106">
                  <c:v>43530</c:v>
                </c:pt>
                <c:pt idx="107">
                  <c:v>43531</c:v>
                </c:pt>
                <c:pt idx="108">
                  <c:v>43532</c:v>
                </c:pt>
                <c:pt idx="109">
                  <c:v>43533</c:v>
                </c:pt>
                <c:pt idx="110">
                  <c:v>43534</c:v>
                </c:pt>
                <c:pt idx="111">
                  <c:v>43535</c:v>
                </c:pt>
                <c:pt idx="112">
                  <c:v>43536</c:v>
                </c:pt>
                <c:pt idx="113">
                  <c:v>43537</c:v>
                </c:pt>
                <c:pt idx="114">
                  <c:v>43538</c:v>
                </c:pt>
                <c:pt idx="115">
                  <c:v>43539</c:v>
                </c:pt>
                <c:pt idx="116">
                  <c:v>43540</c:v>
                </c:pt>
                <c:pt idx="117">
                  <c:v>43541</c:v>
                </c:pt>
                <c:pt idx="118">
                  <c:v>43542</c:v>
                </c:pt>
                <c:pt idx="119">
                  <c:v>43543</c:v>
                </c:pt>
                <c:pt idx="120">
                  <c:v>43544</c:v>
                </c:pt>
                <c:pt idx="121">
                  <c:v>43545</c:v>
                </c:pt>
                <c:pt idx="122">
                  <c:v>43546</c:v>
                </c:pt>
                <c:pt idx="123">
                  <c:v>43547</c:v>
                </c:pt>
                <c:pt idx="124">
                  <c:v>43548</c:v>
                </c:pt>
                <c:pt idx="125">
                  <c:v>43549</c:v>
                </c:pt>
                <c:pt idx="126">
                  <c:v>43550</c:v>
                </c:pt>
                <c:pt idx="127">
                  <c:v>43551</c:v>
                </c:pt>
                <c:pt idx="128">
                  <c:v>43552</c:v>
                </c:pt>
                <c:pt idx="129">
                  <c:v>43553</c:v>
                </c:pt>
                <c:pt idx="130">
                  <c:v>43554</c:v>
                </c:pt>
                <c:pt idx="131">
                  <c:v>43555</c:v>
                </c:pt>
                <c:pt idx="132">
                  <c:v>43556</c:v>
                </c:pt>
                <c:pt idx="133">
                  <c:v>43557</c:v>
                </c:pt>
                <c:pt idx="134">
                  <c:v>43558</c:v>
                </c:pt>
                <c:pt idx="135">
                  <c:v>43559</c:v>
                </c:pt>
                <c:pt idx="136">
                  <c:v>43560</c:v>
                </c:pt>
                <c:pt idx="137">
                  <c:v>43561</c:v>
                </c:pt>
                <c:pt idx="138">
                  <c:v>43562</c:v>
                </c:pt>
                <c:pt idx="139">
                  <c:v>43563</c:v>
                </c:pt>
                <c:pt idx="140">
                  <c:v>43564</c:v>
                </c:pt>
                <c:pt idx="141">
                  <c:v>43565</c:v>
                </c:pt>
                <c:pt idx="142">
                  <c:v>43566</c:v>
                </c:pt>
                <c:pt idx="143">
                  <c:v>43567</c:v>
                </c:pt>
                <c:pt idx="144">
                  <c:v>43568</c:v>
                </c:pt>
                <c:pt idx="145">
                  <c:v>43569</c:v>
                </c:pt>
                <c:pt idx="146">
                  <c:v>43570</c:v>
                </c:pt>
                <c:pt idx="147">
                  <c:v>43571</c:v>
                </c:pt>
                <c:pt idx="148">
                  <c:v>43572</c:v>
                </c:pt>
                <c:pt idx="149">
                  <c:v>43573</c:v>
                </c:pt>
                <c:pt idx="150">
                  <c:v>43574</c:v>
                </c:pt>
                <c:pt idx="151">
                  <c:v>43575</c:v>
                </c:pt>
                <c:pt idx="152">
                  <c:v>43576</c:v>
                </c:pt>
                <c:pt idx="153">
                  <c:v>43577</c:v>
                </c:pt>
                <c:pt idx="154">
                  <c:v>43578</c:v>
                </c:pt>
                <c:pt idx="155">
                  <c:v>43579</c:v>
                </c:pt>
                <c:pt idx="156">
                  <c:v>43580</c:v>
                </c:pt>
                <c:pt idx="157">
                  <c:v>43581</c:v>
                </c:pt>
                <c:pt idx="158">
                  <c:v>43582</c:v>
                </c:pt>
                <c:pt idx="159">
                  <c:v>43583</c:v>
                </c:pt>
                <c:pt idx="160">
                  <c:v>43584</c:v>
                </c:pt>
                <c:pt idx="161">
                  <c:v>43585</c:v>
                </c:pt>
                <c:pt idx="162">
                  <c:v>43586</c:v>
                </c:pt>
                <c:pt idx="163">
                  <c:v>43587</c:v>
                </c:pt>
                <c:pt idx="164">
                  <c:v>43588</c:v>
                </c:pt>
                <c:pt idx="165">
                  <c:v>43589</c:v>
                </c:pt>
                <c:pt idx="166">
                  <c:v>43590</c:v>
                </c:pt>
                <c:pt idx="167">
                  <c:v>43591</c:v>
                </c:pt>
                <c:pt idx="168">
                  <c:v>43592</c:v>
                </c:pt>
                <c:pt idx="169">
                  <c:v>43593</c:v>
                </c:pt>
                <c:pt idx="170">
                  <c:v>43594</c:v>
                </c:pt>
                <c:pt idx="171">
                  <c:v>43595</c:v>
                </c:pt>
                <c:pt idx="172">
                  <c:v>43596</c:v>
                </c:pt>
                <c:pt idx="173">
                  <c:v>43597</c:v>
                </c:pt>
                <c:pt idx="174">
                  <c:v>43598</c:v>
                </c:pt>
                <c:pt idx="175">
                  <c:v>43599</c:v>
                </c:pt>
                <c:pt idx="176">
                  <c:v>43600</c:v>
                </c:pt>
                <c:pt idx="177">
                  <c:v>43601</c:v>
                </c:pt>
                <c:pt idx="178">
                  <c:v>43602</c:v>
                </c:pt>
                <c:pt idx="179">
                  <c:v>43603</c:v>
                </c:pt>
                <c:pt idx="180">
                  <c:v>43604</c:v>
                </c:pt>
                <c:pt idx="181">
                  <c:v>43605</c:v>
                </c:pt>
                <c:pt idx="182">
                  <c:v>43606</c:v>
                </c:pt>
                <c:pt idx="183">
                  <c:v>43607</c:v>
                </c:pt>
                <c:pt idx="184">
                  <c:v>43608</c:v>
                </c:pt>
                <c:pt idx="185">
                  <c:v>43609</c:v>
                </c:pt>
                <c:pt idx="186">
                  <c:v>43610</c:v>
                </c:pt>
                <c:pt idx="187">
                  <c:v>43611</c:v>
                </c:pt>
                <c:pt idx="188">
                  <c:v>43612</c:v>
                </c:pt>
                <c:pt idx="189">
                  <c:v>43613</c:v>
                </c:pt>
                <c:pt idx="190">
                  <c:v>43614</c:v>
                </c:pt>
                <c:pt idx="191">
                  <c:v>43615</c:v>
                </c:pt>
                <c:pt idx="192">
                  <c:v>43616</c:v>
                </c:pt>
                <c:pt idx="193">
                  <c:v>43617</c:v>
                </c:pt>
                <c:pt idx="194">
                  <c:v>43618</c:v>
                </c:pt>
                <c:pt idx="195">
                  <c:v>43619</c:v>
                </c:pt>
                <c:pt idx="196">
                  <c:v>43620</c:v>
                </c:pt>
                <c:pt idx="197">
                  <c:v>43621</c:v>
                </c:pt>
                <c:pt idx="198">
                  <c:v>43622</c:v>
                </c:pt>
                <c:pt idx="199">
                  <c:v>43623</c:v>
                </c:pt>
                <c:pt idx="200">
                  <c:v>43624</c:v>
                </c:pt>
                <c:pt idx="201">
                  <c:v>43625</c:v>
                </c:pt>
                <c:pt idx="202">
                  <c:v>43626</c:v>
                </c:pt>
                <c:pt idx="203">
                  <c:v>43627</c:v>
                </c:pt>
                <c:pt idx="204">
                  <c:v>43628</c:v>
                </c:pt>
                <c:pt idx="205">
                  <c:v>43629</c:v>
                </c:pt>
                <c:pt idx="206">
                  <c:v>43630</c:v>
                </c:pt>
                <c:pt idx="207">
                  <c:v>43631</c:v>
                </c:pt>
                <c:pt idx="208">
                  <c:v>43632</c:v>
                </c:pt>
                <c:pt idx="209">
                  <c:v>43633</c:v>
                </c:pt>
                <c:pt idx="210">
                  <c:v>43634</c:v>
                </c:pt>
                <c:pt idx="211">
                  <c:v>43635</c:v>
                </c:pt>
                <c:pt idx="212">
                  <c:v>43636</c:v>
                </c:pt>
                <c:pt idx="213">
                  <c:v>43637</c:v>
                </c:pt>
                <c:pt idx="214">
                  <c:v>43638</c:v>
                </c:pt>
                <c:pt idx="215">
                  <c:v>43639</c:v>
                </c:pt>
                <c:pt idx="216">
                  <c:v>43640</c:v>
                </c:pt>
                <c:pt idx="217">
                  <c:v>43641</c:v>
                </c:pt>
                <c:pt idx="218">
                  <c:v>43642</c:v>
                </c:pt>
                <c:pt idx="219">
                  <c:v>43643</c:v>
                </c:pt>
                <c:pt idx="220">
                  <c:v>43644</c:v>
                </c:pt>
                <c:pt idx="221">
                  <c:v>43645</c:v>
                </c:pt>
                <c:pt idx="222">
                  <c:v>43646</c:v>
                </c:pt>
                <c:pt idx="223">
                  <c:v>43647</c:v>
                </c:pt>
                <c:pt idx="224">
                  <c:v>43648</c:v>
                </c:pt>
                <c:pt idx="225">
                  <c:v>43649</c:v>
                </c:pt>
                <c:pt idx="226">
                  <c:v>43650</c:v>
                </c:pt>
                <c:pt idx="227">
                  <c:v>43651</c:v>
                </c:pt>
                <c:pt idx="228">
                  <c:v>43652</c:v>
                </c:pt>
                <c:pt idx="229">
                  <c:v>43653</c:v>
                </c:pt>
                <c:pt idx="230">
                  <c:v>43654</c:v>
                </c:pt>
                <c:pt idx="231">
                  <c:v>43655</c:v>
                </c:pt>
                <c:pt idx="232">
                  <c:v>43656</c:v>
                </c:pt>
                <c:pt idx="233">
                  <c:v>43657</c:v>
                </c:pt>
                <c:pt idx="234">
                  <c:v>43658</c:v>
                </c:pt>
                <c:pt idx="235">
                  <c:v>43659</c:v>
                </c:pt>
                <c:pt idx="236">
                  <c:v>43660</c:v>
                </c:pt>
                <c:pt idx="237">
                  <c:v>43661</c:v>
                </c:pt>
                <c:pt idx="238">
                  <c:v>43662</c:v>
                </c:pt>
                <c:pt idx="239">
                  <c:v>43663</c:v>
                </c:pt>
                <c:pt idx="240">
                  <c:v>43664</c:v>
                </c:pt>
                <c:pt idx="241">
                  <c:v>43665</c:v>
                </c:pt>
                <c:pt idx="242">
                  <c:v>43666</c:v>
                </c:pt>
                <c:pt idx="243">
                  <c:v>43667</c:v>
                </c:pt>
                <c:pt idx="244">
                  <c:v>43668</c:v>
                </c:pt>
                <c:pt idx="245">
                  <c:v>43669</c:v>
                </c:pt>
                <c:pt idx="246">
                  <c:v>43670</c:v>
                </c:pt>
                <c:pt idx="247">
                  <c:v>43671</c:v>
                </c:pt>
                <c:pt idx="248">
                  <c:v>43672</c:v>
                </c:pt>
                <c:pt idx="249">
                  <c:v>43673</c:v>
                </c:pt>
                <c:pt idx="250">
                  <c:v>43674</c:v>
                </c:pt>
                <c:pt idx="251">
                  <c:v>43675</c:v>
                </c:pt>
                <c:pt idx="252">
                  <c:v>43676</c:v>
                </c:pt>
                <c:pt idx="253">
                  <c:v>43677</c:v>
                </c:pt>
                <c:pt idx="254">
                  <c:v>43678</c:v>
                </c:pt>
                <c:pt idx="255">
                  <c:v>43679</c:v>
                </c:pt>
                <c:pt idx="256">
                  <c:v>43680</c:v>
                </c:pt>
                <c:pt idx="257">
                  <c:v>43681</c:v>
                </c:pt>
                <c:pt idx="258">
                  <c:v>43682</c:v>
                </c:pt>
                <c:pt idx="259">
                  <c:v>43683</c:v>
                </c:pt>
                <c:pt idx="260">
                  <c:v>43684</c:v>
                </c:pt>
                <c:pt idx="261">
                  <c:v>43685</c:v>
                </c:pt>
                <c:pt idx="262">
                  <c:v>43686</c:v>
                </c:pt>
                <c:pt idx="263">
                  <c:v>43687</c:v>
                </c:pt>
                <c:pt idx="264">
                  <c:v>43688</c:v>
                </c:pt>
                <c:pt idx="265">
                  <c:v>43689</c:v>
                </c:pt>
                <c:pt idx="266">
                  <c:v>43690</c:v>
                </c:pt>
                <c:pt idx="267">
                  <c:v>43691</c:v>
                </c:pt>
                <c:pt idx="268">
                  <c:v>43692</c:v>
                </c:pt>
                <c:pt idx="269">
                  <c:v>43693</c:v>
                </c:pt>
                <c:pt idx="270">
                  <c:v>43694</c:v>
                </c:pt>
                <c:pt idx="271">
                  <c:v>43695</c:v>
                </c:pt>
                <c:pt idx="272">
                  <c:v>43696</c:v>
                </c:pt>
                <c:pt idx="273">
                  <c:v>43697</c:v>
                </c:pt>
                <c:pt idx="274">
                  <c:v>43698</c:v>
                </c:pt>
                <c:pt idx="275">
                  <c:v>43699</c:v>
                </c:pt>
                <c:pt idx="276">
                  <c:v>43700</c:v>
                </c:pt>
                <c:pt idx="277">
                  <c:v>43701</c:v>
                </c:pt>
                <c:pt idx="278">
                  <c:v>43702</c:v>
                </c:pt>
                <c:pt idx="279">
                  <c:v>43703</c:v>
                </c:pt>
                <c:pt idx="280">
                  <c:v>43704</c:v>
                </c:pt>
                <c:pt idx="281">
                  <c:v>43705</c:v>
                </c:pt>
                <c:pt idx="282">
                  <c:v>43706</c:v>
                </c:pt>
                <c:pt idx="283">
                  <c:v>43707</c:v>
                </c:pt>
                <c:pt idx="284">
                  <c:v>43708</c:v>
                </c:pt>
                <c:pt idx="285">
                  <c:v>43709</c:v>
                </c:pt>
                <c:pt idx="286">
                  <c:v>43710</c:v>
                </c:pt>
                <c:pt idx="287">
                  <c:v>43711</c:v>
                </c:pt>
                <c:pt idx="288">
                  <c:v>43712</c:v>
                </c:pt>
                <c:pt idx="289">
                  <c:v>43713</c:v>
                </c:pt>
                <c:pt idx="290">
                  <c:v>43714</c:v>
                </c:pt>
                <c:pt idx="291">
                  <c:v>43715</c:v>
                </c:pt>
                <c:pt idx="292">
                  <c:v>43716</c:v>
                </c:pt>
                <c:pt idx="293">
                  <c:v>43717</c:v>
                </c:pt>
                <c:pt idx="294">
                  <c:v>43718</c:v>
                </c:pt>
                <c:pt idx="295">
                  <c:v>43719</c:v>
                </c:pt>
                <c:pt idx="296">
                  <c:v>43720</c:v>
                </c:pt>
                <c:pt idx="297">
                  <c:v>43721</c:v>
                </c:pt>
                <c:pt idx="298">
                  <c:v>43722</c:v>
                </c:pt>
                <c:pt idx="299">
                  <c:v>43723</c:v>
                </c:pt>
                <c:pt idx="300">
                  <c:v>43724</c:v>
                </c:pt>
                <c:pt idx="301">
                  <c:v>43725</c:v>
                </c:pt>
                <c:pt idx="302">
                  <c:v>43726</c:v>
                </c:pt>
                <c:pt idx="303">
                  <c:v>43727</c:v>
                </c:pt>
                <c:pt idx="304">
                  <c:v>43728</c:v>
                </c:pt>
                <c:pt idx="305">
                  <c:v>43729</c:v>
                </c:pt>
                <c:pt idx="306">
                  <c:v>43730</c:v>
                </c:pt>
                <c:pt idx="307">
                  <c:v>43731</c:v>
                </c:pt>
                <c:pt idx="308">
                  <c:v>43732</c:v>
                </c:pt>
                <c:pt idx="309">
                  <c:v>43733</c:v>
                </c:pt>
                <c:pt idx="310">
                  <c:v>43734</c:v>
                </c:pt>
                <c:pt idx="311">
                  <c:v>43735</c:v>
                </c:pt>
                <c:pt idx="312">
                  <c:v>43736</c:v>
                </c:pt>
                <c:pt idx="313">
                  <c:v>43737</c:v>
                </c:pt>
                <c:pt idx="314">
                  <c:v>43738</c:v>
                </c:pt>
                <c:pt idx="315">
                  <c:v>43739</c:v>
                </c:pt>
                <c:pt idx="316">
                  <c:v>43740</c:v>
                </c:pt>
                <c:pt idx="317">
                  <c:v>43741</c:v>
                </c:pt>
                <c:pt idx="318">
                  <c:v>43742</c:v>
                </c:pt>
                <c:pt idx="319">
                  <c:v>43743</c:v>
                </c:pt>
                <c:pt idx="320">
                  <c:v>43744</c:v>
                </c:pt>
                <c:pt idx="321">
                  <c:v>43745</c:v>
                </c:pt>
                <c:pt idx="322">
                  <c:v>43746</c:v>
                </c:pt>
                <c:pt idx="323">
                  <c:v>43747</c:v>
                </c:pt>
                <c:pt idx="324">
                  <c:v>43748</c:v>
                </c:pt>
                <c:pt idx="325">
                  <c:v>43749</c:v>
                </c:pt>
                <c:pt idx="326">
                  <c:v>43750</c:v>
                </c:pt>
                <c:pt idx="327">
                  <c:v>43751</c:v>
                </c:pt>
                <c:pt idx="328">
                  <c:v>43752</c:v>
                </c:pt>
                <c:pt idx="329">
                  <c:v>43753</c:v>
                </c:pt>
                <c:pt idx="330">
                  <c:v>43754</c:v>
                </c:pt>
                <c:pt idx="331">
                  <c:v>43755</c:v>
                </c:pt>
                <c:pt idx="332">
                  <c:v>43756</c:v>
                </c:pt>
                <c:pt idx="333">
                  <c:v>43757</c:v>
                </c:pt>
                <c:pt idx="334">
                  <c:v>43758</c:v>
                </c:pt>
                <c:pt idx="335">
                  <c:v>43759</c:v>
                </c:pt>
                <c:pt idx="336">
                  <c:v>43760</c:v>
                </c:pt>
                <c:pt idx="337">
                  <c:v>43761</c:v>
                </c:pt>
                <c:pt idx="338">
                  <c:v>43762</c:v>
                </c:pt>
                <c:pt idx="339">
                  <c:v>43763</c:v>
                </c:pt>
                <c:pt idx="340">
                  <c:v>43764</c:v>
                </c:pt>
                <c:pt idx="341">
                  <c:v>43765</c:v>
                </c:pt>
                <c:pt idx="342">
                  <c:v>43766</c:v>
                </c:pt>
                <c:pt idx="343">
                  <c:v>43767</c:v>
                </c:pt>
                <c:pt idx="344">
                  <c:v>43768</c:v>
                </c:pt>
                <c:pt idx="345">
                  <c:v>43769</c:v>
                </c:pt>
                <c:pt idx="346">
                  <c:v>43770</c:v>
                </c:pt>
                <c:pt idx="347">
                  <c:v>43771</c:v>
                </c:pt>
                <c:pt idx="348">
                  <c:v>43772</c:v>
                </c:pt>
                <c:pt idx="349">
                  <c:v>43773</c:v>
                </c:pt>
                <c:pt idx="350">
                  <c:v>43774</c:v>
                </c:pt>
                <c:pt idx="351">
                  <c:v>43775</c:v>
                </c:pt>
                <c:pt idx="352">
                  <c:v>43776</c:v>
                </c:pt>
                <c:pt idx="353">
                  <c:v>43777</c:v>
                </c:pt>
                <c:pt idx="354">
                  <c:v>43778</c:v>
                </c:pt>
                <c:pt idx="355">
                  <c:v>43779</c:v>
                </c:pt>
                <c:pt idx="356">
                  <c:v>43780</c:v>
                </c:pt>
                <c:pt idx="357">
                  <c:v>43781</c:v>
                </c:pt>
                <c:pt idx="358">
                  <c:v>43782</c:v>
                </c:pt>
                <c:pt idx="359">
                  <c:v>43783</c:v>
                </c:pt>
                <c:pt idx="360">
                  <c:v>43784</c:v>
                </c:pt>
                <c:pt idx="361">
                  <c:v>43785</c:v>
                </c:pt>
                <c:pt idx="362">
                  <c:v>43786</c:v>
                </c:pt>
                <c:pt idx="363">
                  <c:v>43787</c:v>
                </c:pt>
                <c:pt idx="364">
                  <c:v>43788</c:v>
                </c:pt>
                <c:pt idx="365">
                  <c:v>43789</c:v>
                </c:pt>
                <c:pt idx="366">
                  <c:v>43790</c:v>
                </c:pt>
                <c:pt idx="367">
                  <c:v>43791</c:v>
                </c:pt>
                <c:pt idx="368">
                  <c:v>43792</c:v>
                </c:pt>
                <c:pt idx="369">
                  <c:v>43793</c:v>
                </c:pt>
                <c:pt idx="370">
                  <c:v>43794</c:v>
                </c:pt>
                <c:pt idx="371">
                  <c:v>43795</c:v>
                </c:pt>
                <c:pt idx="372">
                  <c:v>43796</c:v>
                </c:pt>
                <c:pt idx="373">
                  <c:v>43797</c:v>
                </c:pt>
                <c:pt idx="374">
                  <c:v>43798</c:v>
                </c:pt>
                <c:pt idx="375">
                  <c:v>43799</c:v>
                </c:pt>
                <c:pt idx="376">
                  <c:v>43800</c:v>
                </c:pt>
                <c:pt idx="377">
                  <c:v>43801</c:v>
                </c:pt>
                <c:pt idx="378">
                  <c:v>43802</c:v>
                </c:pt>
                <c:pt idx="379">
                  <c:v>43803</c:v>
                </c:pt>
                <c:pt idx="380">
                  <c:v>43804</c:v>
                </c:pt>
                <c:pt idx="381">
                  <c:v>43805</c:v>
                </c:pt>
                <c:pt idx="382">
                  <c:v>43806</c:v>
                </c:pt>
                <c:pt idx="383">
                  <c:v>43807</c:v>
                </c:pt>
                <c:pt idx="384">
                  <c:v>43808</c:v>
                </c:pt>
                <c:pt idx="385">
                  <c:v>43809</c:v>
                </c:pt>
                <c:pt idx="386">
                  <c:v>43810</c:v>
                </c:pt>
                <c:pt idx="387">
                  <c:v>43811</c:v>
                </c:pt>
                <c:pt idx="388">
                  <c:v>43812</c:v>
                </c:pt>
                <c:pt idx="389">
                  <c:v>43813</c:v>
                </c:pt>
                <c:pt idx="390">
                  <c:v>43814</c:v>
                </c:pt>
                <c:pt idx="391">
                  <c:v>43815</c:v>
                </c:pt>
                <c:pt idx="392">
                  <c:v>43816</c:v>
                </c:pt>
                <c:pt idx="393">
                  <c:v>43817</c:v>
                </c:pt>
                <c:pt idx="394">
                  <c:v>43818</c:v>
                </c:pt>
                <c:pt idx="395">
                  <c:v>43819</c:v>
                </c:pt>
                <c:pt idx="396">
                  <c:v>43820</c:v>
                </c:pt>
                <c:pt idx="397">
                  <c:v>43821</c:v>
                </c:pt>
                <c:pt idx="398">
                  <c:v>43822</c:v>
                </c:pt>
                <c:pt idx="399">
                  <c:v>43823</c:v>
                </c:pt>
                <c:pt idx="400">
                  <c:v>43824</c:v>
                </c:pt>
                <c:pt idx="401">
                  <c:v>43825</c:v>
                </c:pt>
                <c:pt idx="402">
                  <c:v>43826</c:v>
                </c:pt>
                <c:pt idx="403">
                  <c:v>43827</c:v>
                </c:pt>
                <c:pt idx="404">
                  <c:v>43828</c:v>
                </c:pt>
                <c:pt idx="405">
                  <c:v>43829</c:v>
                </c:pt>
                <c:pt idx="406">
                  <c:v>43830</c:v>
                </c:pt>
                <c:pt idx="407">
                  <c:v>43831</c:v>
                </c:pt>
                <c:pt idx="408">
                  <c:v>43832</c:v>
                </c:pt>
                <c:pt idx="409">
                  <c:v>43833</c:v>
                </c:pt>
                <c:pt idx="410">
                  <c:v>43834</c:v>
                </c:pt>
                <c:pt idx="411">
                  <c:v>43835</c:v>
                </c:pt>
                <c:pt idx="412">
                  <c:v>43836</c:v>
                </c:pt>
                <c:pt idx="413">
                  <c:v>43837</c:v>
                </c:pt>
                <c:pt idx="414">
                  <c:v>43838</c:v>
                </c:pt>
                <c:pt idx="415">
                  <c:v>43839</c:v>
                </c:pt>
                <c:pt idx="416">
                  <c:v>43840</c:v>
                </c:pt>
                <c:pt idx="417">
                  <c:v>43841</c:v>
                </c:pt>
                <c:pt idx="418">
                  <c:v>43842</c:v>
                </c:pt>
                <c:pt idx="419">
                  <c:v>43843</c:v>
                </c:pt>
                <c:pt idx="420">
                  <c:v>43844</c:v>
                </c:pt>
                <c:pt idx="421">
                  <c:v>43845</c:v>
                </c:pt>
                <c:pt idx="422">
                  <c:v>43846</c:v>
                </c:pt>
                <c:pt idx="423">
                  <c:v>43847</c:v>
                </c:pt>
                <c:pt idx="424">
                  <c:v>43848</c:v>
                </c:pt>
                <c:pt idx="425">
                  <c:v>43849</c:v>
                </c:pt>
                <c:pt idx="426">
                  <c:v>43850</c:v>
                </c:pt>
                <c:pt idx="427">
                  <c:v>43851</c:v>
                </c:pt>
                <c:pt idx="428">
                  <c:v>43852</c:v>
                </c:pt>
                <c:pt idx="429">
                  <c:v>43853</c:v>
                </c:pt>
                <c:pt idx="430">
                  <c:v>43854</c:v>
                </c:pt>
                <c:pt idx="431">
                  <c:v>43855</c:v>
                </c:pt>
                <c:pt idx="432">
                  <c:v>43856</c:v>
                </c:pt>
                <c:pt idx="433">
                  <c:v>43857</c:v>
                </c:pt>
                <c:pt idx="434">
                  <c:v>43858</c:v>
                </c:pt>
                <c:pt idx="435">
                  <c:v>43859</c:v>
                </c:pt>
                <c:pt idx="436">
                  <c:v>43860</c:v>
                </c:pt>
                <c:pt idx="437">
                  <c:v>43861</c:v>
                </c:pt>
                <c:pt idx="438">
                  <c:v>43862</c:v>
                </c:pt>
                <c:pt idx="439">
                  <c:v>43863</c:v>
                </c:pt>
                <c:pt idx="440">
                  <c:v>43864</c:v>
                </c:pt>
                <c:pt idx="441">
                  <c:v>43865</c:v>
                </c:pt>
                <c:pt idx="442">
                  <c:v>43866</c:v>
                </c:pt>
                <c:pt idx="443">
                  <c:v>43867</c:v>
                </c:pt>
                <c:pt idx="444">
                  <c:v>43868</c:v>
                </c:pt>
                <c:pt idx="445">
                  <c:v>43869</c:v>
                </c:pt>
                <c:pt idx="446">
                  <c:v>43870</c:v>
                </c:pt>
                <c:pt idx="447">
                  <c:v>43871</c:v>
                </c:pt>
                <c:pt idx="448">
                  <c:v>43872</c:v>
                </c:pt>
                <c:pt idx="449">
                  <c:v>43873</c:v>
                </c:pt>
                <c:pt idx="450">
                  <c:v>43874</c:v>
                </c:pt>
                <c:pt idx="451">
                  <c:v>43875</c:v>
                </c:pt>
                <c:pt idx="452">
                  <c:v>43876</c:v>
                </c:pt>
                <c:pt idx="453">
                  <c:v>43877</c:v>
                </c:pt>
                <c:pt idx="454">
                  <c:v>43878</c:v>
                </c:pt>
                <c:pt idx="455">
                  <c:v>43879</c:v>
                </c:pt>
                <c:pt idx="456">
                  <c:v>43880</c:v>
                </c:pt>
                <c:pt idx="457">
                  <c:v>43881</c:v>
                </c:pt>
                <c:pt idx="458">
                  <c:v>43882</c:v>
                </c:pt>
                <c:pt idx="459">
                  <c:v>43883</c:v>
                </c:pt>
                <c:pt idx="460">
                  <c:v>43884</c:v>
                </c:pt>
                <c:pt idx="461">
                  <c:v>43885</c:v>
                </c:pt>
                <c:pt idx="462">
                  <c:v>43886</c:v>
                </c:pt>
                <c:pt idx="463">
                  <c:v>43887</c:v>
                </c:pt>
                <c:pt idx="464">
                  <c:v>43888</c:v>
                </c:pt>
                <c:pt idx="465">
                  <c:v>43889</c:v>
                </c:pt>
                <c:pt idx="466">
                  <c:v>43890</c:v>
                </c:pt>
                <c:pt idx="467">
                  <c:v>43891</c:v>
                </c:pt>
                <c:pt idx="468">
                  <c:v>43892</c:v>
                </c:pt>
                <c:pt idx="469">
                  <c:v>43893</c:v>
                </c:pt>
                <c:pt idx="470">
                  <c:v>43894</c:v>
                </c:pt>
                <c:pt idx="471">
                  <c:v>43895</c:v>
                </c:pt>
                <c:pt idx="472">
                  <c:v>43896</c:v>
                </c:pt>
                <c:pt idx="473">
                  <c:v>43897</c:v>
                </c:pt>
                <c:pt idx="474">
                  <c:v>43898</c:v>
                </c:pt>
                <c:pt idx="475">
                  <c:v>43899</c:v>
                </c:pt>
                <c:pt idx="476">
                  <c:v>43900</c:v>
                </c:pt>
                <c:pt idx="477">
                  <c:v>43901</c:v>
                </c:pt>
                <c:pt idx="478">
                  <c:v>43902</c:v>
                </c:pt>
                <c:pt idx="479">
                  <c:v>43903</c:v>
                </c:pt>
                <c:pt idx="480">
                  <c:v>43904</c:v>
                </c:pt>
                <c:pt idx="481">
                  <c:v>43905</c:v>
                </c:pt>
                <c:pt idx="482">
                  <c:v>43906</c:v>
                </c:pt>
                <c:pt idx="483">
                  <c:v>43907</c:v>
                </c:pt>
                <c:pt idx="484">
                  <c:v>43908</c:v>
                </c:pt>
                <c:pt idx="485">
                  <c:v>43909</c:v>
                </c:pt>
                <c:pt idx="486">
                  <c:v>43910</c:v>
                </c:pt>
                <c:pt idx="487">
                  <c:v>43911</c:v>
                </c:pt>
                <c:pt idx="488">
                  <c:v>43912</c:v>
                </c:pt>
                <c:pt idx="489">
                  <c:v>43913</c:v>
                </c:pt>
                <c:pt idx="490">
                  <c:v>43914</c:v>
                </c:pt>
                <c:pt idx="491">
                  <c:v>43915</c:v>
                </c:pt>
                <c:pt idx="492">
                  <c:v>43916</c:v>
                </c:pt>
                <c:pt idx="493">
                  <c:v>43917</c:v>
                </c:pt>
                <c:pt idx="494">
                  <c:v>43918</c:v>
                </c:pt>
                <c:pt idx="495">
                  <c:v>43919</c:v>
                </c:pt>
                <c:pt idx="496">
                  <c:v>43920</c:v>
                </c:pt>
                <c:pt idx="497">
                  <c:v>43921</c:v>
                </c:pt>
                <c:pt idx="498">
                  <c:v>43922</c:v>
                </c:pt>
                <c:pt idx="499">
                  <c:v>43923</c:v>
                </c:pt>
                <c:pt idx="500">
                  <c:v>43924</c:v>
                </c:pt>
                <c:pt idx="501">
                  <c:v>43925</c:v>
                </c:pt>
                <c:pt idx="502">
                  <c:v>43926</c:v>
                </c:pt>
                <c:pt idx="503">
                  <c:v>43927</c:v>
                </c:pt>
                <c:pt idx="504">
                  <c:v>43928</c:v>
                </c:pt>
                <c:pt idx="505">
                  <c:v>43929</c:v>
                </c:pt>
                <c:pt idx="506">
                  <c:v>43930</c:v>
                </c:pt>
                <c:pt idx="507">
                  <c:v>43931</c:v>
                </c:pt>
                <c:pt idx="508">
                  <c:v>43932</c:v>
                </c:pt>
                <c:pt idx="509">
                  <c:v>43933</c:v>
                </c:pt>
                <c:pt idx="510">
                  <c:v>43934</c:v>
                </c:pt>
                <c:pt idx="511">
                  <c:v>43935</c:v>
                </c:pt>
                <c:pt idx="512">
                  <c:v>43936</c:v>
                </c:pt>
                <c:pt idx="513">
                  <c:v>43937</c:v>
                </c:pt>
                <c:pt idx="514">
                  <c:v>43938</c:v>
                </c:pt>
                <c:pt idx="515">
                  <c:v>43939</c:v>
                </c:pt>
                <c:pt idx="516">
                  <c:v>43940</c:v>
                </c:pt>
                <c:pt idx="517">
                  <c:v>43941</c:v>
                </c:pt>
                <c:pt idx="518">
                  <c:v>43942</c:v>
                </c:pt>
                <c:pt idx="519">
                  <c:v>43943</c:v>
                </c:pt>
                <c:pt idx="520">
                  <c:v>43944</c:v>
                </c:pt>
                <c:pt idx="521">
                  <c:v>43945</c:v>
                </c:pt>
                <c:pt idx="522">
                  <c:v>43946</c:v>
                </c:pt>
                <c:pt idx="523">
                  <c:v>43947</c:v>
                </c:pt>
                <c:pt idx="524">
                  <c:v>43948</c:v>
                </c:pt>
                <c:pt idx="525">
                  <c:v>43949</c:v>
                </c:pt>
                <c:pt idx="526">
                  <c:v>43950</c:v>
                </c:pt>
                <c:pt idx="527">
                  <c:v>43951</c:v>
                </c:pt>
                <c:pt idx="528">
                  <c:v>43952</c:v>
                </c:pt>
                <c:pt idx="529">
                  <c:v>43953</c:v>
                </c:pt>
                <c:pt idx="530">
                  <c:v>43954</c:v>
                </c:pt>
                <c:pt idx="531">
                  <c:v>43955</c:v>
                </c:pt>
                <c:pt idx="532">
                  <c:v>43956</c:v>
                </c:pt>
                <c:pt idx="533">
                  <c:v>43957</c:v>
                </c:pt>
                <c:pt idx="534">
                  <c:v>43958</c:v>
                </c:pt>
                <c:pt idx="535">
                  <c:v>43959</c:v>
                </c:pt>
                <c:pt idx="536">
                  <c:v>43960</c:v>
                </c:pt>
                <c:pt idx="537">
                  <c:v>43961</c:v>
                </c:pt>
                <c:pt idx="538">
                  <c:v>43962</c:v>
                </c:pt>
                <c:pt idx="539">
                  <c:v>43963</c:v>
                </c:pt>
                <c:pt idx="540">
                  <c:v>43964</c:v>
                </c:pt>
                <c:pt idx="541">
                  <c:v>43965</c:v>
                </c:pt>
                <c:pt idx="542">
                  <c:v>43966</c:v>
                </c:pt>
                <c:pt idx="543">
                  <c:v>43967</c:v>
                </c:pt>
                <c:pt idx="544">
                  <c:v>43968</c:v>
                </c:pt>
                <c:pt idx="545">
                  <c:v>43969</c:v>
                </c:pt>
                <c:pt idx="546">
                  <c:v>43970</c:v>
                </c:pt>
                <c:pt idx="547">
                  <c:v>43971</c:v>
                </c:pt>
                <c:pt idx="548">
                  <c:v>43972</c:v>
                </c:pt>
                <c:pt idx="549">
                  <c:v>43973</c:v>
                </c:pt>
                <c:pt idx="550">
                  <c:v>43974</c:v>
                </c:pt>
                <c:pt idx="551">
                  <c:v>43975</c:v>
                </c:pt>
                <c:pt idx="552">
                  <c:v>43976</c:v>
                </c:pt>
                <c:pt idx="553">
                  <c:v>43977</c:v>
                </c:pt>
              </c:numCache>
            </c:numRef>
          </c:cat>
          <c:val>
            <c:numRef>
              <c:f>运行数据!$GX$7:$GX$999</c:f>
              <c:numCache>
                <c:formatCode>0%</c:formatCode>
                <c:ptCount val="993"/>
                <c:pt idx="223">
                  <c:v>0.24444444444444446</c:v>
                </c:pt>
                <c:pt idx="224">
                  <c:v>2.6359143327841839E-2</c:v>
                </c:pt>
                <c:pt idx="225">
                  <c:v>0</c:v>
                </c:pt>
                <c:pt idx="226">
                  <c:v>0.28105590062111796</c:v>
                </c:pt>
                <c:pt idx="227">
                  <c:v>0.58906525573192248</c:v>
                </c:pt>
                <c:pt idx="228">
                  <c:v>0</c:v>
                </c:pt>
                <c:pt idx="229">
                  <c:v>0.50688073394495414</c:v>
                </c:pt>
                <c:pt idx="230">
                  <c:v>0.28816466552315612</c:v>
                </c:pt>
                <c:pt idx="231">
                  <c:v>0.67741935483870974</c:v>
                </c:pt>
                <c:pt idx="232">
                  <c:v>0.15368852459016391</c:v>
                </c:pt>
                <c:pt idx="233">
                  <c:v>0.70037453183520593</c:v>
                </c:pt>
                <c:pt idx="234">
                  <c:v>0.33207547169811324</c:v>
                </c:pt>
                <c:pt idx="235">
                  <c:v>0</c:v>
                </c:pt>
                <c:pt idx="236">
                  <c:v>0.128</c:v>
                </c:pt>
                <c:pt idx="237">
                  <c:v>0.49537892791127547</c:v>
                </c:pt>
                <c:pt idx="238">
                  <c:v>0.88537360890302064</c:v>
                </c:pt>
                <c:pt idx="239">
                  <c:v>0.78492935635792782</c:v>
                </c:pt>
                <c:pt idx="240">
                  <c:v>0.71536144578313254</c:v>
                </c:pt>
                <c:pt idx="241">
                  <c:v>0.8262150220913107</c:v>
                </c:pt>
                <c:pt idx="242">
                  <c:v>0.5193133047210301</c:v>
                </c:pt>
                <c:pt idx="243">
                  <c:v>0.58692971639950686</c:v>
                </c:pt>
                <c:pt idx="244">
                  <c:v>0.69780853517877739</c:v>
                </c:pt>
                <c:pt idx="245">
                  <c:v>0.76678043230944248</c:v>
                </c:pt>
                <c:pt idx="246">
                  <c:v>0.65095398428731754</c:v>
                </c:pt>
                <c:pt idx="247">
                  <c:v>0.60983263598326354</c:v>
                </c:pt>
                <c:pt idx="248">
                  <c:v>0.62011173184357538</c:v>
                </c:pt>
                <c:pt idx="249">
                  <c:v>0.7940828402366864</c:v>
                </c:pt>
                <c:pt idx="250">
                  <c:v>0.6050516647531573</c:v>
                </c:pt>
                <c:pt idx="251">
                  <c:v>0.75268817204301075</c:v>
                </c:pt>
                <c:pt idx="252">
                  <c:v>0.72480181200453009</c:v>
                </c:pt>
                <c:pt idx="253">
                  <c:v>0.82690187431091511</c:v>
                </c:pt>
                <c:pt idx="254">
                  <c:v>0.86263736263736268</c:v>
                </c:pt>
                <c:pt idx="255">
                  <c:v>0.84279475982532748</c:v>
                </c:pt>
                <c:pt idx="256">
                  <c:v>0.7332155477031802</c:v>
                </c:pt>
                <c:pt idx="257">
                  <c:v>0.79605911330049262</c:v>
                </c:pt>
                <c:pt idx="258">
                  <c:v>0.64600000000000002</c:v>
                </c:pt>
                <c:pt idx="259">
                  <c:v>0.7885416666666667</c:v>
                </c:pt>
                <c:pt idx="260">
                  <c:v>0.65856353591160222</c:v>
                </c:pt>
                <c:pt idx="261">
                  <c:v>0.81384790011350738</c:v>
                </c:pt>
                <c:pt idx="262">
                  <c:v>0.75612903225806449</c:v>
                </c:pt>
                <c:pt idx="263">
                  <c:v>0.82931726907630521</c:v>
                </c:pt>
                <c:pt idx="264">
                  <c:v>0.33774038461538458</c:v>
                </c:pt>
                <c:pt idx="265">
                  <c:v>0.7196467991169978</c:v>
                </c:pt>
                <c:pt idx="266">
                  <c:v>0.56053268765133168</c:v>
                </c:pt>
                <c:pt idx="294">
                  <c:v>0.5032397408207343</c:v>
                </c:pt>
                <c:pt idx="295">
                  <c:v>0.55544651619234542</c:v>
                </c:pt>
                <c:pt idx="296">
                  <c:v>0.30052356020942406</c:v>
                </c:pt>
                <c:pt idx="297">
                  <c:v>0.62728249194414609</c:v>
                </c:pt>
                <c:pt idx="298">
                  <c:v>0.5222457627118644</c:v>
                </c:pt>
                <c:pt idx="299">
                  <c:v>0.61826923076923079</c:v>
                </c:pt>
                <c:pt idx="300">
                  <c:v>0.33944069431051105</c:v>
                </c:pt>
                <c:pt idx="301">
                  <c:v>0.75234521575984992</c:v>
                </c:pt>
                <c:pt idx="302">
                  <c:v>0.65723524656426835</c:v>
                </c:pt>
                <c:pt idx="303">
                  <c:v>0.57586837294332727</c:v>
                </c:pt>
                <c:pt idx="304">
                  <c:v>0.11746987951807231</c:v>
                </c:pt>
                <c:pt idx="305">
                  <c:v>0.76214574898785425</c:v>
                </c:pt>
                <c:pt idx="306">
                  <c:v>0.69188696444849596</c:v>
                </c:pt>
                <c:pt idx="307">
                  <c:v>0.67603160667251982</c:v>
                </c:pt>
                <c:pt idx="308">
                  <c:v>0.34583714547118027</c:v>
                </c:pt>
                <c:pt idx="309">
                  <c:v>0.73493975903614461</c:v>
                </c:pt>
                <c:pt idx="310">
                  <c:v>0.42322097378277157</c:v>
                </c:pt>
                <c:pt idx="311">
                  <c:v>0.46135265700483097</c:v>
                </c:pt>
                <c:pt idx="312">
                  <c:v>0.50234192037470726</c:v>
                </c:pt>
                <c:pt idx="313">
                  <c:v>0.75130208333333337</c:v>
                </c:pt>
                <c:pt idx="314">
                  <c:v>0.63661581137309287</c:v>
                </c:pt>
                <c:pt idx="315">
                  <c:v>0.47797062750333774</c:v>
                </c:pt>
                <c:pt idx="316">
                  <c:v>3.8155802861685184E-2</c:v>
                </c:pt>
                <c:pt idx="317">
                  <c:v>0.27858081471747698</c:v>
                </c:pt>
                <c:pt idx="318">
                  <c:v>0.41705607476635509</c:v>
                </c:pt>
                <c:pt idx="319">
                  <c:v>0.34535519125683056</c:v>
                </c:pt>
                <c:pt idx="320">
                  <c:v>1</c:v>
                </c:pt>
                <c:pt idx="321">
                  <c:v>0.59356136820925554</c:v>
                </c:pt>
                <c:pt idx="322">
                  <c:v>0.70316742081447958</c:v>
                </c:pt>
                <c:pt idx="323">
                  <c:v>0.49287749287749283</c:v>
                </c:pt>
                <c:pt idx="324">
                  <c:v>0.21115537848605581</c:v>
                </c:pt>
                <c:pt idx="325">
                  <c:v>0.80030257186081699</c:v>
                </c:pt>
                <c:pt idx="326">
                  <c:v>0.88660084626234137</c:v>
                </c:pt>
                <c:pt idx="327">
                  <c:v>0.86089644513137564</c:v>
                </c:pt>
                <c:pt idx="328">
                  <c:v>0.8165137614678899</c:v>
                </c:pt>
                <c:pt idx="329">
                  <c:v>0.63833075734157652</c:v>
                </c:pt>
                <c:pt idx="330">
                  <c:v>0.77299880525686981</c:v>
                </c:pt>
                <c:pt idx="331">
                  <c:v>0.49167591564927859</c:v>
                </c:pt>
                <c:pt idx="332">
                  <c:v>0.72044334975369462</c:v>
                </c:pt>
                <c:pt idx="333">
                  <c:v>0.67021276595744683</c:v>
                </c:pt>
                <c:pt idx="334">
                  <c:v>0.41707920792079212</c:v>
                </c:pt>
                <c:pt idx="335">
                  <c:v>0.20030349013657056</c:v>
                </c:pt>
                <c:pt idx="336">
                  <c:v>0</c:v>
                </c:pt>
                <c:pt idx="337">
                  <c:v>6.2402496099843718E-3</c:v>
                </c:pt>
                <c:pt idx="338">
                  <c:v>0.13590844062947072</c:v>
                </c:pt>
                <c:pt idx="339">
                  <c:v>3.4383954154727836E-2</c:v>
                </c:pt>
                <c:pt idx="340">
                  <c:v>1.4285714285714235E-2</c:v>
                </c:pt>
                <c:pt idx="341">
                  <c:v>0.11706629055007056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0.34071222329162654</c:v>
                </c:pt>
                <c:pt idx="347">
                  <c:v>0.30476190476190479</c:v>
                </c:pt>
                <c:pt idx="348">
                  <c:v>0.1024734982332155</c:v>
                </c:pt>
                <c:pt idx="349">
                  <c:v>0.13298565840938725</c:v>
                </c:pt>
                <c:pt idx="350">
                  <c:v>0.14535666218034993</c:v>
                </c:pt>
                <c:pt idx="351">
                  <c:v>2.4421593830334154E-2</c:v>
                </c:pt>
                <c:pt idx="352">
                  <c:v>0.11749347258485643</c:v>
                </c:pt>
                <c:pt idx="353">
                  <c:v>0.37242798353909468</c:v>
                </c:pt>
                <c:pt idx="354">
                  <c:v>5.8823529411764497E-3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0.23175416133162607</c:v>
                </c:pt>
                <c:pt idx="359">
                  <c:v>0.81271424119663449</c:v>
                </c:pt>
                <c:pt idx="360">
                  <c:v>0.82601156069364157</c:v>
                </c:pt>
                <c:pt idx="361">
                  <c:v>1</c:v>
                </c:pt>
                <c:pt idx="362">
                  <c:v>0.90281250000000002</c:v>
                </c:pt>
                <c:pt idx="363">
                  <c:v>0.89207258834766001</c:v>
                </c:pt>
                <c:pt idx="364">
                  <c:v>0.91762177650429799</c:v>
                </c:pt>
                <c:pt idx="365">
                  <c:v>0.9276393831553974</c:v>
                </c:pt>
                <c:pt idx="366">
                  <c:v>0.9372866894197952</c:v>
                </c:pt>
                <c:pt idx="367">
                  <c:v>0.94554030874785588</c:v>
                </c:pt>
                <c:pt idx="368">
                  <c:v>0.95479777954004763</c:v>
                </c:pt>
                <c:pt idx="369">
                  <c:v>0.98079694785926241</c:v>
                </c:pt>
                <c:pt idx="370">
                  <c:v>0.96684036001894835</c:v>
                </c:pt>
                <c:pt idx="371">
                  <c:v>0.90302613480055016</c:v>
                </c:pt>
                <c:pt idx="372">
                  <c:v>0.88952536824877249</c:v>
                </c:pt>
                <c:pt idx="373">
                  <c:v>0.85567010309278357</c:v>
                </c:pt>
                <c:pt idx="374">
                  <c:v>0.71035242290748901</c:v>
                </c:pt>
                <c:pt idx="375">
                  <c:v>0.59927360774818395</c:v>
                </c:pt>
                <c:pt idx="376">
                  <c:v>0.50128534704370176</c:v>
                </c:pt>
                <c:pt idx="377">
                  <c:v>0.73451327433628322</c:v>
                </c:pt>
                <c:pt idx="378">
                  <c:v>0.71936056838365903</c:v>
                </c:pt>
                <c:pt idx="379">
                  <c:v>0.35620437956204376</c:v>
                </c:pt>
                <c:pt idx="380">
                  <c:v>0.33996937212863709</c:v>
                </c:pt>
                <c:pt idx="381">
                  <c:v>0.60550458715596323</c:v>
                </c:pt>
                <c:pt idx="382">
                  <c:v>0</c:v>
                </c:pt>
                <c:pt idx="383">
                  <c:v>0.13026052104208419</c:v>
                </c:pt>
                <c:pt idx="384">
                  <c:v>0.39667128987517342</c:v>
                </c:pt>
                <c:pt idx="385">
                  <c:v>0.47596153846153844</c:v>
                </c:pt>
                <c:pt idx="386">
                  <c:v>0.40315638450502156</c:v>
                </c:pt>
                <c:pt idx="387">
                  <c:v>0.35007849293563575</c:v>
                </c:pt>
                <c:pt idx="388">
                  <c:v>0.32345360824742264</c:v>
                </c:pt>
                <c:pt idx="389">
                  <c:v>0.5703037120359955</c:v>
                </c:pt>
                <c:pt idx="390">
                  <c:v>0.44432548179871523</c:v>
                </c:pt>
                <c:pt idx="391">
                  <c:v>0.92307692307692313</c:v>
                </c:pt>
                <c:pt idx="392">
                  <c:v>0.46848381601362865</c:v>
                </c:pt>
                <c:pt idx="393">
                  <c:v>0.51094890510948909</c:v>
                </c:pt>
                <c:pt idx="394">
                  <c:v>0.29942693409742116</c:v>
                </c:pt>
                <c:pt idx="395">
                  <c:v>0.16614906832298137</c:v>
                </c:pt>
                <c:pt idx="396">
                  <c:v>0.7021276595744681</c:v>
                </c:pt>
                <c:pt idx="397">
                  <c:v>0.44025157232704404</c:v>
                </c:pt>
                <c:pt idx="398">
                  <c:v>0.40086206896551724</c:v>
                </c:pt>
                <c:pt idx="399">
                  <c:v>0.49794238683127567</c:v>
                </c:pt>
                <c:pt idx="400">
                  <c:v>0.59174964438122335</c:v>
                </c:pt>
                <c:pt idx="401">
                  <c:v>0.56597774244833066</c:v>
                </c:pt>
                <c:pt idx="402">
                  <c:v>0.27794561933534745</c:v>
                </c:pt>
                <c:pt idx="403">
                  <c:v>0.23809523809523814</c:v>
                </c:pt>
                <c:pt idx="404">
                  <c:v>0.48269230769230764</c:v>
                </c:pt>
                <c:pt idx="405">
                  <c:v>0.60185185185185186</c:v>
                </c:pt>
                <c:pt idx="406">
                  <c:v>0.32867132867132864</c:v>
                </c:pt>
                <c:pt idx="407">
                  <c:v>0.4773755656108597</c:v>
                </c:pt>
                <c:pt idx="408">
                  <c:v>0.49067164179104472</c:v>
                </c:pt>
                <c:pt idx="409">
                  <c:v>0.52975326560232228</c:v>
                </c:pt>
                <c:pt idx="410">
                  <c:v>0.34955185659411014</c:v>
                </c:pt>
                <c:pt idx="411">
                  <c:v>0.37442218798151006</c:v>
                </c:pt>
                <c:pt idx="412">
                  <c:v>0.2286324786324786</c:v>
                </c:pt>
                <c:pt idx="413">
                  <c:v>0.20039682539682535</c:v>
                </c:pt>
                <c:pt idx="414">
                  <c:v>0.23943661971830987</c:v>
                </c:pt>
                <c:pt idx="415">
                  <c:v>0.43089430894308944</c:v>
                </c:pt>
                <c:pt idx="416">
                  <c:v>0.46003262642740617</c:v>
                </c:pt>
                <c:pt idx="417">
                  <c:v>0.58383233532934131</c:v>
                </c:pt>
                <c:pt idx="418">
                  <c:v>0.14754098360655743</c:v>
                </c:pt>
                <c:pt idx="419">
                  <c:v>0</c:v>
                </c:pt>
                <c:pt idx="420">
                  <c:v>0.34991423670668953</c:v>
                </c:pt>
                <c:pt idx="421">
                  <c:v>6.3218390804597679E-2</c:v>
                </c:pt>
                <c:pt idx="422">
                  <c:v>0.15341959334565625</c:v>
                </c:pt>
                <c:pt idx="423">
                  <c:v>0.25943396226415094</c:v>
                </c:pt>
                <c:pt idx="424">
                  <c:v>0.78250478011472269</c:v>
                </c:pt>
                <c:pt idx="425">
                  <c:v>0.80705882352941183</c:v>
                </c:pt>
                <c:pt idx="426">
                  <c:v>0.79572192513368978</c:v>
                </c:pt>
                <c:pt idx="427">
                  <c:v>0.78631284916201116</c:v>
                </c:pt>
                <c:pt idx="428">
                  <c:v>0.67277856135401981</c:v>
                </c:pt>
                <c:pt idx="429">
                  <c:v>0.60477941176470584</c:v>
                </c:pt>
                <c:pt idx="430">
                  <c:v>0.66174298375184637</c:v>
                </c:pt>
                <c:pt idx="431">
                  <c:v>0.87032418952618451</c:v>
                </c:pt>
                <c:pt idx="432">
                  <c:v>0.52796052631578949</c:v>
                </c:pt>
                <c:pt idx="433">
                  <c:v>0.50394944707740918</c:v>
                </c:pt>
                <c:pt idx="434">
                  <c:v>0.24750830564784054</c:v>
                </c:pt>
                <c:pt idx="435">
                  <c:v>0.10950413223140498</c:v>
                </c:pt>
                <c:pt idx="436">
                  <c:v>0.29979035639412999</c:v>
                </c:pt>
                <c:pt idx="437">
                  <c:v>0.41558441558441561</c:v>
                </c:pt>
                <c:pt idx="438">
                  <c:v>8.5020242914979782E-2</c:v>
                </c:pt>
                <c:pt idx="439">
                  <c:v>0.97282442748091602</c:v>
                </c:pt>
                <c:pt idx="440">
                  <c:v>0.45007680491551461</c:v>
                </c:pt>
                <c:pt idx="441">
                  <c:v>0.66613418530351431</c:v>
                </c:pt>
                <c:pt idx="442">
                  <c:v>0.13357400722021662</c:v>
                </c:pt>
                <c:pt idx="443">
                  <c:v>0.52467532467532463</c:v>
                </c:pt>
                <c:pt idx="444">
                  <c:v>4.8498845265588897E-2</c:v>
                </c:pt>
                <c:pt idx="445">
                  <c:v>0.2739520958083832</c:v>
                </c:pt>
                <c:pt idx="446">
                  <c:v>0</c:v>
                </c:pt>
                <c:pt idx="447">
                  <c:v>0</c:v>
                </c:pt>
                <c:pt idx="448">
                  <c:v>0.33530280649926147</c:v>
                </c:pt>
                <c:pt idx="449">
                  <c:v>0.3258426966292135</c:v>
                </c:pt>
                <c:pt idx="450">
                  <c:v>1.2302284710017597E-2</c:v>
                </c:pt>
                <c:pt idx="451">
                  <c:v>0</c:v>
                </c:pt>
                <c:pt idx="452">
                  <c:v>0</c:v>
                </c:pt>
                <c:pt idx="453">
                  <c:v>0.44004065040650409</c:v>
                </c:pt>
                <c:pt idx="454">
                  <c:v>0.352112676056338</c:v>
                </c:pt>
                <c:pt idx="455">
                  <c:v>0.26648721399730824</c:v>
                </c:pt>
                <c:pt idx="456">
                  <c:v>4.3103448275861878E-3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0.11397849462365595</c:v>
                </c:pt>
                <c:pt idx="462">
                  <c:v>0</c:v>
                </c:pt>
                <c:pt idx="463">
                  <c:v>0.23731587561374801</c:v>
                </c:pt>
                <c:pt idx="464">
                  <c:v>9.5149253731343308E-2</c:v>
                </c:pt>
                <c:pt idx="465">
                  <c:v>0.29394387001477107</c:v>
                </c:pt>
                <c:pt idx="466">
                  <c:v>0</c:v>
                </c:pt>
                <c:pt idx="467">
                  <c:v>1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0.22095671981776766</c:v>
                </c:pt>
                <c:pt idx="473">
                  <c:v>0.54491017964071853</c:v>
                </c:pt>
                <c:pt idx="474">
                  <c:v>0</c:v>
                </c:pt>
                <c:pt idx="475">
                  <c:v>0.24485596707818935</c:v>
                </c:pt>
                <c:pt idx="476">
                  <c:v>0.58220502901353965</c:v>
                </c:pt>
                <c:pt idx="477">
                  <c:v>0.19753086419753085</c:v>
                </c:pt>
                <c:pt idx="478">
                  <c:v>0.47761194029850751</c:v>
                </c:pt>
                <c:pt idx="479">
                  <c:v>0.41129032258064513</c:v>
                </c:pt>
                <c:pt idx="480">
                  <c:v>0.36080870917573871</c:v>
                </c:pt>
                <c:pt idx="481">
                  <c:v>0.35039370078740162</c:v>
                </c:pt>
                <c:pt idx="482">
                  <c:v>0.6430205949656751</c:v>
                </c:pt>
                <c:pt idx="483">
                  <c:v>0.31234866828087171</c:v>
                </c:pt>
                <c:pt idx="484">
                  <c:v>0.296875</c:v>
                </c:pt>
                <c:pt idx="485">
                  <c:v>0.35897435897435892</c:v>
                </c:pt>
                <c:pt idx="486">
                  <c:v>0</c:v>
                </c:pt>
                <c:pt idx="487">
                  <c:v>0.36080586080586086</c:v>
                </c:pt>
                <c:pt idx="488">
                  <c:v>0.14186046511627903</c:v>
                </c:pt>
                <c:pt idx="489">
                  <c:v>0.22832980972515859</c:v>
                </c:pt>
                <c:pt idx="490">
                  <c:v>0.40646651270207856</c:v>
                </c:pt>
                <c:pt idx="491">
                  <c:v>0.26478873239436618</c:v>
                </c:pt>
                <c:pt idx="492">
                  <c:v>0.19306930693069302</c:v>
                </c:pt>
                <c:pt idx="493">
                  <c:v>0.67818181818181822</c:v>
                </c:pt>
                <c:pt idx="494">
                  <c:v>0.15454545454545454</c:v>
                </c:pt>
                <c:pt idx="495">
                  <c:v>0.30575539568345322</c:v>
                </c:pt>
                <c:pt idx="496">
                  <c:v>0.24148606811145512</c:v>
                </c:pt>
                <c:pt idx="497">
                  <c:v>0.41038961038961042</c:v>
                </c:pt>
                <c:pt idx="498">
                  <c:v>0.61172161172161177</c:v>
                </c:pt>
                <c:pt idx="499">
                  <c:v>0.10074626865671643</c:v>
                </c:pt>
                <c:pt idx="500">
                  <c:v>0.35049504950495047</c:v>
                </c:pt>
                <c:pt idx="501">
                  <c:v>0.41437632135306557</c:v>
                </c:pt>
                <c:pt idx="502">
                  <c:v>0.58055925432756328</c:v>
                </c:pt>
                <c:pt idx="503">
                  <c:v>0.77996070726915523</c:v>
                </c:pt>
                <c:pt idx="504">
                  <c:v>0.59427207637231505</c:v>
                </c:pt>
                <c:pt idx="505">
                  <c:v>0.90547550432276658</c:v>
                </c:pt>
                <c:pt idx="506">
                  <c:v>0.21739130434782605</c:v>
                </c:pt>
                <c:pt idx="507">
                  <c:v>0.32389380530973455</c:v>
                </c:pt>
                <c:pt idx="508">
                  <c:v>0.58583690987124459</c:v>
                </c:pt>
                <c:pt idx="509">
                  <c:v>0.40142517814726841</c:v>
                </c:pt>
                <c:pt idx="510">
                  <c:v>0.56318681318681318</c:v>
                </c:pt>
                <c:pt idx="511">
                  <c:v>0.39211618257261416</c:v>
                </c:pt>
                <c:pt idx="512">
                  <c:v>0.80236559139784946</c:v>
                </c:pt>
                <c:pt idx="513">
                  <c:v>0.62075471698113205</c:v>
                </c:pt>
                <c:pt idx="514">
                  <c:v>0.62527233115468417</c:v>
                </c:pt>
                <c:pt idx="515">
                  <c:v>0.80804953560371517</c:v>
                </c:pt>
                <c:pt idx="516">
                  <c:v>0.31985294117647056</c:v>
                </c:pt>
                <c:pt idx="517">
                  <c:v>0.31230283911671919</c:v>
                </c:pt>
                <c:pt idx="518">
                  <c:v>5.6818181818181768E-2</c:v>
                </c:pt>
                <c:pt idx="519">
                  <c:v>0.2507836990595611</c:v>
                </c:pt>
                <c:pt idx="520">
                  <c:v>0.22137404580152675</c:v>
                </c:pt>
                <c:pt idx="521">
                  <c:v>0.54230769230769238</c:v>
                </c:pt>
                <c:pt idx="522">
                  <c:v>0.61386138613861385</c:v>
                </c:pt>
                <c:pt idx="523">
                  <c:v>0.46854838709677415</c:v>
                </c:pt>
                <c:pt idx="524">
                  <c:v>0.35606060606060608</c:v>
                </c:pt>
                <c:pt idx="525">
                  <c:v>0</c:v>
                </c:pt>
                <c:pt idx="526">
                  <c:v>0.43013698630136987</c:v>
                </c:pt>
                <c:pt idx="527">
                  <c:v>0.45608108108108103</c:v>
                </c:pt>
                <c:pt idx="528">
                  <c:v>0.41361256544502623</c:v>
                </c:pt>
                <c:pt idx="529">
                  <c:v>0.51868131868131861</c:v>
                </c:pt>
                <c:pt idx="530">
                  <c:v>0.52763819095477382</c:v>
                </c:pt>
                <c:pt idx="531">
                  <c:v>0.44171779141104295</c:v>
                </c:pt>
                <c:pt idx="532">
                  <c:v>0.63771186440677963</c:v>
                </c:pt>
                <c:pt idx="533">
                  <c:v>0.43646408839779005</c:v>
                </c:pt>
                <c:pt idx="534">
                  <c:v>0.47837837837837838</c:v>
                </c:pt>
                <c:pt idx="535">
                  <c:v>0.38167938931297707</c:v>
                </c:pt>
                <c:pt idx="536">
                  <c:v>0.77464788732394363</c:v>
                </c:pt>
                <c:pt idx="537">
                  <c:v>0.46646341463414631</c:v>
                </c:pt>
                <c:pt idx="538">
                  <c:v>0.6586080586080586</c:v>
                </c:pt>
                <c:pt idx="539">
                  <c:v>0.23636363636363633</c:v>
                </c:pt>
                <c:pt idx="540">
                  <c:v>0.52214452214452223</c:v>
                </c:pt>
                <c:pt idx="541">
                  <c:v>0.55268389662027828</c:v>
                </c:pt>
                <c:pt idx="542">
                  <c:v>0.85904255319148937</c:v>
                </c:pt>
                <c:pt idx="543">
                  <c:v>0.79089376053962901</c:v>
                </c:pt>
                <c:pt idx="544">
                  <c:v>0.38165137614678901</c:v>
                </c:pt>
                <c:pt idx="545">
                  <c:v>0.64120370370370372</c:v>
                </c:pt>
                <c:pt idx="546">
                  <c:v>1</c:v>
                </c:pt>
                <c:pt idx="547">
                  <c:v>0.47239263803680986</c:v>
                </c:pt>
                <c:pt idx="548">
                  <c:v>0.53586497890295359</c:v>
                </c:pt>
                <c:pt idx="549">
                  <c:v>0.365979381443299</c:v>
                </c:pt>
                <c:pt idx="550">
                  <c:v>0.81279251170046796</c:v>
                </c:pt>
                <c:pt idx="551">
                  <c:v>0.82511210762331832</c:v>
                </c:pt>
                <c:pt idx="552">
                  <c:v>0.64491654021244305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4E-4C71-B008-A26B2C98AA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058815"/>
        <c:axId val="571732447"/>
      </c:lineChart>
      <c:dateAx>
        <c:axId val="180039299"/>
        <c:scaling>
          <c:orientation val="minMax"/>
          <c:max val="43862"/>
          <c:min val="43497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Date</a:t>
                </a:r>
              </a:p>
            </c:rich>
          </c:tx>
          <c:layout>
            <c:manualLayout>
              <c:xMode val="edge"/>
              <c:yMode val="edge"/>
              <c:x val="0.67350039283156105"/>
              <c:y val="0.8446001162619449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anchor="ctr" anchorCtr="1"/>
            <a:lstStyle/>
            <a:p>
              <a:pPr defTabSz="914400"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yyyy/m/d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280000" spcFirstLastPara="0" vertOverflow="ellipsis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  <a:sym typeface="Times New Roman" panose="02020603050405020304" pitchFamily="18" charset="0"/>
              </a:defRPr>
            </a:pPr>
            <a:endParaRPr lang="zh-CN"/>
          </a:p>
        </c:txPr>
        <c:crossAx val="610797598"/>
        <c:crosses val="autoZero"/>
        <c:auto val="1"/>
        <c:lblOffset val="100"/>
        <c:baseTimeUnit val="days"/>
      </c:dateAx>
      <c:valAx>
        <c:axId val="61079759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sysDash"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  <a:sym typeface="Times New Roman" panose="02020603050405020304" pitchFamily="18" charset="0"/>
                  </a:defRPr>
                </a:pPr>
                <a:r>
                  <a:rPr lang="en-US" sz="1200" b="1"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  <a:sym typeface="Times New Roman" panose="02020603050405020304" pitchFamily="18" charset="0"/>
                  </a:rPr>
                  <a:t>Influent p-TOL COD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 defTabSz="914400">
                <a:defRPr lang="zh-CN"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Times New Roman" panose="02020603050405020304" pitchFamily="18" charset="0"/>
                  <a:cs typeface="Times New Roman" panose="02020603050405020304" pitchFamily="18" charset="0"/>
                  <a:sym typeface="Times New Roman" panose="02020603050405020304" pitchFamily="18" charset="0"/>
                </a:defRPr>
              </a:pPr>
              <a:endParaRPr lang="zh-CN"/>
            </a:p>
          </c:txPr>
        </c:title>
        <c:numFmt formatCode="0%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  <a:sym typeface="Times New Roman" panose="02020603050405020304" pitchFamily="18" charset="0"/>
              </a:defRPr>
            </a:pPr>
            <a:endParaRPr lang="zh-CN"/>
          </a:p>
        </c:txPr>
        <c:crossAx val="180039299"/>
        <c:crosses val="autoZero"/>
        <c:crossBetween val="between"/>
      </c:valAx>
      <c:dateAx>
        <c:axId val="541058815"/>
        <c:scaling>
          <c:orientation val="minMax"/>
        </c:scaling>
        <c:delete val="1"/>
        <c:axPos val="b"/>
        <c:numFmt formatCode="m/d/yyyy" sourceLinked="1"/>
        <c:majorTickMark val="none"/>
        <c:minorTickMark val="none"/>
        <c:tickLblPos val="nextTo"/>
        <c:crossAx val="571732447"/>
        <c:crosses val="autoZero"/>
        <c:auto val="1"/>
        <c:lblOffset val="100"/>
        <c:baseTimeUnit val="days"/>
      </c:dateAx>
      <c:valAx>
        <c:axId val="571732447"/>
        <c:scaling>
          <c:orientation val="minMax"/>
          <c:max val="1"/>
        </c:scaling>
        <c:delete val="0"/>
        <c:axPos val="r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  <a:sym typeface="Times New Roman" panose="02020603050405020304" pitchFamily="18" charset="0"/>
                  </a:defRPr>
                </a:pPr>
                <a:r>
                  <a:rPr lang="en-US" sz="1200" b="1"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  <a:sym typeface="Times New Roman" panose="02020603050405020304" pitchFamily="18" charset="0"/>
                  </a:rPr>
                  <a:t>p-TOLr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 defTabSz="914400">
                <a:defRPr lang="zh-CN"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Times New Roman" panose="02020603050405020304" pitchFamily="18" charset="0"/>
                  <a:cs typeface="Times New Roman" panose="02020603050405020304" pitchFamily="18" charset="0"/>
                  <a:sym typeface="Times New Roman" panose="02020603050405020304" pitchFamily="18" charset="0"/>
                </a:defRPr>
              </a:pPr>
              <a:endParaRPr lang="zh-CN"/>
            </a:p>
          </c:txPr>
        </c:title>
        <c:numFmt formatCode="0%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1058815"/>
        <c:crosses val="max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  <a:sym typeface="Times New Roman" panose="02020603050405020304" pitchFamily="18" charset="0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  <a:sym typeface="Times New Roman" panose="02020603050405020304" pitchFamily="18" charset="0"/>
              </a:defRPr>
            </a:pPr>
            <a:endParaRPr lang="zh-CN"/>
          </a:p>
        </c:txPr>
      </c:legendEntry>
      <c:layout>
        <c:manualLayout>
          <c:xMode val="edge"/>
          <c:yMode val="edge"/>
          <c:x val="0.37540223003816497"/>
          <c:y val="6.43053856700119E-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Times New Roman" panose="02020603050405020304" pitchFamily="18" charset="0"/>
              <a:cs typeface="Times New Roman" panose="02020603050405020304" pitchFamily="18" charset="0"/>
              <a:sym typeface="Times New Roman" panose="02020603050405020304" pitchFamily="18" charset="0"/>
            </a:defRPr>
          </a:pPr>
          <a:endParaRPr lang="zh-CN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Date</a:t>
            </a:r>
          </a:p>
        </c:rich>
      </c:tx>
      <c:layout>
        <c:manualLayout>
          <c:xMode val="edge"/>
          <c:yMode val="edge"/>
          <c:x val="0.64170013386880898"/>
          <c:y val="0.83810637054354198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2113788487282499"/>
          <c:y val="0.128170660432496"/>
          <c:w val="0.77004016064256997"/>
          <c:h val="0.56887200467562804"/>
        </c:manualLayout>
      </c:layout>
      <c:lineChart>
        <c:grouping val="standard"/>
        <c:varyColors val="0"/>
        <c:ser>
          <c:idx val="0"/>
          <c:order val="0"/>
          <c:tx>
            <c:v>AnR COD Load</c:v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运行数据!$A$7:$A$999</c:f>
              <c:numCache>
                <c:formatCode>m/d/yyyy</c:formatCode>
                <c:ptCount val="993"/>
                <c:pt idx="0">
                  <c:v>43424</c:v>
                </c:pt>
                <c:pt idx="1">
                  <c:v>43425</c:v>
                </c:pt>
                <c:pt idx="2">
                  <c:v>43426</c:v>
                </c:pt>
                <c:pt idx="3">
                  <c:v>43427</c:v>
                </c:pt>
                <c:pt idx="4">
                  <c:v>43428</c:v>
                </c:pt>
                <c:pt idx="5">
                  <c:v>43429</c:v>
                </c:pt>
                <c:pt idx="6">
                  <c:v>43430</c:v>
                </c:pt>
                <c:pt idx="7">
                  <c:v>43431</c:v>
                </c:pt>
                <c:pt idx="8">
                  <c:v>43432</c:v>
                </c:pt>
                <c:pt idx="9">
                  <c:v>43433</c:v>
                </c:pt>
                <c:pt idx="10">
                  <c:v>43434</c:v>
                </c:pt>
                <c:pt idx="11">
                  <c:v>43435</c:v>
                </c:pt>
                <c:pt idx="12">
                  <c:v>43436</c:v>
                </c:pt>
                <c:pt idx="13">
                  <c:v>43437</c:v>
                </c:pt>
                <c:pt idx="14">
                  <c:v>43438</c:v>
                </c:pt>
                <c:pt idx="15">
                  <c:v>43439</c:v>
                </c:pt>
                <c:pt idx="16">
                  <c:v>43440</c:v>
                </c:pt>
                <c:pt idx="17">
                  <c:v>43441</c:v>
                </c:pt>
                <c:pt idx="18">
                  <c:v>43442</c:v>
                </c:pt>
                <c:pt idx="19">
                  <c:v>43443</c:v>
                </c:pt>
                <c:pt idx="20">
                  <c:v>43444</c:v>
                </c:pt>
                <c:pt idx="21">
                  <c:v>43445</c:v>
                </c:pt>
                <c:pt idx="22">
                  <c:v>43446</c:v>
                </c:pt>
                <c:pt idx="23">
                  <c:v>43447</c:v>
                </c:pt>
                <c:pt idx="24">
                  <c:v>43448</c:v>
                </c:pt>
                <c:pt idx="25">
                  <c:v>43449</c:v>
                </c:pt>
                <c:pt idx="26">
                  <c:v>43450</c:v>
                </c:pt>
                <c:pt idx="27">
                  <c:v>43451</c:v>
                </c:pt>
                <c:pt idx="28">
                  <c:v>43452</c:v>
                </c:pt>
                <c:pt idx="29">
                  <c:v>43453</c:v>
                </c:pt>
                <c:pt idx="30">
                  <c:v>43454</c:v>
                </c:pt>
                <c:pt idx="31">
                  <c:v>43455</c:v>
                </c:pt>
                <c:pt idx="32">
                  <c:v>43456</c:v>
                </c:pt>
                <c:pt idx="33">
                  <c:v>43457</c:v>
                </c:pt>
                <c:pt idx="34">
                  <c:v>43458</c:v>
                </c:pt>
                <c:pt idx="35">
                  <c:v>43459</c:v>
                </c:pt>
                <c:pt idx="36">
                  <c:v>43460</c:v>
                </c:pt>
                <c:pt idx="37">
                  <c:v>43461</c:v>
                </c:pt>
                <c:pt idx="38">
                  <c:v>43462</c:v>
                </c:pt>
                <c:pt idx="39">
                  <c:v>43463</c:v>
                </c:pt>
                <c:pt idx="40">
                  <c:v>43464</c:v>
                </c:pt>
                <c:pt idx="41">
                  <c:v>43465</c:v>
                </c:pt>
                <c:pt idx="42">
                  <c:v>43466</c:v>
                </c:pt>
                <c:pt idx="43">
                  <c:v>43467</c:v>
                </c:pt>
                <c:pt idx="44">
                  <c:v>43468</c:v>
                </c:pt>
                <c:pt idx="45">
                  <c:v>43469</c:v>
                </c:pt>
                <c:pt idx="46">
                  <c:v>43470</c:v>
                </c:pt>
                <c:pt idx="47">
                  <c:v>43471</c:v>
                </c:pt>
                <c:pt idx="48">
                  <c:v>43472</c:v>
                </c:pt>
                <c:pt idx="49">
                  <c:v>43473</c:v>
                </c:pt>
                <c:pt idx="50">
                  <c:v>43474</c:v>
                </c:pt>
                <c:pt idx="51">
                  <c:v>43475</c:v>
                </c:pt>
                <c:pt idx="52">
                  <c:v>43476</c:v>
                </c:pt>
                <c:pt idx="53">
                  <c:v>43477</c:v>
                </c:pt>
                <c:pt idx="54">
                  <c:v>43478</c:v>
                </c:pt>
                <c:pt idx="55">
                  <c:v>43479</c:v>
                </c:pt>
                <c:pt idx="56">
                  <c:v>43480</c:v>
                </c:pt>
                <c:pt idx="57">
                  <c:v>43481</c:v>
                </c:pt>
                <c:pt idx="58">
                  <c:v>43482</c:v>
                </c:pt>
                <c:pt idx="59">
                  <c:v>43483</c:v>
                </c:pt>
                <c:pt idx="60">
                  <c:v>43484</c:v>
                </c:pt>
                <c:pt idx="61">
                  <c:v>43485</c:v>
                </c:pt>
                <c:pt idx="62">
                  <c:v>43486</c:v>
                </c:pt>
                <c:pt idx="63">
                  <c:v>43487</c:v>
                </c:pt>
                <c:pt idx="64">
                  <c:v>43488</c:v>
                </c:pt>
                <c:pt idx="65">
                  <c:v>43489</c:v>
                </c:pt>
                <c:pt idx="66">
                  <c:v>43490</c:v>
                </c:pt>
                <c:pt idx="67">
                  <c:v>43491</c:v>
                </c:pt>
                <c:pt idx="68">
                  <c:v>43492</c:v>
                </c:pt>
                <c:pt idx="69">
                  <c:v>43493</c:v>
                </c:pt>
                <c:pt idx="70">
                  <c:v>43494</c:v>
                </c:pt>
                <c:pt idx="71">
                  <c:v>43495</c:v>
                </c:pt>
                <c:pt idx="72">
                  <c:v>43496</c:v>
                </c:pt>
                <c:pt idx="73">
                  <c:v>43497</c:v>
                </c:pt>
                <c:pt idx="74">
                  <c:v>43498</c:v>
                </c:pt>
                <c:pt idx="75">
                  <c:v>43499</c:v>
                </c:pt>
                <c:pt idx="76">
                  <c:v>43500</c:v>
                </c:pt>
                <c:pt idx="77">
                  <c:v>43501</c:v>
                </c:pt>
                <c:pt idx="78">
                  <c:v>43502</c:v>
                </c:pt>
                <c:pt idx="79">
                  <c:v>43503</c:v>
                </c:pt>
                <c:pt idx="80">
                  <c:v>43504</c:v>
                </c:pt>
                <c:pt idx="81">
                  <c:v>43505</c:v>
                </c:pt>
                <c:pt idx="82">
                  <c:v>43506</c:v>
                </c:pt>
                <c:pt idx="83">
                  <c:v>43507</c:v>
                </c:pt>
                <c:pt idx="84">
                  <c:v>43508</c:v>
                </c:pt>
                <c:pt idx="85">
                  <c:v>43509</c:v>
                </c:pt>
                <c:pt idx="86">
                  <c:v>43510</c:v>
                </c:pt>
                <c:pt idx="87">
                  <c:v>43511</c:v>
                </c:pt>
                <c:pt idx="88">
                  <c:v>43512</c:v>
                </c:pt>
                <c:pt idx="89">
                  <c:v>43513</c:v>
                </c:pt>
                <c:pt idx="90">
                  <c:v>43514</c:v>
                </c:pt>
                <c:pt idx="91">
                  <c:v>43515</c:v>
                </c:pt>
                <c:pt idx="92">
                  <c:v>43516</c:v>
                </c:pt>
                <c:pt idx="93">
                  <c:v>43517</c:v>
                </c:pt>
                <c:pt idx="94">
                  <c:v>43518</c:v>
                </c:pt>
                <c:pt idx="95">
                  <c:v>43519</c:v>
                </c:pt>
                <c:pt idx="96">
                  <c:v>43520</c:v>
                </c:pt>
                <c:pt idx="97">
                  <c:v>43521</c:v>
                </c:pt>
                <c:pt idx="98">
                  <c:v>43522</c:v>
                </c:pt>
                <c:pt idx="99">
                  <c:v>43523</c:v>
                </c:pt>
                <c:pt idx="100">
                  <c:v>43524</c:v>
                </c:pt>
                <c:pt idx="101">
                  <c:v>43525</c:v>
                </c:pt>
                <c:pt idx="102">
                  <c:v>43526</c:v>
                </c:pt>
                <c:pt idx="103">
                  <c:v>43527</c:v>
                </c:pt>
                <c:pt idx="104">
                  <c:v>43528</c:v>
                </c:pt>
                <c:pt idx="105">
                  <c:v>43529</c:v>
                </c:pt>
                <c:pt idx="106">
                  <c:v>43530</c:v>
                </c:pt>
                <c:pt idx="107">
                  <c:v>43531</c:v>
                </c:pt>
                <c:pt idx="108">
                  <c:v>43532</c:v>
                </c:pt>
                <c:pt idx="109">
                  <c:v>43533</c:v>
                </c:pt>
                <c:pt idx="110">
                  <c:v>43534</c:v>
                </c:pt>
                <c:pt idx="111">
                  <c:v>43535</c:v>
                </c:pt>
                <c:pt idx="112">
                  <c:v>43536</c:v>
                </c:pt>
                <c:pt idx="113">
                  <c:v>43537</c:v>
                </c:pt>
                <c:pt idx="114">
                  <c:v>43538</c:v>
                </c:pt>
                <c:pt idx="115">
                  <c:v>43539</c:v>
                </c:pt>
                <c:pt idx="116">
                  <c:v>43540</c:v>
                </c:pt>
                <c:pt idx="117">
                  <c:v>43541</c:v>
                </c:pt>
                <c:pt idx="118">
                  <c:v>43542</c:v>
                </c:pt>
                <c:pt idx="119">
                  <c:v>43543</c:v>
                </c:pt>
                <c:pt idx="120">
                  <c:v>43544</c:v>
                </c:pt>
                <c:pt idx="121">
                  <c:v>43545</c:v>
                </c:pt>
                <c:pt idx="122">
                  <c:v>43546</c:v>
                </c:pt>
                <c:pt idx="123">
                  <c:v>43547</c:v>
                </c:pt>
                <c:pt idx="124">
                  <c:v>43548</c:v>
                </c:pt>
                <c:pt idx="125">
                  <c:v>43549</c:v>
                </c:pt>
                <c:pt idx="126">
                  <c:v>43550</c:v>
                </c:pt>
                <c:pt idx="127">
                  <c:v>43551</c:v>
                </c:pt>
                <c:pt idx="128">
                  <c:v>43552</c:v>
                </c:pt>
                <c:pt idx="129">
                  <c:v>43553</c:v>
                </c:pt>
                <c:pt idx="130">
                  <c:v>43554</c:v>
                </c:pt>
                <c:pt idx="131">
                  <c:v>43555</c:v>
                </c:pt>
                <c:pt idx="132">
                  <c:v>43556</c:v>
                </c:pt>
                <c:pt idx="133">
                  <c:v>43557</c:v>
                </c:pt>
                <c:pt idx="134">
                  <c:v>43558</c:v>
                </c:pt>
                <c:pt idx="135">
                  <c:v>43559</c:v>
                </c:pt>
                <c:pt idx="136">
                  <c:v>43560</c:v>
                </c:pt>
                <c:pt idx="137">
                  <c:v>43561</c:v>
                </c:pt>
                <c:pt idx="138">
                  <c:v>43562</c:v>
                </c:pt>
                <c:pt idx="139">
                  <c:v>43563</c:v>
                </c:pt>
                <c:pt idx="140">
                  <c:v>43564</c:v>
                </c:pt>
                <c:pt idx="141">
                  <c:v>43565</c:v>
                </c:pt>
                <c:pt idx="142">
                  <c:v>43566</c:v>
                </c:pt>
                <c:pt idx="143">
                  <c:v>43567</c:v>
                </c:pt>
                <c:pt idx="144">
                  <c:v>43568</c:v>
                </c:pt>
                <c:pt idx="145">
                  <c:v>43569</c:v>
                </c:pt>
                <c:pt idx="146">
                  <c:v>43570</c:v>
                </c:pt>
                <c:pt idx="147">
                  <c:v>43571</c:v>
                </c:pt>
                <c:pt idx="148">
                  <c:v>43572</c:v>
                </c:pt>
                <c:pt idx="149">
                  <c:v>43573</c:v>
                </c:pt>
                <c:pt idx="150">
                  <c:v>43574</c:v>
                </c:pt>
                <c:pt idx="151">
                  <c:v>43575</c:v>
                </c:pt>
                <c:pt idx="152">
                  <c:v>43576</c:v>
                </c:pt>
                <c:pt idx="153">
                  <c:v>43577</c:v>
                </c:pt>
                <c:pt idx="154">
                  <c:v>43578</c:v>
                </c:pt>
                <c:pt idx="155">
                  <c:v>43579</c:v>
                </c:pt>
                <c:pt idx="156">
                  <c:v>43580</c:v>
                </c:pt>
                <c:pt idx="157">
                  <c:v>43581</c:v>
                </c:pt>
                <c:pt idx="158">
                  <c:v>43582</c:v>
                </c:pt>
                <c:pt idx="159">
                  <c:v>43583</c:v>
                </c:pt>
                <c:pt idx="160">
                  <c:v>43584</c:v>
                </c:pt>
                <c:pt idx="161">
                  <c:v>43585</c:v>
                </c:pt>
                <c:pt idx="162">
                  <c:v>43586</c:v>
                </c:pt>
                <c:pt idx="163">
                  <c:v>43587</c:v>
                </c:pt>
                <c:pt idx="164">
                  <c:v>43588</c:v>
                </c:pt>
                <c:pt idx="165">
                  <c:v>43589</c:v>
                </c:pt>
                <c:pt idx="166">
                  <c:v>43590</c:v>
                </c:pt>
                <c:pt idx="167">
                  <c:v>43591</c:v>
                </c:pt>
                <c:pt idx="168">
                  <c:v>43592</c:v>
                </c:pt>
                <c:pt idx="169">
                  <c:v>43593</c:v>
                </c:pt>
                <c:pt idx="170">
                  <c:v>43594</c:v>
                </c:pt>
                <c:pt idx="171">
                  <c:v>43595</c:v>
                </c:pt>
                <c:pt idx="172">
                  <c:v>43596</c:v>
                </c:pt>
                <c:pt idx="173">
                  <c:v>43597</c:v>
                </c:pt>
                <c:pt idx="174">
                  <c:v>43598</c:v>
                </c:pt>
                <c:pt idx="175">
                  <c:v>43599</c:v>
                </c:pt>
                <c:pt idx="176">
                  <c:v>43600</c:v>
                </c:pt>
                <c:pt idx="177">
                  <c:v>43601</c:v>
                </c:pt>
                <c:pt idx="178">
                  <c:v>43602</c:v>
                </c:pt>
                <c:pt idx="179">
                  <c:v>43603</c:v>
                </c:pt>
                <c:pt idx="180">
                  <c:v>43604</c:v>
                </c:pt>
                <c:pt idx="181">
                  <c:v>43605</c:v>
                </c:pt>
                <c:pt idx="182">
                  <c:v>43606</c:v>
                </c:pt>
                <c:pt idx="183">
                  <c:v>43607</c:v>
                </c:pt>
                <c:pt idx="184">
                  <c:v>43608</c:v>
                </c:pt>
                <c:pt idx="185">
                  <c:v>43609</c:v>
                </c:pt>
                <c:pt idx="186">
                  <c:v>43610</c:v>
                </c:pt>
                <c:pt idx="187">
                  <c:v>43611</c:v>
                </c:pt>
                <c:pt idx="188">
                  <c:v>43612</c:v>
                </c:pt>
                <c:pt idx="189">
                  <c:v>43613</c:v>
                </c:pt>
                <c:pt idx="190">
                  <c:v>43614</c:v>
                </c:pt>
                <c:pt idx="191">
                  <c:v>43615</c:v>
                </c:pt>
                <c:pt idx="192">
                  <c:v>43616</c:v>
                </c:pt>
                <c:pt idx="193">
                  <c:v>43617</c:v>
                </c:pt>
                <c:pt idx="194">
                  <c:v>43618</c:v>
                </c:pt>
                <c:pt idx="195">
                  <c:v>43619</c:v>
                </c:pt>
                <c:pt idx="196">
                  <c:v>43620</c:v>
                </c:pt>
                <c:pt idx="197">
                  <c:v>43621</c:v>
                </c:pt>
                <c:pt idx="198">
                  <c:v>43622</c:v>
                </c:pt>
                <c:pt idx="199">
                  <c:v>43623</c:v>
                </c:pt>
                <c:pt idx="200">
                  <c:v>43624</c:v>
                </c:pt>
                <c:pt idx="201">
                  <c:v>43625</c:v>
                </c:pt>
                <c:pt idx="202">
                  <c:v>43626</c:v>
                </c:pt>
                <c:pt idx="203">
                  <c:v>43627</c:v>
                </c:pt>
                <c:pt idx="204">
                  <c:v>43628</c:v>
                </c:pt>
                <c:pt idx="205">
                  <c:v>43629</c:v>
                </c:pt>
                <c:pt idx="206">
                  <c:v>43630</c:v>
                </c:pt>
                <c:pt idx="207">
                  <c:v>43631</c:v>
                </c:pt>
                <c:pt idx="208">
                  <c:v>43632</c:v>
                </c:pt>
                <c:pt idx="209">
                  <c:v>43633</c:v>
                </c:pt>
                <c:pt idx="210">
                  <c:v>43634</c:v>
                </c:pt>
                <c:pt idx="211">
                  <c:v>43635</c:v>
                </c:pt>
                <c:pt idx="212">
                  <c:v>43636</c:v>
                </c:pt>
                <c:pt idx="213">
                  <c:v>43637</c:v>
                </c:pt>
                <c:pt idx="214">
                  <c:v>43638</c:v>
                </c:pt>
                <c:pt idx="215">
                  <c:v>43639</c:v>
                </c:pt>
                <c:pt idx="216">
                  <c:v>43640</c:v>
                </c:pt>
                <c:pt idx="217">
                  <c:v>43641</c:v>
                </c:pt>
                <c:pt idx="218">
                  <c:v>43642</c:v>
                </c:pt>
                <c:pt idx="219">
                  <c:v>43643</c:v>
                </c:pt>
                <c:pt idx="220">
                  <c:v>43644</c:v>
                </c:pt>
                <c:pt idx="221">
                  <c:v>43645</c:v>
                </c:pt>
                <c:pt idx="222">
                  <c:v>43646</c:v>
                </c:pt>
                <c:pt idx="223">
                  <c:v>43647</c:v>
                </c:pt>
                <c:pt idx="224">
                  <c:v>43648</c:v>
                </c:pt>
                <c:pt idx="225">
                  <c:v>43649</c:v>
                </c:pt>
                <c:pt idx="226">
                  <c:v>43650</c:v>
                </c:pt>
                <c:pt idx="227">
                  <c:v>43651</c:v>
                </c:pt>
                <c:pt idx="228">
                  <c:v>43652</c:v>
                </c:pt>
                <c:pt idx="229">
                  <c:v>43653</c:v>
                </c:pt>
                <c:pt idx="230">
                  <c:v>43654</c:v>
                </c:pt>
                <c:pt idx="231">
                  <c:v>43655</c:v>
                </c:pt>
                <c:pt idx="232">
                  <c:v>43656</c:v>
                </c:pt>
                <c:pt idx="233">
                  <c:v>43657</c:v>
                </c:pt>
                <c:pt idx="234">
                  <c:v>43658</c:v>
                </c:pt>
                <c:pt idx="235">
                  <c:v>43659</c:v>
                </c:pt>
                <c:pt idx="236">
                  <c:v>43660</c:v>
                </c:pt>
                <c:pt idx="237">
                  <c:v>43661</c:v>
                </c:pt>
                <c:pt idx="238">
                  <c:v>43662</c:v>
                </c:pt>
                <c:pt idx="239">
                  <c:v>43663</c:v>
                </c:pt>
                <c:pt idx="240">
                  <c:v>43664</c:v>
                </c:pt>
                <c:pt idx="241">
                  <c:v>43665</c:v>
                </c:pt>
                <c:pt idx="242">
                  <c:v>43666</c:v>
                </c:pt>
                <c:pt idx="243">
                  <c:v>43667</c:v>
                </c:pt>
                <c:pt idx="244">
                  <c:v>43668</c:v>
                </c:pt>
                <c:pt idx="245">
                  <c:v>43669</c:v>
                </c:pt>
                <c:pt idx="246">
                  <c:v>43670</c:v>
                </c:pt>
                <c:pt idx="247">
                  <c:v>43671</c:v>
                </c:pt>
                <c:pt idx="248">
                  <c:v>43672</c:v>
                </c:pt>
                <c:pt idx="249">
                  <c:v>43673</c:v>
                </c:pt>
                <c:pt idx="250">
                  <c:v>43674</c:v>
                </c:pt>
                <c:pt idx="251">
                  <c:v>43675</c:v>
                </c:pt>
                <c:pt idx="252">
                  <c:v>43676</c:v>
                </c:pt>
                <c:pt idx="253">
                  <c:v>43677</c:v>
                </c:pt>
                <c:pt idx="254">
                  <c:v>43678</c:v>
                </c:pt>
                <c:pt idx="255">
                  <c:v>43679</c:v>
                </c:pt>
                <c:pt idx="256">
                  <c:v>43680</c:v>
                </c:pt>
                <c:pt idx="257">
                  <c:v>43681</c:v>
                </c:pt>
                <c:pt idx="258">
                  <c:v>43682</c:v>
                </c:pt>
                <c:pt idx="259">
                  <c:v>43683</c:v>
                </c:pt>
                <c:pt idx="260">
                  <c:v>43684</c:v>
                </c:pt>
                <c:pt idx="261">
                  <c:v>43685</c:v>
                </c:pt>
                <c:pt idx="262">
                  <c:v>43686</c:v>
                </c:pt>
                <c:pt idx="263">
                  <c:v>43687</c:v>
                </c:pt>
                <c:pt idx="264">
                  <c:v>43688</c:v>
                </c:pt>
                <c:pt idx="265">
                  <c:v>43689</c:v>
                </c:pt>
                <c:pt idx="266">
                  <c:v>43690</c:v>
                </c:pt>
                <c:pt idx="267">
                  <c:v>43691</c:v>
                </c:pt>
                <c:pt idx="268">
                  <c:v>43692</c:v>
                </c:pt>
                <c:pt idx="269">
                  <c:v>43693</c:v>
                </c:pt>
                <c:pt idx="270">
                  <c:v>43694</c:v>
                </c:pt>
                <c:pt idx="271">
                  <c:v>43695</c:v>
                </c:pt>
                <c:pt idx="272">
                  <c:v>43696</c:v>
                </c:pt>
                <c:pt idx="273">
                  <c:v>43697</c:v>
                </c:pt>
                <c:pt idx="274">
                  <c:v>43698</c:v>
                </c:pt>
                <c:pt idx="275">
                  <c:v>43699</c:v>
                </c:pt>
                <c:pt idx="276">
                  <c:v>43700</c:v>
                </c:pt>
                <c:pt idx="277">
                  <c:v>43701</c:v>
                </c:pt>
                <c:pt idx="278">
                  <c:v>43702</c:v>
                </c:pt>
                <c:pt idx="279">
                  <c:v>43703</c:v>
                </c:pt>
                <c:pt idx="280">
                  <c:v>43704</c:v>
                </c:pt>
                <c:pt idx="281">
                  <c:v>43705</c:v>
                </c:pt>
                <c:pt idx="282">
                  <c:v>43706</c:v>
                </c:pt>
                <c:pt idx="283">
                  <c:v>43707</c:v>
                </c:pt>
                <c:pt idx="284">
                  <c:v>43708</c:v>
                </c:pt>
                <c:pt idx="285">
                  <c:v>43709</c:v>
                </c:pt>
                <c:pt idx="286">
                  <c:v>43710</c:v>
                </c:pt>
                <c:pt idx="287">
                  <c:v>43711</c:v>
                </c:pt>
                <c:pt idx="288">
                  <c:v>43712</c:v>
                </c:pt>
                <c:pt idx="289">
                  <c:v>43713</c:v>
                </c:pt>
                <c:pt idx="290">
                  <c:v>43714</c:v>
                </c:pt>
                <c:pt idx="291">
                  <c:v>43715</c:v>
                </c:pt>
                <c:pt idx="292">
                  <c:v>43716</c:v>
                </c:pt>
                <c:pt idx="293">
                  <c:v>43717</c:v>
                </c:pt>
                <c:pt idx="294">
                  <c:v>43718</c:v>
                </c:pt>
                <c:pt idx="295">
                  <c:v>43719</c:v>
                </c:pt>
                <c:pt idx="296">
                  <c:v>43720</c:v>
                </c:pt>
                <c:pt idx="297">
                  <c:v>43721</c:v>
                </c:pt>
                <c:pt idx="298">
                  <c:v>43722</c:v>
                </c:pt>
                <c:pt idx="299">
                  <c:v>43723</c:v>
                </c:pt>
                <c:pt idx="300">
                  <c:v>43724</c:v>
                </c:pt>
                <c:pt idx="301">
                  <c:v>43725</c:v>
                </c:pt>
                <c:pt idx="302">
                  <c:v>43726</c:v>
                </c:pt>
                <c:pt idx="303">
                  <c:v>43727</c:v>
                </c:pt>
                <c:pt idx="304">
                  <c:v>43728</c:v>
                </c:pt>
                <c:pt idx="305">
                  <c:v>43729</c:v>
                </c:pt>
                <c:pt idx="306">
                  <c:v>43730</c:v>
                </c:pt>
                <c:pt idx="307">
                  <c:v>43731</c:v>
                </c:pt>
                <c:pt idx="308">
                  <c:v>43732</c:v>
                </c:pt>
                <c:pt idx="309">
                  <c:v>43733</c:v>
                </c:pt>
                <c:pt idx="310">
                  <c:v>43734</c:v>
                </c:pt>
                <c:pt idx="311">
                  <c:v>43735</c:v>
                </c:pt>
                <c:pt idx="312">
                  <c:v>43736</c:v>
                </c:pt>
                <c:pt idx="313">
                  <c:v>43737</c:v>
                </c:pt>
                <c:pt idx="314">
                  <c:v>43738</c:v>
                </c:pt>
                <c:pt idx="315">
                  <c:v>43739</c:v>
                </c:pt>
                <c:pt idx="316">
                  <c:v>43740</c:v>
                </c:pt>
                <c:pt idx="317">
                  <c:v>43741</c:v>
                </c:pt>
                <c:pt idx="318">
                  <c:v>43742</c:v>
                </c:pt>
                <c:pt idx="319">
                  <c:v>43743</c:v>
                </c:pt>
                <c:pt idx="320">
                  <c:v>43744</c:v>
                </c:pt>
                <c:pt idx="321">
                  <c:v>43745</c:v>
                </c:pt>
                <c:pt idx="322">
                  <c:v>43746</c:v>
                </c:pt>
                <c:pt idx="323">
                  <c:v>43747</c:v>
                </c:pt>
                <c:pt idx="324">
                  <c:v>43748</c:v>
                </c:pt>
                <c:pt idx="325">
                  <c:v>43749</c:v>
                </c:pt>
                <c:pt idx="326">
                  <c:v>43750</c:v>
                </c:pt>
                <c:pt idx="327">
                  <c:v>43751</c:v>
                </c:pt>
                <c:pt idx="328">
                  <c:v>43752</c:v>
                </c:pt>
                <c:pt idx="329">
                  <c:v>43753</c:v>
                </c:pt>
                <c:pt idx="330">
                  <c:v>43754</c:v>
                </c:pt>
                <c:pt idx="331">
                  <c:v>43755</c:v>
                </c:pt>
                <c:pt idx="332">
                  <c:v>43756</c:v>
                </c:pt>
                <c:pt idx="333">
                  <c:v>43757</c:v>
                </c:pt>
                <c:pt idx="334">
                  <c:v>43758</c:v>
                </c:pt>
                <c:pt idx="335">
                  <c:v>43759</c:v>
                </c:pt>
                <c:pt idx="336">
                  <c:v>43760</c:v>
                </c:pt>
                <c:pt idx="337">
                  <c:v>43761</c:v>
                </c:pt>
                <c:pt idx="338">
                  <c:v>43762</c:v>
                </c:pt>
                <c:pt idx="339">
                  <c:v>43763</c:v>
                </c:pt>
                <c:pt idx="340">
                  <c:v>43764</c:v>
                </c:pt>
                <c:pt idx="341">
                  <c:v>43765</c:v>
                </c:pt>
                <c:pt idx="342">
                  <c:v>43766</c:v>
                </c:pt>
                <c:pt idx="343">
                  <c:v>43767</c:v>
                </c:pt>
                <c:pt idx="344">
                  <c:v>43768</c:v>
                </c:pt>
                <c:pt idx="345">
                  <c:v>43769</c:v>
                </c:pt>
                <c:pt idx="346">
                  <c:v>43770</c:v>
                </c:pt>
                <c:pt idx="347">
                  <c:v>43771</c:v>
                </c:pt>
                <c:pt idx="348">
                  <c:v>43772</c:v>
                </c:pt>
                <c:pt idx="349">
                  <c:v>43773</c:v>
                </c:pt>
                <c:pt idx="350">
                  <c:v>43774</c:v>
                </c:pt>
                <c:pt idx="351">
                  <c:v>43775</c:v>
                </c:pt>
                <c:pt idx="352">
                  <c:v>43776</c:v>
                </c:pt>
                <c:pt idx="353">
                  <c:v>43777</c:v>
                </c:pt>
                <c:pt idx="354">
                  <c:v>43778</c:v>
                </c:pt>
                <c:pt idx="355">
                  <c:v>43779</c:v>
                </c:pt>
                <c:pt idx="356">
                  <c:v>43780</c:v>
                </c:pt>
                <c:pt idx="357">
                  <c:v>43781</c:v>
                </c:pt>
                <c:pt idx="358">
                  <c:v>43782</c:v>
                </c:pt>
                <c:pt idx="359">
                  <c:v>43783</c:v>
                </c:pt>
                <c:pt idx="360">
                  <c:v>43784</c:v>
                </c:pt>
                <c:pt idx="361">
                  <c:v>43785</c:v>
                </c:pt>
                <c:pt idx="362">
                  <c:v>43786</c:v>
                </c:pt>
                <c:pt idx="363">
                  <c:v>43787</c:v>
                </c:pt>
                <c:pt idx="364">
                  <c:v>43788</c:v>
                </c:pt>
                <c:pt idx="365">
                  <c:v>43789</c:v>
                </c:pt>
                <c:pt idx="366">
                  <c:v>43790</c:v>
                </c:pt>
                <c:pt idx="367">
                  <c:v>43791</c:v>
                </c:pt>
                <c:pt idx="368">
                  <c:v>43792</c:v>
                </c:pt>
                <c:pt idx="369">
                  <c:v>43793</c:v>
                </c:pt>
                <c:pt idx="370">
                  <c:v>43794</c:v>
                </c:pt>
                <c:pt idx="371">
                  <c:v>43795</c:v>
                </c:pt>
                <c:pt idx="372">
                  <c:v>43796</c:v>
                </c:pt>
                <c:pt idx="373">
                  <c:v>43797</c:v>
                </c:pt>
                <c:pt idx="374">
                  <c:v>43798</c:v>
                </c:pt>
                <c:pt idx="375">
                  <c:v>43799</c:v>
                </c:pt>
                <c:pt idx="376">
                  <c:v>43800</c:v>
                </c:pt>
                <c:pt idx="377">
                  <c:v>43801</c:v>
                </c:pt>
                <c:pt idx="378">
                  <c:v>43802</c:v>
                </c:pt>
                <c:pt idx="379">
                  <c:v>43803</c:v>
                </c:pt>
                <c:pt idx="380">
                  <c:v>43804</c:v>
                </c:pt>
                <c:pt idx="381">
                  <c:v>43805</c:v>
                </c:pt>
                <c:pt idx="382">
                  <c:v>43806</c:v>
                </c:pt>
                <c:pt idx="383">
                  <c:v>43807</c:v>
                </c:pt>
                <c:pt idx="384">
                  <c:v>43808</c:v>
                </c:pt>
                <c:pt idx="385">
                  <c:v>43809</c:v>
                </c:pt>
                <c:pt idx="386">
                  <c:v>43810</c:v>
                </c:pt>
                <c:pt idx="387">
                  <c:v>43811</c:v>
                </c:pt>
                <c:pt idx="388">
                  <c:v>43812</c:v>
                </c:pt>
                <c:pt idx="389">
                  <c:v>43813</c:v>
                </c:pt>
                <c:pt idx="390">
                  <c:v>43814</c:v>
                </c:pt>
                <c:pt idx="391">
                  <c:v>43815</c:v>
                </c:pt>
                <c:pt idx="392">
                  <c:v>43816</c:v>
                </c:pt>
                <c:pt idx="393">
                  <c:v>43817</c:v>
                </c:pt>
                <c:pt idx="394">
                  <c:v>43818</c:v>
                </c:pt>
                <c:pt idx="395">
                  <c:v>43819</c:v>
                </c:pt>
                <c:pt idx="396">
                  <c:v>43820</c:v>
                </c:pt>
                <c:pt idx="397">
                  <c:v>43821</c:v>
                </c:pt>
                <c:pt idx="398">
                  <c:v>43822</c:v>
                </c:pt>
                <c:pt idx="399">
                  <c:v>43823</c:v>
                </c:pt>
                <c:pt idx="400">
                  <c:v>43824</c:v>
                </c:pt>
                <c:pt idx="401">
                  <c:v>43825</c:v>
                </c:pt>
                <c:pt idx="402">
                  <c:v>43826</c:v>
                </c:pt>
                <c:pt idx="403">
                  <c:v>43827</c:v>
                </c:pt>
                <c:pt idx="404">
                  <c:v>43828</c:v>
                </c:pt>
                <c:pt idx="405">
                  <c:v>43829</c:v>
                </c:pt>
                <c:pt idx="406">
                  <c:v>43830</c:v>
                </c:pt>
                <c:pt idx="407">
                  <c:v>43831</c:v>
                </c:pt>
                <c:pt idx="408">
                  <c:v>43832</c:v>
                </c:pt>
                <c:pt idx="409">
                  <c:v>43833</c:v>
                </c:pt>
                <c:pt idx="410">
                  <c:v>43834</c:v>
                </c:pt>
                <c:pt idx="411">
                  <c:v>43835</c:v>
                </c:pt>
                <c:pt idx="412">
                  <c:v>43836</c:v>
                </c:pt>
                <c:pt idx="413">
                  <c:v>43837</c:v>
                </c:pt>
                <c:pt idx="414">
                  <c:v>43838</c:v>
                </c:pt>
                <c:pt idx="415">
                  <c:v>43839</c:v>
                </c:pt>
                <c:pt idx="416">
                  <c:v>43840</c:v>
                </c:pt>
                <c:pt idx="417">
                  <c:v>43841</c:v>
                </c:pt>
                <c:pt idx="418">
                  <c:v>43842</c:v>
                </c:pt>
                <c:pt idx="419">
                  <c:v>43843</c:v>
                </c:pt>
                <c:pt idx="420">
                  <c:v>43844</c:v>
                </c:pt>
                <c:pt idx="421">
                  <c:v>43845</c:v>
                </c:pt>
                <c:pt idx="422">
                  <c:v>43846</c:v>
                </c:pt>
                <c:pt idx="423">
                  <c:v>43847</c:v>
                </c:pt>
                <c:pt idx="424">
                  <c:v>43848</c:v>
                </c:pt>
                <c:pt idx="425">
                  <c:v>43849</c:v>
                </c:pt>
                <c:pt idx="426">
                  <c:v>43850</c:v>
                </c:pt>
                <c:pt idx="427">
                  <c:v>43851</c:v>
                </c:pt>
                <c:pt idx="428">
                  <c:v>43852</c:v>
                </c:pt>
                <c:pt idx="429">
                  <c:v>43853</c:v>
                </c:pt>
                <c:pt idx="430">
                  <c:v>43854</c:v>
                </c:pt>
                <c:pt idx="431">
                  <c:v>43855</c:v>
                </c:pt>
                <c:pt idx="432">
                  <c:v>43856</c:v>
                </c:pt>
                <c:pt idx="433">
                  <c:v>43857</c:v>
                </c:pt>
                <c:pt idx="434">
                  <c:v>43858</c:v>
                </c:pt>
                <c:pt idx="435">
                  <c:v>43859</c:v>
                </c:pt>
                <c:pt idx="436">
                  <c:v>43860</c:v>
                </c:pt>
                <c:pt idx="437">
                  <c:v>43861</c:v>
                </c:pt>
                <c:pt idx="438">
                  <c:v>43862</c:v>
                </c:pt>
                <c:pt idx="439">
                  <c:v>43863</c:v>
                </c:pt>
                <c:pt idx="440">
                  <c:v>43864</c:v>
                </c:pt>
                <c:pt idx="441">
                  <c:v>43865</c:v>
                </c:pt>
                <c:pt idx="442">
                  <c:v>43866</c:v>
                </c:pt>
                <c:pt idx="443">
                  <c:v>43867</c:v>
                </c:pt>
                <c:pt idx="444">
                  <c:v>43868</c:v>
                </c:pt>
                <c:pt idx="445">
                  <c:v>43869</c:v>
                </c:pt>
                <c:pt idx="446">
                  <c:v>43870</c:v>
                </c:pt>
                <c:pt idx="447">
                  <c:v>43871</c:v>
                </c:pt>
                <c:pt idx="448">
                  <c:v>43872</c:v>
                </c:pt>
                <c:pt idx="449">
                  <c:v>43873</c:v>
                </c:pt>
                <c:pt idx="450">
                  <c:v>43874</c:v>
                </c:pt>
                <c:pt idx="451">
                  <c:v>43875</c:v>
                </c:pt>
                <c:pt idx="452">
                  <c:v>43876</c:v>
                </c:pt>
                <c:pt idx="453">
                  <c:v>43877</c:v>
                </c:pt>
                <c:pt idx="454">
                  <c:v>43878</c:v>
                </c:pt>
                <c:pt idx="455">
                  <c:v>43879</c:v>
                </c:pt>
                <c:pt idx="456">
                  <c:v>43880</c:v>
                </c:pt>
                <c:pt idx="457">
                  <c:v>43881</c:v>
                </c:pt>
                <c:pt idx="458">
                  <c:v>43882</c:v>
                </c:pt>
                <c:pt idx="459">
                  <c:v>43883</c:v>
                </c:pt>
                <c:pt idx="460">
                  <c:v>43884</c:v>
                </c:pt>
                <c:pt idx="461">
                  <c:v>43885</c:v>
                </c:pt>
                <c:pt idx="462">
                  <c:v>43886</c:v>
                </c:pt>
                <c:pt idx="463">
                  <c:v>43887</c:v>
                </c:pt>
                <c:pt idx="464">
                  <c:v>43888</c:v>
                </c:pt>
                <c:pt idx="465">
                  <c:v>43889</c:v>
                </c:pt>
                <c:pt idx="466">
                  <c:v>43890</c:v>
                </c:pt>
                <c:pt idx="467">
                  <c:v>43891</c:v>
                </c:pt>
                <c:pt idx="468">
                  <c:v>43892</c:v>
                </c:pt>
                <c:pt idx="469">
                  <c:v>43893</c:v>
                </c:pt>
                <c:pt idx="470">
                  <c:v>43894</c:v>
                </c:pt>
                <c:pt idx="471">
                  <c:v>43895</c:v>
                </c:pt>
                <c:pt idx="472">
                  <c:v>43896</c:v>
                </c:pt>
                <c:pt idx="473">
                  <c:v>43897</c:v>
                </c:pt>
                <c:pt idx="474">
                  <c:v>43898</c:v>
                </c:pt>
                <c:pt idx="475">
                  <c:v>43899</c:v>
                </c:pt>
                <c:pt idx="476">
                  <c:v>43900</c:v>
                </c:pt>
                <c:pt idx="477">
                  <c:v>43901</c:v>
                </c:pt>
                <c:pt idx="478">
                  <c:v>43902</c:v>
                </c:pt>
                <c:pt idx="479">
                  <c:v>43903</c:v>
                </c:pt>
                <c:pt idx="480">
                  <c:v>43904</c:v>
                </c:pt>
                <c:pt idx="481">
                  <c:v>43905</c:v>
                </c:pt>
                <c:pt idx="482">
                  <c:v>43906</c:v>
                </c:pt>
                <c:pt idx="483">
                  <c:v>43907</c:v>
                </c:pt>
                <c:pt idx="484">
                  <c:v>43908</c:v>
                </c:pt>
                <c:pt idx="485">
                  <c:v>43909</c:v>
                </c:pt>
                <c:pt idx="486">
                  <c:v>43910</c:v>
                </c:pt>
                <c:pt idx="487">
                  <c:v>43911</c:v>
                </c:pt>
                <c:pt idx="488">
                  <c:v>43912</c:v>
                </c:pt>
                <c:pt idx="489">
                  <c:v>43913</c:v>
                </c:pt>
                <c:pt idx="490">
                  <c:v>43914</c:v>
                </c:pt>
                <c:pt idx="491">
                  <c:v>43915</c:v>
                </c:pt>
                <c:pt idx="492">
                  <c:v>43916</c:v>
                </c:pt>
                <c:pt idx="493">
                  <c:v>43917</c:v>
                </c:pt>
                <c:pt idx="494">
                  <c:v>43918</c:v>
                </c:pt>
                <c:pt idx="495">
                  <c:v>43919</c:v>
                </c:pt>
                <c:pt idx="496">
                  <c:v>43920</c:v>
                </c:pt>
                <c:pt idx="497">
                  <c:v>43921</c:v>
                </c:pt>
                <c:pt idx="498">
                  <c:v>43922</c:v>
                </c:pt>
                <c:pt idx="499">
                  <c:v>43923</c:v>
                </c:pt>
                <c:pt idx="500">
                  <c:v>43924</c:v>
                </c:pt>
                <c:pt idx="501">
                  <c:v>43925</c:v>
                </c:pt>
                <c:pt idx="502">
                  <c:v>43926</c:v>
                </c:pt>
                <c:pt idx="503">
                  <c:v>43927</c:v>
                </c:pt>
                <c:pt idx="504">
                  <c:v>43928</c:v>
                </c:pt>
                <c:pt idx="505">
                  <c:v>43929</c:v>
                </c:pt>
                <c:pt idx="506">
                  <c:v>43930</c:v>
                </c:pt>
                <c:pt idx="507">
                  <c:v>43931</c:v>
                </c:pt>
                <c:pt idx="508">
                  <c:v>43932</c:v>
                </c:pt>
                <c:pt idx="509">
                  <c:v>43933</c:v>
                </c:pt>
                <c:pt idx="510">
                  <c:v>43934</c:v>
                </c:pt>
                <c:pt idx="511">
                  <c:v>43935</c:v>
                </c:pt>
                <c:pt idx="512">
                  <c:v>43936</c:v>
                </c:pt>
                <c:pt idx="513">
                  <c:v>43937</c:v>
                </c:pt>
                <c:pt idx="514">
                  <c:v>43938</c:v>
                </c:pt>
                <c:pt idx="515">
                  <c:v>43939</c:v>
                </c:pt>
                <c:pt idx="516">
                  <c:v>43940</c:v>
                </c:pt>
                <c:pt idx="517">
                  <c:v>43941</c:v>
                </c:pt>
                <c:pt idx="518">
                  <c:v>43942</c:v>
                </c:pt>
                <c:pt idx="519">
                  <c:v>43943</c:v>
                </c:pt>
                <c:pt idx="520">
                  <c:v>43944</c:v>
                </c:pt>
                <c:pt idx="521">
                  <c:v>43945</c:v>
                </c:pt>
                <c:pt idx="522">
                  <c:v>43946</c:v>
                </c:pt>
                <c:pt idx="523">
                  <c:v>43947</c:v>
                </c:pt>
                <c:pt idx="524">
                  <c:v>43948</c:v>
                </c:pt>
                <c:pt idx="525">
                  <c:v>43949</c:v>
                </c:pt>
                <c:pt idx="526">
                  <c:v>43950</c:v>
                </c:pt>
                <c:pt idx="527">
                  <c:v>43951</c:v>
                </c:pt>
                <c:pt idx="528">
                  <c:v>43952</c:v>
                </c:pt>
                <c:pt idx="529">
                  <c:v>43953</c:v>
                </c:pt>
                <c:pt idx="530">
                  <c:v>43954</c:v>
                </c:pt>
                <c:pt idx="531">
                  <c:v>43955</c:v>
                </c:pt>
                <c:pt idx="532">
                  <c:v>43956</c:v>
                </c:pt>
                <c:pt idx="533">
                  <c:v>43957</c:v>
                </c:pt>
                <c:pt idx="534">
                  <c:v>43958</c:v>
                </c:pt>
                <c:pt idx="535">
                  <c:v>43959</c:v>
                </c:pt>
                <c:pt idx="536">
                  <c:v>43960</c:v>
                </c:pt>
                <c:pt idx="537">
                  <c:v>43961</c:v>
                </c:pt>
                <c:pt idx="538">
                  <c:v>43962</c:v>
                </c:pt>
                <c:pt idx="539">
                  <c:v>43963</c:v>
                </c:pt>
                <c:pt idx="540">
                  <c:v>43964</c:v>
                </c:pt>
                <c:pt idx="541">
                  <c:v>43965</c:v>
                </c:pt>
                <c:pt idx="542">
                  <c:v>43966</c:v>
                </c:pt>
                <c:pt idx="543">
                  <c:v>43967</c:v>
                </c:pt>
                <c:pt idx="544">
                  <c:v>43968</c:v>
                </c:pt>
                <c:pt idx="545">
                  <c:v>43969</c:v>
                </c:pt>
                <c:pt idx="546">
                  <c:v>43970</c:v>
                </c:pt>
                <c:pt idx="547">
                  <c:v>43971</c:v>
                </c:pt>
                <c:pt idx="548">
                  <c:v>43972</c:v>
                </c:pt>
                <c:pt idx="549">
                  <c:v>43973</c:v>
                </c:pt>
                <c:pt idx="550">
                  <c:v>43974</c:v>
                </c:pt>
                <c:pt idx="551">
                  <c:v>43975</c:v>
                </c:pt>
                <c:pt idx="552">
                  <c:v>43976</c:v>
                </c:pt>
                <c:pt idx="553">
                  <c:v>43977</c:v>
                </c:pt>
              </c:numCache>
            </c:numRef>
          </c:cat>
          <c:val>
            <c:numRef>
              <c:f>运行数据!$BY$7:$BY$999</c:f>
              <c:numCache>
                <c:formatCode>0%</c:formatCode>
                <c:ptCount val="993"/>
                <c:pt idx="0">
                  <c:v>1.0172808</c:v>
                </c:pt>
                <c:pt idx="1">
                  <c:v>0.97116734666666671</c:v>
                </c:pt>
                <c:pt idx="2">
                  <c:v>1.1643523999999998</c:v>
                </c:pt>
                <c:pt idx="3">
                  <c:v>1.0062327933333333</c:v>
                </c:pt>
                <c:pt idx="4">
                  <c:v>0.88484586666666665</c:v>
                </c:pt>
                <c:pt idx="5">
                  <c:v>1.0114992</c:v>
                </c:pt>
                <c:pt idx="6">
                  <c:v>1.0146126666666666</c:v>
                </c:pt>
                <c:pt idx="7">
                  <c:v>1.0345765066666666</c:v>
                </c:pt>
                <c:pt idx="8">
                  <c:v>0.99264969999999997</c:v>
                </c:pt>
                <c:pt idx="9">
                  <c:v>1.0265522666666667</c:v>
                </c:pt>
                <c:pt idx="10">
                  <c:v>0.88896702000000005</c:v>
                </c:pt>
                <c:pt idx="11">
                  <c:v>1.0049742666666668</c:v>
                </c:pt>
                <c:pt idx="12">
                  <c:v>1.1550172200000002</c:v>
                </c:pt>
                <c:pt idx="13">
                  <c:v>1.0946623999999998</c:v>
                </c:pt>
                <c:pt idx="14">
                  <c:v>0.96352871999999989</c:v>
                </c:pt>
                <c:pt idx="15">
                  <c:v>0.95236476000000003</c:v>
                </c:pt>
                <c:pt idx="16">
                  <c:v>1.0101388</c:v>
                </c:pt>
                <c:pt idx="17">
                  <c:v>1.1024190199999999</c:v>
                </c:pt>
                <c:pt idx="18">
                  <c:v>0.96086682666666667</c:v>
                </c:pt>
                <c:pt idx="19">
                  <c:v>1.0554460666666667</c:v>
                </c:pt>
                <c:pt idx="20">
                  <c:v>0.99472672000000006</c:v>
                </c:pt>
                <c:pt idx="21">
                  <c:v>1.0114901333333333</c:v>
                </c:pt>
                <c:pt idx="22">
                  <c:v>0.99179729999999999</c:v>
                </c:pt>
                <c:pt idx="23">
                  <c:v>0.65704006666666659</c:v>
                </c:pt>
                <c:pt idx="24">
                  <c:v>1.012362</c:v>
                </c:pt>
                <c:pt idx="25">
                  <c:v>0.95472000000000001</c:v>
                </c:pt>
                <c:pt idx="26">
                  <c:v>1.0302429599999998</c:v>
                </c:pt>
                <c:pt idx="27">
                  <c:v>0.93650999999999995</c:v>
                </c:pt>
                <c:pt idx="28">
                  <c:v>0.96474934666666667</c:v>
                </c:pt>
                <c:pt idx="29">
                  <c:v>0.99210285333333348</c:v>
                </c:pt>
                <c:pt idx="30">
                  <c:v>1.0512224999999999</c:v>
                </c:pt>
                <c:pt idx="31">
                  <c:v>0.97136</c:v>
                </c:pt>
                <c:pt idx="32">
                  <c:v>1.0208378333333332</c:v>
                </c:pt>
                <c:pt idx="33">
                  <c:v>1.0175727466666666</c:v>
                </c:pt>
                <c:pt idx="34">
                  <c:v>1.014572</c:v>
                </c:pt>
                <c:pt idx="35">
                  <c:v>1.0901374400000001</c:v>
                </c:pt>
                <c:pt idx="36">
                  <c:v>1.0439850666666668</c:v>
                </c:pt>
                <c:pt idx="37">
                  <c:v>1.0569953333333333</c:v>
                </c:pt>
                <c:pt idx="38">
                  <c:v>1.0468811999999998</c:v>
                </c:pt>
                <c:pt idx="39">
                  <c:v>1.0436968</c:v>
                </c:pt>
                <c:pt idx="40">
                  <c:v>1.0349055999999999</c:v>
                </c:pt>
                <c:pt idx="41">
                  <c:v>0.98967090000000002</c:v>
                </c:pt>
                <c:pt idx="42">
                  <c:v>0.8968957466666666</c:v>
                </c:pt>
                <c:pt idx="43">
                  <c:v>1.0135594666666667</c:v>
                </c:pt>
                <c:pt idx="44">
                  <c:v>0.97281439999999997</c:v>
                </c:pt>
                <c:pt idx="45">
                  <c:v>1.0605899733333335</c:v>
                </c:pt>
                <c:pt idx="46">
                  <c:v>0.98397407333333331</c:v>
                </c:pt>
                <c:pt idx="47">
                  <c:v>0.97093456</c:v>
                </c:pt>
                <c:pt idx="48">
                  <c:v>0.90256469333333333</c:v>
                </c:pt>
                <c:pt idx="49">
                  <c:v>0.83397507999999998</c:v>
                </c:pt>
                <c:pt idx="50">
                  <c:v>0.7665194666666667</c:v>
                </c:pt>
                <c:pt idx="51">
                  <c:v>1.0532671999999998</c:v>
                </c:pt>
                <c:pt idx="52">
                  <c:v>1.081728</c:v>
                </c:pt>
                <c:pt idx="53">
                  <c:v>1.1074736999999999</c:v>
                </c:pt>
                <c:pt idx="54">
                  <c:v>0.82994702666666664</c:v>
                </c:pt>
                <c:pt idx="55">
                  <c:v>0.884884</c:v>
                </c:pt>
                <c:pt idx="56">
                  <c:v>0.95229573333333328</c:v>
                </c:pt>
                <c:pt idx="57">
                  <c:v>1.1238421333333333</c:v>
                </c:pt>
                <c:pt idx="58">
                  <c:v>0.83255920000000005</c:v>
                </c:pt>
                <c:pt idx="59">
                  <c:v>0.91353693333333341</c:v>
                </c:pt>
                <c:pt idx="60">
                  <c:v>1.0797583066666667</c:v>
                </c:pt>
                <c:pt idx="61">
                  <c:v>1.1476620533333333</c:v>
                </c:pt>
                <c:pt idx="62">
                  <c:v>0.95803026666666669</c:v>
                </c:pt>
                <c:pt idx="63">
                  <c:v>0.99304400000000004</c:v>
                </c:pt>
                <c:pt idx="64">
                  <c:v>0.97232666666666667</c:v>
                </c:pt>
                <c:pt idx="65">
                  <c:v>1.0670181066666666</c:v>
                </c:pt>
                <c:pt idx="66">
                  <c:v>1.0698653200000001</c:v>
                </c:pt>
                <c:pt idx="67">
                  <c:v>1.1238880533333335</c:v>
                </c:pt>
                <c:pt idx="68">
                  <c:v>0.99379274666666673</c:v>
                </c:pt>
                <c:pt idx="69">
                  <c:v>0.86743066666666668</c:v>
                </c:pt>
                <c:pt idx="70">
                  <c:v>1.0373678933333335</c:v>
                </c:pt>
                <c:pt idx="71">
                  <c:v>1.1164863599999999</c:v>
                </c:pt>
                <c:pt idx="72">
                  <c:v>0.97158474000000006</c:v>
                </c:pt>
                <c:pt idx="73">
                  <c:v>0.8945691733333333</c:v>
                </c:pt>
                <c:pt idx="74">
                  <c:v>1.0762165733333333</c:v>
                </c:pt>
                <c:pt idx="75">
                  <c:v>0.91909920000000001</c:v>
                </c:pt>
                <c:pt idx="76">
                  <c:v>1.0246271199999999</c:v>
                </c:pt>
                <c:pt idx="77">
                  <c:v>0.90030655999999998</c:v>
                </c:pt>
                <c:pt idx="78">
                  <c:v>0.89131261333333334</c:v>
                </c:pt>
                <c:pt idx="79">
                  <c:v>0.95771484666666673</c:v>
                </c:pt>
                <c:pt idx="80">
                  <c:v>1.2037405000000001</c:v>
                </c:pt>
                <c:pt idx="81">
                  <c:v>1.17821584</c:v>
                </c:pt>
                <c:pt idx="82">
                  <c:v>0.95426675999999999</c:v>
                </c:pt>
                <c:pt idx="83">
                  <c:v>1.023903708</c:v>
                </c:pt>
                <c:pt idx="84">
                  <c:v>0.88799983999999998</c:v>
                </c:pt>
                <c:pt idx="85">
                  <c:v>0.90500874666666675</c:v>
                </c:pt>
                <c:pt idx="86">
                  <c:v>0.96799262000000008</c:v>
                </c:pt>
                <c:pt idx="87">
                  <c:v>1.0372671999999998</c:v>
                </c:pt>
                <c:pt idx="88">
                  <c:v>1.09581924</c:v>
                </c:pt>
                <c:pt idx="89">
                  <c:v>0.98789853333333333</c:v>
                </c:pt>
                <c:pt idx="90">
                  <c:v>0.98308980000000001</c:v>
                </c:pt>
                <c:pt idx="91">
                  <c:v>1.0391654933333332</c:v>
                </c:pt>
                <c:pt idx="92">
                  <c:v>1.0995646399999999</c:v>
                </c:pt>
                <c:pt idx="93">
                  <c:v>1.10910036</c:v>
                </c:pt>
                <c:pt idx="94">
                  <c:v>1.1087901333333332</c:v>
                </c:pt>
                <c:pt idx="95">
                  <c:v>1.0396352</c:v>
                </c:pt>
                <c:pt idx="96">
                  <c:v>1.0991698799999998</c:v>
                </c:pt>
                <c:pt idx="97">
                  <c:v>1.0312081733333334</c:v>
                </c:pt>
                <c:pt idx="98">
                  <c:v>1.1419782200000002</c:v>
                </c:pt>
                <c:pt idx="99">
                  <c:v>1.1847269999999999</c:v>
                </c:pt>
                <c:pt idx="100">
                  <c:v>1.1757732000000001</c:v>
                </c:pt>
                <c:pt idx="101">
                  <c:v>1.1013263466666665</c:v>
                </c:pt>
                <c:pt idx="102">
                  <c:v>1.1060166</c:v>
                </c:pt>
                <c:pt idx="103">
                  <c:v>1.0630949333333333</c:v>
                </c:pt>
                <c:pt idx="104">
                  <c:v>1.16942762</c:v>
                </c:pt>
                <c:pt idx="105">
                  <c:v>1.0462711999999998</c:v>
                </c:pt>
                <c:pt idx="106">
                  <c:v>1.0864686666666665</c:v>
                </c:pt>
                <c:pt idx="107">
                  <c:v>1.1032267999999998</c:v>
                </c:pt>
                <c:pt idx="108">
                  <c:v>1.0399675866666667</c:v>
                </c:pt>
                <c:pt idx="109">
                  <c:v>1.00959234</c:v>
                </c:pt>
                <c:pt idx="110">
                  <c:v>1.0522153400000001</c:v>
                </c:pt>
                <c:pt idx="111">
                  <c:v>1.0467363866666668</c:v>
                </c:pt>
                <c:pt idx="112">
                  <c:v>1.0408950666666668</c:v>
                </c:pt>
                <c:pt idx="113">
                  <c:v>1.0868951600000001</c:v>
                </c:pt>
                <c:pt idx="114">
                  <c:v>1.0563833266666667</c:v>
                </c:pt>
                <c:pt idx="115">
                  <c:v>1.0020496000000001</c:v>
                </c:pt>
                <c:pt idx="116">
                  <c:v>0.92721693999999999</c:v>
                </c:pt>
                <c:pt idx="117">
                  <c:v>0.87624559999999996</c:v>
                </c:pt>
                <c:pt idx="118">
                  <c:v>1.0997557200000001</c:v>
                </c:pt>
                <c:pt idx="119">
                  <c:v>1.1642162199999999</c:v>
                </c:pt>
                <c:pt idx="120">
                  <c:v>0.9798075466666667</c:v>
                </c:pt>
                <c:pt idx="121">
                  <c:v>1.0231239333333333</c:v>
                </c:pt>
                <c:pt idx="122">
                  <c:v>1.1388564999999999</c:v>
                </c:pt>
                <c:pt idx="123">
                  <c:v>1.0766150933333334</c:v>
                </c:pt>
                <c:pt idx="124">
                  <c:v>1.1036894399999999</c:v>
                </c:pt>
                <c:pt idx="125">
                  <c:v>1.04552712</c:v>
                </c:pt>
                <c:pt idx="126">
                  <c:v>1.03760176</c:v>
                </c:pt>
                <c:pt idx="127">
                  <c:v>1.0160480000000001</c:v>
                </c:pt>
                <c:pt idx="128">
                  <c:v>0.80019226666666665</c:v>
                </c:pt>
                <c:pt idx="129">
                  <c:v>0.73520754666666666</c:v>
                </c:pt>
                <c:pt idx="130">
                  <c:v>1.0048025866666668</c:v>
                </c:pt>
                <c:pt idx="131">
                  <c:v>0.9895225333333334</c:v>
                </c:pt>
                <c:pt idx="132">
                  <c:v>1.12307544</c:v>
                </c:pt>
                <c:pt idx="133">
                  <c:v>1.0775358933333332</c:v>
                </c:pt>
                <c:pt idx="134">
                  <c:v>1.1325967799999999</c:v>
                </c:pt>
                <c:pt idx="135">
                  <c:v>1.0380726</c:v>
                </c:pt>
                <c:pt idx="136">
                  <c:v>1.1249930666666665</c:v>
                </c:pt>
                <c:pt idx="137">
                  <c:v>1.1905199866666667</c:v>
                </c:pt>
                <c:pt idx="138">
                  <c:v>1.1074173</c:v>
                </c:pt>
                <c:pt idx="139">
                  <c:v>1.1157380000000001</c:v>
                </c:pt>
                <c:pt idx="140">
                  <c:v>1.0508691066666667</c:v>
                </c:pt>
                <c:pt idx="141">
                  <c:v>0.91994552000000007</c:v>
                </c:pt>
                <c:pt idx="142">
                  <c:v>0.65440856000000003</c:v>
                </c:pt>
                <c:pt idx="143">
                  <c:v>0.67802892000000003</c:v>
                </c:pt>
                <c:pt idx="144">
                  <c:v>0.79174523999999991</c:v>
                </c:pt>
                <c:pt idx="145">
                  <c:v>0.55599310666666668</c:v>
                </c:pt>
                <c:pt idx="146">
                  <c:v>1.0015171999999999</c:v>
                </c:pt>
                <c:pt idx="147">
                  <c:v>0.76333333333333331</c:v>
                </c:pt>
                <c:pt idx="148">
                  <c:v>0.69351586666666665</c:v>
                </c:pt>
                <c:pt idx="149">
                  <c:v>0.62335821999999996</c:v>
                </c:pt>
                <c:pt idx="150">
                  <c:v>0.70546366666666671</c:v>
                </c:pt>
                <c:pt idx="151">
                  <c:v>0.41397320000000004</c:v>
                </c:pt>
                <c:pt idx="152">
                  <c:v>0.61204266666666662</c:v>
                </c:pt>
                <c:pt idx="153">
                  <c:v>0.72003708</c:v>
                </c:pt>
                <c:pt idx="154">
                  <c:v>0.80276473333333342</c:v>
                </c:pt>
                <c:pt idx="155">
                  <c:v>0.86986413333333334</c:v>
                </c:pt>
                <c:pt idx="156">
                  <c:v>0.69449603999999998</c:v>
                </c:pt>
                <c:pt idx="157">
                  <c:v>0.57738993333333333</c:v>
                </c:pt>
                <c:pt idx="158">
                  <c:v>0.67234354000000007</c:v>
                </c:pt>
                <c:pt idx="159">
                  <c:v>0.89238786000000003</c:v>
                </c:pt>
                <c:pt idx="160">
                  <c:v>0.96430633333333338</c:v>
                </c:pt>
                <c:pt idx="161">
                  <c:v>0.86339712000000002</c:v>
                </c:pt>
                <c:pt idx="162">
                  <c:v>1.1214661400000001</c:v>
                </c:pt>
                <c:pt idx="163">
                  <c:v>1.2018714399999999</c:v>
                </c:pt>
                <c:pt idx="164">
                  <c:v>1.103</c:v>
                </c:pt>
                <c:pt idx="165">
                  <c:v>1.1018393</c:v>
                </c:pt>
                <c:pt idx="166">
                  <c:v>1.0323525333333334</c:v>
                </c:pt>
                <c:pt idx="167">
                  <c:v>1.0737917066666667</c:v>
                </c:pt>
                <c:pt idx="168">
                  <c:v>1.2003239333333333</c:v>
                </c:pt>
                <c:pt idx="169">
                  <c:v>1.0603563999999999</c:v>
                </c:pt>
                <c:pt idx="170">
                  <c:v>1.04985072</c:v>
                </c:pt>
                <c:pt idx="171">
                  <c:v>1.22154582</c:v>
                </c:pt>
                <c:pt idx="172">
                  <c:v>1.0346611333333333</c:v>
                </c:pt>
                <c:pt idx="173">
                  <c:v>0.94980773333333335</c:v>
                </c:pt>
                <c:pt idx="174">
                  <c:v>0.93376949333333337</c:v>
                </c:pt>
                <c:pt idx="175">
                  <c:v>0.97047253333333339</c:v>
                </c:pt>
                <c:pt idx="176">
                  <c:v>0.98102400000000001</c:v>
                </c:pt>
                <c:pt idx="177">
                  <c:v>0.8653518</c:v>
                </c:pt>
                <c:pt idx="178">
                  <c:v>1.0093940000000001</c:v>
                </c:pt>
                <c:pt idx="179">
                  <c:v>0.83615119999999998</c:v>
                </c:pt>
                <c:pt idx="180">
                  <c:v>0.80687066666666674</c:v>
                </c:pt>
                <c:pt idx="181">
                  <c:v>0.77306543999999999</c:v>
                </c:pt>
                <c:pt idx="182">
                  <c:v>0.7979413866666667</c:v>
                </c:pt>
                <c:pt idx="183">
                  <c:v>0.89102496666666664</c:v>
                </c:pt>
                <c:pt idx="184">
                  <c:v>0.98253383999999999</c:v>
                </c:pt>
                <c:pt idx="185">
                  <c:v>0.79061730666666674</c:v>
                </c:pt>
                <c:pt idx="186">
                  <c:v>0.86728453333333333</c:v>
                </c:pt>
                <c:pt idx="187">
                  <c:v>0.81460931999999997</c:v>
                </c:pt>
                <c:pt idx="188">
                  <c:v>0.84888845333333329</c:v>
                </c:pt>
                <c:pt idx="189">
                  <c:v>1.0315602666666668</c:v>
                </c:pt>
                <c:pt idx="190">
                  <c:v>1.00634008</c:v>
                </c:pt>
                <c:pt idx="191">
                  <c:v>0.9759049666666666</c:v>
                </c:pt>
                <c:pt idx="192">
                  <c:v>0.97146614666666664</c:v>
                </c:pt>
                <c:pt idx="193">
                  <c:v>0.92518771333333338</c:v>
                </c:pt>
                <c:pt idx="194">
                  <c:v>0.7523555466666666</c:v>
                </c:pt>
                <c:pt idx="195">
                  <c:v>0.99831232000000003</c:v>
                </c:pt>
                <c:pt idx="196">
                  <c:v>0.99781108000000007</c:v>
                </c:pt>
                <c:pt idx="197">
                  <c:v>1.0965854533333332</c:v>
                </c:pt>
                <c:pt idx="198">
                  <c:v>1.0458887600000002</c:v>
                </c:pt>
                <c:pt idx="199">
                  <c:v>0.76916956666666669</c:v>
                </c:pt>
                <c:pt idx="200">
                  <c:v>0.79578722666666668</c:v>
                </c:pt>
                <c:pt idx="201">
                  <c:v>0.83095909333333329</c:v>
                </c:pt>
                <c:pt idx="202">
                  <c:v>0.89883546666666669</c:v>
                </c:pt>
                <c:pt idx="203">
                  <c:v>0.75170238</c:v>
                </c:pt>
                <c:pt idx="204">
                  <c:v>0.80665450000000005</c:v>
                </c:pt>
                <c:pt idx="205">
                  <c:v>1.0694323999999999</c:v>
                </c:pt>
                <c:pt idx="206">
                  <c:v>0.8229143533333334</c:v>
                </c:pt>
                <c:pt idx="207">
                  <c:v>0.89649536666666663</c:v>
                </c:pt>
                <c:pt idx="208">
                  <c:v>0.79833695999999998</c:v>
                </c:pt>
                <c:pt idx="209">
                  <c:v>0.83050928000000002</c:v>
                </c:pt>
                <c:pt idx="210">
                  <c:v>0.9447646386666666</c:v>
                </c:pt>
                <c:pt idx="211">
                  <c:v>0.88093738666666677</c:v>
                </c:pt>
                <c:pt idx="212">
                  <c:v>0.77148996000000003</c:v>
                </c:pt>
                <c:pt idx="213">
                  <c:v>0.72354581333333334</c:v>
                </c:pt>
                <c:pt idx="214">
                  <c:v>0.62932306666666671</c:v>
                </c:pt>
                <c:pt idx="215">
                  <c:v>0.66132108000000001</c:v>
                </c:pt>
                <c:pt idx="216">
                  <c:v>0.74514047999999999</c:v>
                </c:pt>
                <c:pt idx="217">
                  <c:v>0.55040589333333334</c:v>
                </c:pt>
                <c:pt idx="218">
                  <c:v>0.85767245333333331</c:v>
                </c:pt>
                <c:pt idx="219">
                  <c:v>0.65753354666666675</c:v>
                </c:pt>
                <c:pt idx="220">
                  <c:v>0.82860122666666658</c:v>
                </c:pt>
                <c:pt idx="221">
                  <c:v>0.87454119999999991</c:v>
                </c:pt>
                <c:pt idx="222">
                  <c:v>0.91724845333333338</c:v>
                </c:pt>
                <c:pt idx="223">
                  <c:v>1.14481656</c:v>
                </c:pt>
                <c:pt idx="224">
                  <c:v>0.79950931999999997</c:v>
                </c:pt>
                <c:pt idx="225">
                  <c:v>0.96458678666666675</c:v>
                </c:pt>
                <c:pt idx="226">
                  <c:v>0.8047804266666666</c:v>
                </c:pt>
                <c:pt idx="227">
                  <c:v>0.98661750000000004</c:v>
                </c:pt>
                <c:pt idx="228">
                  <c:v>0.8397290466666667</c:v>
                </c:pt>
                <c:pt idx="229">
                  <c:v>0.77380508000000003</c:v>
                </c:pt>
                <c:pt idx="230">
                  <c:v>0.74579786666666659</c:v>
                </c:pt>
                <c:pt idx="231">
                  <c:v>0.71777845333333334</c:v>
                </c:pt>
                <c:pt idx="232">
                  <c:v>0.6614711133333333</c:v>
                </c:pt>
                <c:pt idx="233">
                  <c:v>0.67156576666666667</c:v>
                </c:pt>
                <c:pt idx="234">
                  <c:v>0.72991493333333335</c:v>
                </c:pt>
                <c:pt idx="235">
                  <c:v>0.74313927333333341</c:v>
                </c:pt>
                <c:pt idx="236">
                  <c:v>0.83698441333333329</c:v>
                </c:pt>
                <c:pt idx="237">
                  <c:v>0.81880682000000005</c:v>
                </c:pt>
                <c:pt idx="238">
                  <c:v>0.78420138666666661</c:v>
                </c:pt>
                <c:pt idx="239">
                  <c:v>0.81694270666666668</c:v>
                </c:pt>
                <c:pt idx="240">
                  <c:v>0.74993912000000007</c:v>
                </c:pt>
                <c:pt idx="241">
                  <c:v>0.86866859333333335</c:v>
                </c:pt>
                <c:pt idx="242">
                  <c:v>0.99329482666666657</c:v>
                </c:pt>
                <c:pt idx="243">
                  <c:v>0.99688373333333336</c:v>
                </c:pt>
                <c:pt idx="244">
                  <c:v>0.73857251999999995</c:v>
                </c:pt>
                <c:pt idx="245">
                  <c:v>0.84605210666666675</c:v>
                </c:pt>
                <c:pt idx="246">
                  <c:v>0.96271266666666666</c:v>
                </c:pt>
                <c:pt idx="247">
                  <c:v>0.85006887333333336</c:v>
                </c:pt>
                <c:pt idx="248">
                  <c:v>0.90507202666666664</c:v>
                </c:pt>
                <c:pt idx="249">
                  <c:v>0.90669833333333338</c:v>
                </c:pt>
                <c:pt idx="250">
                  <c:v>0.88528858666666665</c:v>
                </c:pt>
                <c:pt idx="251">
                  <c:v>0.7529946666666667</c:v>
                </c:pt>
                <c:pt idx="252">
                  <c:v>0.83995266666666668</c:v>
                </c:pt>
                <c:pt idx="253">
                  <c:v>1.0938182999999999</c:v>
                </c:pt>
                <c:pt idx="254">
                  <c:v>1.13683456</c:v>
                </c:pt>
                <c:pt idx="255">
                  <c:v>1.16908178</c:v>
                </c:pt>
                <c:pt idx="256">
                  <c:v>1.1105224533333333</c:v>
                </c:pt>
                <c:pt idx="257">
                  <c:v>0.96037823333333328</c:v>
                </c:pt>
                <c:pt idx="258">
                  <c:v>1.0012407866666666</c:v>
                </c:pt>
                <c:pt idx="259">
                  <c:v>0.8128512</c:v>
                </c:pt>
                <c:pt idx="260">
                  <c:v>0.74955390666666666</c:v>
                </c:pt>
                <c:pt idx="261">
                  <c:v>0.78966666666666663</c:v>
                </c:pt>
                <c:pt idx="262">
                  <c:v>0.90741213333333337</c:v>
                </c:pt>
                <c:pt idx="263">
                  <c:v>0.77379359999999997</c:v>
                </c:pt>
                <c:pt idx="264">
                  <c:v>0.87172090666666668</c:v>
                </c:pt>
                <c:pt idx="265">
                  <c:v>1.4244798400000001</c:v>
                </c:pt>
                <c:pt idx="266">
                  <c:v>1.0022327066666665</c:v>
                </c:pt>
                <c:pt idx="267">
                  <c:v>0.87399540666666653</c:v>
                </c:pt>
                <c:pt idx="268">
                  <c:v>0.75781070666666661</c:v>
                </c:pt>
                <c:pt idx="269">
                  <c:v>0.71367294666666659</c:v>
                </c:pt>
                <c:pt idx="270">
                  <c:v>0.78218675333333343</c:v>
                </c:pt>
                <c:pt idx="271">
                  <c:v>0.63743866666666671</c:v>
                </c:pt>
                <c:pt idx="272">
                  <c:v>0.70140000000000002</c:v>
                </c:pt>
                <c:pt idx="273">
                  <c:v>0.72879400000000005</c:v>
                </c:pt>
                <c:pt idx="274">
                  <c:v>0.7713856933333334</c:v>
                </c:pt>
                <c:pt idx="275">
                  <c:v>0.78351839999999995</c:v>
                </c:pt>
                <c:pt idx="276">
                  <c:v>0.56053920000000002</c:v>
                </c:pt>
                <c:pt idx="277">
                  <c:v>0.68599608000000001</c:v>
                </c:pt>
                <c:pt idx="278">
                  <c:v>0.77989735333333332</c:v>
                </c:pt>
                <c:pt idx="279">
                  <c:v>0.78598208000000003</c:v>
                </c:pt>
                <c:pt idx="280">
                  <c:v>0.81470047333333329</c:v>
                </c:pt>
                <c:pt idx="281">
                  <c:v>0.83284599999999998</c:v>
                </c:pt>
                <c:pt idx="282">
                  <c:v>0.83502061999999999</c:v>
                </c:pt>
                <c:pt idx="283">
                  <c:v>1.0244941333333333</c:v>
                </c:pt>
                <c:pt idx="284">
                  <c:v>0.87896595333333338</c:v>
                </c:pt>
                <c:pt idx="285">
                  <c:v>0.87946343999999999</c:v>
                </c:pt>
                <c:pt idx="286">
                  <c:v>0.74749010000000005</c:v>
                </c:pt>
                <c:pt idx="287">
                  <c:v>0.65403306666666672</c:v>
                </c:pt>
                <c:pt idx="288">
                  <c:v>0.66601109999999997</c:v>
                </c:pt>
                <c:pt idx="289">
                  <c:v>0.68191918666666662</c:v>
                </c:pt>
                <c:pt idx="290">
                  <c:v>0.72442499999999999</c:v>
                </c:pt>
                <c:pt idx="291">
                  <c:v>0.78181599999999996</c:v>
                </c:pt>
                <c:pt idx="292">
                  <c:v>0.85267986000000007</c:v>
                </c:pt>
                <c:pt idx="293">
                  <c:v>0.8387904266666667</c:v>
                </c:pt>
                <c:pt idx="294">
                  <c:v>0.87971952000000009</c:v>
                </c:pt>
                <c:pt idx="295">
                  <c:v>0.91299029333333326</c:v>
                </c:pt>
                <c:pt idx="296">
                  <c:v>0.87519796666666672</c:v>
                </c:pt>
                <c:pt idx="297">
                  <c:v>0.88933643999999989</c:v>
                </c:pt>
                <c:pt idx="298">
                  <c:v>1.0031101933333333</c:v>
                </c:pt>
                <c:pt idx="299">
                  <c:v>0.86548848666666667</c:v>
                </c:pt>
                <c:pt idx="300">
                  <c:v>0.77807565333333328</c:v>
                </c:pt>
                <c:pt idx="301">
                  <c:v>0.90154831999999996</c:v>
                </c:pt>
                <c:pt idx="302">
                  <c:v>0.96679373999999996</c:v>
                </c:pt>
                <c:pt idx="303">
                  <c:v>0.88385629333333326</c:v>
                </c:pt>
                <c:pt idx="304">
                  <c:v>0.79646665999999999</c:v>
                </c:pt>
                <c:pt idx="305">
                  <c:v>0.77906383999999995</c:v>
                </c:pt>
                <c:pt idx="306">
                  <c:v>0.82804879333333337</c:v>
                </c:pt>
                <c:pt idx="307">
                  <c:v>0.73450300000000002</c:v>
                </c:pt>
                <c:pt idx="308">
                  <c:v>0.852078</c:v>
                </c:pt>
                <c:pt idx="309">
                  <c:v>0.90205420000000003</c:v>
                </c:pt>
                <c:pt idx="310">
                  <c:v>0.77649626666666671</c:v>
                </c:pt>
                <c:pt idx="311">
                  <c:v>0.68872410666666661</c:v>
                </c:pt>
                <c:pt idx="312">
                  <c:v>0.79373722666666668</c:v>
                </c:pt>
                <c:pt idx="313">
                  <c:v>0.75109197333333333</c:v>
                </c:pt>
                <c:pt idx="314">
                  <c:v>0.83585067333333329</c:v>
                </c:pt>
                <c:pt idx="315">
                  <c:v>0.87054602666666658</c:v>
                </c:pt>
                <c:pt idx="316">
                  <c:v>0.80924160000000001</c:v>
                </c:pt>
                <c:pt idx="317">
                  <c:v>0.7987489866666666</c:v>
                </c:pt>
                <c:pt idx="318">
                  <c:v>0.80112898666666665</c:v>
                </c:pt>
                <c:pt idx="319">
                  <c:v>0.74327773999999991</c:v>
                </c:pt>
                <c:pt idx="320">
                  <c:v>0.82437632000000005</c:v>
                </c:pt>
                <c:pt idx="321">
                  <c:v>0.77195806</c:v>
                </c:pt>
                <c:pt idx="322">
                  <c:v>0.80850880000000003</c:v>
                </c:pt>
                <c:pt idx="323">
                  <c:v>0.44974554000000005</c:v>
                </c:pt>
                <c:pt idx="324">
                  <c:v>0.72365904000000003</c:v>
                </c:pt>
                <c:pt idx="325">
                  <c:v>0.89417639999999998</c:v>
                </c:pt>
                <c:pt idx="326">
                  <c:v>0.83866019999999997</c:v>
                </c:pt>
                <c:pt idx="327">
                  <c:v>1.00000208</c:v>
                </c:pt>
                <c:pt idx="328">
                  <c:v>0.98650351999999997</c:v>
                </c:pt>
                <c:pt idx="329">
                  <c:v>0.87035829333333337</c:v>
                </c:pt>
                <c:pt idx="330">
                  <c:v>0.82593706666666666</c:v>
                </c:pt>
                <c:pt idx="331">
                  <c:v>0.64301960000000002</c:v>
                </c:pt>
                <c:pt idx="332">
                  <c:v>0.68045347999999994</c:v>
                </c:pt>
                <c:pt idx="333">
                  <c:v>0.67259999999999998</c:v>
                </c:pt>
                <c:pt idx="334">
                  <c:v>0.69679000000000002</c:v>
                </c:pt>
                <c:pt idx="335">
                  <c:v>0.70834319999999995</c:v>
                </c:pt>
                <c:pt idx="336">
                  <c:v>0.74107571999999999</c:v>
                </c:pt>
                <c:pt idx="337">
                  <c:v>0.67432476666666663</c:v>
                </c:pt>
                <c:pt idx="338">
                  <c:v>0.59508874666666667</c:v>
                </c:pt>
                <c:pt idx="339">
                  <c:v>0.80873704000000002</c:v>
                </c:pt>
                <c:pt idx="340">
                  <c:v>0.65587357333333329</c:v>
                </c:pt>
                <c:pt idx="341">
                  <c:v>0.7856426666666666</c:v>
                </c:pt>
                <c:pt idx="342">
                  <c:v>0.77063436666666663</c:v>
                </c:pt>
                <c:pt idx="343">
                  <c:v>0.65171859999999993</c:v>
                </c:pt>
                <c:pt idx="344">
                  <c:v>0.6961328</c:v>
                </c:pt>
                <c:pt idx="345">
                  <c:v>0.76175778000000005</c:v>
                </c:pt>
                <c:pt idx="346">
                  <c:v>0.81477935999999995</c:v>
                </c:pt>
                <c:pt idx="347">
                  <c:v>0.86205700000000007</c:v>
                </c:pt>
                <c:pt idx="348">
                  <c:v>0.77448096</c:v>
                </c:pt>
                <c:pt idx="349">
                  <c:v>0.78791195999999997</c:v>
                </c:pt>
                <c:pt idx="350">
                  <c:v>0.78083978666666665</c:v>
                </c:pt>
                <c:pt idx="351">
                  <c:v>0.7335572933333333</c:v>
                </c:pt>
                <c:pt idx="352">
                  <c:v>0.75609055999999997</c:v>
                </c:pt>
                <c:pt idx="353">
                  <c:v>0.74757456</c:v>
                </c:pt>
                <c:pt idx="354">
                  <c:v>0.72686852000000002</c:v>
                </c:pt>
                <c:pt idx="355">
                  <c:v>0.7116384</c:v>
                </c:pt>
                <c:pt idx="356">
                  <c:v>0.68107231999999995</c:v>
                </c:pt>
                <c:pt idx="357">
                  <c:v>0.62591561333333334</c:v>
                </c:pt>
                <c:pt idx="358">
                  <c:v>0.7135429333333333</c:v>
                </c:pt>
                <c:pt idx="359">
                  <c:v>0.75635907999999996</c:v>
                </c:pt>
                <c:pt idx="360">
                  <c:v>0.85737320666666661</c:v>
                </c:pt>
                <c:pt idx="361">
                  <c:v>0.84837479999999998</c:v>
                </c:pt>
                <c:pt idx="362">
                  <c:v>0.78235915999999994</c:v>
                </c:pt>
                <c:pt idx="363">
                  <c:v>0.69104266000000003</c:v>
                </c:pt>
                <c:pt idx="364">
                  <c:v>0.62998642000000005</c:v>
                </c:pt>
                <c:pt idx="365">
                  <c:v>0.65189879333333334</c:v>
                </c:pt>
                <c:pt idx="366">
                  <c:v>0.69058116000000003</c:v>
                </c:pt>
                <c:pt idx="367">
                  <c:v>0.69947519999999996</c:v>
                </c:pt>
                <c:pt idx="368">
                  <c:v>0.91446058666666663</c:v>
                </c:pt>
                <c:pt idx="369">
                  <c:v>0.74454229333333333</c:v>
                </c:pt>
                <c:pt idx="370">
                  <c:v>0.74112813333333338</c:v>
                </c:pt>
                <c:pt idx="371">
                  <c:v>0.87645179999999989</c:v>
                </c:pt>
                <c:pt idx="372">
                  <c:v>0.75498367999999993</c:v>
                </c:pt>
                <c:pt idx="373">
                  <c:v>0.63738704000000002</c:v>
                </c:pt>
                <c:pt idx="374">
                  <c:v>0.72862176000000001</c:v>
                </c:pt>
                <c:pt idx="375">
                  <c:v>0.70678671999999998</c:v>
                </c:pt>
                <c:pt idx="376">
                  <c:v>0.67874781333333334</c:v>
                </c:pt>
                <c:pt idx="377">
                  <c:v>0.65716373333333333</c:v>
                </c:pt>
                <c:pt idx="378">
                  <c:v>0.68476875999999998</c:v>
                </c:pt>
                <c:pt idx="379">
                  <c:v>0.67567859999999991</c:v>
                </c:pt>
                <c:pt idx="380">
                  <c:v>0.81617953333333326</c:v>
                </c:pt>
                <c:pt idx="381">
                  <c:v>0.74565333333333328</c:v>
                </c:pt>
                <c:pt idx="382">
                  <c:v>0.75650571333333338</c:v>
                </c:pt>
                <c:pt idx="383">
                  <c:v>0.73821197999999999</c:v>
                </c:pt>
                <c:pt idx="384">
                  <c:v>0.78083486000000002</c:v>
                </c:pt>
                <c:pt idx="385">
                  <c:v>0.79959381333333335</c:v>
                </c:pt>
                <c:pt idx="386">
                  <c:v>0.78630800000000001</c:v>
                </c:pt>
                <c:pt idx="387">
                  <c:v>0.83648228000000002</c:v>
                </c:pt>
                <c:pt idx="388">
                  <c:v>0.82783224</c:v>
                </c:pt>
                <c:pt idx="389">
                  <c:v>0.76894023999999994</c:v>
                </c:pt>
                <c:pt idx="390">
                  <c:v>0.94340747999999996</c:v>
                </c:pt>
                <c:pt idx="391">
                  <c:v>0.71599736000000003</c:v>
                </c:pt>
                <c:pt idx="392">
                  <c:v>0.70865667999999993</c:v>
                </c:pt>
                <c:pt idx="393">
                  <c:v>0.64088994666666665</c:v>
                </c:pt>
                <c:pt idx="394">
                  <c:v>0.59438320666666666</c:v>
                </c:pt>
                <c:pt idx="395">
                  <c:v>0.68532912000000001</c:v>
                </c:pt>
                <c:pt idx="396">
                  <c:v>0.67756159999999999</c:v>
                </c:pt>
                <c:pt idx="397">
                  <c:v>0.716364</c:v>
                </c:pt>
                <c:pt idx="398">
                  <c:v>0.69883839999999997</c:v>
                </c:pt>
                <c:pt idx="399">
                  <c:v>0.74222060000000001</c:v>
                </c:pt>
                <c:pt idx="400">
                  <c:v>0.69311746666666663</c:v>
                </c:pt>
                <c:pt idx="401">
                  <c:v>0.63412339333333334</c:v>
                </c:pt>
                <c:pt idx="402">
                  <c:v>0.72479754666666663</c:v>
                </c:pt>
                <c:pt idx="403">
                  <c:v>0.63482896666666666</c:v>
                </c:pt>
                <c:pt idx="404">
                  <c:v>0.76011116000000001</c:v>
                </c:pt>
                <c:pt idx="405">
                  <c:v>0.72457571999999992</c:v>
                </c:pt>
                <c:pt idx="406">
                  <c:v>0.81916354000000002</c:v>
                </c:pt>
                <c:pt idx="407">
                  <c:v>0.66879258666666674</c:v>
                </c:pt>
                <c:pt idx="408">
                  <c:v>0.75652316666666675</c:v>
                </c:pt>
                <c:pt idx="409">
                  <c:v>0.70416642000000007</c:v>
                </c:pt>
                <c:pt idx="410">
                  <c:v>0.66709059999999998</c:v>
                </c:pt>
                <c:pt idx="411">
                  <c:v>0.79542129333333333</c:v>
                </c:pt>
                <c:pt idx="412">
                  <c:v>0.77184960000000002</c:v>
                </c:pt>
                <c:pt idx="413">
                  <c:v>0.73040583333333331</c:v>
                </c:pt>
                <c:pt idx="414">
                  <c:v>0.69228609333333335</c:v>
                </c:pt>
                <c:pt idx="415">
                  <c:v>0.73649845999999997</c:v>
                </c:pt>
                <c:pt idx="416">
                  <c:v>0.7865428333333333</c:v>
                </c:pt>
                <c:pt idx="417">
                  <c:v>0.73612</c:v>
                </c:pt>
                <c:pt idx="418">
                  <c:v>0.70977300666666665</c:v>
                </c:pt>
                <c:pt idx="419">
                  <c:v>0.73366981333333325</c:v>
                </c:pt>
                <c:pt idx="420">
                  <c:v>0.74946007999999997</c:v>
                </c:pt>
                <c:pt idx="421">
                  <c:v>0.54503829333333342</c:v>
                </c:pt>
                <c:pt idx="422">
                  <c:v>0.62434856000000005</c:v>
                </c:pt>
                <c:pt idx="423">
                  <c:v>0.72460955333333332</c:v>
                </c:pt>
                <c:pt idx="424">
                  <c:v>0.7907883</c:v>
                </c:pt>
                <c:pt idx="425">
                  <c:v>1.0090033</c:v>
                </c:pt>
                <c:pt idx="426">
                  <c:v>0.76466679999999998</c:v>
                </c:pt>
                <c:pt idx="427">
                  <c:v>0.46918306000000004</c:v>
                </c:pt>
                <c:pt idx="428">
                  <c:v>0.68140487333333333</c:v>
                </c:pt>
                <c:pt idx="429">
                  <c:v>0.62900548000000001</c:v>
                </c:pt>
                <c:pt idx="430">
                  <c:v>0.63271965333333335</c:v>
                </c:pt>
                <c:pt idx="431">
                  <c:v>0.65622407999999999</c:v>
                </c:pt>
                <c:pt idx="432">
                  <c:v>0.60405712</c:v>
                </c:pt>
                <c:pt idx="433">
                  <c:v>0.60082178000000008</c:v>
                </c:pt>
                <c:pt idx="434">
                  <c:v>0.58505215999999993</c:v>
                </c:pt>
                <c:pt idx="435">
                  <c:v>0.70384208000000004</c:v>
                </c:pt>
                <c:pt idx="436">
                  <c:v>0.62845031333333334</c:v>
                </c:pt>
                <c:pt idx="437">
                  <c:v>0.68735139333333339</c:v>
                </c:pt>
                <c:pt idx="438">
                  <c:v>0.59593343333333337</c:v>
                </c:pt>
                <c:pt idx="439">
                  <c:v>0.64681988000000001</c:v>
                </c:pt>
                <c:pt idx="440">
                  <c:v>0.71887480000000004</c:v>
                </c:pt>
                <c:pt idx="441">
                  <c:v>0.71100539333333335</c:v>
                </c:pt>
                <c:pt idx="442">
                  <c:v>0.68421428666666662</c:v>
                </c:pt>
                <c:pt idx="443">
                  <c:v>0.70221023999999999</c:v>
                </c:pt>
                <c:pt idx="444">
                  <c:v>0.71952440000000006</c:v>
                </c:pt>
                <c:pt idx="445">
                  <c:v>0.73049887999999996</c:v>
                </c:pt>
                <c:pt idx="446">
                  <c:v>0.68099556000000006</c:v>
                </c:pt>
                <c:pt idx="447">
                  <c:v>0.65171871333333331</c:v>
                </c:pt>
                <c:pt idx="448">
                  <c:v>0.57598077333333331</c:v>
                </c:pt>
                <c:pt idx="449">
                  <c:v>0.59230250666666673</c:v>
                </c:pt>
                <c:pt idx="450">
                  <c:v>0.61874937333333335</c:v>
                </c:pt>
                <c:pt idx="451">
                  <c:v>0.62158511999999999</c:v>
                </c:pt>
                <c:pt idx="452">
                  <c:v>0.61292544000000004</c:v>
                </c:pt>
                <c:pt idx="453">
                  <c:v>0.44376969999999999</c:v>
                </c:pt>
                <c:pt idx="454">
                  <c:v>0.46334559999999997</c:v>
                </c:pt>
                <c:pt idx="455">
                  <c:v>0.36932661333333333</c:v>
                </c:pt>
                <c:pt idx="456">
                  <c:v>0.4208692</c:v>
                </c:pt>
                <c:pt idx="457">
                  <c:v>0.52524194666666668</c:v>
                </c:pt>
                <c:pt idx="458">
                  <c:v>0.55914932000000006</c:v>
                </c:pt>
                <c:pt idx="459">
                  <c:v>0.605097</c:v>
                </c:pt>
                <c:pt idx="460">
                  <c:v>0.56681057999999995</c:v>
                </c:pt>
                <c:pt idx="461">
                  <c:v>0.50501616000000005</c:v>
                </c:pt>
                <c:pt idx="462">
                  <c:v>0.57945710000000006</c:v>
                </c:pt>
                <c:pt idx="463">
                  <c:v>0.59697705999999995</c:v>
                </c:pt>
                <c:pt idx="464">
                  <c:v>0.66770599999999991</c:v>
                </c:pt>
                <c:pt idx="465">
                  <c:v>0.59743359333333335</c:v>
                </c:pt>
                <c:pt idx="466">
                  <c:v>0.5890660133333333</c:v>
                </c:pt>
                <c:pt idx="467">
                  <c:v>0.52606249999999999</c:v>
                </c:pt>
                <c:pt idx="468">
                  <c:v>0.5939044</c:v>
                </c:pt>
                <c:pt idx="469">
                  <c:v>0.61633973333333336</c:v>
                </c:pt>
                <c:pt idx="470">
                  <c:v>0.56465567999999999</c:v>
                </c:pt>
                <c:pt idx="471">
                  <c:v>0.55095690666666663</c:v>
                </c:pt>
                <c:pt idx="472">
                  <c:v>0.6232356</c:v>
                </c:pt>
                <c:pt idx="473">
                  <c:v>0.49524192</c:v>
                </c:pt>
                <c:pt idx="474">
                  <c:v>0.54767931333333331</c:v>
                </c:pt>
                <c:pt idx="475">
                  <c:v>0.50187263999999998</c:v>
                </c:pt>
                <c:pt idx="476">
                  <c:v>0.58399955999999997</c:v>
                </c:pt>
                <c:pt idx="477">
                  <c:v>0.62156215999999997</c:v>
                </c:pt>
                <c:pt idx="478">
                  <c:v>0.65258742000000003</c:v>
                </c:pt>
                <c:pt idx="479">
                  <c:v>0.66097157333333334</c:v>
                </c:pt>
                <c:pt idx="480">
                  <c:v>0.6191392</c:v>
                </c:pt>
                <c:pt idx="481">
                  <c:v>0.64908861333333334</c:v>
                </c:pt>
                <c:pt idx="482">
                  <c:v>0.57695741999999994</c:v>
                </c:pt>
                <c:pt idx="483">
                  <c:v>0.6377073333333334</c:v>
                </c:pt>
                <c:pt idx="484">
                  <c:v>0.67048145999999997</c:v>
                </c:pt>
                <c:pt idx="485">
                  <c:v>0.58723559999999997</c:v>
                </c:pt>
                <c:pt idx="486">
                  <c:v>0.62571013999999991</c:v>
                </c:pt>
                <c:pt idx="487">
                  <c:v>0.67198935999999998</c:v>
                </c:pt>
                <c:pt idx="488">
                  <c:v>0.54388576</c:v>
                </c:pt>
                <c:pt idx="489">
                  <c:v>0.6229692</c:v>
                </c:pt>
                <c:pt idx="490">
                  <c:v>0.64130560000000003</c:v>
                </c:pt>
                <c:pt idx="491">
                  <c:v>0.65276067999999998</c:v>
                </c:pt>
                <c:pt idx="492">
                  <c:v>0.57656517333333335</c:v>
                </c:pt>
                <c:pt idx="493">
                  <c:v>0.60035839999999996</c:v>
                </c:pt>
                <c:pt idx="494">
                  <c:v>0.60035839999999996</c:v>
                </c:pt>
                <c:pt idx="495">
                  <c:v>0.59031208000000002</c:v>
                </c:pt>
                <c:pt idx="496">
                  <c:v>0.64308215999999996</c:v>
                </c:pt>
                <c:pt idx="497">
                  <c:v>0.5504078</c:v>
                </c:pt>
                <c:pt idx="498">
                  <c:v>0.62701680000000004</c:v>
                </c:pt>
                <c:pt idx="499">
                  <c:v>0.58637039999999996</c:v>
                </c:pt>
                <c:pt idx="500">
                  <c:v>0.64759641333333329</c:v>
                </c:pt>
                <c:pt idx="501">
                  <c:v>0.63791640000000005</c:v>
                </c:pt>
                <c:pt idx="502">
                  <c:v>0.7759452</c:v>
                </c:pt>
                <c:pt idx="503">
                  <c:v>0.66946936666666668</c:v>
                </c:pt>
                <c:pt idx="504">
                  <c:v>0.63408860666666667</c:v>
                </c:pt>
                <c:pt idx="505">
                  <c:v>0.69156453333333334</c:v>
                </c:pt>
                <c:pt idx="506">
                  <c:v>0.71026794666666659</c:v>
                </c:pt>
                <c:pt idx="507">
                  <c:v>0.66639039999999994</c:v>
                </c:pt>
                <c:pt idx="508">
                  <c:v>0.65332079333333337</c:v>
                </c:pt>
                <c:pt idx="509">
                  <c:v>0.61107232</c:v>
                </c:pt>
                <c:pt idx="510">
                  <c:v>0.59426518666666672</c:v>
                </c:pt>
                <c:pt idx="511">
                  <c:v>0.71681844000000006</c:v>
                </c:pt>
                <c:pt idx="512">
                  <c:v>0.70358665333333337</c:v>
                </c:pt>
                <c:pt idx="513">
                  <c:v>0.7132944</c:v>
                </c:pt>
                <c:pt idx="514">
                  <c:v>0.63919855333333331</c:v>
                </c:pt>
                <c:pt idx="515">
                  <c:v>0.63595230000000003</c:v>
                </c:pt>
                <c:pt idx="516">
                  <c:v>0.69346368000000003</c:v>
                </c:pt>
                <c:pt idx="517">
                  <c:v>0.70885421999999998</c:v>
                </c:pt>
                <c:pt idx="518">
                  <c:v>0.65948344000000003</c:v>
                </c:pt>
                <c:pt idx="519">
                  <c:v>0.69626809333333339</c:v>
                </c:pt>
                <c:pt idx="520">
                  <c:v>0.70184535999999997</c:v>
                </c:pt>
                <c:pt idx="521">
                  <c:v>0.66842369999999995</c:v>
                </c:pt>
                <c:pt idx="522">
                  <c:v>0.69791512666666666</c:v>
                </c:pt>
                <c:pt idx="523">
                  <c:v>0.6580272066666667</c:v>
                </c:pt>
                <c:pt idx="524">
                  <c:v>0.6666527333333333</c:v>
                </c:pt>
                <c:pt idx="525">
                  <c:v>0.64457056666666668</c:v>
                </c:pt>
                <c:pt idx="526">
                  <c:v>0.66740156666666672</c:v>
                </c:pt>
                <c:pt idx="527">
                  <c:v>0.73801700000000003</c:v>
                </c:pt>
                <c:pt idx="528">
                  <c:v>0.70828509333333334</c:v>
                </c:pt>
                <c:pt idx="529">
                  <c:v>0.65336256000000004</c:v>
                </c:pt>
                <c:pt idx="530">
                  <c:v>0.74952503999999998</c:v>
                </c:pt>
                <c:pt idx="531">
                  <c:v>0.70154837333333331</c:v>
                </c:pt>
                <c:pt idx="532">
                  <c:v>0.72245257333333335</c:v>
                </c:pt>
                <c:pt idx="533">
                  <c:v>0.71969996000000003</c:v>
                </c:pt>
                <c:pt idx="534">
                  <c:v>0.63758874666666665</c:v>
                </c:pt>
                <c:pt idx="535">
                  <c:v>0.72587135999999997</c:v>
                </c:pt>
                <c:pt idx="536">
                  <c:v>0.67495296000000005</c:v>
                </c:pt>
                <c:pt idx="537">
                  <c:v>0.73267880000000007</c:v>
                </c:pt>
                <c:pt idx="538">
                  <c:v>0.63917824000000001</c:v>
                </c:pt>
                <c:pt idx="539">
                  <c:v>0.73655724</c:v>
                </c:pt>
                <c:pt idx="540">
                  <c:v>0.62470506666666659</c:v>
                </c:pt>
                <c:pt idx="541">
                  <c:v>0.63753770666666665</c:v>
                </c:pt>
                <c:pt idx="542">
                  <c:v>0.81086121333333339</c:v>
                </c:pt>
                <c:pt idx="543">
                  <c:v>0.67147524666666669</c:v>
                </c:pt>
                <c:pt idx="544">
                  <c:v>0.66626072666666669</c:v>
                </c:pt>
                <c:pt idx="545">
                  <c:v>0.70235792666666663</c:v>
                </c:pt>
                <c:pt idx="546">
                  <c:v>0.73828047333333335</c:v>
                </c:pt>
                <c:pt idx="547">
                  <c:v>0.68245020000000001</c:v>
                </c:pt>
                <c:pt idx="548">
                  <c:v>0.68597720000000006</c:v>
                </c:pt>
                <c:pt idx="549">
                  <c:v>0.62021530666666669</c:v>
                </c:pt>
                <c:pt idx="550">
                  <c:v>0.59682435999999994</c:v>
                </c:pt>
                <c:pt idx="551">
                  <c:v>0.59437763999999993</c:v>
                </c:pt>
                <c:pt idx="552">
                  <c:v>0.64294468000000005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6B-435A-B2BC-8ABC167757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5563568"/>
        <c:axId val="585569800"/>
      </c:lineChart>
      <c:lineChart>
        <c:grouping val="standard"/>
        <c:varyColors val="0"/>
        <c:ser>
          <c:idx val="1"/>
          <c:order val="1"/>
          <c:tx>
            <c:v>AnR COD Removal</c:v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运行数据!$A$7:$A$401</c:f>
              <c:numCache>
                <c:formatCode>m/d/yyyy</c:formatCode>
                <c:ptCount val="395"/>
                <c:pt idx="0">
                  <c:v>43424</c:v>
                </c:pt>
                <c:pt idx="1">
                  <c:v>43425</c:v>
                </c:pt>
                <c:pt idx="2">
                  <c:v>43426</c:v>
                </c:pt>
                <c:pt idx="3">
                  <c:v>43427</c:v>
                </c:pt>
                <c:pt idx="4">
                  <c:v>43428</c:v>
                </c:pt>
                <c:pt idx="5">
                  <c:v>43429</c:v>
                </c:pt>
                <c:pt idx="6">
                  <c:v>43430</c:v>
                </c:pt>
                <c:pt idx="7">
                  <c:v>43431</c:v>
                </c:pt>
                <c:pt idx="8">
                  <c:v>43432</c:v>
                </c:pt>
                <c:pt idx="9">
                  <c:v>43433</c:v>
                </c:pt>
                <c:pt idx="10">
                  <c:v>43434</c:v>
                </c:pt>
                <c:pt idx="11">
                  <c:v>43435</c:v>
                </c:pt>
                <c:pt idx="12">
                  <c:v>43436</c:v>
                </c:pt>
                <c:pt idx="13">
                  <c:v>43437</c:v>
                </c:pt>
                <c:pt idx="14">
                  <c:v>43438</c:v>
                </c:pt>
                <c:pt idx="15">
                  <c:v>43439</c:v>
                </c:pt>
                <c:pt idx="16">
                  <c:v>43440</c:v>
                </c:pt>
                <c:pt idx="17">
                  <c:v>43441</c:v>
                </c:pt>
                <c:pt idx="18">
                  <c:v>43442</c:v>
                </c:pt>
                <c:pt idx="19">
                  <c:v>43443</c:v>
                </c:pt>
                <c:pt idx="20">
                  <c:v>43444</c:v>
                </c:pt>
                <c:pt idx="21">
                  <c:v>43445</c:v>
                </c:pt>
                <c:pt idx="22">
                  <c:v>43446</c:v>
                </c:pt>
                <c:pt idx="23">
                  <c:v>43447</c:v>
                </c:pt>
                <c:pt idx="24">
                  <c:v>43448</c:v>
                </c:pt>
                <c:pt idx="25">
                  <c:v>43449</c:v>
                </c:pt>
                <c:pt idx="26">
                  <c:v>43450</c:v>
                </c:pt>
                <c:pt idx="27">
                  <c:v>43451</c:v>
                </c:pt>
                <c:pt idx="28">
                  <c:v>43452</c:v>
                </c:pt>
                <c:pt idx="29">
                  <c:v>43453</c:v>
                </c:pt>
                <c:pt idx="30">
                  <c:v>43454</c:v>
                </c:pt>
                <c:pt idx="31">
                  <c:v>43455</c:v>
                </c:pt>
                <c:pt idx="32">
                  <c:v>43456</c:v>
                </c:pt>
                <c:pt idx="33">
                  <c:v>43457</c:v>
                </c:pt>
                <c:pt idx="34">
                  <c:v>43458</c:v>
                </c:pt>
                <c:pt idx="35">
                  <c:v>43459</c:v>
                </c:pt>
                <c:pt idx="36">
                  <c:v>43460</c:v>
                </c:pt>
                <c:pt idx="37">
                  <c:v>43461</c:v>
                </c:pt>
                <c:pt idx="38">
                  <c:v>43462</c:v>
                </c:pt>
                <c:pt idx="39">
                  <c:v>43463</c:v>
                </c:pt>
                <c:pt idx="40">
                  <c:v>43464</c:v>
                </c:pt>
                <c:pt idx="41">
                  <c:v>43465</c:v>
                </c:pt>
                <c:pt idx="42">
                  <c:v>43466</c:v>
                </c:pt>
                <c:pt idx="43">
                  <c:v>43467</c:v>
                </c:pt>
                <c:pt idx="44">
                  <c:v>43468</c:v>
                </c:pt>
                <c:pt idx="45">
                  <c:v>43469</c:v>
                </c:pt>
                <c:pt idx="46">
                  <c:v>43470</c:v>
                </c:pt>
                <c:pt idx="47">
                  <c:v>43471</c:v>
                </c:pt>
                <c:pt idx="48">
                  <c:v>43472</c:v>
                </c:pt>
                <c:pt idx="49">
                  <c:v>43473</c:v>
                </c:pt>
                <c:pt idx="50">
                  <c:v>43474</c:v>
                </c:pt>
                <c:pt idx="51">
                  <c:v>43475</c:v>
                </c:pt>
                <c:pt idx="52">
                  <c:v>43476</c:v>
                </c:pt>
                <c:pt idx="53">
                  <c:v>43477</c:v>
                </c:pt>
                <c:pt idx="54">
                  <c:v>43478</c:v>
                </c:pt>
                <c:pt idx="55">
                  <c:v>43479</c:v>
                </c:pt>
                <c:pt idx="56">
                  <c:v>43480</c:v>
                </c:pt>
                <c:pt idx="57">
                  <c:v>43481</c:v>
                </c:pt>
                <c:pt idx="58">
                  <c:v>43482</c:v>
                </c:pt>
                <c:pt idx="59">
                  <c:v>43483</c:v>
                </c:pt>
                <c:pt idx="60">
                  <c:v>43484</c:v>
                </c:pt>
                <c:pt idx="61">
                  <c:v>43485</c:v>
                </c:pt>
                <c:pt idx="62">
                  <c:v>43486</c:v>
                </c:pt>
                <c:pt idx="63">
                  <c:v>43487</c:v>
                </c:pt>
                <c:pt idx="64">
                  <c:v>43488</c:v>
                </c:pt>
                <c:pt idx="65">
                  <c:v>43489</c:v>
                </c:pt>
                <c:pt idx="66">
                  <c:v>43490</c:v>
                </c:pt>
                <c:pt idx="67">
                  <c:v>43491</c:v>
                </c:pt>
                <c:pt idx="68">
                  <c:v>43492</c:v>
                </c:pt>
                <c:pt idx="69">
                  <c:v>43493</c:v>
                </c:pt>
                <c:pt idx="70">
                  <c:v>43494</c:v>
                </c:pt>
                <c:pt idx="71">
                  <c:v>43495</c:v>
                </c:pt>
                <c:pt idx="72">
                  <c:v>43496</c:v>
                </c:pt>
                <c:pt idx="73">
                  <c:v>43497</c:v>
                </c:pt>
                <c:pt idx="74">
                  <c:v>43498</c:v>
                </c:pt>
                <c:pt idx="75">
                  <c:v>43499</c:v>
                </c:pt>
                <c:pt idx="76">
                  <c:v>43500</c:v>
                </c:pt>
                <c:pt idx="77">
                  <c:v>43501</c:v>
                </c:pt>
                <c:pt idx="78">
                  <c:v>43502</c:v>
                </c:pt>
                <c:pt idx="79">
                  <c:v>43503</c:v>
                </c:pt>
                <c:pt idx="80">
                  <c:v>43504</c:v>
                </c:pt>
                <c:pt idx="81">
                  <c:v>43505</c:v>
                </c:pt>
                <c:pt idx="82">
                  <c:v>43506</c:v>
                </c:pt>
                <c:pt idx="83">
                  <c:v>43507</c:v>
                </c:pt>
                <c:pt idx="84">
                  <c:v>43508</c:v>
                </c:pt>
                <c:pt idx="85">
                  <c:v>43509</c:v>
                </c:pt>
                <c:pt idx="86">
                  <c:v>43510</c:v>
                </c:pt>
                <c:pt idx="87">
                  <c:v>43511</c:v>
                </c:pt>
                <c:pt idx="88">
                  <c:v>43512</c:v>
                </c:pt>
                <c:pt idx="89">
                  <c:v>43513</c:v>
                </c:pt>
                <c:pt idx="90">
                  <c:v>43514</c:v>
                </c:pt>
                <c:pt idx="91">
                  <c:v>43515</c:v>
                </c:pt>
                <c:pt idx="92">
                  <c:v>43516</c:v>
                </c:pt>
                <c:pt idx="93">
                  <c:v>43517</c:v>
                </c:pt>
                <c:pt idx="94">
                  <c:v>43518</c:v>
                </c:pt>
                <c:pt idx="95">
                  <c:v>43519</c:v>
                </c:pt>
                <c:pt idx="96">
                  <c:v>43520</c:v>
                </c:pt>
                <c:pt idx="97">
                  <c:v>43521</c:v>
                </c:pt>
                <c:pt idx="98">
                  <c:v>43522</c:v>
                </c:pt>
                <c:pt idx="99">
                  <c:v>43523</c:v>
                </c:pt>
                <c:pt idx="100">
                  <c:v>43524</c:v>
                </c:pt>
                <c:pt idx="101">
                  <c:v>43525</c:v>
                </c:pt>
                <c:pt idx="102">
                  <c:v>43526</c:v>
                </c:pt>
                <c:pt idx="103">
                  <c:v>43527</c:v>
                </c:pt>
                <c:pt idx="104">
                  <c:v>43528</c:v>
                </c:pt>
                <c:pt idx="105">
                  <c:v>43529</c:v>
                </c:pt>
                <c:pt idx="106">
                  <c:v>43530</c:v>
                </c:pt>
                <c:pt idx="107">
                  <c:v>43531</c:v>
                </c:pt>
                <c:pt idx="108">
                  <c:v>43532</c:v>
                </c:pt>
                <c:pt idx="109">
                  <c:v>43533</c:v>
                </c:pt>
                <c:pt idx="110">
                  <c:v>43534</c:v>
                </c:pt>
                <c:pt idx="111">
                  <c:v>43535</c:v>
                </c:pt>
                <c:pt idx="112">
                  <c:v>43536</c:v>
                </c:pt>
                <c:pt idx="113">
                  <c:v>43537</c:v>
                </c:pt>
                <c:pt idx="114">
                  <c:v>43538</c:v>
                </c:pt>
                <c:pt idx="115">
                  <c:v>43539</c:v>
                </c:pt>
                <c:pt idx="116">
                  <c:v>43540</c:v>
                </c:pt>
                <c:pt idx="117">
                  <c:v>43541</c:v>
                </c:pt>
                <c:pt idx="118">
                  <c:v>43542</c:v>
                </c:pt>
                <c:pt idx="119">
                  <c:v>43543</c:v>
                </c:pt>
                <c:pt idx="120">
                  <c:v>43544</c:v>
                </c:pt>
                <c:pt idx="121">
                  <c:v>43545</c:v>
                </c:pt>
                <c:pt idx="122">
                  <c:v>43546</c:v>
                </c:pt>
                <c:pt idx="123">
                  <c:v>43547</c:v>
                </c:pt>
                <c:pt idx="124">
                  <c:v>43548</c:v>
                </c:pt>
                <c:pt idx="125">
                  <c:v>43549</c:v>
                </c:pt>
                <c:pt idx="126">
                  <c:v>43550</c:v>
                </c:pt>
                <c:pt idx="127">
                  <c:v>43551</c:v>
                </c:pt>
                <c:pt idx="128">
                  <c:v>43552</c:v>
                </c:pt>
                <c:pt idx="129">
                  <c:v>43553</c:v>
                </c:pt>
                <c:pt idx="130">
                  <c:v>43554</c:v>
                </c:pt>
                <c:pt idx="131">
                  <c:v>43555</c:v>
                </c:pt>
                <c:pt idx="132">
                  <c:v>43556</c:v>
                </c:pt>
                <c:pt idx="133">
                  <c:v>43557</c:v>
                </c:pt>
                <c:pt idx="134">
                  <c:v>43558</c:v>
                </c:pt>
                <c:pt idx="135">
                  <c:v>43559</c:v>
                </c:pt>
                <c:pt idx="136">
                  <c:v>43560</c:v>
                </c:pt>
                <c:pt idx="137">
                  <c:v>43561</c:v>
                </c:pt>
                <c:pt idx="138">
                  <c:v>43562</c:v>
                </c:pt>
                <c:pt idx="139">
                  <c:v>43563</c:v>
                </c:pt>
                <c:pt idx="140">
                  <c:v>43564</c:v>
                </c:pt>
                <c:pt idx="141">
                  <c:v>43565</c:v>
                </c:pt>
                <c:pt idx="142">
                  <c:v>43566</c:v>
                </c:pt>
                <c:pt idx="143">
                  <c:v>43567</c:v>
                </c:pt>
                <c:pt idx="144">
                  <c:v>43568</c:v>
                </c:pt>
                <c:pt idx="145">
                  <c:v>43569</c:v>
                </c:pt>
                <c:pt idx="146">
                  <c:v>43570</c:v>
                </c:pt>
                <c:pt idx="147">
                  <c:v>43571</c:v>
                </c:pt>
                <c:pt idx="148">
                  <c:v>43572</c:v>
                </c:pt>
                <c:pt idx="149">
                  <c:v>43573</c:v>
                </c:pt>
                <c:pt idx="150">
                  <c:v>43574</c:v>
                </c:pt>
                <c:pt idx="151">
                  <c:v>43575</c:v>
                </c:pt>
                <c:pt idx="152">
                  <c:v>43576</c:v>
                </c:pt>
                <c:pt idx="153">
                  <c:v>43577</c:v>
                </c:pt>
                <c:pt idx="154">
                  <c:v>43578</c:v>
                </c:pt>
                <c:pt idx="155">
                  <c:v>43579</c:v>
                </c:pt>
                <c:pt idx="156">
                  <c:v>43580</c:v>
                </c:pt>
                <c:pt idx="157">
                  <c:v>43581</c:v>
                </c:pt>
                <c:pt idx="158">
                  <c:v>43582</c:v>
                </c:pt>
                <c:pt idx="159">
                  <c:v>43583</c:v>
                </c:pt>
                <c:pt idx="160">
                  <c:v>43584</c:v>
                </c:pt>
                <c:pt idx="161">
                  <c:v>43585</c:v>
                </c:pt>
                <c:pt idx="162">
                  <c:v>43586</c:v>
                </c:pt>
                <c:pt idx="163">
                  <c:v>43587</c:v>
                </c:pt>
                <c:pt idx="164">
                  <c:v>43588</c:v>
                </c:pt>
                <c:pt idx="165">
                  <c:v>43589</c:v>
                </c:pt>
                <c:pt idx="166">
                  <c:v>43590</c:v>
                </c:pt>
                <c:pt idx="167">
                  <c:v>43591</c:v>
                </c:pt>
                <c:pt idx="168">
                  <c:v>43592</c:v>
                </c:pt>
                <c:pt idx="169">
                  <c:v>43593</c:v>
                </c:pt>
                <c:pt idx="170">
                  <c:v>43594</c:v>
                </c:pt>
                <c:pt idx="171">
                  <c:v>43595</c:v>
                </c:pt>
                <c:pt idx="172">
                  <c:v>43596</c:v>
                </c:pt>
                <c:pt idx="173">
                  <c:v>43597</c:v>
                </c:pt>
                <c:pt idx="174">
                  <c:v>43598</c:v>
                </c:pt>
                <c:pt idx="175">
                  <c:v>43599</c:v>
                </c:pt>
                <c:pt idx="176">
                  <c:v>43600</c:v>
                </c:pt>
                <c:pt idx="177">
                  <c:v>43601</c:v>
                </c:pt>
                <c:pt idx="178">
                  <c:v>43602</c:v>
                </c:pt>
                <c:pt idx="179">
                  <c:v>43603</c:v>
                </c:pt>
                <c:pt idx="180">
                  <c:v>43604</c:v>
                </c:pt>
                <c:pt idx="181">
                  <c:v>43605</c:v>
                </c:pt>
                <c:pt idx="182">
                  <c:v>43606</c:v>
                </c:pt>
                <c:pt idx="183">
                  <c:v>43607</c:v>
                </c:pt>
                <c:pt idx="184">
                  <c:v>43608</c:v>
                </c:pt>
                <c:pt idx="185">
                  <c:v>43609</c:v>
                </c:pt>
                <c:pt idx="186">
                  <c:v>43610</c:v>
                </c:pt>
                <c:pt idx="187">
                  <c:v>43611</c:v>
                </c:pt>
                <c:pt idx="188">
                  <c:v>43612</c:v>
                </c:pt>
                <c:pt idx="189">
                  <c:v>43613</c:v>
                </c:pt>
                <c:pt idx="190">
                  <c:v>43614</c:v>
                </c:pt>
                <c:pt idx="191">
                  <c:v>43615</c:v>
                </c:pt>
                <c:pt idx="192">
                  <c:v>43616</c:v>
                </c:pt>
                <c:pt idx="193">
                  <c:v>43617</c:v>
                </c:pt>
                <c:pt idx="194">
                  <c:v>43618</c:v>
                </c:pt>
                <c:pt idx="195">
                  <c:v>43619</c:v>
                </c:pt>
                <c:pt idx="196">
                  <c:v>43620</c:v>
                </c:pt>
                <c:pt idx="197">
                  <c:v>43621</c:v>
                </c:pt>
                <c:pt idx="198">
                  <c:v>43622</c:v>
                </c:pt>
                <c:pt idx="199">
                  <c:v>43623</c:v>
                </c:pt>
                <c:pt idx="200">
                  <c:v>43624</c:v>
                </c:pt>
                <c:pt idx="201">
                  <c:v>43625</c:v>
                </c:pt>
                <c:pt idx="202">
                  <c:v>43626</c:v>
                </c:pt>
                <c:pt idx="203">
                  <c:v>43627</c:v>
                </c:pt>
                <c:pt idx="204">
                  <c:v>43628</c:v>
                </c:pt>
                <c:pt idx="205">
                  <c:v>43629</c:v>
                </c:pt>
                <c:pt idx="206">
                  <c:v>43630</c:v>
                </c:pt>
                <c:pt idx="207">
                  <c:v>43631</c:v>
                </c:pt>
                <c:pt idx="208">
                  <c:v>43632</c:v>
                </c:pt>
                <c:pt idx="209">
                  <c:v>43633</c:v>
                </c:pt>
                <c:pt idx="210">
                  <c:v>43634</c:v>
                </c:pt>
                <c:pt idx="211">
                  <c:v>43635</c:v>
                </c:pt>
                <c:pt idx="212">
                  <c:v>43636</c:v>
                </c:pt>
                <c:pt idx="213">
                  <c:v>43637</c:v>
                </c:pt>
                <c:pt idx="214">
                  <c:v>43638</c:v>
                </c:pt>
                <c:pt idx="215">
                  <c:v>43639</c:v>
                </c:pt>
                <c:pt idx="216">
                  <c:v>43640</c:v>
                </c:pt>
                <c:pt idx="217">
                  <c:v>43641</c:v>
                </c:pt>
                <c:pt idx="218">
                  <c:v>43642</c:v>
                </c:pt>
                <c:pt idx="219">
                  <c:v>43643</c:v>
                </c:pt>
                <c:pt idx="220">
                  <c:v>43644</c:v>
                </c:pt>
                <c:pt idx="221">
                  <c:v>43645</c:v>
                </c:pt>
                <c:pt idx="222">
                  <c:v>43646</c:v>
                </c:pt>
                <c:pt idx="223">
                  <c:v>43647</c:v>
                </c:pt>
                <c:pt idx="224">
                  <c:v>43648</c:v>
                </c:pt>
                <c:pt idx="225">
                  <c:v>43649</c:v>
                </c:pt>
                <c:pt idx="226">
                  <c:v>43650</c:v>
                </c:pt>
                <c:pt idx="227">
                  <c:v>43651</c:v>
                </c:pt>
                <c:pt idx="228">
                  <c:v>43652</c:v>
                </c:pt>
                <c:pt idx="229">
                  <c:v>43653</c:v>
                </c:pt>
                <c:pt idx="230">
                  <c:v>43654</c:v>
                </c:pt>
                <c:pt idx="231">
                  <c:v>43655</c:v>
                </c:pt>
                <c:pt idx="232">
                  <c:v>43656</c:v>
                </c:pt>
                <c:pt idx="233">
                  <c:v>43657</c:v>
                </c:pt>
                <c:pt idx="234">
                  <c:v>43658</c:v>
                </c:pt>
                <c:pt idx="235">
                  <c:v>43659</c:v>
                </c:pt>
                <c:pt idx="236">
                  <c:v>43660</c:v>
                </c:pt>
                <c:pt idx="237">
                  <c:v>43661</c:v>
                </c:pt>
                <c:pt idx="238">
                  <c:v>43662</c:v>
                </c:pt>
                <c:pt idx="239">
                  <c:v>43663</c:v>
                </c:pt>
                <c:pt idx="240">
                  <c:v>43664</c:v>
                </c:pt>
                <c:pt idx="241">
                  <c:v>43665</c:v>
                </c:pt>
                <c:pt idx="242">
                  <c:v>43666</c:v>
                </c:pt>
                <c:pt idx="243">
                  <c:v>43667</c:v>
                </c:pt>
                <c:pt idx="244">
                  <c:v>43668</c:v>
                </c:pt>
                <c:pt idx="245">
                  <c:v>43669</c:v>
                </c:pt>
                <c:pt idx="246">
                  <c:v>43670</c:v>
                </c:pt>
                <c:pt idx="247">
                  <c:v>43671</c:v>
                </c:pt>
                <c:pt idx="248">
                  <c:v>43672</c:v>
                </c:pt>
                <c:pt idx="249">
                  <c:v>43673</c:v>
                </c:pt>
                <c:pt idx="250">
                  <c:v>43674</c:v>
                </c:pt>
                <c:pt idx="251">
                  <c:v>43675</c:v>
                </c:pt>
                <c:pt idx="252">
                  <c:v>43676</c:v>
                </c:pt>
                <c:pt idx="253">
                  <c:v>43677</c:v>
                </c:pt>
                <c:pt idx="254">
                  <c:v>43678</c:v>
                </c:pt>
                <c:pt idx="255">
                  <c:v>43679</c:v>
                </c:pt>
                <c:pt idx="256">
                  <c:v>43680</c:v>
                </c:pt>
                <c:pt idx="257">
                  <c:v>43681</c:v>
                </c:pt>
                <c:pt idx="258">
                  <c:v>43682</c:v>
                </c:pt>
                <c:pt idx="259">
                  <c:v>43683</c:v>
                </c:pt>
                <c:pt idx="260">
                  <c:v>43684</c:v>
                </c:pt>
                <c:pt idx="261">
                  <c:v>43685</c:v>
                </c:pt>
                <c:pt idx="262">
                  <c:v>43686</c:v>
                </c:pt>
                <c:pt idx="263">
                  <c:v>43687</c:v>
                </c:pt>
                <c:pt idx="264">
                  <c:v>43688</c:v>
                </c:pt>
                <c:pt idx="265">
                  <c:v>43689</c:v>
                </c:pt>
                <c:pt idx="266">
                  <c:v>43690</c:v>
                </c:pt>
                <c:pt idx="267">
                  <c:v>43691</c:v>
                </c:pt>
                <c:pt idx="268">
                  <c:v>43692</c:v>
                </c:pt>
                <c:pt idx="269">
                  <c:v>43693</c:v>
                </c:pt>
                <c:pt idx="270">
                  <c:v>43694</c:v>
                </c:pt>
                <c:pt idx="271">
                  <c:v>43695</c:v>
                </c:pt>
                <c:pt idx="272">
                  <c:v>43696</c:v>
                </c:pt>
                <c:pt idx="273">
                  <c:v>43697</c:v>
                </c:pt>
                <c:pt idx="274">
                  <c:v>43698</c:v>
                </c:pt>
                <c:pt idx="275">
                  <c:v>43699</c:v>
                </c:pt>
                <c:pt idx="276">
                  <c:v>43700</c:v>
                </c:pt>
                <c:pt idx="277">
                  <c:v>43701</c:v>
                </c:pt>
                <c:pt idx="278">
                  <c:v>43702</c:v>
                </c:pt>
                <c:pt idx="279">
                  <c:v>43703</c:v>
                </c:pt>
                <c:pt idx="280">
                  <c:v>43704</c:v>
                </c:pt>
                <c:pt idx="281">
                  <c:v>43705</c:v>
                </c:pt>
                <c:pt idx="282">
                  <c:v>43706</c:v>
                </c:pt>
                <c:pt idx="283">
                  <c:v>43707</c:v>
                </c:pt>
                <c:pt idx="284">
                  <c:v>43708</c:v>
                </c:pt>
                <c:pt idx="285">
                  <c:v>43709</c:v>
                </c:pt>
                <c:pt idx="286">
                  <c:v>43710</c:v>
                </c:pt>
                <c:pt idx="287">
                  <c:v>43711</c:v>
                </c:pt>
                <c:pt idx="288">
                  <c:v>43712</c:v>
                </c:pt>
                <c:pt idx="289">
                  <c:v>43713</c:v>
                </c:pt>
                <c:pt idx="290">
                  <c:v>43714</c:v>
                </c:pt>
                <c:pt idx="291">
                  <c:v>43715</c:v>
                </c:pt>
                <c:pt idx="292">
                  <c:v>43716</c:v>
                </c:pt>
                <c:pt idx="293">
                  <c:v>43717</c:v>
                </c:pt>
                <c:pt idx="294">
                  <c:v>43718</c:v>
                </c:pt>
                <c:pt idx="295">
                  <c:v>43719</c:v>
                </c:pt>
                <c:pt idx="296">
                  <c:v>43720</c:v>
                </c:pt>
                <c:pt idx="297">
                  <c:v>43721</c:v>
                </c:pt>
                <c:pt idx="298">
                  <c:v>43722</c:v>
                </c:pt>
                <c:pt idx="299">
                  <c:v>43723</c:v>
                </c:pt>
                <c:pt idx="300">
                  <c:v>43724</c:v>
                </c:pt>
                <c:pt idx="301">
                  <c:v>43725</c:v>
                </c:pt>
                <c:pt idx="302">
                  <c:v>43726</c:v>
                </c:pt>
                <c:pt idx="303">
                  <c:v>43727</c:v>
                </c:pt>
                <c:pt idx="304">
                  <c:v>43728</c:v>
                </c:pt>
                <c:pt idx="305">
                  <c:v>43729</c:v>
                </c:pt>
                <c:pt idx="306">
                  <c:v>43730</c:v>
                </c:pt>
                <c:pt idx="307">
                  <c:v>43731</c:v>
                </c:pt>
                <c:pt idx="308">
                  <c:v>43732</c:v>
                </c:pt>
                <c:pt idx="309">
                  <c:v>43733</c:v>
                </c:pt>
                <c:pt idx="310">
                  <c:v>43734</c:v>
                </c:pt>
                <c:pt idx="311">
                  <c:v>43735</c:v>
                </c:pt>
                <c:pt idx="312">
                  <c:v>43736</c:v>
                </c:pt>
                <c:pt idx="313">
                  <c:v>43737</c:v>
                </c:pt>
                <c:pt idx="314">
                  <c:v>43738</c:v>
                </c:pt>
                <c:pt idx="315">
                  <c:v>43739</c:v>
                </c:pt>
                <c:pt idx="316">
                  <c:v>43740</c:v>
                </c:pt>
                <c:pt idx="317">
                  <c:v>43741</c:v>
                </c:pt>
                <c:pt idx="318">
                  <c:v>43742</c:v>
                </c:pt>
                <c:pt idx="319">
                  <c:v>43743</c:v>
                </c:pt>
                <c:pt idx="320">
                  <c:v>43744</c:v>
                </c:pt>
                <c:pt idx="321">
                  <c:v>43745</c:v>
                </c:pt>
                <c:pt idx="322">
                  <c:v>43746</c:v>
                </c:pt>
                <c:pt idx="323">
                  <c:v>43747</c:v>
                </c:pt>
                <c:pt idx="324">
                  <c:v>43748</c:v>
                </c:pt>
                <c:pt idx="325">
                  <c:v>43749</c:v>
                </c:pt>
                <c:pt idx="326">
                  <c:v>43750</c:v>
                </c:pt>
                <c:pt idx="327">
                  <c:v>43751</c:v>
                </c:pt>
                <c:pt idx="328">
                  <c:v>43752</c:v>
                </c:pt>
                <c:pt idx="329">
                  <c:v>43753</c:v>
                </c:pt>
                <c:pt idx="330">
                  <c:v>43754</c:v>
                </c:pt>
                <c:pt idx="331">
                  <c:v>43755</c:v>
                </c:pt>
                <c:pt idx="332">
                  <c:v>43756</c:v>
                </c:pt>
                <c:pt idx="333">
                  <c:v>43757</c:v>
                </c:pt>
                <c:pt idx="334">
                  <c:v>43758</c:v>
                </c:pt>
                <c:pt idx="335">
                  <c:v>43759</c:v>
                </c:pt>
                <c:pt idx="336">
                  <c:v>43760</c:v>
                </c:pt>
                <c:pt idx="337">
                  <c:v>43761</c:v>
                </c:pt>
                <c:pt idx="338">
                  <c:v>43762</c:v>
                </c:pt>
                <c:pt idx="339">
                  <c:v>43763</c:v>
                </c:pt>
                <c:pt idx="340">
                  <c:v>43764</c:v>
                </c:pt>
                <c:pt idx="341">
                  <c:v>43765</c:v>
                </c:pt>
                <c:pt idx="342">
                  <c:v>43766</c:v>
                </c:pt>
                <c:pt idx="343">
                  <c:v>43767</c:v>
                </c:pt>
                <c:pt idx="344">
                  <c:v>43768</c:v>
                </c:pt>
                <c:pt idx="345">
                  <c:v>43769</c:v>
                </c:pt>
                <c:pt idx="346">
                  <c:v>43770</c:v>
                </c:pt>
                <c:pt idx="347">
                  <c:v>43771</c:v>
                </c:pt>
                <c:pt idx="348">
                  <c:v>43772</c:v>
                </c:pt>
                <c:pt idx="349">
                  <c:v>43773</c:v>
                </c:pt>
                <c:pt idx="350">
                  <c:v>43774</c:v>
                </c:pt>
                <c:pt idx="351">
                  <c:v>43775</c:v>
                </c:pt>
                <c:pt idx="352">
                  <c:v>43776</c:v>
                </c:pt>
                <c:pt idx="353">
                  <c:v>43777</c:v>
                </c:pt>
                <c:pt idx="354">
                  <c:v>43778</c:v>
                </c:pt>
                <c:pt idx="355">
                  <c:v>43779</c:v>
                </c:pt>
                <c:pt idx="356">
                  <c:v>43780</c:v>
                </c:pt>
                <c:pt idx="357">
                  <c:v>43781</c:v>
                </c:pt>
                <c:pt idx="358">
                  <c:v>43782</c:v>
                </c:pt>
                <c:pt idx="359">
                  <c:v>43783</c:v>
                </c:pt>
                <c:pt idx="360">
                  <c:v>43784</c:v>
                </c:pt>
                <c:pt idx="361">
                  <c:v>43785</c:v>
                </c:pt>
                <c:pt idx="362">
                  <c:v>43786</c:v>
                </c:pt>
                <c:pt idx="363">
                  <c:v>43787</c:v>
                </c:pt>
                <c:pt idx="364">
                  <c:v>43788</c:v>
                </c:pt>
                <c:pt idx="365">
                  <c:v>43789</c:v>
                </c:pt>
                <c:pt idx="366">
                  <c:v>43790</c:v>
                </c:pt>
                <c:pt idx="367">
                  <c:v>43791</c:v>
                </c:pt>
                <c:pt idx="368">
                  <c:v>43792</c:v>
                </c:pt>
                <c:pt idx="369">
                  <c:v>43793</c:v>
                </c:pt>
                <c:pt idx="370">
                  <c:v>43794</c:v>
                </c:pt>
                <c:pt idx="371">
                  <c:v>43795</c:v>
                </c:pt>
                <c:pt idx="372">
                  <c:v>43796</c:v>
                </c:pt>
                <c:pt idx="373">
                  <c:v>43797</c:v>
                </c:pt>
                <c:pt idx="374">
                  <c:v>43798</c:v>
                </c:pt>
                <c:pt idx="375">
                  <c:v>43799</c:v>
                </c:pt>
                <c:pt idx="376">
                  <c:v>43800</c:v>
                </c:pt>
                <c:pt idx="377">
                  <c:v>43801</c:v>
                </c:pt>
                <c:pt idx="378">
                  <c:v>43802</c:v>
                </c:pt>
                <c:pt idx="379">
                  <c:v>43803</c:v>
                </c:pt>
                <c:pt idx="380">
                  <c:v>43804</c:v>
                </c:pt>
                <c:pt idx="381">
                  <c:v>43805</c:v>
                </c:pt>
                <c:pt idx="382">
                  <c:v>43806</c:v>
                </c:pt>
                <c:pt idx="383">
                  <c:v>43807</c:v>
                </c:pt>
                <c:pt idx="384">
                  <c:v>43808</c:v>
                </c:pt>
                <c:pt idx="385">
                  <c:v>43809</c:v>
                </c:pt>
                <c:pt idx="386">
                  <c:v>43810</c:v>
                </c:pt>
                <c:pt idx="387">
                  <c:v>43811</c:v>
                </c:pt>
                <c:pt idx="388">
                  <c:v>43812</c:v>
                </c:pt>
                <c:pt idx="389">
                  <c:v>43813</c:v>
                </c:pt>
                <c:pt idx="390">
                  <c:v>43814</c:v>
                </c:pt>
                <c:pt idx="391">
                  <c:v>43815</c:v>
                </c:pt>
                <c:pt idx="392">
                  <c:v>43816</c:v>
                </c:pt>
                <c:pt idx="393">
                  <c:v>43817</c:v>
                </c:pt>
                <c:pt idx="394">
                  <c:v>43818</c:v>
                </c:pt>
              </c:numCache>
            </c:numRef>
          </c:cat>
          <c:val>
            <c:numRef>
              <c:f>运行数据!$BZ$7:$BZ$999</c:f>
              <c:numCache>
                <c:formatCode>0.0_ </c:formatCode>
                <c:ptCount val="993"/>
                <c:pt idx="0">
                  <c:v>56.9</c:v>
                </c:pt>
                <c:pt idx="1">
                  <c:v>48.1</c:v>
                </c:pt>
                <c:pt idx="2">
                  <c:v>47.9</c:v>
                </c:pt>
                <c:pt idx="3">
                  <c:v>49.7</c:v>
                </c:pt>
                <c:pt idx="4">
                  <c:v>56.5</c:v>
                </c:pt>
                <c:pt idx="5">
                  <c:v>59.3</c:v>
                </c:pt>
                <c:pt idx="6">
                  <c:v>59.2</c:v>
                </c:pt>
                <c:pt idx="7">
                  <c:v>56.7</c:v>
                </c:pt>
                <c:pt idx="8">
                  <c:v>55.6</c:v>
                </c:pt>
                <c:pt idx="9">
                  <c:v>57</c:v>
                </c:pt>
                <c:pt idx="10">
                  <c:v>63.8</c:v>
                </c:pt>
                <c:pt idx="11">
                  <c:v>65.3</c:v>
                </c:pt>
                <c:pt idx="12">
                  <c:v>61.4</c:v>
                </c:pt>
                <c:pt idx="13">
                  <c:v>60.7</c:v>
                </c:pt>
                <c:pt idx="14">
                  <c:v>63.4</c:v>
                </c:pt>
                <c:pt idx="15">
                  <c:v>56.6</c:v>
                </c:pt>
                <c:pt idx="16">
                  <c:v>54</c:v>
                </c:pt>
                <c:pt idx="17">
                  <c:v>49.7</c:v>
                </c:pt>
                <c:pt idx="18">
                  <c:v>48.5</c:v>
                </c:pt>
                <c:pt idx="19">
                  <c:v>46.8</c:v>
                </c:pt>
                <c:pt idx="20">
                  <c:v>34.4</c:v>
                </c:pt>
                <c:pt idx="21">
                  <c:v>33.9</c:v>
                </c:pt>
                <c:pt idx="22">
                  <c:v>30.9</c:v>
                </c:pt>
                <c:pt idx="23">
                  <c:v>33.799999999999997</c:v>
                </c:pt>
                <c:pt idx="24">
                  <c:v>32.299999999999997</c:v>
                </c:pt>
                <c:pt idx="25">
                  <c:v>35</c:v>
                </c:pt>
                <c:pt idx="26">
                  <c:v>36.5</c:v>
                </c:pt>
                <c:pt idx="27">
                  <c:v>34.299999999999997</c:v>
                </c:pt>
                <c:pt idx="28">
                  <c:v>36.9</c:v>
                </c:pt>
                <c:pt idx="29">
                  <c:v>37.200000000000003</c:v>
                </c:pt>
                <c:pt idx="30">
                  <c:v>35.299999999999997</c:v>
                </c:pt>
                <c:pt idx="31">
                  <c:v>42.1</c:v>
                </c:pt>
                <c:pt idx="32">
                  <c:v>46.6</c:v>
                </c:pt>
                <c:pt idx="33">
                  <c:v>48.4</c:v>
                </c:pt>
                <c:pt idx="34">
                  <c:v>49.3</c:v>
                </c:pt>
                <c:pt idx="35">
                  <c:v>50.4</c:v>
                </c:pt>
                <c:pt idx="36">
                  <c:v>51.8</c:v>
                </c:pt>
                <c:pt idx="37">
                  <c:v>50</c:v>
                </c:pt>
                <c:pt idx="38">
                  <c:v>47.5</c:v>
                </c:pt>
                <c:pt idx="39">
                  <c:v>47.7</c:v>
                </c:pt>
                <c:pt idx="41">
                  <c:v>44.8</c:v>
                </c:pt>
                <c:pt idx="43">
                  <c:v>39.4</c:v>
                </c:pt>
                <c:pt idx="44">
                  <c:v>49.4</c:v>
                </c:pt>
                <c:pt idx="45">
                  <c:v>58.6</c:v>
                </c:pt>
                <c:pt idx="46">
                  <c:v>57.9</c:v>
                </c:pt>
                <c:pt idx="47">
                  <c:v>52.9</c:v>
                </c:pt>
                <c:pt idx="48">
                  <c:v>50.7</c:v>
                </c:pt>
                <c:pt idx="49">
                  <c:v>50.8</c:v>
                </c:pt>
                <c:pt idx="50">
                  <c:v>55.9</c:v>
                </c:pt>
                <c:pt idx="51">
                  <c:v>54</c:v>
                </c:pt>
                <c:pt idx="52">
                  <c:v>54.7</c:v>
                </c:pt>
                <c:pt idx="53">
                  <c:v>50</c:v>
                </c:pt>
                <c:pt idx="54">
                  <c:v>43.3</c:v>
                </c:pt>
                <c:pt idx="55">
                  <c:v>37.799999999999997</c:v>
                </c:pt>
                <c:pt idx="56">
                  <c:v>38.700000000000003</c:v>
                </c:pt>
                <c:pt idx="57">
                  <c:v>46.3</c:v>
                </c:pt>
                <c:pt idx="58">
                  <c:v>45.1</c:v>
                </c:pt>
                <c:pt idx="59">
                  <c:v>42.6</c:v>
                </c:pt>
                <c:pt idx="60">
                  <c:v>39.200000000000003</c:v>
                </c:pt>
                <c:pt idx="61">
                  <c:v>46.8</c:v>
                </c:pt>
                <c:pt idx="62">
                  <c:v>51.6</c:v>
                </c:pt>
                <c:pt idx="63">
                  <c:v>53.6</c:v>
                </c:pt>
                <c:pt idx="64">
                  <c:v>51.2</c:v>
                </c:pt>
                <c:pt idx="65">
                  <c:v>51</c:v>
                </c:pt>
                <c:pt idx="66">
                  <c:v>55.3</c:v>
                </c:pt>
                <c:pt idx="67">
                  <c:v>58.9</c:v>
                </c:pt>
                <c:pt idx="68">
                  <c:v>52.4</c:v>
                </c:pt>
                <c:pt idx="69">
                  <c:v>50.4</c:v>
                </c:pt>
                <c:pt idx="70">
                  <c:v>53.7</c:v>
                </c:pt>
                <c:pt idx="71">
                  <c:v>51.8</c:v>
                </c:pt>
                <c:pt idx="72">
                  <c:v>45.8</c:v>
                </c:pt>
                <c:pt idx="73">
                  <c:v>43</c:v>
                </c:pt>
                <c:pt idx="74">
                  <c:v>36.1</c:v>
                </c:pt>
                <c:pt idx="75">
                  <c:v>37.4</c:v>
                </c:pt>
                <c:pt idx="76">
                  <c:v>39.4</c:v>
                </c:pt>
                <c:pt idx="77">
                  <c:v>39.799999999999997</c:v>
                </c:pt>
                <c:pt idx="78">
                  <c:v>96.5</c:v>
                </c:pt>
                <c:pt idx="79">
                  <c:v>40.299999999999997</c:v>
                </c:pt>
                <c:pt idx="80">
                  <c:v>41.2</c:v>
                </c:pt>
                <c:pt idx="81">
                  <c:v>38.799999999999997</c:v>
                </c:pt>
                <c:pt idx="82">
                  <c:v>36.6</c:v>
                </c:pt>
                <c:pt idx="83">
                  <c:v>34.6</c:v>
                </c:pt>
                <c:pt idx="84">
                  <c:v>39.1</c:v>
                </c:pt>
                <c:pt idx="85">
                  <c:v>46.7</c:v>
                </c:pt>
                <c:pt idx="86">
                  <c:v>54</c:v>
                </c:pt>
                <c:pt idx="87">
                  <c:v>59.9</c:v>
                </c:pt>
                <c:pt idx="88">
                  <c:v>48</c:v>
                </c:pt>
                <c:pt idx="89">
                  <c:v>45.4</c:v>
                </c:pt>
                <c:pt idx="90">
                  <c:v>46.8</c:v>
                </c:pt>
                <c:pt idx="91">
                  <c:v>50.7</c:v>
                </c:pt>
                <c:pt idx="92">
                  <c:v>56.7</c:v>
                </c:pt>
                <c:pt idx="93">
                  <c:v>52.4</c:v>
                </c:pt>
                <c:pt idx="94">
                  <c:v>51</c:v>
                </c:pt>
                <c:pt idx="95">
                  <c:v>62.3</c:v>
                </c:pt>
                <c:pt idx="96">
                  <c:v>59</c:v>
                </c:pt>
                <c:pt idx="97">
                  <c:v>49.1</c:v>
                </c:pt>
                <c:pt idx="98">
                  <c:v>54</c:v>
                </c:pt>
                <c:pt idx="99">
                  <c:v>59.8</c:v>
                </c:pt>
                <c:pt idx="100">
                  <c:v>63.5</c:v>
                </c:pt>
                <c:pt idx="101">
                  <c:v>61</c:v>
                </c:pt>
                <c:pt idx="102">
                  <c:v>54</c:v>
                </c:pt>
                <c:pt idx="103">
                  <c:v>55.2</c:v>
                </c:pt>
                <c:pt idx="104">
                  <c:v>62.1</c:v>
                </c:pt>
                <c:pt idx="105">
                  <c:v>58</c:v>
                </c:pt>
                <c:pt idx="106">
                  <c:v>39.1</c:v>
                </c:pt>
                <c:pt idx="107">
                  <c:v>40.200000000000003</c:v>
                </c:pt>
                <c:pt idx="108">
                  <c:v>43.7</c:v>
                </c:pt>
                <c:pt idx="109">
                  <c:v>48.8</c:v>
                </c:pt>
                <c:pt idx="110">
                  <c:v>47.8</c:v>
                </c:pt>
                <c:pt idx="112">
                  <c:v>46.4</c:v>
                </c:pt>
                <c:pt idx="113">
                  <c:v>42.7</c:v>
                </c:pt>
                <c:pt idx="114">
                  <c:v>43.2</c:v>
                </c:pt>
                <c:pt idx="115">
                  <c:v>51.5</c:v>
                </c:pt>
                <c:pt idx="116">
                  <c:v>54.5</c:v>
                </c:pt>
                <c:pt idx="117">
                  <c:v>58</c:v>
                </c:pt>
                <c:pt idx="118">
                  <c:v>53.8</c:v>
                </c:pt>
                <c:pt idx="119">
                  <c:v>58.2</c:v>
                </c:pt>
                <c:pt idx="120">
                  <c:v>52</c:v>
                </c:pt>
                <c:pt idx="121">
                  <c:v>47.6</c:v>
                </c:pt>
                <c:pt idx="122">
                  <c:v>42.1</c:v>
                </c:pt>
                <c:pt idx="123">
                  <c:v>42.1</c:v>
                </c:pt>
                <c:pt idx="124">
                  <c:v>47.7</c:v>
                </c:pt>
                <c:pt idx="125">
                  <c:v>49.9</c:v>
                </c:pt>
                <c:pt idx="126">
                  <c:v>44.9</c:v>
                </c:pt>
                <c:pt idx="127">
                  <c:v>40.5</c:v>
                </c:pt>
                <c:pt idx="128">
                  <c:v>41.4</c:v>
                </c:pt>
                <c:pt idx="129">
                  <c:v>34.6</c:v>
                </c:pt>
                <c:pt idx="130">
                  <c:v>39.1</c:v>
                </c:pt>
                <c:pt idx="131">
                  <c:v>39.799999999999997</c:v>
                </c:pt>
                <c:pt idx="132">
                  <c:v>52.7</c:v>
                </c:pt>
                <c:pt idx="133">
                  <c:v>55.9</c:v>
                </c:pt>
                <c:pt idx="134">
                  <c:v>54</c:v>
                </c:pt>
                <c:pt idx="135">
                  <c:v>59.5</c:v>
                </c:pt>
                <c:pt idx="136">
                  <c:v>59.5</c:v>
                </c:pt>
                <c:pt idx="137">
                  <c:v>56.4</c:v>
                </c:pt>
                <c:pt idx="138">
                  <c:v>50.1</c:v>
                </c:pt>
                <c:pt idx="139">
                  <c:v>67.8</c:v>
                </c:pt>
                <c:pt idx="140">
                  <c:v>53.7</c:v>
                </c:pt>
                <c:pt idx="141">
                  <c:v>74.8</c:v>
                </c:pt>
                <c:pt idx="143">
                  <c:v>53.4</c:v>
                </c:pt>
                <c:pt idx="144">
                  <c:v>53.4</c:v>
                </c:pt>
                <c:pt idx="145">
                  <c:v>28.9</c:v>
                </c:pt>
                <c:pt idx="146">
                  <c:v>35.200000000000003</c:v>
                </c:pt>
                <c:pt idx="147">
                  <c:v>35.5</c:v>
                </c:pt>
                <c:pt idx="148">
                  <c:v>35.5</c:v>
                </c:pt>
                <c:pt idx="149">
                  <c:v>45.2</c:v>
                </c:pt>
                <c:pt idx="150">
                  <c:v>43.7</c:v>
                </c:pt>
                <c:pt idx="151">
                  <c:v>45.2</c:v>
                </c:pt>
                <c:pt idx="152">
                  <c:v>46.5</c:v>
                </c:pt>
                <c:pt idx="153">
                  <c:v>43.4</c:v>
                </c:pt>
                <c:pt idx="154">
                  <c:v>47.9</c:v>
                </c:pt>
                <c:pt idx="155">
                  <c:v>44.1</c:v>
                </c:pt>
                <c:pt idx="156">
                  <c:v>42.9</c:v>
                </c:pt>
                <c:pt idx="157">
                  <c:v>39.9</c:v>
                </c:pt>
                <c:pt idx="158">
                  <c:v>55.4</c:v>
                </c:pt>
                <c:pt idx="159">
                  <c:v>57.1</c:v>
                </c:pt>
                <c:pt idx="160">
                  <c:v>46.9</c:v>
                </c:pt>
                <c:pt idx="161">
                  <c:v>42.9</c:v>
                </c:pt>
                <c:pt idx="162">
                  <c:v>54.7</c:v>
                </c:pt>
                <c:pt idx="163">
                  <c:v>51</c:v>
                </c:pt>
                <c:pt idx="164">
                  <c:v>49.4</c:v>
                </c:pt>
                <c:pt idx="165">
                  <c:v>52</c:v>
                </c:pt>
                <c:pt idx="166">
                  <c:v>59</c:v>
                </c:pt>
                <c:pt idx="167">
                  <c:v>58</c:v>
                </c:pt>
                <c:pt idx="168">
                  <c:v>61</c:v>
                </c:pt>
                <c:pt idx="169">
                  <c:v>66.099999999999994</c:v>
                </c:pt>
                <c:pt idx="170">
                  <c:v>65</c:v>
                </c:pt>
                <c:pt idx="171">
                  <c:v>66.8</c:v>
                </c:pt>
                <c:pt idx="172">
                  <c:v>64.2</c:v>
                </c:pt>
                <c:pt idx="173">
                  <c:v>59.3</c:v>
                </c:pt>
                <c:pt idx="174">
                  <c:v>42.8</c:v>
                </c:pt>
                <c:pt idx="175">
                  <c:v>63.7</c:v>
                </c:pt>
                <c:pt idx="176">
                  <c:v>66</c:v>
                </c:pt>
                <c:pt idx="177">
                  <c:v>58.3</c:v>
                </c:pt>
                <c:pt idx="178">
                  <c:v>59</c:v>
                </c:pt>
                <c:pt idx="179">
                  <c:v>60.7</c:v>
                </c:pt>
                <c:pt idx="180">
                  <c:v>58.2</c:v>
                </c:pt>
                <c:pt idx="181">
                  <c:v>58.7</c:v>
                </c:pt>
                <c:pt idx="182">
                  <c:v>56.3</c:v>
                </c:pt>
                <c:pt idx="183">
                  <c:v>56.9</c:v>
                </c:pt>
                <c:pt idx="184">
                  <c:v>56.8</c:v>
                </c:pt>
                <c:pt idx="185">
                  <c:v>54</c:v>
                </c:pt>
                <c:pt idx="186">
                  <c:v>50.4</c:v>
                </c:pt>
                <c:pt idx="187">
                  <c:v>47.2</c:v>
                </c:pt>
                <c:pt idx="188">
                  <c:v>53.2</c:v>
                </c:pt>
                <c:pt idx="189">
                  <c:v>52.9</c:v>
                </c:pt>
                <c:pt idx="190">
                  <c:v>55.5</c:v>
                </c:pt>
                <c:pt idx="191">
                  <c:v>56.5</c:v>
                </c:pt>
                <c:pt idx="192">
                  <c:v>53.4</c:v>
                </c:pt>
                <c:pt idx="193">
                  <c:v>48.5</c:v>
                </c:pt>
                <c:pt idx="194">
                  <c:v>48</c:v>
                </c:pt>
                <c:pt idx="195">
                  <c:v>50.7</c:v>
                </c:pt>
                <c:pt idx="196">
                  <c:v>52.1</c:v>
                </c:pt>
                <c:pt idx="197">
                  <c:v>46</c:v>
                </c:pt>
                <c:pt idx="198">
                  <c:v>47.1</c:v>
                </c:pt>
                <c:pt idx="199">
                  <c:v>47.3</c:v>
                </c:pt>
                <c:pt idx="200">
                  <c:v>51.1</c:v>
                </c:pt>
                <c:pt idx="201">
                  <c:v>53.6</c:v>
                </c:pt>
                <c:pt idx="202">
                  <c:v>45.8</c:v>
                </c:pt>
                <c:pt idx="203">
                  <c:v>39.299999999999997</c:v>
                </c:pt>
                <c:pt idx="204">
                  <c:v>51.1</c:v>
                </c:pt>
                <c:pt idx="205">
                  <c:v>56.8</c:v>
                </c:pt>
                <c:pt idx="206">
                  <c:v>54.4</c:v>
                </c:pt>
                <c:pt idx="207">
                  <c:v>52</c:v>
                </c:pt>
                <c:pt idx="208">
                  <c:v>49.4</c:v>
                </c:pt>
                <c:pt idx="209">
                  <c:v>48.7</c:v>
                </c:pt>
                <c:pt idx="210">
                  <c:v>46.2</c:v>
                </c:pt>
                <c:pt idx="211">
                  <c:v>40.1</c:v>
                </c:pt>
                <c:pt idx="212">
                  <c:v>36.5</c:v>
                </c:pt>
                <c:pt idx="213">
                  <c:v>42.9</c:v>
                </c:pt>
                <c:pt idx="214">
                  <c:v>48.4</c:v>
                </c:pt>
                <c:pt idx="215">
                  <c:v>50.1</c:v>
                </c:pt>
                <c:pt idx="216">
                  <c:v>46</c:v>
                </c:pt>
                <c:pt idx="217">
                  <c:v>46.2</c:v>
                </c:pt>
                <c:pt idx="218">
                  <c:v>49.7</c:v>
                </c:pt>
                <c:pt idx="219">
                  <c:v>38.700000000000003</c:v>
                </c:pt>
                <c:pt idx="220">
                  <c:v>39.299999999999997</c:v>
                </c:pt>
                <c:pt idx="221">
                  <c:v>39.799999999999997</c:v>
                </c:pt>
                <c:pt idx="222">
                  <c:v>43.4</c:v>
                </c:pt>
                <c:pt idx="223">
                  <c:v>42.9</c:v>
                </c:pt>
                <c:pt idx="224">
                  <c:v>43</c:v>
                </c:pt>
                <c:pt idx="225">
                  <c:v>42.5</c:v>
                </c:pt>
                <c:pt idx="226">
                  <c:v>40</c:v>
                </c:pt>
                <c:pt idx="227">
                  <c:v>40.200000000000003</c:v>
                </c:pt>
                <c:pt idx="228">
                  <c:v>37.6</c:v>
                </c:pt>
                <c:pt idx="229">
                  <c:v>38.299999999999997</c:v>
                </c:pt>
                <c:pt idx="230">
                  <c:v>40</c:v>
                </c:pt>
                <c:pt idx="231">
                  <c:v>40.5</c:v>
                </c:pt>
                <c:pt idx="232">
                  <c:v>43.5</c:v>
                </c:pt>
                <c:pt idx="233">
                  <c:v>43.1</c:v>
                </c:pt>
                <c:pt idx="234">
                  <c:v>44.1</c:v>
                </c:pt>
                <c:pt idx="235">
                  <c:v>44.5</c:v>
                </c:pt>
                <c:pt idx="236">
                  <c:v>45.7</c:v>
                </c:pt>
                <c:pt idx="237">
                  <c:v>44.5</c:v>
                </c:pt>
                <c:pt idx="238">
                  <c:v>43</c:v>
                </c:pt>
                <c:pt idx="239">
                  <c:v>41.8</c:v>
                </c:pt>
                <c:pt idx="240">
                  <c:v>43.7</c:v>
                </c:pt>
                <c:pt idx="241">
                  <c:v>46.1</c:v>
                </c:pt>
                <c:pt idx="242">
                  <c:v>50.8</c:v>
                </c:pt>
                <c:pt idx="243">
                  <c:v>52.9</c:v>
                </c:pt>
                <c:pt idx="244">
                  <c:v>56.9</c:v>
                </c:pt>
                <c:pt idx="245">
                  <c:v>67.7</c:v>
                </c:pt>
                <c:pt idx="246">
                  <c:v>66.400000000000006</c:v>
                </c:pt>
                <c:pt idx="247">
                  <c:v>58.7</c:v>
                </c:pt>
                <c:pt idx="248">
                  <c:v>55</c:v>
                </c:pt>
                <c:pt idx="249">
                  <c:v>56.3</c:v>
                </c:pt>
                <c:pt idx="250">
                  <c:v>60.5</c:v>
                </c:pt>
                <c:pt idx="251">
                  <c:v>60</c:v>
                </c:pt>
                <c:pt idx="252">
                  <c:v>63.8</c:v>
                </c:pt>
                <c:pt idx="253">
                  <c:v>74.5</c:v>
                </c:pt>
                <c:pt idx="254">
                  <c:v>71.3</c:v>
                </c:pt>
                <c:pt idx="255">
                  <c:v>65.8</c:v>
                </c:pt>
                <c:pt idx="256">
                  <c:v>69</c:v>
                </c:pt>
                <c:pt idx="257">
                  <c:v>69.599999999999994</c:v>
                </c:pt>
                <c:pt idx="258">
                  <c:v>61.8</c:v>
                </c:pt>
                <c:pt idx="259">
                  <c:v>62.4</c:v>
                </c:pt>
                <c:pt idx="260">
                  <c:v>68.900000000000006</c:v>
                </c:pt>
                <c:pt idx="261">
                  <c:v>64.3</c:v>
                </c:pt>
                <c:pt idx="262">
                  <c:v>57.5</c:v>
                </c:pt>
                <c:pt idx="264">
                  <c:v>61.4</c:v>
                </c:pt>
                <c:pt idx="265">
                  <c:v>62.1</c:v>
                </c:pt>
                <c:pt idx="266">
                  <c:v>57.2</c:v>
                </c:pt>
                <c:pt idx="267">
                  <c:v>56.2</c:v>
                </c:pt>
                <c:pt idx="268">
                  <c:v>60.1</c:v>
                </c:pt>
                <c:pt idx="269">
                  <c:v>68.2</c:v>
                </c:pt>
                <c:pt idx="270">
                  <c:v>77.400000000000006</c:v>
                </c:pt>
                <c:pt idx="271">
                  <c:v>78.3</c:v>
                </c:pt>
                <c:pt idx="272">
                  <c:v>78</c:v>
                </c:pt>
                <c:pt idx="273">
                  <c:v>76.599999999999994</c:v>
                </c:pt>
                <c:pt idx="274">
                  <c:v>75.900000000000006</c:v>
                </c:pt>
                <c:pt idx="275">
                  <c:v>78.599999999999994</c:v>
                </c:pt>
                <c:pt idx="276">
                  <c:v>78.900000000000006</c:v>
                </c:pt>
                <c:pt idx="277">
                  <c:v>79.5</c:v>
                </c:pt>
                <c:pt idx="278">
                  <c:v>80.599999999999994</c:v>
                </c:pt>
                <c:pt idx="279">
                  <c:v>76.599999999999994</c:v>
                </c:pt>
                <c:pt idx="280">
                  <c:v>71.3</c:v>
                </c:pt>
                <c:pt idx="281">
                  <c:v>73.900000000000006</c:v>
                </c:pt>
                <c:pt idx="282">
                  <c:v>77.7</c:v>
                </c:pt>
                <c:pt idx="283">
                  <c:v>79.599999999999994</c:v>
                </c:pt>
                <c:pt idx="284">
                  <c:v>79.599999999999994</c:v>
                </c:pt>
                <c:pt idx="285">
                  <c:v>78.7</c:v>
                </c:pt>
                <c:pt idx="286">
                  <c:v>78.400000000000006</c:v>
                </c:pt>
                <c:pt idx="287">
                  <c:v>79.2</c:v>
                </c:pt>
                <c:pt idx="288">
                  <c:v>76.8</c:v>
                </c:pt>
                <c:pt idx="290">
                  <c:v>75</c:v>
                </c:pt>
                <c:pt idx="291">
                  <c:v>74.2</c:v>
                </c:pt>
                <c:pt idx="292">
                  <c:v>74.599999999999994</c:v>
                </c:pt>
                <c:pt idx="293">
                  <c:v>74.5</c:v>
                </c:pt>
                <c:pt idx="294">
                  <c:v>75.7</c:v>
                </c:pt>
                <c:pt idx="295">
                  <c:v>77.3</c:v>
                </c:pt>
                <c:pt idx="296">
                  <c:v>76.8</c:v>
                </c:pt>
                <c:pt idx="297">
                  <c:v>79</c:v>
                </c:pt>
                <c:pt idx="298">
                  <c:v>77.099999999999994</c:v>
                </c:pt>
                <c:pt idx="299">
                  <c:v>74.2</c:v>
                </c:pt>
                <c:pt idx="300">
                  <c:v>70.7</c:v>
                </c:pt>
                <c:pt idx="301">
                  <c:v>68.099999999999994</c:v>
                </c:pt>
                <c:pt idx="302">
                  <c:v>68</c:v>
                </c:pt>
                <c:pt idx="303">
                  <c:v>66.3</c:v>
                </c:pt>
                <c:pt idx="304">
                  <c:v>67.900000000000006</c:v>
                </c:pt>
                <c:pt idx="305">
                  <c:v>69.099999999999994</c:v>
                </c:pt>
                <c:pt idx="306">
                  <c:v>70.3</c:v>
                </c:pt>
                <c:pt idx="307">
                  <c:v>77</c:v>
                </c:pt>
                <c:pt idx="308">
                  <c:v>80.599999999999994</c:v>
                </c:pt>
                <c:pt idx="309">
                  <c:v>82.8</c:v>
                </c:pt>
                <c:pt idx="310">
                  <c:v>83</c:v>
                </c:pt>
                <c:pt idx="311">
                  <c:v>82.3</c:v>
                </c:pt>
                <c:pt idx="312">
                  <c:v>82</c:v>
                </c:pt>
                <c:pt idx="313">
                  <c:v>83.3</c:v>
                </c:pt>
                <c:pt idx="314">
                  <c:v>79.8</c:v>
                </c:pt>
                <c:pt idx="315">
                  <c:v>79.099999999999994</c:v>
                </c:pt>
                <c:pt idx="316">
                  <c:v>83.4</c:v>
                </c:pt>
                <c:pt idx="317">
                  <c:v>81</c:v>
                </c:pt>
                <c:pt idx="318">
                  <c:v>77.400000000000006</c:v>
                </c:pt>
                <c:pt idx="319">
                  <c:v>77.099999999999994</c:v>
                </c:pt>
                <c:pt idx="320">
                  <c:v>75.5</c:v>
                </c:pt>
                <c:pt idx="321">
                  <c:v>78.7</c:v>
                </c:pt>
                <c:pt idx="322">
                  <c:v>81</c:v>
                </c:pt>
                <c:pt idx="323">
                  <c:v>82.1</c:v>
                </c:pt>
                <c:pt idx="324">
                  <c:v>84.2</c:v>
                </c:pt>
                <c:pt idx="325">
                  <c:v>79.599999999999994</c:v>
                </c:pt>
                <c:pt idx="326">
                  <c:v>80.599999999999994</c:v>
                </c:pt>
                <c:pt idx="330">
                  <c:v>77.599999999999994</c:v>
                </c:pt>
                <c:pt idx="331">
                  <c:v>76.400000000000006</c:v>
                </c:pt>
                <c:pt idx="332">
                  <c:v>77.3</c:v>
                </c:pt>
                <c:pt idx="333">
                  <c:v>76</c:v>
                </c:pt>
                <c:pt idx="334">
                  <c:v>77</c:v>
                </c:pt>
                <c:pt idx="335">
                  <c:v>77.3</c:v>
                </c:pt>
                <c:pt idx="336">
                  <c:v>77.7</c:v>
                </c:pt>
                <c:pt idx="337">
                  <c:v>82</c:v>
                </c:pt>
                <c:pt idx="338">
                  <c:v>79</c:v>
                </c:pt>
                <c:pt idx="339">
                  <c:v>76</c:v>
                </c:pt>
                <c:pt idx="340">
                  <c:v>76.400000000000006</c:v>
                </c:pt>
                <c:pt idx="341">
                  <c:v>76.3</c:v>
                </c:pt>
                <c:pt idx="342">
                  <c:v>75.7</c:v>
                </c:pt>
                <c:pt idx="343">
                  <c:v>74.599999999999994</c:v>
                </c:pt>
                <c:pt idx="344">
                  <c:v>74.7</c:v>
                </c:pt>
                <c:pt idx="345">
                  <c:v>79.099999999999994</c:v>
                </c:pt>
                <c:pt idx="346">
                  <c:v>82.8</c:v>
                </c:pt>
                <c:pt idx="347">
                  <c:v>84.2</c:v>
                </c:pt>
                <c:pt idx="348">
                  <c:v>82.3</c:v>
                </c:pt>
                <c:pt idx="349">
                  <c:v>78.8</c:v>
                </c:pt>
                <c:pt idx="350">
                  <c:v>77.3</c:v>
                </c:pt>
                <c:pt idx="351">
                  <c:v>80.599999999999994</c:v>
                </c:pt>
                <c:pt idx="352">
                  <c:v>82.2</c:v>
                </c:pt>
                <c:pt idx="353">
                  <c:v>83.4</c:v>
                </c:pt>
                <c:pt idx="354">
                  <c:v>83.4</c:v>
                </c:pt>
                <c:pt idx="355">
                  <c:v>84.4</c:v>
                </c:pt>
                <c:pt idx="356">
                  <c:v>83.2</c:v>
                </c:pt>
                <c:pt idx="357">
                  <c:v>74</c:v>
                </c:pt>
                <c:pt idx="358">
                  <c:v>60.2</c:v>
                </c:pt>
                <c:pt idx="359">
                  <c:v>51.1</c:v>
                </c:pt>
                <c:pt idx="360">
                  <c:v>58.4</c:v>
                </c:pt>
                <c:pt idx="362">
                  <c:v>62.8</c:v>
                </c:pt>
                <c:pt idx="363">
                  <c:v>63.3</c:v>
                </c:pt>
                <c:pt idx="364">
                  <c:v>62</c:v>
                </c:pt>
                <c:pt idx="365">
                  <c:v>68.599999999999994</c:v>
                </c:pt>
                <c:pt idx="366">
                  <c:v>65.7</c:v>
                </c:pt>
                <c:pt idx="367">
                  <c:v>65.7</c:v>
                </c:pt>
                <c:pt idx="368">
                  <c:v>60.2</c:v>
                </c:pt>
                <c:pt idx="369">
                  <c:v>62.1</c:v>
                </c:pt>
                <c:pt idx="370">
                  <c:v>54</c:v>
                </c:pt>
                <c:pt idx="371">
                  <c:v>78.5</c:v>
                </c:pt>
                <c:pt idx="372">
                  <c:v>80.5</c:v>
                </c:pt>
                <c:pt idx="373">
                  <c:v>78.8</c:v>
                </c:pt>
                <c:pt idx="374">
                  <c:v>71.5</c:v>
                </c:pt>
                <c:pt idx="375">
                  <c:v>69.400000000000006</c:v>
                </c:pt>
                <c:pt idx="376">
                  <c:v>65</c:v>
                </c:pt>
                <c:pt idx="377">
                  <c:v>64.7</c:v>
                </c:pt>
                <c:pt idx="378">
                  <c:v>68.900000000000006</c:v>
                </c:pt>
                <c:pt idx="379">
                  <c:v>63.6</c:v>
                </c:pt>
                <c:pt idx="380">
                  <c:v>52.3</c:v>
                </c:pt>
                <c:pt idx="381">
                  <c:v>55</c:v>
                </c:pt>
                <c:pt idx="382">
                  <c:v>55</c:v>
                </c:pt>
                <c:pt idx="383">
                  <c:v>56</c:v>
                </c:pt>
                <c:pt idx="384">
                  <c:v>54</c:v>
                </c:pt>
                <c:pt idx="385">
                  <c:v>46.4</c:v>
                </c:pt>
                <c:pt idx="386">
                  <c:v>43.5</c:v>
                </c:pt>
                <c:pt idx="387">
                  <c:v>37.5</c:v>
                </c:pt>
                <c:pt idx="388">
                  <c:v>38.1</c:v>
                </c:pt>
                <c:pt idx="389">
                  <c:v>43.4</c:v>
                </c:pt>
                <c:pt idx="390">
                  <c:v>46.3</c:v>
                </c:pt>
                <c:pt idx="391">
                  <c:v>40.200000000000003</c:v>
                </c:pt>
                <c:pt idx="392">
                  <c:v>43.3</c:v>
                </c:pt>
                <c:pt idx="393">
                  <c:v>46.8</c:v>
                </c:pt>
                <c:pt idx="394">
                  <c:v>46.4</c:v>
                </c:pt>
                <c:pt idx="395">
                  <c:v>47.9</c:v>
                </c:pt>
                <c:pt idx="396">
                  <c:v>53.9</c:v>
                </c:pt>
                <c:pt idx="397">
                  <c:v>52.5</c:v>
                </c:pt>
                <c:pt idx="398">
                  <c:v>47</c:v>
                </c:pt>
                <c:pt idx="399">
                  <c:v>41.1</c:v>
                </c:pt>
                <c:pt idx="400">
                  <c:v>48.8</c:v>
                </c:pt>
                <c:pt idx="401">
                  <c:v>47.1</c:v>
                </c:pt>
                <c:pt idx="402">
                  <c:v>42.9</c:v>
                </c:pt>
                <c:pt idx="403">
                  <c:v>40.5</c:v>
                </c:pt>
                <c:pt idx="404">
                  <c:v>40.799999999999997</c:v>
                </c:pt>
                <c:pt idx="405">
                  <c:v>50.5</c:v>
                </c:pt>
                <c:pt idx="406">
                  <c:v>52.1</c:v>
                </c:pt>
                <c:pt idx="407">
                  <c:v>50.3</c:v>
                </c:pt>
                <c:pt idx="408">
                  <c:v>47.6</c:v>
                </c:pt>
                <c:pt idx="409">
                  <c:v>54.4</c:v>
                </c:pt>
                <c:pt idx="410">
                  <c:v>66.8</c:v>
                </c:pt>
                <c:pt idx="411">
                  <c:v>70.8</c:v>
                </c:pt>
                <c:pt idx="412">
                  <c:v>64.2</c:v>
                </c:pt>
                <c:pt idx="413">
                  <c:v>57.7</c:v>
                </c:pt>
                <c:pt idx="414">
                  <c:v>56.4</c:v>
                </c:pt>
                <c:pt idx="415">
                  <c:v>60</c:v>
                </c:pt>
                <c:pt idx="416">
                  <c:v>58</c:v>
                </c:pt>
                <c:pt idx="417">
                  <c:v>56.3</c:v>
                </c:pt>
                <c:pt idx="418">
                  <c:v>49.2</c:v>
                </c:pt>
                <c:pt idx="419">
                  <c:v>47.4</c:v>
                </c:pt>
                <c:pt idx="420">
                  <c:v>71.599999999999994</c:v>
                </c:pt>
                <c:pt idx="421">
                  <c:v>69.8</c:v>
                </c:pt>
                <c:pt idx="422">
                  <c:v>76.099999999999994</c:v>
                </c:pt>
                <c:pt idx="423">
                  <c:v>68.8</c:v>
                </c:pt>
                <c:pt idx="424">
                  <c:v>42.9</c:v>
                </c:pt>
                <c:pt idx="425">
                  <c:v>34.5</c:v>
                </c:pt>
                <c:pt idx="426">
                  <c:v>56.4</c:v>
                </c:pt>
                <c:pt idx="427">
                  <c:v>70</c:v>
                </c:pt>
                <c:pt idx="428">
                  <c:v>70.900000000000006</c:v>
                </c:pt>
                <c:pt idx="429">
                  <c:v>69.5</c:v>
                </c:pt>
                <c:pt idx="430">
                  <c:v>73.8</c:v>
                </c:pt>
                <c:pt idx="431">
                  <c:v>73.8</c:v>
                </c:pt>
                <c:pt idx="432">
                  <c:v>76.2</c:v>
                </c:pt>
                <c:pt idx="433">
                  <c:v>74.599999999999994</c:v>
                </c:pt>
                <c:pt idx="434">
                  <c:v>66.7</c:v>
                </c:pt>
                <c:pt idx="435">
                  <c:v>65.3</c:v>
                </c:pt>
                <c:pt idx="436">
                  <c:v>58.3</c:v>
                </c:pt>
                <c:pt idx="437">
                  <c:v>65.599999999999994</c:v>
                </c:pt>
                <c:pt idx="438">
                  <c:v>64.2</c:v>
                </c:pt>
                <c:pt idx="439">
                  <c:v>63</c:v>
                </c:pt>
                <c:pt idx="440">
                  <c:v>58.6</c:v>
                </c:pt>
                <c:pt idx="441">
                  <c:v>49.4</c:v>
                </c:pt>
                <c:pt idx="442">
                  <c:v>52.8</c:v>
                </c:pt>
                <c:pt idx="443">
                  <c:v>43.7</c:v>
                </c:pt>
                <c:pt idx="444">
                  <c:v>38</c:v>
                </c:pt>
                <c:pt idx="445">
                  <c:v>37</c:v>
                </c:pt>
                <c:pt idx="446">
                  <c:v>39</c:v>
                </c:pt>
                <c:pt idx="447">
                  <c:v>47</c:v>
                </c:pt>
                <c:pt idx="448">
                  <c:v>46</c:v>
                </c:pt>
                <c:pt idx="449">
                  <c:v>39.6</c:v>
                </c:pt>
                <c:pt idx="450">
                  <c:v>38.799999999999997</c:v>
                </c:pt>
                <c:pt idx="451">
                  <c:v>37.5</c:v>
                </c:pt>
                <c:pt idx="452">
                  <c:v>44.9</c:v>
                </c:pt>
                <c:pt idx="453">
                  <c:v>47.7</c:v>
                </c:pt>
                <c:pt idx="454">
                  <c:v>55.2</c:v>
                </c:pt>
                <c:pt idx="455">
                  <c:v>63</c:v>
                </c:pt>
                <c:pt idx="456">
                  <c:v>61</c:v>
                </c:pt>
                <c:pt idx="457">
                  <c:v>64</c:v>
                </c:pt>
                <c:pt idx="458">
                  <c:v>62</c:v>
                </c:pt>
                <c:pt idx="459">
                  <c:v>66.2</c:v>
                </c:pt>
                <c:pt idx="460">
                  <c:v>70.3</c:v>
                </c:pt>
                <c:pt idx="461">
                  <c:v>69.900000000000006</c:v>
                </c:pt>
                <c:pt idx="462">
                  <c:v>68.099999999999994</c:v>
                </c:pt>
                <c:pt idx="463">
                  <c:v>68</c:v>
                </c:pt>
                <c:pt idx="464">
                  <c:v>66.3</c:v>
                </c:pt>
                <c:pt idx="465">
                  <c:v>65.900000000000006</c:v>
                </c:pt>
                <c:pt idx="466">
                  <c:v>62.2</c:v>
                </c:pt>
                <c:pt idx="467">
                  <c:v>64.599999999999994</c:v>
                </c:pt>
                <c:pt idx="468">
                  <c:v>64.400000000000006</c:v>
                </c:pt>
                <c:pt idx="469">
                  <c:v>67.8</c:v>
                </c:pt>
                <c:pt idx="470">
                  <c:v>67.900000000000006</c:v>
                </c:pt>
                <c:pt idx="471">
                  <c:v>69.5</c:v>
                </c:pt>
                <c:pt idx="472">
                  <c:v>64.599999999999994</c:v>
                </c:pt>
                <c:pt idx="473">
                  <c:v>66.7</c:v>
                </c:pt>
                <c:pt idx="474">
                  <c:v>67.900000000000006</c:v>
                </c:pt>
                <c:pt idx="475">
                  <c:v>67.2</c:v>
                </c:pt>
                <c:pt idx="476">
                  <c:v>69.099999999999994</c:v>
                </c:pt>
                <c:pt idx="477">
                  <c:v>68</c:v>
                </c:pt>
                <c:pt idx="478">
                  <c:v>60.7</c:v>
                </c:pt>
                <c:pt idx="479">
                  <c:v>63</c:v>
                </c:pt>
                <c:pt idx="480">
                  <c:v>70.599999999999994</c:v>
                </c:pt>
                <c:pt idx="481">
                  <c:v>71.2</c:v>
                </c:pt>
                <c:pt idx="482">
                  <c:v>73.400000000000006</c:v>
                </c:pt>
                <c:pt idx="483">
                  <c:v>67</c:v>
                </c:pt>
                <c:pt idx="484">
                  <c:v>63.8</c:v>
                </c:pt>
                <c:pt idx="485">
                  <c:v>69.7</c:v>
                </c:pt>
                <c:pt idx="486">
                  <c:v>67.8</c:v>
                </c:pt>
                <c:pt idx="487">
                  <c:v>69.8</c:v>
                </c:pt>
                <c:pt idx="488">
                  <c:v>69.3</c:v>
                </c:pt>
                <c:pt idx="489">
                  <c:v>71.5</c:v>
                </c:pt>
                <c:pt idx="490">
                  <c:v>66.900000000000006</c:v>
                </c:pt>
                <c:pt idx="491">
                  <c:v>69.900000000000006</c:v>
                </c:pt>
                <c:pt idx="492">
                  <c:v>68.7</c:v>
                </c:pt>
                <c:pt idx="493">
                  <c:v>74.400000000000006</c:v>
                </c:pt>
                <c:pt idx="494">
                  <c:v>74.400000000000006</c:v>
                </c:pt>
                <c:pt idx="495">
                  <c:v>69.5</c:v>
                </c:pt>
                <c:pt idx="496">
                  <c:v>75.2</c:v>
                </c:pt>
                <c:pt idx="497">
                  <c:v>76.900000000000006</c:v>
                </c:pt>
                <c:pt idx="498">
                  <c:v>73.099999999999994</c:v>
                </c:pt>
                <c:pt idx="499">
                  <c:v>69.900000000000006</c:v>
                </c:pt>
                <c:pt idx="500">
                  <c:v>68.900000000000006</c:v>
                </c:pt>
                <c:pt idx="501">
                  <c:v>62.9</c:v>
                </c:pt>
                <c:pt idx="502">
                  <c:v>58.4</c:v>
                </c:pt>
                <c:pt idx="503">
                  <c:v>61.2</c:v>
                </c:pt>
                <c:pt idx="504">
                  <c:v>61</c:v>
                </c:pt>
                <c:pt idx="505">
                  <c:v>61.2</c:v>
                </c:pt>
                <c:pt idx="506">
                  <c:v>54.7</c:v>
                </c:pt>
                <c:pt idx="507">
                  <c:v>54.9</c:v>
                </c:pt>
                <c:pt idx="508">
                  <c:v>58</c:v>
                </c:pt>
                <c:pt idx="509">
                  <c:v>59.3</c:v>
                </c:pt>
                <c:pt idx="510">
                  <c:v>58.4</c:v>
                </c:pt>
                <c:pt idx="511">
                  <c:v>46.2</c:v>
                </c:pt>
                <c:pt idx="512">
                  <c:v>44.7</c:v>
                </c:pt>
                <c:pt idx="513">
                  <c:v>45.1</c:v>
                </c:pt>
                <c:pt idx="514">
                  <c:v>42.5</c:v>
                </c:pt>
                <c:pt idx="515">
                  <c:v>37.700000000000003</c:v>
                </c:pt>
                <c:pt idx="516">
                  <c:v>40.1</c:v>
                </c:pt>
                <c:pt idx="517">
                  <c:v>45.2</c:v>
                </c:pt>
                <c:pt idx="518">
                  <c:v>45.6</c:v>
                </c:pt>
                <c:pt idx="519">
                  <c:v>45.5</c:v>
                </c:pt>
                <c:pt idx="520">
                  <c:v>44.5</c:v>
                </c:pt>
                <c:pt idx="521">
                  <c:v>48.4</c:v>
                </c:pt>
                <c:pt idx="522">
                  <c:v>55.3</c:v>
                </c:pt>
                <c:pt idx="523">
                  <c:v>57.1</c:v>
                </c:pt>
                <c:pt idx="524">
                  <c:v>54.1</c:v>
                </c:pt>
                <c:pt idx="525">
                  <c:v>51</c:v>
                </c:pt>
                <c:pt idx="526">
                  <c:v>55.7</c:v>
                </c:pt>
                <c:pt idx="527">
                  <c:v>55</c:v>
                </c:pt>
                <c:pt idx="528">
                  <c:v>58.7</c:v>
                </c:pt>
                <c:pt idx="529">
                  <c:v>53.7</c:v>
                </c:pt>
                <c:pt idx="530">
                  <c:v>56.5</c:v>
                </c:pt>
                <c:pt idx="531">
                  <c:v>48.2</c:v>
                </c:pt>
                <c:pt idx="532">
                  <c:v>50.8</c:v>
                </c:pt>
                <c:pt idx="533">
                  <c:v>50.2</c:v>
                </c:pt>
                <c:pt idx="534">
                  <c:v>46.2</c:v>
                </c:pt>
                <c:pt idx="535">
                  <c:v>45.3</c:v>
                </c:pt>
                <c:pt idx="536">
                  <c:v>46.8</c:v>
                </c:pt>
                <c:pt idx="537">
                  <c:v>49.7</c:v>
                </c:pt>
                <c:pt idx="538">
                  <c:v>41.9</c:v>
                </c:pt>
                <c:pt idx="539">
                  <c:v>66.400000000000006</c:v>
                </c:pt>
                <c:pt idx="540">
                  <c:v>47.4</c:v>
                </c:pt>
                <c:pt idx="541">
                  <c:v>38.799999999999997</c:v>
                </c:pt>
                <c:pt idx="542">
                  <c:v>39.799999999999997</c:v>
                </c:pt>
                <c:pt idx="543">
                  <c:v>41.1</c:v>
                </c:pt>
                <c:pt idx="544">
                  <c:v>41.3</c:v>
                </c:pt>
                <c:pt idx="545">
                  <c:v>47.6</c:v>
                </c:pt>
                <c:pt idx="546">
                  <c:v>41.5</c:v>
                </c:pt>
                <c:pt idx="547">
                  <c:v>41.9</c:v>
                </c:pt>
                <c:pt idx="548">
                  <c:v>42.1</c:v>
                </c:pt>
                <c:pt idx="549">
                  <c:v>43.6</c:v>
                </c:pt>
                <c:pt idx="550">
                  <c:v>46.3</c:v>
                </c:pt>
                <c:pt idx="551">
                  <c:v>49</c:v>
                </c:pt>
                <c:pt idx="552">
                  <c:v>47.8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6B-435A-B2BC-8ABC167757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5561600"/>
        <c:axId val="585572096"/>
      </c:lineChart>
      <c:dateAx>
        <c:axId val="585563568"/>
        <c:scaling>
          <c:orientation val="minMax"/>
          <c:min val="43497"/>
        </c:scaling>
        <c:delete val="0"/>
        <c:axPos val="b"/>
        <c:numFmt formatCode="yyyy/m/d;@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280000" spcFirstLastPara="1" vertOverflow="ellipsis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  <a:sym typeface="Times New Roman" panose="02020603050405020304" pitchFamily="18" charset="0"/>
              </a:defRPr>
            </a:pPr>
            <a:endParaRPr lang="zh-CN"/>
          </a:p>
        </c:txPr>
        <c:crossAx val="585569800"/>
        <c:crosses val="autoZero"/>
        <c:auto val="1"/>
        <c:lblOffset val="100"/>
        <c:baseTimeUnit val="days"/>
      </c:dateAx>
      <c:valAx>
        <c:axId val="585569800"/>
        <c:scaling>
          <c:orientation val="minMax"/>
          <c:max val="1.2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sysDash"/>
              <a:round/>
            </a:ln>
            <a:effectLst/>
          </c:spPr>
        </c:majorGridlines>
        <c:numFmt formatCode="0.0%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5563568"/>
        <c:crosses val="autoZero"/>
        <c:crossBetween val="between"/>
        <c:majorUnit val="0.125"/>
        <c:minorUnit val="2.5000000000000001E-2"/>
      </c:valAx>
      <c:dateAx>
        <c:axId val="58556160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585572096"/>
        <c:crosses val="autoZero"/>
        <c:auto val="1"/>
        <c:lblOffset val="100"/>
        <c:baseTimeUnit val="days"/>
      </c:dateAx>
      <c:valAx>
        <c:axId val="585572096"/>
        <c:scaling>
          <c:orientation val="minMax"/>
        </c:scaling>
        <c:delete val="0"/>
        <c:axPos val="r"/>
        <c:numFmt formatCode="0.0_ 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5561600"/>
        <c:crosses val="max"/>
        <c:crossBetween val="between"/>
      </c:valAx>
      <c:spPr>
        <a:solidFill>
          <a:schemeClr val="bg1"/>
        </a:solidFill>
        <a:ln>
          <a:solidFill>
            <a:schemeClr val="tx1"/>
          </a:solidFill>
        </a:ln>
        <a:effectLst/>
      </c:spPr>
    </c:plotArea>
    <c:legend>
      <c:legendPos val="t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lang="zh-CN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lang="zh-CN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ayout>
        <c:manualLayout>
          <c:xMode val="edge"/>
          <c:yMode val="edge"/>
          <c:x val="0.37494321678866799"/>
          <c:y val="6.2884259278701102E-2"/>
          <c:w val="0.25311587469591601"/>
          <c:h val="3.76117089552841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  <a:sym typeface="Times New Roman" panose="02020603050405020304" pitchFamily="18" charset="0"/>
              </a:defRPr>
            </a:pPr>
            <a:r>
              <a:rPr lang="en-US" sz="1600" b="1"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  <a:sym typeface="Times New Roman" panose="02020603050405020304" pitchFamily="18" charset="0"/>
              </a:rPr>
              <a:t>Anaerobic COD Removal</a:t>
            </a:r>
          </a:p>
        </c:rich>
      </c:tx>
      <c:overlay val="0"/>
      <c:spPr>
        <a:solidFill>
          <a:schemeClr val="bg1"/>
        </a:solidFill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Times New Roman" panose="02020603050405020304" pitchFamily="18" charset="0"/>
              <a:cs typeface="Times New Roman" panose="02020603050405020304" pitchFamily="18" charset="0"/>
              <a:sym typeface="Times New Roman" panose="02020603050405020304" pitchFamily="18" charset="0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9.2024364913326703E-2"/>
          <c:y val="0.13311167933797199"/>
          <c:w val="0.85344688880859998"/>
          <c:h val="0.55514439442187302"/>
        </c:manualLayout>
      </c:layout>
      <c:lineChart>
        <c:grouping val="standard"/>
        <c:varyColors val="0"/>
        <c:ser>
          <c:idx val="0"/>
          <c:order val="0"/>
          <c:tx>
            <c:v>AnR A</c:v>
          </c:tx>
          <c:spPr>
            <a:ln w="9525" cap="rnd" cmpd="sng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运行数据!$A$7:$A$999</c:f>
              <c:numCache>
                <c:formatCode>m/d/yyyy</c:formatCode>
                <c:ptCount val="993"/>
                <c:pt idx="0">
                  <c:v>43424</c:v>
                </c:pt>
                <c:pt idx="1">
                  <c:v>43425</c:v>
                </c:pt>
                <c:pt idx="2">
                  <c:v>43426</c:v>
                </c:pt>
                <c:pt idx="3">
                  <c:v>43427</c:v>
                </c:pt>
                <c:pt idx="4">
                  <c:v>43428</c:v>
                </c:pt>
                <c:pt idx="5">
                  <c:v>43429</c:v>
                </c:pt>
                <c:pt idx="6">
                  <c:v>43430</c:v>
                </c:pt>
                <c:pt idx="7">
                  <c:v>43431</c:v>
                </c:pt>
                <c:pt idx="8">
                  <c:v>43432</c:v>
                </c:pt>
                <c:pt idx="9">
                  <c:v>43433</c:v>
                </c:pt>
                <c:pt idx="10">
                  <c:v>43434</c:v>
                </c:pt>
                <c:pt idx="11">
                  <c:v>43435</c:v>
                </c:pt>
                <c:pt idx="12">
                  <c:v>43436</c:v>
                </c:pt>
                <c:pt idx="13">
                  <c:v>43437</c:v>
                </c:pt>
                <c:pt idx="14">
                  <c:v>43438</c:v>
                </c:pt>
                <c:pt idx="15">
                  <c:v>43439</c:v>
                </c:pt>
                <c:pt idx="16">
                  <c:v>43440</c:v>
                </c:pt>
                <c:pt idx="17">
                  <c:v>43441</c:v>
                </c:pt>
                <c:pt idx="18">
                  <c:v>43442</c:v>
                </c:pt>
                <c:pt idx="19">
                  <c:v>43443</c:v>
                </c:pt>
                <c:pt idx="20">
                  <c:v>43444</c:v>
                </c:pt>
                <c:pt idx="21">
                  <c:v>43445</c:v>
                </c:pt>
                <c:pt idx="22">
                  <c:v>43446</c:v>
                </c:pt>
                <c:pt idx="23">
                  <c:v>43447</c:v>
                </c:pt>
                <c:pt idx="24">
                  <c:v>43448</c:v>
                </c:pt>
                <c:pt idx="25">
                  <c:v>43449</c:v>
                </c:pt>
                <c:pt idx="26">
                  <c:v>43450</c:v>
                </c:pt>
                <c:pt idx="27">
                  <c:v>43451</c:v>
                </c:pt>
                <c:pt idx="28">
                  <c:v>43452</c:v>
                </c:pt>
                <c:pt idx="29">
                  <c:v>43453</c:v>
                </c:pt>
                <c:pt idx="30">
                  <c:v>43454</c:v>
                </c:pt>
                <c:pt idx="31">
                  <c:v>43455</c:v>
                </c:pt>
                <c:pt idx="32">
                  <c:v>43456</c:v>
                </c:pt>
                <c:pt idx="33">
                  <c:v>43457</c:v>
                </c:pt>
                <c:pt idx="34">
                  <c:v>43458</c:v>
                </c:pt>
                <c:pt idx="35">
                  <c:v>43459</c:v>
                </c:pt>
                <c:pt idx="36">
                  <c:v>43460</c:v>
                </c:pt>
                <c:pt idx="37">
                  <c:v>43461</c:v>
                </c:pt>
                <c:pt idx="38">
                  <c:v>43462</c:v>
                </c:pt>
                <c:pt idx="39">
                  <c:v>43463</c:v>
                </c:pt>
                <c:pt idx="40">
                  <c:v>43464</c:v>
                </c:pt>
                <c:pt idx="41">
                  <c:v>43465</c:v>
                </c:pt>
                <c:pt idx="42">
                  <c:v>43466</c:v>
                </c:pt>
                <c:pt idx="43">
                  <c:v>43467</c:v>
                </c:pt>
                <c:pt idx="44">
                  <c:v>43468</c:v>
                </c:pt>
                <c:pt idx="45">
                  <c:v>43469</c:v>
                </c:pt>
                <c:pt idx="46">
                  <c:v>43470</c:v>
                </c:pt>
                <c:pt idx="47">
                  <c:v>43471</c:v>
                </c:pt>
                <c:pt idx="48">
                  <c:v>43472</c:v>
                </c:pt>
                <c:pt idx="49">
                  <c:v>43473</c:v>
                </c:pt>
                <c:pt idx="50">
                  <c:v>43474</c:v>
                </c:pt>
                <c:pt idx="51">
                  <c:v>43475</c:v>
                </c:pt>
                <c:pt idx="52">
                  <c:v>43476</c:v>
                </c:pt>
                <c:pt idx="53">
                  <c:v>43477</c:v>
                </c:pt>
                <c:pt idx="54">
                  <c:v>43478</c:v>
                </c:pt>
                <c:pt idx="55">
                  <c:v>43479</c:v>
                </c:pt>
                <c:pt idx="56">
                  <c:v>43480</c:v>
                </c:pt>
                <c:pt idx="57">
                  <c:v>43481</c:v>
                </c:pt>
                <c:pt idx="58">
                  <c:v>43482</c:v>
                </c:pt>
                <c:pt idx="59">
                  <c:v>43483</c:v>
                </c:pt>
                <c:pt idx="60">
                  <c:v>43484</c:v>
                </c:pt>
                <c:pt idx="61">
                  <c:v>43485</c:v>
                </c:pt>
                <c:pt idx="62">
                  <c:v>43486</c:v>
                </c:pt>
                <c:pt idx="63">
                  <c:v>43487</c:v>
                </c:pt>
                <c:pt idx="64">
                  <c:v>43488</c:v>
                </c:pt>
                <c:pt idx="65">
                  <c:v>43489</c:v>
                </c:pt>
                <c:pt idx="66">
                  <c:v>43490</c:v>
                </c:pt>
                <c:pt idx="67">
                  <c:v>43491</c:v>
                </c:pt>
                <c:pt idx="68">
                  <c:v>43492</c:v>
                </c:pt>
                <c:pt idx="69">
                  <c:v>43493</c:v>
                </c:pt>
                <c:pt idx="70">
                  <c:v>43494</c:v>
                </c:pt>
                <c:pt idx="71">
                  <c:v>43495</c:v>
                </c:pt>
                <c:pt idx="72">
                  <c:v>43496</c:v>
                </c:pt>
                <c:pt idx="73">
                  <c:v>43497</c:v>
                </c:pt>
                <c:pt idx="74">
                  <c:v>43498</c:v>
                </c:pt>
                <c:pt idx="75">
                  <c:v>43499</c:v>
                </c:pt>
                <c:pt idx="76">
                  <c:v>43500</c:v>
                </c:pt>
                <c:pt idx="77">
                  <c:v>43501</c:v>
                </c:pt>
                <c:pt idx="78">
                  <c:v>43502</c:v>
                </c:pt>
                <c:pt idx="79">
                  <c:v>43503</c:v>
                </c:pt>
                <c:pt idx="80">
                  <c:v>43504</c:v>
                </c:pt>
                <c:pt idx="81">
                  <c:v>43505</c:v>
                </c:pt>
                <c:pt idx="82">
                  <c:v>43506</c:v>
                </c:pt>
                <c:pt idx="83">
                  <c:v>43507</c:v>
                </c:pt>
                <c:pt idx="84">
                  <c:v>43508</c:v>
                </c:pt>
                <c:pt idx="85">
                  <c:v>43509</c:v>
                </c:pt>
                <c:pt idx="86">
                  <c:v>43510</c:v>
                </c:pt>
                <c:pt idx="87">
                  <c:v>43511</c:v>
                </c:pt>
                <c:pt idx="88">
                  <c:v>43512</c:v>
                </c:pt>
                <c:pt idx="89">
                  <c:v>43513</c:v>
                </c:pt>
                <c:pt idx="90">
                  <c:v>43514</c:v>
                </c:pt>
                <c:pt idx="91">
                  <c:v>43515</c:v>
                </c:pt>
                <c:pt idx="92">
                  <c:v>43516</c:v>
                </c:pt>
                <c:pt idx="93">
                  <c:v>43517</c:v>
                </c:pt>
                <c:pt idx="94">
                  <c:v>43518</c:v>
                </c:pt>
                <c:pt idx="95">
                  <c:v>43519</c:v>
                </c:pt>
                <c:pt idx="96">
                  <c:v>43520</c:v>
                </c:pt>
                <c:pt idx="97">
                  <c:v>43521</c:v>
                </c:pt>
                <c:pt idx="98">
                  <c:v>43522</c:v>
                </c:pt>
                <c:pt idx="99">
                  <c:v>43523</c:v>
                </c:pt>
                <c:pt idx="100">
                  <c:v>43524</c:v>
                </c:pt>
                <c:pt idx="101">
                  <c:v>43525</c:v>
                </c:pt>
                <c:pt idx="102">
                  <c:v>43526</c:v>
                </c:pt>
                <c:pt idx="103">
                  <c:v>43527</c:v>
                </c:pt>
                <c:pt idx="104">
                  <c:v>43528</c:v>
                </c:pt>
                <c:pt idx="105">
                  <c:v>43529</c:v>
                </c:pt>
                <c:pt idx="106">
                  <c:v>43530</c:v>
                </c:pt>
                <c:pt idx="107">
                  <c:v>43531</c:v>
                </c:pt>
                <c:pt idx="108">
                  <c:v>43532</c:v>
                </c:pt>
                <c:pt idx="109">
                  <c:v>43533</c:v>
                </c:pt>
                <c:pt idx="110">
                  <c:v>43534</c:v>
                </c:pt>
                <c:pt idx="111">
                  <c:v>43535</c:v>
                </c:pt>
                <c:pt idx="112">
                  <c:v>43536</c:v>
                </c:pt>
                <c:pt idx="113">
                  <c:v>43537</c:v>
                </c:pt>
                <c:pt idx="114">
                  <c:v>43538</c:v>
                </c:pt>
                <c:pt idx="115">
                  <c:v>43539</c:v>
                </c:pt>
                <c:pt idx="116">
                  <c:v>43540</c:v>
                </c:pt>
                <c:pt idx="117">
                  <c:v>43541</c:v>
                </c:pt>
                <c:pt idx="118">
                  <c:v>43542</c:v>
                </c:pt>
                <c:pt idx="119">
                  <c:v>43543</c:v>
                </c:pt>
                <c:pt idx="120">
                  <c:v>43544</c:v>
                </c:pt>
                <c:pt idx="121">
                  <c:v>43545</c:v>
                </c:pt>
                <c:pt idx="122">
                  <c:v>43546</c:v>
                </c:pt>
                <c:pt idx="123">
                  <c:v>43547</c:v>
                </c:pt>
                <c:pt idx="124">
                  <c:v>43548</c:v>
                </c:pt>
                <c:pt idx="125">
                  <c:v>43549</c:v>
                </c:pt>
                <c:pt idx="126">
                  <c:v>43550</c:v>
                </c:pt>
                <c:pt idx="127">
                  <c:v>43551</c:v>
                </c:pt>
                <c:pt idx="128">
                  <c:v>43552</c:v>
                </c:pt>
                <c:pt idx="129">
                  <c:v>43553</c:v>
                </c:pt>
                <c:pt idx="130">
                  <c:v>43554</c:v>
                </c:pt>
                <c:pt idx="131">
                  <c:v>43555</c:v>
                </c:pt>
                <c:pt idx="132">
                  <c:v>43556</c:v>
                </c:pt>
                <c:pt idx="133">
                  <c:v>43557</c:v>
                </c:pt>
                <c:pt idx="134">
                  <c:v>43558</c:v>
                </c:pt>
                <c:pt idx="135">
                  <c:v>43559</c:v>
                </c:pt>
                <c:pt idx="136">
                  <c:v>43560</c:v>
                </c:pt>
                <c:pt idx="137">
                  <c:v>43561</c:v>
                </c:pt>
                <c:pt idx="138">
                  <c:v>43562</c:v>
                </c:pt>
                <c:pt idx="139">
                  <c:v>43563</c:v>
                </c:pt>
                <c:pt idx="140">
                  <c:v>43564</c:v>
                </c:pt>
                <c:pt idx="141">
                  <c:v>43565</c:v>
                </c:pt>
                <c:pt idx="142">
                  <c:v>43566</c:v>
                </c:pt>
                <c:pt idx="143">
                  <c:v>43567</c:v>
                </c:pt>
                <c:pt idx="144">
                  <c:v>43568</c:v>
                </c:pt>
                <c:pt idx="145">
                  <c:v>43569</c:v>
                </c:pt>
                <c:pt idx="146">
                  <c:v>43570</c:v>
                </c:pt>
                <c:pt idx="147">
                  <c:v>43571</c:v>
                </c:pt>
                <c:pt idx="148">
                  <c:v>43572</c:v>
                </c:pt>
                <c:pt idx="149">
                  <c:v>43573</c:v>
                </c:pt>
                <c:pt idx="150">
                  <c:v>43574</c:v>
                </c:pt>
                <c:pt idx="151">
                  <c:v>43575</c:v>
                </c:pt>
                <c:pt idx="152">
                  <c:v>43576</c:v>
                </c:pt>
                <c:pt idx="153">
                  <c:v>43577</c:v>
                </c:pt>
                <c:pt idx="154">
                  <c:v>43578</c:v>
                </c:pt>
                <c:pt idx="155">
                  <c:v>43579</c:v>
                </c:pt>
                <c:pt idx="156">
                  <c:v>43580</c:v>
                </c:pt>
                <c:pt idx="157">
                  <c:v>43581</c:v>
                </c:pt>
                <c:pt idx="158">
                  <c:v>43582</c:v>
                </c:pt>
                <c:pt idx="159">
                  <c:v>43583</c:v>
                </c:pt>
                <c:pt idx="160">
                  <c:v>43584</c:v>
                </c:pt>
                <c:pt idx="161">
                  <c:v>43585</c:v>
                </c:pt>
                <c:pt idx="162">
                  <c:v>43586</c:v>
                </c:pt>
                <c:pt idx="163">
                  <c:v>43587</c:v>
                </c:pt>
                <c:pt idx="164">
                  <c:v>43588</c:v>
                </c:pt>
                <c:pt idx="165">
                  <c:v>43589</c:v>
                </c:pt>
                <c:pt idx="166">
                  <c:v>43590</c:v>
                </c:pt>
                <c:pt idx="167">
                  <c:v>43591</c:v>
                </c:pt>
                <c:pt idx="168">
                  <c:v>43592</c:v>
                </c:pt>
                <c:pt idx="169">
                  <c:v>43593</c:v>
                </c:pt>
                <c:pt idx="170">
                  <c:v>43594</c:v>
                </c:pt>
                <c:pt idx="171">
                  <c:v>43595</c:v>
                </c:pt>
                <c:pt idx="172">
                  <c:v>43596</c:v>
                </c:pt>
                <c:pt idx="173">
                  <c:v>43597</c:v>
                </c:pt>
                <c:pt idx="174">
                  <c:v>43598</c:v>
                </c:pt>
                <c:pt idx="175">
                  <c:v>43599</c:v>
                </c:pt>
                <c:pt idx="176">
                  <c:v>43600</c:v>
                </c:pt>
                <c:pt idx="177">
                  <c:v>43601</c:v>
                </c:pt>
                <c:pt idx="178">
                  <c:v>43602</c:v>
                </c:pt>
                <c:pt idx="179">
                  <c:v>43603</c:v>
                </c:pt>
                <c:pt idx="180">
                  <c:v>43604</c:v>
                </c:pt>
                <c:pt idx="181">
                  <c:v>43605</c:v>
                </c:pt>
                <c:pt idx="182">
                  <c:v>43606</c:v>
                </c:pt>
                <c:pt idx="183">
                  <c:v>43607</c:v>
                </c:pt>
                <c:pt idx="184">
                  <c:v>43608</c:v>
                </c:pt>
                <c:pt idx="185">
                  <c:v>43609</c:v>
                </c:pt>
                <c:pt idx="186">
                  <c:v>43610</c:v>
                </c:pt>
                <c:pt idx="187">
                  <c:v>43611</c:v>
                </c:pt>
                <c:pt idx="188">
                  <c:v>43612</c:v>
                </c:pt>
                <c:pt idx="189">
                  <c:v>43613</c:v>
                </c:pt>
                <c:pt idx="190">
                  <c:v>43614</c:v>
                </c:pt>
                <c:pt idx="191">
                  <c:v>43615</c:v>
                </c:pt>
                <c:pt idx="192">
                  <c:v>43616</c:v>
                </c:pt>
                <c:pt idx="193">
                  <c:v>43617</c:v>
                </c:pt>
                <c:pt idx="194">
                  <c:v>43618</c:v>
                </c:pt>
                <c:pt idx="195">
                  <c:v>43619</c:v>
                </c:pt>
                <c:pt idx="196">
                  <c:v>43620</c:v>
                </c:pt>
                <c:pt idx="197">
                  <c:v>43621</c:v>
                </c:pt>
                <c:pt idx="198">
                  <c:v>43622</c:v>
                </c:pt>
                <c:pt idx="199">
                  <c:v>43623</c:v>
                </c:pt>
                <c:pt idx="200">
                  <c:v>43624</c:v>
                </c:pt>
                <c:pt idx="201">
                  <c:v>43625</c:v>
                </c:pt>
                <c:pt idx="202">
                  <c:v>43626</c:v>
                </c:pt>
                <c:pt idx="203">
                  <c:v>43627</c:v>
                </c:pt>
                <c:pt idx="204">
                  <c:v>43628</c:v>
                </c:pt>
                <c:pt idx="205">
                  <c:v>43629</c:v>
                </c:pt>
                <c:pt idx="206">
                  <c:v>43630</c:v>
                </c:pt>
                <c:pt idx="207">
                  <c:v>43631</c:v>
                </c:pt>
                <c:pt idx="208">
                  <c:v>43632</c:v>
                </c:pt>
                <c:pt idx="209">
                  <c:v>43633</c:v>
                </c:pt>
                <c:pt idx="210">
                  <c:v>43634</c:v>
                </c:pt>
                <c:pt idx="211">
                  <c:v>43635</c:v>
                </c:pt>
                <c:pt idx="212">
                  <c:v>43636</c:v>
                </c:pt>
                <c:pt idx="213">
                  <c:v>43637</c:v>
                </c:pt>
                <c:pt idx="214">
                  <c:v>43638</c:v>
                </c:pt>
                <c:pt idx="215">
                  <c:v>43639</c:v>
                </c:pt>
                <c:pt idx="216">
                  <c:v>43640</c:v>
                </c:pt>
                <c:pt idx="217">
                  <c:v>43641</c:v>
                </c:pt>
                <c:pt idx="218">
                  <c:v>43642</c:v>
                </c:pt>
                <c:pt idx="219">
                  <c:v>43643</c:v>
                </c:pt>
                <c:pt idx="220">
                  <c:v>43644</c:v>
                </c:pt>
                <c:pt idx="221">
                  <c:v>43645</c:v>
                </c:pt>
                <c:pt idx="222">
                  <c:v>43646</c:v>
                </c:pt>
                <c:pt idx="223">
                  <c:v>43647</c:v>
                </c:pt>
                <c:pt idx="224">
                  <c:v>43648</c:v>
                </c:pt>
                <c:pt idx="225">
                  <c:v>43649</c:v>
                </c:pt>
                <c:pt idx="226">
                  <c:v>43650</c:v>
                </c:pt>
                <c:pt idx="227">
                  <c:v>43651</c:v>
                </c:pt>
                <c:pt idx="228">
                  <c:v>43652</c:v>
                </c:pt>
                <c:pt idx="229">
                  <c:v>43653</c:v>
                </c:pt>
                <c:pt idx="230">
                  <c:v>43654</c:v>
                </c:pt>
                <c:pt idx="231">
                  <c:v>43655</c:v>
                </c:pt>
                <c:pt idx="232">
                  <c:v>43656</c:v>
                </c:pt>
                <c:pt idx="233">
                  <c:v>43657</c:v>
                </c:pt>
                <c:pt idx="234">
                  <c:v>43658</c:v>
                </c:pt>
                <c:pt idx="235">
                  <c:v>43659</c:v>
                </c:pt>
                <c:pt idx="236">
                  <c:v>43660</c:v>
                </c:pt>
                <c:pt idx="237">
                  <c:v>43661</c:v>
                </c:pt>
                <c:pt idx="238">
                  <c:v>43662</c:v>
                </c:pt>
                <c:pt idx="239">
                  <c:v>43663</c:v>
                </c:pt>
                <c:pt idx="240">
                  <c:v>43664</c:v>
                </c:pt>
                <c:pt idx="241">
                  <c:v>43665</c:v>
                </c:pt>
                <c:pt idx="242">
                  <c:v>43666</c:v>
                </c:pt>
                <c:pt idx="243">
                  <c:v>43667</c:v>
                </c:pt>
                <c:pt idx="244">
                  <c:v>43668</c:v>
                </c:pt>
                <c:pt idx="245">
                  <c:v>43669</c:v>
                </c:pt>
                <c:pt idx="246">
                  <c:v>43670</c:v>
                </c:pt>
                <c:pt idx="247">
                  <c:v>43671</c:v>
                </c:pt>
                <c:pt idx="248">
                  <c:v>43672</c:v>
                </c:pt>
                <c:pt idx="249">
                  <c:v>43673</c:v>
                </c:pt>
                <c:pt idx="250">
                  <c:v>43674</c:v>
                </c:pt>
                <c:pt idx="251">
                  <c:v>43675</c:v>
                </c:pt>
                <c:pt idx="252">
                  <c:v>43676</c:v>
                </c:pt>
                <c:pt idx="253">
                  <c:v>43677</c:v>
                </c:pt>
                <c:pt idx="254">
                  <c:v>43678</c:v>
                </c:pt>
                <c:pt idx="255">
                  <c:v>43679</c:v>
                </c:pt>
                <c:pt idx="256">
                  <c:v>43680</c:v>
                </c:pt>
                <c:pt idx="257">
                  <c:v>43681</c:v>
                </c:pt>
                <c:pt idx="258">
                  <c:v>43682</c:v>
                </c:pt>
                <c:pt idx="259">
                  <c:v>43683</c:v>
                </c:pt>
                <c:pt idx="260">
                  <c:v>43684</c:v>
                </c:pt>
                <c:pt idx="261">
                  <c:v>43685</c:v>
                </c:pt>
                <c:pt idx="262">
                  <c:v>43686</c:v>
                </c:pt>
                <c:pt idx="263">
                  <c:v>43687</c:v>
                </c:pt>
                <c:pt idx="264">
                  <c:v>43688</c:v>
                </c:pt>
                <c:pt idx="265">
                  <c:v>43689</c:v>
                </c:pt>
                <c:pt idx="266">
                  <c:v>43690</c:v>
                </c:pt>
                <c:pt idx="267">
                  <c:v>43691</c:v>
                </c:pt>
                <c:pt idx="268">
                  <c:v>43692</c:v>
                </c:pt>
                <c:pt idx="269">
                  <c:v>43693</c:v>
                </c:pt>
                <c:pt idx="270">
                  <c:v>43694</c:v>
                </c:pt>
                <c:pt idx="271">
                  <c:v>43695</c:v>
                </c:pt>
                <c:pt idx="272">
                  <c:v>43696</c:v>
                </c:pt>
                <c:pt idx="273">
                  <c:v>43697</c:v>
                </c:pt>
                <c:pt idx="274">
                  <c:v>43698</c:v>
                </c:pt>
                <c:pt idx="275">
                  <c:v>43699</c:v>
                </c:pt>
                <c:pt idx="276">
                  <c:v>43700</c:v>
                </c:pt>
                <c:pt idx="277">
                  <c:v>43701</c:v>
                </c:pt>
                <c:pt idx="278">
                  <c:v>43702</c:v>
                </c:pt>
                <c:pt idx="279">
                  <c:v>43703</c:v>
                </c:pt>
                <c:pt idx="280">
                  <c:v>43704</c:v>
                </c:pt>
                <c:pt idx="281">
                  <c:v>43705</c:v>
                </c:pt>
                <c:pt idx="282">
                  <c:v>43706</c:v>
                </c:pt>
                <c:pt idx="283">
                  <c:v>43707</c:v>
                </c:pt>
                <c:pt idx="284">
                  <c:v>43708</c:v>
                </c:pt>
                <c:pt idx="285">
                  <c:v>43709</c:v>
                </c:pt>
                <c:pt idx="286">
                  <c:v>43710</c:v>
                </c:pt>
                <c:pt idx="287">
                  <c:v>43711</c:v>
                </c:pt>
                <c:pt idx="288">
                  <c:v>43712</c:v>
                </c:pt>
                <c:pt idx="289">
                  <c:v>43713</c:v>
                </c:pt>
                <c:pt idx="290">
                  <c:v>43714</c:v>
                </c:pt>
                <c:pt idx="291">
                  <c:v>43715</c:v>
                </c:pt>
                <c:pt idx="292">
                  <c:v>43716</c:v>
                </c:pt>
                <c:pt idx="293">
                  <c:v>43717</c:v>
                </c:pt>
                <c:pt idx="294">
                  <c:v>43718</c:v>
                </c:pt>
                <c:pt idx="295">
                  <c:v>43719</c:v>
                </c:pt>
                <c:pt idx="296">
                  <c:v>43720</c:v>
                </c:pt>
                <c:pt idx="297">
                  <c:v>43721</c:v>
                </c:pt>
                <c:pt idx="298">
                  <c:v>43722</c:v>
                </c:pt>
                <c:pt idx="299">
                  <c:v>43723</c:v>
                </c:pt>
                <c:pt idx="300">
                  <c:v>43724</c:v>
                </c:pt>
                <c:pt idx="301">
                  <c:v>43725</c:v>
                </c:pt>
                <c:pt idx="302">
                  <c:v>43726</c:v>
                </c:pt>
                <c:pt idx="303">
                  <c:v>43727</c:v>
                </c:pt>
                <c:pt idx="304">
                  <c:v>43728</c:v>
                </c:pt>
                <c:pt idx="305">
                  <c:v>43729</c:v>
                </c:pt>
                <c:pt idx="306">
                  <c:v>43730</c:v>
                </c:pt>
                <c:pt idx="307">
                  <c:v>43731</c:v>
                </c:pt>
                <c:pt idx="308">
                  <c:v>43732</c:v>
                </c:pt>
                <c:pt idx="309">
                  <c:v>43733</c:v>
                </c:pt>
                <c:pt idx="310">
                  <c:v>43734</c:v>
                </c:pt>
                <c:pt idx="311">
                  <c:v>43735</c:v>
                </c:pt>
                <c:pt idx="312">
                  <c:v>43736</c:v>
                </c:pt>
                <c:pt idx="313">
                  <c:v>43737</c:v>
                </c:pt>
                <c:pt idx="314">
                  <c:v>43738</c:v>
                </c:pt>
                <c:pt idx="315">
                  <c:v>43739</c:v>
                </c:pt>
                <c:pt idx="316">
                  <c:v>43740</c:v>
                </c:pt>
                <c:pt idx="317">
                  <c:v>43741</c:v>
                </c:pt>
                <c:pt idx="318">
                  <c:v>43742</c:v>
                </c:pt>
                <c:pt idx="319">
                  <c:v>43743</c:v>
                </c:pt>
                <c:pt idx="320">
                  <c:v>43744</c:v>
                </c:pt>
                <c:pt idx="321">
                  <c:v>43745</c:v>
                </c:pt>
                <c:pt idx="322">
                  <c:v>43746</c:v>
                </c:pt>
                <c:pt idx="323">
                  <c:v>43747</c:v>
                </c:pt>
                <c:pt idx="324">
                  <c:v>43748</c:v>
                </c:pt>
                <c:pt idx="325">
                  <c:v>43749</c:v>
                </c:pt>
                <c:pt idx="326">
                  <c:v>43750</c:v>
                </c:pt>
                <c:pt idx="327">
                  <c:v>43751</c:v>
                </c:pt>
                <c:pt idx="328">
                  <c:v>43752</c:v>
                </c:pt>
                <c:pt idx="329">
                  <c:v>43753</c:v>
                </c:pt>
                <c:pt idx="330">
                  <c:v>43754</c:v>
                </c:pt>
                <c:pt idx="331">
                  <c:v>43755</c:v>
                </c:pt>
                <c:pt idx="332">
                  <c:v>43756</c:v>
                </c:pt>
                <c:pt idx="333">
                  <c:v>43757</c:v>
                </c:pt>
                <c:pt idx="334">
                  <c:v>43758</c:v>
                </c:pt>
                <c:pt idx="335">
                  <c:v>43759</c:v>
                </c:pt>
                <c:pt idx="336">
                  <c:v>43760</c:v>
                </c:pt>
                <c:pt idx="337">
                  <c:v>43761</c:v>
                </c:pt>
                <c:pt idx="338">
                  <c:v>43762</c:v>
                </c:pt>
                <c:pt idx="339">
                  <c:v>43763</c:v>
                </c:pt>
                <c:pt idx="340">
                  <c:v>43764</c:v>
                </c:pt>
                <c:pt idx="341">
                  <c:v>43765</c:v>
                </c:pt>
                <c:pt idx="342">
                  <c:v>43766</c:v>
                </c:pt>
                <c:pt idx="343">
                  <c:v>43767</c:v>
                </c:pt>
                <c:pt idx="344">
                  <c:v>43768</c:v>
                </c:pt>
                <c:pt idx="345">
                  <c:v>43769</c:v>
                </c:pt>
                <c:pt idx="346">
                  <c:v>43770</c:v>
                </c:pt>
                <c:pt idx="347">
                  <c:v>43771</c:v>
                </c:pt>
                <c:pt idx="348">
                  <c:v>43772</c:v>
                </c:pt>
                <c:pt idx="349">
                  <c:v>43773</c:v>
                </c:pt>
                <c:pt idx="350">
                  <c:v>43774</c:v>
                </c:pt>
                <c:pt idx="351">
                  <c:v>43775</c:v>
                </c:pt>
                <c:pt idx="352">
                  <c:v>43776</c:v>
                </c:pt>
                <c:pt idx="353">
                  <c:v>43777</c:v>
                </c:pt>
                <c:pt idx="354">
                  <c:v>43778</c:v>
                </c:pt>
                <c:pt idx="355">
                  <c:v>43779</c:v>
                </c:pt>
                <c:pt idx="356">
                  <c:v>43780</c:v>
                </c:pt>
                <c:pt idx="357">
                  <c:v>43781</c:v>
                </c:pt>
                <c:pt idx="358">
                  <c:v>43782</c:v>
                </c:pt>
                <c:pt idx="359">
                  <c:v>43783</c:v>
                </c:pt>
                <c:pt idx="360">
                  <c:v>43784</c:v>
                </c:pt>
                <c:pt idx="361">
                  <c:v>43785</c:v>
                </c:pt>
                <c:pt idx="362">
                  <c:v>43786</c:v>
                </c:pt>
                <c:pt idx="363">
                  <c:v>43787</c:v>
                </c:pt>
                <c:pt idx="364">
                  <c:v>43788</c:v>
                </c:pt>
                <c:pt idx="365">
                  <c:v>43789</c:v>
                </c:pt>
                <c:pt idx="366">
                  <c:v>43790</c:v>
                </c:pt>
                <c:pt idx="367">
                  <c:v>43791</c:v>
                </c:pt>
                <c:pt idx="368">
                  <c:v>43792</c:v>
                </c:pt>
                <c:pt idx="369">
                  <c:v>43793</c:v>
                </c:pt>
                <c:pt idx="370">
                  <c:v>43794</c:v>
                </c:pt>
                <c:pt idx="371">
                  <c:v>43795</c:v>
                </c:pt>
                <c:pt idx="372">
                  <c:v>43796</c:v>
                </c:pt>
                <c:pt idx="373">
                  <c:v>43797</c:v>
                </c:pt>
                <c:pt idx="374">
                  <c:v>43798</c:v>
                </c:pt>
                <c:pt idx="375">
                  <c:v>43799</c:v>
                </c:pt>
                <c:pt idx="376">
                  <c:v>43800</c:v>
                </c:pt>
                <c:pt idx="377">
                  <c:v>43801</c:v>
                </c:pt>
                <c:pt idx="378">
                  <c:v>43802</c:v>
                </c:pt>
                <c:pt idx="379">
                  <c:v>43803</c:v>
                </c:pt>
                <c:pt idx="380">
                  <c:v>43804</c:v>
                </c:pt>
                <c:pt idx="381">
                  <c:v>43805</c:v>
                </c:pt>
                <c:pt idx="382">
                  <c:v>43806</c:v>
                </c:pt>
                <c:pt idx="383">
                  <c:v>43807</c:v>
                </c:pt>
                <c:pt idx="384">
                  <c:v>43808</c:v>
                </c:pt>
                <c:pt idx="385">
                  <c:v>43809</c:v>
                </c:pt>
                <c:pt idx="386">
                  <c:v>43810</c:v>
                </c:pt>
                <c:pt idx="387">
                  <c:v>43811</c:v>
                </c:pt>
                <c:pt idx="388">
                  <c:v>43812</c:v>
                </c:pt>
                <c:pt idx="389">
                  <c:v>43813</c:v>
                </c:pt>
                <c:pt idx="390">
                  <c:v>43814</c:v>
                </c:pt>
                <c:pt idx="391">
                  <c:v>43815</c:v>
                </c:pt>
                <c:pt idx="392">
                  <c:v>43816</c:v>
                </c:pt>
                <c:pt idx="393">
                  <c:v>43817</c:v>
                </c:pt>
                <c:pt idx="394">
                  <c:v>43818</c:v>
                </c:pt>
                <c:pt idx="395">
                  <c:v>43819</c:v>
                </c:pt>
                <c:pt idx="396">
                  <c:v>43820</c:v>
                </c:pt>
                <c:pt idx="397">
                  <c:v>43821</c:v>
                </c:pt>
                <c:pt idx="398">
                  <c:v>43822</c:v>
                </c:pt>
                <c:pt idx="399">
                  <c:v>43823</c:v>
                </c:pt>
                <c:pt idx="400">
                  <c:v>43824</c:v>
                </c:pt>
                <c:pt idx="401">
                  <c:v>43825</c:v>
                </c:pt>
                <c:pt idx="402">
                  <c:v>43826</c:v>
                </c:pt>
                <c:pt idx="403">
                  <c:v>43827</c:v>
                </c:pt>
                <c:pt idx="404">
                  <c:v>43828</c:v>
                </c:pt>
                <c:pt idx="405">
                  <c:v>43829</c:v>
                </c:pt>
                <c:pt idx="406">
                  <c:v>43830</c:v>
                </c:pt>
                <c:pt idx="407">
                  <c:v>43831</c:v>
                </c:pt>
                <c:pt idx="408">
                  <c:v>43832</c:v>
                </c:pt>
                <c:pt idx="409">
                  <c:v>43833</c:v>
                </c:pt>
                <c:pt idx="410">
                  <c:v>43834</c:v>
                </c:pt>
                <c:pt idx="411">
                  <c:v>43835</c:v>
                </c:pt>
                <c:pt idx="412">
                  <c:v>43836</c:v>
                </c:pt>
                <c:pt idx="413">
                  <c:v>43837</c:v>
                </c:pt>
                <c:pt idx="414">
                  <c:v>43838</c:v>
                </c:pt>
                <c:pt idx="415">
                  <c:v>43839</c:v>
                </c:pt>
                <c:pt idx="416">
                  <c:v>43840</c:v>
                </c:pt>
                <c:pt idx="417">
                  <c:v>43841</c:v>
                </c:pt>
                <c:pt idx="418">
                  <c:v>43842</c:v>
                </c:pt>
                <c:pt idx="419">
                  <c:v>43843</c:v>
                </c:pt>
                <c:pt idx="420">
                  <c:v>43844</c:v>
                </c:pt>
                <c:pt idx="421">
                  <c:v>43845</c:v>
                </c:pt>
                <c:pt idx="422">
                  <c:v>43846</c:v>
                </c:pt>
                <c:pt idx="423">
                  <c:v>43847</c:v>
                </c:pt>
                <c:pt idx="424">
                  <c:v>43848</c:v>
                </c:pt>
                <c:pt idx="425">
                  <c:v>43849</c:v>
                </c:pt>
                <c:pt idx="426">
                  <c:v>43850</c:v>
                </c:pt>
                <c:pt idx="427">
                  <c:v>43851</c:v>
                </c:pt>
                <c:pt idx="428">
                  <c:v>43852</c:v>
                </c:pt>
                <c:pt idx="429">
                  <c:v>43853</c:v>
                </c:pt>
                <c:pt idx="430">
                  <c:v>43854</c:v>
                </c:pt>
                <c:pt idx="431">
                  <c:v>43855</c:v>
                </c:pt>
                <c:pt idx="432">
                  <c:v>43856</c:v>
                </c:pt>
                <c:pt idx="433">
                  <c:v>43857</c:v>
                </c:pt>
                <c:pt idx="434">
                  <c:v>43858</c:v>
                </c:pt>
                <c:pt idx="435">
                  <c:v>43859</c:v>
                </c:pt>
                <c:pt idx="436">
                  <c:v>43860</c:v>
                </c:pt>
                <c:pt idx="437">
                  <c:v>43861</c:v>
                </c:pt>
                <c:pt idx="438">
                  <c:v>43862</c:v>
                </c:pt>
                <c:pt idx="439">
                  <c:v>43863</c:v>
                </c:pt>
                <c:pt idx="440">
                  <c:v>43864</c:v>
                </c:pt>
                <c:pt idx="441">
                  <c:v>43865</c:v>
                </c:pt>
                <c:pt idx="442">
                  <c:v>43866</c:v>
                </c:pt>
                <c:pt idx="443">
                  <c:v>43867</c:v>
                </c:pt>
                <c:pt idx="444">
                  <c:v>43868</c:v>
                </c:pt>
                <c:pt idx="445">
                  <c:v>43869</c:v>
                </c:pt>
                <c:pt idx="446">
                  <c:v>43870</c:v>
                </c:pt>
                <c:pt idx="447">
                  <c:v>43871</c:v>
                </c:pt>
                <c:pt idx="448">
                  <c:v>43872</c:v>
                </c:pt>
                <c:pt idx="449">
                  <c:v>43873</c:v>
                </c:pt>
                <c:pt idx="450">
                  <c:v>43874</c:v>
                </c:pt>
                <c:pt idx="451">
                  <c:v>43875</c:v>
                </c:pt>
                <c:pt idx="452">
                  <c:v>43876</c:v>
                </c:pt>
                <c:pt idx="453">
                  <c:v>43877</c:v>
                </c:pt>
                <c:pt idx="454">
                  <c:v>43878</c:v>
                </c:pt>
                <c:pt idx="455">
                  <c:v>43879</c:v>
                </c:pt>
                <c:pt idx="456">
                  <c:v>43880</c:v>
                </c:pt>
                <c:pt idx="457">
                  <c:v>43881</c:v>
                </c:pt>
                <c:pt idx="458">
                  <c:v>43882</c:v>
                </c:pt>
                <c:pt idx="459">
                  <c:v>43883</c:v>
                </c:pt>
                <c:pt idx="460">
                  <c:v>43884</c:v>
                </c:pt>
                <c:pt idx="461">
                  <c:v>43885</c:v>
                </c:pt>
                <c:pt idx="462">
                  <c:v>43886</c:v>
                </c:pt>
                <c:pt idx="463">
                  <c:v>43887</c:v>
                </c:pt>
                <c:pt idx="464">
                  <c:v>43888</c:v>
                </c:pt>
                <c:pt idx="465">
                  <c:v>43889</c:v>
                </c:pt>
                <c:pt idx="466">
                  <c:v>43890</c:v>
                </c:pt>
                <c:pt idx="467">
                  <c:v>43891</c:v>
                </c:pt>
                <c:pt idx="468">
                  <c:v>43892</c:v>
                </c:pt>
                <c:pt idx="469">
                  <c:v>43893</c:v>
                </c:pt>
                <c:pt idx="470">
                  <c:v>43894</c:v>
                </c:pt>
                <c:pt idx="471">
                  <c:v>43895</c:v>
                </c:pt>
                <c:pt idx="472">
                  <c:v>43896</c:v>
                </c:pt>
                <c:pt idx="473">
                  <c:v>43897</c:v>
                </c:pt>
                <c:pt idx="474">
                  <c:v>43898</c:v>
                </c:pt>
                <c:pt idx="475">
                  <c:v>43899</c:v>
                </c:pt>
                <c:pt idx="476">
                  <c:v>43900</c:v>
                </c:pt>
                <c:pt idx="477">
                  <c:v>43901</c:v>
                </c:pt>
                <c:pt idx="478">
                  <c:v>43902</c:v>
                </c:pt>
                <c:pt idx="479">
                  <c:v>43903</c:v>
                </c:pt>
                <c:pt idx="480">
                  <c:v>43904</c:v>
                </c:pt>
                <c:pt idx="481">
                  <c:v>43905</c:v>
                </c:pt>
                <c:pt idx="482">
                  <c:v>43906</c:v>
                </c:pt>
                <c:pt idx="483">
                  <c:v>43907</c:v>
                </c:pt>
                <c:pt idx="484">
                  <c:v>43908</c:v>
                </c:pt>
                <c:pt idx="485">
                  <c:v>43909</c:v>
                </c:pt>
                <c:pt idx="486">
                  <c:v>43910</c:v>
                </c:pt>
                <c:pt idx="487">
                  <c:v>43911</c:v>
                </c:pt>
                <c:pt idx="488">
                  <c:v>43912</c:v>
                </c:pt>
                <c:pt idx="489">
                  <c:v>43913</c:v>
                </c:pt>
                <c:pt idx="490">
                  <c:v>43914</c:v>
                </c:pt>
                <c:pt idx="491">
                  <c:v>43915</c:v>
                </c:pt>
                <c:pt idx="492">
                  <c:v>43916</c:v>
                </c:pt>
                <c:pt idx="493">
                  <c:v>43917</c:v>
                </c:pt>
                <c:pt idx="494">
                  <c:v>43918</c:v>
                </c:pt>
                <c:pt idx="495">
                  <c:v>43919</c:v>
                </c:pt>
                <c:pt idx="496">
                  <c:v>43920</c:v>
                </c:pt>
                <c:pt idx="497">
                  <c:v>43921</c:v>
                </c:pt>
                <c:pt idx="498">
                  <c:v>43922</c:v>
                </c:pt>
                <c:pt idx="499">
                  <c:v>43923</c:v>
                </c:pt>
                <c:pt idx="500">
                  <c:v>43924</c:v>
                </c:pt>
                <c:pt idx="501">
                  <c:v>43925</c:v>
                </c:pt>
                <c:pt idx="502">
                  <c:v>43926</c:v>
                </c:pt>
                <c:pt idx="503">
                  <c:v>43927</c:v>
                </c:pt>
                <c:pt idx="504">
                  <c:v>43928</c:v>
                </c:pt>
                <c:pt idx="505">
                  <c:v>43929</c:v>
                </c:pt>
                <c:pt idx="506">
                  <c:v>43930</c:v>
                </c:pt>
                <c:pt idx="507">
                  <c:v>43931</c:v>
                </c:pt>
                <c:pt idx="508">
                  <c:v>43932</c:v>
                </c:pt>
                <c:pt idx="509">
                  <c:v>43933</c:v>
                </c:pt>
                <c:pt idx="510">
                  <c:v>43934</c:v>
                </c:pt>
                <c:pt idx="511">
                  <c:v>43935</c:v>
                </c:pt>
                <c:pt idx="512">
                  <c:v>43936</c:v>
                </c:pt>
                <c:pt idx="513">
                  <c:v>43937</c:v>
                </c:pt>
                <c:pt idx="514">
                  <c:v>43938</c:v>
                </c:pt>
                <c:pt idx="515">
                  <c:v>43939</c:v>
                </c:pt>
                <c:pt idx="516">
                  <c:v>43940</c:v>
                </c:pt>
                <c:pt idx="517">
                  <c:v>43941</c:v>
                </c:pt>
                <c:pt idx="518">
                  <c:v>43942</c:v>
                </c:pt>
                <c:pt idx="519">
                  <c:v>43943</c:v>
                </c:pt>
                <c:pt idx="520">
                  <c:v>43944</c:v>
                </c:pt>
                <c:pt idx="521">
                  <c:v>43945</c:v>
                </c:pt>
                <c:pt idx="522">
                  <c:v>43946</c:v>
                </c:pt>
                <c:pt idx="523">
                  <c:v>43947</c:v>
                </c:pt>
                <c:pt idx="524">
                  <c:v>43948</c:v>
                </c:pt>
                <c:pt idx="525">
                  <c:v>43949</c:v>
                </c:pt>
                <c:pt idx="526">
                  <c:v>43950</c:v>
                </c:pt>
                <c:pt idx="527">
                  <c:v>43951</c:v>
                </c:pt>
                <c:pt idx="528">
                  <c:v>43952</c:v>
                </c:pt>
                <c:pt idx="529">
                  <c:v>43953</c:v>
                </c:pt>
                <c:pt idx="530">
                  <c:v>43954</c:v>
                </c:pt>
                <c:pt idx="531">
                  <c:v>43955</c:v>
                </c:pt>
                <c:pt idx="532">
                  <c:v>43956</c:v>
                </c:pt>
                <c:pt idx="533">
                  <c:v>43957</c:v>
                </c:pt>
                <c:pt idx="534">
                  <c:v>43958</c:v>
                </c:pt>
                <c:pt idx="535">
                  <c:v>43959</c:v>
                </c:pt>
                <c:pt idx="536">
                  <c:v>43960</c:v>
                </c:pt>
                <c:pt idx="537">
                  <c:v>43961</c:v>
                </c:pt>
                <c:pt idx="538">
                  <c:v>43962</c:v>
                </c:pt>
                <c:pt idx="539">
                  <c:v>43963</c:v>
                </c:pt>
                <c:pt idx="540">
                  <c:v>43964</c:v>
                </c:pt>
                <c:pt idx="541">
                  <c:v>43965</c:v>
                </c:pt>
                <c:pt idx="542">
                  <c:v>43966</c:v>
                </c:pt>
                <c:pt idx="543">
                  <c:v>43967</c:v>
                </c:pt>
                <c:pt idx="544">
                  <c:v>43968</c:v>
                </c:pt>
                <c:pt idx="545">
                  <c:v>43969</c:v>
                </c:pt>
                <c:pt idx="546">
                  <c:v>43970</c:v>
                </c:pt>
                <c:pt idx="547">
                  <c:v>43971</c:v>
                </c:pt>
                <c:pt idx="548">
                  <c:v>43972</c:v>
                </c:pt>
                <c:pt idx="549">
                  <c:v>43973</c:v>
                </c:pt>
                <c:pt idx="550">
                  <c:v>43974</c:v>
                </c:pt>
                <c:pt idx="551">
                  <c:v>43975</c:v>
                </c:pt>
                <c:pt idx="552">
                  <c:v>43976</c:v>
                </c:pt>
                <c:pt idx="553">
                  <c:v>43977</c:v>
                </c:pt>
              </c:numCache>
            </c:numRef>
          </c:cat>
          <c:val>
            <c:numRef>
              <c:f>运行数据!$DA$7:$DA$999</c:f>
              <c:numCache>
                <c:formatCode>0%</c:formatCode>
                <c:ptCount val="993"/>
                <c:pt idx="0">
                  <c:v>0.80660225442834133</c:v>
                </c:pt>
                <c:pt idx="1">
                  <c:v>0.77726237665514042</c:v>
                </c:pt>
                <c:pt idx="2">
                  <c:v>0.78077753779697623</c:v>
                </c:pt>
                <c:pt idx="3">
                  <c:v>0.73701428229474186</c:v>
                </c:pt>
                <c:pt idx="4">
                  <c:v>0.66031468531468529</c:v>
                </c:pt>
                <c:pt idx="5">
                  <c:v>0.75146198830409361</c:v>
                </c:pt>
                <c:pt idx="6">
                  <c:v>0.7645112781954887</c:v>
                </c:pt>
                <c:pt idx="7">
                  <c:v>0.78615896916172001</c:v>
                </c:pt>
                <c:pt idx="8">
                  <c:v>0.76239342035765489</c:v>
                </c:pt>
                <c:pt idx="9">
                  <c:v>0.76886564762670961</c:v>
                </c:pt>
                <c:pt idx="10">
                  <c:v>0.70974992975554929</c:v>
                </c:pt>
                <c:pt idx="11">
                  <c:v>0.78794959525995156</c:v>
                </c:pt>
                <c:pt idx="12">
                  <c:v>0.80637846536464042</c:v>
                </c:pt>
                <c:pt idx="13">
                  <c:v>0.78639760837070249</c:v>
                </c:pt>
                <c:pt idx="14">
                  <c:v>0.77310924369747902</c:v>
                </c:pt>
                <c:pt idx="15">
                  <c:v>0.74174640117231272</c:v>
                </c:pt>
                <c:pt idx="16">
                  <c:v>0.76827887415076024</c:v>
                </c:pt>
                <c:pt idx="17">
                  <c:v>0.76112464024795212</c:v>
                </c:pt>
                <c:pt idx="18">
                  <c:v>0.73797832712495759</c:v>
                </c:pt>
                <c:pt idx="19">
                  <c:v>0.70504973221117062</c:v>
                </c:pt>
                <c:pt idx="20">
                  <c:v>0.77737740874197092</c:v>
                </c:pt>
                <c:pt idx="21">
                  <c:v>0.71367590206185572</c:v>
                </c:pt>
                <c:pt idx="22">
                  <c:v>0.71512737532155013</c:v>
                </c:pt>
                <c:pt idx="23">
                  <c:v>0.74574782400383288</c:v>
                </c:pt>
                <c:pt idx="24">
                  <c:v>0.77270976192310659</c:v>
                </c:pt>
                <c:pt idx="25">
                  <c:v>0.75980392156862742</c:v>
                </c:pt>
                <c:pt idx="26">
                  <c:v>0.74972880830621413</c:v>
                </c:pt>
                <c:pt idx="27">
                  <c:v>0.76078098471986422</c:v>
                </c:pt>
                <c:pt idx="28">
                  <c:v>0.76954557080740049</c:v>
                </c:pt>
                <c:pt idx="29">
                  <c:v>0.73685102058101126</c:v>
                </c:pt>
                <c:pt idx="30">
                  <c:v>0.75025341130604284</c:v>
                </c:pt>
                <c:pt idx="31">
                  <c:v>0.77804487179487181</c:v>
                </c:pt>
                <c:pt idx="32">
                  <c:v>0.78925088820016631</c:v>
                </c:pt>
                <c:pt idx="33">
                  <c:v>0.80723624201885069</c:v>
                </c:pt>
                <c:pt idx="34">
                  <c:v>0.79915902140672779</c:v>
                </c:pt>
                <c:pt idx="35">
                  <c:v>0.78490457741426312</c:v>
                </c:pt>
                <c:pt idx="36">
                  <c:v>0.78772590361445782</c:v>
                </c:pt>
                <c:pt idx="37">
                  <c:v>0.78702290076335879</c:v>
                </c:pt>
                <c:pt idx="38">
                  <c:v>0.78666146645865831</c:v>
                </c:pt>
                <c:pt idx="39">
                  <c:v>0.75420489296636084</c:v>
                </c:pt>
                <c:pt idx="40">
                  <c:v>0.78993902439024388</c:v>
                </c:pt>
                <c:pt idx="41">
                  <c:v>0.78879484079000406</c:v>
                </c:pt>
                <c:pt idx="42">
                  <c:v>0.75947508488574833</c:v>
                </c:pt>
                <c:pt idx="43">
                  <c:v>0.76634987113402064</c:v>
                </c:pt>
                <c:pt idx="44">
                  <c:v>0.75461629679823816</c:v>
                </c:pt>
                <c:pt idx="45">
                  <c:v>0.78446798566754949</c:v>
                </c:pt>
                <c:pt idx="46">
                  <c:v>0.76041223064474917</c:v>
                </c:pt>
                <c:pt idx="47">
                  <c:v>0.7497780145622448</c:v>
                </c:pt>
                <c:pt idx="48">
                  <c:v>0.78161668839634935</c:v>
                </c:pt>
                <c:pt idx="49">
                  <c:v>0.7476945394259662</c:v>
                </c:pt>
                <c:pt idx="50">
                  <c:v>0.70934579439252343</c:v>
                </c:pt>
                <c:pt idx="51">
                  <c:v>0.80159128978224459</c:v>
                </c:pt>
                <c:pt idx="52">
                  <c:v>0.7970447284345048</c:v>
                </c:pt>
                <c:pt idx="53">
                  <c:v>0.8115523465703971</c:v>
                </c:pt>
                <c:pt idx="54">
                  <c:v>0.69684484441071237</c:v>
                </c:pt>
                <c:pt idx="55">
                  <c:v>0.76134122287968442</c:v>
                </c:pt>
                <c:pt idx="56">
                  <c:v>0.76039076376554171</c:v>
                </c:pt>
                <c:pt idx="57">
                  <c:v>0.79495481927710843</c:v>
                </c:pt>
                <c:pt idx="58">
                  <c:v>0.75409500409500407</c:v>
                </c:pt>
                <c:pt idx="59">
                  <c:v>0.7382352941176471</c:v>
                </c:pt>
                <c:pt idx="60">
                  <c:v>0.82189414166797548</c:v>
                </c:pt>
                <c:pt idx="61">
                  <c:v>0.76974102039376191</c:v>
                </c:pt>
                <c:pt idx="62">
                  <c:v>0.78287435456110155</c:v>
                </c:pt>
                <c:pt idx="63">
                  <c:v>0.76044247787610619</c:v>
                </c:pt>
                <c:pt idx="64">
                  <c:v>0.77327272727272733</c:v>
                </c:pt>
                <c:pt idx="65">
                  <c:v>0.78744603121886414</c:v>
                </c:pt>
                <c:pt idx="66">
                  <c:v>0.79140193085238053</c:v>
                </c:pt>
                <c:pt idx="67">
                  <c:v>0.7542893121359987</c:v>
                </c:pt>
                <c:pt idx="68">
                  <c:v>0.70101894887379335</c:v>
                </c:pt>
                <c:pt idx="69">
                  <c:v>0.75352112676056338</c:v>
                </c:pt>
                <c:pt idx="70">
                  <c:v>0.7697923997185081</c:v>
                </c:pt>
                <c:pt idx="71">
                  <c:v>0.78099003376987075</c:v>
                </c:pt>
                <c:pt idx="72">
                  <c:v>0.75149105367793245</c:v>
                </c:pt>
                <c:pt idx="73">
                  <c:v>0.75245499181669395</c:v>
                </c:pt>
                <c:pt idx="74">
                  <c:v>0.80347439486250616</c:v>
                </c:pt>
                <c:pt idx="75">
                  <c:v>0.75028593213877237</c:v>
                </c:pt>
                <c:pt idx="76">
                  <c:v>0.75602461117757647</c:v>
                </c:pt>
                <c:pt idx="77">
                  <c:v>0.75389408099688471</c:v>
                </c:pt>
                <c:pt idx="78">
                  <c:v>0.75611433061585309</c:v>
                </c:pt>
                <c:pt idx="79">
                  <c:v>0.74436433330291141</c:v>
                </c:pt>
                <c:pt idx="80">
                  <c:v>0.8137753222836096</c:v>
                </c:pt>
                <c:pt idx="81">
                  <c:v>0.76865893547427888</c:v>
                </c:pt>
                <c:pt idx="82">
                  <c:v>0.70824912731949285</c:v>
                </c:pt>
                <c:pt idx="83">
                  <c:v>0.72496302096928567</c:v>
                </c:pt>
                <c:pt idx="84">
                  <c:v>0.76270857586340712</c:v>
                </c:pt>
                <c:pt idx="85">
                  <c:v>0.77802241793434745</c:v>
                </c:pt>
                <c:pt idx="86">
                  <c:v>0.73772419876506912</c:v>
                </c:pt>
                <c:pt idx="87">
                  <c:v>0.72416044776119404</c:v>
                </c:pt>
                <c:pt idx="88">
                  <c:v>0.80013921517445397</c:v>
                </c:pt>
                <c:pt idx="89">
                  <c:v>0.77221702525724978</c:v>
                </c:pt>
                <c:pt idx="90">
                  <c:v>0.78869621066152862</c:v>
                </c:pt>
                <c:pt idx="91">
                  <c:v>0.81813370964896803</c:v>
                </c:pt>
                <c:pt idx="92">
                  <c:v>0.73534829202947094</c:v>
                </c:pt>
                <c:pt idx="93">
                  <c:v>0.78503301540719006</c:v>
                </c:pt>
                <c:pt idx="94">
                  <c:v>0.81317702923282387</c:v>
                </c:pt>
                <c:pt idx="95">
                  <c:v>0.82254098360655736</c:v>
                </c:pt>
                <c:pt idx="96">
                  <c:v>0.8290159297305344</c:v>
                </c:pt>
                <c:pt idx="97">
                  <c:v>0.80536370974975335</c:v>
                </c:pt>
                <c:pt idx="98">
                  <c:v>0.81662258555742562</c:v>
                </c:pt>
                <c:pt idx="99">
                  <c:v>0.78773844100792845</c:v>
                </c:pt>
                <c:pt idx="100">
                  <c:v>0.79296562749800159</c:v>
                </c:pt>
                <c:pt idx="101">
                  <c:v>0.7621163843702834</c:v>
                </c:pt>
                <c:pt idx="102">
                  <c:v>0.790608025232171</c:v>
                </c:pt>
                <c:pt idx="103">
                  <c:v>0.75952552120776418</c:v>
                </c:pt>
                <c:pt idx="104">
                  <c:v>0.81429830888835464</c:v>
                </c:pt>
                <c:pt idx="105">
                  <c:v>0.76802133137182782</c:v>
                </c:pt>
                <c:pt idx="106">
                  <c:v>0.78352730528200532</c:v>
                </c:pt>
                <c:pt idx="107">
                  <c:v>0.78657673411607965</c:v>
                </c:pt>
                <c:pt idx="108">
                  <c:v>0.790608025232171</c:v>
                </c:pt>
                <c:pt idx="109">
                  <c:v>0.76730751872912717</c:v>
                </c:pt>
                <c:pt idx="110">
                  <c:v>0.80290153661258479</c:v>
                </c:pt>
                <c:pt idx="111">
                  <c:v>0.78023688078153364</c:v>
                </c:pt>
                <c:pt idx="112">
                  <c:v>0.78352730528200532</c:v>
                </c:pt>
                <c:pt idx="113">
                  <c:v>0.7698038879849276</c:v>
                </c:pt>
                <c:pt idx="114">
                  <c:v>0.7649793841565049</c:v>
                </c:pt>
                <c:pt idx="115">
                  <c:v>0.70369003690036902</c:v>
                </c:pt>
                <c:pt idx="116">
                  <c:v>0.76801050823481865</c:v>
                </c:pt>
                <c:pt idx="117">
                  <c:v>0.78183148651473977</c:v>
                </c:pt>
                <c:pt idx="118">
                  <c:v>0.79729280850357087</c:v>
                </c:pt>
                <c:pt idx="119">
                  <c:v>0.82671055725370324</c:v>
                </c:pt>
                <c:pt idx="120">
                  <c:v>0.81912714668347253</c:v>
                </c:pt>
                <c:pt idx="121">
                  <c:v>0.82398642614752637</c:v>
                </c:pt>
                <c:pt idx="122">
                  <c:v>0.81548902195608786</c:v>
                </c:pt>
                <c:pt idx="123">
                  <c:v>0.78747450713800138</c:v>
                </c:pt>
                <c:pt idx="124">
                  <c:v>0.79729280850357087</c:v>
                </c:pt>
                <c:pt idx="125">
                  <c:v>0.77601866511124074</c:v>
                </c:pt>
                <c:pt idx="126">
                  <c:v>0.798025940125622</c:v>
                </c:pt>
                <c:pt idx="127">
                  <c:v>0.7839475431606906</c:v>
                </c:pt>
                <c:pt idx="128">
                  <c:v>0.7394588500563698</c:v>
                </c:pt>
                <c:pt idx="129">
                  <c:v>0.73278068999146662</c:v>
                </c:pt>
                <c:pt idx="130">
                  <c:v>0.79170762219640789</c:v>
                </c:pt>
                <c:pt idx="131">
                  <c:v>0.70735027223230484</c:v>
                </c:pt>
                <c:pt idx="132">
                  <c:v>0.81455625100304929</c:v>
                </c:pt>
                <c:pt idx="133">
                  <c:v>0.76738284554220948</c:v>
                </c:pt>
                <c:pt idx="134">
                  <c:v>0.7910195541965076</c:v>
                </c:pt>
                <c:pt idx="135">
                  <c:v>0.77489063867016617</c:v>
                </c:pt>
                <c:pt idx="136">
                  <c:v>0.79515227827181867</c:v>
                </c:pt>
                <c:pt idx="137">
                  <c:v>0.8009252237221296</c:v>
                </c:pt>
                <c:pt idx="138">
                  <c:v>0.79202988792029894</c:v>
                </c:pt>
                <c:pt idx="139">
                  <c:v>0.79147928994082839</c:v>
                </c:pt>
                <c:pt idx="140">
                  <c:v>0.80966461753949104</c:v>
                </c:pt>
                <c:pt idx="141">
                  <c:v>0.76895597034920071</c:v>
                </c:pt>
                <c:pt idx="142">
                  <c:v>0.67221781654771351</c:v>
                </c:pt>
                <c:pt idx="143">
                  <c:v>0.74030087094220109</c:v>
                </c:pt>
                <c:pt idx="144">
                  <c:v>0.69473319473319473</c:v>
                </c:pt>
                <c:pt idx="145">
                  <c:v>0.62665406427221171</c:v>
                </c:pt>
                <c:pt idx="146">
                  <c:v>0.56695055594984622</c:v>
                </c:pt>
                <c:pt idx="147">
                  <c:v>0.70021834061135368</c:v>
                </c:pt>
                <c:pt idx="148">
                  <c:v>0.71376410710334137</c:v>
                </c:pt>
                <c:pt idx="149">
                  <c:v>0.68709716648425156</c:v>
                </c:pt>
                <c:pt idx="150">
                  <c:v>0.74023952095808387</c:v>
                </c:pt>
                <c:pt idx="151">
                  <c:v>0.75567171981181391</c:v>
                </c:pt>
                <c:pt idx="152">
                  <c:v>0.73214285714285721</c:v>
                </c:pt>
                <c:pt idx="153">
                  <c:v>0.71336022491137996</c:v>
                </c:pt>
                <c:pt idx="154">
                  <c:v>0.73816534541336354</c:v>
                </c:pt>
                <c:pt idx="155">
                  <c:v>0.75875952121871593</c:v>
                </c:pt>
                <c:pt idx="156">
                  <c:v>0.68863419293218719</c:v>
                </c:pt>
                <c:pt idx="157">
                  <c:v>0.51451231859601754</c:v>
                </c:pt>
                <c:pt idx="158">
                  <c:v>0.64349088562671397</c:v>
                </c:pt>
                <c:pt idx="159">
                  <c:v>0.69584480900490964</c:v>
                </c:pt>
                <c:pt idx="160">
                  <c:v>0.77965390665967482</c:v>
                </c:pt>
                <c:pt idx="161">
                  <c:v>0.7456317204301075</c:v>
                </c:pt>
                <c:pt idx="162">
                  <c:v>0.7961364219164031</c:v>
                </c:pt>
                <c:pt idx="163">
                  <c:v>0.8132992327365729</c:v>
                </c:pt>
                <c:pt idx="164">
                  <c:v>0.77151999999999998</c:v>
                </c:pt>
                <c:pt idx="165">
                  <c:v>0.80287155607295302</c:v>
                </c:pt>
                <c:pt idx="166">
                  <c:v>0.74863212101705834</c:v>
                </c:pt>
                <c:pt idx="167">
                  <c:v>0.75248678893378929</c:v>
                </c:pt>
                <c:pt idx="168">
                  <c:v>0.74571880846164917</c:v>
                </c:pt>
                <c:pt idx="169">
                  <c:v>0.7104284559417946</c:v>
                </c:pt>
                <c:pt idx="170">
                  <c:v>0.73744507219083488</c:v>
                </c:pt>
                <c:pt idx="171">
                  <c:v>0.75166032385642856</c:v>
                </c:pt>
                <c:pt idx="172">
                  <c:v>0.71115935735996527</c:v>
                </c:pt>
                <c:pt idx="173">
                  <c:v>0.68452270620945321</c:v>
                </c:pt>
                <c:pt idx="174">
                  <c:v>0.67756036636136552</c:v>
                </c:pt>
                <c:pt idx="175">
                  <c:v>0.69693938787757559</c:v>
                </c:pt>
                <c:pt idx="176">
                  <c:v>0.72746844113905462</c:v>
                </c:pt>
                <c:pt idx="177">
                  <c:v>0.70228452751817239</c:v>
                </c:pt>
                <c:pt idx="178">
                  <c:v>0.7283168316831683</c:v>
                </c:pt>
                <c:pt idx="179">
                  <c:v>0.75252373813093454</c:v>
                </c:pt>
                <c:pt idx="180">
                  <c:v>0.70822420115243578</c:v>
                </c:pt>
                <c:pt idx="181">
                  <c:v>0.73585485854858557</c:v>
                </c:pt>
                <c:pt idx="182">
                  <c:v>0.72199915469146236</c:v>
                </c:pt>
                <c:pt idx="183">
                  <c:v>0.74443286269307307</c:v>
                </c:pt>
                <c:pt idx="184">
                  <c:v>0.78066264533613072</c:v>
                </c:pt>
                <c:pt idx="185">
                  <c:v>0.63784573870024741</c:v>
                </c:pt>
                <c:pt idx="186">
                  <c:v>0.70302409021014867</c:v>
                </c:pt>
                <c:pt idx="187">
                  <c:v>0.66030283080974328</c:v>
                </c:pt>
                <c:pt idx="188">
                  <c:v>0.70791714856481969</c:v>
                </c:pt>
                <c:pt idx="189">
                  <c:v>0.77177743177907066</c:v>
                </c:pt>
                <c:pt idx="190">
                  <c:v>0.71913502640181037</c:v>
                </c:pt>
                <c:pt idx="191">
                  <c:v>0.68948612448568669</c:v>
                </c:pt>
                <c:pt idx="192">
                  <c:v>0.72526377004236942</c:v>
                </c:pt>
                <c:pt idx="193">
                  <c:v>0.69668671994253395</c:v>
                </c:pt>
                <c:pt idx="194">
                  <c:v>0.70735949559734757</c:v>
                </c:pt>
                <c:pt idx="195">
                  <c:v>0.72663080026899796</c:v>
                </c:pt>
                <c:pt idx="196">
                  <c:v>0.69485447418897506</c:v>
                </c:pt>
                <c:pt idx="197">
                  <c:v>0.73843826537962831</c:v>
                </c:pt>
                <c:pt idx="198">
                  <c:v>0.70793241912266081</c:v>
                </c:pt>
                <c:pt idx="199">
                  <c:v>0.68403875573686901</c:v>
                </c:pt>
                <c:pt idx="200">
                  <c:v>0.679245283018868</c:v>
                </c:pt>
                <c:pt idx="201">
                  <c:v>0.72868140544808524</c:v>
                </c:pt>
                <c:pt idx="202">
                  <c:v>0.74076433121019103</c:v>
                </c:pt>
                <c:pt idx="203">
                  <c:v>0.67608456066526401</c:v>
                </c:pt>
                <c:pt idx="204">
                  <c:v>0.70478029937228392</c:v>
                </c:pt>
                <c:pt idx="205">
                  <c:v>0.69134243548259811</c:v>
                </c:pt>
                <c:pt idx="206">
                  <c:v>0.567559185361315</c:v>
                </c:pt>
                <c:pt idx="207">
                  <c:v>0.69844302225618493</c:v>
                </c:pt>
                <c:pt idx="208">
                  <c:v>0.67849966510381776</c:v>
                </c:pt>
                <c:pt idx="209">
                  <c:v>0.65629359373323326</c:v>
                </c:pt>
                <c:pt idx="210">
                  <c:v>0.75375261257837733</c:v>
                </c:pt>
                <c:pt idx="211">
                  <c:v>0.71875</c:v>
                </c:pt>
                <c:pt idx="212">
                  <c:v>0.71640789725896115</c:v>
                </c:pt>
                <c:pt idx="213">
                  <c:v>0.72125054656755583</c:v>
                </c:pt>
                <c:pt idx="214">
                  <c:v>0.69167118827997831</c:v>
                </c:pt>
                <c:pt idx="215">
                  <c:v>0.72476455763363834</c:v>
                </c:pt>
                <c:pt idx="216">
                  <c:v>0.74823778195488722</c:v>
                </c:pt>
                <c:pt idx="217">
                  <c:v>0.55066009225385715</c:v>
                </c:pt>
                <c:pt idx="218">
                  <c:v>0.73877092690894242</c:v>
                </c:pt>
                <c:pt idx="219">
                  <c:v>0.74827506899724017</c:v>
                </c:pt>
                <c:pt idx="220">
                  <c:v>0.73113120501937634</c:v>
                </c:pt>
                <c:pt idx="221">
                  <c:v>0.74104248795444594</c:v>
                </c:pt>
                <c:pt idx="222">
                  <c:v>0.6910838581372224</c:v>
                </c:pt>
                <c:pt idx="223">
                  <c:v>0.77649065453770172</c:v>
                </c:pt>
                <c:pt idx="224">
                  <c:v>0.64142049025769954</c:v>
                </c:pt>
                <c:pt idx="225">
                  <c:v>0.7588786654054519</c:v>
                </c:pt>
                <c:pt idx="226">
                  <c:v>0.61368169126445959</c:v>
                </c:pt>
                <c:pt idx="227">
                  <c:v>0.73438383838383836</c:v>
                </c:pt>
                <c:pt idx="228">
                  <c:v>0.63849804346016148</c:v>
                </c:pt>
                <c:pt idx="229">
                  <c:v>0.61100603440511581</c:v>
                </c:pt>
                <c:pt idx="230">
                  <c:v>0.64077487304871172</c:v>
                </c:pt>
                <c:pt idx="231">
                  <c:v>0.6059156154849934</c:v>
                </c:pt>
                <c:pt idx="232">
                  <c:v>0.69882889418592598</c:v>
                </c:pt>
                <c:pt idx="233">
                  <c:v>0.69734297057925276</c:v>
                </c:pt>
                <c:pt idx="234">
                  <c:v>0.69976410036457215</c:v>
                </c:pt>
                <c:pt idx="235">
                  <c:v>0.77423538311898843</c:v>
                </c:pt>
                <c:pt idx="236">
                  <c:v>0.75599532072528763</c:v>
                </c:pt>
                <c:pt idx="237">
                  <c:v>0.75166121194089064</c:v>
                </c:pt>
                <c:pt idx="238">
                  <c:v>0.69888245033112584</c:v>
                </c:pt>
                <c:pt idx="239">
                  <c:v>0.77996558975339325</c:v>
                </c:pt>
                <c:pt idx="240">
                  <c:v>0.70761743966630253</c:v>
                </c:pt>
                <c:pt idx="241">
                  <c:v>0.74989091543764719</c:v>
                </c:pt>
                <c:pt idx="242">
                  <c:v>0.73890961034838498</c:v>
                </c:pt>
                <c:pt idx="243">
                  <c:v>0.772356495468278</c:v>
                </c:pt>
                <c:pt idx="244">
                  <c:v>0.71091445427728606</c:v>
                </c:pt>
                <c:pt idx="245">
                  <c:v>0.68360686311077956</c:v>
                </c:pt>
                <c:pt idx="246">
                  <c:v>0.73868921775898522</c:v>
                </c:pt>
                <c:pt idx="247">
                  <c:v>0.72444486086386206</c:v>
                </c:pt>
                <c:pt idx="248">
                  <c:v>0.67507369800196526</c:v>
                </c:pt>
                <c:pt idx="249">
                  <c:v>0.71431990426804948</c:v>
                </c:pt>
                <c:pt idx="250">
                  <c:v>0.68154274484113986</c:v>
                </c:pt>
                <c:pt idx="251">
                  <c:v>0.72880636604774529</c:v>
                </c:pt>
                <c:pt idx="252">
                  <c:v>0.69883945841392647</c:v>
                </c:pt>
                <c:pt idx="253">
                  <c:v>0.7438895655704425</c:v>
                </c:pt>
                <c:pt idx="254">
                  <c:v>0.72403606965174128</c:v>
                </c:pt>
                <c:pt idx="255">
                  <c:v>0.72013576329963847</c:v>
                </c:pt>
                <c:pt idx="256">
                  <c:v>0.64773452456924052</c:v>
                </c:pt>
                <c:pt idx="257">
                  <c:v>0.658320799787667</c:v>
                </c:pt>
                <c:pt idx="258">
                  <c:v>0.63073920054315535</c:v>
                </c:pt>
                <c:pt idx="259">
                  <c:v>0.63095238095238093</c:v>
                </c:pt>
                <c:pt idx="260">
                  <c:v>0.63316531221067796</c:v>
                </c:pt>
                <c:pt idx="261">
                  <c:v>0.65090000000000003</c:v>
                </c:pt>
                <c:pt idx="262">
                  <c:v>0.65548617305976808</c:v>
                </c:pt>
                <c:pt idx="263">
                  <c:v>0.65839779496754691</c:v>
                </c:pt>
                <c:pt idx="264">
                  <c:v>0.62391001046389949</c:v>
                </c:pt>
                <c:pt idx="265">
                  <c:v>0.73515615356128872</c:v>
                </c:pt>
                <c:pt idx="266">
                  <c:v>0.60373767087731434</c:v>
                </c:pt>
                <c:pt idx="267">
                  <c:v>0.70345636675390311</c:v>
                </c:pt>
                <c:pt idx="268">
                  <c:v>0.68901069278461669</c:v>
                </c:pt>
                <c:pt idx="269">
                  <c:v>0.64548588465480294</c:v>
                </c:pt>
                <c:pt idx="270">
                  <c:v>0.73575660059972203</c:v>
                </c:pt>
                <c:pt idx="271">
                  <c:v>0.73508353221957035</c:v>
                </c:pt>
                <c:pt idx="272">
                  <c:v>0.71676190476190471</c:v>
                </c:pt>
                <c:pt idx="273">
                  <c:v>0.66606635071090048</c:v>
                </c:pt>
                <c:pt idx="274">
                  <c:v>0.64963109591506207</c:v>
                </c:pt>
                <c:pt idx="275">
                  <c:v>0.69417989417989423</c:v>
                </c:pt>
                <c:pt idx="276">
                  <c:v>0.53858481262327418</c:v>
                </c:pt>
                <c:pt idx="277">
                  <c:v>0.61801690373118945</c:v>
                </c:pt>
                <c:pt idx="278">
                  <c:v>0.63042886934445552</c:v>
                </c:pt>
                <c:pt idx="279">
                  <c:v>0.64486233579269392</c:v>
                </c:pt>
                <c:pt idx="280">
                  <c:v>0.67688167375640251</c:v>
                </c:pt>
                <c:pt idx="281">
                  <c:v>0.65389960048636442</c:v>
                </c:pt>
                <c:pt idx="282">
                  <c:v>0.5806116260937364</c:v>
                </c:pt>
                <c:pt idx="283">
                  <c:v>0.61329746348962333</c:v>
                </c:pt>
                <c:pt idx="284">
                  <c:v>0.539646985037183</c:v>
                </c:pt>
                <c:pt idx="285">
                  <c:v>0.59437222313641602</c:v>
                </c:pt>
                <c:pt idx="286">
                  <c:v>0.60044777404632743</c:v>
                </c:pt>
                <c:pt idx="287">
                  <c:v>0.60088582677165348</c:v>
                </c:pt>
                <c:pt idx="288">
                  <c:v>0.57274045432576126</c:v>
                </c:pt>
                <c:pt idx="289">
                  <c:v>0.60107638561042398</c:v>
                </c:pt>
                <c:pt idx="290">
                  <c:v>0.61466666666666669</c:v>
                </c:pt>
                <c:pt idx="291">
                  <c:v>0.62808896210873144</c:v>
                </c:pt>
                <c:pt idx="292">
                  <c:v>0.66432510008308787</c:v>
                </c:pt>
                <c:pt idx="293">
                  <c:v>0.65627399784979268</c:v>
                </c:pt>
                <c:pt idx="294">
                  <c:v>0.64916520210896311</c:v>
                </c:pt>
                <c:pt idx="295">
                  <c:v>0.67497000917366456</c:v>
                </c:pt>
                <c:pt idx="296">
                  <c:v>0.62519325627622768</c:v>
                </c:pt>
                <c:pt idx="297">
                  <c:v>0.65285124266357508</c:v>
                </c:pt>
                <c:pt idx="298">
                  <c:v>0.64966413228020969</c:v>
                </c:pt>
                <c:pt idx="299">
                  <c:v>0.68105859571110949</c:v>
                </c:pt>
                <c:pt idx="300">
                  <c:v>0.60918892822658521</c:v>
                </c:pt>
                <c:pt idx="301">
                  <c:v>0.65683625994296868</c:v>
                </c:pt>
                <c:pt idx="302">
                  <c:v>0.62831548743788934</c:v>
                </c:pt>
                <c:pt idx="303">
                  <c:v>0.57923941994672978</c:v>
                </c:pt>
                <c:pt idx="304">
                  <c:v>0.61411351480801468</c:v>
                </c:pt>
                <c:pt idx="305">
                  <c:v>0.61083904668625533</c:v>
                </c:pt>
                <c:pt idx="306">
                  <c:v>0.6272175716150834</c:v>
                </c:pt>
                <c:pt idx="307">
                  <c:v>0.6</c:v>
                </c:pt>
                <c:pt idx="308">
                  <c:v>0.59716475095785437</c:v>
                </c:pt>
                <c:pt idx="309">
                  <c:v>0.66823512378746197</c:v>
                </c:pt>
                <c:pt idx="310">
                  <c:v>0.59444911690496216</c:v>
                </c:pt>
                <c:pt idx="311">
                  <c:v>0.54892850369808466</c:v>
                </c:pt>
                <c:pt idx="312">
                  <c:v>0.60671383906532828</c:v>
                </c:pt>
                <c:pt idx="313">
                  <c:v>0.61751152073732718</c:v>
                </c:pt>
                <c:pt idx="314">
                  <c:v>0.60832802982089285</c:v>
                </c:pt>
                <c:pt idx="315">
                  <c:v>0.62258831820984928</c:v>
                </c:pt>
                <c:pt idx="316">
                  <c:v>0.61364714814463317</c:v>
                </c:pt>
                <c:pt idx="317">
                  <c:v>0.58539580578122052</c:v>
                </c:pt>
                <c:pt idx="318">
                  <c:v>0.62066969024413776</c:v>
                </c:pt>
                <c:pt idx="319">
                  <c:v>0.6761150055877273</c:v>
                </c:pt>
                <c:pt idx="320">
                  <c:v>0.62834371564675706</c:v>
                </c:pt>
                <c:pt idx="321">
                  <c:v>0.60395264651208302</c:v>
                </c:pt>
                <c:pt idx="322">
                  <c:v>0.58893871449925261</c:v>
                </c:pt>
                <c:pt idx="323">
                  <c:v>0.60433128475270703</c:v>
                </c:pt>
                <c:pt idx="324">
                  <c:v>0.61067853170189101</c:v>
                </c:pt>
                <c:pt idx="325">
                  <c:v>0.60670840787119862</c:v>
                </c:pt>
                <c:pt idx="326">
                  <c:v>0.61459227467811162</c:v>
                </c:pt>
                <c:pt idx="327">
                  <c:v>0.66572917528331543</c:v>
                </c:pt>
                <c:pt idx="328">
                  <c:v>0.61014505047077783</c:v>
                </c:pt>
                <c:pt idx="329">
                  <c:v>0.57389208232894495</c:v>
                </c:pt>
                <c:pt idx="330">
                  <c:v>0.57757352941176476</c:v>
                </c:pt>
                <c:pt idx="331">
                  <c:v>0.54050570153693611</c:v>
                </c:pt>
                <c:pt idx="332">
                  <c:v>0.59194665298794558</c:v>
                </c:pt>
                <c:pt idx="333">
                  <c:v>0.56426666666666669</c:v>
                </c:pt>
                <c:pt idx="334">
                  <c:v>0.59906858594411516</c:v>
                </c:pt>
                <c:pt idx="335">
                  <c:v>0.52010652463382157</c:v>
                </c:pt>
                <c:pt idx="336">
                  <c:v>0.52603779813485185</c:v>
                </c:pt>
                <c:pt idx="337">
                  <c:v>0.54135082190614092</c:v>
                </c:pt>
                <c:pt idx="338">
                  <c:v>0.51487562997886527</c:v>
                </c:pt>
                <c:pt idx="339">
                  <c:v>0.5778519224658405</c:v>
                </c:pt>
                <c:pt idx="340">
                  <c:v>0.53093829993821173</c:v>
                </c:pt>
                <c:pt idx="341">
                  <c:v>0.53303571428571428</c:v>
                </c:pt>
                <c:pt idx="342">
                  <c:v>0.5116067364588075</c:v>
                </c:pt>
                <c:pt idx="343">
                  <c:v>0.56049046321525886</c:v>
                </c:pt>
                <c:pt idx="344">
                  <c:v>0.61833489242282513</c:v>
                </c:pt>
                <c:pt idx="345">
                  <c:v>0.59116925592804581</c:v>
                </c:pt>
                <c:pt idx="346">
                  <c:v>0.64721372748895689</c:v>
                </c:pt>
                <c:pt idx="347">
                  <c:v>0.61966804979253109</c:v>
                </c:pt>
                <c:pt idx="348">
                  <c:v>0.61746778126088464</c:v>
                </c:pt>
                <c:pt idx="349">
                  <c:v>0.61564800547851395</c:v>
                </c:pt>
                <c:pt idx="350">
                  <c:v>0.59580165860400824</c:v>
                </c:pt>
                <c:pt idx="351">
                  <c:v>0.63688229614675684</c:v>
                </c:pt>
                <c:pt idx="352">
                  <c:v>0.60713015647226176</c:v>
                </c:pt>
                <c:pt idx="353">
                  <c:v>0.57358459781367266</c:v>
                </c:pt>
                <c:pt idx="354">
                  <c:v>0.59994952044422001</c:v>
                </c:pt>
                <c:pt idx="355">
                  <c:v>0.61996587030716721</c:v>
                </c:pt>
                <c:pt idx="356">
                  <c:v>0.6187633642195296</c:v>
                </c:pt>
                <c:pt idx="357">
                  <c:v>0.61541573942949623</c:v>
                </c:pt>
                <c:pt idx="358">
                  <c:v>0.61848428835489833</c:v>
                </c:pt>
                <c:pt idx="359">
                  <c:v>0.73669887059463868</c:v>
                </c:pt>
                <c:pt idx="360">
                  <c:v>0.75552986917459153</c:v>
                </c:pt>
                <c:pt idx="361">
                  <c:v>0.7613122171945701</c:v>
                </c:pt>
                <c:pt idx="362">
                  <c:v>0.7373335455461828</c:v>
                </c:pt>
                <c:pt idx="363">
                  <c:v>0.73225583497261948</c:v>
                </c:pt>
                <c:pt idx="364">
                  <c:v>0.76935895433005264</c:v>
                </c:pt>
                <c:pt idx="365">
                  <c:v>0.71288877673332918</c:v>
                </c:pt>
                <c:pt idx="366">
                  <c:v>0.72871417459462695</c:v>
                </c:pt>
                <c:pt idx="367">
                  <c:v>0.77344843677088193</c:v>
                </c:pt>
                <c:pt idx="368">
                  <c:v>0.85005733944954132</c:v>
                </c:pt>
                <c:pt idx="369">
                  <c:v>0.79908723161497774</c:v>
                </c:pt>
                <c:pt idx="370">
                  <c:v>0.81836105353622157</c:v>
                </c:pt>
                <c:pt idx="371">
                  <c:v>0.75422665190107052</c:v>
                </c:pt>
                <c:pt idx="372">
                  <c:v>0.71934460887949259</c:v>
                </c:pt>
                <c:pt idx="373">
                  <c:v>0.63742304309586628</c:v>
                </c:pt>
                <c:pt idx="374">
                  <c:v>0.76021929402712318</c:v>
                </c:pt>
                <c:pt idx="375">
                  <c:v>0.80755914598961342</c:v>
                </c:pt>
                <c:pt idx="376">
                  <c:v>0.76527570789865873</c:v>
                </c:pt>
                <c:pt idx="377">
                  <c:v>0.77542202572347263</c:v>
                </c:pt>
                <c:pt idx="378">
                  <c:v>0.786286044941653</c:v>
                </c:pt>
                <c:pt idx="379">
                  <c:v>0.78675013041210229</c:v>
                </c:pt>
                <c:pt idx="380">
                  <c:v>0.81171088746569076</c:v>
                </c:pt>
                <c:pt idx="381">
                  <c:v>0.79062500000000002</c:v>
                </c:pt>
                <c:pt idx="382">
                  <c:v>0.80065717415115012</c:v>
                </c:pt>
                <c:pt idx="383">
                  <c:v>0.77252184392889423</c:v>
                </c:pt>
                <c:pt idx="384">
                  <c:v>0.79650891440306171</c:v>
                </c:pt>
                <c:pt idx="385">
                  <c:v>0.82024793388429751</c:v>
                </c:pt>
                <c:pt idx="386">
                  <c:v>0.80518867924528303</c:v>
                </c:pt>
                <c:pt idx="387">
                  <c:v>0.79204728640515853</c:v>
                </c:pt>
                <c:pt idx="388">
                  <c:v>0.80741141466053556</c:v>
                </c:pt>
                <c:pt idx="389">
                  <c:v>0.77917500238163284</c:v>
                </c:pt>
                <c:pt idx="390">
                  <c:v>0.84643028270244369</c:v>
                </c:pt>
                <c:pt idx="391">
                  <c:v>0.79925577751664711</c:v>
                </c:pt>
                <c:pt idx="392">
                  <c:v>0.78934476423759947</c:v>
                </c:pt>
                <c:pt idx="393">
                  <c:v>0.79828703195344242</c:v>
                </c:pt>
                <c:pt idx="394">
                  <c:v>0.79255573629317766</c:v>
                </c:pt>
                <c:pt idx="395">
                  <c:v>0.76802374893977943</c:v>
                </c:pt>
                <c:pt idx="396">
                  <c:v>0.79958722572235497</c:v>
                </c:pt>
                <c:pt idx="397">
                  <c:v>0.81959595959595966</c:v>
                </c:pt>
                <c:pt idx="398">
                  <c:v>0.79510044096031351</c:v>
                </c:pt>
                <c:pt idx="399">
                  <c:v>0.76495451621795463</c:v>
                </c:pt>
                <c:pt idx="400">
                  <c:v>0.79094933595671424</c:v>
                </c:pt>
                <c:pt idx="401">
                  <c:v>0.79638886055289193</c:v>
                </c:pt>
                <c:pt idx="402">
                  <c:v>0.81632653061224492</c:v>
                </c:pt>
                <c:pt idx="403">
                  <c:v>0.80301870283276822</c:v>
                </c:pt>
                <c:pt idx="404">
                  <c:v>0.83328545437134927</c:v>
                </c:pt>
                <c:pt idx="405">
                  <c:v>0.80409384957033891</c:v>
                </c:pt>
                <c:pt idx="406">
                  <c:v>0.82103789271024763</c:v>
                </c:pt>
                <c:pt idx="407">
                  <c:v>0.82231059020510677</c:v>
                </c:pt>
                <c:pt idx="408">
                  <c:v>0.80424942263279442</c:v>
                </c:pt>
                <c:pt idx="409">
                  <c:v>0.80498604293002218</c:v>
                </c:pt>
                <c:pt idx="410">
                  <c:v>0.84365521964582724</c:v>
                </c:pt>
                <c:pt idx="411">
                  <c:v>0.82084309133489464</c:v>
                </c:pt>
                <c:pt idx="412">
                  <c:v>0.83423838011965024</c:v>
                </c:pt>
                <c:pt idx="413">
                  <c:v>0.79530562347188261</c:v>
                </c:pt>
                <c:pt idx="414">
                  <c:v>0.85403951587876281</c:v>
                </c:pt>
                <c:pt idx="415">
                  <c:v>0.83804527348683577</c:v>
                </c:pt>
                <c:pt idx="416">
                  <c:v>0.85816157077268729</c:v>
                </c:pt>
                <c:pt idx="417">
                  <c:v>0.87685431723088625</c:v>
                </c:pt>
                <c:pt idx="418">
                  <c:v>0.87313358051909007</c:v>
                </c:pt>
                <c:pt idx="419">
                  <c:v>0.86850211782826336</c:v>
                </c:pt>
                <c:pt idx="420">
                  <c:v>0.87774139128708939</c:v>
                </c:pt>
                <c:pt idx="421">
                  <c:v>0.8477653631284916</c:v>
                </c:pt>
                <c:pt idx="422">
                  <c:v>0.87416400864286448</c:v>
                </c:pt>
                <c:pt idx="423">
                  <c:v>0.89084256530135175</c:v>
                </c:pt>
                <c:pt idx="424">
                  <c:v>0.84329636642322603</c:v>
                </c:pt>
                <c:pt idx="425">
                  <c:v>0.88176381583687591</c:v>
                </c:pt>
                <c:pt idx="426">
                  <c:v>0.8483240020359194</c:v>
                </c:pt>
                <c:pt idx="427">
                  <c:v>0.84408412642462693</c:v>
                </c:pt>
                <c:pt idx="428">
                  <c:v>0.87503695673598103</c:v>
                </c:pt>
                <c:pt idx="429">
                  <c:v>0.84921530413375734</c:v>
                </c:pt>
                <c:pt idx="430">
                  <c:v>0.88521134183619687</c:v>
                </c:pt>
                <c:pt idx="431">
                  <c:v>0.86566710566305338</c:v>
                </c:pt>
                <c:pt idx="432">
                  <c:v>0.86964504283965727</c:v>
                </c:pt>
                <c:pt idx="433">
                  <c:v>0.884875611533257</c:v>
                </c:pt>
                <c:pt idx="434">
                  <c:v>0.89708404802744424</c:v>
                </c:pt>
                <c:pt idx="435">
                  <c:v>0.88958739153532851</c:v>
                </c:pt>
                <c:pt idx="436">
                  <c:v>0.87097096098193794</c:v>
                </c:pt>
                <c:pt idx="437">
                  <c:v>0.89583535579069995</c:v>
                </c:pt>
                <c:pt idx="438">
                  <c:v>0.79564974902398211</c:v>
                </c:pt>
                <c:pt idx="439">
                  <c:v>0.80249974176221461</c:v>
                </c:pt>
                <c:pt idx="440">
                  <c:v>0.80712728651312671</c:v>
                </c:pt>
                <c:pt idx="441">
                  <c:v>0.80121962319104401</c:v>
                </c:pt>
                <c:pt idx="442">
                  <c:v>0.80468370420755997</c:v>
                </c:pt>
                <c:pt idx="443">
                  <c:v>0.79152910102820484</c:v>
                </c:pt>
                <c:pt idx="444">
                  <c:v>0.80666362391602009</c:v>
                </c:pt>
                <c:pt idx="445">
                  <c:v>0.77650429799426934</c:v>
                </c:pt>
                <c:pt idx="446">
                  <c:v>0.75868406542914901</c:v>
                </c:pt>
                <c:pt idx="447">
                  <c:v>0.76252404066306445</c:v>
                </c:pt>
                <c:pt idx="448">
                  <c:v>0.74459744697959596</c:v>
                </c:pt>
                <c:pt idx="449">
                  <c:v>0.69388385502471173</c:v>
                </c:pt>
                <c:pt idx="450">
                  <c:v>0.65302298057007602</c:v>
                </c:pt>
                <c:pt idx="451">
                  <c:v>0.66666666666666674</c:v>
                </c:pt>
                <c:pt idx="452">
                  <c:v>0.6403556034482758</c:v>
                </c:pt>
                <c:pt idx="453">
                  <c:v>0.63655127122619382</c:v>
                </c:pt>
                <c:pt idx="454">
                  <c:v>0.71674649189143769</c:v>
                </c:pt>
                <c:pt idx="455">
                  <c:v>0.69243138936535165</c:v>
                </c:pt>
                <c:pt idx="456">
                  <c:v>0.7445209105346744</c:v>
                </c:pt>
                <c:pt idx="457">
                  <c:v>0.74801666005553358</c:v>
                </c:pt>
                <c:pt idx="458">
                  <c:v>0.77832895632720556</c:v>
                </c:pt>
                <c:pt idx="459">
                  <c:v>0.75890410958904109</c:v>
                </c:pt>
                <c:pt idx="460">
                  <c:v>0.75243775442582606</c:v>
                </c:pt>
                <c:pt idx="461">
                  <c:v>0.76497649764976494</c:v>
                </c:pt>
                <c:pt idx="462">
                  <c:v>0.76309560563960066</c:v>
                </c:pt>
                <c:pt idx="463">
                  <c:v>0.74764842722767266</c:v>
                </c:pt>
                <c:pt idx="464">
                  <c:v>0.75479627261099946</c:v>
                </c:pt>
                <c:pt idx="465">
                  <c:v>0.74938647295572791</c:v>
                </c:pt>
                <c:pt idx="466">
                  <c:v>0.75677211593104754</c:v>
                </c:pt>
                <c:pt idx="467">
                  <c:v>0.70975999999999995</c:v>
                </c:pt>
                <c:pt idx="468">
                  <c:v>0.71094640820980615</c:v>
                </c:pt>
                <c:pt idx="469">
                  <c:v>0.7338345864661654</c:v>
                </c:pt>
                <c:pt idx="470">
                  <c:v>0.68152800658978585</c:v>
                </c:pt>
                <c:pt idx="471">
                  <c:v>0.74716028607488427</c:v>
                </c:pt>
                <c:pt idx="472">
                  <c:v>0.74869936826458572</c:v>
                </c:pt>
                <c:pt idx="473">
                  <c:v>0.72381602914389798</c:v>
                </c:pt>
                <c:pt idx="474">
                  <c:v>0.71440759304681667</c:v>
                </c:pt>
                <c:pt idx="475">
                  <c:v>0.74379595588235292</c:v>
                </c:pt>
                <c:pt idx="476">
                  <c:v>0.79030186255619783</c:v>
                </c:pt>
                <c:pt idx="477">
                  <c:v>0.78428487345497355</c:v>
                </c:pt>
                <c:pt idx="478">
                  <c:v>0.75591224237819354</c:v>
                </c:pt>
                <c:pt idx="479">
                  <c:v>0.76286588865506033</c:v>
                </c:pt>
                <c:pt idx="480">
                  <c:v>0.74703476482617592</c:v>
                </c:pt>
                <c:pt idx="481">
                  <c:v>0.73259078996630478</c:v>
                </c:pt>
                <c:pt idx="482">
                  <c:v>0.73263568277418689</c:v>
                </c:pt>
                <c:pt idx="483">
                  <c:v>0.73359223300970866</c:v>
                </c:pt>
                <c:pt idx="484">
                  <c:v>0.74505872242910343</c:v>
                </c:pt>
                <c:pt idx="485">
                  <c:v>0.75067587864223495</c:v>
                </c:pt>
                <c:pt idx="486">
                  <c:v>0.74624042372079824</c:v>
                </c:pt>
                <c:pt idx="487">
                  <c:v>0.73748751021891179</c:v>
                </c:pt>
                <c:pt idx="488">
                  <c:v>0.71590909090909083</c:v>
                </c:pt>
                <c:pt idx="489">
                  <c:v>0.72099811676082859</c:v>
                </c:pt>
                <c:pt idx="490">
                  <c:v>0.77664165103189498</c:v>
                </c:pt>
                <c:pt idx="491">
                  <c:v>0.76867736579966794</c:v>
                </c:pt>
                <c:pt idx="492">
                  <c:v>0.7247109826589595</c:v>
                </c:pt>
                <c:pt idx="493">
                  <c:v>0.79768145161290316</c:v>
                </c:pt>
                <c:pt idx="494">
                  <c:v>0.74586693548387095</c:v>
                </c:pt>
                <c:pt idx="495">
                  <c:v>0.73703096165675619</c:v>
                </c:pt>
                <c:pt idx="496">
                  <c:v>0.7744202389318342</c:v>
                </c:pt>
                <c:pt idx="497">
                  <c:v>0.75198285101822082</c:v>
                </c:pt>
                <c:pt idx="498">
                  <c:v>0.77213082647865261</c:v>
                </c:pt>
                <c:pt idx="499">
                  <c:v>0.76385281385281389</c:v>
                </c:pt>
                <c:pt idx="500">
                  <c:v>0.75838185103392897</c:v>
                </c:pt>
                <c:pt idx="501">
                  <c:v>0.74984653161448733</c:v>
                </c:pt>
                <c:pt idx="502">
                  <c:v>0.74808839593311482</c:v>
                </c:pt>
                <c:pt idx="503">
                  <c:v>0.7697453819271094</c:v>
                </c:pt>
                <c:pt idx="504">
                  <c:v>0.74376890186672229</c:v>
                </c:pt>
                <c:pt idx="505">
                  <c:v>0.79739382239382239</c:v>
                </c:pt>
                <c:pt idx="506">
                  <c:v>0.78076525336091007</c:v>
                </c:pt>
                <c:pt idx="507">
                  <c:v>0.7724192905540056</c:v>
                </c:pt>
                <c:pt idx="508">
                  <c:v>0.74119088959248292</c:v>
                </c:pt>
                <c:pt idx="509">
                  <c:v>0.76863753213367603</c:v>
                </c:pt>
                <c:pt idx="510">
                  <c:v>0.76540075071759772</c:v>
                </c:pt>
                <c:pt idx="511">
                  <c:v>0.79708951125755079</c:v>
                </c:pt>
                <c:pt idx="512">
                  <c:v>0.79089813699138012</c:v>
                </c:pt>
                <c:pt idx="513">
                  <c:v>0.81630036630036629</c:v>
                </c:pt>
                <c:pt idx="514">
                  <c:v>0.79030103770677074</c:v>
                </c:pt>
                <c:pt idx="515">
                  <c:v>0.80234350909651564</c:v>
                </c:pt>
                <c:pt idx="516">
                  <c:v>0.80026455026455023</c:v>
                </c:pt>
                <c:pt idx="517">
                  <c:v>0.77768526228143209</c:v>
                </c:pt>
                <c:pt idx="518">
                  <c:v>0.77281885956074958</c:v>
                </c:pt>
                <c:pt idx="519">
                  <c:v>0.819128606917638</c:v>
                </c:pt>
                <c:pt idx="520">
                  <c:v>0.79675507626542308</c:v>
                </c:pt>
                <c:pt idx="521">
                  <c:v>0.78705108750632269</c:v>
                </c:pt>
                <c:pt idx="522">
                  <c:v>0.83590423015046844</c:v>
                </c:pt>
                <c:pt idx="523">
                  <c:v>0.80792099163559405</c:v>
                </c:pt>
                <c:pt idx="524">
                  <c:v>0.81359691417550628</c:v>
                </c:pt>
                <c:pt idx="525">
                  <c:v>0.8164537557485948</c:v>
                </c:pt>
                <c:pt idx="526">
                  <c:v>0.80841167738743192</c:v>
                </c:pt>
                <c:pt idx="527">
                  <c:v>0.82375202739232289</c:v>
                </c:pt>
                <c:pt idx="528">
                  <c:v>0.81437536771916064</c:v>
                </c:pt>
                <c:pt idx="529">
                  <c:v>0.8362354892205639</c:v>
                </c:pt>
                <c:pt idx="530">
                  <c:v>0.85023123443614379</c:v>
                </c:pt>
                <c:pt idx="531">
                  <c:v>0.81671133231240423</c:v>
                </c:pt>
                <c:pt idx="532">
                  <c:v>0.77739757699065937</c:v>
                </c:pt>
                <c:pt idx="533">
                  <c:v>0.78452986621443377</c:v>
                </c:pt>
                <c:pt idx="534">
                  <c:v>0.77718776550552249</c:v>
                </c:pt>
                <c:pt idx="535">
                  <c:v>0.81245360059391236</c:v>
                </c:pt>
                <c:pt idx="536">
                  <c:v>0.8206738437001595</c:v>
                </c:pt>
                <c:pt idx="537">
                  <c:v>0.82016348773841963</c:v>
                </c:pt>
                <c:pt idx="538">
                  <c:v>0.78840944272445823</c:v>
                </c:pt>
                <c:pt idx="539">
                  <c:v>0.77206777122531123</c:v>
                </c:pt>
                <c:pt idx="540">
                  <c:v>0.79723360655737707</c:v>
                </c:pt>
                <c:pt idx="541">
                  <c:v>0.82407804459691247</c:v>
                </c:pt>
                <c:pt idx="542">
                  <c:v>0.84276304678263814</c:v>
                </c:pt>
                <c:pt idx="543">
                  <c:v>0.81960354616993725</c:v>
                </c:pt>
                <c:pt idx="544">
                  <c:v>0.81488913414267083</c:v>
                </c:pt>
                <c:pt idx="545">
                  <c:v>0.8037498810316932</c:v>
                </c:pt>
                <c:pt idx="546">
                  <c:v>0.80345670075106324</c:v>
                </c:pt>
                <c:pt idx="547">
                  <c:v>0.8205328388796721</c:v>
                </c:pt>
                <c:pt idx="548">
                  <c:v>0.81160631383472603</c:v>
                </c:pt>
                <c:pt idx="549">
                  <c:v>0.78567097817299913</c:v>
                </c:pt>
                <c:pt idx="550">
                  <c:v>0.75954517003964117</c:v>
                </c:pt>
                <c:pt idx="551">
                  <c:v>0.82244661828126642</c:v>
                </c:pt>
                <c:pt idx="552">
                  <c:v>0.77311552423660046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89-4745-9F82-5B0E8B651464}"/>
            </c:ext>
          </c:extLst>
        </c:ser>
        <c:ser>
          <c:idx val="1"/>
          <c:order val="1"/>
          <c:tx>
            <c:v>AnR B</c:v>
          </c:tx>
          <c:spPr>
            <a:ln w="12700" cap="rnd" cmpd="sng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02"/>
            <c:marker>
              <c:symbol val="circle"/>
              <c:size val="5"/>
              <c:spPr>
                <a:solidFill>
                  <a:schemeClr val="accent1"/>
                </a:solidFill>
                <a:ln w="9525" cmpd="sng">
                  <a:solidFill>
                    <a:schemeClr val="accent1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7E89-4745-9F82-5B0E8B651464}"/>
              </c:ext>
            </c:extLst>
          </c:dPt>
          <c:dPt>
            <c:idx val="28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7E89-4745-9F82-5B0E8B651464}"/>
              </c:ext>
            </c:extLst>
          </c:dPt>
          <c:dPt>
            <c:idx val="358"/>
            <c:marker>
              <c:symbol val="circle"/>
              <c:size val="5"/>
              <c:spPr>
                <a:solidFill>
                  <a:schemeClr val="accent1"/>
                </a:solidFill>
                <a:ln w="12700" cmpd="sng">
                  <a:solidFill>
                    <a:schemeClr val="accent1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7E89-4745-9F82-5B0E8B651464}"/>
              </c:ext>
            </c:extLst>
          </c:dPt>
          <c:cat>
            <c:numRef>
              <c:f>运行数据!$A$7:$A$999</c:f>
              <c:numCache>
                <c:formatCode>m/d/yyyy</c:formatCode>
                <c:ptCount val="993"/>
                <c:pt idx="0">
                  <c:v>43424</c:v>
                </c:pt>
                <c:pt idx="1">
                  <c:v>43425</c:v>
                </c:pt>
                <c:pt idx="2">
                  <c:v>43426</c:v>
                </c:pt>
                <c:pt idx="3">
                  <c:v>43427</c:v>
                </c:pt>
                <c:pt idx="4">
                  <c:v>43428</c:v>
                </c:pt>
                <c:pt idx="5">
                  <c:v>43429</c:v>
                </c:pt>
                <c:pt idx="6">
                  <c:v>43430</c:v>
                </c:pt>
                <c:pt idx="7">
                  <c:v>43431</c:v>
                </c:pt>
                <c:pt idx="8">
                  <c:v>43432</c:v>
                </c:pt>
                <c:pt idx="9">
                  <c:v>43433</c:v>
                </c:pt>
                <c:pt idx="10">
                  <c:v>43434</c:v>
                </c:pt>
                <c:pt idx="11">
                  <c:v>43435</c:v>
                </c:pt>
                <c:pt idx="12">
                  <c:v>43436</c:v>
                </c:pt>
                <c:pt idx="13">
                  <c:v>43437</c:v>
                </c:pt>
                <c:pt idx="14">
                  <c:v>43438</c:v>
                </c:pt>
                <c:pt idx="15">
                  <c:v>43439</c:v>
                </c:pt>
                <c:pt idx="16">
                  <c:v>43440</c:v>
                </c:pt>
                <c:pt idx="17">
                  <c:v>43441</c:v>
                </c:pt>
                <c:pt idx="18">
                  <c:v>43442</c:v>
                </c:pt>
                <c:pt idx="19">
                  <c:v>43443</c:v>
                </c:pt>
                <c:pt idx="20">
                  <c:v>43444</c:v>
                </c:pt>
                <c:pt idx="21">
                  <c:v>43445</c:v>
                </c:pt>
                <c:pt idx="22">
                  <c:v>43446</c:v>
                </c:pt>
                <c:pt idx="23">
                  <c:v>43447</c:v>
                </c:pt>
                <c:pt idx="24">
                  <c:v>43448</c:v>
                </c:pt>
                <c:pt idx="25">
                  <c:v>43449</c:v>
                </c:pt>
                <c:pt idx="26">
                  <c:v>43450</c:v>
                </c:pt>
                <c:pt idx="27">
                  <c:v>43451</c:v>
                </c:pt>
                <c:pt idx="28">
                  <c:v>43452</c:v>
                </c:pt>
                <c:pt idx="29">
                  <c:v>43453</c:v>
                </c:pt>
                <c:pt idx="30">
                  <c:v>43454</c:v>
                </c:pt>
                <c:pt idx="31">
                  <c:v>43455</c:v>
                </c:pt>
                <c:pt idx="32">
                  <c:v>43456</c:v>
                </c:pt>
                <c:pt idx="33">
                  <c:v>43457</c:v>
                </c:pt>
                <c:pt idx="34">
                  <c:v>43458</c:v>
                </c:pt>
                <c:pt idx="35">
                  <c:v>43459</c:v>
                </c:pt>
                <c:pt idx="36">
                  <c:v>43460</c:v>
                </c:pt>
                <c:pt idx="37">
                  <c:v>43461</c:v>
                </c:pt>
                <c:pt idx="38">
                  <c:v>43462</c:v>
                </c:pt>
                <c:pt idx="39">
                  <c:v>43463</c:v>
                </c:pt>
                <c:pt idx="40">
                  <c:v>43464</c:v>
                </c:pt>
                <c:pt idx="41">
                  <c:v>43465</c:v>
                </c:pt>
                <c:pt idx="42">
                  <c:v>43466</c:v>
                </c:pt>
                <c:pt idx="43">
                  <c:v>43467</c:v>
                </c:pt>
                <c:pt idx="44">
                  <c:v>43468</c:v>
                </c:pt>
                <c:pt idx="45">
                  <c:v>43469</c:v>
                </c:pt>
                <c:pt idx="46">
                  <c:v>43470</c:v>
                </c:pt>
                <c:pt idx="47">
                  <c:v>43471</c:v>
                </c:pt>
                <c:pt idx="48">
                  <c:v>43472</c:v>
                </c:pt>
                <c:pt idx="49">
                  <c:v>43473</c:v>
                </c:pt>
                <c:pt idx="50">
                  <c:v>43474</c:v>
                </c:pt>
                <c:pt idx="51">
                  <c:v>43475</c:v>
                </c:pt>
                <c:pt idx="52">
                  <c:v>43476</c:v>
                </c:pt>
                <c:pt idx="53">
                  <c:v>43477</c:v>
                </c:pt>
                <c:pt idx="54">
                  <c:v>43478</c:v>
                </c:pt>
                <c:pt idx="55">
                  <c:v>43479</c:v>
                </c:pt>
                <c:pt idx="56">
                  <c:v>43480</c:v>
                </c:pt>
                <c:pt idx="57">
                  <c:v>43481</c:v>
                </c:pt>
                <c:pt idx="58">
                  <c:v>43482</c:v>
                </c:pt>
                <c:pt idx="59">
                  <c:v>43483</c:v>
                </c:pt>
                <c:pt idx="60">
                  <c:v>43484</c:v>
                </c:pt>
                <c:pt idx="61">
                  <c:v>43485</c:v>
                </c:pt>
                <c:pt idx="62">
                  <c:v>43486</c:v>
                </c:pt>
                <c:pt idx="63">
                  <c:v>43487</c:v>
                </c:pt>
                <c:pt idx="64">
                  <c:v>43488</c:v>
                </c:pt>
                <c:pt idx="65">
                  <c:v>43489</c:v>
                </c:pt>
                <c:pt idx="66">
                  <c:v>43490</c:v>
                </c:pt>
                <c:pt idx="67">
                  <c:v>43491</c:v>
                </c:pt>
                <c:pt idx="68">
                  <c:v>43492</c:v>
                </c:pt>
                <c:pt idx="69">
                  <c:v>43493</c:v>
                </c:pt>
                <c:pt idx="70">
                  <c:v>43494</c:v>
                </c:pt>
                <c:pt idx="71">
                  <c:v>43495</c:v>
                </c:pt>
                <c:pt idx="72">
                  <c:v>43496</c:v>
                </c:pt>
                <c:pt idx="73">
                  <c:v>43497</c:v>
                </c:pt>
                <c:pt idx="74">
                  <c:v>43498</c:v>
                </c:pt>
                <c:pt idx="75">
                  <c:v>43499</c:v>
                </c:pt>
                <c:pt idx="76">
                  <c:v>43500</c:v>
                </c:pt>
                <c:pt idx="77">
                  <c:v>43501</c:v>
                </c:pt>
                <c:pt idx="78">
                  <c:v>43502</c:v>
                </c:pt>
                <c:pt idx="79">
                  <c:v>43503</c:v>
                </c:pt>
                <c:pt idx="80">
                  <c:v>43504</c:v>
                </c:pt>
                <c:pt idx="81">
                  <c:v>43505</c:v>
                </c:pt>
                <c:pt idx="82">
                  <c:v>43506</c:v>
                </c:pt>
                <c:pt idx="83">
                  <c:v>43507</c:v>
                </c:pt>
                <c:pt idx="84">
                  <c:v>43508</c:v>
                </c:pt>
                <c:pt idx="85">
                  <c:v>43509</c:v>
                </c:pt>
                <c:pt idx="86">
                  <c:v>43510</c:v>
                </c:pt>
                <c:pt idx="87">
                  <c:v>43511</c:v>
                </c:pt>
                <c:pt idx="88">
                  <c:v>43512</c:v>
                </c:pt>
                <c:pt idx="89">
                  <c:v>43513</c:v>
                </c:pt>
                <c:pt idx="90">
                  <c:v>43514</c:v>
                </c:pt>
                <c:pt idx="91">
                  <c:v>43515</c:v>
                </c:pt>
                <c:pt idx="92">
                  <c:v>43516</c:v>
                </c:pt>
                <c:pt idx="93">
                  <c:v>43517</c:v>
                </c:pt>
                <c:pt idx="94">
                  <c:v>43518</c:v>
                </c:pt>
                <c:pt idx="95">
                  <c:v>43519</c:v>
                </c:pt>
                <c:pt idx="96">
                  <c:v>43520</c:v>
                </c:pt>
                <c:pt idx="97">
                  <c:v>43521</c:v>
                </c:pt>
                <c:pt idx="98">
                  <c:v>43522</c:v>
                </c:pt>
                <c:pt idx="99">
                  <c:v>43523</c:v>
                </c:pt>
                <c:pt idx="100">
                  <c:v>43524</c:v>
                </c:pt>
                <c:pt idx="101">
                  <c:v>43525</c:v>
                </c:pt>
                <c:pt idx="102">
                  <c:v>43526</c:v>
                </c:pt>
                <c:pt idx="103">
                  <c:v>43527</c:v>
                </c:pt>
                <c:pt idx="104">
                  <c:v>43528</c:v>
                </c:pt>
                <c:pt idx="105">
                  <c:v>43529</c:v>
                </c:pt>
                <c:pt idx="106">
                  <c:v>43530</c:v>
                </c:pt>
                <c:pt idx="107">
                  <c:v>43531</c:v>
                </c:pt>
                <c:pt idx="108">
                  <c:v>43532</c:v>
                </c:pt>
                <c:pt idx="109">
                  <c:v>43533</c:v>
                </c:pt>
                <c:pt idx="110">
                  <c:v>43534</c:v>
                </c:pt>
                <c:pt idx="111">
                  <c:v>43535</c:v>
                </c:pt>
                <c:pt idx="112">
                  <c:v>43536</c:v>
                </c:pt>
                <c:pt idx="113">
                  <c:v>43537</c:v>
                </c:pt>
                <c:pt idx="114">
                  <c:v>43538</c:v>
                </c:pt>
                <c:pt idx="115">
                  <c:v>43539</c:v>
                </c:pt>
                <c:pt idx="116">
                  <c:v>43540</c:v>
                </c:pt>
                <c:pt idx="117">
                  <c:v>43541</c:v>
                </c:pt>
                <c:pt idx="118">
                  <c:v>43542</c:v>
                </c:pt>
                <c:pt idx="119">
                  <c:v>43543</c:v>
                </c:pt>
                <c:pt idx="120">
                  <c:v>43544</c:v>
                </c:pt>
                <c:pt idx="121">
                  <c:v>43545</c:v>
                </c:pt>
                <c:pt idx="122">
                  <c:v>43546</c:v>
                </c:pt>
                <c:pt idx="123">
                  <c:v>43547</c:v>
                </c:pt>
                <c:pt idx="124">
                  <c:v>43548</c:v>
                </c:pt>
                <c:pt idx="125">
                  <c:v>43549</c:v>
                </c:pt>
                <c:pt idx="126">
                  <c:v>43550</c:v>
                </c:pt>
                <c:pt idx="127">
                  <c:v>43551</c:v>
                </c:pt>
                <c:pt idx="128">
                  <c:v>43552</c:v>
                </c:pt>
                <c:pt idx="129">
                  <c:v>43553</c:v>
                </c:pt>
                <c:pt idx="130">
                  <c:v>43554</c:v>
                </c:pt>
                <c:pt idx="131">
                  <c:v>43555</c:v>
                </c:pt>
                <c:pt idx="132">
                  <c:v>43556</c:v>
                </c:pt>
                <c:pt idx="133">
                  <c:v>43557</c:v>
                </c:pt>
                <c:pt idx="134">
                  <c:v>43558</c:v>
                </c:pt>
                <c:pt idx="135">
                  <c:v>43559</c:v>
                </c:pt>
                <c:pt idx="136">
                  <c:v>43560</c:v>
                </c:pt>
                <c:pt idx="137">
                  <c:v>43561</c:v>
                </c:pt>
                <c:pt idx="138">
                  <c:v>43562</c:v>
                </c:pt>
                <c:pt idx="139">
                  <c:v>43563</c:v>
                </c:pt>
                <c:pt idx="140">
                  <c:v>43564</c:v>
                </c:pt>
                <c:pt idx="141">
                  <c:v>43565</c:v>
                </c:pt>
                <c:pt idx="142">
                  <c:v>43566</c:v>
                </c:pt>
                <c:pt idx="143">
                  <c:v>43567</c:v>
                </c:pt>
                <c:pt idx="144">
                  <c:v>43568</c:v>
                </c:pt>
                <c:pt idx="145">
                  <c:v>43569</c:v>
                </c:pt>
                <c:pt idx="146">
                  <c:v>43570</c:v>
                </c:pt>
                <c:pt idx="147">
                  <c:v>43571</c:v>
                </c:pt>
                <c:pt idx="148">
                  <c:v>43572</c:v>
                </c:pt>
                <c:pt idx="149">
                  <c:v>43573</c:v>
                </c:pt>
                <c:pt idx="150">
                  <c:v>43574</c:v>
                </c:pt>
                <c:pt idx="151">
                  <c:v>43575</c:v>
                </c:pt>
                <c:pt idx="152">
                  <c:v>43576</c:v>
                </c:pt>
                <c:pt idx="153">
                  <c:v>43577</c:v>
                </c:pt>
                <c:pt idx="154">
                  <c:v>43578</c:v>
                </c:pt>
                <c:pt idx="155">
                  <c:v>43579</c:v>
                </c:pt>
                <c:pt idx="156">
                  <c:v>43580</c:v>
                </c:pt>
                <c:pt idx="157">
                  <c:v>43581</c:v>
                </c:pt>
                <c:pt idx="158">
                  <c:v>43582</c:v>
                </c:pt>
                <c:pt idx="159">
                  <c:v>43583</c:v>
                </c:pt>
                <c:pt idx="160">
                  <c:v>43584</c:v>
                </c:pt>
                <c:pt idx="161">
                  <c:v>43585</c:v>
                </c:pt>
                <c:pt idx="162">
                  <c:v>43586</c:v>
                </c:pt>
                <c:pt idx="163">
                  <c:v>43587</c:v>
                </c:pt>
                <c:pt idx="164">
                  <c:v>43588</c:v>
                </c:pt>
                <c:pt idx="165">
                  <c:v>43589</c:v>
                </c:pt>
                <c:pt idx="166">
                  <c:v>43590</c:v>
                </c:pt>
                <c:pt idx="167">
                  <c:v>43591</c:v>
                </c:pt>
                <c:pt idx="168">
                  <c:v>43592</c:v>
                </c:pt>
                <c:pt idx="169">
                  <c:v>43593</c:v>
                </c:pt>
                <c:pt idx="170">
                  <c:v>43594</c:v>
                </c:pt>
                <c:pt idx="171">
                  <c:v>43595</c:v>
                </c:pt>
                <c:pt idx="172">
                  <c:v>43596</c:v>
                </c:pt>
                <c:pt idx="173">
                  <c:v>43597</c:v>
                </c:pt>
                <c:pt idx="174">
                  <c:v>43598</c:v>
                </c:pt>
                <c:pt idx="175">
                  <c:v>43599</c:v>
                </c:pt>
                <c:pt idx="176">
                  <c:v>43600</c:v>
                </c:pt>
                <c:pt idx="177">
                  <c:v>43601</c:v>
                </c:pt>
                <c:pt idx="178">
                  <c:v>43602</c:v>
                </c:pt>
                <c:pt idx="179">
                  <c:v>43603</c:v>
                </c:pt>
                <c:pt idx="180">
                  <c:v>43604</c:v>
                </c:pt>
                <c:pt idx="181">
                  <c:v>43605</c:v>
                </c:pt>
                <c:pt idx="182">
                  <c:v>43606</c:v>
                </c:pt>
                <c:pt idx="183">
                  <c:v>43607</c:v>
                </c:pt>
                <c:pt idx="184">
                  <c:v>43608</c:v>
                </c:pt>
                <c:pt idx="185">
                  <c:v>43609</c:v>
                </c:pt>
                <c:pt idx="186">
                  <c:v>43610</c:v>
                </c:pt>
                <c:pt idx="187">
                  <c:v>43611</c:v>
                </c:pt>
                <c:pt idx="188">
                  <c:v>43612</c:v>
                </c:pt>
                <c:pt idx="189">
                  <c:v>43613</c:v>
                </c:pt>
                <c:pt idx="190">
                  <c:v>43614</c:v>
                </c:pt>
                <c:pt idx="191">
                  <c:v>43615</c:v>
                </c:pt>
                <c:pt idx="192">
                  <c:v>43616</c:v>
                </c:pt>
                <c:pt idx="193">
                  <c:v>43617</c:v>
                </c:pt>
                <c:pt idx="194">
                  <c:v>43618</c:v>
                </c:pt>
                <c:pt idx="195">
                  <c:v>43619</c:v>
                </c:pt>
                <c:pt idx="196">
                  <c:v>43620</c:v>
                </c:pt>
                <c:pt idx="197">
                  <c:v>43621</c:v>
                </c:pt>
                <c:pt idx="198">
                  <c:v>43622</c:v>
                </c:pt>
                <c:pt idx="199">
                  <c:v>43623</c:v>
                </c:pt>
                <c:pt idx="200">
                  <c:v>43624</c:v>
                </c:pt>
                <c:pt idx="201">
                  <c:v>43625</c:v>
                </c:pt>
                <c:pt idx="202">
                  <c:v>43626</c:v>
                </c:pt>
                <c:pt idx="203">
                  <c:v>43627</c:v>
                </c:pt>
                <c:pt idx="204">
                  <c:v>43628</c:v>
                </c:pt>
                <c:pt idx="205">
                  <c:v>43629</c:v>
                </c:pt>
                <c:pt idx="206">
                  <c:v>43630</c:v>
                </c:pt>
                <c:pt idx="207">
                  <c:v>43631</c:v>
                </c:pt>
                <c:pt idx="208">
                  <c:v>43632</c:v>
                </c:pt>
                <c:pt idx="209">
                  <c:v>43633</c:v>
                </c:pt>
                <c:pt idx="210">
                  <c:v>43634</c:v>
                </c:pt>
                <c:pt idx="211">
                  <c:v>43635</c:v>
                </c:pt>
                <c:pt idx="212">
                  <c:v>43636</c:v>
                </c:pt>
                <c:pt idx="213">
                  <c:v>43637</c:v>
                </c:pt>
                <c:pt idx="214">
                  <c:v>43638</c:v>
                </c:pt>
                <c:pt idx="215">
                  <c:v>43639</c:v>
                </c:pt>
                <c:pt idx="216">
                  <c:v>43640</c:v>
                </c:pt>
                <c:pt idx="217">
                  <c:v>43641</c:v>
                </c:pt>
                <c:pt idx="218">
                  <c:v>43642</c:v>
                </c:pt>
                <c:pt idx="219">
                  <c:v>43643</c:v>
                </c:pt>
                <c:pt idx="220">
                  <c:v>43644</c:v>
                </c:pt>
                <c:pt idx="221">
                  <c:v>43645</c:v>
                </c:pt>
                <c:pt idx="222">
                  <c:v>43646</c:v>
                </c:pt>
                <c:pt idx="223">
                  <c:v>43647</c:v>
                </c:pt>
                <c:pt idx="224">
                  <c:v>43648</c:v>
                </c:pt>
                <c:pt idx="225">
                  <c:v>43649</c:v>
                </c:pt>
                <c:pt idx="226">
                  <c:v>43650</c:v>
                </c:pt>
                <c:pt idx="227">
                  <c:v>43651</c:v>
                </c:pt>
                <c:pt idx="228">
                  <c:v>43652</c:v>
                </c:pt>
                <c:pt idx="229">
                  <c:v>43653</c:v>
                </c:pt>
                <c:pt idx="230">
                  <c:v>43654</c:v>
                </c:pt>
                <c:pt idx="231">
                  <c:v>43655</c:v>
                </c:pt>
                <c:pt idx="232">
                  <c:v>43656</c:v>
                </c:pt>
                <c:pt idx="233">
                  <c:v>43657</c:v>
                </c:pt>
                <c:pt idx="234">
                  <c:v>43658</c:v>
                </c:pt>
                <c:pt idx="235">
                  <c:v>43659</c:v>
                </c:pt>
                <c:pt idx="236">
                  <c:v>43660</c:v>
                </c:pt>
                <c:pt idx="237">
                  <c:v>43661</c:v>
                </c:pt>
                <c:pt idx="238">
                  <c:v>43662</c:v>
                </c:pt>
                <c:pt idx="239">
                  <c:v>43663</c:v>
                </c:pt>
                <c:pt idx="240">
                  <c:v>43664</c:v>
                </c:pt>
                <c:pt idx="241">
                  <c:v>43665</c:v>
                </c:pt>
                <c:pt idx="242">
                  <c:v>43666</c:v>
                </c:pt>
                <c:pt idx="243">
                  <c:v>43667</c:v>
                </c:pt>
                <c:pt idx="244">
                  <c:v>43668</c:v>
                </c:pt>
                <c:pt idx="245">
                  <c:v>43669</c:v>
                </c:pt>
                <c:pt idx="246">
                  <c:v>43670</c:v>
                </c:pt>
                <c:pt idx="247">
                  <c:v>43671</c:v>
                </c:pt>
                <c:pt idx="248">
                  <c:v>43672</c:v>
                </c:pt>
                <c:pt idx="249">
                  <c:v>43673</c:v>
                </c:pt>
                <c:pt idx="250">
                  <c:v>43674</c:v>
                </c:pt>
                <c:pt idx="251">
                  <c:v>43675</c:v>
                </c:pt>
                <c:pt idx="252">
                  <c:v>43676</c:v>
                </c:pt>
                <c:pt idx="253">
                  <c:v>43677</c:v>
                </c:pt>
                <c:pt idx="254">
                  <c:v>43678</c:v>
                </c:pt>
                <c:pt idx="255">
                  <c:v>43679</c:v>
                </c:pt>
                <c:pt idx="256">
                  <c:v>43680</c:v>
                </c:pt>
                <c:pt idx="257">
                  <c:v>43681</c:v>
                </c:pt>
                <c:pt idx="258">
                  <c:v>43682</c:v>
                </c:pt>
                <c:pt idx="259">
                  <c:v>43683</c:v>
                </c:pt>
                <c:pt idx="260">
                  <c:v>43684</c:v>
                </c:pt>
                <c:pt idx="261">
                  <c:v>43685</c:v>
                </c:pt>
                <c:pt idx="262">
                  <c:v>43686</c:v>
                </c:pt>
                <c:pt idx="263">
                  <c:v>43687</c:v>
                </c:pt>
                <c:pt idx="264">
                  <c:v>43688</c:v>
                </c:pt>
                <c:pt idx="265">
                  <c:v>43689</c:v>
                </c:pt>
                <c:pt idx="266">
                  <c:v>43690</c:v>
                </c:pt>
                <c:pt idx="267">
                  <c:v>43691</c:v>
                </c:pt>
                <c:pt idx="268">
                  <c:v>43692</c:v>
                </c:pt>
                <c:pt idx="269">
                  <c:v>43693</c:v>
                </c:pt>
                <c:pt idx="270">
                  <c:v>43694</c:v>
                </c:pt>
                <c:pt idx="271">
                  <c:v>43695</c:v>
                </c:pt>
                <c:pt idx="272">
                  <c:v>43696</c:v>
                </c:pt>
                <c:pt idx="273">
                  <c:v>43697</c:v>
                </c:pt>
                <c:pt idx="274">
                  <c:v>43698</c:v>
                </c:pt>
                <c:pt idx="275">
                  <c:v>43699</c:v>
                </c:pt>
                <c:pt idx="276">
                  <c:v>43700</c:v>
                </c:pt>
                <c:pt idx="277">
                  <c:v>43701</c:v>
                </c:pt>
                <c:pt idx="278">
                  <c:v>43702</c:v>
                </c:pt>
                <c:pt idx="279">
                  <c:v>43703</c:v>
                </c:pt>
                <c:pt idx="280">
                  <c:v>43704</c:v>
                </c:pt>
                <c:pt idx="281">
                  <c:v>43705</c:v>
                </c:pt>
                <c:pt idx="282">
                  <c:v>43706</c:v>
                </c:pt>
                <c:pt idx="283">
                  <c:v>43707</c:v>
                </c:pt>
                <c:pt idx="284">
                  <c:v>43708</c:v>
                </c:pt>
                <c:pt idx="285">
                  <c:v>43709</c:v>
                </c:pt>
                <c:pt idx="286">
                  <c:v>43710</c:v>
                </c:pt>
                <c:pt idx="287">
                  <c:v>43711</c:v>
                </c:pt>
                <c:pt idx="288">
                  <c:v>43712</c:v>
                </c:pt>
                <c:pt idx="289">
                  <c:v>43713</c:v>
                </c:pt>
                <c:pt idx="290">
                  <c:v>43714</c:v>
                </c:pt>
                <c:pt idx="291">
                  <c:v>43715</c:v>
                </c:pt>
                <c:pt idx="292">
                  <c:v>43716</c:v>
                </c:pt>
                <c:pt idx="293">
                  <c:v>43717</c:v>
                </c:pt>
                <c:pt idx="294">
                  <c:v>43718</c:v>
                </c:pt>
                <c:pt idx="295">
                  <c:v>43719</c:v>
                </c:pt>
                <c:pt idx="296">
                  <c:v>43720</c:v>
                </c:pt>
                <c:pt idx="297">
                  <c:v>43721</c:v>
                </c:pt>
                <c:pt idx="298">
                  <c:v>43722</c:v>
                </c:pt>
                <c:pt idx="299">
                  <c:v>43723</c:v>
                </c:pt>
                <c:pt idx="300">
                  <c:v>43724</c:v>
                </c:pt>
                <c:pt idx="301">
                  <c:v>43725</c:v>
                </c:pt>
                <c:pt idx="302">
                  <c:v>43726</c:v>
                </c:pt>
                <c:pt idx="303">
                  <c:v>43727</c:v>
                </c:pt>
                <c:pt idx="304">
                  <c:v>43728</c:v>
                </c:pt>
                <c:pt idx="305">
                  <c:v>43729</c:v>
                </c:pt>
                <c:pt idx="306">
                  <c:v>43730</c:v>
                </c:pt>
                <c:pt idx="307">
                  <c:v>43731</c:v>
                </c:pt>
                <c:pt idx="308">
                  <c:v>43732</c:v>
                </c:pt>
                <c:pt idx="309">
                  <c:v>43733</c:v>
                </c:pt>
                <c:pt idx="310">
                  <c:v>43734</c:v>
                </c:pt>
                <c:pt idx="311">
                  <c:v>43735</c:v>
                </c:pt>
                <c:pt idx="312">
                  <c:v>43736</c:v>
                </c:pt>
                <c:pt idx="313">
                  <c:v>43737</c:v>
                </c:pt>
                <c:pt idx="314">
                  <c:v>43738</c:v>
                </c:pt>
                <c:pt idx="315">
                  <c:v>43739</c:v>
                </c:pt>
                <c:pt idx="316">
                  <c:v>43740</c:v>
                </c:pt>
                <c:pt idx="317">
                  <c:v>43741</c:v>
                </c:pt>
                <c:pt idx="318">
                  <c:v>43742</c:v>
                </c:pt>
                <c:pt idx="319">
                  <c:v>43743</c:v>
                </c:pt>
                <c:pt idx="320">
                  <c:v>43744</c:v>
                </c:pt>
                <c:pt idx="321">
                  <c:v>43745</c:v>
                </c:pt>
                <c:pt idx="322">
                  <c:v>43746</c:v>
                </c:pt>
                <c:pt idx="323">
                  <c:v>43747</c:v>
                </c:pt>
                <c:pt idx="324">
                  <c:v>43748</c:v>
                </c:pt>
                <c:pt idx="325">
                  <c:v>43749</c:v>
                </c:pt>
                <c:pt idx="326">
                  <c:v>43750</c:v>
                </c:pt>
                <c:pt idx="327">
                  <c:v>43751</c:v>
                </c:pt>
                <c:pt idx="328">
                  <c:v>43752</c:v>
                </c:pt>
                <c:pt idx="329">
                  <c:v>43753</c:v>
                </c:pt>
                <c:pt idx="330">
                  <c:v>43754</c:v>
                </c:pt>
                <c:pt idx="331">
                  <c:v>43755</c:v>
                </c:pt>
                <c:pt idx="332">
                  <c:v>43756</c:v>
                </c:pt>
                <c:pt idx="333">
                  <c:v>43757</c:v>
                </c:pt>
                <c:pt idx="334">
                  <c:v>43758</c:v>
                </c:pt>
                <c:pt idx="335">
                  <c:v>43759</c:v>
                </c:pt>
                <c:pt idx="336">
                  <c:v>43760</c:v>
                </c:pt>
                <c:pt idx="337">
                  <c:v>43761</c:v>
                </c:pt>
                <c:pt idx="338">
                  <c:v>43762</c:v>
                </c:pt>
                <c:pt idx="339">
                  <c:v>43763</c:v>
                </c:pt>
                <c:pt idx="340">
                  <c:v>43764</c:v>
                </c:pt>
                <c:pt idx="341">
                  <c:v>43765</c:v>
                </c:pt>
                <c:pt idx="342">
                  <c:v>43766</c:v>
                </c:pt>
                <c:pt idx="343">
                  <c:v>43767</c:v>
                </c:pt>
                <c:pt idx="344">
                  <c:v>43768</c:v>
                </c:pt>
                <c:pt idx="345">
                  <c:v>43769</c:v>
                </c:pt>
                <c:pt idx="346">
                  <c:v>43770</c:v>
                </c:pt>
                <c:pt idx="347">
                  <c:v>43771</c:v>
                </c:pt>
                <c:pt idx="348">
                  <c:v>43772</c:v>
                </c:pt>
                <c:pt idx="349">
                  <c:v>43773</c:v>
                </c:pt>
                <c:pt idx="350">
                  <c:v>43774</c:v>
                </c:pt>
                <c:pt idx="351">
                  <c:v>43775</c:v>
                </c:pt>
                <c:pt idx="352">
                  <c:v>43776</c:v>
                </c:pt>
                <c:pt idx="353">
                  <c:v>43777</c:v>
                </c:pt>
                <c:pt idx="354">
                  <c:v>43778</c:v>
                </c:pt>
                <c:pt idx="355">
                  <c:v>43779</c:v>
                </c:pt>
                <c:pt idx="356">
                  <c:v>43780</c:v>
                </c:pt>
                <c:pt idx="357">
                  <c:v>43781</c:v>
                </c:pt>
                <c:pt idx="358">
                  <c:v>43782</c:v>
                </c:pt>
                <c:pt idx="359">
                  <c:v>43783</c:v>
                </c:pt>
                <c:pt idx="360">
                  <c:v>43784</c:v>
                </c:pt>
                <c:pt idx="361">
                  <c:v>43785</c:v>
                </c:pt>
                <c:pt idx="362">
                  <c:v>43786</c:v>
                </c:pt>
                <c:pt idx="363">
                  <c:v>43787</c:v>
                </c:pt>
                <c:pt idx="364">
                  <c:v>43788</c:v>
                </c:pt>
                <c:pt idx="365">
                  <c:v>43789</c:v>
                </c:pt>
                <c:pt idx="366">
                  <c:v>43790</c:v>
                </c:pt>
                <c:pt idx="367">
                  <c:v>43791</c:v>
                </c:pt>
                <c:pt idx="368">
                  <c:v>43792</c:v>
                </c:pt>
                <c:pt idx="369">
                  <c:v>43793</c:v>
                </c:pt>
                <c:pt idx="370">
                  <c:v>43794</c:v>
                </c:pt>
                <c:pt idx="371">
                  <c:v>43795</c:v>
                </c:pt>
                <c:pt idx="372">
                  <c:v>43796</c:v>
                </c:pt>
                <c:pt idx="373">
                  <c:v>43797</c:v>
                </c:pt>
                <c:pt idx="374">
                  <c:v>43798</c:v>
                </c:pt>
                <c:pt idx="375">
                  <c:v>43799</c:v>
                </c:pt>
                <c:pt idx="376">
                  <c:v>43800</c:v>
                </c:pt>
                <c:pt idx="377">
                  <c:v>43801</c:v>
                </c:pt>
                <c:pt idx="378">
                  <c:v>43802</c:v>
                </c:pt>
                <c:pt idx="379">
                  <c:v>43803</c:v>
                </c:pt>
                <c:pt idx="380">
                  <c:v>43804</c:v>
                </c:pt>
                <c:pt idx="381">
                  <c:v>43805</c:v>
                </c:pt>
                <c:pt idx="382">
                  <c:v>43806</c:v>
                </c:pt>
                <c:pt idx="383">
                  <c:v>43807</c:v>
                </c:pt>
                <c:pt idx="384">
                  <c:v>43808</c:v>
                </c:pt>
                <c:pt idx="385">
                  <c:v>43809</c:v>
                </c:pt>
                <c:pt idx="386">
                  <c:v>43810</c:v>
                </c:pt>
                <c:pt idx="387">
                  <c:v>43811</c:v>
                </c:pt>
                <c:pt idx="388">
                  <c:v>43812</c:v>
                </c:pt>
                <c:pt idx="389">
                  <c:v>43813</c:v>
                </c:pt>
                <c:pt idx="390">
                  <c:v>43814</c:v>
                </c:pt>
                <c:pt idx="391">
                  <c:v>43815</c:v>
                </c:pt>
                <c:pt idx="392">
                  <c:v>43816</c:v>
                </c:pt>
                <c:pt idx="393">
                  <c:v>43817</c:v>
                </c:pt>
                <c:pt idx="394">
                  <c:v>43818</c:v>
                </c:pt>
                <c:pt idx="395">
                  <c:v>43819</c:v>
                </c:pt>
                <c:pt idx="396">
                  <c:v>43820</c:v>
                </c:pt>
                <c:pt idx="397">
                  <c:v>43821</c:v>
                </c:pt>
                <c:pt idx="398">
                  <c:v>43822</c:v>
                </c:pt>
                <c:pt idx="399">
                  <c:v>43823</c:v>
                </c:pt>
                <c:pt idx="400">
                  <c:v>43824</c:v>
                </c:pt>
                <c:pt idx="401">
                  <c:v>43825</c:v>
                </c:pt>
                <c:pt idx="402">
                  <c:v>43826</c:v>
                </c:pt>
                <c:pt idx="403">
                  <c:v>43827</c:v>
                </c:pt>
                <c:pt idx="404">
                  <c:v>43828</c:v>
                </c:pt>
                <c:pt idx="405">
                  <c:v>43829</c:v>
                </c:pt>
                <c:pt idx="406">
                  <c:v>43830</c:v>
                </c:pt>
                <c:pt idx="407">
                  <c:v>43831</c:v>
                </c:pt>
                <c:pt idx="408">
                  <c:v>43832</c:v>
                </c:pt>
                <c:pt idx="409">
                  <c:v>43833</c:v>
                </c:pt>
                <c:pt idx="410">
                  <c:v>43834</c:v>
                </c:pt>
                <c:pt idx="411">
                  <c:v>43835</c:v>
                </c:pt>
                <c:pt idx="412">
                  <c:v>43836</c:v>
                </c:pt>
                <c:pt idx="413">
                  <c:v>43837</c:v>
                </c:pt>
                <c:pt idx="414">
                  <c:v>43838</c:v>
                </c:pt>
                <c:pt idx="415">
                  <c:v>43839</c:v>
                </c:pt>
                <c:pt idx="416">
                  <c:v>43840</c:v>
                </c:pt>
                <c:pt idx="417">
                  <c:v>43841</c:v>
                </c:pt>
                <c:pt idx="418">
                  <c:v>43842</c:v>
                </c:pt>
                <c:pt idx="419">
                  <c:v>43843</c:v>
                </c:pt>
                <c:pt idx="420">
                  <c:v>43844</c:v>
                </c:pt>
                <c:pt idx="421">
                  <c:v>43845</c:v>
                </c:pt>
                <c:pt idx="422">
                  <c:v>43846</c:v>
                </c:pt>
                <c:pt idx="423">
                  <c:v>43847</c:v>
                </c:pt>
                <c:pt idx="424">
                  <c:v>43848</c:v>
                </c:pt>
                <c:pt idx="425">
                  <c:v>43849</c:v>
                </c:pt>
                <c:pt idx="426">
                  <c:v>43850</c:v>
                </c:pt>
                <c:pt idx="427">
                  <c:v>43851</c:v>
                </c:pt>
                <c:pt idx="428">
                  <c:v>43852</c:v>
                </c:pt>
                <c:pt idx="429">
                  <c:v>43853</c:v>
                </c:pt>
                <c:pt idx="430">
                  <c:v>43854</c:v>
                </c:pt>
                <c:pt idx="431">
                  <c:v>43855</c:v>
                </c:pt>
                <c:pt idx="432">
                  <c:v>43856</c:v>
                </c:pt>
                <c:pt idx="433">
                  <c:v>43857</c:v>
                </c:pt>
                <c:pt idx="434">
                  <c:v>43858</c:v>
                </c:pt>
                <c:pt idx="435">
                  <c:v>43859</c:v>
                </c:pt>
                <c:pt idx="436">
                  <c:v>43860</c:v>
                </c:pt>
                <c:pt idx="437">
                  <c:v>43861</c:v>
                </c:pt>
                <c:pt idx="438">
                  <c:v>43862</c:v>
                </c:pt>
                <c:pt idx="439">
                  <c:v>43863</c:v>
                </c:pt>
                <c:pt idx="440">
                  <c:v>43864</c:v>
                </c:pt>
                <c:pt idx="441">
                  <c:v>43865</c:v>
                </c:pt>
                <c:pt idx="442">
                  <c:v>43866</c:v>
                </c:pt>
                <c:pt idx="443">
                  <c:v>43867</c:v>
                </c:pt>
                <c:pt idx="444">
                  <c:v>43868</c:v>
                </c:pt>
                <c:pt idx="445">
                  <c:v>43869</c:v>
                </c:pt>
                <c:pt idx="446">
                  <c:v>43870</c:v>
                </c:pt>
                <c:pt idx="447">
                  <c:v>43871</c:v>
                </c:pt>
                <c:pt idx="448">
                  <c:v>43872</c:v>
                </c:pt>
                <c:pt idx="449">
                  <c:v>43873</c:v>
                </c:pt>
                <c:pt idx="450">
                  <c:v>43874</c:v>
                </c:pt>
                <c:pt idx="451">
                  <c:v>43875</c:v>
                </c:pt>
                <c:pt idx="452">
                  <c:v>43876</c:v>
                </c:pt>
                <c:pt idx="453">
                  <c:v>43877</c:v>
                </c:pt>
                <c:pt idx="454">
                  <c:v>43878</c:v>
                </c:pt>
                <c:pt idx="455">
                  <c:v>43879</c:v>
                </c:pt>
                <c:pt idx="456">
                  <c:v>43880</c:v>
                </c:pt>
                <c:pt idx="457">
                  <c:v>43881</c:v>
                </c:pt>
                <c:pt idx="458">
                  <c:v>43882</c:v>
                </c:pt>
                <c:pt idx="459">
                  <c:v>43883</c:v>
                </c:pt>
                <c:pt idx="460">
                  <c:v>43884</c:v>
                </c:pt>
                <c:pt idx="461">
                  <c:v>43885</c:v>
                </c:pt>
                <c:pt idx="462">
                  <c:v>43886</c:v>
                </c:pt>
                <c:pt idx="463">
                  <c:v>43887</c:v>
                </c:pt>
                <c:pt idx="464">
                  <c:v>43888</c:v>
                </c:pt>
                <c:pt idx="465">
                  <c:v>43889</c:v>
                </c:pt>
                <c:pt idx="466">
                  <c:v>43890</c:v>
                </c:pt>
                <c:pt idx="467">
                  <c:v>43891</c:v>
                </c:pt>
                <c:pt idx="468">
                  <c:v>43892</c:v>
                </c:pt>
                <c:pt idx="469">
                  <c:v>43893</c:v>
                </c:pt>
                <c:pt idx="470">
                  <c:v>43894</c:v>
                </c:pt>
                <c:pt idx="471">
                  <c:v>43895</c:v>
                </c:pt>
                <c:pt idx="472">
                  <c:v>43896</c:v>
                </c:pt>
                <c:pt idx="473">
                  <c:v>43897</c:v>
                </c:pt>
                <c:pt idx="474">
                  <c:v>43898</c:v>
                </c:pt>
                <c:pt idx="475">
                  <c:v>43899</c:v>
                </c:pt>
                <c:pt idx="476">
                  <c:v>43900</c:v>
                </c:pt>
                <c:pt idx="477">
                  <c:v>43901</c:v>
                </c:pt>
                <c:pt idx="478">
                  <c:v>43902</c:v>
                </c:pt>
                <c:pt idx="479">
                  <c:v>43903</c:v>
                </c:pt>
                <c:pt idx="480">
                  <c:v>43904</c:v>
                </c:pt>
                <c:pt idx="481">
                  <c:v>43905</c:v>
                </c:pt>
                <c:pt idx="482">
                  <c:v>43906</c:v>
                </c:pt>
                <c:pt idx="483">
                  <c:v>43907</c:v>
                </c:pt>
                <c:pt idx="484">
                  <c:v>43908</c:v>
                </c:pt>
                <c:pt idx="485">
                  <c:v>43909</c:v>
                </c:pt>
                <c:pt idx="486">
                  <c:v>43910</c:v>
                </c:pt>
                <c:pt idx="487">
                  <c:v>43911</c:v>
                </c:pt>
                <c:pt idx="488">
                  <c:v>43912</c:v>
                </c:pt>
                <c:pt idx="489">
                  <c:v>43913</c:v>
                </c:pt>
                <c:pt idx="490">
                  <c:v>43914</c:v>
                </c:pt>
                <c:pt idx="491">
                  <c:v>43915</c:v>
                </c:pt>
                <c:pt idx="492">
                  <c:v>43916</c:v>
                </c:pt>
                <c:pt idx="493">
                  <c:v>43917</c:v>
                </c:pt>
                <c:pt idx="494">
                  <c:v>43918</c:v>
                </c:pt>
                <c:pt idx="495">
                  <c:v>43919</c:v>
                </c:pt>
                <c:pt idx="496">
                  <c:v>43920</c:v>
                </c:pt>
                <c:pt idx="497">
                  <c:v>43921</c:v>
                </c:pt>
                <c:pt idx="498">
                  <c:v>43922</c:v>
                </c:pt>
                <c:pt idx="499">
                  <c:v>43923</c:v>
                </c:pt>
                <c:pt idx="500">
                  <c:v>43924</c:v>
                </c:pt>
                <c:pt idx="501">
                  <c:v>43925</c:v>
                </c:pt>
                <c:pt idx="502">
                  <c:v>43926</c:v>
                </c:pt>
                <c:pt idx="503">
                  <c:v>43927</c:v>
                </c:pt>
                <c:pt idx="504">
                  <c:v>43928</c:v>
                </c:pt>
                <c:pt idx="505">
                  <c:v>43929</c:v>
                </c:pt>
                <c:pt idx="506">
                  <c:v>43930</c:v>
                </c:pt>
                <c:pt idx="507">
                  <c:v>43931</c:v>
                </c:pt>
                <c:pt idx="508">
                  <c:v>43932</c:v>
                </c:pt>
                <c:pt idx="509">
                  <c:v>43933</c:v>
                </c:pt>
                <c:pt idx="510">
                  <c:v>43934</c:v>
                </c:pt>
                <c:pt idx="511">
                  <c:v>43935</c:v>
                </c:pt>
                <c:pt idx="512">
                  <c:v>43936</c:v>
                </c:pt>
                <c:pt idx="513">
                  <c:v>43937</c:v>
                </c:pt>
                <c:pt idx="514">
                  <c:v>43938</c:v>
                </c:pt>
                <c:pt idx="515">
                  <c:v>43939</c:v>
                </c:pt>
                <c:pt idx="516">
                  <c:v>43940</c:v>
                </c:pt>
                <c:pt idx="517">
                  <c:v>43941</c:v>
                </c:pt>
                <c:pt idx="518">
                  <c:v>43942</c:v>
                </c:pt>
                <c:pt idx="519">
                  <c:v>43943</c:v>
                </c:pt>
                <c:pt idx="520">
                  <c:v>43944</c:v>
                </c:pt>
                <c:pt idx="521">
                  <c:v>43945</c:v>
                </c:pt>
                <c:pt idx="522">
                  <c:v>43946</c:v>
                </c:pt>
                <c:pt idx="523">
                  <c:v>43947</c:v>
                </c:pt>
                <c:pt idx="524">
                  <c:v>43948</c:v>
                </c:pt>
                <c:pt idx="525">
                  <c:v>43949</c:v>
                </c:pt>
                <c:pt idx="526">
                  <c:v>43950</c:v>
                </c:pt>
                <c:pt idx="527">
                  <c:v>43951</c:v>
                </c:pt>
                <c:pt idx="528">
                  <c:v>43952</c:v>
                </c:pt>
                <c:pt idx="529">
                  <c:v>43953</c:v>
                </c:pt>
                <c:pt idx="530">
                  <c:v>43954</c:v>
                </c:pt>
                <c:pt idx="531">
                  <c:v>43955</c:v>
                </c:pt>
                <c:pt idx="532">
                  <c:v>43956</c:v>
                </c:pt>
                <c:pt idx="533">
                  <c:v>43957</c:v>
                </c:pt>
                <c:pt idx="534">
                  <c:v>43958</c:v>
                </c:pt>
                <c:pt idx="535">
                  <c:v>43959</c:v>
                </c:pt>
                <c:pt idx="536">
                  <c:v>43960</c:v>
                </c:pt>
                <c:pt idx="537">
                  <c:v>43961</c:v>
                </c:pt>
                <c:pt idx="538">
                  <c:v>43962</c:v>
                </c:pt>
                <c:pt idx="539">
                  <c:v>43963</c:v>
                </c:pt>
                <c:pt idx="540">
                  <c:v>43964</c:v>
                </c:pt>
                <c:pt idx="541">
                  <c:v>43965</c:v>
                </c:pt>
                <c:pt idx="542">
                  <c:v>43966</c:v>
                </c:pt>
                <c:pt idx="543">
                  <c:v>43967</c:v>
                </c:pt>
                <c:pt idx="544">
                  <c:v>43968</c:v>
                </c:pt>
                <c:pt idx="545">
                  <c:v>43969</c:v>
                </c:pt>
                <c:pt idx="546">
                  <c:v>43970</c:v>
                </c:pt>
                <c:pt idx="547">
                  <c:v>43971</c:v>
                </c:pt>
                <c:pt idx="548">
                  <c:v>43972</c:v>
                </c:pt>
                <c:pt idx="549">
                  <c:v>43973</c:v>
                </c:pt>
                <c:pt idx="550">
                  <c:v>43974</c:v>
                </c:pt>
                <c:pt idx="551">
                  <c:v>43975</c:v>
                </c:pt>
                <c:pt idx="552">
                  <c:v>43976</c:v>
                </c:pt>
                <c:pt idx="553">
                  <c:v>43977</c:v>
                </c:pt>
              </c:numCache>
            </c:numRef>
          </c:cat>
          <c:val>
            <c:numRef>
              <c:f>运行数据!$DS$7:$DS$999</c:f>
              <c:numCache>
                <c:formatCode>0%</c:formatCode>
                <c:ptCount val="993"/>
                <c:pt idx="0">
                  <c:v>0.8774557165861514</c:v>
                </c:pt>
                <c:pt idx="1">
                  <c:v>0.81141941469174328</c:v>
                </c:pt>
                <c:pt idx="2">
                  <c:v>0.81058315334773212</c:v>
                </c:pt>
                <c:pt idx="3">
                  <c:v>0.77986116652038617</c:v>
                </c:pt>
                <c:pt idx="4">
                  <c:v>0.73216783216783221</c:v>
                </c:pt>
                <c:pt idx="5">
                  <c:v>0.78625730994152043</c:v>
                </c:pt>
                <c:pt idx="6">
                  <c:v>0.79067669172932331</c:v>
                </c:pt>
                <c:pt idx="7">
                  <c:v>0.80845519038656433</c:v>
                </c:pt>
                <c:pt idx="8">
                  <c:v>0.79121708292462078</c:v>
                </c:pt>
                <c:pt idx="9">
                  <c:v>0.78849557522123892</c:v>
                </c:pt>
                <c:pt idx="10">
                  <c:v>0.77175236489650656</c:v>
                </c:pt>
                <c:pt idx="11">
                  <c:v>0.81991154135024624</c:v>
                </c:pt>
                <c:pt idx="12">
                  <c:v>0.82546997293541069</c:v>
                </c:pt>
                <c:pt idx="13">
                  <c:v>0.7971599402092675</c:v>
                </c:pt>
                <c:pt idx="14">
                  <c:v>0.77192088956794835</c:v>
                </c:pt>
                <c:pt idx="15">
                  <c:v>0.75665890871476593</c:v>
                </c:pt>
                <c:pt idx="16">
                  <c:v>0.79238110643804593</c:v>
                </c:pt>
                <c:pt idx="17">
                  <c:v>0.77448158807468082</c:v>
                </c:pt>
                <c:pt idx="18">
                  <c:v>0.78344056891296987</c:v>
                </c:pt>
                <c:pt idx="19">
                  <c:v>0.74575363427697017</c:v>
                </c:pt>
                <c:pt idx="20">
                  <c:v>0.79280902396992015</c:v>
                </c:pt>
                <c:pt idx="21">
                  <c:v>0.73260309278350522</c:v>
                </c:pt>
                <c:pt idx="22">
                  <c:v>0.76392000663845328</c:v>
                </c:pt>
                <c:pt idx="23">
                  <c:v>0.79853070350554978</c:v>
                </c:pt>
                <c:pt idx="24">
                  <c:v>0.78133908621619541</c:v>
                </c:pt>
                <c:pt idx="25">
                  <c:v>0.76388888888888884</c:v>
                </c:pt>
                <c:pt idx="26">
                  <c:v>0.79009762900976288</c:v>
                </c:pt>
                <c:pt idx="27">
                  <c:v>0.78022071307300511</c:v>
                </c:pt>
                <c:pt idx="28">
                  <c:v>0.79256543609855912</c:v>
                </c:pt>
                <c:pt idx="29">
                  <c:v>0.77022105530617435</c:v>
                </c:pt>
                <c:pt idx="30">
                  <c:v>0.80140350877192978</c:v>
                </c:pt>
                <c:pt idx="31">
                  <c:v>0.79254807692307694</c:v>
                </c:pt>
                <c:pt idx="32">
                  <c:v>0.79983369869226695</c:v>
                </c:pt>
                <c:pt idx="33">
                  <c:v>0.77972027972027969</c:v>
                </c:pt>
                <c:pt idx="34">
                  <c:v>0.80053516819571868</c:v>
                </c:pt>
                <c:pt idx="35">
                  <c:v>0.80879609700100441</c:v>
                </c:pt>
                <c:pt idx="36">
                  <c:v>0.80496987951807231</c:v>
                </c:pt>
                <c:pt idx="37">
                  <c:v>0.78954198473282444</c:v>
                </c:pt>
                <c:pt idx="38">
                  <c:v>0.79056162246489858</c:v>
                </c:pt>
                <c:pt idx="39">
                  <c:v>0.76735474006116211</c:v>
                </c:pt>
                <c:pt idx="40">
                  <c:v>0.76623475609756098</c:v>
                </c:pt>
                <c:pt idx="41">
                  <c:v>0.79564691656590081</c:v>
                </c:pt>
                <c:pt idx="42">
                  <c:v>0.75727264384693038</c:v>
                </c:pt>
                <c:pt idx="43">
                  <c:v>0.77190721649484539</c:v>
                </c:pt>
                <c:pt idx="44">
                  <c:v>0.78087413179739118</c:v>
                </c:pt>
                <c:pt idx="45">
                  <c:v>0.80308459261567222</c:v>
                </c:pt>
                <c:pt idx="46">
                  <c:v>0.76611872923941737</c:v>
                </c:pt>
                <c:pt idx="47">
                  <c:v>0.76771443793287164</c:v>
                </c:pt>
                <c:pt idx="48">
                  <c:v>0.78580741292605705</c:v>
                </c:pt>
                <c:pt idx="49">
                  <c:v>0.74966324733188272</c:v>
                </c:pt>
                <c:pt idx="50">
                  <c:v>0.74042056074766349</c:v>
                </c:pt>
                <c:pt idx="51">
                  <c:v>0.840787269681742</c:v>
                </c:pt>
                <c:pt idx="52">
                  <c:v>0.82092651757188495</c:v>
                </c:pt>
                <c:pt idx="53">
                  <c:v>0.80834336141195351</c:v>
                </c:pt>
                <c:pt idx="54">
                  <c:v>0.69554374932234631</c:v>
                </c:pt>
                <c:pt idx="55">
                  <c:v>0.76962524654832354</c:v>
                </c:pt>
                <c:pt idx="56">
                  <c:v>0.7817051509769094</c:v>
                </c:pt>
                <c:pt idx="57">
                  <c:v>0.81837349397590364</c:v>
                </c:pt>
                <c:pt idx="58">
                  <c:v>0.77180589680589684</c:v>
                </c:pt>
                <c:pt idx="59">
                  <c:v>0.77381404174573054</c:v>
                </c:pt>
                <c:pt idx="60">
                  <c:v>0.79307366106486565</c:v>
                </c:pt>
                <c:pt idx="61">
                  <c:v>0.79147554865570535</c:v>
                </c:pt>
                <c:pt idx="62">
                  <c:v>0.75860585197934594</c:v>
                </c:pt>
                <c:pt idx="63">
                  <c:v>0.75796460176991154</c:v>
                </c:pt>
                <c:pt idx="64">
                  <c:v>0.80209090909090908</c:v>
                </c:pt>
                <c:pt idx="65">
                  <c:v>0.7837097309863833</c:v>
                </c:pt>
                <c:pt idx="66">
                  <c:v>0.80163379816816571</c:v>
                </c:pt>
                <c:pt idx="67">
                  <c:v>0.80151109711947111</c:v>
                </c:pt>
                <c:pt idx="68">
                  <c:v>0.75286020736503401</c:v>
                </c:pt>
                <c:pt idx="69">
                  <c:v>0.74565037282518642</c:v>
                </c:pt>
                <c:pt idx="70">
                  <c:v>0.78483462350457422</c:v>
                </c:pt>
                <c:pt idx="71">
                  <c:v>0.78650852483320977</c:v>
                </c:pt>
                <c:pt idx="72">
                  <c:v>0.76559689482154691</c:v>
                </c:pt>
                <c:pt idx="73">
                  <c:v>0.75245499181669395</c:v>
                </c:pt>
                <c:pt idx="74">
                  <c:v>0.81244854273011691</c:v>
                </c:pt>
                <c:pt idx="75">
                  <c:v>0.86284788410217306</c:v>
                </c:pt>
                <c:pt idx="76">
                  <c:v>0.76696291232267988</c:v>
                </c:pt>
                <c:pt idx="77">
                  <c:v>0.75389408099688471</c:v>
                </c:pt>
                <c:pt idx="78">
                  <c:v>0.76760632550829977</c:v>
                </c:pt>
                <c:pt idx="79">
                  <c:v>0.74345167472848406</c:v>
                </c:pt>
                <c:pt idx="80">
                  <c:v>0.81760589318600374</c:v>
                </c:pt>
                <c:pt idx="81">
                  <c:v>0.76865893547427888</c:v>
                </c:pt>
                <c:pt idx="82">
                  <c:v>0.77163329046481721</c:v>
                </c:pt>
                <c:pt idx="83">
                  <c:v>0.76620551640128776</c:v>
                </c:pt>
                <c:pt idx="84">
                  <c:v>0.76998447807528136</c:v>
                </c:pt>
                <c:pt idx="85">
                  <c:v>0.78422738190552443</c:v>
                </c:pt>
                <c:pt idx="86">
                  <c:v>0.74448691561305491</c:v>
                </c:pt>
                <c:pt idx="87">
                  <c:v>0.75214552238805976</c:v>
                </c:pt>
                <c:pt idx="88">
                  <c:v>0.80109631949882543</c:v>
                </c:pt>
                <c:pt idx="89">
                  <c:v>0.78774555659494849</c:v>
                </c:pt>
                <c:pt idx="90">
                  <c:v>0.78025506927241028</c:v>
                </c:pt>
                <c:pt idx="91">
                  <c:v>0.80719703651437646</c:v>
                </c:pt>
                <c:pt idx="92">
                  <c:v>0.77503348961821839</c:v>
                </c:pt>
                <c:pt idx="93">
                  <c:v>0.79823917828319879</c:v>
                </c:pt>
                <c:pt idx="94">
                  <c:v>0.82935153583617749</c:v>
                </c:pt>
                <c:pt idx="95">
                  <c:v>0.84760928961748627</c:v>
                </c:pt>
                <c:pt idx="96">
                  <c:v>0.82983474765520326</c:v>
                </c:pt>
                <c:pt idx="97">
                  <c:v>0.83675665979011571</c:v>
                </c:pt>
                <c:pt idx="98">
                  <c:v>0.84194918650316586</c:v>
                </c:pt>
                <c:pt idx="99">
                  <c:v>0.81529162414632228</c:v>
                </c:pt>
                <c:pt idx="100">
                  <c:v>0.81638689048760993</c:v>
                </c:pt>
                <c:pt idx="101">
                  <c:v>0.78701995639778632</c:v>
                </c:pt>
                <c:pt idx="102">
                  <c:v>0.80506395654459439</c:v>
                </c:pt>
                <c:pt idx="103">
                  <c:v>0.81290438533429188</c:v>
                </c:pt>
                <c:pt idx="104">
                  <c:v>0.82487777510619542</c:v>
                </c:pt>
                <c:pt idx="105">
                  <c:v>0.7771239426259654</c:v>
                </c:pt>
                <c:pt idx="106">
                  <c:v>0.78549686660698304</c:v>
                </c:pt>
                <c:pt idx="107">
                  <c:v>0.80039970022483131</c:v>
                </c:pt>
                <c:pt idx="108">
                  <c:v>0.80506395654459439</c:v>
                </c:pt>
                <c:pt idx="109">
                  <c:v>0.78860908024189913</c:v>
                </c:pt>
                <c:pt idx="110">
                  <c:v>0.79302944458751823</c:v>
                </c:pt>
                <c:pt idx="111">
                  <c:v>0.77807555978213883</c:v>
                </c:pt>
                <c:pt idx="112">
                  <c:v>0.78549686660698304</c:v>
                </c:pt>
                <c:pt idx="113">
                  <c:v>0.77682623961633979</c:v>
                </c:pt>
                <c:pt idx="114">
                  <c:v>0.76278620931660668</c:v>
                </c:pt>
                <c:pt idx="115">
                  <c:v>0.74437269372693726</c:v>
                </c:pt>
                <c:pt idx="116">
                  <c:v>0.75639082550267756</c:v>
                </c:pt>
                <c:pt idx="117">
                  <c:v>0.79029897553836503</c:v>
                </c:pt>
                <c:pt idx="118">
                  <c:v>0.81307091845208435</c:v>
                </c:pt>
                <c:pt idx="119">
                  <c:v>0.82373226741907679</c:v>
                </c:pt>
                <c:pt idx="120">
                  <c:v>0.81006774854261854</c:v>
                </c:pt>
                <c:pt idx="121">
                  <c:v>0.84050723343454192</c:v>
                </c:pt>
                <c:pt idx="122">
                  <c:v>0.81381237524950101</c:v>
                </c:pt>
                <c:pt idx="123">
                  <c:v>0.78917403127124408</c:v>
                </c:pt>
                <c:pt idx="124">
                  <c:v>0.81307091845208435</c:v>
                </c:pt>
                <c:pt idx="125">
                  <c:v>0.79026747771019079</c:v>
                </c:pt>
                <c:pt idx="126">
                  <c:v>0.79990211273350198</c:v>
                </c:pt>
                <c:pt idx="127">
                  <c:v>0.79656374501992033</c:v>
                </c:pt>
                <c:pt idx="128">
                  <c:v>0.73709131905298753</c:v>
                </c:pt>
                <c:pt idx="129">
                  <c:v>0.75923442642935512</c:v>
                </c:pt>
                <c:pt idx="130">
                  <c:v>0.78983111428826736</c:v>
                </c:pt>
                <c:pt idx="131">
                  <c:v>0.75762250453720514</c:v>
                </c:pt>
                <c:pt idx="132">
                  <c:v>0.81287112822981866</c:v>
                </c:pt>
                <c:pt idx="133">
                  <c:v>0.79174420571815263</c:v>
                </c:pt>
                <c:pt idx="134">
                  <c:v>0.79278989297497382</c:v>
                </c:pt>
                <c:pt idx="135">
                  <c:v>0.79580052493438314</c:v>
                </c:pt>
                <c:pt idx="136">
                  <c:v>0.80711418902966869</c:v>
                </c:pt>
                <c:pt idx="137">
                  <c:v>0.82329743667526167</c:v>
                </c:pt>
                <c:pt idx="138">
                  <c:v>0.82241594022415943</c:v>
                </c:pt>
                <c:pt idx="139">
                  <c:v>0.80717948717948718</c:v>
                </c:pt>
                <c:pt idx="140">
                  <c:v>0.81946930199984436</c:v>
                </c:pt>
                <c:pt idx="141">
                  <c:v>0.79941055639903547</c:v>
                </c:pt>
                <c:pt idx="142">
                  <c:v>0.70314565159925979</c:v>
                </c:pt>
                <c:pt idx="143">
                  <c:v>0.73093164423330692</c:v>
                </c:pt>
                <c:pt idx="144">
                  <c:v>0.71771771771771764</c:v>
                </c:pt>
                <c:pt idx="145">
                  <c:v>0.67134755603564678</c:v>
                </c:pt>
                <c:pt idx="146">
                  <c:v>0.73823042346818069</c:v>
                </c:pt>
                <c:pt idx="147">
                  <c:v>0.71124454148471616</c:v>
                </c:pt>
                <c:pt idx="148">
                  <c:v>0.75149369329497673</c:v>
                </c:pt>
                <c:pt idx="149">
                  <c:v>0.71044630913291984</c:v>
                </c:pt>
                <c:pt idx="150">
                  <c:v>0.75580838323353294</c:v>
                </c:pt>
                <c:pt idx="151">
                  <c:v>0.78599059069524313</c:v>
                </c:pt>
                <c:pt idx="152">
                  <c:v>0.72971938775510203</c:v>
                </c:pt>
                <c:pt idx="153">
                  <c:v>0.72778388950006112</c:v>
                </c:pt>
                <c:pt idx="154">
                  <c:v>0.75764439411098528</c:v>
                </c:pt>
                <c:pt idx="155">
                  <c:v>0.73275299238302505</c:v>
                </c:pt>
                <c:pt idx="156">
                  <c:v>0.69409196343293766</c:v>
                </c:pt>
                <c:pt idx="157">
                  <c:v>0.56513668579142762</c:v>
                </c:pt>
                <c:pt idx="158">
                  <c:v>0.67236651072753673</c:v>
                </c:pt>
                <c:pt idx="159">
                  <c:v>0.73560052688300803</c:v>
                </c:pt>
                <c:pt idx="160">
                  <c:v>0.80513896171997901</c:v>
                </c:pt>
                <c:pt idx="161">
                  <c:v>0.78729838709677424</c:v>
                </c:pt>
                <c:pt idx="162">
                  <c:v>0.81254808103256693</c:v>
                </c:pt>
                <c:pt idx="163">
                  <c:v>0.85615748275594816</c:v>
                </c:pt>
                <c:pt idx="164">
                  <c:v>0.82264000000000004</c:v>
                </c:pt>
                <c:pt idx="165">
                  <c:v>0.82863795110593719</c:v>
                </c:pt>
                <c:pt idx="166">
                  <c:v>0.77993241068554875</c:v>
                </c:pt>
                <c:pt idx="167">
                  <c:v>0.75668324525955866</c:v>
                </c:pt>
                <c:pt idx="168">
                  <c:v>0.7692473737228378</c:v>
                </c:pt>
                <c:pt idx="169">
                  <c:v>0.73112368633791425</c:v>
                </c:pt>
                <c:pt idx="170">
                  <c:v>0.76749843063402379</c:v>
                </c:pt>
                <c:pt idx="171">
                  <c:v>0.79083650473845235</c:v>
                </c:pt>
                <c:pt idx="172">
                  <c:v>0.76187581415544936</c:v>
                </c:pt>
                <c:pt idx="173">
                  <c:v>0.74467099165894346</c:v>
                </c:pt>
                <c:pt idx="174">
                  <c:v>0.72533305578684426</c:v>
                </c:pt>
                <c:pt idx="175">
                  <c:v>0.75385077015403079</c:v>
                </c:pt>
                <c:pt idx="176">
                  <c:v>0.71004990703591342</c:v>
                </c:pt>
                <c:pt idx="177">
                  <c:v>0.72429906542056077</c:v>
                </c:pt>
                <c:pt idx="178">
                  <c:v>0.75524752475247525</c:v>
                </c:pt>
                <c:pt idx="179">
                  <c:v>0.79770114942528736</c:v>
                </c:pt>
                <c:pt idx="180">
                  <c:v>0.68957569408067054</c:v>
                </c:pt>
                <c:pt idx="181">
                  <c:v>0.77326773267732674</c:v>
                </c:pt>
                <c:pt idx="182">
                  <c:v>0.76003803888419275</c:v>
                </c:pt>
                <c:pt idx="183">
                  <c:v>0.78271581540794088</c:v>
                </c:pt>
                <c:pt idx="184">
                  <c:v>0.77454322930326081</c:v>
                </c:pt>
                <c:pt idx="185">
                  <c:v>0.69698673262873845</c:v>
                </c:pt>
                <c:pt idx="186">
                  <c:v>0.72168118913377755</c:v>
                </c:pt>
                <c:pt idx="187">
                  <c:v>0.73359666447224048</c:v>
                </c:pt>
                <c:pt idx="188">
                  <c:v>0.72600147197981291</c:v>
                </c:pt>
                <c:pt idx="189">
                  <c:v>0.79718102106039501</c:v>
                </c:pt>
                <c:pt idx="190">
                  <c:v>0.76565250188584355</c:v>
                </c:pt>
                <c:pt idx="191">
                  <c:v>0.73667162741836645</c:v>
                </c:pt>
                <c:pt idx="192">
                  <c:v>0.75309462490653822</c:v>
                </c:pt>
                <c:pt idx="193">
                  <c:v>0.70270270270270263</c:v>
                </c:pt>
                <c:pt idx="194">
                  <c:v>0.69855419067289926</c:v>
                </c:pt>
                <c:pt idx="195">
                  <c:v>0.79413248150638871</c:v>
                </c:pt>
                <c:pt idx="196">
                  <c:v>0.77091151697106164</c:v>
                </c:pt>
                <c:pt idx="197">
                  <c:v>0.78439706094222728</c:v>
                </c:pt>
                <c:pt idx="198">
                  <c:v>0.75899689370406853</c:v>
                </c:pt>
                <c:pt idx="199">
                  <c:v>0.71524732279449266</c:v>
                </c:pt>
                <c:pt idx="200">
                  <c:v>0.77832711129048526</c:v>
                </c:pt>
                <c:pt idx="201">
                  <c:v>0.73065534938807741</c:v>
                </c:pt>
                <c:pt idx="202">
                  <c:v>0.76778889899909009</c:v>
                </c:pt>
                <c:pt idx="203">
                  <c:v>0.71976755836088568</c:v>
                </c:pt>
                <c:pt idx="204">
                  <c:v>0.74524384355383866</c:v>
                </c:pt>
                <c:pt idx="205">
                  <c:v>0.75779338647304872</c:v>
                </c:pt>
                <c:pt idx="206">
                  <c:v>0.61490747441331539</c:v>
                </c:pt>
                <c:pt idx="207">
                  <c:v>0.70312350749832842</c:v>
                </c:pt>
                <c:pt idx="208">
                  <c:v>0.68731859790131722</c:v>
                </c:pt>
                <c:pt idx="209">
                  <c:v>0.70855241978753081</c:v>
                </c:pt>
                <c:pt idx="210">
                  <c:v>0.7282918487554626</c:v>
                </c:pt>
                <c:pt idx="211">
                  <c:v>0.79027974504249299</c:v>
                </c:pt>
                <c:pt idx="212">
                  <c:v>0.77611654207398884</c:v>
                </c:pt>
                <c:pt idx="213">
                  <c:v>0.73327503279405337</c:v>
                </c:pt>
                <c:pt idx="214">
                  <c:v>0.67932718393922953</c:v>
                </c:pt>
                <c:pt idx="215">
                  <c:v>0.77132245655922538</c:v>
                </c:pt>
                <c:pt idx="216">
                  <c:v>0.73026315789473684</c:v>
                </c:pt>
                <c:pt idx="217">
                  <c:v>0.60299029743916011</c:v>
                </c:pt>
                <c:pt idx="218">
                  <c:v>0.74142507145773784</c:v>
                </c:pt>
                <c:pt idx="219">
                  <c:v>0.70193192272309113</c:v>
                </c:pt>
                <c:pt idx="220">
                  <c:v>0.74709355969736113</c:v>
                </c:pt>
                <c:pt idx="221">
                  <c:v>0.77056504599211562</c:v>
                </c:pt>
                <c:pt idx="222">
                  <c:v>0.72331786542923426</c:v>
                </c:pt>
                <c:pt idx="223">
                  <c:v>0.80022741809395215</c:v>
                </c:pt>
                <c:pt idx="224">
                  <c:v>0.65681961030798242</c:v>
                </c:pt>
                <c:pt idx="225">
                  <c:v>0.72302003611660504</c:v>
                </c:pt>
                <c:pt idx="226">
                  <c:v>0.63332668528121261</c:v>
                </c:pt>
                <c:pt idx="227">
                  <c:v>0.68719191919191913</c:v>
                </c:pt>
                <c:pt idx="228">
                  <c:v>0.61793356090250606</c:v>
                </c:pt>
                <c:pt idx="229">
                  <c:v>0.67089975682248038</c:v>
                </c:pt>
                <c:pt idx="230">
                  <c:v>0.66202745909347382</c:v>
                </c:pt>
                <c:pt idx="231">
                  <c:v>0.64190952588081773</c:v>
                </c:pt>
                <c:pt idx="232">
                  <c:v>0.71354544512384699</c:v>
                </c:pt>
                <c:pt idx="233">
                  <c:v>0.71251145271302052</c:v>
                </c:pt>
                <c:pt idx="234">
                  <c:v>0.73418400171563369</c:v>
                </c:pt>
                <c:pt idx="235">
                  <c:v>0.69847616989084615</c:v>
                </c:pt>
                <c:pt idx="236">
                  <c:v>0.7692532657438097</c:v>
                </c:pt>
                <c:pt idx="237">
                  <c:v>0.76227313299613209</c:v>
                </c:pt>
                <c:pt idx="238">
                  <c:v>0.73913493377483441</c:v>
                </c:pt>
                <c:pt idx="239">
                  <c:v>0.74689351940355575</c:v>
                </c:pt>
                <c:pt idx="240">
                  <c:v>0.73443241632734135</c:v>
                </c:pt>
                <c:pt idx="241">
                  <c:v>0.77825290164935856</c:v>
                </c:pt>
                <c:pt idx="242">
                  <c:v>0.74700420601539563</c:v>
                </c:pt>
                <c:pt idx="243">
                  <c:v>0.79433534743202416</c:v>
                </c:pt>
                <c:pt idx="244">
                  <c:v>0.66466837948425161</c:v>
                </c:pt>
                <c:pt idx="245">
                  <c:v>0.71689668034315557</c:v>
                </c:pt>
                <c:pt idx="246">
                  <c:v>0.70088794926004228</c:v>
                </c:pt>
                <c:pt idx="247">
                  <c:v>0.69596177269746096</c:v>
                </c:pt>
                <c:pt idx="248">
                  <c:v>0.66639371110383228</c:v>
                </c:pt>
                <c:pt idx="249">
                  <c:v>0.70003988831272435</c:v>
                </c:pt>
                <c:pt idx="250">
                  <c:v>0.70078611202096297</c:v>
                </c:pt>
                <c:pt idx="251">
                  <c:v>0.66854111405835548</c:v>
                </c:pt>
                <c:pt idx="252">
                  <c:v>0.69439071566731148</c:v>
                </c:pt>
                <c:pt idx="253">
                  <c:v>0.74462038164839628</c:v>
                </c:pt>
                <c:pt idx="254">
                  <c:v>0.72077114427860689</c:v>
                </c:pt>
                <c:pt idx="255">
                  <c:v>0.69062200250866967</c:v>
                </c:pt>
                <c:pt idx="256">
                  <c:v>0.68036056158264202</c:v>
                </c:pt>
                <c:pt idx="257">
                  <c:v>0.6560205255241971</c:v>
                </c:pt>
                <c:pt idx="258">
                  <c:v>0.63506747008401931</c:v>
                </c:pt>
                <c:pt idx="259">
                  <c:v>0.61904761904761907</c:v>
                </c:pt>
                <c:pt idx="260">
                  <c:v>0.63717724513938889</c:v>
                </c:pt>
                <c:pt idx="261">
                  <c:v>0.65779999999999994</c:v>
                </c:pt>
                <c:pt idx="262">
                  <c:v>0.69099018733273865</c:v>
                </c:pt>
                <c:pt idx="263">
                  <c:v>0.6919178447586023</c:v>
                </c:pt>
                <c:pt idx="264">
                  <c:v>0.65137774677363103</c:v>
                </c:pt>
                <c:pt idx="265">
                  <c:v>0.75558573015677077</c:v>
                </c:pt>
                <c:pt idx="266">
                  <c:v>0.59119224779373591</c:v>
                </c:pt>
                <c:pt idx="267">
                  <c:v>0.58857503835393921</c:v>
                </c:pt>
                <c:pt idx="268">
                  <c:v>0.72063976997034773</c:v>
                </c:pt>
                <c:pt idx="269">
                  <c:v>0.60532935805459798</c:v>
                </c:pt>
                <c:pt idx="270">
                  <c:v>0.73356249542894758</c:v>
                </c:pt>
                <c:pt idx="271">
                  <c:v>0.62701670644391405</c:v>
                </c:pt>
                <c:pt idx="272">
                  <c:v>0.72628571428571431</c:v>
                </c:pt>
                <c:pt idx="273">
                  <c:v>0.68379146919431277</c:v>
                </c:pt>
                <c:pt idx="274">
                  <c:v>0.67779377361885906</c:v>
                </c:pt>
                <c:pt idx="275">
                  <c:v>0.67733686067019394</c:v>
                </c:pt>
                <c:pt idx="276">
                  <c:v>0.59220907297830383</c:v>
                </c:pt>
                <c:pt idx="277">
                  <c:v>0.62121212121212122</c:v>
                </c:pt>
                <c:pt idx="278">
                  <c:v>0.64801885937074988</c:v>
                </c:pt>
                <c:pt idx="279">
                  <c:v>0.66753644052546335</c:v>
                </c:pt>
                <c:pt idx="280">
                  <c:v>0.67011025262609603</c:v>
                </c:pt>
                <c:pt idx="281">
                  <c:v>0.68507903421921146</c:v>
                </c:pt>
                <c:pt idx="282">
                  <c:v>0.60512864939790356</c:v>
                </c:pt>
                <c:pt idx="283">
                  <c:v>0.61560338201383558</c:v>
                </c:pt>
                <c:pt idx="284">
                  <c:v>0.57584445838186538</c:v>
                </c:pt>
                <c:pt idx="285">
                  <c:v>0.60342274148428499</c:v>
                </c:pt>
                <c:pt idx="286">
                  <c:v>0.60983380694049771</c:v>
                </c:pt>
                <c:pt idx="287">
                  <c:v>0.56062992125984246</c:v>
                </c:pt>
                <c:pt idx="288">
                  <c:v>0.59478008699855001</c:v>
                </c:pt>
                <c:pt idx="289">
                  <c:v>0.59503351902558776</c:v>
                </c:pt>
                <c:pt idx="290">
                  <c:v>0.5974222222222223</c:v>
                </c:pt>
                <c:pt idx="291">
                  <c:v>0.65189456342668861</c:v>
                </c:pt>
                <c:pt idx="292">
                  <c:v>0.68411511443462492</c:v>
                </c:pt>
                <c:pt idx="293">
                  <c:v>0.67478113960989095</c:v>
                </c:pt>
                <c:pt idx="294">
                  <c:v>0.67523432923257176</c:v>
                </c:pt>
                <c:pt idx="295">
                  <c:v>0.67729870863030128</c:v>
                </c:pt>
                <c:pt idx="296">
                  <c:v>0.6718692483251123</c:v>
                </c:pt>
                <c:pt idx="297">
                  <c:v>0.65263386711107896</c:v>
                </c:pt>
                <c:pt idx="298">
                  <c:v>0.67535247656307673</c:v>
                </c:pt>
                <c:pt idx="299">
                  <c:v>0.67711396399627055</c:v>
                </c:pt>
                <c:pt idx="300">
                  <c:v>0.64370775667846791</c:v>
                </c:pt>
                <c:pt idx="301">
                  <c:v>0.63710040522287259</c:v>
                </c:pt>
                <c:pt idx="302">
                  <c:v>0.65693890405206801</c:v>
                </c:pt>
                <c:pt idx="303">
                  <c:v>0.60580053270198286</c:v>
                </c:pt>
                <c:pt idx="304">
                  <c:v>0.63997764827971582</c:v>
                </c:pt>
                <c:pt idx="305">
                  <c:v>0.60259549461312445</c:v>
                </c:pt>
                <c:pt idx="306">
                  <c:v>0.58221334766914978</c:v>
                </c:pt>
                <c:pt idx="307">
                  <c:v>0.59038961038961046</c:v>
                </c:pt>
                <c:pt idx="308">
                  <c:v>0.59616858237547898</c:v>
                </c:pt>
                <c:pt idx="309">
                  <c:v>0.63211234979006803</c:v>
                </c:pt>
                <c:pt idx="310">
                  <c:v>0.59486963835155593</c:v>
                </c:pt>
                <c:pt idx="311">
                  <c:v>0.5597382893988242</c:v>
                </c:pt>
                <c:pt idx="312">
                  <c:v>0.63625143985519172</c:v>
                </c:pt>
                <c:pt idx="313">
                  <c:v>0.62107642813668384</c:v>
                </c:pt>
                <c:pt idx="314">
                  <c:v>0.58596236021456494</c:v>
                </c:pt>
                <c:pt idx="315">
                  <c:v>0.62716941238657387</c:v>
                </c:pt>
                <c:pt idx="316">
                  <c:v>0.61070513428869699</c:v>
                </c:pt>
                <c:pt idx="317">
                  <c:v>0.57972794256565274</c:v>
                </c:pt>
                <c:pt idx="318">
                  <c:v>0.61044099199073631</c:v>
                </c:pt>
                <c:pt idx="319">
                  <c:v>0.62704460022350905</c:v>
                </c:pt>
                <c:pt idx="320">
                  <c:v>0.62834371564675706</c:v>
                </c:pt>
                <c:pt idx="321">
                  <c:v>0.62420506799726061</c:v>
                </c:pt>
                <c:pt idx="322">
                  <c:v>0.62135650224215244</c:v>
                </c:pt>
                <c:pt idx="323">
                  <c:v>0.58774753682567549</c:v>
                </c:pt>
                <c:pt idx="324">
                  <c:v>0.62449017426770492</c:v>
                </c:pt>
                <c:pt idx="325">
                  <c:v>0.60957066189624332</c:v>
                </c:pt>
                <c:pt idx="326">
                  <c:v>0.61411540295660472</c:v>
                </c:pt>
                <c:pt idx="327">
                  <c:v>0.66531557614360159</c:v>
                </c:pt>
                <c:pt idx="328">
                  <c:v>0.65679871066248197</c:v>
                </c:pt>
                <c:pt idx="329">
                  <c:v>0.6248841090302244</c:v>
                </c:pt>
                <c:pt idx="330">
                  <c:v>0.61158088235294117</c:v>
                </c:pt>
                <c:pt idx="331">
                  <c:v>0.52573128408527514</c:v>
                </c:pt>
                <c:pt idx="332">
                  <c:v>0.60297512182610924</c:v>
                </c:pt>
                <c:pt idx="333">
                  <c:v>0.58728888888888897</c:v>
                </c:pt>
                <c:pt idx="334">
                  <c:v>0.54614733276883998</c:v>
                </c:pt>
                <c:pt idx="335">
                  <c:v>0.54460719041278294</c:v>
                </c:pt>
                <c:pt idx="336">
                  <c:v>0.52116860609061644</c:v>
                </c:pt>
                <c:pt idx="337">
                  <c:v>0.54526871646367425</c:v>
                </c:pt>
                <c:pt idx="338">
                  <c:v>0.49349699235896605</c:v>
                </c:pt>
                <c:pt idx="339">
                  <c:v>0.5778519224658405</c:v>
                </c:pt>
                <c:pt idx="340">
                  <c:v>0.54303115897254828</c:v>
                </c:pt>
                <c:pt idx="341">
                  <c:v>0.5434821428571428</c:v>
                </c:pt>
                <c:pt idx="342">
                  <c:v>0.53800637232589898</c:v>
                </c:pt>
                <c:pt idx="343">
                  <c:v>0.62370572207084463</c:v>
                </c:pt>
                <c:pt idx="344">
                  <c:v>0.61731439748277916</c:v>
                </c:pt>
                <c:pt idx="345">
                  <c:v>0.58344689742890887</c:v>
                </c:pt>
                <c:pt idx="346">
                  <c:v>0.59836901121304797</c:v>
                </c:pt>
                <c:pt idx="347">
                  <c:v>0.59518672199170131</c:v>
                </c:pt>
                <c:pt idx="348">
                  <c:v>0.58420411006617901</c:v>
                </c:pt>
                <c:pt idx="349">
                  <c:v>0.58003766478342755</c:v>
                </c:pt>
                <c:pt idx="350">
                  <c:v>0.57144091223220461</c:v>
                </c:pt>
                <c:pt idx="351">
                  <c:v>0.6137101729131923</c:v>
                </c:pt>
                <c:pt idx="352">
                  <c:v>0.61210881934566141</c:v>
                </c:pt>
                <c:pt idx="353">
                  <c:v>0.62652961331375434</c:v>
                </c:pt>
                <c:pt idx="354">
                  <c:v>0.59540636042402828</c:v>
                </c:pt>
                <c:pt idx="355">
                  <c:v>0.63711604095563135</c:v>
                </c:pt>
                <c:pt idx="356">
                  <c:v>0.64566999287241633</c:v>
                </c:pt>
                <c:pt idx="357">
                  <c:v>0.66922921302852512</c:v>
                </c:pt>
                <c:pt idx="358">
                  <c:v>0.63225508317929757</c:v>
                </c:pt>
                <c:pt idx="359">
                  <c:v>0.76479793169138655</c:v>
                </c:pt>
                <c:pt idx="360">
                  <c:v>0.77055640203856457</c:v>
                </c:pt>
                <c:pt idx="361">
                  <c:v>0.76475975005386765</c:v>
                </c:pt>
                <c:pt idx="362">
                  <c:v>0.74566289988858825</c:v>
                </c:pt>
                <c:pt idx="363">
                  <c:v>0.79701206869052044</c:v>
                </c:pt>
                <c:pt idx="364">
                  <c:v>0.74774774774774777</c:v>
                </c:pt>
                <c:pt idx="365">
                  <c:v>0.70525518894706951</c:v>
                </c:pt>
                <c:pt idx="366">
                  <c:v>0.7473822772691916</c:v>
                </c:pt>
                <c:pt idx="367">
                  <c:v>0.80698786747550166</c:v>
                </c:pt>
                <c:pt idx="368">
                  <c:v>0.84428243774574052</c:v>
                </c:pt>
                <c:pt idx="369">
                  <c:v>0.79960585001555851</c:v>
                </c:pt>
                <c:pt idx="370">
                  <c:v>0.83438653253121686</c:v>
                </c:pt>
                <c:pt idx="371">
                  <c:v>0.79018087855297159</c:v>
                </c:pt>
                <c:pt idx="372">
                  <c:v>0.71687808315715285</c:v>
                </c:pt>
                <c:pt idx="373">
                  <c:v>0.71734828496042224</c:v>
                </c:pt>
                <c:pt idx="374">
                  <c:v>0.78330287582956626</c:v>
                </c:pt>
                <c:pt idx="375">
                  <c:v>0.8267936141565686</c:v>
                </c:pt>
                <c:pt idx="376">
                  <c:v>0.73855652544177142</c:v>
                </c:pt>
                <c:pt idx="377">
                  <c:v>0.79079581993569126</c:v>
                </c:pt>
                <c:pt idx="378">
                  <c:v>0.79805188542771721</c:v>
                </c:pt>
                <c:pt idx="379">
                  <c:v>0.79280125195618156</c:v>
                </c:pt>
                <c:pt idx="380">
                  <c:v>0.82955169258920403</c:v>
                </c:pt>
                <c:pt idx="381">
                  <c:v>0.81108870967741931</c:v>
                </c:pt>
                <c:pt idx="382">
                  <c:v>0.74878024494672912</c:v>
                </c:pt>
                <c:pt idx="383">
                  <c:v>0.77252184392889423</c:v>
                </c:pt>
                <c:pt idx="384">
                  <c:v>0.78932138523289463</c:v>
                </c:pt>
                <c:pt idx="385">
                  <c:v>0.80813298271975964</c:v>
                </c:pt>
                <c:pt idx="386">
                  <c:v>0.80283018867924527</c:v>
                </c:pt>
                <c:pt idx="387">
                  <c:v>0.80360021493820533</c:v>
                </c:pt>
                <c:pt idx="388">
                  <c:v>0.79812460553602016</c:v>
                </c:pt>
                <c:pt idx="389">
                  <c:v>0.78088977803181858</c:v>
                </c:pt>
                <c:pt idx="390">
                  <c:v>0.82582654528030663</c:v>
                </c:pt>
                <c:pt idx="391">
                  <c:v>0.79641598119858992</c:v>
                </c:pt>
                <c:pt idx="392">
                  <c:v>0.80251071647274952</c:v>
                </c:pt>
                <c:pt idx="393">
                  <c:v>0.8220050510596244</c:v>
                </c:pt>
                <c:pt idx="394">
                  <c:v>0.81504162281121428</c:v>
                </c:pt>
                <c:pt idx="395">
                  <c:v>0.78170059372349443</c:v>
                </c:pt>
                <c:pt idx="396">
                  <c:v>0.80545296545731049</c:v>
                </c:pt>
                <c:pt idx="397">
                  <c:v>0.79747474747474745</c:v>
                </c:pt>
                <c:pt idx="398">
                  <c:v>0.80970112689857909</c:v>
                </c:pt>
                <c:pt idx="399">
                  <c:v>0.76927317835155751</c:v>
                </c:pt>
                <c:pt idx="400">
                  <c:v>0.79704869650762422</c:v>
                </c:pt>
                <c:pt idx="401">
                  <c:v>0.79088034275221875</c:v>
                </c:pt>
                <c:pt idx="402">
                  <c:v>0.82774297837947064</c:v>
                </c:pt>
                <c:pt idx="403">
                  <c:v>0.75773816034124464</c:v>
                </c:pt>
                <c:pt idx="404">
                  <c:v>0.80417504548501384</c:v>
                </c:pt>
                <c:pt idx="405">
                  <c:v>0.84879791445399244</c:v>
                </c:pt>
                <c:pt idx="406">
                  <c:v>0.82690119891485081</c:v>
                </c:pt>
                <c:pt idx="407">
                  <c:v>0.87316868982838014</c:v>
                </c:pt>
                <c:pt idx="408">
                  <c:v>0.81090069284064659</c:v>
                </c:pt>
                <c:pt idx="409">
                  <c:v>0.82115699297333722</c:v>
                </c:pt>
                <c:pt idx="410">
                  <c:v>0.81733685549359159</c:v>
                </c:pt>
                <c:pt idx="411">
                  <c:v>0.82750855701675374</c:v>
                </c:pt>
                <c:pt idx="412">
                  <c:v>0.83359410952600088</c:v>
                </c:pt>
                <c:pt idx="413">
                  <c:v>0.8411735941320293</c:v>
                </c:pt>
                <c:pt idx="414">
                  <c:v>0.8518671769938968</c:v>
                </c:pt>
                <c:pt idx="415">
                  <c:v>0.81958612649373364</c:v>
                </c:pt>
                <c:pt idx="416">
                  <c:v>0.88834619517436753</c:v>
                </c:pt>
                <c:pt idx="417">
                  <c:v>0.87105363255990875</c:v>
                </c:pt>
                <c:pt idx="418">
                  <c:v>0.87423589538029867</c:v>
                </c:pt>
                <c:pt idx="419">
                  <c:v>0.86676934924913362</c:v>
                </c:pt>
                <c:pt idx="420">
                  <c:v>0.87059640766101021</c:v>
                </c:pt>
                <c:pt idx="421">
                  <c:v>0.86981245011971264</c:v>
                </c:pt>
                <c:pt idx="422">
                  <c:v>0.87694207222965326</c:v>
                </c:pt>
                <c:pt idx="423">
                  <c:v>0.91025510722634417</c:v>
                </c:pt>
                <c:pt idx="424">
                  <c:v>0.84699305743395548</c:v>
                </c:pt>
                <c:pt idx="425">
                  <c:v>0.88457381655738887</c:v>
                </c:pt>
                <c:pt idx="426">
                  <c:v>0.86730167963353444</c:v>
                </c:pt>
                <c:pt idx="427">
                  <c:v>0.85794853718716957</c:v>
                </c:pt>
                <c:pt idx="428">
                  <c:v>0.88538484281068297</c:v>
                </c:pt>
                <c:pt idx="429">
                  <c:v>0.86070366191404246</c:v>
                </c:pt>
                <c:pt idx="430">
                  <c:v>0.88341941604300622</c:v>
                </c:pt>
                <c:pt idx="431">
                  <c:v>0.88461148819775093</c:v>
                </c:pt>
                <c:pt idx="432">
                  <c:v>0.88045695634434928</c:v>
                </c:pt>
                <c:pt idx="433">
                  <c:v>0.88518788383470381</c:v>
                </c:pt>
                <c:pt idx="434">
                  <c:v>0.88143224699828471</c:v>
                </c:pt>
                <c:pt idx="435">
                  <c:v>0.89631662829821146</c:v>
                </c:pt>
                <c:pt idx="436">
                  <c:v>0.87596048298572993</c:v>
                </c:pt>
                <c:pt idx="437">
                  <c:v>0.89321425104358798</c:v>
                </c:pt>
                <c:pt idx="438">
                  <c:v>0.79933073061907423</c:v>
                </c:pt>
                <c:pt idx="439">
                  <c:v>0.81035017043693836</c:v>
                </c:pt>
                <c:pt idx="440">
                  <c:v>0.80864373045208982</c:v>
                </c:pt>
                <c:pt idx="441">
                  <c:v>0.80476927277691823</c:v>
                </c:pt>
                <c:pt idx="442">
                  <c:v>0.808570595666116</c:v>
                </c:pt>
                <c:pt idx="443">
                  <c:v>0.80313178002075269</c:v>
                </c:pt>
                <c:pt idx="444">
                  <c:v>0.81296211775445004</c:v>
                </c:pt>
                <c:pt idx="445">
                  <c:v>0.79526758480451054</c:v>
                </c:pt>
                <c:pt idx="446">
                  <c:v>0.76291122955339086</c:v>
                </c:pt>
                <c:pt idx="447">
                  <c:v>0.78587782763989378</c:v>
                </c:pt>
                <c:pt idx="448">
                  <c:v>0.74218514423560156</c:v>
                </c:pt>
                <c:pt idx="449">
                  <c:v>0.70829901153212527</c:v>
                </c:pt>
                <c:pt idx="450">
                  <c:v>0.66032153072295097</c:v>
                </c:pt>
                <c:pt idx="451">
                  <c:v>0.65161649944258637</c:v>
                </c:pt>
                <c:pt idx="452">
                  <c:v>0.62113864942528729</c:v>
                </c:pt>
                <c:pt idx="453">
                  <c:v>0.64246176939675392</c:v>
                </c:pt>
                <c:pt idx="454">
                  <c:v>0.72935047475002102</c:v>
                </c:pt>
                <c:pt idx="455">
                  <c:v>0.71805317324185247</c:v>
                </c:pt>
                <c:pt idx="456">
                  <c:v>0.75097935415563788</c:v>
                </c:pt>
                <c:pt idx="457">
                  <c:v>0.76001586671955579</c:v>
                </c:pt>
                <c:pt idx="458">
                  <c:v>0.79233537593619296</c:v>
                </c:pt>
                <c:pt idx="459">
                  <c:v>0.76173515981735163</c:v>
                </c:pt>
                <c:pt idx="460">
                  <c:v>0.77582126289879771</c:v>
                </c:pt>
                <c:pt idx="461">
                  <c:v>0.77757775777577764</c:v>
                </c:pt>
                <c:pt idx="462">
                  <c:v>0.75733251003396107</c:v>
                </c:pt>
                <c:pt idx="463">
                  <c:v>0.75381814503894007</c:v>
                </c:pt>
                <c:pt idx="464">
                  <c:v>0.78074182349716792</c:v>
                </c:pt>
                <c:pt idx="465">
                  <c:v>0.76342397172867382</c:v>
                </c:pt>
                <c:pt idx="466">
                  <c:v>0.76292858495927263</c:v>
                </c:pt>
                <c:pt idx="467">
                  <c:v>0.71189333333333327</c:v>
                </c:pt>
                <c:pt idx="468">
                  <c:v>0.74277841125047517</c:v>
                </c:pt>
                <c:pt idx="469">
                  <c:v>0.74746240601503766</c:v>
                </c:pt>
                <c:pt idx="470">
                  <c:v>0.76884266886326191</c:v>
                </c:pt>
                <c:pt idx="471">
                  <c:v>0.79143878838872528</c:v>
                </c:pt>
                <c:pt idx="472">
                  <c:v>0.7505574136008919</c:v>
                </c:pt>
                <c:pt idx="473">
                  <c:v>0.75330145719489983</c:v>
                </c:pt>
                <c:pt idx="474">
                  <c:v>0.72336568198784257</c:v>
                </c:pt>
                <c:pt idx="475">
                  <c:v>0.75022977941176472</c:v>
                </c:pt>
                <c:pt idx="476">
                  <c:v>0.81706272746735176</c:v>
                </c:pt>
                <c:pt idx="477">
                  <c:v>0.7906611732391603</c:v>
                </c:pt>
                <c:pt idx="478">
                  <c:v>0.78260043688859338</c:v>
                </c:pt>
                <c:pt idx="479">
                  <c:v>0.79051080925961359</c:v>
                </c:pt>
                <c:pt idx="480">
                  <c:v>0.7266871165644172</c:v>
                </c:pt>
                <c:pt idx="481">
                  <c:v>0.76797079745413699</c:v>
                </c:pt>
                <c:pt idx="482">
                  <c:v>0.76187544885605829</c:v>
                </c:pt>
                <c:pt idx="483">
                  <c:v>0.73572815533980584</c:v>
                </c:pt>
                <c:pt idx="484">
                  <c:v>0.76033610235844551</c:v>
                </c:pt>
                <c:pt idx="485">
                  <c:v>0.75247822168819467</c:v>
                </c:pt>
                <c:pt idx="486">
                  <c:v>0.74888867870992148</c:v>
                </c:pt>
                <c:pt idx="487">
                  <c:v>0.76619129802888541</c:v>
                </c:pt>
                <c:pt idx="488">
                  <c:v>0.75868983957219249</c:v>
                </c:pt>
                <c:pt idx="489">
                  <c:v>0.76111111111111107</c:v>
                </c:pt>
                <c:pt idx="490">
                  <c:v>0.75759849906191368</c:v>
                </c:pt>
                <c:pt idx="491">
                  <c:v>0.79837668326876954</c:v>
                </c:pt>
                <c:pt idx="492">
                  <c:v>0.74958711808422795</c:v>
                </c:pt>
                <c:pt idx="493">
                  <c:v>0.76038306451612903</c:v>
                </c:pt>
                <c:pt idx="494">
                  <c:v>0.75594758064516132</c:v>
                </c:pt>
                <c:pt idx="495">
                  <c:v>0.77393889686282558</c:v>
                </c:pt>
                <c:pt idx="496">
                  <c:v>0.77431984740487902</c:v>
                </c:pt>
                <c:pt idx="497">
                  <c:v>0.74158628081457656</c:v>
                </c:pt>
                <c:pt idx="498">
                  <c:v>0.77232667450058756</c:v>
                </c:pt>
                <c:pt idx="499">
                  <c:v>0.72153679653679648</c:v>
                </c:pt>
                <c:pt idx="500">
                  <c:v>0.77283677976309972</c:v>
                </c:pt>
                <c:pt idx="501">
                  <c:v>0.74872109678739518</c:v>
                </c:pt>
                <c:pt idx="502">
                  <c:v>0.75069321905722208</c:v>
                </c:pt>
                <c:pt idx="503">
                  <c:v>0.77373939091362953</c:v>
                </c:pt>
                <c:pt idx="504">
                  <c:v>0.7432474710605903</c:v>
                </c:pt>
                <c:pt idx="505">
                  <c:v>0.78059845559845553</c:v>
                </c:pt>
                <c:pt idx="506">
                  <c:v>0.79232866409701985</c:v>
                </c:pt>
                <c:pt idx="507">
                  <c:v>0.76414906337186128</c:v>
                </c:pt>
                <c:pt idx="508">
                  <c:v>0.74098662036564189</c:v>
                </c:pt>
                <c:pt idx="509">
                  <c:v>0.79573693230505571</c:v>
                </c:pt>
                <c:pt idx="510">
                  <c:v>0.76440715389710756</c:v>
                </c:pt>
                <c:pt idx="511">
                  <c:v>0.79919458173164926</c:v>
                </c:pt>
                <c:pt idx="512">
                  <c:v>0.777551209565298</c:v>
                </c:pt>
                <c:pt idx="513">
                  <c:v>0.77875457875457876</c:v>
                </c:pt>
                <c:pt idx="514">
                  <c:v>0.79461625398130076</c:v>
                </c:pt>
                <c:pt idx="515">
                  <c:v>0.795868023435091</c:v>
                </c:pt>
                <c:pt idx="516">
                  <c:v>0.81368102796674224</c:v>
                </c:pt>
                <c:pt idx="517">
                  <c:v>0.80257193079840872</c:v>
                </c:pt>
                <c:pt idx="518">
                  <c:v>0.78097924642353411</c:v>
                </c:pt>
                <c:pt idx="519">
                  <c:v>0.81807758455952606</c:v>
                </c:pt>
                <c:pt idx="520">
                  <c:v>0.81035655299718257</c:v>
                </c:pt>
                <c:pt idx="521">
                  <c:v>0.79150227617602431</c:v>
                </c:pt>
                <c:pt idx="522">
                  <c:v>0.83051007854641812</c:v>
                </c:pt>
                <c:pt idx="523">
                  <c:v>0.78655648493399177</c:v>
                </c:pt>
                <c:pt idx="524">
                  <c:v>0.82372227579556412</c:v>
                </c:pt>
                <c:pt idx="525">
                  <c:v>0.82943280531425656</c:v>
                </c:pt>
                <c:pt idx="526">
                  <c:v>0.8269173676397823</c:v>
                </c:pt>
                <c:pt idx="527">
                  <c:v>0.83465489277347271</c:v>
                </c:pt>
                <c:pt idx="528">
                  <c:v>0.82643655618748779</c:v>
                </c:pt>
                <c:pt idx="529">
                  <c:v>0.82483416252072972</c:v>
                </c:pt>
                <c:pt idx="530">
                  <c:v>0.83297758804695832</c:v>
                </c:pt>
                <c:pt idx="531">
                  <c:v>0.79508039816232778</c:v>
                </c:pt>
                <c:pt idx="532">
                  <c:v>0.8144825672801258</c:v>
                </c:pt>
                <c:pt idx="533">
                  <c:v>0.82136800452232905</c:v>
                </c:pt>
                <c:pt idx="534">
                  <c:v>0.76954120645709434</c:v>
                </c:pt>
                <c:pt idx="535">
                  <c:v>0.79482182628062359</c:v>
                </c:pt>
                <c:pt idx="536">
                  <c:v>0.8206738437001595</c:v>
                </c:pt>
                <c:pt idx="537">
                  <c:v>0.84141689373297002</c:v>
                </c:pt>
                <c:pt idx="538">
                  <c:v>0.80089009287925694</c:v>
                </c:pt>
                <c:pt idx="539">
                  <c:v>0.76588973134887206</c:v>
                </c:pt>
                <c:pt idx="540">
                  <c:v>0.80061475409836069</c:v>
                </c:pt>
                <c:pt idx="541">
                  <c:v>0.79491852487135506</c:v>
                </c:pt>
                <c:pt idx="542">
                  <c:v>0.84428306029386935</c:v>
                </c:pt>
                <c:pt idx="543">
                  <c:v>0.82040043829066644</c:v>
                </c:pt>
                <c:pt idx="544">
                  <c:v>0.7918129828433832</c:v>
                </c:pt>
                <c:pt idx="545">
                  <c:v>0.82297515941753119</c:v>
                </c:pt>
                <c:pt idx="546">
                  <c:v>0.84318161252375345</c:v>
                </c:pt>
                <c:pt idx="547">
                  <c:v>0.7926222308968478</c:v>
                </c:pt>
                <c:pt idx="548">
                  <c:v>0.79925719591457756</c:v>
                </c:pt>
                <c:pt idx="549">
                  <c:v>0.82396928051738072</c:v>
                </c:pt>
                <c:pt idx="550">
                  <c:v>0.79949926976841224</c:v>
                </c:pt>
                <c:pt idx="551">
                  <c:v>0.81392658041443144</c:v>
                </c:pt>
                <c:pt idx="552">
                  <c:v>0.80258381379457611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E89-4745-9F82-5B0E8B651464}"/>
            </c:ext>
          </c:extLst>
        </c:ser>
        <c:ser>
          <c:idx val="2"/>
          <c:order val="2"/>
          <c:tx>
            <c:v>AnR C</c:v>
          </c:tx>
          <c:spPr>
            <a:ln w="9525" cap="rnd" cmpd="sng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diamond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运行数据!$A$7:$A$999</c:f>
              <c:numCache>
                <c:formatCode>m/d/yyyy</c:formatCode>
                <c:ptCount val="993"/>
                <c:pt idx="0">
                  <c:v>43424</c:v>
                </c:pt>
                <c:pt idx="1">
                  <c:v>43425</c:v>
                </c:pt>
                <c:pt idx="2">
                  <c:v>43426</c:v>
                </c:pt>
                <c:pt idx="3">
                  <c:v>43427</c:v>
                </c:pt>
                <c:pt idx="4">
                  <c:v>43428</c:v>
                </c:pt>
                <c:pt idx="5">
                  <c:v>43429</c:v>
                </c:pt>
                <c:pt idx="6">
                  <c:v>43430</c:v>
                </c:pt>
                <c:pt idx="7">
                  <c:v>43431</c:v>
                </c:pt>
                <c:pt idx="8">
                  <c:v>43432</c:v>
                </c:pt>
                <c:pt idx="9">
                  <c:v>43433</c:v>
                </c:pt>
                <c:pt idx="10">
                  <c:v>43434</c:v>
                </c:pt>
                <c:pt idx="11">
                  <c:v>43435</c:v>
                </c:pt>
                <c:pt idx="12">
                  <c:v>43436</c:v>
                </c:pt>
                <c:pt idx="13">
                  <c:v>43437</c:v>
                </c:pt>
                <c:pt idx="14">
                  <c:v>43438</c:v>
                </c:pt>
                <c:pt idx="15">
                  <c:v>43439</c:v>
                </c:pt>
                <c:pt idx="16">
                  <c:v>43440</c:v>
                </c:pt>
                <c:pt idx="17">
                  <c:v>43441</c:v>
                </c:pt>
                <c:pt idx="18">
                  <c:v>43442</c:v>
                </c:pt>
                <c:pt idx="19">
                  <c:v>43443</c:v>
                </c:pt>
                <c:pt idx="20">
                  <c:v>43444</c:v>
                </c:pt>
                <c:pt idx="21">
                  <c:v>43445</c:v>
                </c:pt>
                <c:pt idx="22">
                  <c:v>43446</c:v>
                </c:pt>
                <c:pt idx="23">
                  <c:v>43447</c:v>
                </c:pt>
                <c:pt idx="24">
                  <c:v>43448</c:v>
                </c:pt>
                <c:pt idx="25">
                  <c:v>43449</c:v>
                </c:pt>
                <c:pt idx="26">
                  <c:v>43450</c:v>
                </c:pt>
                <c:pt idx="27">
                  <c:v>43451</c:v>
                </c:pt>
                <c:pt idx="28">
                  <c:v>43452</c:v>
                </c:pt>
                <c:pt idx="29">
                  <c:v>43453</c:v>
                </c:pt>
                <c:pt idx="30">
                  <c:v>43454</c:v>
                </c:pt>
                <c:pt idx="31">
                  <c:v>43455</c:v>
                </c:pt>
                <c:pt idx="32">
                  <c:v>43456</c:v>
                </c:pt>
                <c:pt idx="33">
                  <c:v>43457</c:v>
                </c:pt>
                <c:pt idx="34">
                  <c:v>43458</c:v>
                </c:pt>
                <c:pt idx="35">
                  <c:v>43459</c:v>
                </c:pt>
                <c:pt idx="36">
                  <c:v>43460</c:v>
                </c:pt>
                <c:pt idx="37">
                  <c:v>43461</c:v>
                </c:pt>
                <c:pt idx="38">
                  <c:v>43462</c:v>
                </c:pt>
                <c:pt idx="39">
                  <c:v>43463</c:v>
                </c:pt>
                <c:pt idx="40">
                  <c:v>43464</c:v>
                </c:pt>
                <c:pt idx="41">
                  <c:v>43465</c:v>
                </c:pt>
                <c:pt idx="42">
                  <c:v>43466</c:v>
                </c:pt>
                <c:pt idx="43">
                  <c:v>43467</c:v>
                </c:pt>
                <c:pt idx="44">
                  <c:v>43468</c:v>
                </c:pt>
                <c:pt idx="45">
                  <c:v>43469</c:v>
                </c:pt>
                <c:pt idx="46">
                  <c:v>43470</c:v>
                </c:pt>
                <c:pt idx="47">
                  <c:v>43471</c:v>
                </c:pt>
                <c:pt idx="48">
                  <c:v>43472</c:v>
                </c:pt>
                <c:pt idx="49">
                  <c:v>43473</c:v>
                </c:pt>
                <c:pt idx="50">
                  <c:v>43474</c:v>
                </c:pt>
                <c:pt idx="51">
                  <c:v>43475</c:v>
                </c:pt>
                <c:pt idx="52">
                  <c:v>43476</c:v>
                </c:pt>
                <c:pt idx="53">
                  <c:v>43477</c:v>
                </c:pt>
                <c:pt idx="54">
                  <c:v>43478</c:v>
                </c:pt>
                <c:pt idx="55">
                  <c:v>43479</c:v>
                </c:pt>
                <c:pt idx="56">
                  <c:v>43480</c:v>
                </c:pt>
                <c:pt idx="57">
                  <c:v>43481</c:v>
                </c:pt>
                <c:pt idx="58">
                  <c:v>43482</c:v>
                </c:pt>
                <c:pt idx="59">
                  <c:v>43483</c:v>
                </c:pt>
                <c:pt idx="60">
                  <c:v>43484</c:v>
                </c:pt>
                <c:pt idx="61">
                  <c:v>43485</c:v>
                </c:pt>
                <c:pt idx="62">
                  <c:v>43486</c:v>
                </c:pt>
                <c:pt idx="63">
                  <c:v>43487</c:v>
                </c:pt>
                <c:pt idx="64">
                  <c:v>43488</c:v>
                </c:pt>
                <c:pt idx="65">
                  <c:v>43489</c:v>
                </c:pt>
                <c:pt idx="66">
                  <c:v>43490</c:v>
                </c:pt>
                <c:pt idx="67">
                  <c:v>43491</c:v>
                </c:pt>
                <c:pt idx="68">
                  <c:v>43492</c:v>
                </c:pt>
                <c:pt idx="69">
                  <c:v>43493</c:v>
                </c:pt>
                <c:pt idx="70">
                  <c:v>43494</c:v>
                </c:pt>
                <c:pt idx="71">
                  <c:v>43495</c:v>
                </c:pt>
                <c:pt idx="72">
                  <c:v>43496</c:v>
                </c:pt>
                <c:pt idx="73">
                  <c:v>43497</c:v>
                </c:pt>
                <c:pt idx="74">
                  <c:v>43498</c:v>
                </c:pt>
                <c:pt idx="75">
                  <c:v>43499</c:v>
                </c:pt>
                <c:pt idx="76">
                  <c:v>43500</c:v>
                </c:pt>
                <c:pt idx="77">
                  <c:v>43501</c:v>
                </c:pt>
                <c:pt idx="78">
                  <c:v>43502</c:v>
                </c:pt>
                <c:pt idx="79">
                  <c:v>43503</c:v>
                </c:pt>
                <c:pt idx="80">
                  <c:v>43504</c:v>
                </c:pt>
                <c:pt idx="81">
                  <c:v>43505</c:v>
                </c:pt>
                <c:pt idx="82">
                  <c:v>43506</c:v>
                </c:pt>
                <c:pt idx="83">
                  <c:v>43507</c:v>
                </c:pt>
                <c:pt idx="84">
                  <c:v>43508</c:v>
                </c:pt>
                <c:pt idx="85">
                  <c:v>43509</c:v>
                </c:pt>
                <c:pt idx="86">
                  <c:v>43510</c:v>
                </c:pt>
                <c:pt idx="87">
                  <c:v>43511</c:v>
                </c:pt>
                <c:pt idx="88">
                  <c:v>43512</c:v>
                </c:pt>
                <c:pt idx="89">
                  <c:v>43513</c:v>
                </c:pt>
                <c:pt idx="90">
                  <c:v>43514</c:v>
                </c:pt>
                <c:pt idx="91">
                  <c:v>43515</c:v>
                </c:pt>
                <c:pt idx="92">
                  <c:v>43516</c:v>
                </c:pt>
                <c:pt idx="93">
                  <c:v>43517</c:v>
                </c:pt>
                <c:pt idx="94">
                  <c:v>43518</c:v>
                </c:pt>
                <c:pt idx="95">
                  <c:v>43519</c:v>
                </c:pt>
                <c:pt idx="96">
                  <c:v>43520</c:v>
                </c:pt>
                <c:pt idx="97">
                  <c:v>43521</c:v>
                </c:pt>
                <c:pt idx="98">
                  <c:v>43522</c:v>
                </c:pt>
                <c:pt idx="99">
                  <c:v>43523</c:v>
                </c:pt>
                <c:pt idx="100">
                  <c:v>43524</c:v>
                </c:pt>
                <c:pt idx="101">
                  <c:v>43525</c:v>
                </c:pt>
                <c:pt idx="102">
                  <c:v>43526</c:v>
                </c:pt>
                <c:pt idx="103">
                  <c:v>43527</c:v>
                </c:pt>
                <c:pt idx="104">
                  <c:v>43528</c:v>
                </c:pt>
                <c:pt idx="105">
                  <c:v>43529</c:v>
                </c:pt>
                <c:pt idx="106">
                  <c:v>43530</c:v>
                </c:pt>
                <c:pt idx="107">
                  <c:v>43531</c:v>
                </c:pt>
                <c:pt idx="108">
                  <c:v>43532</c:v>
                </c:pt>
                <c:pt idx="109">
                  <c:v>43533</c:v>
                </c:pt>
                <c:pt idx="110">
                  <c:v>43534</c:v>
                </c:pt>
                <c:pt idx="111">
                  <c:v>43535</c:v>
                </c:pt>
                <c:pt idx="112">
                  <c:v>43536</c:v>
                </c:pt>
                <c:pt idx="113">
                  <c:v>43537</c:v>
                </c:pt>
                <c:pt idx="114">
                  <c:v>43538</c:v>
                </c:pt>
                <c:pt idx="115">
                  <c:v>43539</c:v>
                </c:pt>
                <c:pt idx="116">
                  <c:v>43540</c:v>
                </c:pt>
                <c:pt idx="117">
                  <c:v>43541</c:v>
                </c:pt>
                <c:pt idx="118">
                  <c:v>43542</c:v>
                </c:pt>
                <c:pt idx="119">
                  <c:v>43543</c:v>
                </c:pt>
                <c:pt idx="120">
                  <c:v>43544</c:v>
                </c:pt>
                <c:pt idx="121">
                  <c:v>43545</c:v>
                </c:pt>
                <c:pt idx="122">
                  <c:v>43546</c:v>
                </c:pt>
                <c:pt idx="123">
                  <c:v>43547</c:v>
                </c:pt>
                <c:pt idx="124">
                  <c:v>43548</c:v>
                </c:pt>
                <c:pt idx="125">
                  <c:v>43549</c:v>
                </c:pt>
                <c:pt idx="126">
                  <c:v>43550</c:v>
                </c:pt>
                <c:pt idx="127">
                  <c:v>43551</c:v>
                </c:pt>
                <c:pt idx="128">
                  <c:v>43552</c:v>
                </c:pt>
                <c:pt idx="129">
                  <c:v>43553</c:v>
                </c:pt>
                <c:pt idx="130">
                  <c:v>43554</c:v>
                </c:pt>
                <c:pt idx="131">
                  <c:v>43555</c:v>
                </c:pt>
                <c:pt idx="132">
                  <c:v>43556</c:v>
                </c:pt>
                <c:pt idx="133">
                  <c:v>43557</c:v>
                </c:pt>
                <c:pt idx="134">
                  <c:v>43558</c:v>
                </c:pt>
                <c:pt idx="135">
                  <c:v>43559</c:v>
                </c:pt>
                <c:pt idx="136">
                  <c:v>43560</c:v>
                </c:pt>
                <c:pt idx="137">
                  <c:v>43561</c:v>
                </c:pt>
                <c:pt idx="138">
                  <c:v>43562</c:v>
                </c:pt>
                <c:pt idx="139">
                  <c:v>43563</c:v>
                </c:pt>
                <c:pt idx="140">
                  <c:v>43564</c:v>
                </c:pt>
                <c:pt idx="141">
                  <c:v>43565</c:v>
                </c:pt>
                <c:pt idx="142">
                  <c:v>43566</c:v>
                </c:pt>
                <c:pt idx="143">
                  <c:v>43567</c:v>
                </c:pt>
                <c:pt idx="144">
                  <c:v>43568</c:v>
                </c:pt>
                <c:pt idx="145">
                  <c:v>43569</c:v>
                </c:pt>
                <c:pt idx="146">
                  <c:v>43570</c:v>
                </c:pt>
                <c:pt idx="147">
                  <c:v>43571</c:v>
                </c:pt>
                <c:pt idx="148">
                  <c:v>43572</c:v>
                </c:pt>
                <c:pt idx="149">
                  <c:v>43573</c:v>
                </c:pt>
                <c:pt idx="150">
                  <c:v>43574</c:v>
                </c:pt>
                <c:pt idx="151">
                  <c:v>43575</c:v>
                </c:pt>
                <c:pt idx="152">
                  <c:v>43576</c:v>
                </c:pt>
                <c:pt idx="153">
                  <c:v>43577</c:v>
                </c:pt>
                <c:pt idx="154">
                  <c:v>43578</c:v>
                </c:pt>
                <c:pt idx="155">
                  <c:v>43579</c:v>
                </c:pt>
                <c:pt idx="156">
                  <c:v>43580</c:v>
                </c:pt>
                <c:pt idx="157">
                  <c:v>43581</c:v>
                </c:pt>
                <c:pt idx="158">
                  <c:v>43582</c:v>
                </c:pt>
                <c:pt idx="159">
                  <c:v>43583</c:v>
                </c:pt>
                <c:pt idx="160">
                  <c:v>43584</c:v>
                </c:pt>
                <c:pt idx="161">
                  <c:v>43585</c:v>
                </c:pt>
                <c:pt idx="162">
                  <c:v>43586</c:v>
                </c:pt>
                <c:pt idx="163">
                  <c:v>43587</c:v>
                </c:pt>
                <c:pt idx="164">
                  <c:v>43588</c:v>
                </c:pt>
                <c:pt idx="165">
                  <c:v>43589</c:v>
                </c:pt>
                <c:pt idx="166">
                  <c:v>43590</c:v>
                </c:pt>
                <c:pt idx="167">
                  <c:v>43591</c:v>
                </c:pt>
                <c:pt idx="168">
                  <c:v>43592</c:v>
                </c:pt>
                <c:pt idx="169">
                  <c:v>43593</c:v>
                </c:pt>
                <c:pt idx="170">
                  <c:v>43594</c:v>
                </c:pt>
                <c:pt idx="171">
                  <c:v>43595</c:v>
                </c:pt>
                <c:pt idx="172">
                  <c:v>43596</c:v>
                </c:pt>
                <c:pt idx="173">
                  <c:v>43597</c:v>
                </c:pt>
                <c:pt idx="174">
                  <c:v>43598</c:v>
                </c:pt>
                <c:pt idx="175">
                  <c:v>43599</c:v>
                </c:pt>
                <c:pt idx="176">
                  <c:v>43600</c:v>
                </c:pt>
                <c:pt idx="177">
                  <c:v>43601</c:v>
                </c:pt>
                <c:pt idx="178">
                  <c:v>43602</c:v>
                </c:pt>
                <c:pt idx="179">
                  <c:v>43603</c:v>
                </c:pt>
                <c:pt idx="180">
                  <c:v>43604</c:v>
                </c:pt>
                <c:pt idx="181">
                  <c:v>43605</c:v>
                </c:pt>
                <c:pt idx="182">
                  <c:v>43606</c:v>
                </c:pt>
                <c:pt idx="183">
                  <c:v>43607</c:v>
                </c:pt>
                <c:pt idx="184">
                  <c:v>43608</c:v>
                </c:pt>
                <c:pt idx="185">
                  <c:v>43609</c:v>
                </c:pt>
                <c:pt idx="186">
                  <c:v>43610</c:v>
                </c:pt>
                <c:pt idx="187">
                  <c:v>43611</c:v>
                </c:pt>
                <c:pt idx="188">
                  <c:v>43612</c:v>
                </c:pt>
                <c:pt idx="189">
                  <c:v>43613</c:v>
                </c:pt>
                <c:pt idx="190">
                  <c:v>43614</c:v>
                </c:pt>
                <c:pt idx="191">
                  <c:v>43615</c:v>
                </c:pt>
                <c:pt idx="192">
                  <c:v>43616</c:v>
                </c:pt>
                <c:pt idx="193">
                  <c:v>43617</c:v>
                </c:pt>
                <c:pt idx="194">
                  <c:v>43618</c:v>
                </c:pt>
                <c:pt idx="195">
                  <c:v>43619</c:v>
                </c:pt>
                <c:pt idx="196">
                  <c:v>43620</c:v>
                </c:pt>
                <c:pt idx="197">
                  <c:v>43621</c:v>
                </c:pt>
                <c:pt idx="198">
                  <c:v>43622</c:v>
                </c:pt>
                <c:pt idx="199">
                  <c:v>43623</c:v>
                </c:pt>
                <c:pt idx="200">
                  <c:v>43624</c:v>
                </c:pt>
                <c:pt idx="201">
                  <c:v>43625</c:v>
                </c:pt>
                <c:pt idx="202">
                  <c:v>43626</c:v>
                </c:pt>
                <c:pt idx="203">
                  <c:v>43627</c:v>
                </c:pt>
                <c:pt idx="204">
                  <c:v>43628</c:v>
                </c:pt>
                <c:pt idx="205">
                  <c:v>43629</c:v>
                </c:pt>
                <c:pt idx="206">
                  <c:v>43630</c:v>
                </c:pt>
                <c:pt idx="207">
                  <c:v>43631</c:v>
                </c:pt>
                <c:pt idx="208">
                  <c:v>43632</c:v>
                </c:pt>
                <c:pt idx="209">
                  <c:v>43633</c:v>
                </c:pt>
                <c:pt idx="210">
                  <c:v>43634</c:v>
                </c:pt>
                <c:pt idx="211">
                  <c:v>43635</c:v>
                </c:pt>
                <c:pt idx="212">
                  <c:v>43636</c:v>
                </c:pt>
                <c:pt idx="213">
                  <c:v>43637</c:v>
                </c:pt>
                <c:pt idx="214">
                  <c:v>43638</c:v>
                </c:pt>
                <c:pt idx="215">
                  <c:v>43639</c:v>
                </c:pt>
                <c:pt idx="216">
                  <c:v>43640</c:v>
                </c:pt>
                <c:pt idx="217">
                  <c:v>43641</c:v>
                </c:pt>
                <c:pt idx="218">
                  <c:v>43642</c:v>
                </c:pt>
                <c:pt idx="219">
                  <c:v>43643</c:v>
                </c:pt>
                <c:pt idx="220">
                  <c:v>43644</c:v>
                </c:pt>
                <c:pt idx="221">
                  <c:v>43645</c:v>
                </c:pt>
                <c:pt idx="222">
                  <c:v>43646</c:v>
                </c:pt>
                <c:pt idx="223">
                  <c:v>43647</c:v>
                </c:pt>
                <c:pt idx="224">
                  <c:v>43648</c:v>
                </c:pt>
                <c:pt idx="225">
                  <c:v>43649</c:v>
                </c:pt>
                <c:pt idx="226">
                  <c:v>43650</c:v>
                </c:pt>
                <c:pt idx="227">
                  <c:v>43651</c:v>
                </c:pt>
                <c:pt idx="228">
                  <c:v>43652</c:v>
                </c:pt>
                <c:pt idx="229">
                  <c:v>43653</c:v>
                </c:pt>
                <c:pt idx="230">
                  <c:v>43654</c:v>
                </c:pt>
                <c:pt idx="231">
                  <c:v>43655</c:v>
                </c:pt>
                <c:pt idx="232">
                  <c:v>43656</c:v>
                </c:pt>
                <c:pt idx="233">
                  <c:v>43657</c:v>
                </c:pt>
                <c:pt idx="234">
                  <c:v>43658</c:v>
                </c:pt>
                <c:pt idx="235">
                  <c:v>43659</c:v>
                </c:pt>
                <c:pt idx="236">
                  <c:v>43660</c:v>
                </c:pt>
                <c:pt idx="237">
                  <c:v>43661</c:v>
                </c:pt>
                <c:pt idx="238">
                  <c:v>43662</c:v>
                </c:pt>
                <c:pt idx="239">
                  <c:v>43663</c:v>
                </c:pt>
                <c:pt idx="240">
                  <c:v>43664</c:v>
                </c:pt>
                <c:pt idx="241">
                  <c:v>43665</c:v>
                </c:pt>
                <c:pt idx="242">
                  <c:v>43666</c:v>
                </c:pt>
                <c:pt idx="243">
                  <c:v>43667</c:v>
                </c:pt>
                <c:pt idx="244">
                  <c:v>43668</c:v>
                </c:pt>
                <c:pt idx="245">
                  <c:v>43669</c:v>
                </c:pt>
                <c:pt idx="246">
                  <c:v>43670</c:v>
                </c:pt>
                <c:pt idx="247">
                  <c:v>43671</c:v>
                </c:pt>
                <c:pt idx="248">
                  <c:v>43672</c:v>
                </c:pt>
                <c:pt idx="249">
                  <c:v>43673</c:v>
                </c:pt>
                <c:pt idx="250">
                  <c:v>43674</c:v>
                </c:pt>
                <c:pt idx="251">
                  <c:v>43675</c:v>
                </c:pt>
                <c:pt idx="252">
                  <c:v>43676</c:v>
                </c:pt>
                <c:pt idx="253">
                  <c:v>43677</c:v>
                </c:pt>
                <c:pt idx="254">
                  <c:v>43678</c:v>
                </c:pt>
                <c:pt idx="255">
                  <c:v>43679</c:v>
                </c:pt>
                <c:pt idx="256">
                  <c:v>43680</c:v>
                </c:pt>
                <c:pt idx="257">
                  <c:v>43681</c:v>
                </c:pt>
                <c:pt idx="258">
                  <c:v>43682</c:v>
                </c:pt>
                <c:pt idx="259">
                  <c:v>43683</c:v>
                </c:pt>
                <c:pt idx="260">
                  <c:v>43684</c:v>
                </c:pt>
                <c:pt idx="261">
                  <c:v>43685</c:v>
                </c:pt>
                <c:pt idx="262">
                  <c:v>43686</c:v>
                </c:pt>
                <c:pt idx="263">
                  <c:v>43687</c:v>
                </c:pt>
                <c:pt idx="264">
                  <c:v>43688</c:v>
                </c:pt>
                <c:pt idx="265">
                  <c:v>43689</c:v>
                </c:pt>
                <c:pt idx="266">
                  <c:v>43690</c:v>
                </c:pt>
                <c:pt idx="267">
                  <c:v>43691</c:v>
                </c:pt>
                <c:pt idx="268">
                  <c:v>43692</c:v>
                </c:pt>
                <c:pt idx="269">
                  <c:v>43693</c:v>
                </c:pt>
                <c:pt idx="270">
                  <c:v>43694</c:v>
                </c:pt>
                <c:pt idx="271">
                  <c:v>43695</c:v>
                </c:pt>
                <c:pt idx="272">
                  <c:v>43696</c:v>
                </c:pt>
                <c:pt idx="273">
                  <c:v>43697</c:v>
                </c:pt>
                <c:pt idx="274">
                  <c:v>43698</c:v>
                </c:pt>
                <c:pt idx="275">
                  <c:v>43699</c:v>
                </c:pt>
                <c:pt idx="276">
                  <c:v>43700</c:v>
                </c:pt>
                <c:pt idx="277">
                  <c:v>43701</c:v>
                </c:pt>
                <c:pt idx="278">
                  <c:v>43702</c:v>
                </c:pt>
                <c:pt idx="279">
                  <c:v>43703</c:v>
                </c:pt>
                <c:pt idx="280">
                  <c:v>43704</c:v>
                </c:pt>
                <c:pt idx="281">
                  <c:v>43705</c:v>
                </c:pt>
                <c:pt idx="282">
                  <c:v>43706</c:v>
                </c:pt>
                <c:pt idx="283">
                  <c:v>43707</c:v>
                </c:pt>
                <c:pt idx="284">
                  <c:v>43708</c:v>
                </c:pt>
                <c:pt idx="285">
                  <c:v>43709</c:v>
                </c:pt>
                <c:pt idx="286">
                  <c:v>43710</c:v>
                </c:pt>
                <c:pt idx="287">
                  <c:v>43711</c:v>
                </c:pt>
                <c:pt idx="288">
                  <c:v>43712</c:v>
                </c:pt>
                <c:pt idx="289">
                  <c:v>43713</c:v>
                </c:pt>
                <c:pt idx="290">
                  <c:v>43714</c:v>
                </c:pt>
                <c:pt idx="291">
                  <c:v>43715</c:v>
                </c:pt>
                <c:pt idx="292">
                  <c:v>43716</c:v>
                </c:pt>
                <c:pt idx="293">
                  <c:v>43717</c:v>
                </c:pt>
                <c:pt idx="294">
                  <c:v>43718</c:v>
                </c:pt>
                <c:pt idx="295">
                  <c:v>43719</c:v>
                </c:pt>
                <c:pt idx="296">
                  <c:v>43720</c:v>
                </c:pt>
                <c:pt idx="297">
                  <c:v>43721</c:v>
                </c:pt>
                <c:pt idx="298">
                  <c:v>43722</c:v>
                </c:pt>
                <c:pt idx="299">
                  <c:v>43723</c:v>
                </c:pt>
                <c:pt idx="300">
                  <c:v>43724</c:v>
                </c:pt>
                <c:pt idx="301">
                  <c:v>43725</c:v>
                </c:pt>
                <c:pt idx="302">
                  <c:v>43726</c:v>
                </c:pt>
                <c:pt idx="303">
                  <c:v>43727</c:v>
                </c:pt>
                <c:pt idx="304">
                  <c:v>43728</c:v>
                </c:pt>
                <c:pt idx="305">
                  <c:v>43729</c:v>
                </c:pt>
                <c:pt idx="306">
                  <c:v>43730</c:v>
                </c:pt>
                <c:pt idx="307">
                  <c:v>43731</c:v>
                </c:pt>
                <c:pt idx="308">
                  <c:v>43732</c:v>
                </c:pt>
                <c:pt idx="309">
                  <c:v>43733</c:v>
                </c:pt>
                <c:pt idx="310">
                  <c:v>43734</c:v>
                </c:pt>
                <c:pt idx="311">
                  <c:v>43735</c:v>
                </c:pt>
                <c:pt idx="312">
                  <c:v>43736</c:v>
                </c:pt>
                <c:pt idx="313">
                  <c:v>43737</c:v>
                </c:pt>
                <c:pt idx="314">
                  <c:v>43738</c:v>
                </c:pt>
                <c:pt idx="315">
                  <c:v>43739</c:v>
                </c:pt>
                <c:pt idx="316">
                  <c:v>43740</c:v>
                </c:pt>
                <c:pt idx="317">
                  <c:v>43741</c:v>
                </c:pt>
                <c:pt idx="318">
                  <c:v>43742</c:v>
                </c:pt>
                <c:pt idx="319">
                  <c:v>43743</c:v>
                </c:pt>
                <c:pt idx="320">
                  <c:v>43744</c:v>
                </c:pt>
                <c:pt idx="321">
                  <c:v>43745</c:v>
                </c:pt>
                <c:pt idx="322">
                  <c:v>43746</c:v>
                </c:pt>
                <c:pt idx="323">
                  <c:v>43747</c:v>
                </c:pt>
                <c:pt idx="324">
                  <c:v>43748</c:v>
                </c:pt>
                <c:pt idx="325">
                  <c:v>43749</c:v>
                </c:pt>
                <c:pt idx="326">
                  <c:v>43750</c:v>
                </c:pt>
                <c:pt idx="327">
                  <c:v>43751</c:v>
                </c:pt>
                <c:pt idx="328">
                  <c:v>43752</c:v>
                </c:pt>
                <c:pt idx="329">
                  <c:v>43753</c:v>
                </c:pt>
                <c:pt idx="330">
                  <c:v>43754</c:v>
                </c:pt>
                <c:pt idx="331">
                  <c:v>43755</c:v>
                </c:pt>
                <c:pt idx="332">
                  <c:v>43756</c:v>
                </c:pt>
                <c:pt idx="333">
                  <c:v>43757</c:v>
                </c:pt>
                <c:pt idx="334">
                  <c:v>43758</c:v>
                </c:pt>
                <c:pt idx="335">
                  <c:v>43759</c:v>
                </c:pt>
                <c:pt idx="336">
                  <c:v>43760</c:v>
                </c:pt>
                <c:pt idx="337">
                  <c:v>43761</c:v>
                </c:pt>
                <c:pt idx="338">
                  <c:v>43762</c:v>
                </c:pt>
                <c:pt idx="339">
                  <c:v>43763</c:v>
                </c:pt>
                <c:pt idx="340">
                  <c:v>43764</c:v>
                </c:pt>
                <c:pt idx="341">
                  <c:v>43765</c:v>
                </c:pt>
                <c:pt idx="342">
                  <c:v>43766</c:v>
                </c:pt>
                <c:pt idx="343">
                  <c:v>43767</c:v>
                </c:pt>
                <c:pt idx="344">
                  <c:v>43768</c:v>
                </c:pt>
                <c:pt idx="345">
                  <c:v>43769</c:v>
                </c:pt>
                <c:pt idx="346">
                  <c:v>43770</c:v>
                </c:pt>
                <c:pt idx="347">
                  <c:v>43771</c:v>
                </c:pt>
                <c:pt idx="348">
                  <c:v>43772</c:v>
                </c:pt>
                <c:pt idx="349">
                  <c:v>43773</c:v>
                </c:pt>
                <c:pt idx="350">
                  <c:v>43774</c:v>
                </c:pt>
                <c:pt idx="351">
                  <c:v>43775</c:v>
                </c:pt>
                <c:pt idx="352">
                  <c:v>43776</c:v>
                </c:pt>
                <c:pt idx="353">
                  <c:v>43777</c:v>
                </c:pt>
                <c:pt idx="354">
                  <c:v>43778</c:v>
                </c:pt>
                <c:pt idx="355">
                  <c:v>43779</c:v>
                </c:pt>
                <c:pt idx="356">
                  <c:v>43780</c:v>
                </c:pt>
                <c:pt idx="357">
                  <c:v>43781</c:v>
                </c:pt>
                <c:pt idx="358">
                  <c:v>43782</c:v>
                </c:pt>
                <c:pt idx="359">
                  <c:v>43783</c:v>
                </c:pt>
                <c:pt idx="360">
                  <c:v>43784</c:v>
                </c:pt>
                <c:pt idx="361">
                  <c:v>43785</c:v>
                </c:pt>
                <c:pt idx="362">
                  <c:v>43786</c:v>
                </c:pt>
                <c:pt idx="363">
                  <c:v>43787</c:v>
                </c:pt>
                <c:pt idx="364">
                  <c:v>43788</c:v>
                </c:pt>
                <c:pt idx="365">
                  <c:v>43789</c:v>
                </c:pt>
                <c:pt idx="366">
                  <c:v>43790</c:v>
                </c:pt>
                <c:pt idx="367">
                  <c:v>43791</c:v>
                </c:pt>
                <c:pt idx="368">
                  <c:v>43792</c:v>
                </c:pt>
                <c:pt idx="369">
                  <c:v>43793</c:v>
                </c:pt>
                <c:pt idx="370">
                  <c:v>43794</c:v>
                </c:pt>
                <c:pt idx="371">
                  <c:v>43795</c:v>
                </c:pt>
                <c:pt idx="372">
                  <c:v>43796</c:v>
                </c:pt>
                <c:pt idx="373">
                  <c:v>43797</c:v>
                </c:pt>
                <c:pt idx="374">
                  <c:v>43798</c:v>
                </c:pt>
                <c:pt idx="375">
                  <c:v>43799</c:v>
                </c:pt>
                <c:pt idx="376">
                  <c:v>43800</c:v>
                </c:pt>
                <c:pt idx="377">
                  <c:v>43801</c:v>
                </c:pt>
                <c:pt idx="378">
                  <c:v>43802</c:v>
                </c:pt>
                <c:pt idx="379">
                  <c:v>43803</c:v>
                </c:pt>
                <c:pt idx="380">
                  <c:v>43804</c:v>
                </c:pt>
                <c:pt idx="381">
                  <c:v>43805</c:v>
                </c:pt>
                <c:pt idx="382">
                  <c:v>43806</c:v>
                </c:pt>
                <c:pt idx="383">
                  <c:v>43807</c:v>
                </c:pt>
                <c:pt idx="384">
                  <c:v>43808</c:v>
                </c:pt>
                <c:pt idx="385">
                  <c:v>43809</c:v>
                </c:pt>
                <c:pt idx="386">
                  <c:v>43810</c:v>
                </c:pt>
                <c:pt idx="387">
                  <c:v>43811</c:v>
                </c:pt>
                <c:pt idx="388">
                  <c:v>43812</c:v>
                </c:pt>
                <c:pt idx="389">
                  <c:v>43813</c:v>
                </c:pt>
                <c:pt idx="390">
                  <c:v>43814</c:v>
                </c:pt>
                <c:pt idx="391">
                  <c:v>43815</c:v>
                </c:pt>
                <c:pt idx="392">
                  <c:v>43816</c:v>
                </c:pt>
                <c:pt idx="393">
                  <c:v>43817</c:v>
                </c:pt>
                <c:pt idx="394">
                  <c:v>43818</c:v>
                </c:pt>
                <c:pt idx="395">
                  <c:v>43819</c:v>
                </c:pt>
                <c:pt idx="396">
                  <c:v>43820</c:v>
                </c:pt>
                <c:pt idx="397">
                  <c:v>43821</c:v>
                </c:pt>
                <c:pt idx="398">
                  <c:v>43822</c:v>
                </c:pt>
                <c:pt idx="399">
                  <c:v>43823</c:v>
                </c:pt>
                <c:pt idx="400">
                  <c:v>43824</c:v>
                </c:pt>
                <c:pt idx="401">
                  <c:v>43825</c:v>
                </c:pt>
                <c:pt idx="402">
                  <c:v>43826</c:v>
                </c:pt>
                <c:pt idx="403">
                  <c:v>43827</c:v>
                </c:pt>
                <c:pt idx="404">
                  <c:v>43828</c:v>
                </c:pt>
                <c:pt idx="405">
                  <c:v>43829</c:v>
                </c:pt>
                <c:pt idx="406">
                  <c:v>43830</c:v>
                </c:pt>
                <c:pt idx="407">
                  <c:v>43831</c:v>
                </c:pt>
                <c:pt idx="408">
                  <c:v>43832</c:v>
                </c:pt>
                <c:pt idx="409">
                  <c:v>43833</c:v>
                </c:pt>
                <c:pt idx="410">
                  <c:v>43834</c:v>
                </c:pt>
                <c:pt idx="411">
                  <c:v>43835</c:v>
                </c:pt>
                <c:pt idx="412">
                  <c:v>43836</c:v>
                </c:pt>
                <c:pt idx="413">
                  <c:v>43837</c:v>
                </c:pt>
                <c:pt idx="414">
                  <c:v>43838</c:v>
                </c:pt>
                <c:pt idx="415">
                  <c:v>43839</c:v>
                </c:pt>
                <c:pt idx="416">
                  <c:v>43840</c:v>
                </c:pt>
                <c:pt idx="417">
                  <c:v>43841</c:v>
                </c:pt>
                <c:pt idx="418">
                  <c:v>43842</c:v>
                </c:pt>
                <c:pt idx="419">
                  <c:v>43843</c:v>
                </c:pt>
                <c:pt idx="420">
                  <c:v>43844</c:v>
                </c:pt>
                <c:pt idx="421">
                  <c:v>43845</c:v>
                </c:pt>
                <c:pt idx="422">
                  <c:v>43846</c:v>
                </c:pt>
                <c:pt idx="423">
                  <c:v>43847</c:v>
                </c:pt>
                <c:pt idx="424">
                  <c:v>43848</c:v>
                </c:pt>
                <c:pt idx="425">
                  <c:v>43849</c:v>
                </c:pt>
                <c:pt idx="426">
                  <c:v>43850</c:v>
                </c:pt>
                <c:pt idx="427">
                  <c:v>43851</c:v>
                </c:pt>
                <c:pt idx="428">
                  <c:v>43852</c:v>
                </c:pt>
                <c:pt idx="429">
                  <c:v>43853</c:v>
                </c:pt>
                <c:pt idx="430">
                  <c:v>43854</c:v>
                </c:pt>
                <c:pt idx="431">
                  <c:v>43855</c:v>
                </c:pt>
                <c:pt idx="432">
                  <c:v>43856</c:v>
                </c:pt>
                <c:pt idx="433">
                  <c:v>43857</c:v>
                </c:pt>
                <c:pt idx="434">
                  <c:v>43858</c:v>
                </c:pt>
                <c:pt idx="435">
                  <c:v>43859</c:v>
                </c:pt>
                <c:pt idx="436">
                  <c:v>43860</c:v>
                </c:pt>
                <c:pt idx="437">
                  <c:v>43861</c:v>
                </c:pt>
                <c:pt idx="438">
                  <c:v>43862</c:v>
                </c:pt>
                <c:pt idx="439">
                  <c:v>43863</c:v>
                </c:pt>
                <c:pt idx="440">
                  <c:v>43864</c:v>
                </c:pt>
                <c:pt idx="441">
                  <c:v>43865</c:v>
                </c:pt>
                <c:pt idx="442">
                  <c:v>43866</c:v>
                </c:pt>
                <c:pt idx="443">
                  <c:v>43867</c:v>
                </c:pt>
                <c:pt idx="444">
                  <c:v>43868</c:v>
                </c:pt>
                <c:pt idx="445">
                  <c:v>43869</c:v>
                </c:pt>
                <c:pt idx="446">
                  <c:v>43870</c:v>
                </c:pt>
                <c:pt idx="447">
                  <c:v>43871</c:v>
                </c:pt>
                <c:pt idx="448">
                  <c:v>43872</c:v>
                </c:pt>
                <c:pt idx="449">
                  <c:v>43873</c:v>
                </c:pt>
                <c:pt idx="450">
                  <c:v>43874</c:v>
                </c:pt>
                <c:pt idx="451">
                  <c:v>43875</c:v>
                </c:pt>
                <c:pt idx="452">
                  <c:v>43876</c:v>
                </c:pt>
                <c:pt idx="453">
                  <c:v>43877</c:v>
                </c:pt>
                <c:pt idx="454">
                  <c:v>43878</c:v>
                </c:pt>
                <c:pt idx="455">
                  <c:v>43879</c:v>
                </c:pt>
                <c:pt idx="456">
                  <c:v>43880</c:v>
                </c:pt>
                <c:pt idx="457">
                  <c:v>43881</c:v>
                </c:pt>
                <c:pt idx="458">
                  <c:v>43882</c:v>
                </c:pt>
                <c:pt idx="459">
                  <c:v>43883</c:v>
                </c:pt>
                <c:pt idx="460">
                  <c:v>43884</c:v>
                </c:pt>
                <c:pt idx="461">
                  <c:v>43885</c:v>
                </c:pt>
                <c:pt idx="462">
                  <c:v>43886</c:v>
                </c:pt>
                <c:pt idx="463">
                  <c:v>43887</c:v>
                </c:pt>
                <c:pt idx="464">
                  <c:v>43888</c:v>
                </c:pt>
                <c:pt idx="465">
                  <c:v>43889</c:v>
                </c:pt>
                <c:pt idx="466">
                  <c:v>43890</c:v>
                </c:pt>
                <c:pt idx="467">
                  <c:v>43891</c:v>
                </c:pt>
                <c:pt idx="468">
                  <c:v>43892</c:v>
                </c:pt>
                <c:pt idx="469">
                  <c:v>43893</c:v>
                </c:pt>
                <c:pt idx="470">
                  <c:v>43894</c:v>
                </c:pt>
                <c:pt idx="471">
                  <c:v>43895</c:v>
                </c:pt>
                <c:pt idx="472">
                  <c:v>43896</c:v>
                </c:pt>
                <c:pt idx="473">
                  <c:v>43897</c:v>
                </c:pt>
                <c:pt idx="474">
                  <c:v>43898</c:v>
                </c:pt>
                <c:pt idx="475">
                  <c:v>43899</c:v>
                </c:pt>
                <c:pt idx="476">
                  <c:v>43900</c:v>
                </c:pt>
                <c:pt idx="477">
                  <c:v>43901</c:v>
                </c:pt>
                <c:pt idx="478">
                  <c:v>43902</c:v>
                </c:pt>
                <c:pt idx="479">
                  <c:v>43903</c:v>
                </c:pt>
                <c:pt idx="480">
                  <c:v>43904</c:v>
                </c:pt>
                <c:pt idx="481">
                  <c:v>43905</c:v>
                </c:pt>
                <c:pt idx="482">
                  <c:v>43906</c:v>
                </c:pt>
                <c:pt idx="483">
                  <c:v>43907</c:v>
                </c:pt>
                <c:pt idx="484">
                  <c:v>43908</c:v>
                </c:pt>
                <c:pt idx="485">
                  <c:v>43909</c:v>
                </c:pt>
                <c:pt idx="486">
                  <c:v>43910</c:v>
                </c:pt>
                <c:pt idx="487">
                  <c:v>43911</c:v>
                </c:pt>
                <c:pt idx="488">
                  <c:v>43912</c:v>
                </c:pt>
                <c:pt idx="489">
                  <c:v>43913</c:v>
                </c:pt>
                <c:pt idx="490">
                  <c:v>43914</c:v>
                </c:pt>
                <c:pt idx="491">
                  <c:v>43915</c:v>
                </c:pt>
                <c:pt idx="492">
                  <c:v>43916</c:v>
                </c:pt>
                <c:pt idx="493">
                  <c:v>43917</c:v>
                </c:pt>
                <c:pt idx="494">
                  <c:v>43918</c:v>
                </c:pt>
                <c:pt idx="495">
                  <c:v>43919</c:v>
                </c:pt>
                <c:pt idx="496">
                  <c:v>43920</c:v>
                </c:pt>
                <c:pt idx="497">
                  <c:v>43921</c:v>
                </c:pt>
                <c:pt idx="498">
                  <c:v>43922</c:v>
                </c:pt>
                <c:pt idx="499">
                  <c:v>43923</c:v>
                </c:pt>
                <c:pt idx="500">
                  <c:v>43924</c:v>
                </c:pt>
                <c:pt idx="501">
                  <c:v>43925</c:v>
                </c:pt>
                <c:pt idx="502">
                  <c:v>43926</c:v>
                </c:pt>
                <c:pt idx="503">
                  <c:v>43927</c:v>
                </c:pt>
                <c:pt idx="504">
                  <c:v>43928</c:v>
                </c:pt>
                <c:pt idx="505">
                  <c:v>43929</c:v>
                </c:pt>
                <c:pt idx="506">
                  <c:v>43930</c:v>
                </c:pt>
                <c:pt idx="507">
                  <c:v>43931</c:v>
                </c:pt>
                <c:pt idx="508">
                  <c:v>43932</c:v>
                </c:pt>
                <c:pt idx="509">
                  <c:v>43933</c:v>
                </c:pt>
                <c:pt idx="510">
                  <c:v>43934</c:v>
                </c:pt>
                <c:pt idx="511">
                  <c:v>43935</c:v>
                </c:pt>
                <c:pt idx="512">
                  <c:v>43936</c:v>
                </c:pt>
                <c:pt idx="513">
                  <c:v>43937</c:v>
                </c:pt>
                <c:pt idx="514">
                  <c:v>43938</c:v>
                </c:pt>
                <c:pt idx="515">
                  <c:v>43939</c:v>
                </c:pt>
                <c:pt idx="516">
                  <c:v>43940</c:v>
                </c:pt>
                <c:pt idx="517">
                  <c:v>43941</c:v>
                </c:pt>
                <c:pt idx="518">
                  <c:v>43942</c:v>
                </c:pt>
                <c:pt idx="519">
                  <c:v>43943</c:v>
                </c:pt>
                <c:pt idx="520">
                  <c:v>43944</c:v>
                </c:pt>
                <c:pt idx="521">
                  <c:v>43945</c:v>
                </c:pt>
                <c:pt idx="522">
                  <c:v>43946</c:v>
                </c:pt>
                <c:pt idx="523">
                  <c:v>43947</c:v>
                </c:pt>
                <c:pt idx="524">
                  <c:v>43948</c:v>
                </c:pt>
                <c:pt idx="525">
                  <c:v>43949</c:v>
                </c:pt>
                <c:pt idx="526">
                  <c:v>43950</c:v>
                </c:pt>
                <c:pt idx="527">
                  <c:v>43951</c:v>
                </c:pt>
                <c:pt idx="528">
                  <c:v>43952</c:v>
                </c:pt>
                <c:pt idx="529">
                  <c:v>43953</c:v>
                </c:pt>
                <c:pt idx="530">
                  <c:v>43954</c:v>
                </c:pt>
                <c:pt idx="531">
                  <c:v>43955</c:v>
                </c:pt>
                <c:pt idx="532">
                  <c:v>43956</c:v>
                </c:pt>
                <c:pt idx="533">
                  <c:v>43957</c:v>
                </c:pt>
                <c:pt idx="534">
                  <c:v>43958</c:v>
                </c:pt>
                <c:pt idx="535">
                  <c:v>43959</c:v>
                </c:pt>
                <c:pt idx="536">
                  <c:v>43960</c:v>
                </c:pt>
                <c:pt idx="537">
                  <c:v>43961</c:v>
                </c:pt>
                <c:pt idx="538">
                  <c:v>43962</c:v>
                </c:pt>
                <c:pt idx="539">
                  <c:v>43963</c:v>
                </c:pt>
                <c:pt idx="540">
                  <c:v>43964</c:v>
                </c:pt>
                <c:pt idx="541">
                  <c:v>43965</c:v>
                </c:pt>
                <c:pt idx="542">
                  <c:v>43966</c:v>
                </c:pt>
                <c:pt idx="543">
                  <c:v>43967</c:v>
                </c:pt>
                <c:pt idx="544">
                  <c:v>43968</c:v>
                </c:pt>
                <c:pt idx="545">
                  <c:v>43969</c:v>
                </c:pt>
                <c:pt idx="546">
                  <c:v>43970</c:v>
                </c:pt>
                <c:pt idx="547">
                  <c:v>43971</c:v>
                </c:pt>
                <c:pt idx="548">
                  <c:v>43972</c:v>
                </c:pt>
                <c:pt idx="549">
                  <c:v>43973</c:v>
                </c:pt>
                <c:pt idx="550">
                  <c:v>43974</c:v>
                </c:pt>
                <c:pt idx="551">
                  <c:v>43975</c:v>
                </c:pt>
                <c:pt idx="552">
                  <c:v>43976</c:v>
                </c:pt>
                <c:pt idx="553">
                  <c:v>43977</c:v>
                </c:pt>
              </c:numCache>
            </c:numRef>
          </c:cat>
          <c:val>
            <c:numRef>
              <c:f>运行数据!$EK$7:$EK$999</c:f>
              <c:numCache>
                <c:formatCode>0%</c:formatCode>
                <c:ptCount val="993"/>
                <c:pt idx="0">
                  <c:v>0.82391304347826089</c:v>
                </c:pt>
                <c:pt idx="1">
                  <c:v>0.7845998144555959</c:v>
                </c:pt>
                <c:pt idx="2">
                  <c:v>0.77278617710583153</c:v>
                </c:pt>
                <c:pt idx="3">
                  <c:v>0.74674858373892916</c:v>
                </c:pt>
                <c:pt idx="4">
                  <c:v>0.66153846153846152</c:v>
                </c:pt>
                <c:pt idx="5">
                  <c:v>0.75972222222222219</c:v>
                </c:pt>
                <c:pt idx="6">
                  <c:v>0.76248120300751876</c:v>
                </c:pt>
                <c:pt idx="7">
                  <c:v>0.80577674822643697</c:v>
                </c:pt>
                <c:pt idx="8">
                  <c:v>0.75182977439070398</c:v>
                </c:pt>
                <c:pt idx="9">
                  <c:v>0.77296862429605795</c:v>
                </c:pt>
                <c:pt idx="10">
                  <c:v>0.70178889201086447</c:v>
                </c:pt>
                <c:pt idx="11">
                  <c:v>0.7976299757990486</c:v>
                </c:pt>
                <c:pt idx="12">
                  <c:v>0.80352571135981277</c:v>
                </c:pt>
                <c:pt idx="13">
                  <c:v>0.76382660687593429</c:v>
                </c:pt>
                <c:pt idx="14">
                  <c:v>0.75273745861981156</c:v>
                </c:pt>
                <c:pt idx="15">
                  <c:v>0.80829238858719077</c:v>
                </c:pt>
                <c:pt idx="16">
                  <c:v>0.7599482368165642</c:v>
                </c:pt>
                <c:pt idx="17">
                  <c:v>0.7727105010700317</c:v>
                </c:pt>
                <c:pt idx="18">
                  <c:v>0.75567219776498473</c:v>
                </c:pt>
                <c:pt idx="19">
                  <c:v>0.74284621270084161</c:v>
                </c:pt>
                <c:pt idx="20">
                  <c:v>0.76374745417515277</c:v>
                </c:pt>
                <c:pt idx="21">
                  <c:v>0.72873711340206193</c:v>
                </c:pt>
                <c:pt idx="22">
                  <c:v>0.7167869886316488</c:v>
                </c:pt>
                <c:pt idx="23">
                  <c:v>0.7731374271340733</c:v>
                </c:pt>
                <c:pt idx="24">
                  <c:v>0.77987518298790359</c:v>
                </c:pt>
                <c:pt idx="25">
                  <c:v>0.76446078431372544</c:v>
                </c:pt>
                <c:pt idx="26">
                  <c:v>0.77134666046799938</c:v>
                </c:pt>
                <c:pt idx="27">
                  <c:v>0.76842105263157889</c:v>
                </c:pt>
                <c:pt idx="28">
                  <c:v>0.77176229857617873</c:v>
                </c:pt>
                <c:pt idx="29">
                  <c:v>0.73744388921826043</c:v>
                </c:pt>
                <c:pt idx="30">
                  <c:v>0.75961013645224174</c:v>
                </c:pt>
                <c:pt idx="31">
                  <c:v>0.78044871794871795</c:v>
                </c:pt>
                <c:pt idx="32">
                  <c:v>0.79340842089349151</c:v>
                </c:pt>
                <c:pt idx="33">
                  <c:v>0.79066585588324723</c:v>
                </c:pt>
                <c:pt idx="34">
                  <c:v>0.77392966360856263</c:v>
                </c:pt>
                <c:pt idx="35">
                  <c:v>0.77959535083943177</c:v>
                </c:pt>
                <c:pt idx="36">
                  <c:v>0.794277108433735</c:v>
                </c:pt>
                <c:pt idx="37">
                  <c:v>0.78442748091603054</c:v>
                </c:pt>
                <c:pt idx="38">
                  <c:v>0.77971918876755075</c:v>
                </c:pt>
                <c:pt idx="39">
                  <c:v>0.76238532110091739</c:v>
                </c:pt>
                <c:pt idx="40">
                  <c:v>0.77713414634146338</c:v>
                </c:pt>
                <c:pt idx="41">
                  <c:v>0.77460701330108828</c:v>
                </c:pt>
                <c:pt idx="42">
                  <c:v>0.78783151326053047</c:v>
                </c:pt>
                <c:pt idx="43">
                  <c:v>0.79010953608247425</c:v>
                </c:pt>
                <c:pt idx="44">
                  <c:v>0.78070472641029987</c:v>
                </c:pt>
                <c:pt idx="45">
                  <c:v>0.78820688580775822</c:v>
                </c:pt>
                <c:pt idx="46">
                  <c:v>0.76594838599778559</c:v>
                </c:pt>
                <c:pt idx="47">
                  <c:v>0.75776949032143492</c:v>
                </c:pt>
                <c:pt idx="48">
                  <c:v>0.7810579251257217</c:v>
                </c:pt>
                <c:pt idx="49">
                  <c:v>0.757227230338825</c:v>
                </c:pt>
                <c:pt idx="50">
                  <c:v>0.73352803738317762</c:v>
                </c:pt>
                <c:pt idx="51">
                  <c:v>0.83860971524288108</c:v>
                </c:pt>
                <c:pt idx="52">
                  <c:v>0.79528753993610224</c:v>
                </c:pt>
                <c:pt idx="53">
                  <c:v>0.81965503409546736</c:v>
                </c:pt>
                <c:pt idx="54">
                  <c:v>0.71028949365716143</c:v>
                </c:pt>
                <c:pt idx="55">
                  <c:v>0.76548323471400392</c:v>
                </c:pt>
                <c:pt idx="56">
                  <c:v>0.76598579040852577</c:v>
                </c:pt>
                <c:pt idx="57">
                  <c:v>0.81076807228915659</c:v>
                </c:pt>
                <c:pt idx="58">
                  <c:v>0.75614250614250611</c:v>
                </c:pt>
                <c:pt idx="59">
                  <c:v>0.74544592030360524</c:v>
                </c:pt>
                <c:pt idx="60">
                  <c:v>0.79275954138526772</c:v>
                </c:pt>
                <c:pt idx="61">
                  <c:v>0.81031684425940298</c:v>
                </c:pt>
                <c:pt idx="62">
                  <c:v>0.78132530120481924</c:v>
                </c:pt>
                <c:pt idx="63">
                  <c:v>0.7496460176991151</c:v>
                </c:pt>
                <c:pt idx="64">
                  <c:v>0.72872727272727267</c:v>
                </c:pt>
                <c:pt idx="65">
                  <c:v>0.76536034540019926</c:v>
                </c:pt>
                <c:pt idx="66">
                  <c:v>0.79643534945127481</c:v>
                </c:pt>
                <c:pt idx="67">
                  <c:v>0.77774279867779006</c:v>
                </c:pt>
                <c:pt idx="68">
                  <c:v>0.74570968895244905</c:v>
                </c:pt>
                <c:pt idx="69">
                  <c:v>0.74989643744821866</c:v>
                </c:pt>
                <c:pt idx="70">
                  <c:v>0.78369106263194932</c:v>
                </c:pt>
                <c:pt idx="71">
                  <c:v>0.79416851989127746</c:v>
                </c:pt>
                <c:pt idx="72">
                  <c:v>0.7613367414560257</c:v>
                </c:pt>
                <c:pt idx="73">
                  <c:v>0.73486088379705405</c:v>
                </c:pt>
                <c:pt idx="74">
                  <c:v>0.79935781327185906</c:v>
                </c:pt>
                <c:pt idx="75">
                  <c:v>0.75133434998093784</c:v>
                </c:pt>
                <c:pt idx="76">
                  <c:v>0.75935737480772514</c:v>
                </c:pt>
                <c:pt idx="77">
                  <c:v>0.75846962616822433</c:v>
                </c:pt>
                <c:pt idx="78">
                  <c:v>0.76613299282978098</c:v>
                </c:pt>
                <c:pt idx="79">
                  <c:v>0.74053116729031676</c:v>
                </c:pt>
                <c:pt idx="80">
                  <c:v>0.81429097605893186</c:v>
                </c:pt>
                <c:pt idx="81">
                  <c:v>0.77051739518287243</c:v>
                </c:pt>
                <c:pt idx="82">
                  <c:v>0.7848612897299283</c:v>
                </c:pt>
                <c:pt idx="83">
                  <c:v>0.75010876185504216</c:v>
                </c:pt>
                <c:pt idx="84">
                  <c:v>0.7442762902599922</c:v>
                </c:pt>
                <c:pt idx="85">
                  <c:v>0.76451160928743001</c:v>
                </c:pt>
                <c:pt idx="86">
                  <c:v>0.76712731549544255</c:v>
                </c:pt>
                <c:pt idx="87">
                  <c:v>0.75391791044776113</c:v>
                </c:pt>
                <c:pt idx="88">
                  <c:v>0.79622378839293484</c:v>
                </c:pt>
                <c:pt idx="89">
                  <c:v>0.78578110383536015</c:v>
                </c:pt>
                <c:pt idx="90">
                  <c:v>0.77897054775667496</c:v>
                </c:pt>
                <c:pt idx="91">
                  <c:v>0.82668901040747933</c:v>
                </c:pt>
                <c:pt idx="92">
                  <c:v>0.75954454119223036</c:v>
                </c:pt>
                <c:pt idx="93">
                  <c:v>0.78617428874215378</c:v>
                </c:pt>
                <c:pt idx="94">
                  <c:v>0.81940940792402439</c:v>
                </c:pt>
                <c:pt idx="95">
                  <c:v>0.82513661202185795</c:v>
                </c:pt>
                <c:pt idx="96">
                  <c:v>0.82566622003870771</c:v>
                </c:pt>
                <c:pt idx="97">
                  <c:v>0.8079648398959548</c:v>
                </c:pt>
                <c:pt idx="98">
                  <c:v>0.82832411637412839</c:v>
                </c:pt>
                <c:pt idx="99">
                  <c:v>0.79810032184629875</c:v>
                </c:pt>
                <c:pt idx="100">
                  <c:v>0.79536370903277376</c:v>
                </c:pt>
                <c:pt idx="101">
                  <c:v>0.76664430655710214</c:v>
                </c:pt>
                <c:pt idx="102">
                  <c:v>0.78911862624846685</c:v>
                </c:pt>
                <c:pt idx="103">
                  <c:v>0.75395398993529839</c:v>
                </c:pt>
                <c:pt idx="104">
                  <c:v>0.82832411637412839</c:v>
                </c:pt>
                <c:pt idx="105">
                  <c:v>0.77289444648767924</c:v>
                </c:pt>
                <c:pt idx="106">
                  <c:v>0.77153088630259625</c:v>
                </c:pt>
                <c:pt idx="107">
                  <c:v>0.7801648763427429</c:v>
                </c:pt>
                <c:pt idx="108">
                  <c:v>0.78911862624846685</c:v>
                </c:pt>
                <c:pt idx="109">
                  <c:v>0.77868038631645453</c:v>
                </c:pt>
                <c:pt idx="110">
                  <c:v>0.80779466048587856</c:v>
                </c:pt>
                <c:pt idx="111">
                  <c:v>0.79441514653756373</c:v>
                </c:pt>
                <c:pt idx="112">
                  <c:v>0.77153088630259625</c:v>
                </c:pt>
                <c:pt idx="113">
                  <c:v>0.77125974137192777</c:v>
                </c:pt>
                <c:pt idx="114">
                  <c:v>0.78120887797175187</c:v>
                </c:pt>
                <c:pt idx="115">
                  <c:v>0.75378228782287826</c:v>
                </c:pt>
                <c:pt idx="116">
                  <c:v>0.7737698292411842</c:v>
                </c:pt>
                <c:pt idx="117">
                  <c:v>0.78245870792389716</c:v>
                </c:pt>
                <c:pt idx="118">
                  <c:v>0.80194319880418541</c:v>
                </c:pt>
                <c:pt idx="119">
                  <c:v>0.81660004702562894</c:v>
                </c:pt>
                <c:pt idx="120">
                  <c:v>0.8236174570663306</c:v>
                </c:pt>
                <c:pt idx="121">
                  <c:v>0.83568494373995361</c:v>
                </c:pt>
                <c:pt idx="122">
                  <c:v>0.81740518962075848</c:v>
                </c:pt>
                <c:pt idx="123">
                  <c:v>0.78407545887151597</c:v>
                </c:pt>
                <c:pt idx="124">
                  <c:v>0.80194319880418541</c:v>
                </c:pt>
                <c:pt idx="125">
                  <c:v>0.77985167902674779</c:v>
                </c:pt>
                <c:pt idx="126">
                  <c:v>0.78456644098213557</c:v>
                </c:pt>
                <c:pt idx="127">
                  <c:v>0.78984063745019917</c:v>
                </c:pt>
                <c:pt idx="128">
                  <c:v>0.74216459977452087</c:v>
                </c:pt>
                <c:pt idx="129">
                  <c:v>0.72985493112276001</c:v>
                </c:pt>
                <c:pt idx="130">
                  <c:v>0.78822267893843267</c:v>
                </c:pt>
                <c:pt idx="131">
                  <c:v>0.75843920145190569</c:v>
                </c:pt>
                <c:pt idx="132">
                  <c:v>0.81648210560102719</c:v>
                </c:pt>
                <c:pt idx="133">
                  <c:v>0.77643376755202165</c:v>
                </c:pt>
                <c:pt idx="134">
                  <c:v>0.78120222097046754</c:v>
                </c:pt>
                <c:pt idx="135">
                  <c:v>0.79772528433945755</c:v>
                </c:pt>
                <c:pt idx="136">
                  <c:v>0.80073974974423545</c:v>
                </c:pt>
                <c:pt idx="137">
                  <c:v>0.81654785378431671</c:v>
                </c:pt>
                <c:pt idx="138">
                  <c:v>0.79584889995848895</c:v>
                </c:pt>
                <c:pt idx="139">
                  <c:v>0.78540433925049313</c:v>
                </c:pt>
                <c:pt idx="140">
                  <c:v>0.81900241226363701</c:v>
                </c:pt>
                <c:pt idx="141">
                  <c:v>0.75939983924265431</c:v>
                </c:pt>
                <c:pt idx="142">
                  <c:v>0.64393338620142737</c:v>
                </c:pt>
                <c:pt idx="143">
                  <c:v>0.72077065188704137</c:v>
                </c:pt>
                <c:pt idx="144">
                  <c:v>0.6858396858396858</c:v>
                </c:pt>
                <c:pt idx="145">
                  <c:v>0.6357007831487983</c:v>
                </c:pt>
                <c:pt idx="146">
                  <c:v>0.60503903477643717</c:v>
                </c:pt>
                <c:pt idx="147">
                  <c:v>0.67816593886462884</c:v>
                </c:pt>
                <c:pt idx="148">
                  <c:v>0.70192520469130337</c:v>
                </c:pt>
                <c:pt idx="149">
                  <c:v>0.67761157728322996</c:v>
                </c:pt>
                <c:pt idx="150">
                  <c:v>0.72443113772455092</c:v>
                </c:pt>
                <c:pt idx="151">
                  <c:v>0.76727652901202303</c:v>
                </c:pt>
                <c:pt idx="152">
                  <c:v>0.72895408163265307</c:v>
                </c:pt>
                <c:pt idx="153">
                  <c:v>0.74086297518640754</c:v>
                </c:pt>
                <c:pt idx="154">
                  <c:v>0.7502831257078143</c:v>
                </c:pt>
                <c:pt idx="155">
                  <c:v>0.72089227421109903</c:v>
                </c:pt>
                <c:pt idx="156">
                  <c:v>0.68726975030699955</c:v>
                </c:pt>
                <c:pt idx="157">
                  <c:v>0.52531218359770504</c:v>
                </c:pt>
                <c:pt idx="158">
                  <c:v>0.63881271172769805</c:v>
                </c:pt>
                <c:pt idx="159">
                  <c:v>0.74613818704346779</c:v>
                </c:pt>
                <c:pt idx="160">
                  <c:v>0.78311484006292609</c:v>
                </c:pt>
                <c:pt idx="161">
                  <c:v>0.76489695340501795</c:v>
                </c:pt>
                <c:pt idx="162">
                  <c:v>0.80211983930250452</c:v>
                </c:pt>
                <c:pt idx="163">
                  <c:v>0.854762458343021</c:v>
                </c:pt>
                <c:pt idx="164">
                  <c:v>0.79455999999999993</c:v>
                </c:pt>
                <c:pt idx="165">
                  <c:v>0.83546759798214976</c:v>
                </c:pt>
                <c:pt idx="166">
                  <c:v>0.7553105889925974</c:v>
                </c:pt>
                <c:pt idx="167">
                  <c:v>0.75505129002175941</c:v>
                </c:pt>
                <c:pt idx="168">
                  <c:v>0.74435170528133543</c:v>
                </c:pt>
                <c:pt idx="169">
                  <c:v>0.70242522231204529</c:v>
                </c:pt>
                <c:pt idx="170">
                  <c:v>0.74631198995605774</c:v>
                </c:pt>
                <c:pt idx="171">
                  <c:v>0.74098947839713447</c:v>
                </c:pt>
                <c:pt idx="172">
                  <c:v>0.73703864524533214</c:v>
                </c:pt>
                <c:pt idx="173">
                  <c:v>0.70843373493975903</c:v>
                </c:pt>
                <c:pt idx="174">
                  <c:v>0.69442131557035802</c:v>
                </c:pt>
                <c:pt idx="175">
                  <c:v>0.7004400880176036</c:v>
                </c:pt>
                <c:pt idx="176">
                  <c:v>0.68362853508171062</c:v>
                </c:pt>
                <c:pt idx="177">
                  <c:v>0.70539979231568017</c:v>
                </c:pt>
                <c:pt idx="178">
                  <c:v>0.73495049504950494</c:v>
                </c:pt>
                <c:pt idx="179">
                  <c:v>0.74872563718140928</c:v>
                </c:pt>
                <c:pt idx="180">
                  <c:v>0.66128863279203776</c:v>
                </c:pt>
                <c:pt idx="181">
                  <c:v>0.75082000820008199</c:v>
                </c:pt>
                <c:pt idx="182">
                  <c:v>0.73594674556213024</c:v>
                </c:pt>
                <c:pt idx="183">
                  <c:v>0.79598218516061781</c:v>
                </c:pt>
                <c:pt idx="184">
                  <c:v>0.7630911792988897</c:v>
                </c:pt>
                <c:pt idx="185">
                  <c:v>0.64537890712840118</c:v>
                </c:pt>
                <c:pt idx="186">
                  <c:v>0.72137365453613533</c:v>
                </c:pt>
                <c:pt idx="187">
                  <c:v>0.69574281325433396</c:v>
                </c:pt>
                <c:pt idx="188">
                  <c:v>0.74734517926611299</c:v>
                </c:pt>
                <c:pt idx="189">
                  <c:v>0.77677620257313773</c:v>
                </c:pt>
                <c:pt idx="190">
                  <c:v>0.72952812002346823</c:v>
                </c:pt>
                <c:pt idx="191">
                  <c:v>0.75969535148384837</c:v>
                </c:pt>
                <c:pt idx="192">
                  <c:v>0.73373764226966853</c:v>
                </c:pt>
                <c:pt idx="193">
                  <c:v>0.68375684654754421</c:v>
                </c:pt>
                <c:pt idx="194">
                  <c:v>0.69855419067289926</c:v>
                </c:pt>
                <c:pt idx="195">
                  <c:v>0.79682246133154</c:v>
                </c:pt>
                <c:pt idx="196">
                  <c:v>0.76440663831206734</c:v>
                </c:pt>
                <c:pt idx="197">
                  <c:v>0.74074340873073052</c:v>
                </c:pt>
                <c:pt idx="198">
                  <c:v>0.68588529434048029</c:v>
                </c:pt>
                <c:pt idx="199">
                  <c:v>0.62529321774604796</c:v>
                </c:pt>
                <c:pt idx="200">
                  <c:v>0.70648774089395627</c:v>
                </c:pt>
                <c:pt idx="201">
                  <c:v>0.72996446900908007</c:v>
                </c:pt>
                <c:pt idx="202">
                  <c:v>0.72611464968152872</c:v>
                </c:pt>
                <c:pt idx="203">
                  <c:v>0.74992485722873459</c:v>
                </c:pt>
                <c:pt idx="204">
                  <c:v>0.73326895219700627</c:v>
                </c:pt>
                <c:pt idx="205">
                  <c:v>0.71391366111593402</c:v>
                </c:pt>
                <c:pt idx="206">
                  <c:v>0.58285950584100066</c:v>
                </c:pt>
                <c:pt idx="207">
                  <c:v>0.67714203839908294</c:v>
                </c:pt>
                <c:pt idx="208">
                  <c:v>0.66644340254521106</c:v>
                </c:pt>
                <c:pt idx="209">
                  <c:v>0.68033050756518942</c:v>
                </c:pt>
                <c:pt idx="210">
                  <c:v>0.74216226486794601</c:v>
                </c:pt>
                <c:pt idx="211">
                  <c:v>0.7801876770538243</c:v>
                </c:pt>
                <c:pt idx="212">
                  <c:v>0.71334100057504313</c:v>
                </c:pt>
                <c:pt idx="213">
                  <c:v>0.71731526016615654</c:v>
                </c:pt>
                <c:pt idx="214">
                  <c:v>0.66833966359196961</c:v>
                </c:pt>
                <c:pt idx="215">
                  <c:v>0.76230269266480966</c:v>
                </c:pt>
                <c:pt idx="216">
                  <c:v>0.71863251879699241</c:v>
                </c:pt>
                <c:pt idx="217">
                  <c:v>0.57563225703833309</c:v>
                </c:pt>
                <c:pt idx="218">
                  <c:v>0.72652102899142501</c:v>
                </c:pt>
                <c:pt idx="219">
                  <c:v>0.72527598896044165</c:v>
                </c:pt>
                <c:pt idx="220">
                  <c:v>0.72808636279756411</c:v>
                </c:pt>
                <c:pt idx="221">
                  <c:v>0.73412176960140174</c:v>
                </c:pt>
                <c:pt idx="222">
                  <c:v>0.69779582366589321</c:v>
                </c:pt>
                <c:pt idx="223">
                  <c:v>0.73854026010944496</c:v>
                </c:pt>
                <c:pt idx="224">
                  <c:v>0.70416928556463443</c:v>
                </c:pt>
                <c:pt idx="225">
                  <c:v>0.72792157537191504</c:v>
                </c:pt>
                <c:pt idx="226">
                  <c:v>0.68268847227762264</c:v>
                </c:pt>
                <c:pt idx="227">
                  <c:v>0.6938989898989899</c:v>
                </c:pt>
                <c:pt idx="228">
                  <c:v>0.58587961035717262</c:v>
                </c:pt>
                <c:pt idx="229">
                  <c:v>0.63055030172025583</c:v>
                </c:pt>
                <c:pt idx="230">
                  <c:v>0.66353206695504985</c:v>
                </c:pt>
                <c:pt idx="231">
                  <c:v>0.61222270552414093</c:v>
                </c:pt>
                <c:pt idx="232">
                  <c:v>0.68338687946937504</c:v>
                </c:pt>
                <c:pt idx="233">
                  <c:v>0.6864501679731243</c:v>
                </c:pt>
                <c:pt idx="234">
                  <c:v>0.71820716277074848</c:v>
                </c:pt>
                <c:pt idx="235">
                  <c:v>0.7078785258834972</c:v>
                </c:pt>
                <c:pt idx="236">
                  <c:v>0.75755507896276075</c:v>
                </c:pt>
                <c:pt idx="237">
                  <c:v>0.75404145591589811</c:v>
                </c:pt>
                <c:pt idx="238">
                  <c:v>0.70881622516556297</c:v>
                </c:pt>
                <c:pt idx="239">
                  <c:v>0.78311986235901354</c:v>
                </c:pt>
                <c:pt idx="240">
                  <c:v>0.73512761942596083</c:v>
                </c:pt>
                <c:pt idx="241">
                  <c:v>0.76699537481455626</c:v>
                </c:pt>
                <c:pt idx="242">
                  <c:v>0.74644869454805174</c:v>
                </c:pt>
                <c:pt idx="243">
                  <c:v>0.74728096676737166</c:v>
                </c:pt>
                <c:pt idx="244">
                  <c:v>0.66971167570653733</c:v>
                </c:pt>
                <c:pt idx="245">
                  <c:v>0.67512122342409553</c:v>
                </c:pt>
                <c:pt idx="246">
                  <c:v>0.6964059196617336</c:v>
                </c:pt>
                <c:pt idx="247">
                  <c:v>0.66729129579312285</c:v>
                </c:pt>
                <c:pt idx="248">
                  <c:v>0.67949557811988215</c:v>
                </c:pt>
                <c:pt idx="249">
                  <c:v>0.72285600319106502</c:v>
                </c:pt>
                <c:pt idx="250">
                  <c:v>0.68498198493285289</c:v>
                </c:pt>
                <c:pt idx="251">
                  <c:v>0.66716180371352785</c:v>
                </c:pt>
                <c:pt idx="252">
                  <c:v>0.70599613152804641</c:v>
                </c:pt>
                <c:pt idx="253">
                  <c:v>0.73991067803491672</c:v>
                </c:pt>
                <c:pt idx="254">
                  <c:v>0.71144278606965172</c:v>
                </c:pt>
                <c:pt idx="255">
                  <c:v>0.70773998376743164</c:v>
                </c:pt>
                <c:pt idx="256">
                  <c:v>0.68251435864709631</c:v>
                </c:pt>
                <c:pt idx="257">
                  <c:v>0.65451650004423612</c:v>
                </c:pt>
                <c:pt idx="258">
                  <c:v>0.63506747008401931</c:v>
                </c:pt>
                <c:pt idx="259">
                  <c:v>0.62862723214285721</c:v>
                </c:pt>
                <c:pt idx="260">
                  <c:v>0.61382573809278873</c:v>
                </c:pt>
                <c:pt idx="261">
                  <c:v>0.66920000000000002</c:v>
                </c:pt>
                <c:pt idx="262">
                  <c:v>0.6619090098126672</c:v>
                </c:pt>
                <c:pt idx="263">
                  <c:v>0.66293233751222547</c:v>
                </c:pt>
                <c:pt idx="264">
                  <c:v>0.58362399720962677</c:v>
                </c:pt>
                <c:pt idx="265">
                  <c:v>0.73540303666214046</c:v>
                </c:pt>
                <c:pt idx="266">
                  <c:v>0.58799100190344356</c:v>
                </c:pt>
                <c:pt idx="267">
                  <c:v>0.62548506452486241</c:v>
                </c:pt>
                <c:pt idx="268">
                  <c:v>0.60122203252763051</c:v>
                </c:pt>
                <c:pt idx="269">
                  <c:v>0.6112922761576447</c:v>
                </c:pt>
                <c:pt idx="270">
                  <c:v>0.70343011775031083</c:v>
                </c:pt>
                <c:pt idx="271">
                  <c:v>0.64868735083532214</c:v>
                </c:pt>
                <c:pt idx="272">
                  <c:v>0.80990476190476191</c:v>
                </c:pt>
                <c:pt idx="273">
                  <c:v>0.65450236966824638</c:v>
                </c:pt>
                <c:pt idx="274">
                  <c:v>0.64873132985423787</c:v>
                </c:pt>
                <c:pt idx="275">
                  <c:v>0.68897707231040561</c:v>
                </c:pt>
                <c:pt idx="276">
                  <c:v>0.55658284023668636</c:v>
                </c:pt>
                <c:pt idx="277">
                  <c:v>0.60070088641517216</c:v>
                </c:pt>
                <c:pt idx="278">
                  <c:v>0.65001360050775236</c:v>
                </c:pt>
                <c:pt idx="279">
                  <c:v>0.73186971387439259</c:v>
                </c:pt>
                <c:pt idx="280">
                  <c:v>0.65795641982811004</c:v>
                </c:pt>
                <c:pt idx="281">
                  <c:v>0.66406114295640095</c:v>
                </c:pt>
                <c:pt idx="282">
                  <c:v>0.57766611799358913</c:v>
                </c:pt>
                <c:pt idx="283">
                  <c:v>0.56410453497309754</c:v>
                </c:pt>
                <c:pt idx="284">
                  <c:v>0.51491801809873672</c:v>
                </c:pt>
                <c:pt idx="285">
                  <c:v>0.56787888760901761</c:v>
                </c:pt>
                <c:pt idx="286">
                  <c:v>0.5688452596228365</c:v>
                </c:pt>
                <c:pt idx="287">
                  <c:v>0.61013779527559053</c:v>
                </c:pt>
                <c:pt idx="288">
                  <c:v>0.5241179313678106</c:v>
                </c:pt>
                <c:pt idx="289">
                  <c:v>0.53507695212916628</c:v>
                </c:pt>
                <c:pt idx="290">
                  <c:v>0.5829333333333333</c:v>
                </c:pt>
                <c:pt idx="291">
                  <c:v>0.69596375617792416</c:v>
                </c:pt>
                <c:pt idx="292">
                  <c:v>0.65450562731324124</c:v>
                </c:pt>
                <c:pt idx="293">
                  <c:v>0.63492551067424352</c:v>
                </c:pt>
                <c:pt idx="294">
                  <c:v>0.63737551259519631</c:v>
                </c:pt>
                <c:pt idx="295">
                  <c:v>0.68273234069578714</c:v>
                </c:pt>
                <c:pt idx="296">
                  <c:v>0.6430832658470147</c:v>
                </c:pt>
                <c:pt idx="297">
                  <c:v>0.66357510325338742</c:v>
                </c:pt>
                <c:pt idx="298">
                  <c:v>0.64693290027312322</c:v>
                </c:pt>
                <c:pt idx="299">
                  <c:v>0.69296421143225984</c:v>
                </c:pt>
                <c:pt idx="300">
                  <c:v>0.6060508529127776</c:v>
                </c:pt>
                <c:pt idx="301">
                  <c:v>0.64670568812847073</c:v>
                </c:pt>
                <c:pt idx="302">
                  <c:v>0.66043809923717545</c:v>
                </c:pt>
                <c:pt idx="303">
                  <c:v>0.59936371707605796</c:v>
                </c:pt>
                <c:pt idx="304">
                  <c:v>0.61938213458928715</c:v>
                </c:pt>
                <c:pt idx="305">
                  <c:v>0.60112634671890297</c:v>
                </c:pt>
                <c:pt idx="306">
                  <c:v>0.62391521388526228</c:v>
                </c:pt>
                <c:pt idx="307">
                  <c:v>0.61359307359307358</c:v>
                </c:pt>
                <c:pt idx="308">
                  <c:v>0.5908812260536398</c:v>
                </c:pt>
                <c:pt idx="309">
                  <c:v>0.62986824960185317</c:v>
                </c:pt>
                <c:pt idx="310">
                  <c:v>0.57914213624894861</c:v>
                </c:pt>
                <c:pt idx="311">
                  <c:v>0.54968708515076803</c:v>
                </c:pt>
                <c:pt idx="312">
                  <c:v>0.61708079644561464</c:v>
                </c:pt>
                <c:pt idx="313">
                  <c:v>0.63324928267107206</c:v>
                </c:pt>
                <c:pt idx="314">
                  <c:v>0.61678334394035828</c:v>
                </c:pt>
                <c:pt idx="315">
                  <c:v>0.61536428508501451</c:v>
                </c:pt>
                <c:pt idx="316">
                  <c:v>0.61649425832779725</c:v>
                </c:pt>
                <c:pt idx="317">
                  <c:v>0.60032117891554881</c:v>
                </c:pt>
                <c:pt idx="318">
                  <c:v>0.6232751133841552</c:v>
                </c:pt>
                <c:pt idx="319">
                  <c:v>0.62785736056080466</c:v>
                </c:pt>
                <c:pt idx="320">
                  <c:v>0.63686331989739831</c:v>
                </c:pt>
                <c:pt idx="321">
                  <c:v>0.62244398786811472</c:v>
                </c:pt>
                <c:pt idx="322">
                  <c:v>0.62443946188340815</c:v>
                </c:pt>
                <c:pt idx="323">
                  <c:v>0.60491659350307292</c:v>
                </c:pt>
                <c:pt idx="324">
                  <c:v>0.60947348906192067</c:v>
                </c:pt>
                <c:pt idx="325">
                  <c:v>0.59660107334525936</c:v>
                </c:pt>
                <c:pt idx="326">
                  <c:v>0.58597997138769675</c:v>
                </c:pt>
                <c:pt idx="327">
                  <c:v>0.64091322690048802</c:v>
                </c:pt>
                <c:pt idx="328">
                  <c:v>0.63177538383238607</c:v>
                </c:pt>
                <c:pt idx="329">
                  <c:v>0.59753384016317446</c:v>
                </c:pt>
                <c:pt idx="330">
                  <c:v>0.60863970588235294</c:v>
                </c:pt>
                <c:pt idx="331">
                  <c:v>0.54496777392166584</c:v>
                </c:pt>
                <c:pt idx="332">
                  <c:v>0.60169274172864839</c:v>
                </c:pt>
                <c:pt idx="333">
                  <c:v>0.56613333333333338</c:v>
                </c:pt>
                <c:pt idx="334">
                  <c:v>0.54614733276883998</c:v>
                </c:pt>
                <c:pt idx="335">
                  <c:v>0.52853972481136258</c:v>
                </c:pt>
                <c:pt idx="336">
                  <c:v>0.53618882561690184</c:v>
                </c:pt>
                <c:pt idx="337">
                  <c:v>0.45515714164040544</c:v>
                </c:pt>
                <c:pt idx="338">
                  <c:v>0.50886034791090884</c:v>
                </c:pt>
                <c:pt idx="339">
                  <c:v>0.55306641245630761</c:v>
                </c:pt>
                <c:pt idx="340">
                  <c:v>0.4909524229852591</c:v>
                </c:pt>
                <c:pt idx="341">
                  <c:v>0.51160714285714293</c:v>
                </c:pt>
                <c:pt idx="342">
                  <c:v>0.54374146563495673</c:v>
                </c:pt>
                <c:pt idx="343">
                  <c:v>0.56575840145322442</c:v>
                </c:pt>
                <c:pt idx="344">
                  <c:v>0.6083000255123735</c:v>
                </c:pt>
                <c:pt idx="345">
                  <c:v>0.55137639683837558</c:v>
                </c:pt>
                <c:pt idx="346">
                  <c:v>0.5490146109412164</c:v>
                </c:pt>
                <c:pt idx="347">
                  <c:v>0.57692946058091288</c:v>
                </c:pt>
                <c:pt idx="348">
                  <c:v>0.56565656565656564</c:v>
                </c:pt>
                <c:pt idx="349">
                  <c:v>0.59373394966615312</c:v>
                </c:pt>
                <c:pt idx="350">
                  <c:v>0.54708016586040076</c:v>
                </c:pt>
                <c:pt idx="351">
                  <c:v>0.58369174054243833</c:v>
                </c:pt>
                <c:pt idx="352">
                  <c:v>0.53449502133712667</c:v>
                </c:pt>
                <c:pt idx="353">
                  <c:v>0.56510034263338227</c:v>
                </c:pt>
                <c:pt idx="354">
                  <c:v>0.53432609793033814</c:v>
                </c:pt>
                <c:pt idx="355">
                  <c:v>0.59411262798634812</c:v>
                </c:pt>
                <c:pt idx="356">
                  <c:v>0.61386315039201711</c:v>
                </c:pt>
                <c:pt idx="357">
                  <c:v>0.65162856564839167</c:v>
                </c:pt>
                <c:pt idx="358">
                  <c:v>0.57966728280961188</c:v>
                </c:pt>
                <c:pt idx="359">
                  <c:v>0.74336644441420607</c:v>
                </c:pt>
                <c:pt idx="360">
                  <c:v>0.73267482793043659</c:v>
                </c:pt>
                <c:pt idx="361">
                  <c:v>0.72592113768584354</c:v>
                </c:pt>
                <c:pt idx="362">
                  <c:v>0.71250464215608256</c:v>
                </c:pt>
                <c:pt idx="363">
                  <c:v>0.73358498591100008</c:v>
                </c:pt>
                <c:pt idx="364">
                  <c:v>0.74290475446544812</c:v>
                </c:pt>
                <c:pt idx="365">
                  <c:v>0.69699072613715218</c:v>
                </c:pt>
                <c:pt idx="366">
                  <c:v>0.72554299048644766</c:v>
                </c:pt>
                <c:pt idx="367">
                  <c:v>0.73629258049463364</c:v>
                </c:pt>
                <c:pt idx="368">
                  <c:v>0.8469036697247706</c:v>
                </c:pt>
                <c:pt idx="369">
                  <c:v>0.8044290011409605</c:v>
                </c:pt>
                <c:pt idx="370">
                  <c:v>0.82493301653101458</c:v>
                </c:pt>
                <c:pt idx="371">
                  <c:v>0.75710594315245472</c:v>
                </c:pt>
                <c:pt idx="372">
                  <c:v>0.72445384073291053</c:v>
                </c:pt>
                <c:pt idx="373">
                  <c:v>0.69041336851363244</c:v>
                </c:pt>
                <c:pt idx="374">
                  <c:v>0.76801000288544774</c:v>
                </c:pt>
                <c:pt idx="375">
                  <c:v>0.78399692248509334</c:v>
                </c:pt>
                <c:pt idx="376">
                  <c:v>0.74047264211198638</c:v>
                </c:pt>
                <c:pt idx="377">
                  <c:v>0.76095257234726688</c:v>
                </c:pt>
                <c:pt idx="378">
                  <c:v>0.79052946282187286</c:v>
                </c:pt>
                <c:pt idx="379">
                  <c:v>0.78946270213875847</c:v>
                </c:pt>
                <c:pt idx="380">
                  <c:v>0.81811527904849046</c:v>
                </c:pt>
                <c:pt idx="381">
                  <c:v>0.80211693548387097</c:v>
                </c:pt>
                <c:pt idx="382">
                  <c:v>0.81798267449965145</c:v>
                </c:pt>
                <c:pt idx="383">
                  <c:v>0.78678316762076927</c:v>
                </c:pt>
                <c:pt idx="384">
                  <c:v>0.80724353589097353</c:v>
                </c:pt>
                <c:pt idx="385">
                  <c:v>0.80324943651389935</c:v>
                </c:pt>
                <c:pt idx="386">
                  <c:v>0.78141509433962264</c:v>
                </c:pt>
                <c:pt idx="387">
                  <c:v>0.79670428085258815</c:v>
                </c:pt>
                <c:pt idx="388">
                  <c:v>0.8136326751420071</c:v>
                </c:pt>
                <c:pt idx="389">
                  <c:v>0.78184243117081076</c:v>
                </c:pt>
                <c:pt idx="390">
                  <c:v>0.84020124580737898</c:v>
                </c:pt>
                <c:pt idx="391">
                  <c:v>0.77869173521347435</c:v>
                </c:pt>
                <c:pt idx="392">
                  <c:v>0.79097775056133901</c:v>
                </c:pt>
                <c:pt idx="393">
                  <c:v>0.80147139562973535</c:v>
                </c:pt>
                <c:pt idx="394">
                  <c:v>0.79667017510286098</c:v>
                </c:pt>
                <c:pt idx="395">
                  <c:v>0.78753180661577604</c:v>
                </c:pt>
                <c:pt idx="396">
                  <c:v>0.78546600043449921</c:v>
                </c:pt>
                <c:pt idx="397">
                  <c:v>0.80454545454545456</c:v>
                </c:pt>
                <c:pt idx="398">
                  <c:v>0.79029887310142088</c:v>
                </c:pt>
                <c:pt idx="399">
                  <c:v>0.77984011761462835</c:v>
                </c:pt>
                <c:pt idx="400">
                  <c:v>0.78593212001967538</c:v>
                </c:pt>
                <c:pt idx="401">
                  <c:v>0.80057125369784754</c:v>
                </c:pt>
                <c:pt idx="402">
                  <c:v>0.8463325924429177</c:v>
                </c:pt>
                <c:pt idx="403">
                  <c:v>0.77676911298260964</c:v>
                </c:pt>
                <c:pt idx="404">
                  <c:v>0.80532414057263235</c:v>
                </c:pt>
                <c:pt idx="405">
                  <c:v>0.84619098194457854</c:v>
                </c:pt>
                <c:pt idx="406">
                  <c:v>0.81237420145269978</c:v>
                </c:pt>
                <c:pt idx="407">
                  <c:v>0.8260778568438677</c:v>
                </c:pt>
                <c:pt idx="408">
                  <c:v>0.80739030023094682</c:v>
                </c:pt>
                <c:pt idx="409">
                  <c:v>0.85975551063624989</c:v>
                </c:pt>
                <c:pt idx="410">
                  <c:v>0.83504549457000299</c:v>
                </c:pt>
                <c:pt idx="411">
                  <c:v>0.82354530715186458</c:v>
                </c:pt>
                <c:pt idx="412">
                  <c:v>0.8367234238380119</c:v>
                </c:pt>
                <c:pt idx="413">
                  <c:v>0.82464547677261613</c:v>
                </c:pt>
                <c:pt idx="414">
                  <c:v>0.85021206165304641</c:v>
                </c:pt>
                <c:pt idx="415">
                  <c:v>0.84008549499659968</c:v>
                </c:pt>
                <c:pt idx="416">
                  <c:v>0.87740548988961609</c:v>
                </c:pt>
                <c:pt idx="417">
                  <c:v>0.87276531000380375</c:v>
                </c:pt>
                <c:pt idx="418">
                  <c:v>0.85720012025253034</c:v>
                </c:pt>
                <c:pt idx="419">
                  <c:v>0.86676934924913362</c:v>
                </c:pt>
                <c:pt idx="420">
                  <c:v>0.88488637491316857</c:v>
                </c:pt>
                <c:pt idx="421">
                  <c:v>0.87709497206703912</c:v>
                </c:pt>
                <c:pt idx="422">
                  <c:v>0.88898034777240453</c:v>
                </c:pt>
                <c:pt idx="423">
                  <c:v>0.9035471084459803</c:v>
                </c:pt>
                <c:pt idx="424">
                  <c:v>0.83905869624019469</c:v>
                </c:pt>
                <c:pt idx="425">
                  <c:v>0.87621586569637577</c:v>
                </c:pt>
                <c:pt idx="426">
                  <c:v>0.85886715625681664</c:v>
                </c:pt>
                <c:pt idx="427">
                  <c:v>0.83045470567500879</c:v>
                </c:pt>
                <c:pt idx="428">
                  <c:v>0.8920863309352518</c:v>
                </c:pt>
                <c:pt idx="429">
                  <c:v>0.85978049030669812</c:v>
                </c:pt>
                <c:pt idx="430">
                  <c:v>0.88837356382418042</c:v>
                </c:pt>
                <c:pt idx="431">
                  <c:v>0.88643501165028871</c:v>
                </c:pt>
                <c:pt idx="432">
                  <c:v>0.88453692370461034</c:v>
                </c:pt>
                <c:pt idx="433">
                  <c:v>0.88581242843759755</c:v>
                </c:pt>
                <c:pt idx="434">
                  <c:v>0.87907375643224706</c:v>
                </c:pt>
                <c:pt idx="435">
                  <c:v>0.87851956791216579</c:v>
                </c:pt>
                <c:pt idx="436">
                  <c:v>0.88184811895020454</c:v>
                </c:pt>
                <c:pt idx="437">
                  <c:v>0.89583535579069995</c:v>
                </c:pt>
                <c:pt idx="438">
                  <c:v>0.79230340211935302</c:v>
                </c:pt>
                <c:pt idx="439">
                  <c:v>0.81035017043693836</c:v>
                </c:pt>
                <c:pt idx="440">
                  <c:v>0.79717562316368118</c:v>
                </c:pt>
                <c:pt idx="441">
                  <c:v>0.80558842268135067</c:v>
                </c:pt>
                <c:pt idx="442">
                  <c:v>0.80390632591584876</c:v>
                </c:pt>
                <c:pt idx="443">
                  <c:v>0.80275445712668614</c:v>
                </c:pt>
                <c:pt idx="444">
                  <c:v>0.80994979461433136</c:v>
                </c:pt>
                <c:pt idx="445">
                  <c:v>0.78648673629725485</c:v>
                </c:pt>
                <c:pt idx="446">
                  <c:v>0.7529865833486491</c:v>
                </c:pt>
                <c:pt idx="447">
                  <c:v>0.76050920413957324</c:v>
                </c:pt>
                <c:pt idx="448">
                  <c:v>0.73384259724595435</c:v>
                </c:pt>
                <c:pt idx="449">
                  <c:v>0.69367792421746288</c:v>
                </c:pt>
                <c:pt idx="450">
                  <c:v>0.66308314429430903</c:v>
                </c:pt>
                <c:pt idx="451">
                  <c:v>0.63582311408398362</c:v>
                </c:pt>
                <c:pt idx="452">
                  <c:v>0.60820761494252873</c:v>
                </c:pt>
                <c:pt idx="453">
                  <c:v>0.63842761985176844</c:v>
                </c:pt>
                <c:pt idx="454">
                  <c:v>0.71128476598605161</c:v>
                </c:pt>
                <c:pt idx="455">
                  <c:v>0.68514150943396224</c:v>
                </c:pt>
                <c:pt idx="456">
                  <c:v>0.741132874536792</c:v>
                </c:pt>
                <c:pt idx="457">
                  <c:v>0.74246330821102735</c:v>
                </c:pt>
                <c:pt idx="458">
                  <c:v>0.78513763252601887</c:v>
                </c:pt>
                <c:pt idx="459">
                  <c:v>0.75305936073059354</c:v>
                </c:pt>
                <c:pt idx="460">
                  <c:v>0.78585629082646979</c:v>
                </c:pt>
                <c:pt idx="461">
                  <c:v>0.76907690769076908</c:v>
                </c:pt>
                <c:pt idx="462">
                  <c:v>0.75753833487701971</c:v>
                </c:pt>
                <c:pt idx="463">
                  <c:v>0.74542328309901884</c:v>
                </c:pt>
                <c:pt idx="464">
                  <c:v>0.75854193312625617</c:v>
                </c:pt>
                <c:pt idx="465">
                  <c:v>0.73829390399528805</c:v>
                </c:pt>
                <c:pt idx="466">
                  <c:v>0.74360674370145863</c:v>
                </c:pt>
                <c:pt idx="467">
                  <c:v>0.75104000000000004</c:v>
                </c:pt>
                <c:pt idx="468">
                  <c:v>0.76738882554161914</c:v>
                </c:pt>
                <c:pt idx="469">
                  <c:v>0.73458646616541357</c:v>
                </c:pt>
                <c:pt idx="470">
                  <c:v>0.71674217462932455</c:v>
                </c:pt>
                <c:pt idx="471">
                  <c:v>0.76651241060159869</c:v>
                </c:pt>
                <c:pt idx="472">
                  <c:v>0.78288740245261979</c:v>
                </c:pt>
                <c:pt idx="473">
                  <c:v>0.73633879781420764</c:v>
                </c:pt>
                <c:pt idx="474">
                  <c:v>0.72421883331555936</c:v>
                </c:pt>
                <c:pt idx="475">
                  <c:v>0.75011488970588236</c:v>
                </c:pt>
                <c:pt idx="476">
                  <c:v>0.79158638407193327</c:v>
                </c:pt>
                <c:pt idx="477">
                  <c:v>0.79909750833823812</c:v>
                </c:pt>
                <c:pt idx="478">
                  <c:v>0.78658941969797702</c:v>
                </c:pt>
                <c:pt idx="479">
                  <c:v>0.78266692175243924</c:v>
                </c:pt>
                <c:pt idx="480">
                  <c:v>0.76513292433537838</c:v>
                </c:pt>
                <c:pt idx="481">
                  <c:v>0.76038936727817297</c:v>
                </c:pt>
                <c:pt idx="482">
                  <c:v>0.73345644813788857</c:v>
                </c:pt>
                <c:pt idx="483">
                  <c:v>0.71757281553398056</c:v>
                </c:pt>
                <c:pt idx="484">
                  <c:v>0.7770457366561635</c:v>
                </c:pt>
                <c:pt idx="485">
                  <c:v>0.72043656753779917</c:v>
                </c:pt>
                <c:pt idx="486">
                  <c:v>0.7364986285822378</c:v>
                </c:pt>
                <c:pt idx="487">
                  <c:v>0.74375510945589973</c:v>
                </c:pt>
                <c:pt idx="488">
                  <c:v>0.71156417112299464</c:v>
                </c:pt>
                <c:pt idx="489">
                  <c:v>0.73502824858757054</c:v>
                </c:pt>
                <c:pt idx="490">
                  <c:v>0.75534709193245775</c:v>
                </c:pt>
                <c:pt idx="491">
                  <c:v>0.78288138719793399</c:v>
                </c:pt>
                <c:pt idx="492">
                  <c:v>0.7230594549958711</c:v>
                </c:pt>
                <c:pt idx="493">
                  <c:v>0.74627016129032264</c:v>
                </c:pt>
                <c:pt idx="494">
                  <c:v>0.74939516129032258</c:v>
                </c:pt>
                <c:pt idx="495">
                  <c:v>0.763174082427722</c:v>
                </c:pt>
                <c:pt idx="496">
                  <c:v>0.77913864069872507</c:v>
                </c:pt>
                <c:pt idx="497">
                  <c:v>0.76795284030010724</c:v>
                </c:pt>
                <c:pt idx="498">
                  <c:v>0.77428515471993731</c:v>
                </c:pt>
                <c:pt idx="499">
                  <c:v>0.75790043290043285</c:v>
                </c:pt>
                <c:pt idx="500">
                  <c:v>0.77072876932342904</c:v>
                </c:pt>
                <c:pt idx="501">
                  <c:v>0.74657253939021895</c:v>
                </c:pt>
                <c:pt idx="502">
                  <c:v>0.75380220149567267</c:v>
                </c:pt>
                <c:pt idx="503">
                  <c:v>0.78552171742386423</c:v>
                </c:pt>
                <c:pt idx="504">
                  <c:v>0.74679320054228804</c:v>
                </c:pt>
                <c:pt idx="505">
                  <c:v>0.78629343629343629</c:v>
                </c:pt>
                <c:pt idx="506">
                  <c:v>0.79458493936260222</c:v>
                </c:pt>
                <c:pt idx="507">
                  <c:v>0.7544838581108011</c:v>
                </c:pt>
                <c:pt idx="508">
                  <c:v>0.74006740884485755</c:v>
                </c:pt>
                <c:pt idx="509">
                  <c:v>0.77485004284490144</c:v>
                </c:pt>
                <c:pt idx="510">
                  <c:v>0.77323912563479791</c:v>
                </c:pt>
                <c:pt idx="511">
                  <c:v>0.80230642504118621</c:v>
                </c:pt>
                <c:pt idx="512">
                  <c:v>0.79210306793956808</c:v>
                </c:pt>
                <c:pt idx="513">
                  <c:v>0.81959706959706957</c:v>
                </c:pt>
                <c:pt idx="514">
                  <c:v>0.80632898386931062</c:v>
                </c:pt>
                <c:pt idx="515">
                  <c:v>0.79967108644259433</c:v>
                </c:pt>
                <c:pt idx="516">
                  <c:v>0.78580876795162513</c:v>
                </c:pt>
                <c:pt idx="517">
                  <c:v>0.80266444629475431</c:v>
                </c:pt>
                <c:pt idx="518">
                  <c:v>0.77120693129155748</c:v>
                </c:pt>
                <c:pt idx="519">
                  <c:v>0.8173132046627174</c:v>
                </c:pt>
                <c:pt idx="520">
                  <c:v>0.79782376372291852</c:v>
                </c:pt>
                <c:pt idx="521">
                  <c:v>0.77228123419322203</c:v>
                </c:pt>
                <c:pt idx="522">
                  <c:v>0.83117251821709093</c:v>
                </c:pt>
                <c:pt idx="523">
                  <c:v>0.82102186838657665</c:v>
                </c:pt>
                <c:pt idx="524">
                  <c:v>0.82700096432015435</c:v>
                </c:pt>
                <c:pt idx="525">
                  <c:v>0.83045477772100151</c:v>
                </c:pt>
                <c:pt idx="526">
                  <c:v>0.79554675903018301</c:v>
                </c:pt>
                <c:pt idx="527">
                  <c:v>0.85339700846999456</c:v>
                </c:pt>
                <c:pt idx="528">
                  <c:v>0.82016081584624434</c:v>
                </c:pt>
                <c:pt idx="529">
                  <c:v>0.78731343283582089</c:v>
                </c:pt>
                <c:pt idx="530">
                  <c:v>0.84560654571326932</c:v>
                </c:pt>
                <c:pt idx="531">
                  <c:v>0.7900076569678407</c:v>
                </c:pt>
                <c:pt idx="532">
                  <c:v>0.79718856931471382</c:v>
                </c:pt>
                <c:pt idx="533">
                  <c:v>0.80676465046165435</c:v>
                </c:pt>
                <c:pt idx="534">
                  <c:v>0.78472812234494471</c:v>
                </c:pt>
                <c:pt idx="535">
                  <c:v>0.83574610244988867</c:v>
                </c:pt>
                <c:pt idx="536">
                  <c:v>0.81170255183413076</c:v>
                </c:pt>
                <c:pt idx="537">
                  <c:v>0.81662125340599456</c:v>
                </c:pt>
                <c:pt idx="538">
                  <c:v>0.82633513931888547</c:v>
                </c:pt>
                <c:pt idx="539">
                  <c:v>0.80941683047833002</c:v>
                </c:pt>
                <c:pt idx="540">
                  <c:v>0.81393442622950818</c:v>
                </c:pt>
                <c:pt idx="541">
                  <c:v>0.83426243567753</c:v>
                </c:pt>
                <c:pt idx="542">
                  <c:v>0.81844283060293865</c:v>
                </c:pt>
                <c:pt idx="543">
                  <c:v>0.80067735830261977</c:v>
                </c:pt>
                <c:pt idx="544">
                  <c:v>0.82482191231062507</c:v>
                </c:pt>
                <c:pt idx="545">
                  <c:v>0.82050061863519552</c:v>
                </c:pt>
                <c:pt idx="546">
                  <c:v>0.83250384580580938</c:v>
                </c:pt>
                <c:pt idx="547">
                  <c:v>0.80443056504342736</c:v>
                </c:pt>
                <c:pt idx="548">
                  <c:v>0.80519962859795724</c:v>
                </c:pt>
                <c:pt idx="549">
                  <c:v>0.81356103476151986</c:v>
                </c:pt>
                <c:pt idx="550">
                  <c:v>0.80847068641769249</c:v>
                </c:pt>
                <c:pt idx="551">
                  <c:v>0.80351320079941102</c:v>
                </c:pt>
                <c:pt idx="552">
                  <c:v>0.77428998505231683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E89-4745-9F82-5B0E8B651464}"/>
            </c:ext>
          </c:extLst>
        </c:ser>
        <c:ser>
          <c:idx val="3"/>
          <c:order val="3"/>
          <c:tx>
            <c:v>AnR D</c:v>
          </c:tx>
          <c:spPr>
            <a:ln w="9525" cap="rnd" cmpd="sng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diamond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运行数据!$A$7:$A$999</c:f>
              <c:numCache>
                <c:formatCode>m/d/yyyy</c:formatCode>
                <c:ptCount val="993"/>
                <c:pt idx="0">
                  <c:v>43424</c:v>
                </c:pt>
                <c:pt idx="1">
                  <c:v>43425</c:v>
                </c:pt>
                <c:pt idx="2">
                  <c:v>43426</c:v>
                </c:pt>
                <c:pt idx="3">
                  <c:v>43427</c:v>
                </c:pt>
                <c:pt idx="4">
                  <c:v>43428</c:v>
                </c:pt>
                <c:pt idx="5">
                  <c:v>43429</c:v>
                </c:pt>
                <c:pt idx="6">
                  <c:v>43430</c:v>
                </c:pt>
                <c:pt idx="7">
                  <c:v>43431</c:v>
                </c:pt>
                <c:pt idx="8">
                  <c:v>43432</c:v>
                </c:pt>
                <c:pt idx="9">
                  <c:v>43433</c:v>
                </c:pt>
                <c:pt idx="10">
                  <c:v>43434</c:v>
                </c:pt>
                <c:pt idx="11">
                  <c:v>43435</c:v>
                </c:pt>
                <c:pt idx="12">
                  <c:v>43436</c:v>
                </c:pt>
                <c:pt idx="13">
                  <c:v>43437</c:v>
                </c:pt>
                <c:pt idx="14">
                  <c:v>43438</c:v>
                </c:pt>
                <c:pt idx="15">
                  <c:v>43439</c:v>
                </c:pt>
                <c:pt idx="16">
                  <c:v>43440</c:v>
                </c:pt>
                <c:pt idx="17">
                  <c:v>43441</c:v>
                </c:pt>
                <c:pt idx="18">
                  <c:v>43442</c:v>
                </c:pt>
                <c:pt idx="19">
                  <c:v>43443</c:v>
                </c:pt>
                <c:pt idx="20">
                  <c:v>43444</c:v>
                </c:pt>
                <c:pt idx="21">
                  <c:v>43445</c:v>
                </c:pt>
                <c:pt idx="22">
                  <c:v>43446</c:v>
                </c:pt>
                <c:pt idx="23">
                  <c:v>43447</c:v>
                </c:pt>
                <c:pt idx="24">
                  <c:v>43448</c:v>
                </c:pt>
                <c:pt idx="25">
                  <c:v>43449</c:v>
                </c:pt>
                <c:pt idx="26">
                  <c:v>43450</c:v>
                </c:pt>
                <c:pt idx="27">
                  <c:v>43451</c:v>
                </c:pt>
                <c:pt idx="28">
                  <c:v>43452</c:v>
                </c:pt>
                <c:pt idx="29">
                  <c:v>43453</c:v>
                </c:pt>
                <c:pt idx="30">
                  <c:v>43454</c:v>
                </c:pt>
                <c:pt idx="31">
                  <c:v>43455</c:v>
                </c:pt>
                <c:pt idx="32">
                  <c:v>43456</c:v>
                </c:pt>
                <c:pt idx="33">
                  <c:v>43457</c:v>
                </c:pt>
                <c:pt idx="34">
                  <c:v>43458</c:v>
                </c:pt>
                <c:pt idx="35">
                  <c:v>43459</c:v>
                </c:pt>
                <c:pt idx="36">
                  <c:v>43460</c:v>
                </c:pt>
                <c:pt idx="37">
                  <c:v>43461</c:v>
                </c:pt>
                <c:pt idx="38">
                  <c:v>43462</c:v>
                </c:pt>
                <c:pt idx="39">
                  <c:v>43463</c:v>
                </c:pt>
                <c:pt idx="40">
                  <c:v>43464</c:v>
                </c:pt>
                <c:pt idx="41">
                  <c:v>43465</c:v>
                </c:pt>
                <c:pt idx="42">
                  <c:v>43466</c:v>
                </c:pt>
                <c:pt idx="43">
                  <c:v>43467</c:v>
                </c:pt>
                <c:pt idx="44">
                  <c:v>43468</c:v>
                </c:pt>
                <c:pt idx="45">
                  <c:v>43469</c:v>
                </c:pt>
                <c:pt idx="46">
                  <c:v>43470</c:v>
                </c:pt>
                <c:pt idx="47">
                  <c:v>43471</c:v>
                </c:pt>
                <c:pt idx="48">
                  <c:v>43472</c:v>
                </c:pt>
                <c:pt idx="49">
                  <c:v>43473</c:v>
                </c:pt>
                <c:pt idx="50">
                  <c:v>43474</c:v>
                </c:pt>
                <c:pt idx="51">
                  <c:v>43475</c:v>
                </c:pt>
                <c:pt idx="52">
                  <c:v>43476</c:v>
                </c:pt>
                <c:pt idx="53">
                  <c:v>43477</c:v>
                </c:pt>
                <c:pt idx="54">
                  <c:v>43478</c:v>
                </c:pt>
                <c:pt idx="55">
                  <c:v>43479</c:v>
                </c:pt>
                <c:pt idx="56">
                  <c:v>43480</c:v>
                </c:pt>
                <c:pt idx="57">
                  <c:v>43481</c:v>
                </c:pt>
                <c:pt idx="58">
                  <c:v>43482</c:v>
                </c:pt>
                <c:pt idx="59">
                  <c:v>43483</c:v>
                </c:pt>
                <c:pt idx="60">
                  <c:v>43484</c:v>
                </c:pt>
                <c:pt idx="61">
                  <c:v>43485</c:v>
                </c:pt>
                <c:pt idx="62">
                  <c:v>43486</c:v>
                </c:pt>
                <c:pt idx="63">
                  <c:v>43487</c:v>
                </c:pt>
                <c:pt idx="64">
                  <c:v>43488</c:v>
                </c:pt>
                <c:pt idx="65">
                  <c:v>43489</c:v>
                </c:pt>
                <c:pt idx="66">
                  <c:v>43490</c:v>
                </c:pt>
                <c:pt idx="67">
                  <c:v>43491</c:v>
                </c:pt>
                <c:pt idx="68">
                  <c:v>43492</c:v>
                </c:pt>
                <c:pt idx="69">
                  <c:v>43493</c:v>
                </c:pt>
                <c:pt idx="70">
                  <c:v>43494</c:v>
                </c:pt>
                <c:pt idx="71">
                  <c:v>43495</c:v>
                </c:pt>
                <c:pt idx="72">
                  <c:v>43496</c:v>
                </c:pt>
                <c:pt idx="73">
                  <c:v>43497</c:v>
                </c:pt>
                <c:pt idx="74">
                  <c:v>43498</c:v>
                </c:pt>
                <c:pt idx="75">
                  <c:v>43499</c:v>
                </c:pt>
                <c:pt idx="76">
                  <c:v>43500</c:v>
                </c:pt>
                <c:pt idx="77">
                  <c:v>43501</c:v>
                </c:pt>
                <c:pt idx="78">
                  <c:v>43502</c:v>
                </c:pt>
                <c:pt idx="79">
                  <c:v>43503</c:v>
                </c:pt>
                <c:pt idx="80">
                  <c:v>43504</c:v>
                </c:pt>
                <c:pt idx="81">
                  <c:v>43505</c:v>
                </c:pt>
                <c:pt idx="82">
                  <c:v>43506</c:v>
                </c:pt>
                <c:pt idx="83">
                  <c:v>43507</c:v>
                </c:pt>
                <c:pt idx="84">
                  <c:v>43508</c:v>
                </c:pt>
                <c:pt idx="85">
                  <c:v>43509</c:v>
                </c:pt>
                <c:pt idx="86">
                  <c:v>43510</c:v>
                </c:pt>
                <c:pt idx="87">
                  <c:v>43511</c:v>
                </c:pt>
                <c:pt idx="88">
                  <c:v>43512</c:v>
                </c:pt>
                <c:pt idx="89">
                  <c:v>43513</c:v>
                </c:pt>
                <c:pt idx="90">
                  <c:v>43514</c:v>
                </c:pt>
                <c:pt idx="91">
                  <c:v>43515</c:v>
                </c:pt>
                <c:pt idx="92">
                  <c:v>43516</c:v>
                </c:pt>
                <c:pt idx="93">
                  <c:v>43517</c:v>
                </c:pt>
                <c:pt idx="94">
                  <c:v>43518</c:v>
                </c:pt>
                <c:pt idx="95">
                  <c:v>43519</c:v>
                </c:pt>
                <c:pt idx="96">
                  <c:v>43520</c:v>
                </c:pt>
                <c:pt idx="97">
                  <c:v>43521</c:v>
                </c:pt>
                <c:pt idx="98">
                  <c:v>43522</c:v>
                </c:pt>
                <c:pt idx="99">
                  <c:v>43523</c:v>
                </c:pt>
                <c:pt idx="100">
                  <c:v>43524</c:v>
                </c:pt>
                <c:pt idx="101">
                  <c:v>43525</c:v>
                </c:pt>
                <c:pt idx="102">
                  <c:v>43526</c:v>
                </c:pt>
                <c:pt idx="103">
                  <c:v>43527</c:v>
                </c:pt>
                <c:pt idx="104">
                  <c:v>43528</c:v>
                </c:pt>
                <c:pt idx="105">
                  <c:v>43529</c:v>
                </c:pt>
                <c:pt idx="106">
                  <c:v>43530</c:v>
                </c:pt>
                <c:pt idx="107">
                  <c:v>43531</c:v>
                </c:pt>
                <c:pt idx="108">
                  <c:v>43532</c:v>
                </c:pt>
                <c:pt idx="109">
                  <c:v>43533</c:v>
                </c:pt>
                <c:pt idx="110">
                  <c:v>43534</c:v>
                </c:pt>
                <c:pt idx="111">
                  <c:v>43535</c:v>
                </c:pt>
                <c:pt idx="112">
                  <c:v>43536</c:v>
                </c:pt>
                <c:pt idx="113">
                  <c:v>43537</c:v>
                </c:pt>
                <c:pt idx="114">
                  <c:v>43538</c:v>
                </c:pt>
                <c:pt idx="115">
                  <c:v>43539</c:v>
                </c:pt>
                <c:pt idx="116">
                  <c:v>43540</c:v>
                </c:pt>
                <c:pt idx="117">
                  <c:v>43541</c:v>
                </c:pt>
                <c:pt idx="118">
                  <c:v>43542</c:v>
                </c:pt>
                <c:pt idx="119">
                  <c:v>43543</c:v>
                </c:pt>
                <c:pt idx="120">
                  <c:v>43544</c:v>
                </c:pt>
                <c:pt idx="121">
                  <c:v>43545</c:v>
                </c:pt>
                <c:pt idx="122">
                  <c:v>43546</c:v>
                </c:pt>
                <c:pt idx="123">
                  <c:v>43547</c:v>
                </c:pt>
                <c:pt idx="124">
                  <c:v>43548</c:v>
                </c:pt>
                <c:pt idx="125">
                  <c:v>43549</c:v>
                </c:pt>
                <c:pt idx="126">
                  <c:v>43550</c:v>
                </c:pt>
                <c:pt idx="127">
                  <c:v>43551</c:v>
                </c:pt>
                <c:pt idx="128">
                  <c:v>43552</c:v>
                </c:pt>
                <c:pt idx="129">
                  <c:v>43553</c:v>
                </c:pt>
                <c:pt idx="130">
                  <c:v>43554</c:v>
                </c:pt>
                <c:pt idx="131">
                  <c:v>43555</c:v>
                </c:pt>
                <c:pt idx="132">
                  <c:v>43556</c:v>
                </c:pt>
                <c:pt idx="133">
                  <c:v>43557</c:v>
                </c:pt>
                <c:pt idx="134">
                  <c:v>43558</c:v>
                </c:pt>
                <c:pt idx="135">
                  <c:v>43559</c:v>
                </c:pt>
                <c:pt idx="136">
                  <c:v>43560</c:v>
                </c:pt>
                <c:pt idx="137">
                  <c:v>43561</c:v>
                </c:pt>
                <c:pt idx="138">
                  <c:v>43562</c:v>
                </c:pt>
                <c:pt idx="139">
                  <c:v>43563</c:v>
                </c:pt>
                <c:pt idx="140">
                  <c:v>43564</c:v>
                </c:pt>
                <c:pt idx="141">
                  <c:v>43565</c:v>
                </c:pt>
                <c:pt idx="142">
                  <c:v>43566</c:v>
                </c:pt>
                <c:pt idx="143">
                  <c:v>43567</c:v>
                </c:pt>
                <c:pt idx="144">
                  <c:v>43568</c:v>
                </c:pt>
                <c:pt idx="145">
                  <c:v>43569</c:v>
                </c:pt>
                <c:pt idx="146">
                  <c:v>43570</c:v>
                </c:pt>
                <c:pt idx="147">
                  <c:v>43571</c:v>
                </c:pt>
                <c:pt idx="148">
                  <c:v>43572</c:v>
                </c:pt>
                <c:pt idx="149">
                  <c:v>43573</c:v>
                </c:pt>
                <c:pt idx="150">
                  <c:v>43574</c:v>
                </c:pt>
                <c:pt idx="151">
                  <c:v>43575</c:v>
                </c:pt>
                <c:pt idx="152">
                  <c:v>43576</c:v>
                </c:pt>
                <c:pt idx="153">
                  <c:v>43577</c:v>
                </c:pt>
                <c:pt idx="154">
                  <c:v>43578</c:v>
                </c:pt>
                <c:pt idx="155">
                  <c:v>43579</c:v>
                </c:pt>
                <c:pt idx="156">
                  <c:v>43580</c:v>
                </c:pt>
                <c:pt idx="157">
                  <c:v>43581</c:v>
                </c:pt>
                <c:pt idx="158">
                  <c:v>43582</c:v>
                </c:pt>
                <c:pt idx="159">
                  <c:v>43583</c:v>
                </c:pt>
                <c:pt idx="160">
                  <c:v>43584</c:v>
                </c:pt>
                <c:pt idx="161">
                  <c:v>43585</c:v>
                </c:pt>
                <c:pt idx="162">
                  <c:v>43586</c:v>
                </c:pt>
                <c:pt idx="163">
                  <c:v>43587</c:v>
                </c:pt>
                <c:pt idx="164">
                  <c:v>43588</c:v>
                </c:pt>
                <c:pt idx="165">
                  <c:v>43589</c:v>
                </c:pt>
                <c:pt idx="166">
                  <c:v>43590</c:v>
                </c:pt>
                <c:pt idx="167">
                  <c:v>43591</c:v>
                </c:pt>
                <c:pt idx="168">
                  <c:v>43592</c:v>
                </c:pt>
                <c:pt idx="169">
                  <c:v>43593</c:v>
                </c:pt>
                <c:pt idx="170">
                  <c:v>43594</c:v>
                </c:pt>
                <c:pt idx="171">
                  <c:v>43595</c:v>
                </c:pt>
                <c:pt idx="172">
                  <c:v>43596</c:v>
                </c:pt>
                <c:pt idx="173">
                  <c:v>43597</c:v>
                </c:pt>
                <c:pt idx="174">
                  <c:v>43598</c:v>
                </c:pt>
                <c:pt idx="175">
                  <c:v>43599</c:v>
                </c:pt>
                <c:pt idx="176">
                  <c:v>43600</c:v>
                </c:pt>
                <c:pt idx="177">
                  <c:v>43601</c:v>
                </c:pt>
                <c:pt idx="178">
                  <c:v>43602</c:v>
                </c:pt>
                <c:pt idx="179">
                  <c:v>43603</c:v>
                </c:pt>
                <c:pt idx="180">
                  <c:v>43604</c:v>
                </c:pt>
                <c:pt idx="181">
                  <c:v>43605</c:v>
                </c:pt>
                <c:pt idx="182">
                  <c:v>43606</c:v>
                </c:pt>
                <c:pt idx="183">
                  <c:v>43607</c:v>
                </c:pt>
                <c:pt idx="184">
                  <c:v>43608</c:v>
                </c:pt>
                <c:pt idx="185">
                  <c:v>43609</c:v>
                </c:pt>
                <c:pt idx="186">
                  <c:v>43610</c:v>
                </c:pt>
                <c:pt idx="187">
                  <c:v>43611</c:v>
                </c:pt>
                <c:pt idx="188">
                  <c:v>43612</c:v>
                </c:pt>
                <c:pt idx="189">
                  <c:v>43613</c:v>
                </c:pt>
                <c:pt idx="190">
                  <c:v>43614</c:v>
                </c:pt>
                <c:pt idx="191">
                  <c:v>43615</c:v>
                </c:pt>
                <c:pt idx="192">
                  <c:v>43616</c:v>
                </c:pt>
                <c:pt idx="193">
                  <c:v>43617</c:v>
                </c:pt>
                <c:pt idx="194">
                  <c:v>43618</c:v>
                </c:pt>
                <c:pt idx="195">
                  <c:v>43619</c:v>
                </c:pt>
                <c:pt idx="196">
                  <c:v>43620</c:v>
                </c:pt>
                <c:pt idx="197">
                  <c:v>43621</c:v>
                </c:pt>
                <c:pt idx="198">
                  <c:v>43622</c:v>
                </c:pt>
                <c:pt idx="199">
                  <c:v>43623</c:v>
                </c:pt>
                <c:pt idx="200">
                  <c:v>43624</c:v>
                </c:pt>
                <c:pt idx="201">
                  <c:v>43625</c:v>
                </c:pt>
                <c:pt idx="202">
                  <c:v>43626</c:v>
                </c:pt>
                <c:pt idx="203">
                  <c:v>43627</c:v>
                </c:pt>
                <c:pt idx="204">
                  <c:v>43628</c:v>
                </c:pt>
                <c:pt idx="205">
                  <c:v>43629</c:v>
                </c:pt>
                <c:pt idx="206">
                  <c:v>43630</c:v>
                </c:pt>
                <c:pt idx="207">
                  <c:v>43631</c:v>
                </c:pt>
                <c:pt idx="208">
                  <c:v>43632</c:v>
                </c:pt>
                <c:pt idx="209">
                  <c:v>43633</c:v>
                </c:pt>
                <c:pt idx="210">
                  <c:v>43634</c:v>
                </c:pt>
                <c:pt idx="211">
                  <c:v>43635</c:v>
                </c:pt>
                <c:pt idx="212">
                  <c:v>43636</c:v>
                </c:pt>
                <c:pt idx="213">
                  <c:v>43637</c:v>
                </c:pt>
                <c:pt idx="214">
                  <c:v>43638</c:v>
                </c:pt>
                <c:pt idx="215">
                  <c:v>43639</c:v>
                </c:pt>
                <c:pt idx="216">
                  <c:v>43640</c:v>
                </c:pt>
                <c:pt idx="217">
                  <c:v>43641</c:v>
                </c:pt>
                <c:pt idx="218">
                  <c:v>43642</c:v>
                </c:pt>
                <c:pt idx="219">
                  <c:v>43643</c:v>
                </c:pt>
                <c:pt idx="220">
                  <c:v>43644</c:v>
                </c:pt>
                <c:pt idx="221">
                  <c:v>43645</c:v>
                </c:pt>
                <c:pt idx="222">
                  <c:v>43646</c:v>
                </c:pt>
                <c:pt idx="223">
                  <c:v>43647</c:v>
                </c:pt>
                <c:pt idx="224">
                  <c:v>43648</c:v>
                </c:pt>
                <c:pt idx="225">
                  <c:v>43649</c:v>
                </c:pt>
                <c:pt idx="226">
                  <c:v>43650</c:v>
                </c:pt>
                <c:pt idx="227">
                  <c:v>43651</c:v>
                </c:pt>
                <c:pt idx="228">
                  <c:v>43652</c:v>
                </c:pt>
                <c:pt idx="229">
                  <c:v>43653</c:v>
                </c:pt>
                <c:pt idx="230">
                  <c:v>43654</c:v>
                </c:pt>
                <c:pt idx="231">
                  <c:v>43655</c:v>
                </c:pt>
                <c:pt idx="232">
                  <c:v>43656</c:v>
                </c:pt>
                <c:pt idx="233">
                  <c:v>43657</c:v>
                </c:pt>
                <c:pt idx="234">
                  <c:v>43658</c:v>
                </c:pt>
                <c:pt idx="235">
                  <c:v>43659</c:v>
                </c:pt>
                <c:pt idx="236">
                  <c:v>43660</c:v>
                </c:pt>
                <c:pt idx="237">
                  <c:v>43661</c:v>
                </c:pt>
                <c:pt idx="238">
                  <c:v>43662</c:v>
                </c:pt>
                <c:pt idx="239">
                  <c:v>43663</c:v>
                </c:pt>
                <c:pt idx="240">
                  <c:v>43664</c:v>
                </c:pt>
                <c:pt idx="241">
                  <c:v>43665</c:v>
                </c:pt>
                <c:pt idx="242">
                  <c:v>43666</c:v>
                </c:pt>
                <c:pt idx="243">
                  <c:v>43667</c:v>
                </c:pt>
                <c:pt idx="244">
                  <c:v>43668</c:v>
                </c:pt>
                <c:pt idx="245">
                  <c:v>43669</c:v>
                </c:pt>
                <c:pt idx="246">
                  <c:v>43670</c:v>
                </c:pt>
                <c:pt idx="247">
                  <c:v>43671</c:v>
                </c:pt>
                <c:pt idx="248">
                  <c:v>43672</c:v>
                </c:pt>
                <c:pt idx="249">
                  <c:v>43673</c:v>
                </c:pt>
                <c:pt idx="250">
                  <c:v>43674</c:v>
                </c:pt>
                <c:pt idx="251">
                  <c:v>43675</c:v>
                </c:pt>
                <c:pt idx="252">
                  <c:v>43676</c:v>
                </c:pt>
                <c:pt idx="253">
                  <c:v>43677</c:v>
                </c:pt>
                <c:pt idx="254">
                  <c:v>43678</c:v>
                </c:pt>
                <c:pt idx="255">
                  <c:v>43679</c:v>
                </c:pt>
                <c:pt idx="256">
                  <c:v>43680</c:v>
                </c:pt>
                <c:pt idx="257">
                  <c:v>43681</c:v>
                </c:pt>
                <c:pt idx="258">
                  <c:v>43682</c:v>
                </c:pt>
                <c:pt idx="259">
                  <c:v>43683</c:v>
                </c:pt>
                <c:pt idx="260">
                  <c:v>43684</c:v>
                </c:pt>
                <c:pt idx="261">
                  <c:v>43685</c:v>
                </c:pt>
                <c:pt idx="262">
                  <c:v>43686</c:v>
                </c:pt>
                <c:pt idx="263">
                  <c:v>43687</c:v>
                </c:pt>
                <c:pt idx="264">
                  <c:v>43688</c:v>
                </c:pt>
                <c:pt idx="265">
                  <c:v>43689</c:v>
                </c:pt>
                <c:pt idx="266">
                  <c:v>43690</c:v>
                </c:pt>
                <c:pt idx="267">
                  <c:v>43691</c:v>
                </c:pt>
                <c:pt idx="268">
                  <c:v>43692</c:v>
                </c:pt>
                <c:pt idx="269">
                  <c:v>43693</c:v>
                </c:pt>
                <c:pt idx="270">
                  <c:v>43694</c:v>
                </c:pt>
                <c:pt idx="271">
                  <c:v>43695</c:v>
                </c:pt>
                <c:pt idx="272">
                  <c:v>43696</c:v>
                </c:pt>
                <c:pt idx="273">
                  <c:v>43697</c:v>
                </c:pt>
                <c:pt idx="274">
                  <c:v>43698</c:v>
                </c:pt>
                <c:pt idx="275">
                  <c:v>43699</c:v>
                </c:pt>
                <c:pt idx="276">
                  <c:v>43700</c:v>
                </c:pt>
                <c:pt idx="277">
                  <c:v>43701</c:v>
                </c:pt>
                <c:pt idx="278">
                  <c:v>43702</c:v>
                </c:pt>
                <c:pt idx="279">
                  <c:v>43703</c:v>
                </c:pt>
                <c:pt idx="280">
                  <c:v>43704</c:v>
                </c:pt>
                <c:pt idx="281">
                  <c:v>43705</c:v>
                </c:pt>
                <c:pt idx="282">
                  <c:v>43706</c:v>
                </c:pt>
                <c:pt idx="283">
                  <c:v>43707</c:v>
                </c:pt>
                <c:pt idx="284">
                  <c:v>43708</c:v>
                </c:pt>
                <c:pt idx="285">
                  <c:v>43709</c:v>
                </c:pt>
                <c:pt idx="286">
                  <c:v>43710</c:v>
                </c:pt>
                <c:pt idx="287">
                  <c:v>43711</c:v>
                </c:pt>
                <c:pt idx="288">
                  <c:v>43712</c:v>
                </c:pt>
                <c:pt idx="289">
                  <c:v>43713</c:v>
                </c:pt>
                <c:pt idx="290">
                  <c:v>43714</c:v>
                </c:pt>
                <c:pt idx="291">
                  <c:v>43715</c:v>
                </c:pt>
                <c:pt idx="292">
                  <c:v>43716</c:v>
                </c:pt>
                <c:pt idx="293">
                  <c:v>43717</c:v>
                </c:pt>
                <c:pt idx="294">
                  <c:v>43718</c:v>
                </c:pt>
                <c:pt idx="295">
                  <c:v>43719</c:v>
                </c:pt>
                <c:pt idx="296">
                  <c:v>43720</c:v>
                </c:pt>
                <c:pt idx="297">
                  <c:v>43721</c:v>
                </c:pt>
                <c:pt idx="298">
                  <c:v>43722</c:v>
                </c:pt>
                <c:pt idx="299">
                  <c:v>43723</c:v>
                </c:pt>
                <c:pt idx="300">
                  <c:v>43724</c:v>
                </c:pt>
                <c:pt idx="301">
                  <c:v>43725</c:v>
                </c:pt>
                <c:pt idx="302">
                  <c:v>43726</c:v>
                </c:pt>
                <c:pt idx="303">
                  <c:v>43727</c:v>
                </c:pt>
                <c:pt idx="304">
                  <c:v>43728</c:v>
                </c:pt>
                <c:pt idx="305">
                  <c:v>43729</c:v>
                </c:pt>
                <c:pt idx="306">
                  <c:v>43730</c:v>
                </c:pt>
                <c:pt idx="307">
                  <c:v>43731</c:v>
                </c:pt>
                <c:pt idx="308">
                  <c:v>43732</c:v>
                </c:pt>
                <c:pt idx="309">
                  <c:v>43733</c:v>
                </c:pt>
                <c:pt idx="310">
                  <c:v>43734</c:v>
                </c:pt>
                <c:pt idx="311">
                  <c:v>43735</c:v>
                </c:pt>
                <c:pt idx="312">
                  <c:v>43736</c:v>
                </c:pt>
                <c:pt idx="313">
                  <c:v>43737</c:v>
                </c:pt>
                <c:pt idx="314">
                  <c:v>43738</c:v>
                </c:pt>
                <c:pt idx="315">
                  <c:v>43739</c:v>
                </c:pt>
                <c:pt idx="316">
                  <c:v>43740</c:v>
                </c:pt>
                <c:pt idx="317">
                  <c:v>43741</c:v>
                </c:pt>
                <c:pt idx="318">
                  <c:v>43742</c:v>
                </c:pt>
                <c:pt idx="319">
                  <c:v>43743</c:v>
                </c:pt>
                <c:pt idx="320">
                  <c:v>43744</c:v>
                </c:pt>
                <c:pt idx="321">
                  <c:v>43745</c:v>
                </c:pt>
                <c:pt idx="322">
                  <c:v>43746</c:v>
                </c:pt>
                <c:pt idx="323">
                  <c:v>43747</c:v>
                </c:pt>
                <c:pt idx="324">
                  <c:v>43748</c:v>
                </c:pt>
                <c:pt idx="325">
                  <c:v>43749</c:v>
                </c:pt>
                <c:pt idx="326">
                  <c:v>43750</c:v>
                </c:pt>
                <c:pt idx="327">
                  <c:v>43751</c:v>
                </c:pt>
                <c:pt idx="328">
                  <c:v>43752</c:v>
                </c:pt>
                <c:pt idx="329">
                  <c:v>43753</c:v>
                </c:pt>
                <c:pt idx="330">
                  <c:v>43754</c:v>
                </c:pt>
                <c:pt idx="331">
                  <c:v>43755</c:v>
                </c:pt>
                <c:pt idx="332">
                  <c:v>43756</c:v>
                </c:pt>
                <c:pt idx="333">
                  <c:v>43757</c:v>
                </c:pt>
                <c:pt idx="334">
                  <c:v>43758</c:v>
                </c:pt>
                <c:pt idx="335">
                  <c:v>43759</c:v>
                </c:pt>
                <c:pt idx="336">
                  <c:v>43760</c:v>
                </c:pt>
                <c:pt idx="337">
                  <c:v>43761</c:v>
                </c:pt>
                <c:pt idx="338">
                  <c:v>43762</c:v>
                </c:pt>
                <c:pt idx="339">
                  <c:v>43763</c:v>
                </c:pt>
                <c:pt idx="340">
                  <c:v>43764</c:v>
                </c:pt>
                <c:pt idx="341">
                  <c:v>43765</c:v>
                </c:pt>
                <c:pt idx="342">
                  <c:v>43766</c:v>
                </c:pt>
                <c:pt idx="343">
                  <c:v>43767</c:v>
                </c:pt>
                <c:pt idx="344">
                  <c:v>43768</c:v>
                </c:pt>
                <c:pt idx="345">
                  <c:v>43769</c:v>
                </c:pt>
                <c:pt idx="346">
                  <c:v>43770</c:v>
                </c:pt>
                <c:pt idx="347">
                  <c:v>43771</c:v>
                </c:pt>
                <c:pt idx="348">
                  <c:v>43772</c:v>
                </c:pt>
                <c:pt idx="349">
                  <c:v>43773</c:v>
                </c:pt>
                <c:pt idx="350">
                  <c:v>43774</c:v>
                </c:pt>
                <c:pt idx="351">
                  <c:v>43775</c:v>
                </c:pt>
                <c:pt idx="352">
                  <c:v>43776</c:v>
                </c:pt>
                <c:pt idx="353">
                  <c:v>43777</c:v>
                </c:pt>
                <c:pt idx="354">
                  <c:v>43778</c:v>
                </c:pt>
                <c:pt idx="355">
                  <c:v>43779</c:v>
                </c:pt>
                <c:pt idx="356">
                  <c:v>43780</c:v>
                </c:pt>
                <c:pt idx="357">
                  <c:v>43781</c:v>
                </c:pt>
                <c:pt idx="358">
                  <c:v>43782</c:v>
                </c:pt>
                <c:pt idx="359">
                  <c:v>43783</c:v>
                </c:pt>
                <c:pt idx="360">
                  <c:v>43784</c:v>
                </c:pt>
                <c:pt idx="361">
                  <c:v>43785</c:v>
                </c:pt>
                <c:pt idx="362">
                  <c:v>43786</c:v>
                </c:pt>
                <c:pt idx="363">
                  <c:v>43787</c:v>
                </c:pt>
                <c:pt idx="364">
                  <c:v>43788</c:v>
                </c:pt>
                <c:pt idx="365">
                  <c:v>43789</c:v>
                </c:pt>
                <c:pt idx="366">
                  <c:v>43790</c:v>
                </c:pt>
                <c:pt idx="367">
                  <c:v>43791</c:v>
                </c:pt>
                <c:pt idx="368">
                  <c:v>43792</c:v>
                </c:pt>
                <c:pt idx="369">
                  <c:v>43793</c:v>
                </c:pt>
                <c:pt idx="370">
                  <c:v>43794</c:v>
                </c:pt>
                <c:pt idx="371">
                  <c:v>43795</c:v>
                </c:pt>
                <c:pt idx="372">
                  <c:v>43796</c:v>
                </c:pt>
                <c:pt idx="373">
                  <c:v>43797</c:v>
                </c:pt>
                <c:pt idx="374">
                  <c:v>43798</c:v>
                </c:pt>
                <c:pt idx="375">
                  <c:v>43799</c:v>
                </c:pt>
                <c:pt idx="376">
                  <c:v>43800</c:v>
                </c:pt>
                <c:pt idx="377">
                  <c:v>43801</c:v>
                </c:pt>
                <c:pt idx="378">
                  <c:v>43802</c:v>
                </c:pt>
                <c:pt idx="379">
                  <c:v>43803</c:v>
                </c:pt>
                <c:pt idx="380">
                  <c:v>43804</c:v>
                </c:pt>
                <c:pt idx="381">
                  <c:v>43805</c:v>
                </c:pt>
                <c:pt idx="382">
                  <c:v>43806</c:v>
                </c:pt>
                <c:pt idx="383">
                  <c:v>43807</c:v>
                </c:pt>
                <c:pt idx="384">
                  <c:v>43808</c:v>
                </c:pt>
                <c:pt idx="385">
                  <c:v>43809</c:v>
                </c:pt>
                <c:pt idx="386">
                  <c:v>43810</c:v>
                </c:pt>
                <c:pt idx="387">
                  <c:v>43811</c:v>
                </c:pt>
                <c:pt idx="388">
                  <c:v>43812</c:v>
                </c:pt>
                <c:pt idx="389">
                  <c:v>43813</c:v>
                </c:pt>
                <c:pt idx="390">
                  <c:v>43814</c:v>
                </c:pt>
                <c:pt idx="391">
                  <c:v>43815</c:v>
                </c:pt>
                <c:pt idx="392">
                  <c:v>43816</c:v>
                </c:pt>
                <c:pt idx="393">
                  <c:v>43817</c:v>
                </c:pt>
                <c:pt idx="394">
                  <c:v>43818</c:v>
                </c:pt>
                <c:pt idx="395">
                  <c:v>43819</c:v>
                </c:pt>
                <c:pt idx="396">
                  <c:v>43820</c:v>
                </c:pt>
                <c:pt idx="397">
                  <c:v>43821</c:v>
                </c:pt>
                <c:pt idx="398">
                  <c:v>43822</c:v>
                </c:pt>
                <c:pt idx="399">
                  <c:v>43823</c:v>
                </c:pt>
                <c:pt idx="400">
                  <c:v>43824</c:v>
                </c:pt>
                <c:pt idx="401">
                  <c:v>43825</c:v>
                </c:pt>
                <c:pt idx="402">
                  <c:v>43826</c:v>
                </c:pt>
                <c:pt idx="403">
                  <c:v>43827</c:v>
                </c:pt>
                <c:pt idx="404">
                  <c:v>43828</c:v>
                </c:pt>
                <c:pt idx="405">
                  <c:v>43829</c:v>
                </c:pt>
                <c:pt idx="406">
                  <c:v>43830</c:v>
                </c:pt>
                <c:pt idx="407">
                  <c:v>43831</c:v>
                </c:pt>
                <c:pt idx="408">
                  <c:v>43832</c:v>
                </c:pt>
                <c:pt idx="409">
                  <c:v>43833</c:v>
                </c:pt>
                <c:pt idx="410">
                  <c:v>43834</c:v>
                </c:pt>
                <c:pt idx="411">
                  <c:v>43835</c:v>
                </c:pt>
                <c:pt idx="412">
                  <c:v>43836</c:v>
                </c:pt>
                <c:pt idx="413">
                  <c:v>43837</c:v>
                </c:pt>
                <c:pt idx="414">
                  <c:v>43838</c:v>
                </c:pt>
                <c:pt idx="415">
                  <c:v>43839</c:v>
                </c:pt>
                <c:pt idx="416">
                  <c:v>43840</c:v>
                </c:pt>
                <c:pt idx="417">
                  <c:v>43841</c:v>
                </c:pt>
                <c:pt idx="418">
                  <c:v>43842</c:v>
                </c:pt>
                <c:pt idx="419">
                  <c:v>43843</c:v>
                </c:pt>
                <c:pt idx="420">
                  <c:v>43844</c:v>
                </c:pt>
                <c:pt idx="421">
                  <c:v>43845</c:v>
                </c:pt>
                <c:pt idx="422">
                  <c:v>43846</c:v>
                </c:pt>
                <c:pt idx="423">
                  <c:v>43847</c:v>
                </c:pt>
                <c:pt idx="424">
                  <c:v>43848</c:v>
                </c:pt>
                <c:pt idx="425">
                  <c:v>43849</c:v>
                </c:pt>
                <c:pt idx="426">
                  <c:v>43850</c:v>
                </c:pt>
                <c:pt idx="427">
                  <c:v>43851</c:v>
                </c:pt>
                <c:pt idx="428">
                  <c:v>43852</c:v>
                </c:pt>
                <c:pt idx="429">
                  <c:v>43853</c:v>
                </c:pt>
                <c:pt idx="430">
                  <c:v>43854</c:v>
                </c:pt>
                <c:pt idx="431">
                  <c:v>43855</c:v>
                </c:pt>
                <c:pt idx="432">
                  <c:v>43856</c:v>
                </c:pt>
                <c:pt idx="433">
                  <c:v>43857</c:v>
                </c:pt>
                <c:pt idx="434">
                  <c:v>43858</c:v>
                </c:pt>
                <c:pt idx="435">
                  <c:v>43859</c:v>
                </c:pt>
                <c:pt idx="436">
                  <c:v>43860</c:v>
                </c:pt>
                <c:pt idx="437">
                  <c:v>43861</c:v>
                </c:pt>
                <c:pt idx="438">
                  <c:v>43862</c:v>
                </c:pt>
                <c:pt idx="439">
                  <c:v>43863</c:v>
                </c:pt>
                <c:pt idx="440">
                  <c:v>43864</c:v>
                </c:pt>
                <c:pt idx="441">
                  <c:v>43865</c:v>
                </c:pt>
                <c:pt idx="442">
                  <c:v>43866</c:v>
                </c:pt>
                <c:pt idx="443">
                  <c:v>43867</c:v>
                </c:pt>
                <c:pt idx="444">
                  <c:v>43868</c:v>
                </c:pt>
                <c:pt idx="445">
                  <c:v>43869</c:v>
                </c:pt>
                <c:pt idx="446">
                  <c:v>43870</c:v>
                </c:pt>
                <c:pt idx="447">
                  <c:v>43871</c:v>
                </c:pt>
                <c:pt idx="448">
                  <c:v>43872</c:v>
                </c:pt>
                <c:pt idx="449">
                  <c:v>43873</c:v>
                </c:pt>
                <c:pt idx="450">
                  <c:v>43874</c:v>
                </c:pt>
                <c:pt idx="451">
                  <c:v>43875</c:v>
                </c:pt>
                <c:pt idx="452">
                  <c:v>43876</c:v>
                </c:pt>
                <c:pt idx="453">
                  <c:v>43877</c:v>
                </c:pt>
                <c:pt idx="454">
                  <c:v>43878</c:v>
                </c:pt>
                <c:pt idx="455">
                  <c:v>43879</c:v>
                </c:pt>
                <c:pt idx="456">
                  <c:v>43880</c:v>
                </c:pt>
                <c:pt idx="457">
                  <c:v>43881</c:v>
                </c:pt>
                <c:pt idx="458">
                  <c:v>43882</c:v>
                </c:pt>
                <c:pt idx="459">
                  <c:v>43883</c:v>
                </c:pt>
                <c:pt idx="460">
                  <c:v>43884</c:v>
                </c:pt>
                <c:pt idx="461">
                  <c:v>43885</c:v>
                </c:pt>
                <c:pt idx="462">
                  <c:v>43886</c:v>
                </c:pt>
                <c:pt idx="463">
                  <c:v>43887</c:v>
                </c:pt>
                <c:pt idx="464">
                  <c:v>43888</c:v>
                </c:pt>
                <c:pt idx="465">
                  <c:v>43889</c:v>
                </c:pt>
                <c:pt idx="466">
                  <c:v>43890</c:v>
                </c:pt>
                <c:pt idx="467">
                  <c:v>43891</c:v>
                </c:pt>
                <c:pt idx="468">
                  <c:v>43892</c:v>
                </c:pt>
                <c:pt idx="469">
                  <c:v>43893</c:v>
                </c:pt>
                <c:pt idx="470">
                  <c:v>43894</c:v>
                </c:pt>
                <c:pt idx="471">
                  <c:v>43895</c:v>
                </c:pt>
                <c:pt idx="472">
                  <c:v>43896</c:v>
                </c:pt>
                <c:pt idx="473">
                  <c:v>43897</c:v>
                </c:pt>
                <c:pt idx="474">
                  <c:v>43898</c:v>
                </c:pt>
                <c:pt idx="475">
                  <c:v>43899</c:v>
                </c:pt>
                <c:pt idx="476">
                  <c:v>43900</c:v>
                </c:pt>
                <c:pt idx="477">
                  <c:v>43901</c:v>
                </c:pt>
                <c:pt idx="478">
                  <c:v>43902</c:v>
                </c:pt>
                <c:pt idx="479">
                  <c:v>43903</c:v>
                </c:pt>
                <c:pt idx="480">
                  <c:v>43904</c:v>
                </c:pt>
                <c:pt idx="481">
                  <c:v>43905</c:v>
                </c:pt>
                <c:pt idx="482">
                  <c:v>43906</c:v>
                </c:pt>
                <c:pt idx="483">
                  <c:v>43907</c:v>
                </c:pt>
                <c:pt idx="484">
                  <c:v>43908</c:v>
                </c:pt>
                <c:pt idx="485">
                  <c:v>43909</c:v>
                </c:pt>
                <c:pt idx="486">
                  <c:v>43910</c:v>
                </c:pt>
                <c:pt idx="487">
                  <c:v>43911</c:v>
                </c:pt>
                <c:pt idx="488">
                  <c:v>43912</c:v>
                </c:pt>
                <c:pt idx="489">
                  <c:v>43913</c:v>
                </c:pt>
                <c:pt idx="490">
                  <c:v>43914</c:v>
                </c:pt>
                <c:pt idx="491">
                  <c:v>43915</c:v>
                </c:pt>
                <c:pt idx="492">
                  <c:v>43916</c:v>
                </c:pt>
                <c:pt idx="493">
                  <c:v>43917</c:v>
                </c:pt>
                <c:pt idx="494">
                  <c:v>43918</c:v>
                </c:pt>
                <c:pt idx="495">
                  <c:v>43919</c:v>
                </c:pt>
                <c:pt idx="496">
                  <c:v>43920</c:v>
                </c:pt>
                <c:pt idx="497">
                  <c:v>43921</c:v>
                </c:pt>
                <c:pt idx="498">
                  <c:v>43922</c:v>
                </c:pt>
                <c:pt idx="499">
                  <c:v>43923</c:v>
                </c:pt>
                <c:pt idx="500">
                  <c:v>43924</c:v>
                </c:pt>
                <c:pt idx="501">
                  <c:v>43925</c:v>
                </c:pt>
                <c:pt idx="502">
                  <c:v>43926</c:v>
                </c:pt>
                <c:pt idx="503">
                  <c:v>43927</c:v>
                </c:pt>
                <c:pt idx="504">
                  <c:v>43928</c:v>
                </c:pt>
                <c:pt idx="505">
                  <c:v>43929</c:v>
                </c:pt>
                <c:pt idx="506">
                  <c:v>43930</c:v>
                </c:pt>
                <c:pt idx="507">
                  <c:v>43931</c:v>
                </c:pt>
                <c:pt idx="508">
                  <c:v>43932</c:v>
                </c:pt>
                <c:pt idx="509">
                  <c:v>43933</c:v>
                </c:pt>
                <c:pt idx="510">
                  <c:v>43934</c:v>
                </c:pt>
                <c:pt idx="511">
                  <c:v>43935</c:v>
                </c:pt>
                <c:pt idx="512">
                  <c:v>43936</c:v>
                </c:pt>
                <c:pt idx="513">
                  <c:v>43937</c:v>
                </c:pt>
                <c:pt idx="514">
                  <c:v>43938</c:v>
                </c:pt>
                <c:pt idx="515">
                  <c:v>43939</c:v>
                </c:pt>
                <c:pt idx="516">
                  <c:v>43940</c:v>
                </c:pt>
                <c:pt idx="517">
                  <c:v>43941</c:v>
                </c:pt>
                <c:pt idx="518">
                  <c:v>43942</c:v>
                </c:pt>
                <c:pt idx="519">
                  <c:v>43943</c:v>
                </c:pt>
                <c:pt idx="520">
                  <c:v>43944</c:v>
                </c:pt>
                <c:pt idx="521">
                  <c:v>43945</c:v>
                </c:pt>
                <c:pt idx="522">
                  <c:v>43946</c:v>
                </c:pt>
                <c:pt idx="523">
                  <c:v>43947</c:v>
                </c:pt>
                <c:pt idx="524">
                  <c:v>43948</c:v>
                </c:pt>
                <c:pt idx="525">
                  <c:v>43949</c:v>
                </c:pt>
                <c:pt idx="526">
                  <c:v>43950</c:v>
                </c:pt>
                <c:pt idx="527">
                  <c:v>43951</c:v>
                </c:pt>
                <c:pt idx="528">
                  <c:v>43952</c:v>
                </c:pt>
                <c:pt idx="529">
                  <c:v>43953</c:v>
                </c:pt>
                <c:pt idx="530">
                  <c:v>43954</c:v>
                </c:pt>
                <c:pt idx="531">
                  <c:v>43955</c:v>
                </c:pt>
                <c:pt idx="532">
                  <c:v>43956</c:v>
                </c:pt>
                <c:pt idx="533">
                  <c:v>43957</c:v>
                </c:pt>
                <c:pt idx="534">
                  <c:v>43958</c:v>
                </c:pt>
                <c:pt idx="535">
                  <c:v>43959</c:v>
                </c:pt>
                <c:pt idx="536">
                  <c:v>43960</c:v>
                </c:pt>
                <c:pt idx="537">
                  <c:v>43961</c:v>
                </c:pt>
                <c:pt idx="538">
                  <c:v>43962</c:v>
                </c:pt>
                <c:pt idx="539">
                  <c:v>43963</c:v>
                </c:pt>
                <c:pt idx="540">
                  <c:v>43964</c:v>
                </c:pt>
                <c:pt idx="541">
                  <c:v>43965</c:v>
                </c:pt>
                <c:pt idx="542">
                  <c:v>43966</c:v>
                </c:pt>
                <c:pt idx="543">
                  <c:v>43967</c:v>
                </c:pt>
                <c:pt idx="544">
                  <c:v>43968</c:v>
                </c:pt>
                <c:pt idx="545">
                  <c:v>43969</c:v>
                </c:pt>
                <c:pt idx="546">
                  <c:v>43970</c:v>
                </c:pt>
                <c:pt idx="547">
                  <c:v>43971</c:v>
                </c:pt>
                <c:pt idx="548">
                  <c:v>43972</c:v>
                </c:pt>
                <c:pt idx="549">
                  <c:v>43973</c:v>
                </c:pt>
                <c:pt idx="550">
                  <c:v>43974</c:v>
                </c:pt>
                <c:pt idx="551">
                  <c:v>43975</c:v>
                </c:pt>
                <c:pt idx="552">
                  <c:v>43976</c:v>
                </c:pt>
                <c:pt idx="553">
                  <c:v>43977</c:v>
                </c:pt>
              </c:numCache>
            </c:numRef>
          </c:cat>
          <c:val>
            <c:numRef>
              <c:f>运行数据!$FC$7:$FC$999</c:f>
              <c:numCache>
                <c:formatCode>0%</c:formatCode>
                <c:ptCount val="993"/>
                <c:pt idx="0">
                  <c:v>0.82858293075684375</c:v>
                </c:pt>
                <c:pt idx="1">
                  <c:v>0.78266003204857892</c:v>
                </c:pt>
                <c:pt idx="2">
                  <c:v>0.7830813534917207</c:v>
                </c:pt>
                <c:pt idx="3">
                  <c:v>0.76039256363201146</c:v>
                </c:pt>
                <c:pt idx="4">
                  <c:v>0.68994755244755246</c:v>
                </c:pt>
                <c:pt idx="5">
                  <c:v>0.76571637426900585</c:v>
                </c:pt>
                <c:pt idx="6">
                  <c:v>0.76436090225563913</c:v>
                </c:pt>
                <c:pt idx="7">
                  <c:v>0.79803098306066311</c:v>
                </c:pt>
                <c:pt idx="8">
                  <c:v>0.77461706783369799</c:v>
                </c:pt>
                <c:pt idx="9">
                  <c:v>0.78197908286403861</c:v>
                </c:pt>
                <c:pt idx="10">
                  <c:v>0.72857544254003936</c:v>
                </c:pt>
                <c:pt idx="11">
                  <c:v>0.7978803304681632</c:v>
                </c:pt>
                <c:pt idx="12">
                  <c:v>0.7977470558115719</c:v>
                </c:pt>
                <c:pt idx="13">
                  <c:v>0.78707025411061282</c:v>
                </c:pt>
                <c:pt idx="14">
                  <c:v>0.77293947882183178</c:v>
                </c:pt>
                <c:pt idx="15">
                  <c:v>0.7671752435134902</c:v>
                </c:pt>
                <c:pt idx="16">
                  <c:v>0.76738919443545783</c:v>
                </c:pt>
                <c:pt idx="17">
                  <c:v>0.78746955944210761</c:v>
                </c:pt>
                <c:pt idx="18">
                  <c:v>0.76371486623772433</c:v>
                </c:pt>
                <c:pt idx="19">
                  <c:v>0.7480489671002295</c:v>
                </c:pt>
                <c:pt idx="20">
                  <c:v>0.77651574494751685</c:v>
                </c:pt>
                <c:pt idx="21">
                  <c:v>0.72632087628865971</c:v>
                </c:pt>
                <c:pt idx="22">
                  <c:v>0.73471081238071534</c:v>
                </c:pt>
                <c:pt idx="23">
                  <c:v>0.76882536133514334</c:v>
                </c:pt>
                <c:pt idx="24">
                  <c:v>0.78226365667616915</c:v>
                </c:pt>
                <c:pt idx="25">
                  <c:v>0.76584967320261432</c:v>
                </c:pt>
                <c:pt idx="26">
                  <c:v>0.76685262668526266</c:v>
                </c:pt>
                <c:pt idx="27">
                  <c:v>0.7719864176570459</c:v>
                </c:pt>
                <c:pt idx="28">
                  <c:v>0.79563475147071361</c:v>
                </c:pt>
                <c:pt idx="29">
                  <c:v>0.74811552468874398</c:v>
                </c:pt>
                <c:pt idx="30">
                  <c:v>0.78042884990253414</c:v>
                </c:pt>
                <c:pt idx="31">
                  <c:v>0.78717948717948716</c:v>
                </c:pt>
                <c:pt idx="32">
                  <c:v>0.79975810718875195</c:v>
                </c:pt>
                <c:pt idx="33">
                  <c:v>0.80487990270598964</c:v>
                </c:pt>
                <c:pt idx="34">
                  <c:v>0.7964831804281346</c:v>
                </c:pt>
                <c:pt idx="35">
                  <c:v>0.79028555029415981</c:v>
                </c:pt>
                <c:pt idx="36">
                  <c:v>0.79262048192771084</c:v>
                </c:pt>
                <c:pt idx="37">
                  <c:v>0.79290076335877857</c:v>
                </c:pt>
                <c:pt idx="38">
                  <c:v>0.78619344773790956</c:v>
                </c:pt>
                <c:pt idx="39">
                  <c:v>0.78065749235474002</c:v>
                </c:pt>
                <c:pt idx="40">
                  <c:v>0.77248475609756095</c:v>
                </c:pt>
                <c:pt idx="41">
                  <c:v>0.78315195485691258</c:v>
                </c:pt>
                <c:pt idx="42">
                  <c:v>0.75305129852252917</c:v>
                </c:pt>
                <c:pt idx="43">
                  <c:v>0.78857925257731964</c:v>
                </c:pt>
                <c:pt idx="44">
                  <c:v>0.78062002371675421</c:v>
                </c:pt>
                <c:pt idx="45">
                  <c:v>0.77823648543386814</c:v>
                </c:pt>
                <c:pt idx="46">
                  <c:v>0.75726088067455921</c:v>
                </c:pt>
                <c:pt idx="47">
                  <c:v>0.76709287870715681</c:v>
                </c:pt>
                <c:pt idx="48">
                  <c:v>0.74958092754702932</c:v>
                </c:pt>
                <c:pt idx="49">
                  <c:v>0.75701999792767594</c:v>
                </c:pt>
                <c:pt idx="50">
                  <c:v>0.73574766355140186</c:v>
                </c:pt>
                <c:pt idx="51">
                  <c:v>0.82654941373534341</c:v>
                </c:pt>
                <c:pt idx="52">
                  <c:v>0.79544728434504797</c:v>
                </c:pt>
                <c:pt idx="53">
                  <c:v>0.81636582430806259</c:v>
                </c:pt>
                <c:pt idx="54">
                  <c:v>0.69304998373631133</c:v>
                </c:pt>
                <c:pt idx="55">
                  <c:v>0.74763313609467463</c:v>
                </c:pt>
                <c:pt idx="56">
                  <c:v>0.76598579040852577</c:v>
                </c:pt>
                <c:pt idx="57">
                  <c:v>0.81927710843373491</c:v>
                </c:pt>
                <c:pt idx="58">
                  <c:v>0.76228501228501222</c:v>
                </c:pt>
                <c:pt idx="59">
                  <c:v>0.7753320683111955</c:v>
                </c:pt>
                <c:pt idx="60">
                  <c:v>0.79307366106486565</c:v>
                </c:pt>
                <c:pt idx="61">
                  <c:v>0.80326017923929149</c:v>
                </c:pt>
                <c:pt idx="62">
                  <c:v>0.78975903614457832</c:v>
                </c:pt>
                <c:pt idx="63">
                  <c:v>0.77017699115044247</c:v>
                </c:pt>
                <c:pt idx="64">
                  <c:v>0.80499999999999994</c:v>
                </c:pt>
                <c:pt idx="65">
                  <c:v>0.78786117568913983</c:v>
                </c:pt>
                <c:pt idx="66">
                  <c:v>0.80080864757818304</c:v>
                </c:pt>
                <c:pt idx="67">
                  <c:v>0.78458995750039351</c:v>
                </c:pt>
                <c:pt idx="68">
                  <c:v>0.76447979978548442</c:v>
                </c:pt>
                <c:pt idx="69">
                  <c:v>0.76615575807787906</c:v>
                </c:pt>
                <c:pt idx="70">
                  <c:v>0.78501055594651659</c:v>
                </c:pt>
                <c:pt idx="71">
                  <c:v>0.7843670208384812</c:v>
                </c:pt>
                <c:pt idx="72">
                  <c:v>0.72583546341001615</c:v>
                </c:pt>
                <c:pt idx="73">
                  <c:v>0.76084288052373161</c:v>
                </c:pt>
                <c:pt idx="74">
                  <c:v>0.80215708875349911</c:v>
                </c:pt>
                <c:pt idx="75">
                  <c:v>0.74828440716736555</c:v>
                </c:pt>
                <c:pt idx="76">
                  <c:v>0.7551700564006153</c:v>
                </c:pt>
                <c:pt idx="77">
                  <c:v>0.75739875389408096</c:v>
                </c:pt>
                <c:pt idx="78">
                  <c:v>0.78106276397210483</c:v>
                </c:pt>
                <c:pt idx="79">
                  <c:v>0.73706306470749294</c:v>
                </c:pt>
                <c:pt idx="80">
                  <c:v>0.78666666666666663</c:v>
                </c:pt>
                <c:pt idx="81">
                  <c:v>0.79110912875408856</c:v>
                </c:pt>
                <c:pt idx="82">
                  <c:v>0.73801212566599306</c:v>
                </c:pt>
                <c:pt idx="83">
                  <c:v>0.73992865222309234</c:v>
                </c:pt>
                <c:pt idx="84">
                  <c:v>0.74961195188203344</c:v>
                </c:pt>
                <c:pt idx="85">
                  <c:v>0.77722177742193754</c:v>
                </c:pt>
                <c:pt idx="86">
                  <c:v>0.76644124277173376</c:v>
                </c:pt>
                <c:pt idx="87">
                  <c:v>0.75541044776119404</c:v>
                </c:pt>
                <c:pt idx="88">
                  <c:v>0.7518489515357174</c:v>
                </c:pt>
                <c:pt idx="89">
                  <c:v>0.77539756782039293</c:v>
                </c:pt>
                <c:pt idx="90">
                  <c:v>0.76896963024130649</c:v>
                </c:pt>
                <c:pt idx="91">
                  <c:v>0.82166166872464275</c:v>
                </c:pt>
                <c:pt idx="92">
                  <c:v>0.74974882786336239</c:v>
                </c:pt>
                <c:pt idx="93">
                  <c:v>0.78919051112741501</c:v>
                </c:pt>
                <c:pt idx="94">
                  <c:v>0.81948360290844335</c:v>
                </c:pt>
                <c:pt idx="95">
                  <c:v>0.82540983606557372</c:v>
                </c:pt>
                <c:pt idx="96">
                  <c:v>0.78770284353133846</c:v>
                </c:pt>
                <c:pt idx="97">
                  <c:v>0.83334828235716207</c:v>
                </c:pt>
                <c:pt idx="98">
                  <c:v>0.83826240282119102</c:v>
                </c:pt>
                <c:pt idx="99">
                  <c:v>0.80508674150247272</c:v>
                </c:pt>
                <c:pt idx="100">
                  <c:v>0.79568345323741008</c:v>
                </c:pt>
                <c:pt idx="101">
                  <c:v>0.76907596847224546</c:v>
                </c:pt>
                <c:pt idx="102">
                  <c:v>0.79087086034694232</c:v>
                </c:pt>
                <c:pt idx="103">
                  <c:v>0.80643421998562181</c:v>
                </c:pt>
                <c:pt idx="104">
                  <c:v>0.83826240282119102</c:v>
                </c:pt>
                <c:pt idx="105">
                  <c:v>0.76186097830084587</c:v>
                </c:pt>
                <c:pt idx="106">
                  <c:v>0.77475380483437783</c:v>
                </c:pt>
                <c:pt idx="107">
                  <c:v>0.77808310433841288</c:v>
                </c:pt>
                <c:pt idx="108">
                  <c:v>0.79087086034694232</c:v>
                </c:pt>
                <c:pt idx="109">
                  <c:v>0.77118873544543731</c:v>
                </c:pt>
                <c:pt idx="110">
                  <c:v>0.785131770967465</c:v>
                </c:pt>
                <c:pt idx="111">
                  <c:v>0.78075559782138848</c:v>
                </c:pt>
                <c:pt idx="112">
                  <c:v>0.77475380483437783</c:v>
                </c:pt>
                <c:pt idx="113">
                  <c:v>0.76997516485398654</c:v>
                </c:pt>
                <c:pt idx="114">
                  <c:v>0.77462935345205719</c:v>
                </c:pt>
                <c:pt idx="115">
                  <c:v>0.73376383763837638</c:v>
                </c:pt>
                <c:pt idx="116">
                  <c:v>0.74709507931696473</c:v>
                </c:pt>
                <c:pt idx="117">
                  <c:v>0.79521220991009822</c:v>
                </c:pt>
                <c:pt idx="118">
                  <c:v>0.79272546088689588</c:v>
                </c:pt>
                <c:pt idx="119">
                  <c:v>0.80037620503174234</c:v>
                </c:pt>
                <c:pt idx="120">
                  <c:v>0.80282023002993541</c:v>
                </c:pt>
                <c:pt idx="121">
                  <c:v>0.83943561350241114</c:v>
                </c:pt>
                <c:pt idx="122">
                  <c:v>0.81413173652694615</c:v>
                </c:pt>
                <c:pt idx="123">
                  <c:v>0.78271583956492186</c:v>
                </c:pt>
                <c:pt idx="124">
                  <c:v>0.79272546088689588</c:v>
                </c:pt>
                <c:pt idx="125">
                  <c:v>0.78001833180568281</c:v>
                </c:pt>
                <c:pt idx="126">
                  <c:v>0.77975365037931321</c:v>
                </c:pt>
                <c:pt idx="127">
                  <c:v>0.78967463479415667</c:v>
                </c:pt>
                <c:pt idx="128">
                  <c:v>0.73754227733934608</c:v>
                </c:pt>
                <c:pt idx="129">
                  <c:v>0.73387784956723157</c:v>
                </c:pt>
                <c:pt idx="130">
                  <c:v>0.78589938343311583</c:v>
                </c:pt>
                <c:pt idx="131">
                  <c:v>0.73938294010889294</c:v>
                </c:pt>
                <c:pt idx="132">
                  <c:v>0.81319210399614827</c:v>
                </c:pt>
                <c:pt idx="133">
                  <c:v>0.76264591439688711</c:v>
                </c:pt>
                <c:pt idx="134">
                  <c:v>0.77516697513478716</c:v>
                </c:pt>
                <c:pt idx="135">
                  <c:v>0.77839020122484692</c:v>
                </c:pt>
                <c:pt idx="136">
                  <c:v>0.8005823561816322</c:v>
                </c:pt>
                <c:pt idx="137">
                  <c:v>0.806385560442894</c:v>
                </c:pt>
                <c:pt idx="138">
                  <c:v>0.79219593192195936</c:v>
                </c:pt>
                <c:pt idx="139">
                  <c:v>0.79037475345167651</c:v>
                </c:pt>
                <c:pt idx="140">
                  <c:v>0.81044276709983665</c:v>
                </c:pt>
                <c:pt idx="141">
                  <c:v>0.77386800035723857</c:v>
                </c:pt>
                <c:pt idx="142">
                  <c:v>0.69561194818926775</c:v>
                </c:pt>
                <c:pt idx="143">
                  <c:v>0.74412773818949596</c:v>
                </c:pt>
                <c:pt idx="144">
                  <c:v>0.6931161931161931</c:v>
                </c:pt>
                <c:pt idx="145">
                  <c:v>0.61706724277612746</c:v>
                </c:pt>
                <c:pt idx="146">
                  <c:v>0.59794180269694819</c:v>
                </c:pt>
                <c:pt idx="147">
                  <c:v>0.70775109170305672</c:v>
                </c:pt>
                <c:pt idx="148">
                  <c:v>0.71984952423102455</c:v>
                </c:pt>
                <c:pt idx="149">
                  <c:v>0.68016538976042806</c:v>
                </c:pt>
                <c:pt idx="150">
                  <c:v>0.73952095808383234</c:v>
                </c:pt>
                <c:pt idx="151">
                  <c:v>0.77334030318870883</c:v>
                </c:pt>
                <c:pt idx="152">
                  <c:v>0.74795918367346936</c:v>
                </c:pt>
                <c:pt idx="153">
                  <c:v>0.73083975064173079</c:v>
                </c:pt>
                <c:pt idx="154">
                  <c:v>0.74496036240090602</c:v>
                </c:pt>
                <c:pt idx="155">
                  <c:v>0.71055495103373234</c:v>
                </c:pt>
                <c:pt idx="156">
                  <c:v>0.66161822895347244</c:v>
                </c:pt>
                <c:pt idx="157">
                  <c:v>0.53864326695916298</c:v>
                </c:pt>
                <c:pt idx="158">
                  <c:v>0.64123245684787866</c:v>
                </c:pt>
                <c:pt idx="159">
                  <c:v>0.72362591306430368</c:v>
                </c:pt>
                <c:pt idx="160">
                  <c:v>0.78647089669638182</c:v>
                </c:pt>
                <c:pt idx="161">
                  <c:v>0.7675851254480287</c:v>
                </c:pt>
                <c:pt idx="162">
                  <c:v>0.79938456278314385</c:v>
                </c:pt>
                <c:pt idx="163">
                  <c:v>0.82058436022630399</c:v>
                </c:pt>
                <c:pt idx="164">
                  <c:v>0.79896</c:v>
                </c:pt>
                <c:pt idx="165">
                  <c:v>0.82087698874660453</c:v>
                </c:pt>
                <c:pt idx="166">
                  <c:v>0.75909237206308333</c:v>
                </c:pt>
                <c:pt idx="167">
                  <c:v>0.74471557351569784</c:v>
                </c:pt>
                <c:pt idx="168">
                  <c:v>0.75277018276010943</c:v>
                </c:pt>
                <c:pt idx="169">
                  <c:v>0.71535974130961999</c:v>
                </c:pt>
                <c:pt idx="170">
                  <c:v>0.73713119899560575</c:v>
                </c:pt>
                <c:pt idx="171">
                  <c:v>0.77270352958734423</c:v>
                </c:pt>
                <c:pt idx="172">
                  <c:v>0.71133304385584029</c:v>
                </c:pt>
                <c:pt idx="173">
                  <c:v>0.70361445783132526</c:v>
                </c:pt>
                <c:pt idx="174">
                  <c:v>0.69889675270607832</c:v>
                </c:pt>
                <c:pt idx="175">
                  <c:v>0.76415283056611316</c:v>
                </c:pt>
                <c:pt idx="176">
                  <c:v>0.67217927390155596</c:v>
                </c:pt>
                <c:pt idx="177">
                  <c:v>0.7192107995846313</c:v>
                </c:pt>
                <c:pt idx="178">
                  <c:v>0.74099009900990098</c:v>
                </c:pt>
                <c:pt idx="179">
                  <c:v>0.76761619190404795</c:v>
                </c:pt>
                <c:pt idx="180">
                  <c:v>0.64903090623363013</c:v>
                </c:pt>
                <c:pt idx="181">
                  <c:v>0.74938499384993851</c:v>
                </c:pt>
                <c:pt idx="182">
                  <c:v>0.75729078613694001</c:v>
                </c:pt>
                <c:pt idx="183">
                  <c:v>0.73306168861934995</c:v>
                </c:pt>
                <c:pt idx="184">
                  <c:v>0.76588862662820179</c:v>
                </c:pt>
                <c:pt idx="185">
                  <c:v>0.6675286710141668</c:v>
                </c:pt>
                <c:pt idx="186">
                  <c:v>0.73264992311635058</c:v>
                </c:pt>
                <c:pt idx="187">
                  <c:v>0.70057055080096553</c:v>
                </c:pt>
                <c:pt idx="188">
                  <c:v>0.69361791609715073</c:v>
                </c:pt>
                <c:pt idx="189">
                  <c:v>0.7852167499795133</c:v>
                </c:pt>
                <c:pt idx="190">
                  <c:v>0.72357723577235777</c:v>
                </c:pt>
                <c:pt idx="191">
                  <c:v>0.7153987568939858</c:v>
                </c:pt>
                <c:pt idx="192">
                  <c:v>0.70200216000664617</c:v>
                </c:pt>
                <c:pt idx="193">
                  <c:v>0.70638412498877612</c:v>
                </c:pt>
                <c:pt idx="194">
                  <c:v>0.6885531035982172</c:v>
                </c:pt>
                <c:pt idx="195">
                  <c:v>0.72789172831203763</c:v>
                </c:pt>
                <c:pt idx="196">
                  <c:v>0.74314068884997075</c:v>
                </c:pt>
                <c:pt idx="197">
                  <c:v>0.74391298083849589</c:v>
                </c:pt>
                <c:pt idx="198">
                  <c:v>0.69065838321084927</c:v>
                </c:pt>
                <c:pt idx="199">
                  <c:v>0.63579806221315649</c:v>
                </c:pt>
                <c:pt idx="200">
                  <c:v>0.66562405408132386</c:v>
                </c:pt>
                <c:pt idx="201">
                  <c:v>0.85491512041058038</c:v>
                </c:pt>
                <c:pt idx="202">
                  <c:v>0.73603275705186533</c:v>
                </c:pt>
                <c:pt idx="203">
                  <c:v>0.71185251978759645</c:v>
                </c:pt>
                <c:pt idx="204">
                  <c:v>0.72419121197489134</c:v>
                </c:pt>
                <c:pt idx="205">
                  <c:v>0.72748796464367449</c:v>
                </c:pt>
                <c:pt idx="206">
                  <c:v>0.58875219683655544</c:v>
                </c:pt>
                <c:pt idx="207">
                  <c:v>0.71238895787563283</c:v>
                </c:pt>
                <c:pt idx="208">
                  <c:v>0.66845277963831218</c:v>
                </c:pt>
                <c:pt idx="209">
                  <c:v>0.67936473870586966</c:v>
                </c:pt>
                <c:pt idx="210">
                  <c:v>0.72411172335170049</c:v>
                </c:pt>
                <c:pt idx="211">
                  <c:v>0.71078257790368271</c:v>
                </c:pt>
                <c:pt idx="212">
                  <c:v>0.73758865248226946</c:v>
                </c:pt>
                <c:pt idx="213">
                  <c:v>0.72562308701355493</c:v>
                </c:pt>
                <c:pt idx="214">
                  <c:v>0.64772110689093876</c:v>
                </c:pt>
                <c:pt idx="215">
                  <c:v>0.67396206393420877</c:v>
                </c:pt>
                <c:pt idx="216">
                  <c:v>0.80592105263157898</c:v>
                </c:pt>
                <c:pt idx="217">
                  <c:v>0.59901383807857478</c:v>
                </c:pt>
                <c:pt idx="218">
                  <c:v>0.72060024499795827</c:v>
                </c:pt>
                <c:pt idx="219">
                  <c:v>0.69698712051517941</c:v>
                </c:pt>
                <c:pt idx="220">
                  <c:v>0.72983945377375892</c:v>
                </c:pt>
                <c:pt idx="221">
                  <c:v>0.75602277704774423</c:v>
                </c:pt>
                <c:pt idx="222">
                  <c:v>0.7053364269141531</c:v>
                </c:pt>
                <c:pt idx="223">
                  <c:v>0.73910880534432521</c:v>
                </c:pt>
                <c:pt idx="224">
                  <c:v>0.70081709616593335</c:v>
                </c:pt>
                <c:pt idx="225">
                  <c:v>0.73789663771605474</c:v>
                </c:pt>
                <c:pt idx="226">
                  <c:v>0.60201435979258078</c:v>
                </c:pt>
                <c:pt idx="227">
                  <c:v>0.66262626262626267</c:v>
                </c:pt>
                <c:pt idx="228">
                  <c:v>0.5809674465073682</c:v>
                </c:pt>
                <c:pt idx="229">
                  <c:v>0.61992254345672348</c:v>
                </c:pt>
                <c:pt idx="230">
                  <c:v>0.64745157043445545</c:v>
                </c:pt>
                <c:pt idx="231">
                  <c:v>0.57068290561113533</c:v>
                </c:pt>
                <c:pt idx="232">
                  <c:v>0.67955228521090261</c:v>
                </c:pt>
                <c:pt idx="233">
                  <c:v>0.6574366283212868</c:v>
                </c:pt>
                <c:pt idx="234">
                  <c:v>0.69300879262277504</c:v>
                </c:pt>
                <c:pt idx="235">
                  <c:v>0.7152274937857992</c:v>
                </c:pt>
                <c:pt idx="236">
                  <c:v>0.77013062975238844</c:v>
                </c:pt>
                <c:pt idx="237">
                  <c:v>0.76415749280967971</c:v>
                </c:pt>
                <c:pt idx="238">
                  <c:v>0.71523178807947019</c:v>
                </c:pt>
                <c:pt idx="239">
                  <c:v>0.75683425731217735</c:v>
                </c:pt>
                <c:pt idx="240">
                  <c:v>0.70225444433409479</c:v>
                </c:pt>
                <c:pt idx="241">
                  <c:v>0.76830438956278901</c:v>
                </c:pt>
                <c:pt idx="242">
                  <c:v>0.73978255693992545</c:v>
                </c:pt>
                <c:pt idx="243">
                  <c:v>0.75921450151057401</c:v>
                </c:pt>
                <c:pt idx="244">
                  <c:v>0.67932248548862884</c:v>
                </c:pt>
                <c:pt idx="245">
                  <c:v>0.69488996643043643</c:v>
                </c:pt>
                <c:pt idx="246">
                  <c:v>0.70942917547568718</c:v>
                </c:pt>
                <c:pt idx="247">
                  <c:v>0.70139604609762951</c:v>
                </c:pt>
                <c:pt idx="248">
                  <c:v>0.68031444480838521</c:v>
                </c:pt>
                <c:pt idx="249">
                  <c:v>0.72245712006382123</c:v>
                </c:pt>
                <c:pt idx="250">
                  <c:v>0.69333442515558463</c:v>
                </c:pt>
                <c:pt idx="251">
                  <c:v>0.6388328912466843</c:v>
                </c:pt>
                <c:pt idx="252">
                  <c:v>0.68549323017408126</c:v>
                </c:pt>
                <c:pt idx="253">
                  <c:v>0.73097848152659362</c:v>
                </c:pt>
                <c:pt idx="254">
                  <c:v>0.70491293532338306</c:v>
                </c:pt>
                <c:pt idx="255">
                  <c:v>0.71172434147421237</c:v>
                </c:pt>
                <c:pt idx="256">
                  <c:v>0.68123803446075304</c:v>
                </c:pt>
                <c:pt idx="257">
                  <c:v>0.6585862160488366</c:v>
                </c:pt>
                <c:pt idx="258">
                  <c:v>0.63014512433166425</c:v>
                </c:pt>
                <c:pt idx="259">
                  <c:v>0.62332589285714279</c:v>
                </c:pt>
                <c:pt idx="260">
                  <c:v>0.62997633988272805</c:v>
                </c:pt>
                <c:pt idx="261">
                  <c:v>0.64319999999999999</c:v>
                </c:pt>
                <c:pt idx="262">
                  <c:v>0.71355932203389827</c:v>
                </c:pt>
                <c:pt idx="263">
                  <c:v>0.69796390148484044</c:v>
                </c:pt>
                <c:pt idx="264">
                  <c:v>0.66576560865015688</c:v>
                </c:pt>
                <c:pt idx="265">
                  <c:v>0.78558202691025802</c:v>
                </c:pt>
                <c:pt idx="266">
                  <c:v>0.55494030109015402</c:v>
                </c:pt>
                <c:pt idx="267">
                  <c:v>0.62855337965887559</c:v>
                </c:pt>
                <c:pt idx="268">
                  <c:v>0.58316111061191478</c:v>
                </c:pt>
                <c:pt idx="269">
                  <c:v>0.61706885306997106</c:v>
                </c:pt>
                <c:pt idx="270">
                  <c:v>0.71469319096028672</c:v>
                </c:pt>
                <c:pt idx="271">
                  <c:v>0.66596658711217183</c:v>
                </c:pt>
                <c:pt idx="272">
                  <c:v>0.75438095238095237</c:v>
                </c:pt>
                <c:pt idx="273">
                  <c:v>0.65990521327014218</c:v>
                </c:pt>
                <c:pt idx="274">
                  <c:v>0.72854057944934314</c:v>
                </c:pt>
                <c:pt idx="275">
                  <c:v>0.68077601410934752</c:v>
                </c:pt>
                <c:pt idx="276">
                  <c:v>0.58296351084812625</c:v>
                </c:pt>
                <c:pt idx="277">
                  <c:v>0.61255411255411252</c:v>
                </c:pt>
                <c:pt idx="278">
                  <c:v>0.63024752924109162</c:v>
                </c:pt>
                <c:pt idx="279">
                  <c:v>0.65628936476516109</c:v>
                </c:pt>
                <c:pt idx="280">
                  <c:v>0.71612119107561423</c:v>
                </c:pt>
                <c:pt idx="281">
                  <c:v>0.65025186729199236</c:v>
                </c:pt>
                <c:pt idx="282">
                  <c:v>0.57671315949060031</c:v>
                </c:pt>
                <c:pt idx="283">
                  <c:v>0.57017678708685626</c:v>
                </c:pt>
                <c:pt idx="284">
                  <c:v>0.54995072126153577</c:v>
                </c:pt>
                <c:pt idx="285">
                  <c:v>0.59083429323679448</c:v>
                </c:pt>
                <c:pt idx="286">
                  <c:v>0.58460346163781973</c:v>
                </c:pt>
                <c:pt idx="287">
                  <c:v>0.55698818897637792</c:v>
                </c:pt>
                <c:pt idx="288">
                  <c:v>0.59081681971967126</c:v>
                </c:pt>
                <c:pt idx="289">
                  <c:v>0.6053252761778869</c:v>
                </c:pt>
                <c:pt idx="290">
                  <c:v>0.6260444444444444</c:v>
                </c:pt>
                <c:pt idx="291">
                  <c:v>0.65609555189456348</c:v>
                </c:pt>
                <c:pt idx="292">
                  <c:v>0.67505098572399724</c:v>
                </c:pt>
                <c:pt idx="293">
                  <c:v>0.64291199508524044</c:v>
                </c:pt>
                <c:pt idx="294">
                  <c:v>0.67340363210310494</c:v>
                </c:pt>
                <c:pt idx="295">
                  <c:v>0.69352903817655775</c:v>
                </c:pt>
                <c:pt idx="296">
                  <c:v>0.65905911801516603</c:v>
                </c:pt>
                <c:pt idx="297">
                  <c:v>0.64864864864864868</c:v>
                </c:pt>
                <c:pt idx="298">
                  <c:v>0.67040673211781199</c:v>
                </c:pt>
                <c:pt idx="299">
                  <c:v>0.69353797604532741</c:v>
                </c:pt>
                <c:pt idx="300">
                  <c:v>0.65939813324750562</c:v>
                </c:pt>
                <c:pt idx="301">
                  <c:v>0.64775626594627045</c:v>
                </c:pt>
                <c:pt idx="302">
                  <c:v>0.6486808034152145</c:v>
                </c:pt>
                <c:pt idx="303">
                  <c:v>0.63258360461675056</c:v>
                </c:pt>
                <c:pt idx="304">
                  <c:v>0.62728506426119579</c:v>
                </c:pt>
                <c:pt idx="305">
                  <c:v>0.60683969964087492</c:v>
                </c:pt>
                <c:pt idx="306">
                  <c:v>0.61892327778204437</c:v>
                </c:pt>
                <c:pt idx="307">
                  <c:v>0.57826839826839826</c:v>
                </c:pt>
                <c:pt idx="308">
                  <c:v>0.59908045977011493</c:v>
                </c:pt>
                <c:pt idx="309">
                  <c:v>0.65440857101491234</c:v>
                </c:pt>
                <c:pt idx="310">
                  <c:v>0.58738435660218669</c:v>
                </c:pt>
                <c:pt idx="311">
                  <c:v>0.54731651811113213</c:v>
                </c:pt>
                <c:pt idx="312">
                  <c:v>0.6557511930228731</c:v>
                </c:pt>
                <c:pt idx="313">
                  <c:v>0.62368489696548124</c:v>
                </c:pt>
                <c:pt idx="314">
                  <c:v>0.62614783162105647</c:v>
                </c:pt>
                <c:pt idx="315">
                  <c:v>0.62822658796581798</c:v>
                </c:pt>
                <c:pt idx="316">
                  <c:v>0.59732371642782578</c:v>
                </c:pt>
                <c:pt idx="317">
                  <c:v>0.5997543925939921</c:v>
                </c:pt>
                <c:pt idx="318">
                  <c:v>0.62115217601080763</c:v>
                </c:pt>
                <c:pt idx="319">
                  <c:v>0.61739307121812459</c:v>
                </c:pt>
                <c:pt idx="320">
                  <c:v>0.63704653719311111</c:v>
                </c:pt>
                <c:pt idx="321">
                  <c:v>0.62381371685745035</c:v>
                </c:pt>
                <c:pt idx="322">
                  <c:v>0.60706278026905824</c:v>
                </c:pt>
                <c:pt idx="323">
                  <c:v>0.60989171788118235</c:v>
                </c:pt>
                <c:pt idx="324">
                  <c:v>0.6238413051538747</c:v>
                </c:pt>
                <c:pt idx="325">
                  <c:v>0.62567084078711988</c:v>
                </c:pt>
                <c:pt idx="326">
                  <c:v>0.6083929422985217</c:v>
                </c:pt>
                <c:pt idx="327">
                  <c:v>0.6603523864670362</c:v>
                </c:pt>
                <c:pt idx="328">
                  <c:v>0.57825091186699473</c:v>
                </c:pt>
                <c:pt idx="329">
                  <c:v>0.5390320786204339</c:v>
                </c:pt>
                <c:pt idx="330">
                  <c:v>0.5430147058823529</c:v>
                </c:pt>
                <c:pt idx="331">
                  <c:v>0.54248884481903814</c:v>
                </c:pt>
                <c:pt idx="332">
                  <c:v>0.59767461742327099</c:v>
                </c:pt>
                <c:pt idx="333">
                  <c:v>0.57262222222222214</c:v>
                </c:pt>
                <c:pt idx="334">
                  <c:v>0.59695173581710415</c:v>
                </c:pt>
                <c:pt idx="335">
                  <c:v>0.55304039059032406</c:v>
                </c:pt>
                <c:pt idx="336">
                  <c:v>0.5348683667574482</c:v>
                </c:pt>
                <c:pt idx="337">
                  <c:v>0.50225704795162252</c:v>
                </c:pt>
                <c:pt idx="338">
                  <c:v>0.51755812063079176</c:v>
                </c:pt>
                <c:pt idx="339">
                  <c:v>0.58166507785192245</c:v>
                </c:pt>
                <c:pt idx="340">
                  <c:v>0.48936358019242654</c:v>
                </c:pt>
                <c:pt idx="341">
                  <c:v>0.52339285714285722</c:v>
                </c:pt>
                <c:pt idx="342">
                  <c:v>0.54101046882111969</c:v>
                </c:pt>
                <c:pt idx="343">
                  <c:v>0.57747502270663031</c:v>
                </c:pt>
                <c:pt idx="344">
                  <c:v>0.5850837656263288</c:v>
                </c:pt>
                <c:pt idx="345">
                  <c:v>0.57418006722994464</c:v>
                </c:pt>
                <c:pt idx="346">
                  <c:v>0.54400271831464497</c:v>
                </c:pt>
                <c:pt idx="347">
                  <c:v>0.55435684647302907</c:v>
                </c:pt>
                <c:pt idx="348">
                  <c:v>0.55172413793103448</c:v>
                </c:pt>
                <c:pt idx="349">
                  <c:v>0.55649717514124286</c:v>
                </c:pt>
                <c:pt idx="350">
                  <c:v>0.55675535590877678</c:v>
                </c:pt>
                <c:pt idx="351">
                  <c:v>0.58597384358816818</c:v>
                </c:pt>
                <c:pt idx="352">
                  <c:v>0.53618421052631571</c:v>
                </c:pt>
                <c:pt idx="353">
                  <c:v>0.54307391091532065</c:v>
                </c:pt>
                <c:pt idx="354">
                  <c:v>0.57799091367995969</c:v>
                </c:pt>
                <c:pt idx="355">
                  <c:v>0.59982935153583616</c:v>
                </c:pt>
                <c:pt idx="356">
                  <c:v>0.60584461867426942</c:v>
                </c:pt>
                <c:pt idx="357">
                  <c:v>0.6280598826623508</c:v>
                </c:pt>
                <c:pt idx="358">
                  <c:v>0.5225508317929759</c:v>
                </c:pt>
                <c:pt idx="359">
                  <c:v>0.75527282623486192</c:v>
                </c:pt>
                <c:pt idx="360">
                  <c:v>0.72731571481111756</c:v>
                </c:pt>
                <c:pt idx="361">
                  <c:v>0.70119586296056879</c:v>
                </c:pt>
                <c:pt idx="362">
                  <c:v>0.71521035598705507</c:v>
                </c:pt>
                <c:pt idx="363">
                  <c:v>0.73608378967515553</c:v>
                </c:pt>
                <c:pt idx="364">
                  <c:v>0.75378847055147635</c:v>
                </c:pt>
                <c:pt idx="365">
                  <c:v>0.67144028767901076</c:v>
                </c:pt>
                <c:pt idx="366">
                  <c:v>0.71513193322563273</c:v>
                </c:pt>
                <c:pt idx="367">
                  <c:v>0.78575594960335982</c:v>
                </c:pt>
                <c:pt idx="368">
                  <c:v>0.83564056356487548</c:v>
                </c:pt>
                <c:pt idx="369">
                  <c:v>0.79597552121149262</c:v>
                </c:pt>
                <c:pt idx="370">
                  <c:v>0.80789646630605128</c:v>
                </c:pt>
                <c:pt idx="371">
                  <c:v>0.76840162421557767</c:v>
                </c:pt>
                <c:pt idx="372">
                  <c:v>0.71687808315715285</c:v>
                </c:pt>
                <c:pt idx="373">
                  <c:v>0.70679419525065956</c:v>
                </c:pt>
                <c:pt idx="374">
                  <c:v>0.76002693084543615</c:v>
                </c:pt>
                <c:pt idx="375">
                  <c:v>0.81736872475476052</c:v>
                </c:pt>
                <c:pt idx="376">
                  <c:v>0.76846923568235037</c:v>
                </c:pt>
                <c:pt idx="377">
                  <c:v>0.7549236334405145</c:v>
                </c:pt>
                <c:pt idx="378">
                  <c:v>0.78368212942424531</c:v>
                </c:pt>
                <c:pt idx="379">
                  <c:v>0.79384454877412625</c:v>
                </c:pt>
                <c:pt idx="380">
                  <c:v>0.82653247941445562</c:v>
                </c:pt>
                <c:pt idx="381">
                  <c:v>0.80816532258064511</c:v>
                </c:pt>
                <c:pt idx="382">
                  <c:v>0.80981778353081746</c:v>
                </c:pt>
                <c:pt idx="383">
                  <c:v>0.80646781158983627</c:v>
                </c:pt>
                <c:pt idx="384">
                  <c:v>0.8073368804256511</c:v>
                </c:pt>
                <c:pt idx="385">
                  <c:v>0.80334335086401198</c:v>
                </c:pt>
                <c:pt idx="386">
                  <c:v>0.80594339622641509</c:v>
                </c:pt>
                <c:pt idx="387">
                  <c:v>0.78228550958266163</c:v>
                </c:pt>
                <c:pt idx="388">
                  <c:v>0.81922279325579295</c:v>
                </c:pt>
                <c:pt idx="389">
                  <c:v>0.77726969610364871</c:v>
                </c:pt>
                <c:pt idx="390">
                  <c:v>0.82502795080658042</c:v>
                </c:pt>
                <c:pt idx="391">
                  <c:v>0.78975714845280065</c:v>
                </c:pt>
                <c:pt idx="392">
                  <c:v>0.78801796284956116</c:v>
                </c:pt>
                <c:pt idx="393">
                  <c:v>0.80608323267815962</c:v>
                </c:pt>
                <c:pt idx="394">
                  <c:v>0.82059133097311265</c:v>
                </c:pt>
                <c:pt idx="395">
                  <c:v>0.77873197625106028</c:v>
                </c:pt>
                <c:pt idx="396">
                  <c:v>0.81240495329133178</c:v>
                </c:pt>
                <c:pt idx="397">
                  <c:v>0.78909090909090907</c:v>
                </c:pt>
                <c:pt idx="398">
                  <c:v>0.79921607055365018</c:v>
                </c:pt>
                <c:pt idx="399">
                  <c:v>0.78268859689423875</c:v>
                </c:pt>
                <c:pt idx="400">
                  <c:v>0.77511067388096411</c:v>
                </c:pt>
                <c:pt idx="401">
                  <c:v>0.81495460573293887</c:v>
                </c:pt>
                <c:pt idx="402">
                  <c:v>0.81228531016366945</c:v>
                </c:pt>
                <c:pt idx="403">
                  <c:v>0.77917532538554091</c:v>
                </c:pt>
                <c:pt idx="404">
                  <c:v>0.80810112036771042</c:v>
                </c:pt>
                <c:pt idx="405">
                  <c:v>0.86424640339866754</c:v>
                </c:pt>
                <c:pt idx="406">
                  <c:v>0.81377439397917217</c:v>
                </c:pt>
                <c:pt idx="407">
                  <c:v>0.8315194642109669</c:v>
                </c:pt>
                <c:pt idx="408">
                  <c:v>0.84369515011547347</c:v>
                </c:pt>
                <c:pt idx="409">
                  <c:v>0.85609779574550005</c:v>
                </c:pt>
                <c:pt idx="410">
                  <c:v>0.85285197143136682</c:v>
                </c:pt>
                <c:pt idx="411">
                  <c:v>0.81255629616285352</c:v>
                </c:pt>
                <c:pt idx="412">
                  <c:v>0.84012885411872984</c:v>
                </c:pt>
                <c:pt idx="413">
                  <c:v>0.81398533007334961</c:v>
                </c:pt>
                <c:pt idx="414">
                  <c:v>0.83904003310230679</c:v>
                </c:pt>
                <c:pt idx="415">
                  <c:v>0.83629651219275236</c:v>
                </c:pt>
                <c:pt idx="416">
                  <c:v>0.8793591872618931</c:v>
                </c:pt>
                <c:pt idx="417">
                  <c:v>0.87847090148345375</c:v>
                </c:pt>
                <c:pt idx="418">
                  <c:v>0.86281190500050109</c:v>
                </c:pt>
                <c:pt idx="419">
                  <c:v>0.88130535232961105</c:v>
                </c:pt>
                <c:pt idx="420">
                  <c:v>0.87863451424034933</c:v>
                </c:pt>
                <c:pt idx="421">
                  <c:v>0.85863926576217076</c:v>
                </c:pt>
                <c:pt idx="422">
                  <c:v>0.89289021504269983</c:v>
                </c:pt>
                <c:pt idx="423">
                  <c:v>0.89328183758512048</c:v>
                </c:pt>
                <c:pt idx="424">
                  <c:v>0.8487963213416283</c:v>
                </c:pt>
                <c:pt idx="425">
                  <c:v>0.87290150587218096</c:v>
                </c:pt>
                <c:pt idx="426">
                  <c:v>0.84665163964225987</c:v>
                </c:pt>
                <c:pt idx="427">
                  <c:v>0.81811772999647514</c:v>
                </c:pt>
                <c:pt idx="428">
                  <c:v>0.88410367596333894</c:v>
                </c:pt>
                <c:pt idx="429">
                  <c:v>0.87547440763155193</c:v>
                </c:pt>
                <c:pt idx="430">
                  <c:v>0.88932223042057557</c:v>
                </c:pt>
                <c:pt idx="431">
                  <c:v>0.88147097558504717</c:v>
                </c:pt>
                <c:pt idx="432">
                  <c:v>0.8846389228886169</c:v>
                </c:pt>
                <c:pt idx="433">
                  <c:v>0.87155199333819089</c:v>
                </c:pt>
                <c:pt idx="434">
                  <c:v>0.88507718696397941</c:v>
                </c:pt>
                <c:pt idx="435">
                  <c:v>0.88454046396316632</c:v>
                </c:pt>
                <c:pt idx="436">
                  <c:v>0.8745634168246682</c:v>
                </c:pt>
                <c:pt idx="437">
                  <c:v>0.88894282108533151</c:v>
                </c:pt>
                <c:pt idx="438">
                  <c:v>0.78984941438929168</c:v>
                </c:pt>
                <c:pt idx="439">
                  <c:v>0.79661192025617189</c:v>
                </c:pt>
                <c:pt idx="440">
                  <c:v>0.80181973272675577</c:v>
                </c:pt>
                <c:pt idx="441">
                  <c:v>0.8006735232547556</c:v>
                </c:pt>
                <c:pt idx="442">
                  <c:v>0.80808473423379645</c:v>
                </c:pt>
                <c:pt idx="443">
                  <c:v>0.8000188661447033</c:v>
                </c:pt>
                <c:pt idx="444">
                  <c:v>0.79917845732542214</c:v>
                </c:pt>
                <c:pt idx="445">
                  <c:v>0.78528514650152514</c:v>
                </c:pt>
                <c:pt idx="446">
                  <c:v>0.75335416283771361</c:v>
                </c:pt>
                <c:pt idx="447">
                  <c:v>0.77681106328418359</c:v>
                </c:pt>
                <c:pt idx="448">
                  <c:v>0.73384259724595435</c:v>
                </c:pt>
                <c:pt idx="449">
                  <c:v>0.68657331136738053</c:v>
                </c:pt>
                <c:pt idx="450">
                  <c:v>0.63655192819804718</c:v>
                </c:pt>
                <c:pt idx="451">
                  <c:v>0.62290969899665549</c:v>
                </c:pt>
                <c:pt idx="452">
                  <c:v>0.60730962643678166</c:v>
                </c:pt>
                <c:pt idx="453">
                  <c:v>0.64518247490383707</c:v>
                </c:pt>
                <c:pt idx="454">
                  <c:v>0.69019410133602221</c:v>
                </c:pt>
                <c:pt idx="455">
                  <c:v>0.68771440823327623</c:v>
                </c:pt>
                <c:pt idx="456">
                  <c:v>0.73456855479089467</c:v>
                </c:pt>
                <c:pt idx="457">
                  <c:v>0.74196747322491075</c:v>
                </c:pt>
                <c:pt idx="458">
                  <c:v>0.77152028012839224</c:v>
                </c:pt>
                <c:pt idx="459">
                  <c:v>0.73433789954337891</c:v>
                </c:pt>
                <c:pt idx="460">
                  <c:v>0.77449588185174667</c:v>
                </c:pt>
                <c:pt idx="461">
                  <c:v>0.75797579757975797</c:v>
                </c:pt>
                <c:pt idx="462">
                  <c:v>0.74786456725326744</c:v>
                </c:pt>
                <c:pt idx="463">
                  <c:v>0.73166784666734097</c:v>
                </c:pt>
                <c:pt idx="464">
                  <c:v>0.76109994518545587</c:v>
                </c:pt>
                <c:pt idx="465">
                  <c:v>0.73652694610778435</c:v>
                </c:pt>
                <c:pt idx="466">
                  <c:v>0.73243038454252707</c:v>
                </c:pt>
                <c:pt idx="467">
                  <c:v>0.74933333333333341</c:v>
                </c:pt>
                <c:pt idx="468">
                  <c:v>0.72709996199163818</c:v>
                </c:pt>
                <c:pt idx="469">
                  <c:v>0.72246240601503753</c:v>
                </c:pt>
                <c:pt idx="470">
                  <c:v>0.74001235584843494</c:v>
                </c:pt>
                <c:pt idx="471">
                  <c:v>0.75610012620950773</c:v>
                </c:pt>
                <c:pt idx="472">
                  <c:v>0.7666295057599406</c:v>
                </c:pt>
                <c:pt idx="473">
                  <c:v>0.72153916211293256</c:v>
                </c:pt>
                <c:pt idx="474">
                  <c:v>0.73605630798762933</c:v>
                </c:pt>
                <c:pt idx="475">
                  <c:v>0.73265165441176472</c:v>
                </c:pt>
                <c:pt idx="476">
                  <c:v>0.79340612288589174</c:v>
                </c:pt>
                <c:pt idx="477">
                  <c:v>0.79919560525799493</c:v>
                </c:pt>
                <c:pt idx="478">
                  <c:v>0.78867888688384458</c:v>
                </c:pt>
                <c:pt idx="479">
                  <c:v>0.77147503348000768</c:v>
                </c:pt>
                <c:pt idx="480">
                  <c:v>0.73251533742331287</c:v>
                </c:pt>
                <c:pt idx="481">
                  <c:v>0.73708348932983903</c:v>
                </c:pt>
                <c:pt idx="482">
                  <c:v>0.75253924284395202</c:v>
                </c:pt>
                <c:pt idx="483">
                  <c:v>0.73300970873786409</c:v>
                </c:pt>
                <c:pt idx="484">
                  <c:v>0.75470256850950057</c:v>
                </c:pt>
                <c:pt idx="485">
                  <c:v>0.73195153699809756</c:v>
                </c:pt>
                <c:pt idx="486">
                  <c:v>0.7485103565686182</c:v>
                </c:pt>
                <c:pt idx="487">
                  <c:v>0.75719865564538102</c:v>
                </c:pt>
                <c:pt idx="488">
                  <c:v>0.72771836007130131</c:v>
                </c:pt>
                <c:pt idx="489">
                  <c:v>0.77325800376647835</c:v>
                </c:pt>
                <c:pt idx="490">
                  <c:v>0.72879924953095687</c:v>
                </c:pt>
                <c:pt idx="491">
                  <c:v>0.76784726065301601</c:v>
                </c:pt>
                <c:pt idx="492">
                  <c:v>0.73100743187448392</c:v>
                </c:pt>
                <c:pt idx="493">
                  <c:v>0.7783266129032258</c:v>
                </c:pt>
                <c:pt idx="494">
                  <c:v>0.76582661290322585</c:v>
                </c:pt>
                <c:pt idx="495">
                  <c:v>0.75425466475292191</c:v>
                </c:pt>
                <c:pt idx="496">
                  <c:v>0.77703041863266742</c:v>
                </c:pt>
                <c:pt idx="497">
                  <c:v>0.74169346195069674</c:v>
                </c:pt>
                <c:pt idx="498">
                  <c:v>0.77761457109283194</c:v>
                </c:pt>
                <c:pt idx="499">
                  <c:v>0.75541125541125542</c:v>
                </c:pt>
                <c:pt idx="500">
                  <c:v>0.76912266613129887</c:v>
                </c:pt>
                <c:pt idx="501">
                  <c:v>0.75844076120319215</c:v>
                </c:pt>
                <c:pt idx="502">
                  <c:v>0.74766826317116208</c:v>
                </c:pt>
                <c:pt idx="503">
                  <c:v>0.75436844732900643</c:v>
                </c:pt>
                <c:pt idx="504">
                  <c:v>0.74210032328709974</c:v>
                </c:pt>
                <c:pt idx="505">
                  <c:v>0.79073359073359073</c:v>
                </c:pt>
                <c:pt idx="506">
                  <c:v>0.79336279026041179</c:v>
                </c:pt>
                <c:pt idx="507">
                  <c:v>0.77839776803507377</c:v>
                </c:pt>
                <c:pt idx="508">
                  <c:v>0.73945460116433459</c:v>
                </c:pt>
                <c:pt idx="509">
                  <c:v>0.76820908311910885</c:v>
                </c:pt>
                <c:pt idx="510">
                  <c:v>0.77677191432987414</c:v>
                </c:pt>
                <c:pt idx="511">
                  <c:v>0.80587589236683144</c:v>
                </c:pt>
                <c:pt idx="512">
                  <c:v>0.7985911576605802</c:v>
                </c:pt>
                <c:pt idx="513">
                  <c:v>0.78589743589743588</c:v>
                </c:pt>
                <c:pt idx="514">
                  <c:v>0.78660228090003081</c:v>
                </c:pt>
                <c:pt idx="515">
                  <c:v>0.79309281529448039</c:v>
                </c:pt>
                <c:pt idx="516">
                  <c:v>0.80328798185941042</c:v>
                </c:pt>
                <c:pt idx="517">
                  <c:v>0.78712184290868725</c:v>
                </c:pt>
                <c:pt idx="518">
                  <c:v>0.79115454362280879</c:v>
                </c:pt>
                <c:pt idx="519">
                  <c:v>0.83336518249570035</c:v>
                </c:pt>
                <c:pt idx="520">
                  <c:v>0.79937821820654809</c:v>
                </c:pt>
                <c:pt idx="521">
                  <c:v>0.79696509863429443</c:v>
                </c:pt>
                <c:pt idx="522">
                  <c:v>0.8484905838932526</c:v>
                </c:pt>
                <c:pt idx="523">
                  <c:v>0.79441701098458128</c:v>
                </c:pt>
                <c:pt idx="524">
                  <c:v>0.82150433944069434</c:v>
                </c:pt>
                <c:pt idx="525">
                  <c:v>0.80756259580991308</c:v>
                </c:pt>
                <c:pt idx="526">
                  <c:v>0.80791687283523006</c:v>
                </c:pt>
                <c:pt idx="527">
                  <c:v>0.85402775274824294</c:v>
                </c:pt>
                <c:pt idx="528">
                  <c:v>0.81525789370464796</c:v>
                </c:pt>
                <c:pt idx="529">
                  <c:v>0.80254975124378114</c:v>
                </c:pt>
                <c:pt idx="530">
                  <c:v>0.84578441835645679</c:v>
                </c:pt>
                <c:pt idx="531">
                  <c:v>0.80675727411944864</c:v>
                </c:pt>
                <c:pt idx="532">
                  <c:v>0.81328031073707574</c:v>
                </c:pt>
                <c:pt idx="533">
                  <c:v>0.76578104390427737</c:v>
                </c:pt>
                <c:pt idx="534">
                  <c:v>0.77729396771452852</c:v>
                </c:pt>
                <c:pt idx="535">
                  <c:v>0.80911284335560507</c:v>
                </c:pt>
                <c:pt idx="536">
                  <c:v>0.81240031897926634</c:v>
                </c:pt>
                <c:pt idx="537">
                  <c:v>0.83215258855585827</c:v>
                </c:pt>
                <c:pt idx="538">
                  <c:v>0.80630804953560375</c:v>
                </c:pt>
                <c:pt idx="539">
                  <c:v>0.79837124403257509</c:v>
                </c:pt>
                <c:pt idx="540">
                  <c:v>0.81639344262295088</c:v>
                </c:pt>
                <c:pt idx="541">
                  <c:v>0.79963550600343059</c:v>
                </c:pt>
                <c:pt idx="542">
                  <c:v>0.84217193041715932</c:v>
                </c:pt>
                <c:pt idx="543">
                  <c:v>0.81312879768901292</c:v>
                </c:pt>
                <c:pt idx="544">
                  <c:v>0.80224741647436537</c:v>
                </c:pt>
                <c:pt idx="545">
                  <c:v>0.8238317312268012</c:v>
                </c:pt>
                <c:pt idx="546">
                  <c:v>0.84300063342683917</c:v>
                </c:pt>
                <c:pt idx="547">
                  <c:v>0.82902312872060113</c:v>
                </c:pt>
                <c:pt idx="548">
                  <c:v>0.82479108635097487</c:v>
                </c:pt>
                <c:pt idx="549">
                  <c:v>0.82528294260307189</c:v>
                </c:pt>
                <c:pt idx="550">
                  <c:v>0.79063217191737944</c:v>
                </c:pt>
                <c:pt idx="551">
                  <c:v>0.80835174082255179</c:v>
                </c:pt>
                <c:pt idx="552">
                  <c:v>0.82329703181721126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E89-4745-9F82-5B0E8B651464}"/>
            </c:ext>
          </c:extLst>
        </c:ser>
        <c:ser>
          <c:idx val="4"/>
          <c:order val="4"/>
          <c:tx>
            <c:v>AnR E</c:v>
          </c:tx>
          <c:spPr>
            <a:ln w="12700" cap="rnd" cmpd="sng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diamond"/>
            <c:size val="5"/>
            <c:spPr>
              <a:solidFill>
                <a:schemeClr val="bg1"/>
              </a:solidFill>
              <a:ln w="12700" cmpd="sng">
                <a:solidFill>
                  <a:srgbClr val="FF0000"/>
                </a:solidFill>
                <a:prstDash val="solid"/>
              </a:ln>
              <a:effectLst/>
            </c:spPr>
          </c:marker>
          <c:cat>
            <c:numRef>
              <c:f>运行数据!$A$7:$A$999</c:f>
              <c:numCache>
                <c:formatCode>m/d/yyyy</c:formatCode>
                <c:ptCount val="993"/>
                <c:pt idx="0">
                  <c:v>43424</c:v>
                </c:pt>
                <c:pt idx="1">
                  <c:v>43425</c:v>
                </c:pt>
                <c:pt idx="2">
                  <c:v>43426</c:v>
                </c:pt>
                <c:pt idx="3">
                  <c:v>43427</c:v>
                </c:pt>
                <c:pt idx="4">
                  <c:v>43428</c:v>
                </c:pt>
                <c:pt idx="5">
                  <c:v>43429</c:v>
                </c:pt>
                <c:pt idx="6">
                  <c:v>43430</c:v>
                </c:pt>
                <c:pt idx="7">
                  <c:v>43431</c:v>
                </c:pt>
                <c:pt idx="8">
                  <c:v>43432</c:v>
                </c:pt>
                <c:pt idx="9">
                  <c:v>43433</c:v>
                </c:pt>
                <c:pt idx="10">
                  <c:v>43434</c:v>
                </c:pt>
                <c:pt idx="11">
                  <c:v>43435</c:v>
                </c:pt>
                <c:pt idx="12">
                  <c:v>43436</c:v>
                </c:pt>
                <c:pt idx="13">
                  <c:v>43437</c:v>
                </c:pt>
                <c:pt idx="14">
                  <c:v>43438</c:v>
                </c:pt>
                <c:pt idx="15">
                  <c:v>43439</c:v>
                </c:pt>
                <c:pt idx="16">
                  <c:v>43440</c:v>
                </c:pt>
                <c:pt idx="17">
                  <c:v>43441</c:v>
                </c:pt>
                <c:pt idx="18">
                  <c:v>43442</c:v>
                </c:pt>
                <c:pt idx="19">
                  <c:v>43443</c:v>
                </c:pt>
                <c:pt idx="20">
                  <c:v>43444</c:v>
                </c:pt>
                <c:pt idx="21">
                  <c:v>43445</c:v>
                </c:pt>
                <c:pt idx="22">
                  <c:v>43446</c:v>
                </c:pt>
                <c:pt idx="23">
                  <c:v>43447</c:v>
                </c:pt>
                <c:pt idx="24">
                  <c:v>43448</c:v>
                </c:pt>
                <c:pt idx="25">
                  <c:v>43449</c:v>
                </c:pt>
                <c:pt idx="26">
                  <c:v>43450</c:v>
                </c:pt>
                <c:pt idx="27">
                  <c:v>43451</c:v>
                </c:pt>
                <c:pt idx="28">
                  <c:v>43452</c:v>
                </c:pt>
                <c:pt idx="29">
                  <c:v>43453</c:v>
                </c:pt>
                <c:pt idx="30">
                  <c:v>43454</c:v>
                </c:pt>
                <c:pt idx="31">
                  <c:v>43455</c:v>
                </c:pt>
                <c:pt idx="32">
                  <c:v>43456</c:v>
                </c:pt>
                <c:pt idx="33">
                  <c:v>43457</c:v>
                </c:pt>
                <c:pt idx="34">
                  <c:v>43458</c:v>
                </c:pt>
                <c:pt idx="35">
                  <c:v>43459</c:v>
                </c:pt>
                <c:pt idx="36">
                  <c:v>43460</c:v>
                </c:pt>
                <c:pt idx="37">
                  <c:v>43461</c:v>
                </c:pt>
                <c:pt idx="38">
                  <c:v>43462</c:v>
                </c:pt>
                <c:pt idx="39">
                  <c:v>43463</c:v>
                </c:pt>
                <c:pt idx="40">
                  <c:v>43464</c:v>
                </c:pt>
                <c:pt idx="41">
                  <c:v>43465</c:v>
                </c:pt>
                <c:pt idx="42">
                  <c:v>43466</c:v>
                </c:pt>
                <c:pt idx="43">
                  <c:v>43467</c:v>
                </c:pt>
                <c:pt idx="44">
                  <c:v>43468</c:v>
                </c:pt>
                <c:pt idx="45">
                  <c:v>43469</c:v>
                </c:pt>
                <c:pt idx="46">
                  <c:v>43470</c:v>
                </c:pt>
                <c:pt idx="47">
                  <c:v>43471</c:v>
                </c:pt>
                <c:pt idx="48">
                  <c:v>43472</c:v>
                </c:pt>
                <c:pt idx="49">
                  <c:v>43473</c:v>
                </c:pt>
                <c:pt idx="50">
                  <c:v>43474</c:v>
                </c:pt>
                <c:pt idx="51">
                  <c:v>43475</c:v>
                </c:pt>
                <c:pt idx="52">
                  <c:v>43476</c:v>
                </c:pt>
                <c:pt idx="53">
                  <c:v>43477</c:v>
                </c:pt>
                <c:pt idx="54">
                  <c:v>43478</c:v>
                </c:pt>
                <c:pt idx="55">
                  <c:v>43479</c:v>
                </c:pt>
                <c:pt idx="56">
                  <c:v>43480</c:v>
                </c:pt>
                <c:pt idx="57">
                  <c:v>43481</c:v>
                </c:pt>
                <c:pt idx="58">
                  <c:v>43482</c:v>
                </c:pt>
                <c:pt idx="59">
                  <c:v>43483</c:v>
                </c:pt>
                <c:pt idx="60">
                  <c:v>43484</c:v>
                </c:pt>
                <c:pt idx="61">
                  <c:v>43485</c:v>
                </c:pt>
                <c:pt idx="62">
                  <c:v>43486</c:v>
                </c:pt>
                <c:pt idx="63">
                  <c:v>43487</c:v>
                </c:pt>
                <c:pt idx="64">
                  <c:v>43488</c:v>
                </c:pt>
                <c:pt idx="65">
                  <c:v>43489</c:v>
                </c:pt>
                <c:pt idx="66">
                  <c:v>43490</c:v>
                </c:pt>
                <c:pt idx="67">
                  <c:v>43491</c:v>
                </c:pt>
                <c:pt idx="68">
                  <c:v>43492</c:v>
                </c:pt>
                <c:pt idx="69">
                  <c:v>43493</c:v>
                </c:pt>
                <c:pt idx="70">
                  <c:v>43494</c:v>
                </c:pt>
                <c:pt idx="71">
                  <c:v>43495</c:v>
                </c:pt>
                <c:pt idx="72">
                  <c:v>43496</c:v>
                </c:pt>
                <c:pt idx="73">
                  <c:v>43497</c:v>
                </c:pt>
                <c:pt idx="74">
                  <c:v>43498</c:v>
                </c:pt>
                <c:pt idx="75">
                  <c:v>43499</c:v>
                </c:pt>
                <c:pt idx="76">
                  <c:v>43500</c:v>
                </c:pt>
                <c:pt idx="77">
                  <c:v>43501</c:v>
                </c:pt>
                <c:pt idx="78">
                  <c:v>43502</c:v>
                </c:pt>
                <c:pt idx="79">
                  <c:v>43503</c:v>
                </c:pt>
                <c:pt idx="80">
                  <c:v>43504</c:v>
                </c:pt>
                <c:pt idx="81">
                  <c:v>43505</c:v>
                </c:pt>
                <c:pt idx="82">
                  <c:v>43506</c:v>
                </c:pt>
                <c:pt idx="83">
                  <c:v>43507</c:v>
                </c:pt>
                <c:pt idx="84">
                  <c:v>43508</c:v>
                </c:pt>
                <c:pt idx="85">
                  <c:v>43509</c:v>
                </c:pt>
                <c:pt idx="86">
                  <c:v>43510</c:v>
                </c:pt>
                <c:pt idx="87">
                  <c:v>43511</c:v>
                </c:pt>
                <c:pt idx="88">
                  <c:v>43512</c:v>
                </c:pt>
                <c:pt idx="89">
                  <c:v>43513</c:v>
                </c:pt>
                <c:pt idx="90">
                  <c:v>43514</c:v>
                </c:pt>
                <c:pt idx="91">
                  <c:v>43515</c:v>
                </c:pt>
                <c:pt idx="92">
                  <c:v>43516</c:v>
                </c:pt>
                <c:pt idx="93">
                  <c:v>43517</c:v>
                </c:pt>
                <c:pt idx="94">
                  <c:v>43518</c:v>
                </c:pt>
                <c:pt idx="95">
                  <c:v>43519</c:v>
                </c:pt>
                <c:pt idx="96">
                  <c:v>43520</c:v>
                </c:pt>
                <c:pt idx="97">
                  <c:v>43521</c:v>
                </c:pt>
                <c:pt idx="98">
                  <c:v>43522</c:v>
                </c:pt>
                <c:pt idx="99">
                  <c:v>43523</c:v>
                </c:pt>
                <c:pt idx="100">
                  <c:v>43524</c:v>
                </c:pt>
                <c:pt idx="101">
                  <c:v>43525</c:v>
                </c:pt>
                <c:pt idx="102">
                  <c:v>43526</c:v>
                </c:pt>
                <c:pt idx="103">
                  <c:v>43527</c:v>
                </c:pt>
                <c:pt idx="104">
                  <c:v>43528</c:v>
                </c:pt>
                <c:pt idx="105">
                  <c:v>43529</c:v>
                </c:pt>
                <c:pt idx="106">
                  <c:v>43530</c:v>
                </c:pt>
                <c:pt idx="107">
                  <c:v>43531</c:v>
                </c:pt>
                <c:pt idx="108">
                  <c:v>43532</c:v>
                </c:pt>
                <c:pt idx="109">
                  <c:v>43533</c:v>
                </c:pt>
                <c:pt idx="110">
                  <c:v>43534</c:v>
                </c:pt>
                <c:pt idx="111">
                  <c:v>43535</c:v>
                </c:pt>
                <c:pt idx="112">
                  <c:v>43536</c:v>
                </c:pt>
                <c:pt idx="113">
                  <c:v>43537</c:v>
                </c:pt>
                <c:pt idx="114">
                  <c:v>43538</c:v>
                </c:pt>
                <c:pt idx="115">
                  <c:v>43539</c:v>
                </c:pt>
                <c:pt idx="116">
                  <c:v>43540</c:v>
                </c:pt>
                <c:pt idx="117">
                  <c:v>43541</c:v>
                </c:pt>
                <c:pt idx="118">
                  <c:v>43542</c:v>
                </c:pt>
                <c:pt idx="119">
                  <c:v>43543</c:v>
                </c:pt>
                <c:pt idx="120">
                  <c:v>43544</c:v>
                </c:pt>
                <c:pt idx="121">
                  <c:v>43545</c:v>
                </c:pt>
                <c:pt idx="122">
                  <c:v>43546</c:v>
                </c:pt>
                <c:pt idx="123">
                  <c:v>43547</c:v>
                </c:pt>
                <c:pt idx="124">
                  <c:v>43548</c:v>
                </c:pt>
                <c:pt idx="125">
                  <c:v>43549</c:v>
                </c:pt>
                <c:pt idx="126">
                  <c:v>43550</c:v>
                </c:pt>
                <c:pt idx="127">
                  <c:v>43551</c:v>
                </c:pt>
                <c:pt idx="128">
                  <c:v>43552</c:v>
                </c:pt>
                <c:pt idx="129">
                  <c:v>43553</c:v>
                </c:pt>
                <c:pt idx="130">
                  <c:v>43554</c:v>
                </c:pt>
                <c:pt idx="131">
                  <c:v>43555</c:v>
                </c:pt>
                <c:pt idx="132">
                  <c:v>43556</c:v>
                </c:pt>
                <c:pt idx="133">
                  <c:v>43557</c:v>
                </c:pt>
                <c:pt idx="134">
                  <c:v>43558</c:v>
                </c:pt>
                <c:pt idx="135">
                  <c:v>43559</c:v>
                </c:pt>
                <c:pt idx="136">
                  <c:v>43560</c:v>
                </c:pt>
                <c:pt idx="137">
                  <c:v>43561</c:v>
                </c:pt>
                <c:pt idx="138">
                  <c:v>43562</c:v>
                </c:pt>
                <c:pt idx="139">
                  <c:v>43563</c:v>
                </c:pt>
                <c:pt idx="140">
                  <c:v>43564</c:v>
                </c:pt>
                <c:pt idx="141">
                  <c:v>43565</c:v>
                </c:pt>
                <c:pt idx="142">
                  <c:v>43566</c:v>
                </c:pt>
                <c:pt idx="143">
                  <c:v>43567</c:v>
                </c:pt>
                <c:pt idx="144">
                  <c:v>43568</c:v>
                </c:pt>
                <c:pt idx="145">
                  <c:v>43569</c:v>
                </c:pt>
                <c:pt idx="146">
                  <c:v>43570</c:v>
                </c:pt>
                <c:pt idx="147">
                  <c:v>43571</c:v>
                </c:pt>
                <c:pt idx="148">
                  <c:v>43572</c:v>
                </c:pt>
                <c:pt idx="149">
                  <c:v>43573</c:v>
                </c:pt>
                <c:pt idx="150">
                  <c:v>43574</c:v>
                </c:pt>
                <c:pt idx="151">
                  <c:v>43575</c:v>
                </c:pt>
                <c:pt idx="152">
                  <c:v>43576</c:v>
                </c:pt>
                <c:pt idx="153">
                  <c:v>43577</c:v>
                </c:pt>
                <c:pt idx="154">
                  <c:v>43578</c:v>
                </c:pt>
                <c:pt idx="155">
                  <c:v>43579</c:v>
                </c:pt>
                <c:pt idx="156">
                  <c:v>43580</c:v>
                </c:pt>
                <c:pt idx="157">
                  <c:v>43581</c:v>
                </c:pt>
                <c:pt idx="158">
                  <c:v>43582</c:v>
                </c:pt>
                <c:pt idx="159">
                  <c:v>43583</c:v>
                </c:pt>
                <c:pt idx="160">
                  <c:v>43584</c:v>
                </c:pt>
                <c:pt idx="161">
                  <c:v>43585</c:v>
                </c:pt>
                <c:pt idx="162">
                  <c:v>43586</c:v>
                </c:pt>
                <c:pt idx="163">
                  <c:v>43587</c:v>
                </c:pt>
                <c:pt idx="164">
                  <c:v>43588</c:v>
                </c:pt>
                <c:pt idx="165">
                  <c:v>43589</c:v>
                </c:pt>
                <c:pt idx="166">
                  <c:v>43590</c:v>
                </c:pt>
                <c:pt idx="167">
                  <c:v>43591</c:v>
                </c:pt>
                <c:pt idx="168">
                  <c:v>43592</c:v>
                </c:pt>
                <c:pt idx="169">
                  <c:v>43593</c:v>
                </c:pt>
                <c:pt idx="170">
                  <c:v>43594</c:v>
                </c:pt>
                <c:pt idx="171">
                  <c:v>43595</c:v>
                </c:pt>
                <c:pt idx="172">
                  <c:v>43596</c:v>
                </c:pt>
                <c:pt idx="173">
                  <c:v>43597</c:v>
                </c:pt>
                <c:pt idx="174">
                  <c:v>43598</c:v>
                </c:pt>
                <c:pt idx="175">
                  <c:v>43599</c:v>
                </c:pt>
                <c:pt idx="176">
                  <c:v>43600</c:v>
                </c:pt>
                <c:pt idx="177">
                  <c:v>43601</c:v>
                </c:pt>
                <c:pt idx="178">
                  <c:v>43602</c:v>
                </c:pt>
                <c:pt idx="179">
                  <c:v>43603</c:v>
                </c:pt>
                <c:pt idx="180">
                  <c:v>43604</c:v>
                </c:pt>
                <c:pt idx="181">
                  <c:v>43605</c:v>
                </c:pt>
                <c:pt idx="182">
                  <c:v>43606</c:v>
                </c:pt>
                <c:pt idx="183">
                  <c:v>43607</c:v>
                </c:pt>
                <c:pt idx="184">
                  <c:v>43608</c:v>
                </c:pt>
                <c:pt idx="185">
                  <c:v>43609</c:v>
                </c:pt>
                <c:pt idx="186">
                  <c:v>43610</c:v>
                </c:pt>
                <c:pt idx="187">
                  <c:v>43611</c:v>
                </c:pt>
                <c:pt idx="188">
                  <c:v>43612</c:v>
                </c:pt>
                <c:pt idx="189">
                  <c:v>43613</c:v>
                </c:pt>
                <c:pt idx="190">
                  <c:v>43614</c:v>
                </c:pt>
                <c:pt idx="191">
                  <c:v>43615</c:v>
                </c:pt>
                <c:pt idx="192">
                  <c:v>43616</c:v>
                </c:pt>
                <c:pt idx="193">
                  <c:v>43617</c:v>
                </c:pt>
                <c:pt idx="194">
                  <c:v>43618</c:v>
                </c:pt>
                <c:pt idx="195">
                  <c:v>43619</c:v>
                </c:pt>
                <c:pt idx="196">
                  <c:v>43620</c:v>
                </c:pt>
                <c:pt idx="197">
                  <c:v>43621</c:v>
                </c:pt>
                <c:pt idx="198">
                  <c:v>43622</c:v>
                </c:pt>
                <c:pt idx="199">
                  <c:v>43623</c:v>
                </c:pt>
                <c:pt idx="200">
                  <c:v>43624</c:v>
                </c:pt>
                <c:pt idx="201">
                  <c:v>43625</c:v>
                </c:pt>
                <c:pt idx="202">
                  <c:v>43626</c:v>
                </c:pt>
                <c:pt idx="203">
                  <c:v>43627</c:v>
                </c:pt>
                <c:pt idx="204">
                  <c:v>43628</c:v>
                </c:pt>
                <c:pt idx="205">
                  <c:v>43629</c:v>
                </c:pt>
                <c:pt idx="206">
                  <c:v>43630</c:v>
                </c:pt>
                <c:pt idx="207">
                  <c:v>43631</c:v>
                </c:pt>
                <c:pt idx="208">
                  <c:v>43632</c:v>
                </c:pt>
                <c:pt idx="209">
                  <c:v>43633</c:v>
                </c:pt>
                <c:pt idx="210">
                  <c:v>43634</c:v>
                </c:pt>
                <c:pt idx="211">
                  <c:v>43635</c:v>
                </c:pt>
                <c:pt idx="212">
                  <c:v>43636</c:v>
                </c:pt>
                <c:pt idx="213">
                  <c:v>43637</c:v>
                </c:pt>
                <c:pt idx="214">
                  <c:v>43638</c:v>
                </c:pt>
                <c:pt idx="215">
                  <c:v>43639</c:v>
                </c:pt>
                <c:pt idx="216">
                  <c:v>43640</c:v>
                </c:pt>
                <c:pt idx="217">
                  <c:v>43641</c:v>
                </c:pt>
                <c:pt idx="218">
                  <c:v>43642</c:v>
                </c:pt>
                <c:pt idx="219">
                  <c:v>43643</c:v>
                </c:pt>
                <c:pt idx="220">
                  <c:v>43644</c:v>
                </c:pt>
                <c:pt idx="221">
                  <c:v>43645</c:v>
                </c:pt>
                <c:pt idx="222">
                  <c:v>43646</c:v>
                </c:pt>
                <c:pt idx="223">
                  <c:v>43647</c:v>
                </c:pt>
                <c:pt idx="224">
                  <c:v>43648</c:v>
                </c:pt>
                <c:pt idx="225">
                  <c:v>43649</c:v>
                </c:pt>
                <c:pt idx="226">
                  <c:v>43650</c:v>
                </c:pt>
                <c:pt idx="227">
                  <c:v>43651</c:v>
                </c:pt>
                <c:pt idx="228">
                  <c:v>43652</c:v>
                </c:pt>
                <c:pt idx="229">
                  <c:v>43653</c:v>
                </c:pt>
                <c:pt idx="230">
                  <c:v>43654</c:v>
                </c:pt>
                <c:pt idx="231">
                  <c:v>43655</c:v>
                </c:pt>
                <c:pt idx="232">
                  <c:v>43656</c:v>
                </c:pt>
                <c:pt idx="233">
                  <c:v>43657</c:v>
                </c:pt>
                <c:pt idx="234">
                  <c:v>43658</c:v>
                </c:pt>
                <c:pt idx="235">
                  <c:v>43659</c:v>
                </c:pt>
                <c:pt idx="236">
                  <c:v>43660</c:v>
                </c:pt>
                <c:pt idx="237">
                  <c:v>43661</c:v>
                </c:pt>
                <c:pt idx="238">
                  <c:v>43662</c:v>
                </c:pt>
                <c:pt idx="239">
                  <c:v>43663</c:v>
                </c:pt>
                <c:pt idx="240">
                  <c:v>43664</c:v>
                </c:pt>
                <c:pt idx="241">
                  <c:v>43665</c:v>
                </c:pt>
                <c:pt idx="242">
                  <c:v>43666</c:v>
                </c:pt>
                <c:pt idx="243">
                  <c:v>43667</c:v>
                </c:pt>
                <c:pt idx="244">
                  <c:v>43668</c:v>
                </c:pt>
                <c:pt idx="245">
                  <c:v>43669</c:v>
                </c:pt>
                <c:pt idx="246">
                  <c:v>43670</c:v>
                </c:pt>
                <c:pt idx="247">
                  <c:v>43671</c:v>
                </c:pt>
                <c:pt idx="248">
                  <c:v>43672</c:v>
                </c:pt>
                <c:pt idx="249">
                  <c:v>43673</c:v>
                </c:pt>
                <c:pt idx="250">
                  <c:v>43674</c:v>
                </c:pt>
                <c:pt idx="251">
                  <c:v>43675</c:v>
                </c:pt>
                <c:pt idx="252">
                  <c:v>43676</c:v>
                </c:pt>
                <c:pt idx="253">
                  <c:v>43677</c:v>
                </c:pt>
                <c:pt idx="254">
                  <c:v>43678</c:v>
                </c:pt>
                <c:pt idx="255">
                  <c:v>43679</c:v>
                </c:pt>
                <c:pt idx="256">
                  <c:v>43680</c:v>
                </c:pt>
                <c:pt idx="257">
                  <c:v>43681</c:v>
                </c:pt>
                <c:pt idx="258">
                  <c:v>43682</c:v>
                </c:pt>
                <c:pt idx="259">
                  <c:v>43683</c:v>
                </c:pt>
                <c:pt idx="260">
                  <c:v>43684</c:v>
                </c:pt>
                <c:pt idx="261">
                  <c:v>43685</c:v>
                </c:pt>
                <c:pt idx="262">
                  <c:v>43686</c:v>
                </c:pt>
                <c:pt idx="263">
                  <c:v>43687</c:v>
                </c:pt>
                <c:pt idx="264">
                  <c:v>43688</c:v>
                </c:pt>
                <c:pt idx="265">
                  <c:v>43689</c:v>
                </c:pt>
                <c:pt idx="266">
                  <c:v>43690</c:v>
                </c:pt>
                <c:pt idx="267">
                  <c:v>43691</c:v>
                </c:pt>
                <c:pt idx="268">
                  <c:v>43692</c:v>
                </c:pt>
                <c:pt idx="269">
                  <c:v>43693</c:v>
                </c:pt>
                <c:pt idx="270">
                  <c:v>43694</c:v>
                </c:pt>
                <c:pt idx="271">
                  <c:v>43695</c:v>
                </c:pt>
                <c:pt idx="272">
                  <c:v>43696</c:v>
                </c:pt>
                <c:pt idx="273">
                  <c:v>43697</c:v>
                </c:pt>
                <c:pt idx="274">
                  <c:v>43698</c:v>
                </c:pt>
                <c:pt idx="275">
                  <c:v>43699</c:v>
                </c:pt>
                <c:pt idx="276">
                  <c:v>43700</c:v>
                </c:pt>
                <c:pt idx="277">
                  <c:v>43701</c:v>
                </c:pt>
                <c:pt idx="278">
                  <c:v>43702</c:v>
                </c:pt>
                <c:pt idx="279">
                  <c:v>43703</c:v>
                </c:pt>
                <c:pt idx="280">
                  <c:v>43704</c:v>
                </c:pt>
                <c:pt idx="281">
                  <c:v>43705</c:v>
                </c:pt>
                <c:pt idx="282">
                  <c:v>43706</c:v>
                </c:pt>
                <c:pt idx="283">
                  <c:v>43707</c:v>
                </c:pt>
                <c:pt idx="284">
                  <c:v>43708</c:v>
                </c:pt>
                <c:pt idx="285">
                  <c:v>43709</c:v>
                </c:pt>
                <c:pt idx="286">
                  <c:v>43710</c:v>
                </c:pt>
                <c:pt idx="287">
                  <c:v>43711</c:v>
                </c:pt>
                <c:pt idx="288">
                  <c:v>43712</c:v>
                </c:pt>
                <c:pt idx="289">
                  <c:v>43713</c:v>
                </c:pt>
                <c:pt idx="290">
                  <c:v>43714</c:v>
                </c:pt>
                <c:pt idx="291">
                  <c:v>43715</c:v>
                </c:pt>
                <c:pt idx="292">
                  <c:v>43716</c:v>
                </c:pt>
                <c:pt idx="293">
                  <c:v>43717</c:v>
                </c:pt>
                <c:pt idx="294">
                  <c:v>43718</c:v>
                </c:pt>
                <c:pt idx="295">
                  <c:v>43719</c:v>
                </c:pt>
                <c:pt idx="296">
                  <c:v>43720</c:v>
                </c:pt>
                <c:pt idx="297">
                  <c:v>43721</c:v>
                </c:pt>
                <c:pt idx="298">
                  <c:v>43722</c:v>
                </c:pt>
                <c:pt idx="299">
                  <c:v>43723</c:v>
                </c:pt>
                <c:pt idx="300">
                  <c:v>43724</c:v>
                </c:pt>
                <c:pt idx="301">
                  <c:v>43725</c:v>
                </c:pt>
                <c:pt idx="302">
                  <c:v>43726</c:v>
                </c:pt>
                <c:pt idx="303">
                  <c:v>43727</c:v>
                </c:pt>
                <c:pt idx="304">
                  <c:v>43728</c:v>
                </c:pt>
                <c:pt idx="305">
                  <c:v>43729</c:v>
                </c:pt>
                <c:pt idx="306">
                  <c:v>43730</c:v>
                </c:pt>
                <c:pt idx="307">
                  <c:v>43731</c:v>
                </c:pt>
                <c:pt idx="308">
                  <c:v>43732</c:v>
                </c:pt>
                <c:pt idx="309">
                  <c:v>43733</c:v>
                </c:pt>
                <c:pt idx="310">
                  <c:v>43734</c:v>
                </c:pt>
                <c:pt idx="311">
                  <c:v>43735</c:v>
                </c:pt>
                <c:pt idx="312">
                  <c:v>43736</c:v>
                </c:pt>
                <c:pt idx="313">
                  <c:v>43737</c:v>
                </c:pt>
                <c:pt idx="314">
                  <c:v>43738</c:v>
                </c:pt>
                <c:pt idx="315">
                  <c:v>43739</c:v>
                </c:pt>
                <c:pt idx="316">
                  <c:v>43740</c:v>
                </c:pt>
                <c:pt idx="317">
                  <c:v>43741</c:v>
                </c:pt>
                <c:pt idx="318">
                  <c:v>43742</c:v>
                </c:pt>
                <c:pt idx="319">
                  <c:v>43743</c:v>
                </c:pt>
                <c:pt idx="320">
                  <c:v>43744</c:v>
                </c:pt>
                <c:pt idx="321">
                  <c:v>43745</c:v>
                </c:pt>
                <c:pt idx="322">
                  <c:v>43746</c:v>
                </c:pt>
                <c:pt idx="323">
                  <c:v>43747</c:v>
                </c:pt>
                <c:pt idx="324">
                  <c:v>43748</c:v>
                </c:pt>
                <c:pt idx="325">
                  <c:v>43749</c:v>
                </c:pt>
                <c:pt idx="326">
                  <c:v>43750</c:v>
                </c:pt>
                <c:pt idx="327">
                  <c:v>43751</c:v>
                </c:pt>
                <c:pt idx="328">
                  <c:v>43752</c:v>
                </c:pt>
                <c:pt idx="329">
                  <c:v>43753</c:v>
                </c:pt>
                <c:pt idx="330">
                  <c:v>43754</c:v>
                </c:pt>
                <c:pt idx="331">
                  <c:v>43755</c:v>
                </c:pt>
                <c:pt idx="332">
                  <c:v>43756</c:v>
                </c:pt>
                <c:pt idx="333">
                  <c:v>43757</c:v>
                </c:pt>
                <c:pt idx="334">
                  <c:v>43758</c:v>
                </c:pt>
                <c:pt idx="335">
                  <c:v>43759</c:v>
                </c:pt>
                <c:pt idx="336">
                  <c:v>43760</c:v>
                </c:pt>
                <c:pt idx="337">
                  <c:v>43761</c:v>
                </c:pt>
                <c:pt idx="338">
                  <c:v>43762</c:v>
                </c:pt>
                <c:pt idx="339">
                  <c:v>43763</c:v>
                </c:pt>
                <c:pt idx="340">
                  <c:v>43764</c:v>
                </c:pt>
                <c:pt idx="341">
                  <c:v>43765</c:v>
                </c:pt>
                <c:pt idx="342">
                  <c:v>43766</c:v>
                </c:pt>
                <c:pt idx="343">
                  <c:v>43767</c:v>
                </c:pt>
                <c:pt idx="344">
                  <c:v>43768</c:v>
                </c:pt>
                <c:pt idx="345">
                  <c:v>43769</c:v>
                </c:pt>
                <c:pt idx="346">
                  <c:v>43770</c:v>
                </c:pt>
                <c:pt idx="347">
                  <c:v>43771</c:v>
                </c:pt>
                <c:pt idx="348">
                  <c:v>43772</c:v>
                </c:pt>
                <c:pt idx="349">
                  <c:v>43773</c:v>
                </c:pt>
                <c:pt idx="350">
                  <c:v>43774</c:v>
                </c:pt>
                <c:pt idx="351">
                  <c:v>43775</c:v>
                </c:pt>
                <c:pt idx="352">
                  <c:v>43776</c:v>
                </c:pt>
                <c:pt idx="353">
                  <c:v>43777</c:v>
                </c:pt>
                <c:pt idx="354">
                  <c:v>43778</c:v>
                </c:pt>
                <c:pt idx="355">
                  <c:v>43779</c:v>
                </c:pt>
                <c:pt idx="356">
                  <c:v>43780</c:v>
                </c:pt>
                <c:pt idx="357">
                  <c:v>43781</c:v>
                </c:pt>
                <c:pt idx="358">
                  <c:v>43782</c:v>
                </c:pt>
                <c:pt idx="359">
                  <c:v>43783</c:v>
                </c:pt>
                <c:pt idx="360">
                  <c:v>43784</c:v>
                </c:pt>
                <c:pt idx="361">
                  <c:v>43785</c:v>
                </c:pt>
                <c:pt idx="362">
                  <c:v>43786</c:v>
                </c:pt>
                <c:pt idx="363">
                  <c:v>43787</c:v>
                </c:pt>
                <c:pt idx="364">
                  <c:v>43788</c:v>
                </c:pt>
                <c:pt idx="365">
                  <c:v>43789</c:v>
                </c:pt>
                <c:pt idx="366">
                  <c:v>43790</c:v>
                </c:pt>
                <c:pt idx="367">
                  <c:v>43791</c:v>
                </c:pt>
                <c:pt idx="368">
                  <c:v>43792</c:v>
                </c:pt>
                <c:pt idx="369">
                  <c:v>43793</c:v>
                </c:pt>
                <c:pt idx="370">
                  <c:v>43794</c:v>
                </c:pt>
                <c:pt idx="371">
                  <c:v>43795</c:v>
                </c:pt>
                <c:pt idx="372">
                  <c:v>43796</c:v>
                </c:pt>
                <c:pt idx="373">
                  <c:v>43797</c:v>
                </c:pt>
                <c:pt idx="374">
                  <c:v>43798</c:v>
                </c:pt>
                <c:pt idx="375">
                  <c:v>43799</c:v>
                </c:pt>
                <c:pt idx="376">
                  <c:v>43800</c:v>
                </c:pt>
                <c:pt idx="377">
                  <c:v>43801</c:v>
                </c:pt>
                <c:pt idx="378">
                  <c:v>43802</c:v>
                </c:pt>
                <c:pt idx="379">
                  <c:v>43803</c:v>
                </c:pt>
                <c:pt idx="380">
                  <c:v>43804</c:v>
                </c:pt>
                <c:pt idx="381">
                  <c:v>43805</c:v>
                </c:pt>
                <c:pt idx="382">
                  <c:v>43806</c:v>
                </c:pt>
                <c:pt idx="383">
                  <c:v>43807</c:v>
                </c:pt>
                <c:pt idx="384">
                  <c:v>43808</c:v>
                </c:pt>
                <c:pt idx="385">
                  <c:v>43809</c:v>
                </c:pt>
                <c:pt idx="386">
                  <c:v>43810</c:v>
                </c:pt>
                <c:pt idx="387">
                  <c:v>43811</c:v>
                </c:pt>
                <c:pt idx="388">
                  <c:v>43812</c:v>
                </c:pt>
                <c:pt idx="389">
                  <c:v>43813</c:v>
                </c:pt>
                <c:pt idx="390">
                  <c:v>43814</c:v>
                </c:pt>
                <c:pt idx="391">
                  <c:v>43815</c:v>
                </c:pt>
                <c:pt idx="392">
                  <c:v>43816</c:v>
                </c:pt>
                <c:pt idx="393">
                  <c:v>43817</c:v>
                </c:pt>
                <c:pt idx="394">
                  <c:v>43818</c:v>
                </c:pt>
                <c:pt idx="395">
                  <c:v>43819</c:v>
                </c:pt>
                <c:pt idx="396">
                  <c:v>43820</c:v>
                </c:pt>
                <c:pt idx="397">
                  <c:v>43821</c:v>
                </c:pt>
                <c:pt idx="398">
                  <c:v>43822</c:v>
                </c:pt>
                <c:pt idx="399">
                  <c:v>43823</c:v>
                </c:pt>
                <c:pt idx="400">
                  <c:v>43824</c:v>
                </c:pt>
                <c:pt idx="401">
                  <c:v>43825</c:v>
                </c:pt>
                <c:pt idx="402">
                  <c:v>43826</c:v>
                </c:pt>
                <c:pt idx="403">
                  <c:v>43827</c:v>
                </c:pt>
                <c:pt idx="404">
                  <c:v>43828</c:v>
                </c:pt>
                <c:pt idx="405">
                  <c:v>43829</c:v>
                </c:pt>
                <c:pt idx="406">
                  <c:v>43830</c:v>
                </c:pt>
                <c:pt idx="407">
                  <c:v>43831</c:v>
                </c:pt>
                <c:pt idx="408">
                  <c:v>43832</c:v>
                </c:pt>
                <c:pt idx="409">
                  <c:v>43833</c:v>
                </c:pt>
                <c:pt idx="410">
                  <c:v>43834</c:v>
                </c:pt>
                <c:pt idx="411">
                  <c:v>43835</c:v>
                </c:pt>
                <c:pt idx="412">
                  <c:v>43836</c:v>
                </c:pt>
                <c:pt idx="413">
                  <c:v>43837</c:v>
                </c:pt>
                <c:pt idx="414">
                  <c:v>43838</c:v>
                </c:pt>
                <c:pt idx="415">
                  <c:v>43839</c:v>
                </c:pt>
                <c:pt idx="416">
                  <c:v>43840</c:v>
                </c:pt>
                <c:pt idx="417">
                  <c:v>43841</c:v>
                </c:pt>
                <c:pt idx="418">
                  <c:v>43842</c:v>
                </c:pt>
                <c:pt idx="419">
                  <c:v>43843</c:v>
                </c:pt>
                <c:pt idx="420">
                  <c:v>43844</c:v>
                </c:pt>
                <c:pt idx="421">
                  <c:v>43845</c:v>
                </c:pt>
                <c:pt idx="422">
                  <c:v>43846</c:v>
                </c:pt>
                <c:pt idx="423">
                  <c:v>43847</c:v>
                </c:pt>
                <c:pt idx="424">
                  <c:v>43848</c:v>
                </c:pt>
                <c:pt idx="425">
                  <c:v>43849</c:v>
                </c:pt>
                <c:pt idx="426">
                  <c:v>43850</c:v>
                </c:pt>
                <c:pt idx="427">
                  <c:v>43851</c:v>
                </c:pt>
                <c:pt idx="428">
                  <c:v>43852</c:v>
                </c:pt>
                <c:pt idx="429">
                  <c:v>43853</c:v>
                </c:pt>
                <c:pt idx="430">
                  <c:v>43854</c:v>
                </c:pt>
                <c:pt idx="431">
                  <c:v>43855</c:v>
                </c:pt>
                <c:pt idx="432">
                  <c:v>43856</c:v>
                </c:pt>
                <c:pt idx="433">
                  <c:v>43857</c:v>
                </c:pt>
                <c:pt idx="434">
                  <c:v>43858</c:v>
                </c:pt>
                <c:pt idx="435">
                  <c:v>43859</c:v>
                </c:pt>
                <c:pt idx="436">
                  <c:v>43860</c:v>
                </c:pt>
                <c:pt idx="437">
                  <c:v>43861</c:v>
                </c:pt>
                <c:pt idx="438">
                  <c:v>43862</c:v>
                </c:pt>
                <c:pt idx="439">
                  <c:v>43863</c:v>
                </c:pt>
                <c:pt idx="440">
                  <c:v>43864</c:v>
                </c:pt>
                <c:pt idx="441">
                  <c:v>43865</c:v>
                </c:pt>
                <c:pt idx="442">
                  <c:v>43866</c:v>
                </c:pt>
                <c:pt idx="443">
                  <c:v>43867</c:v>
                </c:pt>
                <c:pt idx="444">
                  <c:v>43868</c:v>
                </c:pt>
                <c:pt idx="445">
                  <c:v>43869</c:v>
                </c:pt>
                <c:pt idx="446">
                  <c:v>43870</c:v>
                </c:pt>
                <c:pt idx="447">
                  <c:v>43871</c:v>
                </c:pt>
                <c:pt idx="448">
                  <c:v>43872</c:v>
                </c:pt>
                <c:pt idx="449">
                  <c:v>43873</c:v>
                </c:pt>
                <c:pt idx="450">
                  <c:v>43874</c:v>
                </c:pt>
                <c:pt idx="451">
                  <c:v>43875</c:v>
                </c:pt>
                <c:pt idx="452">
                  <c:v>43876</c:v>
                </c:pt>
                <c:pt idx="453">
                  <c:v>43877</c:v>
                </c:pt>
                <c:pt idx="454">
                  <c:v>43878</c:v>
                </c:pt>
                <c:pt idx="455">
                  <c:v>43879</c:v>
                </c:pt>
                <c:pt idx="456">
                  <c:v>43880</c:v>
                </c:pt>
                <c:pt idx="457">
                  <c:v>43881</c:v>
                </c:pt>
                <c:pt idx="458">
                  <c:v>43882</c:v>
                </c:pt>
                <c:pt idx="459">
                  <c:v>43883</c:v>
                </c:pt>
                <c:pt idx="460">
                  <c:v>43884</c:v>
                </c:pt>
                <c:pt idx="461">
                  <c:v>43885</c:v>
                </c:pt>
                <c:pt idx="462">
                  <c:v>43886</c:v>
                </c:pt>
                <c:pt idx="463">
                  <c:v>43887</c:v>
                </c:pt>
                <c:pt idx="464">
                  <c:v>43888</c:v>
                </c:pt>
                <c:pt idx="465">
                  <c:v>43889</c:v>
                </c:pt>
                <c:pt idx="466">
                  <c:v>43890</c:v>
                </c:pt>
                <c:pt idx="467">
                  <c:v>43891</c:v>
                </c:pt>
                <c:pt idx="468">
                  <c:v>43892</c:v>
                </c:pt>
                <c:pt idx="469">
                  <c:v>43893</c:v>
                </c:pt>
                <c:pt idx="470">
                  <c:v>43894</c:v>
                </c:pt>
                <c:pt idx="471">
                  <c:v>43895</c:v>
                </c:pt>
                <c:pt idx="472">
                  <c:v>43896</c:v>
                </c:pt>
                <c:pt idx="473">
                  <c:v>43897</c:v>
                </c:pt>
                <c:pt idx="474">
                  <c:v>43898</c:v>
                </c:pt>
                <c:pt idx="475">
                  <c:v>43899</c:v>
                </c:pt>
                <c:pt idx="476">
                  <c:v>43900</c:v>
                </c:pt>
                <c:pt idx="477">
                  <c:v>43901</c:v>
                </c:pt>
                <c:pt idx="478">
                  <c:v>43902</c:v>
                </c:pt>
                <c:pt idx="479">
                  <c:v>43903</c:v>
                </c:pt>
                <c:pt idx="480">
                  <c:v>43904</c:v>
                </c:pt>
                <c:pt idx="481">
                  <c:v>43905</c:v>
                </c:pt>
                <c:pt idx="482">
                  <c:v>43906</c:v>
                </c:pt>
                <c:pt idx="483">
                  <c:v>43907</c:v>
                </c:pt>
                <c:pt idx="484">
                  <c:v>43908</c:v>
                </c:pt>
                <c:pt idx="485">
                  <c:v>43909</c:v>
                </c:pt>
                <c:pt idx="486">
                  <c:v>43910</c:v>
                </c:pt>
                <c:pt idx="487">
                  <c:v>43911</c:v>
                </c:pt>
                <c:pt idx="488">
                  <c:v>43912</c:v>
                </c:pt>
                <c:pt idx="489">
                  <c:v>43913</c:v>
                </c:pt>
                <c:pt idx="490">
                  <c:v>43914</c:v>
                </c:pt>
                <c:pt idx="491">
                  <c:v>43915</c:v>
                </c:pt>
                <c:pt idx="492">
                  <c:v>43916</c:v>
                </c:pt>
                <c:pt idx="493">
                  <c:v>43917</c:v>
                </c:pt>
                <c:pt idx="494">
                  <c:v>43918</c:v>
                </c:pt>
                <c:pt idx="495">
                  <c:v>43919</c:v>
                </c:pt>
                <c:pt idx="496">
                  <c:v>43920</c:v>
                </c:pt>
                <c:pt idx="497">
                  <c:v>43921</c:v>
                </c:pt>
                <c:pt idx="498">
                  <c:v>43922</c:v>
                </c:pt>
                <c:pt idx="499">
                  <c:v>43923</c:v>
                </c:pt>
                <c:pt idx="500">
                  <c:v>43924</c:v>
                </c:pt>
                <c:pt idx="501">
                  <c:v>43925</c:v>
                </c:pt>
                <c:pt idx="502">
                  <c:v>43926</c:v>
                </c:pt>
                <c:pt idx="503">
                  <c:v>43927</c:v>
                </c:pt>
                <c:pt idx="504">
                  <c:v>43928</c:v>
                </c:pt>
                <c:pt idx="505">
                  <c:v>43929</c:v>
                </c:pt>
                <c:pt idx="506">
                  <c:v>43930</c:v>
                </c:pt>
                <c:pt idx="507">
                  <c:v>43931</c:v>
                </c:pt>
                <c:pt idx="508">
                  <c:v>43932</c:v>
                </c:pt>
                <c:pt idx="509">
                  <c:v>43933</c:v>
                </c:pt>
                <c:pt idx="510">
                  <c:v>43934</c:v>
                </c:pt>
                <c:pt idx="511">
                  <c:v>43935</c:v>
                </c:pt>
                <c:pt idx="512">
                  <c:v>43936</c:v>
                </c:pt>
                <c:pt idx="513">
                  <c:v>43937</c:v>
                </c:pt>
                <c:pt idx="514">
                  <c:v>43938</c:v>
                </c:pt>
                <c:pt idx="515">
                  <c:v>43939</c:v>
                </c:pt>
                <c:pt idx="516">
                  <c:v>43940</c:v>
                </c:pt>
                <c:pt idx="517">
                  <c:v>43941</c:v>
                </c:pt>
                <c:pt idx="518">
                  <c:v>43942</c:v>
                </c:pt>
                <c:pt idx="519">
                  <c:v>43943</c:v>
                </c:pt>
                <c:pt idx="520">
                  <c:v>43944</c:v>
                </c:pt>
                <c:pt idx="521">
                  <c:v>43945</c:v>
                </c:pt>
                <c:pt idx="522">
                  <c:v>43946</c:v>
                </c:pt>
                <c:pt idx="523">
                  <c:v>43947</c:v>
                </c:pt>
                <c:pt idx="524">
                  <c:v>43948</c:v>
                </c:pt>
                <c:pt idx="525">
                  <c:v>43949</c:v>
                </c:pt>
                <c:pt idx="526">
                  <c:v>43950</c:v>
                </c:pt>
                <c:pt idx="527">
                  <c:v>43951</c:v>
                </c:pt>
                <c:pt idx="528">
                  <c:v>43952</c:v>
                </c:pt>
                <c:pt idx="529">
                  <c:v>43953</c:v>
                </c:pt>
                <c:pt idx="530">
                  <c:v>43954</c:v>
                </c:pt>
                <c:pt idx="531">
                  <c:v>43955</c:v>
                </c:pt>
                <c:pt idx="532">
                  <c:v>43956</c:v>
                </c:pt>
                <c:pt idx="533">
                  <c:v>43957</c:v>
                </c:pt>
                <c:pt idx="534">
                  <c:v>43958</c:v>
                </c:pt>
                <c:pt idx="535">
                  <c:v>43959</c:v>
                </c:pt>
                <c:pt idx="536">
                  <c:v>43960</c:v>
                </c:pt>
                <c:pt idx="537">
                  <c:v>43961</c:v>
                </c:pt>
                <c:pt idx="538">
                  <c:v>43962</c:v>
                </c:pt>
                <c:pt idx="539">
                  <c:v>43963</c:v>
                </c:pt>
                <c:pt idx="540">
                  <c:v>43964</c:v>
                </c:pt>
                <c:pt idx="541">
                  <c:v>43965</c:v>
                </c:pt>
                <c:pt idx="542">
                  <c:v>43966</c:v>
                </c:pt>
                <c:pt idx="543">
                  <c:v>43967</c:v>
                </c:pt>
                <c:pt idx="544">
                  <c:v>43968</c:v>
                </c:pt>
                <c:pt idx="545">
                  <c:v>43969</c:v>
                </c:pt>
                <c:pt idx="546">
                  <c:v>43970</c:v>
                </c:pt>
                <c:pt idx="547">
                  <c:v>43971</c:v>
                </c:pt>
                <c:pt idx="548">
                  <c:v>43972</c:v>
                </c:pt>
                <c:pt idx="549">
                  <c:v>43973</c:v>
                </c:pt>
                <c:pt idx="550">
                  <c:v>43974</c:v>
                </c:pt>
                <c:pt idx="551">
                  <c:v>43975</c:v>
                </c:pt>
                <c:pt idx="552">
                  <c:v>43976</c:v>
                </c:pt>
                <c:pt idx="553">
                  <c:v>43977</c:v>
                </c:pt>
              </c:numCache>
            </c:numRef>
          </c:cat>
          <c:val>
            <c:numRef>
              <c:f>运行数据!$FU$7:$FU$999</c:f>
              <c:numCache>
                <c:formatCode>0%</c:formatCode>
                <c:ptCount val="993"/>
                <c:pt idx="0">
                  <c:v>0.87125603864734302</c:v>
                </c:pt>
                <c:pt idx="1">
                  <c:v>0.82854010289280589</c:v>
                </c:pt>
                <c:pt idx="2">
                  <c:v>0.82858171346292298</c:v>
                </c:pt>
                <c:pt idx="3">
                  <c:v>0.81568658740923961</c:v>
                </c:pt>
                <c:pt idx="4">
                  <c:v>0.74484265734265742</c:v>
                </c:pt>
                <c:pt idx="5">
                  <c:v>0.80467836257309944</c:v>
                </c:pt>
                <c:pt idx="6">
                  <c:v>0.82789473684210524</c:v>
                </c:pt>
                <c:pt idx="7">
                  <c:v>0.84341971912552482</c:v>
                </c:pt>
                <c:pt idx="8">
                  <c:v>0.81498528635026035</c:v>
                </c:pt>
                <c:pt idx="9">
                  <c:v>0.8205953338696701</c:v>
                </c:pt>
                <c:pt idx="10">
                  <c:v>0.79488620398988474</c:v>
                </c:pt>
                <c:pt idx="11">
                  <c:v>0.81390302929149627</c:v>
                </c:pt>
                <c:pt idx="12">
                  <c:v>0.83563748079877109</c:v>
                </c:pt>
                <c:pt idx="13">
                  <c:v>0.81988041853512705</c:v>
                </c:pt>
                <c:pt idx="14">
                  <c:v>0.77998472116119177</c:v>
                </c:pt>
                <c:pt idx="15">
                  <c:v>0.75665890871476593</c:v>
                </c:pt>
                <c:pt idx="16">
                  <c:v>0.80718214170171465</c:v>
                </c:pt>
                <c:pt idx="17">
                  <c:v>0.80761567411999113</c:v>
                </c:pt>
                <c:pt idx="18">
                  <c:v>0.78284795123603113</c:v>
                </c:pt>
                <c:pt idx="19">
                  <c:v>0.75960214231063505</c:v>
                </c:pt>
                <c:pt idx="20">
                  <c:v>0.79750900830330562</c:v>
                </c:pt>
                <c:pt idx="21">
                  <c:v>0.83480992268041243</c:v>
                </c:pt>
                <c:pt idx="22">
                  <c:v>0.7924653555721517</c:v>
                </c:pt>
                <c:pt idx="23">
                  <c:v>0.81394234608320692</c:v>
                </c:pt>
                <c:pt idx="24">
                  <c:v>0.80699591648046842</c:v>
                </c:pt>
                <c:pt idx="25">
                  <c:v>0.77671568627450982</c:v>
                </c:pt>
                <c:pt idx="26">
                  <c:v>0.78087711142104443</c:v>
                </c:pt>
                <c:pt idx="27">
                  <c:v>0.77631578947368418</c:v>
                </c:pt>
                <c:pt idx="28">
                  <c:v>0.79665785659476507</c:v>
                </c:pt>
                <c:pt idx="29">
                  <c:v>0.78631320403150673</c:v>
                </c:pt>
                <c:pt idx="30">
                  <c:v>0.80982456140350878</c:v>
                </c:pt>
                <c:pt idx="31">
                  <c:v>0.79807692307692313</c:v>
                </c:pt>
                <c:pt idx="32">
                  <c:v>0.8033109078539572</c:v>
                </c:pt>
                <c:pt idx="33">
                  <c:v>0.80487990270598964</c:v>
                </c:pt>
                <c:pt idx="34">
                  <c:v>0.79541284403669721</c:v>
                </c:pt>
                <c:pt idx="35">
                  <c:v>0.8049935428325441</c:v>
                </c:pt>
                <c:pt idx="36">
                  <c:v>0.81144578313253013</c:v>
                </c:pt>
                <c:pt idx="37">
                  <c:v>0.79282442748091597</c:v>
                </c:pt>
                <c:pt idx="38">
                  <c:v>0.79297971918876753</c:v>
                </c:pt>
                <c:pt idx="39">
                  <c:v>0.7877675840978593</c:v>
                </c:pt>
                <c:pt idx="40">
                  <c:v>0.78467987804878048</c:v>
                </c:pt>
                <c:pt idx="41">
                  <c:v>0.78823055219669491</c:v>
                </c:pt>
                <c:pt idx="42">
                  <c:v>0.75883270624942645</c:v>
                </c:pt>
                <c:pt idx="43">
                  <c:v>0.75128865979381443</c:v>
                </c:pt>
                <c:pt idx="44">
                  <c:v>0.69066576317126882</c:v>
                </c:pt>
                <c:pt idx="45">
                  <c:v>0.80113724879264681</c:v>
                </c:pt>
                <c:pt idx="46">
                  <c:v>0.77906481560344099</c:v>
                </c:pt>
                <c:pt idx="47">
                  <c:v>0.76398508257858289</c:v>
                </c:pt>
                <c:pt idx="48">
                  <c:v>0.75423728813559321</c:v>
                </c:pt>
                <c:pt idx="49">
                  <c:v>0.75235726867682107</c:v>
                </c:pt>
                <c:pt idx="50">
                  <c:v>0.74964953271028034</c:v>
                </c:pt>
                <c:pt idx="51">
                  <c:v>0.82604690117252932</c:v>
                </c:pt>
                <c:pt idx="52">
                  <c:v>0.79480830670926517</c:v>
                </c:pt>
                <c:pt idx="53">
                  <c:v>0.79302045728038506</c:v>
                </c:pt>
                <c:pt idx="54">
                  <c:v>0.72232462322454727</c:v>
                </c:pt>
                <c:pt idx="55">
                  <c:v>0.77090729783037482</c:v>
                </c:pt>
                <c:pt idx="56">
                  <c:v>0.76598579040852577</c:v>
                </c:pt>
                <c:pt idx="57">
                  <c:v>0.82055722891566263</c:v>
                </c:pt>
                <c:pt idx="58">
                  <c:v>0.77119164619164615</c:v>
                </c:pt>
                <c:pt idx="59">
                  <c:v>0.74686907020872861</c:v>
                </c:pt>
                <c:pt idx="60">
                  <c:v>0.81482644887702216</c:v>
                </c:pt>
                <c:pt idx="61">
                  <c:v>0.8111636440618164</c:v>
                </c:pt>
                <c:pt idx="62">
                  <c:v>0.75903614457831325</c:v>
                </c:pt>
                <c:pt idx="63">
                  <c:v>0.75380530973451321</c:v>
                </c:pt>
                <c:pt idx="64">
                  <c:v>0.79872727272727273</c:v>
                </c:pt>
                <c:pt idx="65">
                  <c:v>0.7933410826967785</c:v>
                </c:pt>
                <c:pt idx="66">
                  <c:v>0.80080864757818304</c:v>
                </c:pt>
                <c:pt idx="67">
                  <c:v>0.79765465134582092</c:v>
                </c:pt>
                <c:pt idx="68">
                  <c:v>0.79907043260636401</c:v>
                </c:pt>
                <c:pt idx="69">
                  <c:v>0.74202568351284182</c:v>
                </c:pt>
                <c:pt idx="70">
                  <c:v>0.77788529204785362</c:v>
                </c:pt>
                <c:pt idx="71">
                  <c:v>0.78609669714191588</c:v>
                </c:pt>
                <c:pt idx="72">
                  <c:v>0.74978699233172397</c:v>
                </c:pt>
                <c:pt idx="73">
                  <c:v>0.74795417348608839</c:v>
                </c:pt>
                <c:pt idx="74">
                  <c:v>0.80232175201712497</c:v>
                </c:pt>
                <c:pt idx="75">
                  <c:v>0.76524971406786124</c:v>
                </c:pt>
                <c:pt idx="76">
                  <c:v>0.81045975047000507</c:v>
                </c:pt>
                <c:pt idx="77">
                  <c:v>0.77394859813084116</c:v>
                </c:pt>
                <c:pt idx="78">
                  <c:v>0.76966899125822608</c:v>
                </c:pt>
                <c:pt idx="79">
                  <c:v>0.75595509719813814</c:v>
                </c:pt>
                <c:pt idx="80">
                  <c:v>0.81848987108655613</c:v>
                </c:pt>
                <c:pt idx="81">
                  <c:v>0.79534641688968177</c:v>
                </c:pt>
                <c:pt idx="82">
                  <c:v>0.7836670953518281</c:v>
                </c:pt>
                <c:pt idx="83">
                  <c:v>0.76150700426346474</c:v>
                </c:pt>
                <c:pt idx="84">
                  <c:v>0.78133488552580521</c:v>
                </c:pt>
                <c:pt idx="85">
                  <c:v>0.77532025620496392</c:v>
                </c:pt>
                <c:pt idx="86">
                  <c:v>0.77094972067039103</c:v>
                </c:pt>
                <c:pt idx="87">
                  <c:v>0.76259328358208955</c:v>
                </c:pt>
                <c:pt idx="88">
                  <c:v>0.79509266510049592</c:v>
                </c:pt>
                <c:pt idx="89">
                  <c:v>0.78699719363891485</c:v>
                </c:pt>
                <c:pt idx="90">
                  <c:v>0.80631250573447111</c:v>
                </c:pt>
                <c:pt idx="91">
                  <c:v>0.82510142882342563</c:v>
                </c:pt>
                <c:pt idx="92">
                  <c:v>0.77051239115874082</c:v>
                </c:pt>
                <c:pt idx="93">
                  <c:v>0.80834759925002042</c:v>
                </c:pt>
                <c:pt idx="94">
                  <c:v>0.83521293960528264</c:v>
                </c:pt>
                <c:pt idx="95">
                  <c:v>0.86366120218579234</c:v>
                </c:pt>
                <c:pt idx="96">
                  <c:v>0.82469852612773553</c:v>
                </c:pt>
                <c:pt idx="97">
                  <c:v>0.84805812180464613</c:v>
                </c:pt>
                <c:pt idx="98">
                  <c:v>0.84074697443295665</c:v>
                </c:pt>
                <c:pt idx="99">
                  <c:v>0.84527827929978805</c:v>
                </c:pt>
                <c:pt idx="100">
                  <c:v>0.84044764188649079</c:v>
                </c:pt>
                <c:pt idx="101">
                  <c:v>0.81536139527083684</c:v>
                </c:pt>
                <c:pt idx="102">
                  <c:v>0.81435079726651483</c:v>
                </c:pt>
                <c:pt idx="103">
                  <c:v>0.78639468008626889</c:v>
                </c:pt>
                <c:pt idx="104">
                  <c:v>0.84074697443295665</c:v>
                </c:pt>
                <c:pt idx="105">
                  <c:v>0.80102979036410449</c:v>
                </c:pt>
                <c:pt idx="106">
                  <c:v>0.79247985675917643</c:v>
                </c:pt>
                <c:pt idx="107">
                  <c:v>0.79457073861270711</c:v>
                </c:pt>
                <c:pt idx="108">
                  <c:v>0.81435079726651483</c:v>
                </c:pt>
                <c:pt idx="109">
                  <c:v>0.78743568914161921</c:v>
                </c:pt>
                <c:pt idx="110">
                  <c:v>0.82462013906773113</c:v>
                </c:pt>
                <c:pt idx="111">
                  <c:v>0.79761390161666812</c:v>
                </c:pt>
                <c:pt idx="112">
                  <c:v>0.79247985675917643</c:v>
                </c:pt>
                <c:pt idx="113">
                  <c:v>0.78727412862892865</c:v>
                </c:pt>
                <c:pt idx="114">
                  <c:v>0.79199929818405124</c:v>
                </c:pt>
                <c:pt idx="115">
                  <c:v>0.77297047970479704</c:v>
                </c:pt>
                <c:pt idx="116">
                  <c:v>0.79357381024552898</c:v>
                </c:pt>
                <c:pt idx="117">
                  <c:v>0.78005435918879362</c:v>
                </c:pt>
                <c:pt idx="118">
                  <c:v>0.81323700381996344</c:v>
                </c:pt>
                <c:pt idx="119">
                  <c:v>0.82467277999843247</c:v>
                </c:pt>
                <c:pt idx="120">
                  <c:v>0.83905782259335115</c:v>
                </c:pt>
                <c:pt idx="121">
                  <c:v>0.84809787462046793</c:v>
                </c:pt>
                <c:pt idx="122">
                  <c:v>0.82107784431137731</c:v>
                </c:pt>
                <c:pt idx="123">
                  <c:v>0.79257307953772949</c:v>
                </c:pt>
                <c:pt idx="124">
                  <c:v>0.81323700381996344</c:v>
                </c:pt>
                <c:pt idx="125">
                  <c:v>0.79651695692025659</c:v>
                </c:pt>
                <c:pt idx="126">
                  <c:v>0.81401419365364225</c:v>
                </c:pt>
                <c:pt idx="127">
                  <c:v>0.79847277556440899</c:v>
                </c:pt>
                <c:pt idx="128">
                  <c:v>0.74735062006764374</c:v>
                </c:pt>
                <c:pt idx="129">
                  <c:v>0.73753504815311466</c:v>
                </c:pt>
                <c:pt idx="130">
                  <c:v>0.80609418282548473</c:v>
                </c:pt>
                <c:pt idx="131">
                  <c:v>0.77676950998185124</c:v>
                </c:pt>
                <c:pt idx="132">
                  <c:v>0.82017332691381806</c:v>
                </c:pt>
                <c:pt idx="133">
                  <c:v>0.80096430384029771</c:v>
                </c:pt>
                <c:pt idx="134">
                  <c:v>0.80566508409109194</c:v>
                </c:pt>
                <c:pt idx="135">
                  <c:v>0.81881014873140856</c:v>
                </c:pt>
                <c:pt idx="136">
                  <c:v>0.80892421499960654</c:v>
                </c:pt>
                <c:pt idx="137">
                  <c:v>0.82875777339602608</c:v>
                </c:pt>
                <c:pt idx="138">
                  <c:v>0.81818181818181812</c:v>
                </c:pt>
                <c:pt idx="139">
                  <c:v>0.82114398422090729</c:v>
                </c:pt>
                <c:pt idx="140">
                  <c:v>0.82740642751536841</c:v>
                </c:pt>
                <c:pt idx="141">
                  <c:v>0.80718049477538623</c:v>
                </c:pt>
                <c:pt idx="142">
                  <c:v>0.73367697594501724</c:v>
                </c:pt>
                <c:pt idx="143">
                  <c:v>0.77922934811295863</c:v>
                </c:pt>
                <c:pt idx="144">
                  <c:v>0.73816123816123813</c:v>
                </c:pt>
                <c:pt idx="145">
                  <c:v>0.74912233324331623</c:v>
                </c:pt>
                <c:pt idx="146">
                  <c:v>0.72912230896616981</c:v>
                </c:pt>
                <c:pt idx="147">
                  <c:v>0.78231441048034933</c:v>
                </c:pt>
                <c:pt idx="148">
                  <c:v>0.7611197167514937</c:v>
                </c:pt>
                <c:pt idx="149">
                  <c:v>0.76577891280554544</c:v>
                </c:pt>
                <c:pt idx="150">
                  <c:v>0.77053892215568864</c:v>
                </c:pt>
                <c:pt idx="151">
                  <c:v>0.80899111343439623</c:v>
                </c:pt>
                <c:pt idx="152">
                  <c:v>0.74961734693877546</c:v>
                </c:pt>
                <c:pt idx="153">
                  <c:v>0.76408751986309742</c:v>
                </c:pt>
                <c:pt idx="154">
                  <c:v>0.82106455266138167</c:v>
                </c:pt>
                <c:pt idx="155">
                  <c:v>0.7863982589771491</c:v>
                </c:pt>
                <c:pt idx="156">
                  <c:v>0.78605539637058264</c:v>
                </c:pt>
                <c:pt idx="157">
                  <c:v>0.64377320283496453</c:v>
                </c:pt>
                <c:pt idx="158">
                  <c:v>0.64042587514115179</c:v>
                </c:pt>
                <c:pt idx="159">
                  <c:v>0.79439588073284639</c:v>
                </c:pt>
                <c:pt idx="160">
                  <c:v>0.83418982695332988</c:v>
                </c:pt>
                <c:pt idx="161">
                  <c:v>0.43033154121863804</c:v>
                </c:pt>
                <c:pt idx="162">
                  <c:v>0.84280707752799389</c:v>
                </c:pt>
                <c:pt idx="163">
                  <c:v>0.88444547779586147</c:v>
                </c:pt>
                <c:pt idx="164">
                  <c:v>0.85640000000000005</c:v>
                </c:pt>
                <c:pt idx="165">
                  <c:v>0.86674427629025996</c:v>
                </c:pt>
                <c:pt idx="166">
                  <c:v>0.81855487608625688</c:v>
                </c:pt>
                <c:pt idx="167">
                  <c:v>0.79274168479950258</c:v>
                </c:pt>
                <c:pt idx="168">
                  <c:v>0.80918117714779103</c:v>
                </c:pt>
                <c:pt idx="169">
                  <c:v>0.80670978172999197</c:v>
                </c:pt>
                <c:pt idx="170">
                  <c:v>0.79284369114877595</c:v>
                </c:pt>
                <c:pt idx="171">
                  <c:v>0.80926796507723298</c:v>
                </c:pt>
                <c:pt idx="172">
                  <c:v>0.79088145896656536</c:v>
                </c:pt>
                <c:pt idx="173">
                  <c:v>0.79406858202038921</c:v>
                </c:pt>
                <c:pt idx="174">
                  <c:v>0.77591590341382188</c:v>
                </c:pt>
                <c:pt idx="175">
                  <c:v>0.78645729145829169</c:v>
                </c:pt>
                <c:pt idx="176">
                  <c:v>0.74165769644779334</c:v>
                </c:pt>
                <c:pt idx="177">
                  <c:v>0.78888888888888886</c:v>
                </c:pt>
                <c:pt idx="178">
                  <c:v>0.82198019801980204</c:v>
                </c:pt>
                <c:pt idx="179">
                  <c:v>0.82718640679660171</c:v>
                </c:pt>
                <c:pt idx="180">
                  <c:v>0.72341540073336819</c:v>
                </c:pt>
                <c:pt idx="181">
                  <c:v>0.82062320623206231</c:v>
                </c:pt>
                <c:pt idx="182">
                  <c:v>0.80621301775147924</c:v>
                </c:pt>
                <c:pt idx="183">
                  <c:v>0.82478915948071641</c:v>
                </c:pt>
                <c:pt idx="184">
                  <c:v>0.8045283678643238</c:v>
                </c:pt>
                <c:pt idx="185">
                  <c:v>0.72543287609624474</c:v>
                </c:pt>
                <c:pt idx="186">
                  <c:v>0.78206048180420296</c:v>
                </c:pt>
                <c:pt idx="187">
                  <c:v>0.77803379416282636</c:v>
                </c:pt>
                <c:pt idx="188">
                  <c:v>0.78088529071601309</c:v>
                </c:pt>
                <c:pt idx="189">
                  <c:v>0.83430304023600754</c:v>
                </c:pt>
                <c:pt idx="190">
                  <c:v>0.8063029083899087</c:v>
                </c:pt>
                <c:pt idx="191">
                  <c:v>0.79121071522367159</c:v>
                </c:pt>
                <c:pt idx="192">
                  <c:v>0.80119631137326575</c:v>
                </c:pt>
                <c:pt idx="193">
                  <c:v>0.78315524827152738</c:v>
                </c:pt>
                <c:pt idx="194">
                  <c:v>0.77182302424176541</c:v>
                </c:pt>
                <c:pt idx="195">
                  <c:v>0.81203765971755215</c:v>
                </c:pt>
                <c:pt idx="196">
                  <c:v>0.79009256942707029</c:v>
                </c:pt>
                <c:pt idx="197">
                  <c:v>0.83330932142342595</c:v>
                </c:pt>
                <c:pt idx="198">
                  <c:v>0.81294037427077814</c:v>
                </c:pt>
                <c:pt idx="199">
                  <c:v>0.78510963793982658</c:v>
                </c:pt>
                <c:pt idx="200">
                  <c:v>0.80597316113409345</c:v>
                </c:pt>
                <c:pt idx="201">
                  <c:v>0.80576391630477695</c:v>
                </c:pt>
                <c:pt idx="202">
                  <c:v>0.79535941765241125</c:v>
                </c:pt>
                <c:pt idx="203">
                  <c:v>0.77677587416090565</c:v>
                </c:pt>
                <c:pt idx="204">
                  <c:v>0.75886045388701107</c:v>
                </c:pt>
                <c:pt idx="205">
                  <c:v>0.77649751400836553</c:v>
                </c:pt>
                <c:pt idx="206">
                  <c:v>0.7041248836968883</c:v>
                </c:pt>
                <c:pt idx="207">
                  <c:v>0.75527748591078425</c:v>
                </c:pt>
                <c:pt idx="208">
                  <c:v>0.70272382228175934</c:v>
                </c:pt>
                <c:pt idx="209">
                  <c:v>0.74117394570232853</c:v>
                </c:pt>
                <c:pt idx="210">
                  <c:v>0.77351320539616186</c:v>
                </c:pt>
                <c:pt idx="211">
                  <c:v>0.74982294617563738</c:v>
                </c:pt>
                <c:pt idx="212">
                  <c:v>0.75091048495303814</c:v>
                </c:pt>
                <c:pt idx="213">
                  <c:v>0.7691298644512462</c:v>
                </c:pt>
                <c:pt idx="214">
                  <c:v>0.74226804123711343</c:v>
                </c:pt>
                <c:pt idx="215">
                  <c:v>0.73962063934208788</c:v>
                </c:pt>
                <c:pt idx="216">
                  <c:v>0.80827067669172936</c:v>
                </c:pt>
                <c:pt idx="217">
                  <c:v>0.67329409893430892</c:v>
                </c:pt>
                <c:pt idx="218">
                  <c:v>0.7956308697427521</c:v>
                </c:pt>
                <c:pt idx="219">
                  <c:v>0.7771389144434222</c:v>
                </c:pt>
                <c:pt idx="220">
                  <c:v>0.7904594943716553</c:v>
                </c:pt>
                <c:pt idx="221">
                  <c:v>0.82522996057818654</c:v>
                </c:pt>
                <c:pt idx="222">
                  <c:v>0.76383824991713622</c:v>
                </c:pt>
                <c:pt idx="223">
                  <c:v>0.77251083789353991</c:v>
                </c:pt>
                <c:pt idx="224">
                  <c:v>0.70186465535302744</c:v>
                </c:pt>
                <c:pt idx="225">
                  <c:v>0.7769369679250151</c:v>
                </c:pt>
                <c:pt idx="226">
                  <c:v>0.67191862784204226</c:v>
                </c:pt>
                <c:pt idx="227">
                  <c:v>0.73397979797979795</c:v>
                </c:pt>
                <c:pt idx="228">
                  <c:v>0.66314211972358672</c:v>
                </c:pt>
                <c:pt idx="229">
                  <c:v>0.65775015761505906</c:v>
                </c:pt>
                <c:pt idx="230">
                  <c:v>0.7018055294338913</c:v>
                </c:pt>
                <c:pt idx="231">
                  <c:v>0.63864723792953459</c:v>
                </c:pt>
                <c:pt idx="232">
                  <c:v>0.69489066224479212</c:v>
                </c:pt>
                <c:pt idx="233">
                  <c:v>0.7145474905833249</c:v>
                </c:pt>
                <c:pt idx="234">
                  <c:v>0.73311173064550716</c:v>
                </c:pt>
                <c:pt idx="235">
                  <c:v>0.76677834215929974</c:v>
                </c:pt>
                <c:pt idx="236">
                  <c:v>0.77870930005849093</c:v>
                </c:pt>
                <c:pt idx="237">
                  <c:v>0.77268670038678966</c:v>
                </c:pt>
                <c:pt idx="238">
                  <c:v>0.73944536423841067</c:v>
                </c:pt>
                <c:pt idx="239">
                  <c:v>0.73809978971515955</c:v>
                </c:pt>
                <c:pt idx="240">
                  <c:v>0.76611381467871686</c:v>
                </c:pt>
                <c:pt idx="241">
                  <c:v>0.79745178462344013</c:v>
                </c:pt>
                <c:pt idx="242">
                  <c:v>0.75374970240457106</c:v>
                </c:pt>
                <c:pt idx="243">
                  <c:v>0.73444108761329308</c:v>
                </c:pt>
                <c:pt idx="244">
                  <c:v>0.69607003520791699</c:v>
                </c:pt>
                <c:pt idx="245">
                  <c:v>0.70561357702349869</c:v>
                </c:pt>
                <c:pt idx="246">
                  <c:v>0.69412262156448201</c:v>
                </c:pt>
                <c:pt idx="247">
                  <c:v>0.69043380492832385</c:v>
                </c:pt>
                <c:pt idx="248">
                  <c:v>0.6800687848018343</c:v>
                </c:pt>
                <c:pt idx="249">
                  <c:v>0.74511368169126446</c:v>
                </c:pt>
                <c:pt idx="250">
                  <c:v>0.6809695381591877</c:v>
                </c:pt>
                <c:pt idx="251">
                  <c:v>0.68763925729442965</c:v>
                </c:pt>
                <c:pt idx="252">
                  <c:v>0.72504835589941974</c:v>
                </c:pt>
                <c:pt idx="253">
                  <c:v>0.76833130328867238</c:v>
                </c:pt>
                <c:pt idx="254">
                  <c:v>0.73219838308457708</c:v>
                </c:pt>
                <c:pt idx="255">
                  <c:v>0.71157677267025754</c:v>
                </c:pt>
                <c:pt idx="256">
                  <c:v>0.67477664326738984</c:v>
                </c:pt>
                <c:pt idx="257">
                  <c:v>0.67920021233300898</c:v>
                </c:pt>
                <c:pt idx="258">
                  <c:v>0.65187134006619707</c:v>
                </c:pt>
                <c:pt idx="259">
                  <c:v>0.65922619047619047</c:v>
                </c:pt>
                <c:pt idx="260">
                  <c:v>0.66947844871926754</c:v>
                </c:pt>
                <c:pt idx="261">
                  <c:v>0.70140000000000002</c:v>
                </c:pt>
                <c:pt idx="262">
                  <c:v>0.71355932203389827</c:v>
                </c:pt>
                <c:pt idx="263">
                  <c:v>0.67822530452565122</c:v>
                </c:pt>
                <c:pt idx="264">
                  <c:v>0.72741541681199862</c:v>
                </c:pt>
                <c:pt idx="265">
                  <c:v>0.78558202691025802</c:v>
                </c:pt>
                <c:pt idx="266">
                  <c:v>0.63142412182038421</c:v>
                </c:pt>
                <c:pt idx="267">
                  <c:v>0.58731161447522795</c:v>
                </c:pt>
                <c:pt idx="268">
                  <c:v>0.68110342348818409</c:v>
                </c:pt>
                <c:pt idx="269">
                  <c:v>0.62601323022454114</c:v>
                </c:pt>
                <c:pt idx="270">
                  <c:v>0.75799019966357051</c:v>
                </c:pt>
                <c:pt idx="271">
                  <c:v>0.78415274463007156</c:v>
                </c:pt>
                <c:pt idx="272">
                  <c:v>0.71933333333333338</c:v>
                </c:pt>
                <c:pt idx="273">
                  <c:v>0.7215165876777252</c:v>
                </c:pt>
                <c:pt idx="274">
                  <c:v>0.65736908403815009</c:v>
                </c:pt>
                <c:pt idx="275">
                  <c:v>0.76208112874779543</c:v>
                </c:pt>
                <c:pt idx="276">
                  <c:v>0.68195266272189348</c:v>
                </c:pt>
                <c:pt idx="277">
                  <c:v>0.73263244691816121</c:v>
                </c:pt>
                <c:pt idx="278">
                  <c:v>0.73343004805512746</c:v>
                </c:pt>
                <c:pt idx="279">
                  <c:v>0.74779557315098066</c:v>
                </c:pt>
                <c:pt idx="280">
                  <c:v>0.72879590242208525</c:v>
                </c:pt>
                <c:pt idx="281">
                  <c:v>0.72138266458224765</c:v>
                </c:pt>
                <c:pt idx="282">
                  <c:v>0.67062288833059003</c:v>
                </c:pt>
                <c:pt idx="283">
                  <c:v>0.66241352805534204</c:v>
                </c:pt>
                <c:pt idx="284">
                  <c:v>0.617686587223367</c:v>
                </c:pt>
                <c:pt idx="285">
                  <c:v>0.6875102846799408</c:v>
                </c:pt>
                <c:pt idx="286">
                  <c:v>0.67699991388960645</c:v>
                </c:pt>
                <c:pt idx="287">
                  <c:v>0.66249999999999998</c:v>
                </c:pt>
                <c:pt idx="288">
                  <c:v>0.64224262928951181</c:v>
                </c:pt>
                <c:pt idx="289">
                  <c:v>0.62298177698045509</c:v>
                </c:pt>
                <c:pt idx="290">
                  <c:v>0.65884444444444445</c:v>
                </c:pt>
                <c:pt idx="291">
                  <c:v>0.68929159802306428</c:v>
                </c:pt>
                <c:pt idx="292">
                  <c:v>0.68910038522547024</c:v>
                </c:pt>
                <c:pt idx="293">
                  <c:v>0.68138534787283067</c:v>
                </c:pt>
                <c:pt idx="294">
                  <c:v>0.68021382542472175</c:v>
                </c:pt>
                <c:pt idx="295">
                  <c:v>0.66748994425234631</c:v>
                </c:pt>
                <c:pt idx="296">
                  <c:v>0.65037178826474262</c:v>
                </c:pt>
                <c:pt idx="297">
                  <c:v>0.6390116658213173</c:v>
                </c:pt>
                <c:pt idx="298">
                  <c:v>0.65210009596220564</c:v>
                </c:pt>
                <c:pt idx="299">
                  <c:v>0.68414258050634724</c:v>
                </c:pt>
                <c:pt idx="300">
                  <c:v>0.6417766334084325</c:v>
                </c:pt>
                <c:pt idx="301">
                  <c:v>0.63417379558757314</c:v>
                </c:pt>
                <c:pt idx="302">
                  <c:v>0.63993281545244596</c:v>
                </c:pt>
                <c:pt idx="303">
                  <c:v>0.58316069843148854</c:v>
                </c:pt>
                <c:pt idx="304">
                  <c:v>0.63191506346292003</c:v>
                </c:pt>
                <c:pt idx="305">
                  <c:v>0.62161279791054525</c:v>
                </c:pt>
                <c:pt idx="306">
                  <c:v>0.60509945472697946</c:v>
                </c:pt>
                <c:pt idx="307">
                  <c:v>0.64493506493506492</c:v>
                </c:pt>
                <c:pt idx="308">
                  <c:v>0.58812260536398475</c:v>
                </c:pt>
                <c:pt idx="309">
                  <c:v>0.63942377298392938</c:v>
                </c:pt>
                <c:pt idx="310">
                  <c:v>0.60445752733389402</c:v>
                </c:pt>
                <c:pt idx="311">
                  <c:v>0.53081737151526642</c:v>
                </c:pt>
                <c:pt idx="312">
                  <c:v>0.59058746091821623</c:v>
                </c:pt>
                <c:pt idx="313">
                  <c:v>0.62281540735588203</c:v>
                </c:pt>
                <c:pt idx="314">
                  <c:v>0.63751250113646696</c:v>
                </c:pt>
                <c:pt idx="315">
                  <c:v>0.6336005638269756</c:v>
                </c:pt>
                <c:pt idx="316">
                  <c:v>0.61620954730948085</c:v>
                </c:pt>
                <c:pt idx="317">
                  <c:v>0.61392405063291133</c:v>
                </c:pt>
                <c:pt idx="318">
                  <c:v>0.63495126893756626</c:v>
                </c:pt>
                <c:pt idx="319">
                  <c:v>0.62572386467540386</c:v>
                </c:pt>
                <c:pt idx="320">
                  <c:v>0.65197874679369727</c:v>
                </c:pt>
                <c:pt idx="321">
                  <c:v>0.63623911554642398</c:v>
                </c:pt>
                <c:pt idx="322">
                  <c:v>0.58510837070254107</c:v>
                </c:pt>
                <c:pt idx="323">
                  <c:v>0.61418398205053171</c:v>
                </c:pt>
                <c:pt idx="324">
                  <c:v>0.61902113459399333</c:v>
                </c:pt>
                <c:pt idx="325">
                  <c:v>0.63076923076923075</c:v>
                </c:pt>
                <c:pt idx="326">
                  <c:v>0.62975679542203156</c:v>
                </c:pt>
                <c:pt idx="327">
                  <c:v>0.67888162792621398</c:v>
                </c:pt>
                <c:pt idx="328">
                  <c:v>0.70251929765035204</c:v>
                </c:pt>
                <c:pt idx="329">
                  <c:v>0.67485629519747814</c:v>
                </c:pt>
                <c:pt idx="330">
                  <c:v>0.67766544117647065</c:v>
                </c:pt>
                <c:pt idx="331">
                  <c:v>0.61546851760039667</c:v>
                </c:pt>
                <c:pt idx="332">
                  <c:v>0.65144908951013081</c:v>
                </c:pt>
                <c:pt idx="333">
                  <c:v>0.61404444444444439</c:v>
                </c:pt>
                <c:pt idx="334">
                  <c:v>0.61380186282811178</c:v>
                </c:pt>
                <c:pt idx="335">
                  <c:v>0.62867288060363957</c:v>
                </c:pt>
                <c:pt idx="336">
                  <c:v>0.65676322522076425</c:v>
                </c:pt>
                <c:pt idx="337">
                  <c:v>0.60855123072992079</c:v>
                </c:pt>
                <c:pt idx="338">
                  <c:v>0.65338969273288894</c:v>
                </c:pt>
                <c:pt idx="339">
                  <c:v>0.66515729265967583</c:v>
                </c:pt>
                <c:pt idx="340">
                  <c:v>0.61435254656192073</c:v>
                </c:pt>
                <c:pt idx="341">
                  <c:v>0.61758928571428573</c:v>
                </c:pt>
                <c:pt idx="342">
                  <c:v>0.6112881201638598</c:v>
                </c:pt>
                <c:pt idx="343">
                  <c:v>0.65059037238873751</c:v>
                </c:pt>
                <c:pt idx="344">
                  <c:v>0.66383195849987242</c:v>
                </c:pt>
                <c:pt idx="345">
                  <c:v>0.6097029163259744</c:v>
                </c:pt>
                <c:pt idx="346">
                  <c:v>0.6445803601766904</c:v>
                </c:pt>
                <c:pt idx="347">
                  <c:v>0.63634854771784233</c:v>
                </c:pt>
                <c:pt idx="348">
                  <c:v>0.64063044235458033</c:v>
                </c:pt>
                <c:pt idx="349">
                  <c:v>0.64304057524396507</c:v>
                </c:pt>
                <c:pt idx="350">
                  <c:v>0.61808914996544573</c:v>
                </c:pt>
                <c:pt idx="351">
                  <c:v>0.65259369788466604</c:v>
                </c:pt>
                <c:pt idx="352">
                  <c:v>0.64011379800853485</c:v>
                </c:pt>
                <c:pt idx="353">
                  <c:v>0.61315059552945017</c:v>
                </c:pt>
                <c:pt idx="354">
                  <c:v>0.64226821470637718</c:v>
                </c:pt>
                <c:pt idx="355">
                  <c:v>0.63097269624573382</c:v>
                </c:pt>
                <c:pt idx="356">
                  <c:v>0.65244119743406981</c:v>
                </c:pt>
                <c:pt idx="357">
                  <c:v>0.6401982601658911</c:v>
                </c:pt>
                <c:pt idx="358">
                  <c:v>0.64001848428835495</c:v>
                </c:pt>
                <c:pt idx="359">
                  <c:v>0.77745271465505517</c:v>
                </c:pt>
                <c:pt idx="360">
                  <c:v>0.7574213208637629</c:v>
                </c:pt>
                <c:pt idx="361">
                  <c:v>0.75570997629821157</c:v>
                </c:pt>
                <c:pt idx="362">
                  <c:v>0.74417740994217207</c:v>
                </c:pt>
                <c:pt idx="363">
                  <c:v>0.75245892923600399</c:v>
                </c:pt>
                <c:pt idx="364">
                  <c:v>0.7642555850648336</c:v>
                </c:pt>
                <c:pt idx="365">
                  <c:v>0.69238533846445027</c:v>
                </c:pt>
                <c:pt idx="366">
                  <c:v>0.75151079997606651</c:v>
                </c:pt>
                <c:pt idx="367">
                  <c:v>0.80932104526364912</c:v>
                </c:pt>
                <c:pt idx="368">
                  <c:v>0.86451507208387945</c:v>
                </c:pt>
                <c:pt idx="369">
                  <c:v>0.81397157971164813</c:v>
                </c:pt>
                <c:pt idx="370">
                  <c:v>0.8311005510338203</c:v>
                </c:pt>
                <c:pt idx="371">
                  <c:v>0.7864156515319306</c:v>
                </c:pt>
                <c:pt idx="372">
                  <c:v>0.73960535588442566</c:v>
                </c:pt>
                <c:pt idx="373">
                  <c:v>0.71723834652594554</c:v>
                </c:pt>
                <c:pt idx="374">
                  <c:v>0.79744156968356261</c:v>
                </c:pt>
                <c:pt idx="375">
                  <c:v>0.82756299288324675</c:v>
                </c:pt>
                <c:pt idx="376">
                  <c:v>0.76900149031296572</c:v>
                </c:pt>
                <c:pt idx="377">
                  <c:v>0.79220257234726688</c:v>
                </c:pt>
                <c:pt idx="378">
                  <c:v>0.78175330311505453</c:v>
                </c:pt>
                <c:pt idx="379">
                  <c:v>0.81053729786124151</c:v>
                </c:pt>
                <c:pt idx="380">
                  <c:v>0.82900274473924973</c:v>
                </c:pt>
                <c:pt idx="381">
                  <c:v>0.81088709677419357</c:v>
                </c:pt>
                <c:pt idx="382">
                  <c:v>0.82256297918948518</c:v>
                </c:pt>
                <c:pt idx="383">
                  <c:v>0.79813196746007831</c:v>
                </c:pt>
                <c:pt idx="384">
                  <c:v>0.79501540184822184</c:v>
                </c:pt>
                <c:pt idx="385">
                  <c:v>0.79892937640871531</c:v>
                </c:pt>
                <c:pt idx="386">
                  <c:v>0.81179245283018864</c:v>
                </c:pt>
                <c:pt idx="387">
                  <c:v>0.80145083288554542</c:v>
                </c:pt>
                <c:pt idx="388">
                  <c:v>0.79902623748985668</c:v>
                </c:pt>
                <c:pt idx="389">
                  <c:v>0.79479851386110312</c:v>
                </c:pt>
                <c:pt idx="390">
                  <c:v>0.86328062609806744</c:v>
                </c:pt>
                <c:pt idx="391">
                  <c:v>0.78515471993732866</c:v>
                </c:pt>
                <c:pt idx="392">
                  <c:v>0.79332516840171463</c:v>
                </c:pt>
                <c:pt idx="393">
                  <c:v>0.80081256176567472</c:v>
                </c:pt>
                <c:pt idx="394">
                  <c:v>0.80920486077887288</c:v>
                </c:pt>
                <c:pt idx="395">
                  <c:v>0.79548346055979646</c:v>
                </c:pt>
                <c:pt idx="396">
                  <c:v>0.8174016945470346</c:v>
                </c:pt>
                <c:pt idx="397">
                  <c:v>0.78959595959595963</c:v>
                </c:pt>
                <c:pt idx="398">
                  <c:v>0.79706026457618817</c:v>
                </c:pt>
                <c:pt idx="399">
                  <c:v>0.77460259119728014</c:v>
                </c:pt>
                <c:pt idx="400">
                  <c:v>0.77953762911952773</c:v>
                </c:pt>
                <c:pt idx="401">
                  <c:v>0.81495460573293887</c:v>
                </c:pt>
                <c:pt idx="402">
                  <c:v>0.79015962820771879</c:v>
                </c:pt>
                <c:pt idx="403">
                  <c:v>0.77720660614677894</c:v>
                </c:pt>
                <c:pt idx="404">
                  <c:v>0.80972900507516998</c:v>
                </c:pt>
                <c:pt idx="405">
                  <c:v>0.85401177947282036</c:v>
                </c:pt>
                <c:pt idx="406">
                  <c:v>0.83801522709372533</c:v>
                </c:pt>
                <c:pt idx="407">
                  <c:v>0.84763499372122231</c:v>
                </c:pt>
                <c:pt idx="408">
                  <c:v>0.81441108545034646</c:v>
                </c:pt>
                <c:pt idx="409">
                  <c:v>0.8468572528636058</c:v>
                </c:pt>
                <c:pt idx="410">
                  <c:v>0.85206926915174641</c:v>
                </c:pt>
                <c:pt idx="411">
                  <c:v>0.83363357953521888</c:v>
                </c:pt>
                <c:pt idx="412">
                  <c:v>0.83911642890013804</c:v>
                </c:pt>
                <c:pt idx="413">
                  <c:v>0.8360880195599022</c:v>
                </c:pt>
                <c:pt idx="414">
                  <c:v>0.81855798075928421</c:v>
                </c:pt>
                <c:pt idx="415">
                  <c:v>0.86281939181968326</c:v>
                </c:pt>
                <c:pt idx="416">
                  <c:v>0.87095828856110191</c:v>
                </c:pt>
                <c:pt idx="417">
                  <c:v>0.88978699125142635</c:v>
                </c:pt>
                <c:pt idx="418">
                  <c:v>0.86501653472291817</c:v>
                </c:pt>
                <c:pt idx="419">
                  <c:v>0.91076241817481707</c:v>
                </c:pt>
                <c:pt idx="420">
                  <c:v>0.90612285402401505</c:v>
                </c:pt>
                <c:pt idx="421">
                  <c:v>0.88497605746209096</c:v>
                </c:pt>
                <c:pt idx="422">
                  <c:v>0.89371334499434096</c:v>
                </c:pt>
                <c:pt idx="423">
                  <c:v>0.89409492834637661</c:v>
                </c:pt>
                <c:pt idx="424">
                  <c:v>0.861058515913804</c:v>
                </c:pt>
                <c:pt idx="425">
                  <c:v>0.88976151019525906</c:v>
                </c:pt>
                <c:pt idx="426">
                  <c:v>0.87515451174289249</c:v>
                </c:pt>
                <c:pt idx="427">
                  <c:v>0.83950182117260019</c:v>
                </c:pt>
                <c:pt idx="428">
                  <c:v>0.89523997240563713</c:v>
                </c:pt>
                <c:pt idx="429">
                  <c:v>0.86306287824392247</c:v>
                </c:pt>
                <c:pt idx="430">
                  <c:v>0.88247074944661119</c:v>
                </c:pt>
                <c:pt idx="431">
                  <c:v>0.88684023908418597</c:v>
                </c:pt>
                <c:pt idx="432">
                  <c:v>0.88372093023255816</c:v>
                </c:pt>
                <c:pt idx="433">
                  <c:v>0.88976787758925779</c:v>
                </c:pt>
                <c:pt idx="434">
                  <c:v>0.86867495711835341</c:v>
                </c:pt>
                <c:pt idx="435">
                  <c:v>0.89242075438285817</c:v>
                </c:pt>
                <c:pt idx="436">
                  <c:v>0.88544057479293481</c:v>
                </c:pt>
                <c:pt idx="437">
                  <c:v>0.89573827783710325</c:v>
                </c:pt>
                <c:pt idx="438">
                  <c:v>0.79921918572225326</c:v>
                </c:pt>
                <c:pt idx="439">
                  <c:v>0.81241607271976035</c:v>
                </c:pt>
                <c:pt idx="440">
                  <c:v>0.81802672732442416</c:v>
                </c:pt>
                <c:pt idx="441">
                  <c:v>0.81714753799945394</c:v>
                </c:pt>
                <c:pt idx="442">
                  <c:v>0.81585851715090851</c:v>
                </c:pt>
                <c:pt idx="443">
                  <c:v>0.82077162531836623</c:v>
                </c:pt>
                <c:pt idx="444">
                  <c:v>0.81524418073938842</c:v>
                </c:pt>
                <c:pt idx="445">
                  <c:v>0.80358628339033178</c:v>
                </c:pt>
                <c:pt idx="446">
                  <c:v>0.77476566807572134</c:v>
                </c:pt>
                <c:pt idx="447">
                  <c:v>0.80739994504991297</c:v>
                </c:pt>
                <c:pt idx="448">
                  <c:v>0.76349381847421849</c:v>
                </c:pt>
                <c:pt idx="449">
                  <c:v>0.71272652388797364</c:v>
                </c:pt>
                <c:pt idx="450">
                  <c:v>0.67866653516125852</c:v>
                </c:pt>
                <c:pt idx="451">
                  <c:v>0.67753623188405798</c:v>
                </c:pt>
                <c:pt idx="452">
                  <c:v>0.6443067528735632</c:v>
                </c:pt>
                <c:pt idx="453">
                  <c:v>0.70400600431560179</c:v>
                </c:pt>
                <c:pt idx="454">
                  <c:v>0.75027308629526934</c:v>
                </c:pt>
                <c:pt idx="455">
                  <c:v>0.73713550600343059</c:v>
                </c:pt>
                <c:pt idx="456">
                  <c:v>0.77257808364213876</c:v>
                </c:pt>
                <c:pt idx="457">
                  <c:v>0.76894089646965491</c:v>
                </c:pt>
                <c:pt idx="458">
                  <c:v>0.80459099309405702</c:v>
                </c:pt>
                <c:pt idx="459">
                  <c:v>0.7789041095890411</c:v>
                </c:pt>
                <c:pt idx="460">
                  <c:v>0.8055476663826564</c:v>
                </c:pt>
                <c:pt idx="461">
                  <c:v>0.79057905790579053</c:v>
                </c:pt>
                <c:pt idx="462">
                  <c:v>0.78192857877945865</c:v>
                </c:pt>
                <c:pt idx="463">
                  <c:v>0.76787701021543442</c:v>
                </c:pt>
                <c:pt idx="464">
                  <c:v>0.78686278092453865</c:v>
                </c:pt>
                <c:pt idx="465">
                  <c:v>0.77019731029743788</c:v>
                </c:pt>
                <c:pt idx="466">
                  <c:v>0.77770411062701272</c:v>
                </c:pt>
                <c:pt idx="467">
                  <c:v>0.76127999999999996</c:v>
                </c:pt>
                <c:pt idx="468">
                  <c:v>0.77926643861649558</c:v>
                </c:pt>
                <c:pt idx="469">
                  <c:v>0.72969924812030074</c:v>
                </c:pt>
                <c:pt idx="470">
                  <c:v>0.75133855024711693</c:v>
                </c:pt>
                <c:pt idx="471">
                  <c:v>0.79133361379890621</c:v>
                </c:pt>
                <c:pt idx="472">
                  <c:v>0.78260869565217395</c:v>
                </c:pt>
                <c:pt idx="473">
                  <c:v>0.73508652094717664</c:v>
                </c:pt>
                <c:pt idx="474">
                  <c:v>0.73296363442465606</c:v>
                </c:pt>
                <c:pt idx="475">
                  <c:v>0.77171415441176472</c:v>
                </c:pt>
                <c:pt idx="476">
                  <c:v>0.8168486405480625</c:v>
                </c:pt>
                <c:pt idx="477">
                  <c:v>0.82254267216009413</c:v>
                </c:pt>
                <c:pt idx="478">
                  <c:v>0.79960110171906162</c:v>
                </c:pt>
                <c:pt idx="479">
                  <c:v>0.83221733307824752</c:v>
                </c:pt>
                <c:pt idx="480">
                  <c:v>0.74887525562372192</c:v>
                </c:pt>
                <c:pt idx="481">
                  <c:v>0.7982965181579933</c:v>
                </c:pt>
                <c:pt idx="482">
                  <c:v>0.76895455011798508</c:v>
                </c:pt>
                <c:pt idx="483">
                  <c:v>0.77669902912621358</c:v>
                </c:pt>
                <c:pt idx="484">
                  <c:v>0.77876444189821448</c:v>
                </c:pt>
                <c:pt idx="485">
                  <c:v>0.73335335936717727</c:v>
                </c:pt>
                <c:pt idx="486">
                  <c:v>0.79163908067719668</c:v>
                </c:pt>
                <c:pt idx="487">
                  <c:v>0.78508493051139983</c:v>
                </c:pt>
                <c:pt idx="488">
                  <c:v>0.73819073083778974</c:v>
                </c:pt>
                <c:pt idx="489">
                  <c:v>0.75188323917137478</c:v>
                </c:pt>
                <c:pt idx="490">
                  <c:v>0.74305816135084424</c:v>
                </c:pt>
                <c:pt idx="491">
                  <c:v>0.79348828629404167</c:v>
                </c:pt>
                <c:pt idx="492">
                  <c:v>0.73338150289017334</c:v>
                </c:pt>
                <c:pt idx="493">
                  <c:v>0.77399193548387091</c:v>
                </c:pt>
                <c:pt idx="494">
                  <c:v>0.73618951612903227</c:v>
                </c:pt>
                <c:pt idx="495">
                  <c:v>0.76686487594832886</c:v>
                </c:pt>
                <c:pt idx="496">
                  <c:v>0.7621724726433089</c:v>
                </c:pt>
                <c:pt idx="497">
                  <c:v>0.76913183279742769</c:v>
                </c:pt>
                <c:pt idx="498">
                  <c:v>0.76703877790834318</c:v>
                </c:pt>
                <c:pt idx="499">
                  <c:v>0.75378787878787878</c:v>
                </c:pt>
                <c:pt idx="500">
                  <c:v>0.76259787191327044</c:v>
                </c:pt>
                <c:pt idx="501">
                  <c:v>0.76191937794147735</c:v>
                </c:pt>
                <c:pt idx="502">
                  <c:v>0.77682547685068482</c:v>
                </c:pt>
                <c:pt idx="503">
                  <c:v>0.77853220169745385</c:v>
                </c:pt>
                <c:pt idx="504">
                  <c:v>0.76055897382417359</c:v>
                </c:pt>
                <c:pt idx="505">
                  <c:v>0.77731660231660227</c:v>
                </c:pt>
                <c:pt idx="506">
                  <c:v>0.79364482466860964</c:v>
                </c:pt>
                <c:pt idx="507">
                  <c:v>0.78407732164208843</c:v>
                </c:pt>
                <c:pt idx="508">
                  <c:v>0.7798999080788479</c:v>
                </c:pt>
                <c:pt idx="509">
                  <c:v>0.7896315338474722</c:v>
                </c:pt>
                <c:pt idx="510">
                  <c:v>0.79322146169132257</c:v>
                </c:pt>
                <c:pt idx="511">
                  <c:v>0.80605894197327477</c:v>
                </c:pt>
                <c:pt idx="512">
                  <c:v>0.79627398276021877</c:v>
                </c:pt>
                <c:pt idx="513">
                  <c:v>0.82417582417582413</c:v>
                </c:pt>
                <c:pt idx="514">
                  <c:v>0.7907120106852974</c:v>
                </c:pt>
                <c:pt idx="515">
                  <c:v>0.7972042347620516</c:v>
                </c:pt>
                <c:pt idx="516">
                  <c:v>0.81472033257747545</c:v>
                </c:pt>
                <c:pt idx="517">
                  <c:v>0.81237857341104636</c:v>
                </c:pt>
                <c:pt idx="518">
                  <c:v>0.79820672980052387</c:v>
                </c:pt>
                <c:pt idx="519">
                  <c:v>0.8240015287597936</c:v>
                </c:pt>
                <c:pt idx="520">
                  <c:v>0.81297969493830757</c:v>
                </c:pt>
                <c:pt idx="521">
                  <c:v>0.80859888720283257</c:v>
                </c:pt>
                <c:pt idx="522">
                  <c:v>0.83192959212643136</c:v>
                </c:pt>
                <c:pt idx="523">
                  <c:v>0.82223118008666729</c:v>
                </c:pt>
                <c:pt idx="524">
                  <c:v>0.84619093539054968</c:v>
                </c:pt>
                <c:pt idx="525">
                  <c:v>0.8215636177823199</c:v>
                </c:pt>
                <c:pt idx="526">
                  <c:v>0.81118258287976253</c:v>
                </c:pt>
                <c:pt idx="527">
                  <c:v>0.86429987385114437</c:v>
                </c:pt>
                <c:pt idx="528">
                  <c:v>0.838399686212983</c:v>
                </c:pt>
                <c:pt idx="529">
                  <c:v>0.82245024875621886</c:v>
                </c:pt>
                <c:pt idx="530">
                  <c:v>0.84338313767342576</c:v>
                </c:pt>
                <c:pt idx="531">
                  <c:v>0.81240428790199082</c:v>
                </c:pt>
                <c:pt idx="532">
                  <c:v>0.83038934615740312</c:v>
                </c:pt>
                <c:pt idx="533">
                  <c:v>0.80619935933672504</c:v>
                </c:pt>
                <c:pt idx="534">
                  <c:v>0.80140186915887845</c:v>
                </c:pt>
                <c:pt idx="535">
                  <c:v>0.83890126206384563</c:v>
                </c:pt>
                <c:pt idx="536">
                  <c:v>0.82386363636363635</c:v>
                </c:pt>
                <c:pt idx="537">
                  <c:v>0.81907356948228882</c:v>
                </c:pt>
                <c:pt idx="538">
                  <c:v>0.8162732198142415</c:v>
                </c:pt>
                <c:pt idx="539">
                  <c:v>0.79565665075353365</c:v>
                </c:pt>
                <c:pt idx="540">
                  <c:v>0.82008196721311477</c:v>
                </c:pt>
                <c:pt idx="541">
                  <c:v>0.80960548885077188</c:v>
                </c:pt>
                <c:pt idx="542">
                  <c:v>0.8280695828407364</c:v>
                </c:pt>
                <c:pt idx="543">
                  <c:v>0.81541986253610921</c:v>
                </c:pt>
                <c:pt idx="544">
                  <c:v>0.79813384167753587</c:v>
                </c:pt>
                <c:pt idx="545">
                  <c:v>0.82259446083563337</c:v>
                </c:pt>
                <c:pt idx="546">
                  <c:v>0.82544566102615147</c:v>
                </c:pt>
                <c:pt idx="547">
                  <c:v>0.83487850102469019</c:v>
                </c:pt>
                <c:pt idx="548">
                  <c:v>0.80909935004642519</c:v>
                </c:pt>
                <c:pt idx="549">
                  <c:v>0.81487469684721103</c:v>
                </c:pt>
                <c:pt idx="550">
                  <c:v>0.78865011475067803</c:v>
                </c:pt>
                <c:pt idx="551">
                  <c:v>0.81844956347954145</c:v>
                </c:pt>
                <c:pt idx="552">
                  <c:v>0.80333119795003205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E89-4745-9F82-5B0E8B651464}"/>
            </c:ext>
          </c:extLst>
        </c:ser>
        <c:ser>
          <c:idx val="5"/>
          <c:order val="5"/>
          <c:tx>
            <c:v>AnR F</c:v>
          </c:tx>
          <c:spPr>
            <a:ln w="9525" cap="rnd" cmpd="sng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diamond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f>运行数据!$A$7:$A$999</c:f>
              <c:numCache>
                <c:formatCode>m/d/yyyy</c:formatCode>
                <c:ptCount val="993"/>
                <c:pt idx="0">
                  <c:v>43424</c:v>
                </c:pt>
                <c:pt idx="1">
                  <c:v>43425</c:v>
                </c:pt>
                <c:pt idx="2">
                  <c:v>43426</c:v>
                </c:pt>
                <c:pt idx="3">
                  <c:v>43427</c:v>
                </c:pt>
                <c:pt idx="4">
                  <c:v>43428</c:v>
                </c:pt>
                <c:pt idx="5">
                  <c:v>43429</c:v>
                </c:pt>
                <c:pt idx="6">
                  <c:v>43430</c:v>
                </c:pt>
                <c:pt idx="7">
                  <c:v>43431</c:v>
                </c:pt>
                <c:pt idx="8">
                  <c:v>43432</c:v>
                </c:pt>
                <c:pt idx="9">
                  <c:v>43433</c:v>
                </c:pt>
                <c:pt idx="10">
                  <c:v>43434</c:v>
                </c:pt>
                <c:pt idx="11">
                  <c:v>43435</c:v>
                </c:pt>
                <c:pt idx="12">
                  <c:v>43436</c:v>
                </c:pt>
                <c:pt idx="13">
                  <c:v>43437</c:v>
                </c:pt>
                <c:pt idx="14">
                  <c:v>43438</c:v>
                </c:pt>
                <c:pt idx="15">
                  <c:v>43439</c:v>
                </c:pt>
                <c:pt idx="16">
                  <c:v>43440</c:v>
                </c:pt>
                <c:pt idx="17">
                  <c:v>43441</c:v>
                </c:pt>
                <c:pt idx="18">
                  <c:v>43442</c:v>
                </c:pt>
                <c:pt idx="19">
                  <c:v>43443</c:v>
                </c:pt>
                <c:pt idx="20">
                  <c:v>43444</c:v>
                </c:pt>
                <c:pt idx="21">
                  <c:v>43445</c:v>
                </c:pt>
                <c:pt idx="22">
                  <c:v>43446</c:v>
                </c:pt>
                <c:pt idx="23">
                  <c:v>43447</c:v>
                </c:pt>
                <c:pt idx="24">
                  <c:v>43448</c:v>
                </c:pt>
                <c:pt idx="25">
                  <c:v>43449</c:v>
                </c:pt>
                <c:pt idx="26">
                  <c:v>43450</c:v>
                </c:pt>
                <c:pt idx="27">
                  <c:v>43451</c:v>
                </c:pt>
                <c:pt idx="28">
                  <c:v>43452</c:v>
                </c:pt>
                <c:pt idx="29">
                  <c:v>43453</c:v>
                </c:pt>
                <c:pt idx="30">
                  <c:v>43454</c:v>
                </c:pt>
                <c:pt idx="31">
                  <c:v>43455</c:v>
                </c:pt>
                <c:pt idx="32">
                  <c:v>43456</c:v>
                </c:pt>
                <c:pt idx="33">
                  <c:v>43457</c:v>
                </c:pt>
                <c:pt idx="34">
                  <c:v>43458</c:v>
                </c:pt>
                <c:pt idx="35">
                  <c:v>43459</c:v>
                </c:pt>
                <c:pt idx="36">
                  <c:v>43460</c:v>
                </c:pt>
                <c:pt idx="37">
                  <c:v>43461</c:v>
                </c:pt>
                <c:pt idx="38">
                  <c:v>43462</c:v>
                </c:pt>
                <c:pt idx="39">
                  <c:v>43463</c:v>
                </c:pt>
                <c:pt idx="40">
                  <c:v>43464</c:v>
                </c:pt>
                <c:pt idx="41">
                  <c:v>43465</c:v>
                </c:pt>
                <c:pt idx="42">
                  <c:v>43466</c:v>
                </c:pt>
                <c:pt idx="43">
                  <c:v>43467</c:v>
                </c:pt>
                <c:pt idx="44">
                  <c:v>43468</c:v>
                </c:pt>
                <c:pt idx="45">
                  <c:v>43469</c:v>
                </c:pt>
                <c:pt idx="46">
                  <c:v>43470</c:v>
                </c:pt>
                <c:pt idx="47">
                  <c:v>43471</c:v>
                </c:pt>
                <c:pt idx="48">
                  <c:v>43472</c:v>
                </c:pt>
                <c:pt idx="49">
                  <c:v>43473</c:v>
                </c:pt>
                <c:pt idx="50">
                  <c:v>43474</c:v>
                </c:pt>
                <c:pt idx="51">
                  <c:v>43475</c:v>
                </c:pt>
                <c:pt idx="52">
                  <c:v>43476</c:v>
                </c:pt>
                <c:pt idx="53">
                  <c:v>43477</c:v>
                </c:pt>
                <c:pt idx="54">
                  <c:v>43478</c:v>
                </c:pt>
                <c:pt idx="55">
                  <c:v>43479</c:v>
                </c:pt>
                <c:pt idx="56">
                  <c:v>43480</c:v>
                </c:pt>
                <c:pt idx="57">
                  <c:v>43481</c:v>
                </c:pt>
                <c:pt idx="58">
                  <c:v>43482</c:v>
                </c:pt>
                <c:pt idx="59">
                  <c:v>43483</c:v>
                </c:pt>
                <c:pt idx="60">
                  <c:v>43484</c:v>
                </c:pt>
                <c:pt idx="61">
                  <c:v>43485</c:v>
                </c:pt>
                <c:pt idx="62">
                  <c:v>43486</c:v>
                </c:pt>
                <c:pt idx="63">
                  <c:v>43487</c:v>
                </c:pt>
                <c:pt idx="64">
                  <c:v>43488</c:v>
                </c:pt>
                <c:pt idx="65">
                  <c:v>43489</c:v>
                </c:pt>
                <c:pt idx="66">
                  <c:v>43490</c:v>
                </c:pt>
                <c:pt idx="67">
                  <c:v>43491</c:v>
                </c:pt>
                <c:pt idx="68">
                  <c:v>43492</c:v>
                </c:pt>
                <c:pt idx="69">
                  <c:v>43493</c:v>
                </c:pt>
                <c:pt idx="70">
                  <c:v>43494</c:v>
                </c:pt>
                <c:pt idx="71">
                  <c:v>43495</c:v>
                </c:pt>
                <c:pt idx="72">
                  <c:v>43496</c:v>
                </c:pt>
                <c:pt idx="73">
                  <c:v>43497</c:v>
                </c:pt>
                <c:pt idx="74">
                  <c:v>43498</c:v>
                </c:pt>
                <c:pt idx="75">
                  <c:v>43499</c:v>
                </c:pt>
                <c:pt idx="76">
                  <c:v>43500</c:v>
                </c:pt>
                <c:pt idx="77">
                  <c:v>43501</c:v>
                </c:pt>
                <c:pt idx="78">
                  <c:v>43502</c:v>
                </c:pt>
                <c:pt idx="79">
                  <c:v>43503</c:v>
                </c:pt>
                <c:pt idx="80">
                  <c:v>43504</c:v>
                </c:pt>
                <c:pt idx="81">
                  <c:v>43505</c:v>
                </c:pt>
                <c:pt idx="82">
                  <c:v>43506</c:v>
                </c:pt>
                <c:pt idx="83">
                  <c:v>43507</c:v>
                </c:pt>
                <c:pt idx="84">
                  <c:v>43508</c:v>
                </c:pt>
                <c:pt idx="85">
                  <c:v>43509</c:v>
                </c:pt>
                <c:pt idx="86">
                  <c:v>43510</c:v>
                </c:pt>
                <c:pt idx="87">
                  <c:v>43511</c:v>
                </c:pt>
                <c:pt idx="88">
                  <c:v>43512</c:v>
                </c:pt>
                <c:pt idx="89">
                  <c:v>43513</c:v>
                </c:pt>
                <c:pt idx="90">
                  <c:v>43514</c:v>
                </c:pt>
                <c:pt idx="91">
                  <c:v>43515</c:v>
                </c:pt>
                <c:pt idx="92">
                  <c:v>43516</c:v>
                </c:pt>
                <c:pt idx="93">
                  <c:v>43517</c:v>
                </c:pt>
                <c:pt idx="94">
                  <c:v>43518</c:v>
                </c:pt>
                <c:pt idx="95">
                  <c:v>43519</c:v>
                </c:pt>
                <c:pt idx="96">
                  <c:v>43520</c:v>
                </c:pt>
                <c:pt idx="97">
                  <c:v>43521</c:v>
                </c:pt>
                <c:pt idx="98">
                  <c:v>43522</c:v>
                </c:pt>
                <c:pt idx="99">
                  <c:v>43523</c:v>
                </c:pt>
                <c:pt idx="100">
                  <c:v>43524</c:v>
                </c:pt>
                <c:pt idx="101">
                  <c:v>43525</c:v>
                </c:pt>
                <c:pt idx="102">
                  <c:v>43526</c:v>
                </c:pt>
                <c:pt idx="103">
                  <c:v>43527</c:v>
                </c:pt>
                <c:pt idx="104">
                  <c:v>43528</c:v>
                </c:pt>
                <c:pt idx="105">
                  <c:v>43529</c:v>
                </c:pt>
                <c:pt idx="106">
                  <c:v>43530</c:v>
                </c:pt>
                <c:pt idx="107">
                  <c:v>43531</c:v>
                </c:pt>
                <c:pt idx="108">
                  <c:v>43532</c:v>
                </c:pt>
                <c:pt idx="109">
                  <c:v>43533</c:v>
                </c:pt>
                <c:pt idx="110">
                  <c:v>43534</c:v>
                </c:pt>
                <c:pt idx="111">
                  <c:v>43535</c:v>
                </c:pt>
                <c:pt idx="112">
                  <c:v>43536</c:v>
                </c:pt>
                <c:pt idx="113">
                  <c:v>43537</c:v>
                </c:pt>
                <c:pt idx="114">
                  <c:v>43538</c:v>
                </c:pt>
                <c:pt idx="115">
                  <c:v>43539</c:v>
                </c:pt>
                <c:pt idx="116">
                  <c:v>43540</c:v>
                </c:pt>
                <c:pt idx="117">
                  <c:v>43541</c:v>
                </c:pt>
                <c:pt idx="118">
                  <c:v>43542</c:v>
                </c:pt>
                <c:pt idx="119">
                  <c:v>43543</c:v>
                </c:pt>
                <c:pt idx="120">
                  <c:v>43544</c:v>
                </c:pt>
                <c:pt idx="121">
                  <c:v>43545</c:v>
                </c:pt>
                <c:pt idx="122">
                  <c:v>43546</c:v>
                </c:pt>
                <c:pt idx="123">
                  <c:v>43547</c:v>
                </c:pt>
                <c:pt idx="124">
                  <c:v>43548</c:v>
                </c:pt>
                <c:pt idx="125">
                  <c:v>43549</c:v>
                </c:pt>
                <c:pt idx="126">
                  <c:v>43550</c:v>
                </c:pt>
                <c:pt idx="127">
                  <c:v>43551</c:v>
                </c:pt>
                <c:pt idx="128">
                  <c:v>43552</c:v>
                </c:pt>
                <c:pt idx="129">
                  <c:v>43553</c:v>
                </c:pt>
                <c:pt idx="130">
                  <c:v>43554</c:v>
                </c:pt>
                <c:pt idx="131">
                  <c:v>43555</c:v>
                </c:pt>
                <c:pt idx="132">
                  <c:v>43556</c:v>
                </c:pt>
                <c:pt idx="133">
                  <c:v>43557</c:v>
                </c:pt>
                <c:pt idx="134">
                  <c:v>43558</c:v>
                </c:pt>
                <c:pt idx="135">
                  <c:v>43559</c:v>
                </c:pt>
                <c:pt idx="136">
                  <c:v>43560</c:v>
                </c:pt>
                <c:pt idx="137">
                  <c:v>43561</c:v>
                </c:pt>
                <c:pt idx="138">
                  <c:v>43562</c:v>
                </c:pt>
                <c:pt idx="139">
                  <c:v>43563</c:v>
                </c:pt>
                <c:pt idx="140">
                  <c:v>43564</c:v>
                </c:pt>
                <c:pt idx="141">
                  <c:v>43565</c:v>
                </c:pt>
                <c:pt idx="142">
                  <c:v>43566</c:v>
                </c:pt>
                <c:pt idx="143">
                  <c:v>43567</c:v>
                </c:pt>
                <c:pt idx="144">
                  <c:v>43568</c:v>
                </c:pt>
                <c:pt idx="145">
                  <c:v>43569</c:v>
                </c:pt>
                <c:pt idx="146">
                  <c:v>43570</c:v>
                </c:pt>
                <c:pt idx="147">
                  <c:v>43571</c:v>
                </c:pt>
                <c:pt idx="148">
                  <c:v>43572</c:v>
                </c:pt>
                <c:pt idx="149">
                  <c:v>43573</c:v>
                </c:pt>
                <c:pt idx="150">
                  <c:v>43574</c:v>
                </c:pt>
                <c:pt idx="151">
                  <c:v>43575</c:v>
                </c:pt>
                <c:pt idx="152">
                  <c:v>43576</c:v>
                </c:pt>
                <c:pt idx="153">
                  <c:v>43577</c:v>
                </c:pt>
                <c:pt idx="154">
                  <c:v>43578</c:v>
                </c:pt>
                <c:pt idx="155">
                  <c:v>43579</c:v>
                </c:pt>
                <c:pt idx="156">
                  <c:v>43580</c:v>
                </c:pt>
                <c:pt idx="157">
                  <c:v>43581</c:v>
                </c:pt>
                <c:pt idx="158">
                  <c:v>43582</c:v>
                </c:pt>
                <c:pt idx="159">
                  <c:v>43583</c:v>
                </c:pt>
                <c:pt idx="160">
                  <c:v>43584</c:v>
                </c:pt>
                <c:pt idx="161">
                  <c:v>43585</c:v>
                </c:pt>
                <c:pt idx="162">
                  <c:v>43586</c:v>
                </c:pt>
                <c:pt idx="163">
                  <c:v>43587</c:v>
                </c:pt>
                <c:pt idx="164">
                  <c:v>43588</c:v>
                </c:pt>
                <c:pt idx="165">
                  <c:v>43589</c:v>
                </c:pt>
                <c:pt idx="166">
                  <c:v>43590</c:v>
                </c:pt>
                <c:pt idx="167">
                  <c:v>43591</c:v>
                </c:pt>
                <c:pt idx="168">
                  <c:v>43592</c:v>
                </c:pt>
                <c:pt idx="169">
                  <c:v>43593</c:v>
                </c:pt>
                <c:pt idx="170">
                  <c:v>43594</c:v>
                </c:pt>
                <c:pt idx="171">
                  <c:v>43595</c:v>
                </c:pt>
                <c:pt idx="172">
                  <c:v>43596</c:v>
                </c:pt>
                <c:pt idx="173">
                  <c:v>43597</c:v>
                </c:pt>
                <c:pt idx="174">
                  <c:v>43598</c:v>
                </c:pt>
                <c:pt idx="175">
                  <c:v>43599</c:v>
                </c:pt>
                <c:pt idx="176">
                  <c:v>43600</c:v>
                </c:pt>
                <c:pt idx="177">
                  <c:v>43601</c:v>
                </c:pt>
                <c:pt idx="178">
                  <c:v>43602</c:v>
                </c:pt>
                <c:pt idx="179">
                  <c:v>43603</c:v>
                </c:pt>
                <c:pt idx="180">
                  <c:v>43604</c:v>
                </c:pt>
                <c:pt idx="181">
                  <c:v>43605</c:v>
                </c:pt>
                <c:pt idx="182">
                  <c:v>43606</c:v>
                </c:pt>
                <c:pt idx="183">
                  <c:v>43607</c:v>
                </c:pt>
                <c:pt idx="184">
                  <c:v>43608</c:v>
                </c:pt>
                <c:pt idx="185">
                  <c:v>43609</c:v>
                </c:pt>
                <c:pt idx="186">
                  <c:v>43610</c:v>
                </c:pt>
                <c:pt idx="187">
                  <c:v>43611</c:v>
                </c:pt>
                <c:pt idx="188">
                  <c:v>43612</c:v>
                </c:pt>
                <c:pt idx="189">
                  <c:v>43613</c:v>
                </c:pt>
                <c:pt idx="190">
                  <c:v>43614</c:v>
                </c:pt>
                <c:pt idx="191">
                  <c:v>43615</c:v>
                </c:pt>
                <c:pt idx="192">
                  <c:v>43616</c:v>
                </c:pt>
                <c:pt idx="193">
                  <c:v>43617</c:v>
                </c:pt>
                <c:pt idx="194">
                  <c:v>43618</c:v>
                </c:pt>
                <c:pt idx="195">
                  <c:v>43619</c:v>
                </c:pt>
                <c:pt idx="196">
                  <c:v>43620</c:v>
                </c:pt>
                <c:pt idx="197">
                  <c:v>43621</c:v>
                </c:pt>
                <c:pt idx="198">
                  <c:v>43622</c:v>
                </c:pt>
                <c:pt idx="199">
                  <c:v>43623</c:v>
                </c:pt>
                <c:pt idx="200">
                  <c:v>43624</c:v>
                </c:pt>
                <c:pt idx="201">
                  <c:v>43625</c:v>
                </c:pt>
                <c:pt idx="202">
                  <c:v>43626</c:v>
                </c:pt>
                <c:pt idx="203">
                  <c:v>43627</c:v>
                </c:pt>
                <c:pt idx="204">
                  <c:v>43628</c:v>
                </c:pt>
                <c:pt idx="205">
                  <c:v>43629</c:v>
                </c:pt>
                <c:pt idx="206">
                  <c:v>43630</c:v>
                </c:pt>
                <c:pt idx="207">
                  <c:v>43631</c:v>
                </c:pt>
                <c:pt idx="208">
                  <c:v>43632</c:v>
                </c:pt>
                <c:pt idx="209">
                  <c:v>43633</c:v>
                </c:pt>
                <c:pt idx="210">
                  <c:v>43634</c:v>
                </c:pt>
                <c:pt idx="211">
                  <c:v>43635</c:v>
                </c:pt>
                <c:pt idx="212">
                  <c:v>43636</c:v>
                </c:pt>
                <c:pt idx="213">
                  <c:v>43637</c:v>
                </c:pt>
                <c:pt idx="214">
                  <c:v>43638</c:v>
                </c:pt>
                <c:pt idx="215">
                  <c:v>43639</c:v>
                </c:pt>
                <c:pt idx="216">
                  <c:v>43640</c:v>
                </c:pt>
                <c:pt idx="217">
                  <c:v>43641</c:v>
                </c:pt>
                <c:pt idx="218">
                  <c:v>43642</c:v>
                </c:pt>
                <c:pt idx="219">
                  <c:v>43643</c:v>
                </c:pt>
                <c:pt idx="220">
                  <c:v>43644</c:v>
                </c:pt>
                <c:pt idx="221">
                  <c:v>43645</c:v>
                </c:pt>
                <c:pt idx="222">
                  <c:v>43646</c:v>
                </c:pt>
                <c:pt idx="223">
                  <c:v>43647</c:v>
                </c:pt>
                <c:pt idx="224">
                  <c:v>43648</c:v>
                </c:pt>
                <c:pt idx="225">
                  <c:v>43649</c:v>
                </c:pt>
                <c:pt idx="226">
                  <c:v>43650</c:v>
                </c:pt>
                <c:pt idx="227">
                  <c:v>43651</c:v>
                </c:pt>
                <c:pt idx="228">
                  <c:v>43652</c:v>
                </c:pt>
                <c:pt idx="229">
                  <c:v>43653</c:v>
                </c:pt>
                <c:pt idx="230">
                  <c:v>43654</c:v>
                </c:pt>
                <c:pt idx="231">
                  <c:v>43655</c:v>
                </c:pt>
                <c:pt idx="232">
                  <c:v>43656</c:v>
                </c:pt>
                <c:pt idx="233">
                  <c:v>43657</c:v>
                </c:pt>
                <c:pt idx="234">
                  <c:v>43658</c:v>
                </c:pt>
                <c:pt idx="235">
                  <c:v>43659</c:v>
                </c:pt>
                <c:pt idx="236">
                  <c:v>43660</c:v>
                </c:pt>
                <c:pt idx="237">
                  <c:v>43661</c:v>
                </c:pt>
                <c:pt idx="238">
                  <c:v>43662</c:v>
                </c:pt>
                <c:pt idx="239">
                  <c:v>43663</c:v>
                </c:pt>
                <c:pt idx="240">
                  <c:v>43664</c:v>
                </c:pt>
                <c:pt idx="241">
                  <c:v>43665</c:v>
                </c:pt>
                <c:pt idx="242">
                  <c:v>43666</c:v>
                </c:pt>
                <c:pt idx="243">
                  <c:v>43667</c:v>
                </c:pt>
                <c:pt idx="244">
                  <c:v>43668</c:v>
                </c:pt>
                <c:pt idx="245">
                  <c:v>43669</c:v>
                </c:pt>
                <c:pt idx="246">
                  <c:v>43670</c:v>
                </c:pt>
                <c:pt idx="247">
                  <c:v>43671</c:v>
                </c:pt>
                <c:pt idx="248">
                  <c:v>43672</c:v>
                </c:pt>
                <c:pt idx="249">
                  <c:v>43673</c:v>
                </c:pt>
                <c:pt idx="250">
                  <c:v>43674</c:v>
                </c:pt>
                <c:pt idx="251">
                  <c:v>43675</c:v>
                </c:pt>
                <c:pt idx="252">
                  <c:v>43676</c:v>
                </c:pt>
                <c:pt idx="253">
                  <c:v>43677</c:v>
                </c:pt>
                <c:pt idx="254">
                  <c:v>43678</c:v>
                </c:pt>
                <c:pt idx="255">
                  <c:v>43679</c:v>
                </c:pt>
                <c:pt idx="256">
                  <c:v>43680</c:v>
                </c:pt>
                <c:pt idx="257">
                  <c:v>43681</c:v>
                </c:pt>
                <c:pt idx="258">
                  <c:v>43682</c:v>
                </c:pt>
                <c:pt idx="259">
                  <c:v>43683</c:v>
                </c:pt>
                <c:pt idx="260">
                  <c:v>43684</c:v>
                </c:pt>
                <c:pt idx="261">
                  <c:v>43685</c:v>
                </c:pt>
                <c:pt idx="262">
                  <c:v>43686</c:v>
                </c:pt>
                <c:pt idx="263">
                  <c:v>43687</c:v>
                </c:pt>
                <c:pt idx="264">
                  <c:v>43688</c:v>
                </c:pt>
                <c:pt idx="265">
                  <c:v>43689</c:v>
                </c:pt>
                <c:pt idx="266">
                  <c:v>43690</c:v>
                </c:pt>
                <c:pt idx="267">
                  <c:v>43691</c:v>
                </c:pt>
                <c:pt idx="268">
                  <c:v>43692</c:v>
                </c:pt>
                <c:pt idx="269">
                  <c:v>43693</c:v>
                </c:pt>
                <c:pt idx="270">
                  <c:v>43694</c:v>
                </c:pt>
                <c:pt idx="271">
                  <c:v>43695</c:v>
                </c:pt>
                <c:pt idx="272">
                  <c:v>43696</c:v>
                </c:pt>
                <c:pt idx="273">
                  <c:v>43697</c:v>
                </c:pt>
                <c:pt idx="274">
                  <c:v>43698</c:v>
                </c:pt>
                <c:pt idx="275">
                  <c:v>43699</c:v>
                </c:pt>
                <c:pt idx="276">
                  <c:v>43700</c:v>
                </c:pt>
                <c:pt idx="277">
                  <c:v>43701</c:v>
                </c:pt>
                <c:pt idx="278">
                  <c:v>43702</c:v>
                </c:pt>
                <c:pt idx="279">
                  <c:v>43703</c:v>
                </c:pt>
                <c:pt idx="280">
                  <c:v>43704</c:v>
                </c:pt>
                <c:pt idx="281">
                  <c:v>43705</c:v>
                </c:pt>
                <c:pt idx="282">
                  <c:v>43706</c:v>
                </c:pt>
                <c:pt idx="283">
                  <c:v>43707</c:v>
                </c:pt>
                <c:pt idx="284">
                  <c:v>43708</c:v>
                </c:pt>
                <c:pt idx="285">
                  <c:v>43709</c:v>
                </c:pt>
                <c:pt idx="286">
                  <c:v>43710</c:v>
                </c:pt>
                <c:pt idx="287">
                  <c:v>43711</c:v>
                </c:pt>
                <c:pt idx="288">
                  <c:v>43712</c:v>
                </c:pt>
                <c:pt idx="289">
                  <c:v>43713</c:v>
                </c:pt>
                <c:pt idx="290">
                  <c:v>43714</c:v>
                </c:pt>
                <c:pt idx="291">
                  <c:v>43715</c:v>
                </c:pt>
                <c:pt idx="292">
                  <c:v>43716</c:v>
                </c:pt>
                <c:pt idx="293">
                  <c:v>43717</c:v>
                </c:pt>
                <c:pt idx="294">
                  <c:v>43718</c:v>
                </c:pt>
                <c:pt idx="295">
                  <c:v>43719</c:v>
                </c:pt>
                <c:pt idx="296">
                  <c:v>43720</c:v>
                </c:pt>
                <c:pt idx="297">
                  <c:v>43721</c:v>
                </c:pt>
                <c:pt idx="298">
                  <c:v>43722</c:v>
                </c:pt>
                <c:pt idx="299">
                  <c:v>43723</c:v>
                </c:pt>
                <c:pt idx="300">
                  <c:v>43724</c:v>
                </c:pt>
                <c:pt idx="301">
                  <c:v>43725</c:v>
                </c:pt>
                <c:pt idx="302">
                  <c:v>43726</c:v>
                </c:pt>
                <c:pt idx="303">
                  <c:v>43727</c:v>
                </c:pt>
                <c:pt idx="304">
                  <c:v>43728</c:v>
                </c:pt>
                <c:pt idx="305">
                  <c:v>43729</c:v>
                </c:pt>
                <c:pt idx="306">
                  <c:v>43730</c:v>
                </c:pt>
                <c:pt idx="307">
                  <c:v>43731</c:v>
                </c:pt>
                <c:pt idx="308">
                  <c:v>43732</c:v>
                </c:pt>
                <c:pt idx="309">
                  <c:v>43733</c:v>
                </c:pt>
                <c:pt idx="310">
                  <c:v>43734</c:v>
                </c:pt>
                <c:pt idx="311">
                  <c:v>43735</c:v>
                </c:pt>
                <c:pt idx="312">
                  <c:v>43736</c:v>
                </c:pt>
                <c:pt idx="313">
                  <c:v>43737</c:v>
                </c:pt>
                <c:pt idx="314">
                  <c:v>43738</c:v>
                </c:pt>
                <c:pt idx="315">
                  <c:v>43739</c:v>
                </c:pt>
                <c:pt idx="316">
                  <c:v>43740</c:v>
                </c:pt>
                <c:pt idx="317">
                  <c:v>43741</c:v>
                </c:pt>
                <c:pt idx="318">
                  <c:v>43742</c:v>
                </c:pt>
                <c:pt idx="319">
                  <c:v>43743</c:v>
                </c:pt>
                <c:pt idx="320">
                  <c:v>43744</c:v>
                </c:pt>
                <c:pt idx="321">
                  <c:v>43745</c:v>
                </c:pt>
                <c:pt idx="322">
                  <c:v>43746</c:v>
                </c:pt>
                <c:pt idx="323">
                  <c:v>43747</c:v>
                </c:pt>
                <c:pt idx="324">
                  <c:v>43748</c:v>
                </c:pt>
                <c:pt idx="325">
                  <c:v>43749</c:v>
                </c:pt>
                <c:pt idx="326">
                  <c:v>43750</c:v>
                </c:pt>
                <c:pt idx="327">
                  <c:v>43751</c:v>
                </c:pt>
                <c:pt idx="328">
                  <c:v>43752</c:v>
                </c:pt>
                <c:pt idx="329">
                  <c:v>43753</c:v>
                </c:pt>
                <c:pt idx="330">
                  <c:v>43754</c:v>
                </c:pt>
                <c:pt idx="331">
                  <c:v>43755</c:v>
                </c:pt>
                <c:pt idx="332">
                  <c:v>43756</c:v>
                </c:pt>
                <c:pt idx="333">
                  <c:v>43757</c:v>
                </c:pt>
                <c:pt idx="334">
                  <c:v>43758</c:v>
                </c:pt>
                <c:pt idx="335">
                  <c:v>43759</c:v>
                </c:pt>
                <c:pt idx="336">
                  <c:v>43760</c:v>
                </c:pt>
                <c:pt idx="337">
                  <c:v>43761</c:v>
                </c:pt>
                <c:pt idx="338">
                  <c:v>43762</c:v>
                </c:pt>
                <c:pt idx="339">
                  <c:v>43763</c:v>
                </c:pt>
                <c:pt idx="340">
                  <c:v>43764</c:v>
                </c:pt>
                <c:pt idx="341">
                  <c:v>43765</c:v>
                </c:pt>
                <c:pt idx="342">
                  <c:v>43766</c:v>
                </c:pt>
                <c:pt idx="343">
                  <c:v>43767</c:v>
                </c:pt>
                <c:pt idx="344">
                  <c:v>43768</c:v>
                </c:pt>
                <c:pt idx="345">
                  <c:v>43769</c:v>
                </c:pt>
                <c:pt idx="346">
                  <c:v>43770</c:v>
                </c:pt>
                <c:pt idx="347">
                  <c:v>43771</c:v>
                </c:pt>
                <c:pt idx="348">
                  <c:v>43772</c:v>
                </c:pt>
                <c:pt idx="349">
                  <c:v>43773</c:v>
                </c:pt>
                <c:pt idx="350">
                  <c:v>43774</c:v>
                </c:pt>
                <c:pt idx="351">
                  <c:v>43775</c:v>
                </c:pt>
                <c:pt idx="352">
                  <c:v>43776</c:v>
                </c:pt>
                <c:pt idx="353">
                  <c:v>43777</c:v>
                </c:pt>
                <c:pt idx="354">
                  <c:v>43778</c:v>
                </c:pt>
                <c:pt idx="355">
                  <c:v>43779</c:v>
                </c:pt>
                <c:pt idx="356">
                  <c:v>43780</c:v>
                </c:pt>
                <c:pt idx="357">
                  <c:v>43781</c:v>
                </c:pt>
                <c:pt idx="358">
                  <c:v>43782</c:v>
                </c:pt>
                <c:pt idx="359">
                  <c:v>43783</c:v>
                </c:pt>
                <c:pt idx="360">
                  <c:v>43784</c:v>
                </c:pt>
                <c:pt idx="361">
                  <c:v>43785</c:v>
                </c:pt>
                <c:pt idx="362">
                  <c:v>43786</c:v>
                </c:pt>
                <c:pt idx="363">
                  <c:v>43787</c:v>
                </c:pt>
                <c:pt idx="364">
                  <c:v>43788</c:v>
                </c:pt>
                <c:pt idx="365">
                  <c:v>43789</c:v>
                </c:pt>
                <c:pt idx="366">
                  <c:v>43790</c:v>
                </c:pt>
                <c:pt idx="367">
                  <c:v>43791</c:v>
                </c:pt>
                <c:pt idx="368">
                  <c:v>43792</c:v>
                </c:pt>
                <c:pt idx="369">
                  <c:v>43793</c:v>
                </c:pt>
                <c:pt idx="370">
                  <c:v>43794</c:v>
                </c:pt>
                <c:pt idx="371">
                  <c:v>43795</c:v>
                </c:pt>
                <c:pt idx="372">
                  <c:v>43796</c:v>
                </c:pt>
                <c:pt idx="373">
                  <c:v>43797</c:v>
                </c:pt>
                <c:pt idx="374">
                  <c:v>43798</c:v>
                </c:pt>
                <c:pt idx="375">
                  <c:v>43799</c:v>
                </c:pt>
                <c:pt idx="376">
                  <c:v>43800</c:v>
                </c:pt>
                <c:pt idx="377">
                  <c:v>43801</c:v>
                </c:pt>
                <c:pt idx="378">
                  <c:v>43802</c:v>
                </c:pt>
                <c:pt idx="379">
                  <c:v>43803</c:v>
                </c:pt>
                <c:pt idx="380">
                  <c:v>43804</c:v>
                </c:pt>
                <c:pt idx="381">
                  <c:v>43805</c:v>
                </c:pt>
                <c:pt idx="382">
                  <c:v>43806</c:v>
                </c:pt>
                <c:pt idx="383">
                  <c:v>43807</c:v>
                </c:pt>
                <c:pt idx="384">
                  <c:v>43808</c:v>
                </c:pt>
                <c:pt idx="385">
                  <c:v>43809</c:v>
                </c:pt>
                <c:pt idx="386">
                  <c:v>43810</c:v>
                </c:pt>
                <c:pt idx="387">
                  <c:v>43811</c:v>
                </c:pt>
                <c:pt idx="388">
                  <c:v>43812</c:v>
                </c:pt>
                <c:pt idx="389">
                  <c:v>43813</c:v>
                </c:pt>
                <c:pt idx="390">
                  <c:v>43814</c:v>
                </c:pt>
                <c:pt idx="391">
                  <c:v>43815</c:v>
                </c:pt>
                <c:pt idx="392">
                  <c:v>43816</c:v>
                </c:pt>
                <c:pt idx="393">
                  <c:v>43817</c:v>
                </c:pt>
                <c:pt idx="394">
                  <c:v>43818</c:v>
                </c:pt>
                <c:pt idx="395">
                  <c:v>43819</c:v>
                </c:pt>
                <c:pt idx="396">
                  <c:v>43820</c:v>
                </c:pt>
                <c:pt idx="397">
                  <c:v>43821</c:v>
                </c:pt>
                <c:pt idx="398">
                  <c:v>43822</c:v>
                </c:pt>
                <c:pt idx="399">
                  <c:v>43823</c:v>
                </c:pt>
                <c:pt idx="400">
                  <c:v>43824</c:v>
                </c:pt>
                <c:pt idx="401">
                  <c:v>43825</c:v>
                </c:pt>
                <c:pt idx="402">
                  <c:v>43826</c:v>
                </c:pt>
                <c:pt idx="403">
                  <c:v>43827</c:v>
                </c:pt>
                <c:pt idx="404">
                  <c:v>43828</c:v>
                </c:pt>
                <c:pt idx="405">
                  <c:v>43829</c:v>
                </c:pt>
                <c:pt idx="406">
                  <c:v>43830</c:v>
                </c:pt>
                <c:pt idx="407">
                  <c:v>43831</c:v>
                </c:pt>
                <c:pt idx="408">
                  <c:v>43832</c:v>
                </c:pt>
                <c:pt idx="409">
                  <c:v>43833</c:v>
                </c:pt>
                <c:pt idx="410">
                  <c:v>43834</c:v>
                </c:pt>
                <c:pt idx="411">
                  <c:v>43835</c:v>
                </c:pt>
                <c:pt idx="412">
                  <c:v>43836</c:v>
                </c:pt>
                <c:pt idx="413">
                  <c:v>43837</c:v>
                </c:pt>
                <c:pt idx="414">
                  <c:v>43838</c:v>
                </c:pt>
                <c:pt idx="415">
                  <c:v>43839</c:v>
                </c:pt>
                <c:pt idx="416">
                  <c:v>43840</c:v>
                </c:pt>
                <c:pt idx="417">
                  <c:v>43841</c:v>
                </c:pt>
                <c:pt idx="418">
                  <c:v>43842</c:v>
                </c:pt>
                <c:pt idx="419">
                  <c:v>43843</c:v>
                </c:pt>
                <c:pt idx="420">
                  <c:v>43844</c:v>
                </c:pt>
                <c:pt idx="421">
                  <c:v>43845</c:v>
                </c:pt>
                <c:pt idx="422">
                  <c:v>43846</c:v>
                </c:pt>
                <c:pt idx="423">
                  <c:v>43847</c:v>
                </c:pt>
                <c:pt idx="424">
                  <c:v>43848</c:v>
                </c:pt>
                <c:pt idx="425">
                  <c:v>43849</c:v>
                </c:pt>
                <c:pt idx="426">
                  <c:v>43850</c:v>
                </c:pt>
                <c:pt idx="427">
                  <c:v>43851</c:v>
                </c:pt>
                <c:pt idx="428">
                  <c:v>43852</c:v>
                </c:pt>
                <c:pt idx="429">
                  <c:v>43853</c:v>
                </c:pt>
                <c:pt idx="430">
                  <c:v>43854</c:v>
                </c:pt>
                <c:pt idx="431">
                  <c:v>43855</c:v>
                </c:pt>
                <c:pt idx="432">
                  <c:v>43856</c:v>
                </c:pt>
                <c:pt idx="433">
                  <c:v>43857</c:v>
                </c:pt>
                <c:pt idx="434">
                  <c:v>43858</c:v>
                </c:pt>
                <c:pt idx="435">
                  <c:v>43859</c:v>
                </c:pt>
                <c:pt idx="436">
                  <c:v>43860</c:v>
                </c:pt>
                <c:pt idx="437">
                  <c:v>43861</c:v>
                </c:pt>
                <c:pt idx="438">
                  <c:v>43862</c:v>
                </c:pt>
                <c:pt idx="439">
                  <c:v>43863</c:v>
                </c:pt>
                <c:pt idx="440">
                  <c:v>43864</c:v>
                </c:pt>
                <c:pt idx="441">
                  <c:v>43865</c:v>
                </c:pt>
                <c:pt idx="442">
                  <c:v>43866</c:v>
                </c:pt>
                <c:pt idx="443">
                  <c:v>43867</c:v>
                </c:pt>
                <c:pt idx="444">
                  <c:v>43868</c:v>
                </c:pt>
                <c:pt idx="445">
                  <c:v>43869</c:v>
                </c:pt>
                <c:pt idx="446">
                  <c:v>43870</c:v>
                </c:pt>
                <c:pt idx="447">
                  <c:v>43871</c:v>
                </c:pt>
                <c:pt idx="448">
                  <c:v>43872</c:v>
                </c:pt>
                <c:pt idx="449">
                  <c:v>43873</c:v>
                </c:pt>
                <c:pt idx="450">
                  <c:v>43874</c:v>
                </c:pt>
                <c:pt idx="451">
                  <c:v>43875</c:v>
                </c:pt>
                <c:pt idx="452">
                  <c:v>43876</c:v>
                </c:pt>
                <c:pt idx="453">
                  <c:v>43877</c:v>
                </c:pt>
                <c:pt idx="454">
                  <c:v>43878</c:v>
                </c:pt>
                <c:pt idx="455">
                  <c:v>43879</c:v>
                </c:pt>
                <c:pt idx="456">
                  <c:v>43880</c:v>
                </c:pt>
                <c:pt idx="457">
                  <c:v>43881</c:v>
                </c:pt>
                <c:pt idx="458">
                  <c:v>43882</c:v>
                </c:pt>
                <c:pt idx="459">
                  <c:v>43883</c:v>
                </c:pt>
                <c:pt idx="460">
                  <c:v>43884</c:v>
                </c:pt>
                <c:pt idx="461">
                  <c:v>43885</c:v>
                </c:pt>
                <c:pt idx="462">
                  <c:v>43886</c:v>
                </c:pt>
                <c:pt idx="463">
                  <c:v>43887</c:v>
                </c:pt>
                <c:pt idx="464">
                  <c:v>43888</c:v>
                </c:pt>
                <c:pt idx="465">
                  <c:v>43889</c:v>
                </c:pt>
                <c:pt idx="466">
                  <c:v>43890</c:v>
                </c:pt>
                <c:pt idx="467">
                  <c:v>43891</c:v>
                </c:pt>
                <c:pt idx="468">
                  <c:v>43892</c:v>
                </c:pt>
                <c:pt idx="469">
                  <c:v>43893</c:v>
                </c:pt>
                <c:pt idx="470">
                  <c:v>43894</c:v>
                </c:pt>
                <c:pt idx="471">
                  <c:v>43895</c:v>
                </c:pt>
                <c:pt idx="472">
                  <c:v>43896</c:v>
                </c:pt>
                <c:pt idx="473">
                  <c:v>43897</c:v>
                </c:pt>
                <c:pt idx="474">
                  <c:v>43898</c:v>
                </c:pt>
                <c:pt idx="475">
                  <c:v>43899</c:v>
                </c:pt>
                <c:pt idx="476">
                  <c:v>43900</c:v>
                </c:pt>
                <c:pt idx="477">
                  <c:v>43901</c:v>
                </c:pt>
                <c:pt idx="478">
                  <c:v>43902</c:v>
                </c:pt>
                <c:pt idx="479">
                  <c:v>43903</c:v>
                </c:pt>
                <c:pt idx="480">
                  <c:v>43904</c:v>
                </c:pt>
                <c:pt idx="481">
                  <c:v>43905</c:v>
                </c:pt>
                <c:pt idx="482">
                  <c:v>43906</c:v>
                </c:pt>
                <c:pt idx="483">
                  <c:v>43907</c:v>
                </c:pt>
                <c:pt idx="484">
                  <c:v>43908</c:v>
                </c:pt>
                <c:pt idx="485">
                  <c:v>43909</c:v>
                </c:pt>
                <c:pt idx="486">
                  <c:v>43910</c:v>
                </c:pt>
                <c:pt idx="487">
                  <c:v>43911</c:v>
                </c:pt>
                <c:pt idx="488">
                  <c:v>43912</c:v>
                </c:pt>
                <c:pt idx="489">
                  <c:v>43913</c:v>
                </c:pt>
                <c:pt idx="490">
                  <c:v>43914</c:v>
                </c:pt>
                <c:pt idx="491">
                  <c:v>43915</c:v>
                </c:pt>
                <c:pt idx="492">
                  <c:v>43916</c:v>
                </c:pt>
                <c:pt idx="493">
                  <c:v>43917</c:v>
                </c:pt>
                <c:pt idx="494">
                  <c:v>43918</c:v>
                </c:pt>
                <c:pt idx="495">
                  <c:v>43919</c:v>
                </c:pt>
                <c:pt idx="496">
                  <c:v>43920</c:v>
                </c:pt>
                <c:pt idx="497">
                  <c:v>43921</c:v>
                </c:pt>
                <c:pt idx="498">
                  <c:v>43922</c:v>
                </c:pt>
                <c:pt idx="499">
                  <c:v>43923</c:v>
                </c:pt>
                <c:pt idx="500">
                  <c:v>43924</c:v>
                </c:pt>
                <c:pt idx="501">
                  <c:v>43925</c:v>
                </c:pt>
                <c:pt idx="502">
                  <c:v>43926</c:v>
                </c:pt>
                <c:pt idx="503">
                  <c:v>43927</c:v>
                </c:pt>
                <c:pt idx="504">
                  <c:v>43928</c:v>
                </c:pt>
                <c:pt idx="505">
                  <c:v>43929</c:v>
                </c:pt>
                <c:pt idx="506">
                  <c:v>43930</c:v>
                </c:pt>
                <c:pt idx="507">
                  <c:v>43931</c:v>
                </c:pt>
                <c:pt idx="508">
                  <c:v>43932</c:v>
                </c:pt>
                <c:pt idx="509">
                  <c:v>43933</c:v>
                </c:pt>
                <c:pt idx="510">
                  <c:v>43934</c:v>
                </c:pt>
                <c:pt idx="511">
                  <c:v>43935</c:v>
                </c:pt>
                <c:pt idx="512">
                  <c:v>43936</c:v>
                </c:pt>
                <c:pt idx="513">
                  <c:v>43937</c:v>
                </c:pt>
                <c:pt idx="514">
                  <c:v>43938</c:v>
                </c:pt>
                <c:pt idx="515">
                  <c:v>43939</c:v>
                </c:pt>
                <c:pt idx="516">
                  <c:v>43940</c:v>
                </c:pt>
                <c:pt idx="517">
                  <c:v>43941</c:v>
                </c:pt>
                <c:pt idx="518">
                  <c:v>43942</c:v>
                </c:pt>
                <c:pt idx="519">
                  <c:v>43943</c:v>
                </c:pt>
                <c:pt idx="520">
                  <c:v>43944</c:v>
                </c:pt>
                <c:pt idx="521">
                  <c:v>43945</c:v>
                </c:pt>
                <c:pt idx="522">
                  <c:v>43946</c:v>
                </c:pt>
                <c:pt idx="523">
                  <c:v>43947</c:v>
                </c:pt>
                <c:pt idx="524">
                  <c:v>43948</c:v>
                </c:pt>
                <c:pt idx="525">
                  <c:v>43949</c:v>
                </c:pt>
                <c:pt idx="526">
                  <c:v>43950</c:v>
                </c:pt>
                <c:pt idx="527">
                  <c:v>43951</c:v>
                </c:pt>
                <c:pt idx="528">
                  <c:v>43952</c:v>
                </c:pt>
                <c:pt idx="529">
                  <c:v>43953</c:v>
                </c:pt>
                <c:pt idx="530">
                  <c:v>43954</c:v>
                </c:pt>
                <c:pt idx="531">
                  <c:v>43955</c:v>
                </c:pt>
                <c:pt idx="532">
                  <c:v>43956</c:v>
                </c:pt>
                <c:pt idx="533">
                  <c:v>43957</c:v>
                </c:pt>
                <c:pt idx="534">
                  <c:v>43958</c:v>
                </c:pt>
                <c:pt idx="535">
                  <c:v>43959</c:v>
                </c:pt>
                <c:pt idx="536">
                  <c:v>43960</c:v>
                </c:pt>
                <c:pt idx="537">
                  <c:v>43961</c:v>
                </c:pt>
                <c:pt idx="538">
                  <c:v>43962</c:v>
                </c:pt>
                <c:pt idx="539">
                  <c:v>43963</c:v>
                </c:pt>
                <c:pt idx="540">
                  <c:v>43964</c:v>
                </c:pt>
                <c:pt idx="541">
                  <c:v>43965</c:v>
                </c:pt>
                <c:pt idx="542">
                  <c:v>43966</c:v>
                </c:pt>
                <c:pt idx="543">
                  <c:v>43967</c:v>
                </c:pt>
                <c:pt idx="544">
                  <c:v>43968</c:v>
                </c:pt>
                <c:pt idx="545">
                  <c:v>43969</c:v>
                </c:pt>
                <c:pt idx="546">
                  <c:v>43970</c:v>
                </c:pt>
                <c:pt idx="547">
                  <c:v>43971</c:v>
                </c:pt>
                <c:pt idx="548">
                  <c:v>43972</c:v>
                </c:pt>
                <c:pt idx="549">
                  <c:v>43973</c:v>
                </c:pt>
                <c:pt idx="550">
                  <c:v>43974</c:v>
                </c:pt>
                <c:pt idx="551">
                  <c:v>43975</c:v>
                </c:pt>
                <c:pt idx="552">
                  <c:v>43976</c:v>
                </c:pt>
                <c:pt idx="553">
                  <c:v>43977</c:v>
                </c:pt>
              </c:numCache>
            </c:numRef>
          </c:cat>
          <c:val>
            <c:numRef>
              <c:f>运行数据!$GM$7:$GM$999</c:f>
              <c:numCache>
                <c:formatCode>0%</c:formatCode>
                <c:ptCount val="993"/>
                <c:pt idx="0">
                  <c:v>0.85901771336553945</c:v>
                </c:pt>
                <c:pt idx="1">
                  <c:v>0.83301003626549719</c:v>
                </c:pt>
                <c:pt idx="2">
                  <c:v>0.83081353491720666</c:v>
                </c:pt>
                <c:pt idx="3">
                  <c:v>0.78544642144737886</c:v>
                </c:pt>
                <c:pt idx="4">
                  <c:v>0.74458041958041954</c:v>
                </c:pt>
                <c:pt idx="5">
                  <c:v>0.80307017543859649</c:v>
                </c:pt>
                <c:pt idx="6">
                  <c:v>0.80030075187969918</c:v>
                </c:pt>
                <c:pt idx="7">
                  <c:v>0.83335746344288397</c:v>
                </c:pt>
                <c:pt idx="8">
                  <c:v>0.80751527955934499</c:v>
                </c:pt>
                <c:pt idx="9">
                  <c:v>0.80675784392598549</c:v>
                </c:pt>
                <c:pt idx="10">
                  <c:v>0.7461833848459305</c:v>
                </c:pt>
                <c:pt idx="11">
                  <c:v>0.69940749394976209</c:v>
                </c:pt>
                <c:pt idx="12">
                  <c:v>0.81647282568941559</c:v>
                </c:pt>
                <c:pt idx="13">
                  <c:v>0.8083707025411061</c:v>
                </c:pt>
                <c:pt idx="14">
                  <c:v>0.79696120872591458</c:v>
                </c:pt>
                <c:pt idx="15">
                  <c:v>0.78820791311093874</c:v>
                </c:pt>
                <c:pt idx="16">
                  <c:v>0.79901326431575548</c:v>
                </c:pt>
                <c:pt idx="17">
                  <c:v>0.81934912552579142</c:v>
                </c:pt>
                <c:pt idx="18">
                  <c:v>0.78860480866914995</c:v>
                </c:pt>
                <c:pt idx="19">
                  <c:v>0.75845447589900539</c:v>
                </c:pt>
                <c:pt idx="20">
                  <c:v>0.79649067836440546</c:v>
                </c:pt>
                <c:pt idx="21">
                  <c:v>0.79244523195876293</c:v>
                </c:pt>
                <c:pt idx="22">
                  <c:v>0.77661604846070864</c:v>
                </c:pt>
                <c:pt idx="23">
                  <c:v>0.78926774734488547</c:v>
                </c:pt>
                <c:pt idx="24">
                  <c:v>0.82517913552661992</c:v>
                </c:pt>
                <c:pt idx="25">
                  <c:v>0.80147058823529416</c:v>
                </c:pt>
                <c:pt idx="26">
                  <c:v>0.78025724469239111</c:v>
                </c:pt>
                <c:pt idx="27">
                  <c:v>0.79202037351443122</c:v>
                </c:pt>
                <c:pt idx="28">
                  <c:v>0.80202915849603551</c:v>
                </c:pt>
                <c:pt idx="29">
                  <c:v>0.76895062251206914</c:v>
                </c:pt>
                <c:pt idx="30">
                  <c:v>0.79165692007797273</c:v>
                </c:pt>
                <c:pt idx="31">
                  <c:v>0.79703525641025641</c:v>
                </c:pt>
                <c:pt idx="32">
                  <c:v>0.81049210068788269</c:v>
                </c:pt>
                <c:pt idx="33">
                  <c:v>0.80480389176041345</c:v>
                </c:pt>
                <c:pt idx="34">
                  <c:v>0.79594801223241585</c:v>
                </c:pt>
                <c:pt idx="35">
                  <c:v>0.80011479408810449</c:v>
                </c:pt>
                <c:pt idx="36">
                  <c:v>0.80030120481927713</c:v>
                </c:pt>
                <c:pt idx="37">
                  <c:v>0.77755725190839697</c:v>
                </c:pt>
                <c:pt idx="38">
                  <c:v>0.77909516380655219</c:v>
                </c:pt>
                <c:pt idx="39">
                  <c:v>0.77423547400611614</c:v>
                </c:pt>
                <c:pt idx="40">
                  <c:v>0.79230182926829262</c:v>
                </c:pt>
                <c:pt idx="41">
                  <c:v>0.78742442563482462</c:v>
                </c:pt>
                <c:pt idx="42">
                  <c:v>0.75791502248325227</c:v>
                </c:pt>
                <c:pt idx="43">
                  <c:v>0.76167847938144329</c:v>
                </c:pt>
                <c:pt idx="44">
                  <c:v>0.77570726749110619</c:v>
                </c:pt>
                <c:pt idx="45">
                  <c:v>0.72215298333073685</c:v>
                </c:pt>
                <c:pt idx="46">
                  <c:v>0.75036197938846771</c:v>
                </c:pt>
                <c:pt idx="47">
                  <c:v>0.72571479310957199</c:v>
                </c:pt>
                <c:pt idx="48">
                  <c:v>0.74911529148817291</c:v>
                </c:pt>
                <c:pt idx="49">
                  <c:v>0.76033571650606158</c:v>
                </c:pt>
                <c:pt idx="50">
                  <c:v>0.74754672897196262</c:v>
                </c:pt>
                <c:pt idx="51">
                  <c:v>0.81381909547738696</c:v>
                </c:pt>
                <c:pt idx="52">
                  <c:v>0.79528753993610224</c:v>
                </c:pt>
                <c:pt idx="53">
                  <c:v>0.82222222222222219</c:v>
                </c:pt>
                <c:pt idx="54">
                  <c:v>0.72351729372221618</c:v>
                </c:pt>
                <c:pt idx="55">
                  <c:v>0.76499013806706118</c:v>
                </c:pt>
                <c:pt idx="56">
                  <c:v>0.79946714031971577</c:v>
                </c:pt>
                <c:pt idx="57">
                  <c:v>0.81649096385542164</c:v>
                </c:pt>
                <c:pt idx="58">
                  <c:v>0.7631040131040131</c:v>
                </c:pt>
                <c:pt idx="59">
                  <c:v>0.76233396584440227</c:v>
                </c:pt>
                <c:pt idx="60">
                  <c:v>0.81396261975812778</c:v>
                </c:pt>
                <c:pt idx="61">
                  <c:v>0.80163714628466587</c:v>
                </c:pt>
                <c:pt idx="62">
                  <c:v>0.78166953528399308</c:v>
                </c:pt>
                <c:pt idx="63">
                  <c:v>0.7503539823008849</c:v>
                </c:pt>
                <c:pt idx="64">
                  <c:v>0.79618181818181821</c:v>
                </c:pt>
                <c:pt idx="65">
                  <c:v>0.79973430753902353</c:v>
                </c:pt>
                <c:pt idx="66">
                  <c:v>0.809142668537008</c:v>
                </c:pt>
                <c:pt idx="67">
                  <c:v>0.77577522430347867</c:v>
                </c:pt>
                <c:pt idx="68">
                  <c:v>0.76447979978548442</c:v>
                </c:pt>
                <c:pt idx="69">
                  <c:v>0.754142502071251</c:v>
                </c:pt>
                <c:pt idx="70">
                  <c:v>0.77946868402533431</c:v>
                </c:pt>
                <c:pt idx="71">
                  <c:v>0.78255497899678772</c:v>
                </c:pt>
                <c:pt idx="72">
                  <c:v>0.74969232225693461</c:v>
                </c:pt>
                <c:pt idx="73">
                  <c:v>0.75675122749590829</c:v>
                </c:pt>
                <c:pt idx="74">
                  <c:v>0.80232175201712497</c:v>
                </c:pt>
                <c:pt idx="75">
                  <c:v>0.75057186427754474</c:v>
                </c:pt>
                <c:pt idx="76">
                  <c:v>0.80439241155358054</c:v>
                </c:pt>
                <c:pt idx="77">
                  <c:v>0.7168029595015577</c:v>
                </c:pt>
                <c:pt idx="78">
                  <c:v>0.78548276200766132</c:v>
                </c:pt>
                <c:pt idx="79">
                  <c:v>0.7249247056676098</c:v>
                </c:pt>
                <c:pt idx="80">
                  <c:v>0.82482504604051565</c:v>
                </c:pt>
                <c:pt idx="81">
                  <c:v>0.80307760927743088</c:v>
                </c:pt>
                <c:pt idx="82">
                  <c:v>0.73672607018188496</c:v>
                </c:pt>
                <c:pt idx="83">
                  <c:v>0.75898372922648571</c:v>
                </c:pt>
                <c:pt idx="84">
                  <c:v>0.76348467209934034</c:v>
                </c:pt>
                <c:pt idx="85">
                  <c:v>0.77842273819055241</c:v>
                </c:pt>
                <c:pt idx="86">
                  <c:v>0.76673527393903751</c:v>
                </c:pt>
                <c:pt idx="87">
                  <c:v>0.75914179104477608</c:v>
                </c:pt>
                <c:pt idx="88">
                  <c:v>0.75063081875924476</c:v>
                </c:pt>
                <c:pt idx="89">
                  <c:v>0.78568755846585592</c:v>
                </c:pt>
                <c:pt idx="90">
                  <c:v>0.80245894118726491</c:v>
                </c:pt>
                <c:pt idx="91">
                  <c:v>0.81354736285059093</c:v>
                </c:pt>
                <c:pt idx="92">
                  <c:v>0.76808439383791027</c:v>
                </c:pt>
                <c:pt idx="93">
                  <c:v>0.8052498573408331</c:v>
                </c:pt>
                <c:pt idx="94">
                  <c:v>0.8280160261166345</c:v>
                </c:pt>
                <c:pt idx="95">
                  <c:v>0.86325136612021858</c:v>
                </c:pt>
                <c:pt idx="96">
                  <c:v>0.78666071162721452</c:v>
                </c:pt>
                <c:pt idx="97">
                  <c:v>0.84115167279576641</c:v>
                </c:pt>
                <c:pt idx="98">
                  <c:v>0.8570970585878015</c:v>
                </c:pt>
                <c:pt idx="99">
                  <c:v>0.84088232985320666</c:v>
                </c:pt>
                <c:pt idx="100">
                  <c:v>0.83996802557953631</c:v>
                </c:pt>
                <c:pt idx="101">
                  <c:v>0.81108502431661922</c:v>
                </c:pt>
                <c:pt idx="102">
                  <c:v>0.82013316979148421</c:v>
                </c:pt>
                <c:pt idx="103">
                  <c:v>0.80248023005032354</c:v>
                </c:pt>
                <c:pt idx="104">
                  <c:v>0.8570970585878015</c:v>
                </c:pt>
                <c:pt idx="105">
                  <c:v>0.78687017285766825</c:v>
                </c:pt>
                <c:pt idx="106">
                  <c:v>0.79274843330349154</c:v>
                </c:pt>
                <c:pt idx="107">
                  <c:v>0.79265550836872345</c:v>
                </c:pt>
                <c:pt idx="108">
                  <c:v>0.82013316979148421</c:v>
                </c:pt>
                <c:pt idx="109">
                  <c:v>0.80070403466016793</c:v>
                </c:pt>
                <c:pt idx="110">
                  <c:v>0.80238647094171167</c:v>
                </c:pt>
                <c:pt idx="111">
                  <c:v>0.78966024033889515</c:v>
                </c:pt>
                <c:pt idx="112">
                  <c:v>0.79274843330349154</c:v>
                </c:pt>
                <c:pt idx="113">
                  <c:v>0.76877622677057467</c:v>
                </c:pt>
                <c:pt idx="114">
                  <c:v>0.79454338099833322</c:v>
                </c:pt>
                <c:pt idx="115">
                  <c:v>0.77933579335793357</c:v>
                </c:pt>
                <c:pt idx="116">
                  <c:v>0.76740426391835914</c:v>
                </c:pt>
                <c:pt idx="117">
                  <c:v>0.79866192766046418</c:v>
                </c:pt>
                <c:pt idx="118">
                  <c:v>0.81448264407905668</c:v>
                </c:pt>
                <c:pt idx="119">
                  <c:v>0.83454816208166782</c:v>
                </c:pt>
                <c:pt idx="120">
                  <c:v>0.81865448243264538</c:v>
                </c:pt>
                <c:pt idx="121">
                  <c:v>0.82827290587604929</c:v>
                </c:pt>
                <c:pt idx="122">
                  <c:v>0.82451097804391216</c:v>
                </c:pt>
                <c:pt idx="123">
                  <c:v>0.79911624745071386</c:v>
                </c:pt>
                <c:pt idx="124">
                  <c:v>0.81448264407905668</c:v>
                </c:pt>
                <c:pt idx="125">
                  <c:v>0.79043413048912592</c:v>
                </c:pt>
                <c:pt idx="126">
                  <c:v>0.80618321233379553</c:v>
                </c:pt>
                <c:pt idx="127">
                  <c:v>0.79457171314741037</c:v>
                </c:pt>
                <c:pt idx="128">
                  <c:v>0.75219842164599771</c:v>
                </c:pt>
                <c:pt idx="129">
                  <c:v>0.76593929050347431</c:v>
                </c:pt>
                <c:pt idx="130">
                  <c:v>0.79957108390671072</c:v>
                </c:pt>
                <c:pt idx="131">
                  <c:v>0.76088929219600732</c:v>
                </c:pt>
                <c:pt idx="132">
                  <c:v>0.82362381640186166</c:v>
                </c:pt>
                <c:pt idx="133">
                  <c:v>0.79910336660463543</c:v>
                </c:pt>
                <c:pt idx="134">
                  <c:v>0.81524100748370487</c:v>
                </c:pt>
                <c:pt idx="135">
                  <c:v>0.82493438320209977</c:v>
                </c:pt>
                <c:pt idx="136">
                  <c:v>0.80522546627842928</c:v>
                </c:pt>
                <c:pt idx="137">
                  <c:v>0.83474897618686483</c:v>
                </c:pt>
                <c:pt idx="138">
                  <c:v>0.81951017019510175</c:v>
                </c:pt>
                <c:pt idx="139">
                  <c:v>0.81396449704142015</c:v>
                </c:pt>
                <c:pt idx="140">
                  <c:v>0.83106373044899229</c:v>
                </c:pt>
                <c:pt idx="141">
                  <c:v>0.80173260694828974</c:v>
                </c:pt>
                <c:pt idx="142">
                  <c:v>0.73737774253238175</c:v>
                </c:pt>
                <c:pt idx="143">
                  <c:v>0.7500659804697809</c:v>
                </c:pt>
                <c:pt idx="144">
                  <c:v>0.72765072765072758</c:v>
                </c:pt>
                <c:pt idx="145">
                  <c:v>0.73237915203888737</c:v>
                </c:pt>
                <c:pt idx="146">
                  <c:v>0.7559735036669033</c:v>
                </c:pt>
                <c:pt idx="147">
                  <c:v>0.77358078602620084</c:v>
                </c:pt>
                <c:pt idx="148">
                  <c:v>0.75437043593715425</c:v>
                </c:pt>
                <c:pt idx="149">
                  <c:v>0.76140094855892015</c:v>
                </c:pt>
                <c:pt idx="150">
                  <c:v>0.78491017964071852</c:v>
                </c:pt>
                <c:pt idx="151">
                  <c:v>0.81662310507056979</c:v>
                </c:pt>
                <c:pt idx="152">
                  <c:v>0.7511479591836735</c:v>
                </c:pt>
                <c:pt idx="153">
                  <c:v>0.77252169661410586</c:v>
                </c:pt>
                <c:pt idx="154">
                  <c:v>0.82446206115515286</c:v>
                </c:pt>
                <c:pt idx="155">
                  <c:v>0.80914036996735583</c:v>
                </c:pt>
                <c:pt idx="156">
                  <c:v>0.75317232910356124</c:v>
                </c:pt>
                <c:pt idx="157">
                  <c:v>0.65609179885251434</c:v>
                </c:pt>
                <c:pt idx="158">
                  <c:v>0.73382803678012576</c:v>
                </c:pt>
                <c:pt idx="159">
                  <c:v>0.77990659801221407</c:v>
                </c:pt>
                <c:pt idx="160">
                  <c:v>0.84016780283167281</c:v>
                </c:pt>
                <c:pt idx="161">
                  <c:v>0.82650089605734767</c:v>
                </c:pt>
                <c:pt idx="162">
                  <c:v>0.84511496709120437</c:v>
                </c:pt>
                <c:pt idx="163">
                  <c:v>0.87460280554909708</c:v>
                </c:pt>
                <c:pt idx="164">
                  <c:v>0.85416000000000003</c:v>
                </c:pt>
                <c:pt idx="165">
                  <c:v>0.8573535118354676</c:v>
                </c:pt>
                <c:pt idx="166">
                  <c:v>0.81276150627615062</c:v>
                </c:pt>
                <c:pt idx="167">
                  <c:v>0.79499533727074911</c:v>
                </c:pt>
                <c:pt idx="168">
                  <c:v>0.80982875233846596</c:v>
                </c:pt>
                <c:pt idx="169">
                  <c:v>0.80743734842360548</c:v>
                </c:pt>
                <c:pt idx="170">
                  <c:v>0.7882140615191463</c:v>
                </c:pt>
                <c:pt idx="171">
                  <c:v>0.80553690023132596</c:v>
                </c:pt>
                <c:pt idx="172">
                  <c:v>0.78115501519756836</c:v>
                </c:pt>
                <c:pt idx="173">
                  <c:v>0.78693234476367002</c:v>
                </c:pt>
                <c:pt idx="174">
                  <c:v>0.76852622814321403</c:v>
                </c:pt>
                <c:pt idx="175">
                  <c:v>0.73294658931786349</c:v>
                </c:pt>
                <c:pt idx="176">
                  <c:v>0.73588413739113423</c:v>
                </c:pt>
                <c:pt idx="177">
                  <c:v>0.80830737279335407</c:v>
                </c:pt>
                <c:pt idx="178">
                  <c:v>0.80811881188118817</c:v>
                </c:pt>
                <c:pt idx="179">
                  <c:v>0.83728135932033987</c:v>
                </c:pt>
                <c:pt idx="180">
                  <c:v>0.7172341540073337</c:v>
                </c:pt>
                <c:pt idx="181">
                  <c:v>0.82185321853218529</c:v>
                </c:pt>
                <c:pt idx="182">
                  <c:v>0.80811496196111587</c:v>
                </c:pt>
                <c:pt idx="183">
                  <c:v>0.84108784231971945</c:v>
                </c:pt>
                <c:pt idx="184">
                  <c:v>0.80811259725500484</c:v>
                </c:pt>
                <c:pt idx="185">
                  <c:v>0.72621992354396214</c:v>
                </c:pt>
                <c:pt idx="186">
                  <c:v>0.76914402870322918</c:v>
                </c:pt>
                <c:pt idx="187">
                  <c:v>0.76387974544656578</c:v>
                </c:pt>
                <c:pt idx="188">
                  <c:v>0.79444853327725795</c:v>
                </c:pt>
                <c:pt idx="189">
                  <c:v>0.82922232237974269</c:v>
                </c:pt>
                <c:pt idx="190">
                  <c:v>0.81443298969072164</c:v>
                </c:pt>
                <c:pt idx="191">
                  <c:v>0.78298170358049546</c:v>
                </c:pt>
                <c:pt idx="192">
                  <c:v>0.79147628146548143</c:v>
                </c:pt>
                <c:pt idx="193">
                  <c:v>0.78046152464757113</c:v>
                </c:pt>
                <c:pt idx="194">
                  <c:v>0.76432220893575387</c:v>
                </c:pt>
                <c:pt idx="195">
                  <c:v>0.80917955615332882</c:v>
                </c:pt>
                <c:pt idx="196">
                  <c:v>0.78533900425318992</c:v>
                </c:pt>
                <c:pt idx="197">
                  <c:v>0.83042789223454827</c:v>
                </c:pt>
                <c:pt idx="198">
                  <c:v>0.78793848018789303</c:v>
                </c:pt>
                <c:pt idx="199">
                  <c:v>0.77174910759816417</c:v>
                </c:pt>
                <c:pt idx="200">
                  <c:v>0.78791242054283117</c:v>
                </c:pt>
                <c:pt idx="201">
                  <c:v>0.71348203711014602</c:v>
                </c:pt>
                <c:pt idx="202">
                  <c:v>0.81055505004549588</c:v>
                </c:pt>
                <c:pt idx="203">
                  <c:v>0.78859833683999603</c:v>
                </c:pt>
                <c:pt idx="204">
                  <c:v>0.7475615644616127</c:v>
                </c:pt>
                <c:pt idx="205">
                  <c:v>0.79780601373214433</c:v>
                </c:pt>
                <c:pt idx="206">
                  <c:v>0.69585444019435538</c:v>
                </c:pt>
                <c:pt idx="207">
                  <c:v>0.75346260387811637</c:v>
                </c:pt>
                <c:pt idx="208">
                  <c:v>0.74715338245144003</c:v>
                </c:pt>
                <c:pt idx="209">
                  <c:v>0.76542547483635581</c:v>
                </c:pt>
                <c:pt idx="210">
                  <c:v>0.77930837925137753</c:v>
                </c:pt>
                <c:pt idx="211">
                  <c:v>0.75433781869688388</c:v>
                </c:pt>
                <c:pt idx="212">
                  <c:v>0.75905692926969526</c:v>
                </c:pt>
                <c:pt idx="213">
                  <c:v>0.75612155662439884</c:v>
                </c:pt>
                <c:pt idx="214">
                  <c:v>0.72816060770482904</c:v>
                </c:pt>
                <c:pt idx="215">
                  <c:v>0.77039395145244727</c:v>
                </c:pt>
                <c:pt idx="216">
                  <c:v>0.7410714285714286</c:v>
                </c:pt>
                <c:pt idx="217">
                  <c:v>0.6903133449976141</c:v>
                </c:pt>
                <c:pt idx="218">
                  <c:v>0.79195590036749697</c:v>
                </c:pt>
                <c:pt idx="219">
                  <c:v>0.77092916283348667</c:v>
                </c:pt>
                <c:pt idx="220">
                  <c:v>0.77994094851448603</c:v>
                </c:pt>
                <c:pt idx="221">
                  <c:v>0.80911081909767846</c:v>
                </c:pt>
                <c:pt idx="222">
                  <c:v>0.76491547895260192</c:v>
                </c:pt>
                <c:pt idx="223">
                  <c:v>0.79795323715443112</c:v>
                </c:pt>
                <c:pt idx="224">
                  <c:v>0.70951183741881418</c:v>
                </c:pt>
                <c:pt idx="225">
                  <c:v>0.77538911342333816</c:v>
                </c:pt>
                <c:pt idx="226">
                  <c:v>0.67032309533306744</c:v>
                </c:pt>
                <c:pt idx="227">
                  <c:v>0.72379797979797977</c:v>
                </c:pt>
                <c:pt idx="228">
                  <c:v>0.63541753392723344</c:v>
                </c:pt>
                <c:pt idx="229">
                  <c:v>0.66783752139061514</c:v>
                </c:pt>
                <c:pt idx="230">
                  <c:v>0.68224562723340232</c:v>
                </c:pt>
                <c:pt idx="231">
                  <c:v>0.6084167029143106</c:v>
                </c:pt>
                <c:pt idx="232">
                  <c:v>0.72111099595813033</c:v>
                </c:pt>
                <c:pt idx="233">
                  <c:v>0.69439071566731148</c:v>
                </c:pt>
                <c:pt idx="234">
                  <c:v>0.69697619558224322</c:v>
                </c:pt>
                <c:pt idx="235">
                  <c:v>0.7652653193558846</c:v>
                </c:pt>
                <c:pt idx="236">
                  <c:v>0.79050497172938194</c:v>
                </c:pt>
                <c:pt idx="237">
                  <c:v>0.78369532877119907</c:v>
                </c:pt>
                <c:pt idx="238">
                  <c:v>0.72278559602649006</c:v>
                </c:pt>
                <c:pt idx="239">
                  <c:v>0.79975148155228448</c:v>
                </c:pt>
                <c:pt idx="240">
                  <c:v>0.76283642864236767</c:v>
                </c:pt>
                <c:pt idx="241">
                  <c:v>0.79561916397591415</c:v>
                </c:pt>
                <c:pt idx="242">
                  <c:v>0.73875089278628681</c:v>
                </c:pt>
                <c:pt idx="243">
                  <c:v>0.73209969788519635</c:v>
                </c:pt>
                <c:pt idx="244">
                  <c:v>0.69435721762298974</c:v>
                </c:pt>
                <c:pt idx="245">
                  <c:v>0.71708317791868703</c:v>
                </c:pt>
                <c:pt idx="246">
                  <c:v>0.70342494714587733</c:v>
                </c:pt>
                <c:pt idx="247">
                  <c:v>0.69614916143539773</c:v>
                </c:pt>
                <c:pt idx="248">
                  <c:v>0.69439895185063871</c:v>
                </c:pt>
                <c:pt idx="249">
                  <c:v>0.73665735939369759</c:v>
                </c:pt>
                <c:pt idx="250">
                  <c:v>0.71560759908286931</c:v>
                </c:pt>
                <c:pt idx="251">
                  <c:v>0.68233421750663137</c:v>
                </c:pt>
                <c:pt idx="252">
                  <c:v>0.70183752417794976</c:v>
                </c:pt>
                <c:pt idx="253">
                  <c:v>0.75558262281770205</c:v>
                </c:pt>
                <c:pt idx="254">
                  <c:v>0.74440298507462688</c:v>
                </c:pt>
                <c:pt idx="255">
                  <c:v>0.73444993728325825</c:v>
                </c:pt>
                <c:pt idx="256">
                  <c:v>0.68650287172941926</c:v>
                </c:pt>
                <c:pt idx="257">
                  <c:v>0.68388923294700521</c:v>
                </c:pt>
                <c:pt idx="258">
                  <c:v>0.65883051854366459</c:v>
                </c:pt>
                <c:pt idx="259">
                  <c:v>0.64406622023809523</c:v>
                </c:pt>
                <c:pt idx="260">
                  <c:v>0.66392346466412921</c:v>
                </c:pt>
                <c:pt idx="261">
                  <c:v>0.69720000000000004</c:v>
                </c:pt>
                <c:pt idx="262">
                  <c:v>0.73487957181088315</c:v>
                </c:pt>
                <c:pt idx="263">
                  <c:v>0.67413532497554907</c:v>
                </c:pt>
                <c:pt idx="264">
                  <c:v>0.72384025113358907</c:v>
                </c:pt>
                <c:pt idx="265">
                  <c:v>0.78261942970003706</c:v>
                </c:pt>
                <c:pt idx="266">
                  <c:v>0.62052258176155051</c:v>
                </c:pt>
                <c:pt idx="267">
                  <c:v>0.57819691363595349</c:v>
                </c:pt>
                <c:pt idx="268">
                  <c:v>0.67103962620181501</c:v>
                </c:pt>
                <c:pt idx="269">
                  <c:v>0.68191558744060377</c:v>
                </c:pt>
                <c:pt idx="270">
                  <c:v>0.73919403203393541</c:v>
                </c:pt>
                <c:pt idx="271">
                  <c:v>0.66415274463007168</c:v>
                </c:pt>
                <c:pt idx="272">
                  <c:v>0.69580952380952388</c:v>
                </c:pt>
                <c:pt idx="273">
                  <c:v>0.69781990521327009</c:v>
                </c:pt>
                <c:pt idx="274">
                  <c:v>0.7298902285405795</c:v>
                </c:pt>
                <c:pt idx="275">
                  <c:v>0.75132275132275139</c:v>
                </c:pt>
                <c:pt idx="276">
                  <c:v>0.65051775147928992</c:v>
                </c:pt>
                <c:pt idx="277">
                  <c:v>0.722943722943723</c:v>
                </c:pt>
                <c:pt idx="278">
                  <c:v>0.71411732704687636</c:v>
                </c:pt>
                <c:pt idx="279">
                  <c:v>0.6322656109411553</c:v>
                </c:pt>
                <c:pt idx="280">
                  <c:v>0.72028821946349508</c:v>
                </c:pt>
                <c:pt idx="281">
                  <c:v>0.67952058363731105</c:v>
                </c:pt>
                <c:pt idx="282">
                  <c:v>0.687689508793208</c:v>
                </c:pt>
                <c:pt idx="283">
                  <c:v>0.68785549577248273</c:v>
                </c:pt>
                <c:pt idx="284">
                  <c:v>0.62216647253830304</c:v>
                </c:pt>
                <c:pt idx="285">
                  <c:v>0.66957380286325496</c:v>
                </c:pt>
                <c:pt idx="286">
                  <c:v>0.65099457504520797</c:v>
                </c:pt>
                <c:pt idx="287">
                  <c:v>0.66860236220472435</c:v>
                </c:pt>
                <c:pt idx="288">
                  <c:v>0.6354760753987434</c:v>
                </c:pt>
                <c:pt idx="289">
                  <c:v>0.62024360305920123</c:v>
                </c:pt>
                <c:pt idx="290">
                  <c:v>0.62568888888888896</c:v>
                </c:pt>
                <c:pt idx="291">
                  <c:v>0.65897858319604619</c:v>
                </c:pt>
                <c:pt idx="292">
                  <c:v>0.71342246393232123</c:v>
                </c:pt>
                <c:pt idx="293">
                  <c:v>0.67593303639993851</c:v>
                </c:pt>
                <c:pt idx="294">
                  <c:v>0.69449326303456349</c:v>
                </c:pt>
                <c:pt idx="295">
                  <c:v>0.66706654435113966</c:v>
                </c:pt>
                <c:pt idx="296">
                  <c:v>0.66089965397923878</c:v>
                </c:pt>
                <c:pt idx="297">
                  <c:v>0.62444750380407221</c:v>
                </c:pt>
                <c:pt idx="298">
                  <c:v>0.67645973278216576</c:v>
                </c:pt>
                <c:pt idx="299">
                  <c:v>0.68593559492218326</c:v>
                </c:pt>
                <c:pt idx="300">
                  <c:v>0.64475378178307041</c:v>
                </c:pt>
                <c:pt idx="301">
                  <c:v>0.65173345339936972</c:v>
                </c:pt>
                <c:pt idx="302">
                  <c:v>0.66008817971866462</c:v>
                </c:pt>
                <c:pt idx="303">
                  <c:v>0.59721811186741647</c:v>
                </c:pt>
                <c:pt idx="304">
                  <c:v>0.62960006386205802</c:v>
                </c:pt>
                <c:pt idx="305">
                  <c:v>0.6022690173032974</c:v>
                </c:pt>
                <c:pt idx="306">
                  <c:v>0.59511558252054375</c:v>
                </c:pt>
                <c:pt idx="307">
                  <c:v>0.61428571428571432</c:v>
                </c:pt>
                <c:pt idx="308">
                  <c:v>0.59877394636015324</c:v>
                </c:pt>
                <c:pt idx="309">
                  <c:v>0.66193716519473</c:v>
                </c:pt>
                <c:pt idx="310">
                  <c:v>0.59806560134566866</c:v>
                </c:pt>
                <c:pt idx="311">
                  <c:v>0.55594538213540678</c:v>
                </c:pt>
                <c:pt idx="312">
                  <c:v>0.64044758927102197</c:v>
                </c:pt>
                <c:pt idx="313">
                  <c:v>0.63029301799843496</c:v>
                </c:pt>
                <c:pt idx="314">
                  <c:v>0.58305300481861988</c:v>
                </c:pt>
                <c:pt idx="315">
                  <c:v>0.64628667077790503</c:v>
                </c:pt>
                <c:pt idx="316">
                  <c:v>0.61507070323621527</c:v>
                </c:pt>
                <c:pt idx="317">
                  <c:v>0.5826563385603627</c:v>
                </c:pt>
                <c:pt idx="318">
                  <c:v>0.62520505645083468</c:v>
                </c:pt>
                <c:pt idx="319">
                  <c:v>0.63791526973483692</c:v>
                </c:pt>
                <c:pt idx="320">
                  <c:v>0.65298644192011723</c:v>
                </c:pt>
                <c:pt idx="321">
                  <c:v>0.64181586928871925</c:v>
                </c:pt>
                <c:pt idx="322">
                  <c:v>0.63322122571001493</c:v>
                </c:pt>
                <c:pt idx="323">
                  <c:v>0.6143790849673203</c:v>
                </c:pt>
                <c:pt idx="324">
                  <c:v>0.6130886169818317</c:v>
                </c:pt>
                <c:pt idx="325">
                  <c:v>0.61252236135957072</c:v>
                </c:pt>
                <c:pt idx="326">
                  <c:v>0.64654268001907489</c:v>
                </c:pt>
                <c:pt idx="327">
                  <c:v>0.69344031764413927</c:v>
                </c:pt>
                <c:pt idx="328">
                  <c:v>0.7024344728136398</c:v>
                </c:pt>
                <c:pt idx="329">
                  <c:v>0.67476358242165768</c:v>
                </c:pt>
                <c:pt idx="330">
                  <c:v>0.67757352941176463</c:v>
                </c:pt>
                <c:pt idx="331">
                  <c:v>0.60852751611303924</c:v>
                </c:pt>
                <c:pt idx="332">
                  <c:v>0.65350089766606823</c:v>
                </c:pt>
                <c:pt idx="333">
                  <c:v>0.62426666666666675</c:v>
                </c:pt>
                <c:pt idx="334">
                  <c:v>0.65859441151566467</c:v>
                </c:pt>
                <c:pt idx="335">
                  <c:v>0.64784731469152246</c:v>
                </c:pt>
                <c:pt idx="336">
                  <c:v>0.65395725014442518</c:v>
                </c:pt>
                <c:pt idx="337">
                  <c:v>0.62652244272208502</c:v>
                </c:pt>
                <c:pt idx="338">
                  <c:v>0.61339619574053006</c:v>
                </c:pt>
                <c:pt idx="339">
                  <c:v>0.67032094057832858</c:v>
                </c:pt>
                <c:pt idx="340">
                  <c:v>0.49165857533762913</c:v>
                </c:pt>
                <c:pt idx="341">
                  <c:v>0.58750000000000002</c:v>
                </c:pt>
                <c:pt idx="342">
                  <c:v>0.60946745562130178</c:v>
                </c:pt>
                <c:pt idx="343">
                  <c:v>0.633969118982743</c:v>
                </c:pt>
                <c:pt idx="344">
                  <c:v>0.68364656858576411</c:v>
                </c:pt>
                <c:pt idx="345">
                  <c:v>0.62233124375397475</c:v>
                </c:pt>
                <c:pt idx="346">
                  <c:v>0.63803941556235133</c:v>
                </c:pt>
                <c:pt idx="347">
                  <c:v>0.64813278008298747</c:v>
                </c:pt>
                <c:pt idx="348">
                  <c:v>0.6341866945315221</c:v>
                </c:pt>
                <c:pt idx="349">
                  <c:v>0.62318096216401297</c:v>
                </c:pt>
                <c:pt idx="350">
                  <c:v>0.62119903248099517</c:v>
                </c:pt>
                <c:pt idx="351">
                  <c:v>0.66014219257438778</c:v>
                </c:pt>
                <c:pt idx="352">
                  <c:v>0.62251066856330017</c:v>
                </c:pt>
                <c:pt idx="353">
                  <c:v>0.64553760809267424</c:v>
                </c:pt>
                <c:pt idx="354">
                  <c:v>0.61113915530876661</c:v>
                </c:pt>
                <c:pt idx="355">
                  <c:v>0.63208191126279867</c:v>
                </c:pt>
                <c:pt idx="356">
                  <c:v>0.64843193157519607</c:v>
                </c:pt>
                <c:pt idx="357">
                  <c:v>0.67448917661339269</c:v>
                </c:pt>
                <c:pt idx="358">
                  <c:v>0.65979667282809618</c:v>
                </c:pt>
                <c:pt idx="359">
                  <c:v>0.76962852088719558</c:v>
                </c:pt>
                <c:pt idx="360">
                  <c:v>0.77155466820784957</c:v>
                </c:pt>
                <c:pt idx="361">
                  <c:v>0.76325145442792497</c:v>
                </c:pt>
                <c:pt idx="362">
                  <c:v>0.73086105363679765</c:v>
                </c:pt>
                <c:pt idx="363">
                  <c:v>0.74623850284438298</c:v>
                </c:pt>
                <c:pt idx="364">
                  <c:v>0.75410092173097953</c:v>
                </c:pt>
                <c:pt idx="365">
                  <c:v>0.68330073812377767</c:v>
                </c:pt>
                <c:pt idx="366">
                  <c:v>0.74929695446658284</c:v>
                </c:pt>
                <c:pt idx="367">
                  <c:v>0.80745450303313115</c:v>
                </c:pt>
                <c:pt idx="368">
                  <c:v>0.84805045871559637</c:v>
                </c:pt>
                <c:pt idx="369">
                  <c:v>0.80904470490613001</c:v>
                </c:pt>
                <c:pt idx="370">
                  <c:v>0.84085738840301305</c:v>
                </c:pt>
                <c:pt idx="371">
                  <c:v>0.77371723883351784</c:v>
                </c:pt>
                <c:pt idx="372">
                  <c:v>0.71212121212121215</c:v>
                </c:pt>
                <c:pt idx="373">
                  <c:v>0.72702286719437115</c:v>
                </c:pt>
                <c:pt idx="374">
                  <c:v>0.78791959219005481</c:v>
                </c:pt>
                <c:pt idx="375">
                  <c:v>0.82102327370648198</c:v>
                </c:pt>
                <c:pt idx="376">
                  <c:v>0.74430487545241641</c:v>
                </c:pt>
                <c:pt idx="377">
                  <c:v>0.76165594855305463</c:v>
                </c:pt>
                <c:pt idx="378">
                  <c:v>0.80383836435528977</c:v>
                </c:pt>
                <c:pt idx="379">
                  <c:v>0.80020865936358898</c:v>
                </c:pt>
                <c:pt idx="380">
                  <c:v>0.82790484903934125</c:v>
                </c:pt>
                <c:pt idx="381">
                  <c:v>0.80756048387096779</c:v>
                </c:pt>
                <c:pt idx="382">
                  <c:v>0.79488200736831627</c:v>
                </c:pt>
                <c:pt idx="383">
                  <c:v>0.80335442402330015</c:v>
                </c:pt>
                <c:pt idx="384">
                  <c:v>0.80145617474096897</c:v>
                </c:pt>
                <c:pt idx="385">
                  <c:v>0.82616453794139744</c:v>
                </c:pt>
                <c:pt idx="386">
                  <c:v>0.79037735849056601</c:v>
                </c:pt>
                <c:pt idx="387">
                  <c:v>0.82661651441877126</c:v>
                </c:pt>
                <c:pt idx="388">
                  <c:v>0.80858353620052292</c:v>
                </c:pt>
                <c:pt idx="389">
                  <c:v>0.78755835000476326</c:v>
                </c:pt>
                <c:pt idx="390">
                  <c:v>0.85305861683437145</c:v>
                </c:pt>
                <c:pt idx="391">
                  <c:v>0.78809244026635328</c:v>
                </c:pt>
                <c:pt idx="392">
                  <c:v>0.79087568891610527</c:v>
                </c:pt>
                <c:pt idx="393">
                  <c:v>0.79147908202481609</c:v>
                </c:pt>
                <c:pt idx="394">
                  <c:v>0.82327050043058081</c:v>
                </c:pt>
                <c:pt idx="395">
                  <c:v>0.79548346055979646</c:v>
                </c:pt>
                <c:pt idx="396">
                  <c:v>0.81522919834890284</c:v>
                </c:pt>
                <c:pt idx="397">
                  <c:v>0.7913131313131313</c:v>
                </c:pt>
                <c:pt idx="398">
                  <c:v>0.82312591866731988</c:v>
                </c:pt>
                <c:pt idx="399">
                  <c:v>0.77460259119728014</c:v>
                </c:pt>
                <c:pt idx="400">
                  <c:v>0.76920806689621246</c:v>
                </c:pt>
                <c:pt idx="401">
                  <c:v>0.82127920024482304</c:v>
                </c:pt>
                <c:pt idx="402">
                  <c:v>0.79470600121236612</c:v>
                </c:pt>
                <c:pt idx="403">
                  <c:v>0.76255058514710705</c:v>
                </c:pt>
                <c:pt idx="404">
                  <c:v>0.80264291870152249</c:v>
                </c:pt>
                <c:pt idx="405">
                  <c:v>0.81210775321038908</c:v>
                </c:pt>
                <c:pt idx="406">
                  <c:v>0.84702896648289139</c:v>
                </c:pt>
                <c:pt idx="407">
                  <c:v>0.80535789033068228</c:v>
                </c:pt>
                <c:pt idx="408">
                  <c:v>0.8252193995381063</c:v>
                </c:pt>
                <c:pt idx="409">
                  <c:v>0.8343440177110405</c:v>
                </c:pt>
                <c:pt idx="410">
                  <c:v>0.85246062029155656</c:v>
                </c:pt>
                <c:pt idx="411">
                  <c:v>0.82894973878580436</c:v>
                </c:pt>
                <c:pt idx="412">
                  <c:v>0.81721122871606078</c:v>
                </c:pt>
                <c:pt idx="413">
                  <c:v>0.85290953545232273</c:v>
                </c:pt>
                <c:pt idx="414">
                  <c:v>0.81876487017689048</c:v>
                </c:pt>
                <c:pt idx="415">
                  <c:v>0.85514427280676186</c:v>
                </c:pt>
                <c:pt idx="416">
                  <c:v>0.84731855035654979</c:v>
                </c:pt>
                <c:pt idx="417">
                  <c:v>0.86144922023583115</c:v>
                </c:pt>
                <c:pt idx="418">
                  <c:v>0.87543842068343525</c:v>
                </c:pt>
                <c:pt idx="419">
                  <c:v>0.90835579514824794</c:v>
                </c:pt>
                <c:pt idx="420">
                  <c:v>0.9076113922794482</c:v>
                </c:pt>
                <c:pt idx="421">
                  <c:v>0.87360335195530725</c:v>
                </c:pt>
                <c:pt idx="422">
                  <c:v>0.88218952567136533</c:v>
                </c:pt>
                <c:pt idx="423">
                  <c:v>0.88809838398211205</c:v>
                </c:pt>
                <c:pt idx="424">
                  <c:v>0.8487963213416283</c:v>
                </c:pt>
                <c:pt idx="425">
                  <c:v>0.88334894444844725</c:v>
                </c:pt>
                <c:pt idx="426">
                  <c:v>0.87893550498073147</c:v>
                </c:pt>
                <c:pt idx="427">
                  <c:v>0.85571613206438724</c:v>
                </c:pt>
                <c:pt idx="428">
                  <c:v>0.89021385631221051</c:v>
                </c:pt>
                <c:pt idx="429">
                  <c:v>0.85885731869935378</c:v>
                </c:pt>
                <c:pt idx="430">
                  <c:v>0.88858437862337936</c:v>
                </c:pt>
                <c:pt idx="431">
                  <c:v>0.89322257116806814</c:v>
                </c:pt>
                <c:pt idx="432">
                  <c:v>0.8964708282333741</c:v>
                </c:pt>
                <c:pt idx="433">
                  <c:v>0.89008014989070472</c:v>
                </c:pt>
                <c:pt idx="434">
                  <c:v>0.88689965694682682</c:v>
                </c:pt>
                <c:pt idx="435">
                  <c:v>0.88206127147157787</c:v>
                </c:pt>
                <c:pt idx="436">
                  <c:v>0.88015168146891531</c:v>
                </c:pt>
                <c:pt idx="437">
                  <c:v>0.90282496844966509</c:v>
                </c:pt>
                <c:pt idx="438">
                  <c:v>0.80245398773006138</c:v>
                </c:pt>
                <c:pt idx="439">
                  <c:v>0.80518541472988325</c:v>
                </c:pt>
                <c:pt idx="440">
                  <c:v>0.80883328594446025</c:v>
                </c:pt>
                <c:pt idx="441">
                  <c:v>0.81678347137526164</c:v>
                </c:pt>
                <c:pt idx="442">
                  <c:v>0.81391507142163055</c:v>
                </c:pt>
                <c:pt idx="443">
                  <c:v>0.8231298934062824</c:v>
                </c:pt>
                <c:pt idx="444">
                  <c:v>0.79534459151072567</c:v>
                </c:pt>
                <c:pt idx="445">
                  <c:v>0.79757833441168313</c:v>
                </c:pt>
                <c:pt idx="446">
                  <c:v>0.7846903142804631</c:v>
                </c:pt>
                <c:pt idx="447">
                  <c:v>0.81115486766187384</c:v>
                </c:pt>
                <c:pt idx="448">
                  <c:v>0.76047844004422549</c:v>
                </c:pt>
                <c:pt idx="449">
                  <c:v>0.71622734761120266</c:v>
                </c:pt>
                <c:pt idx="450">
                  <c:v>0.67482000197258118</c:v>
                </c:pt>
                <c:pt idx="451">
                  <c:v>0.66378669639539201</c:v>
                </c:pt>
                <c:pt idx="452">
                  <c:v>0.63766163793103448</c:v>
                </c:pt>
                <c:pt idx="453">
                  <c:v>0.70466272633455296</c:v>
                </c:pt>
                <c:pt idx="454">
                  <c:v>0.74892866145702042</c:v>
                </c:pt>
                <c:pt idx="455">
                  <c:v>0.74056603773584906</c:v>
                </c:pt>
                <c:pt idx="456">
                  <c:v>0.76844891476971944</c:v>
                </c:pt>
                <c:pt idx="457">
                  <c:v>0.76864339547798499</c:v>
                </c:pt>
                <c:pt idx="458">
                  <c:v>0.82774049217002243</c:v>
                </c:pt>
                <c:pt idx="459">
                  <c:v>0.78529680365296806</c:v>
                </c:pt>
                <c:pt idx="460">
                  <c:v>0.80592634668181384</c:v>
                </c:pt>
                <c:pt idx="461">
                  <c:v>0.78447844784478449</c:v>
                </c:pt>
                <c:pt idx="462">
                  <c:v>0.77544509622311408</c:v>
                </c:pt>
                <c:pt idx="463">
                  <c:v>0.76332557904318799</c:v>
                </c:pt>
                <c:pt idx="464">
                  <c:v>0.77389000548145437</c:v>
                </c:pt>
                <c:pt idx="465">
                  <c:v>0.75939923431824874</c:v>
                </c:pt>
                <c:pt idx="466">
                  <c:v>0.76766433036559956</c:v>
                </c:pt>
                <c:pt idx="467">
                  <c:v>0.78581333333333336</c:v>
                </c:pt>
                <c:pt idx="468">
                  <c:v>0.76719878373242112</c:v>
                </c:pt>
                <c:pt idx="469">
                  <c:v>0.72969924812030074</c:v>
                </c:pt>
                <c:pt idx="470">
                  <c:v>0.76503294892915985</c:v>
                </c:pt>
                <c:pt idx="471">
                  <c:v>0.7759781236853176</c:v>
                </c:pt>
                <c:pt idx="472">
                  <c:v>0.782329988851728</c:v>
                </c:pt>
                <c:pt idx="473">
                  <c:v>0.75273224043715847</c:v>
                </c:pt>
                <c:pt idx="474">
                  <c:v>0.73072411218939959</c:v>
                </c:pt>
                <c:pt idx="475">
                  <c:v>0.72208180147058831</c:v>
                </c:pt>
                <c:pt idx="476">
                  <c:v>0.81620637979019484</c:v>
                </c:pt>
                <c:pt idx="477">
                  <c:v>0.8081224249558564</c:v>
                </c:pt>
                <c:pt idx="478">
                  <c:v>0.80472979390255484</c:v>
                </c:pt>
                <c:pt idx="479">
                  <c:v>0.82446910273579488</c:v>
                </c:pt>
                <c:pt idx="480">
                  <c:v>0.78476482617586907</c:v>
                </c:pt>
                <c:pt idx="481">
                  <c:v>0.7844440284537626</c:v>
                </c:pt>
                <c:pt idx="482">
                  <c:v>0.72186313737560281</c:v>
                </c:pt>
                <c:pt idx="483">
                  <c:v>0.76961165048543689</c:v>
                </c:pt>
                <c:pt idx="484">
                  <c:v>0.79270505108373912</c:v>
                </c:pt>
                <c:pt idx="485">
                  <c:v>0.76930009011715228</c:v>
                </c:pt>
                <c:pt idx="486">
                  <c:v>0.7503073867398089</c:v>
                </c:pt>
                <c:pt idx="487">
                  <c:v>0.74420928331365244</c:v>
                </c:pt>
                <c:pt idx="488">
                  <c:v>0.76927361853832443</c:v>
                </c:pt>
                <c:pt idx="489">
                  <c:v>0.74190207156308852</c:v>
                </c:pt>
                <c:pt idx="490">
                  <c:v>0.79352720450281422</c:v>
                </c:pt>
                <c:pt idx="491">
                  <c:v>0.79616306954436444</c:v>
                </c:pt>
                <c:pt idx="492">
                  <c:v>0.73441370767960357</c:v>
                </c:pt>
                <c:pt idx="493">
                  <c:v>0.77983870967741931</c:v>
                </c:pt>
                <c:pt idx="494">
                  <c:v>0.76008064516129026</c:v>
                </c:pt>
                <c:pt idx="495">
                  <c:v>0.76645478777937259</c:v>
                </c:pt>
                <c:pt idx="496">
                  <c:v>0.7621724726433089</c:v>
                </c:pt>
                <c:pt idx="497">
                  <c:v>0.76077170418006435</c:v>
                </c:pt>
                <c:pt idx="498">
                  <c:v>0.79396788092440262</c:v>
                </c:pt>
                <c:pt idx="499">
                  <c:v>0.7721861471861472</c:v>
                </c:pt>
                <c:pt idx="500">
                  <c:v>0.76982533627785588</c:v>
                </c:pt>
                <c:pt idx="501">
                  <c:v>0.7644771843666871</c:v>
                </c:pt>
                <c:pt idx="502">
                  <c:v>0.75018905974287875</c:v>
                </c:pt>
                <c:pt idx="503">
                  <c:v>0.78002995506739892</c:v>
                </c:pt>
                <c:pt idx="504">
                  <c:v>0.76629471269162586</c:v>
                </c:pt>
                <c:pt idx="505">
                  <c:v>0.79150579150579148</c:v>
                </c:pt>
                <c:pt idx="506">
                  <c:v>0.79778132932217727</c:v>
                </c:pt>
                <c:pt idx="507">
                  <c:v>0.77491032283778394</c:v>
                </c:pt>
                <c:pt idx="508">
                  <c:v>0.74803390869165565</c:v>
                </c:pt>
                <c:pt idx="509">
                  <c:v>0.76885175664095973</c:v>
                </c:pt>
                <c:pt idx="510">
                  <c:v>0.76462795319054977</c:v>
                </c:pt>
                <c:pt idx="511">
                  <c:v>0.80917078528281161</c:v>
                </c:pt>
                <c:pt idx="512">
                  <c:v>0.79988877560478266</c:v>
                </c:pt>
                <c:pt idx="513">
                  <c:v>0.79322344322344329</c:v>
                </c:pt>
                <c:pt idx="514">
                  <c:v>0.80365765950888735</c:v>
                </c:pt>
                <c:pt idx="515">
                  <c:v>0.80378250591016553</c:v>
                </c:pt>
                <c:pt idx="516">
                  <c:v>0.78835978835978837</c:v>
                </c:pt>
                <c:pt idx="517">
                  <c:v>0.81681931723563694</c:v>
                </c:pt>
                <c:pt idx="518">
                  <c:v>0.79276647189200078</c:v>
                </c:pt>
                <c:pt idx="519">
                  <c:v>0.8184597745079305</c:v>
                </c:pt>
                <c:pt idx="520">
                  <c:v>0.80034975225881666</c:v>
                </c:pt>
                <c:pt idx="521">
                  <c:v>0.77450682852807284</c:v>
                </c:pt>
                <c:pt idx="522">
                  <c:v>0.83192959212643136</c:v>
                </c:pt>
                <c:pt idx="523">
                  <c:v>0.78212234203365916</c:v>
                </c:pt>
                <c:pt idx="524">
                  <c:v>0.82970106075216976</c:v>
                </c:pt>
                <c:pt idx="525">
                  <c:v>0.84118548799182424</c:v>
                </c:pt>
                <c:pt idx="526">
                  <c:v>0.81781296387926772</c:v>
                </c:pt>
                <c:pt idx="527">
                  <c:v>0.82501351594881966</c:v>
                </c:pt>
                <c:pt idx="528">
                  <c:v>0.83643851735634445</c:v>
                </c:pt>
                <c:pt idx="529">
                  <c:v>0.81985903814262029</c:v>
                </c:pt>
                <c:pt idx="530">
                  <c:v>0.85743507648523654</c:v>
                </c:pt>
                <c:pt idx="531">
                  <c:v>0.81010719754977023</c:v>
                </c:pt>
                <c:pt idx="532">
                  <c:v>0.83038934615740312</c:v>
                </c:pt>
                <c:pt idx="533">
                  <c:v>0.78104390427736947</c:v>
                </c:pt>
                <c:pt idx="534">
                  <c:v>0.80172047578589634</c:v>
                </c:pt>
                <c:pt idx="535">
                  <c:v>0.81978470675575354</c:v>
                </c:pt>
                <c:pt idx="536">
                  <c:v>0.83622408293460926</c:v>
                </c:pt>
                <c:pt idx="537">
                  <c:v>0.83950953678474116</c:v>
                </c:pt>
                <c:pt idx="538">
                  <c:v>0.80408281733746134</c:v>
                </c:pt>
                <c:pt idx="539">
                  <c:v>0.80033698399326036</c:v>
                </c:pt>
                <c:pt idx="540">
                  <c:v>0.81403688524590168</c:v>
                </c:pt>
                <c:pt idx="541">
                  <c:v>0.79373927958833623</c:v>
                </c:pt>
                <c:pt idx="542">
                  <c:v>0.85399425772673532</c:v>
                </c:pt>
                <c:pt idx="543">
                  <c:v>0.80874589102500249</c:v>
                </c:pt>
                <c:pt idx="544">
                  <c:v>0.81037423497541883</c:v>
                </c:pt>
                <c:pt idx="545">
                  <c:v>0.84020177024840581</c:v>
                </c:pt>
                <c:pt idx="546">
                  <c:v>0.82128314179712247</c:v>
                </c:pt>
                <c:pt idx="547">
                  <c:v>0.83839172440714349</c:v>
                </c:pt>
                <c:pt idx="548">
                  <c:v>0.81903435468895081</c:v>
                </c:pt>
                <c:pt idx="549">
                  <c:v>0.82265561843168955</c:v>
                </c:pt>
                <c:pt idx="550">
                  <c:v>0.78614646359273943</c:v>
                </c:pt>
                <c:pt idx="551">
                  <c:v>0.79183759335226678</c:v>
                </c:pt>
                <c:pt idx="552">
                  <c:v>0.81240657698056795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E89-4745-9F82-5B0E8B651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737382"/>
        <c:axId val="410784731"/>
      </c:lineChart>
      <c:dateAx>
        <c:axId val="787737382"/>
        <c:scaling>
          <c:orientation val="minMax"/>
          <c:min val="43497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Date</a:t>
                </a:r>
              </a:p>
            </c:rich>
          </c:tx>
          <c:layout>
            <c:manualLayout>
              <c:xMode val="edge"/>
              <c:yMode val="edge"/>
              <c:x val="0.69499925762231596"/>
              <c:y val="0.8377875979485389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anchor="ctr" anchorCtr="1"/>
            <a:lstStyle/>
            <a:p>
              <a:pPr defTabSz="914400"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yyyy/m/d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  <a:sym typeface="Times New Roman" panose="02020603050405020304" pitchFamily="18" charset="0"/>
              </a:defRPr>
            </a:pPr>
            <a:endParaRPr lang="zh-CN"/>
          </a:p>
        </c:txPr>
        <c:crossAx val="410784731"/>
        <c:crosses val="autoZero"/>
        <c:auto val="1"/>
        <c:lblOffset val="100"/>
        <c:baseTimeUnit val="days"/>
      </c:dateAx>
      <c:valAx>
        <c:axId val="410784731"/>
        <c:scaling>
          <c:orientation val="minMax"/>
          <c:max val="1"/>
        </c:scaling>
        <c:delete val="0"/>
        <c:axPos val="l"/>
        <c:majorGridlines>
          <c:spPr>
            <a:ln w="12700" cap="flat" cmpd="sng" algn="ctr">
              <a:solidFill>
                <a:schemeClr val="tx1"/>
              </a:solidFill>
              <a:prstDash val="sysDash"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  <a:sym typeface="Times New Roman" panose="02020603050405020304" pitchFamily="18" charset="0"/>
                  </a:defRPr>
                </a:pPr>
                <a:r>
                  <a:rPr lang="en-US" sz="1200" b="1"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  <a:sym typeface="Times New Roman" panose="02020603050405020304" pitchFamily="18" charset="0"/>
                  </a:rPr>
                  <a:t>An COD Removal Efficiency (%)</a:t>
                </a:r>
              </a:p>
            </c:rich>
          </c:tx>
          <c:layout>
            <c:manualLayout>
              <c:xMode val="edge"/>
              <c:yMode val="edge"/>
              <c:x val="2.21000023936424E-2"/>
              <c:y val="0.26287195073204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 defTabSz="914400">
                <a:defRPr lang="zh-CN"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Times New Roman" panose="02020603050405020304" pitchFamily="18" charset="0"/>
                  <a:cs typeface="Times New Roman" panose="02020603050405020304" pitchFamily="18" charset="0"/>
                  <a:sym typeface="Times New Roman" panose="02020603050405020304" pitchFamily="18" charset="0"/>
                </a:defRPr>
              </a:pPr>
              <a:endParaRPr lang="zh-CN"/>
            </a:p>
          </c:txPr>
        </c:title>
        <c:numFmt formatCode="0%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  <a:sym typeface="Times New Roman" panose="02020603050405020304" pitchFamily="18" charset="0"/>
              </a:defRPr>
            </a:pPr>
            <a:endParaRPr lang="zh-CN"/>
          </a:p>
        </c:txPr>
        <c:crossAx val="787737382"/>
        <c:crosses val="autoZero"/>
        <c:crossBetween val="between"/>
      </c:valAx>
      <c:spPr>
        <a:noFill/>
        <a:ln w="12700" cmpd="sng">
          <a:solidFill>
            <a:schemeClr val="tx1"/>
          </a:solidFill>
          <a:prstDash val="solid"/>
        </a:ln>
        <a:effectLst/>
      </c:spPr>
    </c:plotArea>
    <c:legend>
      <c:legendPos val="t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  <a:sym typeface="Times New Roman" panose="02020603050405020304" pitchFamily="18" charset="0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  <a:sym typeface="Times New Roman" panose="02020603050405020304" pitchFamily="18" charset="0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  <a:sym typeface="Times New Roman" panose="02020603050405020304" pitchFamily="18" charset="0"/>
              </a:defRPr>
            </a:pPr>
            <a:endParaRPr lang="zh-CN"/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  <a:sym typeface="Times New Roman" panose="02020603050405020304" pitchFamily="18" charset="0"/>
              </a:defRPr>
            </a:pPr>
            <a:endParaRPr lang="zh-CN"/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  <a:sym typeface="Times New Roman" panose="02020603050405020304" pitchFamily="18" charset="0"/>
              </a:defRPr>
            </a:pPr>
            <a:endParaRPr lang="zh-CN"/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  <a:sym typeface="Times New Roman" panose="02020603050405020304" pitchFamily="18" charset="0"/>
              </a:defRPr>
            </a:pPr>
            <a:endParaRPr lang="zh-CN"/>
          </a:p>
        </c:txPr>
      </c:legendEntry>
      <c:layout>
        <c:manualLayout>
          <c:xMode val="edge"/>
          <c:yMode val="edge"/>
          <c:x val="0.30985104844907702"/>
          <c:y val="6.4815367066525006E-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Times New Roman" panose="02020603050405020304" pitchFamily="18" charset="0"/>
              <a:cs typeface="Times New Roman" panose="02020603050405020304" pitchFamily="18" charset="0"/>
              <a:sym typeface="Times New Roman" panose="02020603050405020304" pitchFamily="18" charset="0"/>
            </a:defRPr>
          </a:pPr>
          <a:endParaRPr lang="zh-CN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  <a:sym typeface="Times New Roman" panose="02020603050405020304" pitchFamily="18" charset="0"/>
              </a:defRPr>
            </a:pPr>
            <a:r>
              <a:rPr sz="1600" b="1"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  <a:sym typeface="Times New Roman" panose="02020603050405020304" pitchFamily="18" charset="0"/>
              </a:rPr>
              <a:t>Anaerobic Effluent VFAs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zh-CN"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Times New Roman" panose="02020603050405020304" pitchFamily="18" charset="0"/>
              <a:cs typeface="Times New Roman" panose="02020603050405020304" pitchFamily="18" charset="0"/>
              <a:sym typeface="Times New Roman" panose="02020603050405020304" pitchFamily="18" charset="0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04151208782353"/>
          <c:y val="0.15289159447436201"/>
          <c:w val="0.80896994519104704"/>
          <c:h val="0.55785530320767995"/>
        </c:manualLayout>
      </c:layout>
      <c:lineChart>
        <c:grouping val="standard"/>
        <c:varyColors val="0"/>
        <c:ser>
          <c:idx val="0"/>
          <c:order val="0"/>
          <c:tx>
            <c:v>AnR A</c:v>
          </c:tx>
          <c:spPr>
            <a:ln w="9525" cap="rnd" cmpd="sng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运行数据!$A$7:$A$999</c:f>
              <c:numCache>
                <c:formatCode>m/d/yyyy</c:formatCode>
                <c:ptCount val="993"/>
                <c:pt idx="0">
                  <c:v>43424</c:v>
                </c:pt>
                <c:pt idx="1">
                  <c:v>43425</c:v>
                </c:pt>
                <c:pt idx="2">
                  <c:v>43426</c:v>
                </c:pt>
                <c:pt idx="3">
                  <c:v>43427</c:v>
                </c:pt>
                <c:pt idx="4">
                  <c:v>43428</c:v>
                </c:pt>
                <c:pt idx="5">
                  <c:v>43429</c:v>
                </c:pt>
                <c:pt idx="6">
                  <c:v>43430</c:v>
                </c:pt>
                <c:pt idx="7">
                  <c:v>43431</c:v>
                </c:pt>
                <c:pt idx="8">
                  <c:v>43432</c:v>
                </c:pt>
                <c:pt idx="9">
                  <c:v>43433</c:v>
                </c:pt>
                <c:pt idx="10">
                  <c:v>43434</c:v>
                </c:pt>
                <c:pt idx="11">
                  <c:v>43435</c:v>
                </c:pt>
                <c:pt idx="12">
                  <c:v>43436</c:v>
                </c:pt>
                <c:pt idx="13">
                  <c:v>43437</c:v>
                </c:pt>
                <c:pt idx="14">
                  <c:v>43438</c:v>
                </c:pt>
                <c:pt idx="15">
                  <c:v>43439</c:v>
                </c:pt>
                <c:pt idx="16">
                  <c:v>43440</c:v>
                </c:pt>
                <c:pt idx="17">
                  <c:v>43441</c:v>
                </c:pt>
                <c:pt idx="18">
                  <c:v>43442</c:v>
                </c:pt>
                <c:pt idx="19">
                  <c:v>43443</c:v>
                </c:pt>
                <c:pt idx="20">
                  <c:v>43444</c:v>
                </c:pt>
                <c:pt idx="21">
                  <c:v>43445</c:v>
                </c:pt>
                <c:pt idx="22">
                  <c:v>43446</c:v>
                </c:pt>
                <c:pt idx="23">
                  <c:v>43447</c:v>
                </c:pt>
                <c:pt idx="24">
                  <c:v>43448</c:v>
                </c:pt>
                <c:pt idx="25">
                  <c:v>43449</c:v>
                </c:pt>
                <c:pt idx="26">
                  <c:v>43450</c:v>
                </c:pt>
                <c:pt idx="27">
                  <c:v>43451</c:v>
                </c:pt>
                <c:pt idx="28">
                  <c:v>43452</c:v>
                </c:pt>
                <c:pt idx="29">
                  <c:v>43453</c:v>
                </c:pt>
                <c:pt idx="30">
                  <c:v>43454</c:v>
                </c:pt>
                <c:pt idx="31">
                  <c:v>43455</c:v>
                </c:pt>
                <c:pt idx="32">
                  <c:v>43456</c:v>
                </c:pt>
                <c:pt idx="33">
                  <c:v>43457</c:v>
                </c:pt>
                <c:pt idx="34">
                  <c:v>43458</c:v>
                </c:pt>
                <c:pt idx="35">
                  <c:v>43459</c:v>
                </c:pt>
                <c:pt idx="36">
                  <c:v>43460</c:v>
                </c:pt>
                <c:pt idx="37">
                  <c:v>43461</c:v>
                </c:pt>
                <c:pt idx="38">
                  <c:v>43462</c:v>
                </c:pt>
                <c:pt idx="39">
                  <c:v>43463</c:v>
                </c:pt>
                <c:pt idx="40">
                  <c:v>43464</c:v>
                </c:pt>
                <c:pt idx="41">
                  <c:v>43465</c:v>
                </c:pt>
                <c:pt idx="42">
                  <c:v>43466</c:v>
                </c:pt>
                <c:pt idx="43">
                  <c:v>43467</c:v>
                </c:pt>
                <c:pt idx="44">
                  <c:v>43468</c:v>
                </c:pt>
                <c:pt idx="45">
                  <c:v>43469</c:v>
                </c:pt>
                <c:pt idx="46">
                  <c:v>43470</c:v>
                </c:pt>
                <c:pt idx="47">
                  <c:v>43471</c:v>
                </c:pt>
                <c:pt idx="48">
                  <c:v>43472</c:v>
                </c:pt>
                <c:pt idx="49">
                  <c:v>43473</c:v>
                </c:pt>
                <c:pt idx="50">
                  <c:v>43474</c:v>
                </c:pt>
                <c:pt idx="51">
                  <c:v>43475</c:v>
                </c:pt>
                <c:pt idx="52">
                  <c:v>43476</c:v>
                </c:pt>
                <c:pt idx="53">
                  <c:v>43477</c:v>
                </c:pt>
                <c:pt idx="54">
                  <c:v>43478</c:v>
                </c:pt>
                <c:pt idx="55">
                  <c:v>43479</c:v>
                </c:pt>
                <c:pt idx="56">
                  <c:v>43480</c:v>
                </c:pt>
                <c:pt idx="57">
                  <c:v>43481</c:v>
                </c:pt>
                <c:pt idx="58">
                  <c:v>43482</c:v>
                </c:pt>
                <c:pt idx="59">
                  <c:v>43483</c:v>
                </c:pt>
                <c:pt idx="60">
                  <c:v>43484</c:v>
                </c:pt>
                <c:pt idx="61">
                  <c:v>43485</c:v>
                </c:pt>
                <c:pt idx="62">
                  <c:v>43486</c:v>
                </c:pt>
                <c:pt idx="63">
                  <c:v>43487</c:v>
                </c:pt>
                <c:pt idx="64">
                  <c:v>43488</c:v>
                </c:pt>
                <c:pt idx="65">
                  <c:v>43489</c:v>
                </c:pt>
                <c:pt idx="66">
                  <c:v>43490</c:v>
                </c:pt>
                <c:pt idx="67">
                  <c:v>43491</c:v>
                </c:pt>
                <c:pt idx="68">
                  <c:v>43492</c:v>
                </c:pt>
                <c:pt idx="69">
                  <c:v>43493</c:v>
                </c:pt>
                <c:pt idx="70">
                  <c:v>43494</c:v>
                </c:pt>
                <c:pt idx="71">
                  <c:v>43495</c:v>
                </c:pt>
                <c:pt idx="72">
                  <c:v>43496</c:v>
                </c:pt>
                <c:pt idx="73">
                  <c:v>43497</c:v>
                </c:pt>
                <c:pt idx="74">
                  <c:v>43498</c:v>
                </c:pt>
                <c:pt idx="75">
                  <c:v>43499</c:v>
                </c:pt>
                <c:pt idx="76">
                  <c:v>43500</c:v>
                </c:pt>
                <c:pt idx="77">
                  <c:v>43501</c:v>
                </c:pt>
                <c:pt idx="78">
                  <c:v>43502</c:v>
                </c:pt>
                <c:pt idx="79">
                  <c:v>43503</c:v>
                </c:pt>
                <c:pt idx="80">
                  <c:v>43504</c:v>
                </c:pt>
                <c:pt idx="81">
                  <c:v>43505</c:v>
                </c:pt>
                <c:pt idx="82">
                  <c:v>43506</c:v>
                </c:pt>
                <c:pt idx="83">
                  <c:v>43507</c:v>
                </c:pt>
                <c:pt idx="84">
                  <c:v>43508</c:v>
                </c:pt>
                <c:pt idx="85">
                  <c:v>43509</c:v>
                </c:pt>
                <c:pt idx="86">
                  <c:v>43510</c:v>
                </c:pt>
                <c:pt idx="87">
                  <c:v>43511</c:v>
                </c:pt>
                <c:pt idx="88">
                  <c:v>43512</c:v>
                </c:pt>
                <c:pt idx="89">
                  <c:v>43513</c:v>
                </c:pt>
                <c:pt idx="90">
                  <c:v>43514</c:v>
                </c:pt>
                <c:pt idx="91">
                  <c:v>43515</c:v>
                </c:pt>
                <c:pt idx="92">
                  <c:v>43516</c:v>
                </c:pt>
                <c:pt idx="93">
                  <c:v>43517</c:v>
                </c:pt>
                <c:pt idx="94">
                  <c:v>43518</c:v>
                </c:pt>
                <c:pt idx="95">
                  <c:v>43519</c:v>
                </c:pt>
                <c:pt idx="96">
                  <c:v>43520</c:v>
                </c:pt>
                <c:pt idx="97">
                  <c:v>43521</c:v>
                </c:pt>
                <c:pt idx="98">
                  <c:v>43522</c:v>
                </c:pt>
                <c:pt idx="99">
                  <c:v>43523</c:v>
                </c:pt>
                <c:pt idx="100">
                  <c:v>43524</c:v>
                </c:pt>
                <c:pt idx="101">
                  <c:v>43525</c:v>
                </c:pt>
                <c:pt idx="102">
                  <c:v>43526</c:v>
                </c:pt>
                <c:pt idx="103">
                  <c:v>43527</c:v>
                </c:pt>
                <c:pt idx="104">
                  <c:v>43528</c:v>
                </c:pt>
                <c:pt idx="105">
                  <c:v>43529</c:v>
                </c:pt>
                <c:pt idx="106">
                  <c:v>43530</c:v>
                </c:pt>
                <c:pt idx="107">
                  <c:v>43531</c:v>
                </c:pt>
                <c:pt idx="108">
                  <c:v>43532</c:v>
                </c:pt>
                <c:pt idx="109">
                  <c:v>43533</c:v>
                </c:pt>
                <c:pt idx="110">
                  <c:v>43534</c:v>
                </c:pt>
                <c:pt idx="111">
                  <c:v>43535</c:v>
                </c:pt>
                <c:pt idx="112">
                  <c:v>43536</c:v>
                </c:pt>
                <c:pt idx="113">
                  <c:v>43537</c:v>
                </c:pt>
                <c:pt idx="114">
                  <c:v>43538</c:v>
                </c:pt>
                <c:pt idx="115">
                  <c:v>43539</c:v>
                </c:pt>
                <c:pt idx="116">
                  <c:v>43540</c:v>
                </c:pt>
                <c:pt idx="117">
                  <c:v>43541</c:v>
                </c:pt>
                <c:pt idx="118">
                  <c:v>43542</c:v>
                </c:pt>
                <c:pt idx="119">
                  <c:v>43543</c:v>
                </c:pt>
                <c:pt idx="120">
                  <c:v>43544</c:v>
                </c:pt>
                <c:pt idx="121">
                  <c:v>43545</c:v>
                </c:pt>
                <c:pt idx="122">
                  <c:v>43546</c:v>
                </c:pt>
                <c:pt idx="123">
                  <c:v>43547</c:v>
                </c:pt>
                <c:pt idx="124">
                  <c:v>43548</c:v>
                </c:pt>
                <c:pt idx="125">
                  <c:v>43549</c:v>
                </c:pt>
                <c:pt idx="126">
                  <c:v>43550</c:v>
                </c:pt>
                <c:pt idx="127">
                  <c:v>43551</c:v>
                </c:pt>
                <c:pt idx="128">
                  <c:v>43552</c:v>
                </c:pt>
                <c:pt idx="129">
                  <c:v>43553</c:v>
                </c:pt>
                <c:pt idx="130">
                  <c:v>43554</c:v>
                </c:pt>
                <c:pt idx="131">
                  <c:v>43555</c:v>
                </c:pt>
                <c:pt idx="132">
                  <c:v>43556</c:v>
                </c:pt>
                <c:pt idx="133">
                  <c:v>43557</c:v>
                </c:pt>
                <c:pt idx="134">
                  <c:v>43558</c:v>
                </c:pt>
                <c:pt idx="135">
                  <c:v>43559</c:v>
                </c:pt>
                <c:pt idx="136">
                  <c:v>43560</c:v>
                </c:pt>
                <c:pt idx="137">
                  <c:v>43561</c:v>
                </c:pt>
                <c:pt idx="138">
                  <c:v>43562</c:v>
                </c:pt>
                <c:pt idx="139">
                  <c:v>43563</c:v>
                </c:pt>
                <c:pt idx="140">
                  <c:v>43564</c:v>
                </c:pt>
                <c:pt idx="141">
                  <c:v>43565</c:v>
                </c:pt>
                <c:pt idx="142">
                  <c:v>43566</c:v>
                </c:pt>
                <c:pt idx="143">
                  <c:v>43567</c:v>
                </c:pt>
                <c:pt idx="144">
                  <c:v>43568</c:v>
                </c:pt>
                <c:pt idx="145">
                  <c:v>43569</c:v>
                </c:pt>
                <c:pt idx="146">
                  <c:v>43570</c:v>
                </c:pt>
                <c:pt idx="147">
                  <c:v>43571</c:v>
                </c:pt>
                <c:pt idx="148">
                  <c:v>43572</c:v>
                </c:pt>
                <c:pt idx="149">
                  <c:v>43573</c:v>
                </c:pt>
                <c:pt idx="150">
                  <c:v>43574</c:v>
                </c:pt>
                <c:pt idx="151">
                  <c:v>43575</c:v>
                </c:pt>
                <c:pt idx="152">
                  <c:v>43576</c:v>
                </c:pt>
                <c:pt idx="153">
                  <c:v>43577</c:v>
                </c:pt>
                <c:pt idx="154">
                  <c:v>43578</c:v>
                </c:pt>
                <c:pt idx="155">
                  <c:v>43579</c:v>
                </c:pt>
                <c:pt idx="156">
                  <c:v>43580</c:v>
                </c:pt>
                <c:pt idx="157">
                  <c:v>43581</c:v>
                </c:pt>
                <c:pt idx="158">
                  <c:v>43582</c:v>
                </c:pt>
                <c:pt idx="159">
                  <c:v>43583</c:v>
                </c:pt>
                <c:pt idx="160">
                  <c:v>43584</c:v>
                </c:pt>
                <c:pt idx="161">
                  <c:v>43585</c:v>
                </c:pt>
                <c:pt idx="162">
                  <c:v>43586</c:v>
                </c:pt>
                <c:pt idx="163">
                  <c:v>43587</c:v>
                </c:pt>
                <c:pt idx="164">
                  <c:v>43588</c:v>
                </c:pt>
                <c:pt idx="165">
                  <c:v>43589</c:v>
                </c:pt>
                <c:pt idx="166">
                  <c:v>43590</c:v>
                </c:pt>
                <c:pt idx="167">
                  <c:v>43591</c:v>
                </c:pt>
                <c:pt idx="168">
                  <c:v>43592</c:v>
                </c:pt>
                <c:pt idx="169">
                  <c:v>43593</c:v>
                </c:pt>
                <c:pt idx="170">
                  <c:v>43594</c:v>
                </c:pt>
                <c:pt idx="171">
                  <c:v>43595</c:v>
                </c:pt>
                <c:pt idx="172">
                  <c:v>43596</c:v>
                </c:pt>
                <c:pt idx="173">
                  <c:v>43597</c:v>
                </c:pt>
                <c:pt idx="174">
                  <c:v>43598</c:v>
                </c:pt>
                <c:pt idx="175">
                  <c:v>43599</c:v>
                </c:pt>
                <c:pt idx="176">
                  <c:v>43600</c:v>
                </c:pt>
                <c:pt idx="177">
                  <c:v>43601</c:v>
                </c:pt>
                <c:pt idx="178">
                  <c:v>43602</c:v>
                </c:pt>
                <c:pt idx="179">
                  <c:v>43603</c:v>
                </c:pt>
                <c:pt idx="180">
                  <c:v>43604</c:v>
                </c:pt>
                <c:pt idx="181">
                  <c:v>43605</c:v>
                </c:pt>
                <c:pt idx="182">
                  <c:v>43606</c:v>
                </c:pt>
                <c:pt idx="183">
                  <c:v>43607</c:v>
                </c:pt>
                <c:pt idx="184">
                  <c:v>43608</c:v>
                </c:pt>
                <c:pt idx="185">
                  <c:v>43609</c:v>
                </c:pt>
                <c:pt idx="186">
                  <c:v>43610</c:v>
                </c:pt>
                <c:pt idx="187">
                  <c:v>43611</c:v>
                </c:pt>
                <c:pt idx="188">
                  <c:v>43612</c:v>
                </c:pt>
                <c:pt idx="189">
                  <c:v>43613</c:v>
                </c:pt>
                <c:pt idx="190">
                  <c:v>43614</c:v>
                </c:pt>
                <c:pt idx="191">
                  <c:v>43615</c:v>
                </c:pt>
                <c:pt idx="192">
                  <c:v>43616</c:v>
                </c:pt>
                <c:pt idx="193">
                  <c:v>43617</c:v>
                </c:pt>
                <c:pt idx="194">
                  <c:v>43618</c:v>
                </c:pt>
                <c:pt idx="195">
                  <c:v>43619</c:v>
                </c:pt>
                <c:pt idx="196">
                  <c:v>43620</c:v>
                </c:pt>
                <c:pt idx="197">
                  <c:v>43621</c:v>
                </c:pt>
                <c:pt idx="198">
                  <c:v>43622</c:v>
                </c:pt>
                <c:pt idx="199">
                  <c:v>43623</c:v>
                </c:pt>
                <c:pt idx="200">
                  <c:v>43624</c:v>
                </c:pt>
                <c:pt idx="201">
                  <c:v>43625</c:v>
                </c:pt>
                <c:pt idx="202">
                  <c:v>43626</c:v>
                </c:pt>
                <c:pt idx="203">
                  <c:v>43627</c:v>
                </c:pt>
                <c:pt idx="204">
                  <c:v>43628</c:v>
                </c:pt>
                <c:pt idx="205">
                  <c:v>43629</c:v>
                </c:pt>
                <c:pt idx="206">
                  <c:v>43630</c:v>
                </c:pt>
                <c:pt idx="207">
                  <c:v>43631</c:v>
                </c:pt>
                <c:pt idx="208">
                  <c:v>43632</c:v>
                </c:pt>
                <c:pt idx="209">
                  <c:v>43633</c:v>
                </c:pt>
                <c:pt idx="210">
                  <c:v>43634</c:v>
                </c:pt>
                <c:pt idx="211">
                  <c:v>43635</c:v>
                </c:pt>
                <c:pt idx="212">
                  <c:v>43636</c:v>
                </c:pt>
                <c:pt idx="213">
                  <c:v>43637</c:v>
                </c:pt>
                <c:pt idx="214">
                  <c:v>43638</c:v>
                </c:pt>
                <c:pt idx="215">
                  <c:v>43639</c:v>
                </c:pt>
                <c:pt idx="216">
                  <c:v>43640</c:v>
                </c:pt>
                <c:pt idx="217">
                  <c:v>43641</c:v>
                </c:pt>
                <c:pt idx="218">
                  <c:v>43642</c:v>
                </c:pt>
                <c:pt idx="219">
                  <c:v>43643</c:v>
                </c:pt>
                <c:pt idx="220">
                  <c:v>43644</c:v>
                </c:pt>
                <c:pt idx="221">
                  <c:v>43645</c:v>
                </c:pt>
                <c:pt idx="222">
                  <c:v>43646</c:v>
                </c:pt>
                <c:pt idx="223">
                  <c:v>43647</c:v>
                </c:pt>
                <c:pt idx="224">
                  <c:v>43648</c:v>
                </c:pt>
                <c:pt idx="225">
                  <c:v>43649</c:v>
                </c:pt>
                <c:pt idx="226">
                  <c:v>43650</c:v>
                </c:pt>
                <c:pt idx="227">
                  <c:v>43651</c:v>
                </c:pt>
                <c:pt idx="228">
                  <c:v>43652</c:v>
                </c:pt>
                <c:pt idx="229">
                  <c:v>43653</c:v>
                </c:pt>
                <c:pt idx="230">
                  <c:v>43654</c:v>
                </c:pt>
                <c:pt idx="231">
                  <c:v>43655</c:v>
                </c:pt>
                <c:pt idx="232">
                  <c:v>43656</c:v>
                </c:pt>
                <c:pt idx="233">
                  <c:v>43657</c:v>
                </c:pt>
                <c:pt idx="234">
                  <c:v>43658</c:v>
                </c:pt>
                <c:pt idx="235">
                  <c:v>43659</c:v>
                </c:pt>
                <c:pt idx="236">
                  <c:v>43660</c:v>
                </c:pt>
                <c:pt idx="237">
                  <c:v>43661</c:v>
                </c:pt>
                <c:pt idx="238">
                  <c:v>43662</c:v>
                </c:pt>
                <c:pt idx="239">
                  <c:v>43663</c:v>
                </c:pt>
                <c:pt idx="240">
                  <c:v>43664</c:v>
                </c:pt>
                <c:pt idx="241">
                  <c:v>43665</c:v>
                </c:pt>
                <c:pt idx="242">
                  <c:v>43666</c:v>
                </c:pt>
                <c:pt idx="243">
                  <c:v>43667</c:v>
                </c:pt>
                <c:pt idx="244">
                  <c:v>43668</c:v>
                </c:pt>
                <c:pt idx="245">
                  <c:v>43669</c:v>
                </c:pt>
                <c:pt idx="246">
                  <c:v>43670</c:v>
                </c:pt>
                <c:pt idx="247">
                  <c:v>43671</c:v>
                </c:pt>
                <c:pt idx="248">
                  <c:v>43672</c:v>
                </c:pt>
                <c:pt idx="249">
                  <c:v>43673</c:v>
                </c:pt>
                <c:pt idx="250">
                  <c:v>43674</c:v>
                </c:pt>
                <c:pt idx="251">
                  <c:v>43675</c:v>
                </c:pt>
                <c:pt idx="252">
                  <c:v>43676</c:v>
                </c:pt>
                <c:pt idx="253">
                  <c:v>43677</c:v>
                </c:pt>
                <c:pt idx="254">
                  <c:v>43678</c:v>
                </c:pt>
                <c:pt idx="255">
                  <c:v>43679</c:v>
                </c:pt>
                <c:pt idx="256">
                  <c:v>43680</c:v>
                </c:pt>
                <c:pt idx="257">
                  <c:v>43681</c:v>
                </c:pt>
                <c:pt idx="258">
                  <c:v>43682</c:v>
                </c:pt>
                <c:pt idx="259">
                  <c:v>43683</c:v>
                </c:pt>
                <c:pt idx="260">
                  <c:v>43684</c:v>
                </c:pt>
                <c:pt idx="261">
                  <c:v>43685</c:v>
                </c:pt>
                <c:pt idx="262">
                  <c:v>43686</c:v>
                </c:pt>
                <c:pt idx="263">
                  <c:v>43687</c:v>
                </c:pt>
                <c:pt idx="264">
                  <c:v>43688</c:v>
                </c:pt>
                <c:pt idx="265">
                  <c:v>43689</c:v>
                </c:pt>
                <c:pt idx="266">
                  <c:v>43690</c:v>
                </c:pt>
                <c:pt idx="267">
                  <c:v>43691</c:v>
                </c:pt>
                <c:pt idx="268">
                  <c:v>43692</c:v>
                </c:pt>
                <c:pt idx="269">
                  <c:v>43693</c:v>
                </c:pt>
                <c:pt idx="270">
                  <c:v>43694</c:v>
                </c:pt>
                <c:pt idx="271">
                  <c:v>43695</c:v>
                </c:pt>
                <c:pt idx="272">
                  <c:v>43696</c:v>
                </c:pt>
                <c:pt idx="273">
                  <c:v>43697</c:v>
                </c:pt>
                <c:pt idx="274">
                  <c:v>43698</c:v>
                </c:pt>
                <c:pt idx="275">
                  <c:v>43699</c:v>
                </c:pt>
                <c:pt idx="276">
                  <c:v>43700</c:v>
                </c:pt>
                <c:pt idx="277">
                  <c:v>43701</c:v>
                </c:pt>
                <c:pt idx="278">
                  <c:v>43702</c:v>
                </c:pt>
                <c:pt idx="279">
                  <c:v>43703</c:v>
                </c:pt>
                <c:pt idx="280">
                  <c:v>43704</c:v>
                </c:pt>
                <c:pt idx="281">
                  <c:v>43705</c:v>
                </c:pt>
                <c:pt idx="282">
                  <c:v>43706</c:v>
                </c:pt>
                <c:pt idx="283">
                  <c:v>43707</c:v>
                </c:pt>
                <c:pt idx="284">
                  <c:v>43708</c:v>
                </c:pt>
                <c:pt idx="285">
                  <c:v>43709</c:v>
                </c:pt>
                <c:pt idx="286">
                  <c:v>43710</c:v>
                </c:pt>
                <c:pt idx="287">
                  <c:v>43711</c:v>
                </c:pt>
                <c:pt idx="288">
                  <c:v>43712</c:v>
                </c:pt>
                <c:pt idx="289">
                  <c:v>43713</c:v>
                </c:pt>
                <c:pt idx="290">
                  <c:v>43714</c:v>
                </c:pt>
                <c:pt idx="291">
                  <c:v>43715</c:v>
                </c:pt>
                <c:pt idx="292">
                  <c:v>43716</c:v>
                </c:pt>
                <c:pt idx="293">
                  <c:v>43717</c:v>
                </c:pt>
                <c:pt idx="294">
                  <c:v>43718</c:v>
                </c:pt>
                <c:pt idx="295">
                  <c:v>43719</c:v>
                </c:pt>
                <c:pt idx="296">
                  <c:v>43720</c:v>
                </c:pt>
                <c:pt idx="297">
                  <c:v>43721</c:v>
                </c:pt>
                <c:pt idx="298">
                  <c:v>43722</c:v>
                </c:pt>
                <c:pt idx="299">
                  <c:v>43723</c:v>
                </c:pt>
                <c:pt idx="300">
                  <c:v>43724</c:v>
                </c:pt>
                <c:pt idx="301">
                  <c:v>43725</c:v>
                </c:pt>
                <c:pt idx="302">
                  <c:v>43726</c:v>
                </c:pt>
                <c:pt idx="303">
                  <c:v>43727</c:v>
                </c:pt>
                <c:pt idx="304">
                  <c:v>43728</c:v>
                </c:pt>
                <c:pt idx="305">
                  <c:v>43729</c:v>
                </c:pt>
                <c:pt idx="306">
                  <c:v>43730</c:v>
                </c:pt>
                <c:pt idx="307">
                  <c:v>43731</c:v>
                </c:pt>
                <c:pt idx="308">
                  <c:v>43732</c:v>
                </c:pt>
                <c:pt idx="309">
                  <c:v>43733</c:v>
                </c:pt>
                <c:pt idx="310">
                  <c:v>43734</c:v>
                </c:pt>
                <c:pt idx="311">
                  <c:v>43735</c:v>
                </c:pt>
                <c:pt idx="312">
                  <c:v>43736</c:v>
                </c:pt>
                <c:pt idx="313">
                  <c:v>43737</c:v>
                </c:pt>
                <c:pt idx="314">
                  <c:v>43738</c:v>
                </c:pt>
                <c:pt idx="315">
                  <c:v>43739</c:v>
                </c:pt>
                <c:pt idx="316">
                  <c:v>43740</c:v>
                </c:pt>
                <c:pt idx="317">
                  <c:v>43741</c:v>
                </c:pt>
                <c:pt idx="318">
                  <c:v>43742</c:v>
                </c:pt>
                <c:pt idx="319">
                  <c:v>43743</c:v>
                </c:pt>
                <c:pt idx="320">
                  <c:v>43744</c:v>
                </c:pt>
                <c:pt idx="321">
                  <c:v>43745</c:v>
                </c:pt>
                <c:pt idx="322">
                  <c:v>43746</c:v>
                </c:pt>
                <c:pt idx="323">
                  <c:v>43747</c:v>
                </c:pt>
                <c:pt idx="324">
                  <c:v>43748</c:v>
                </c:pt>
                <c:pt idx="325">
                  <c:v>43749</c:v>
                </c:pt>
                <c:pt idx="326">
                  <c:v>43750</c:v>
                </c:pt>
                <c:pt idx="327">
                  <c:v>43751</c:v>
                </c:pt>
                <c:pt idx="328">
                  <c:v>43752</c:v>
                </c:pt>
                <c:pt idx="329">
                  <c:v>43753</c:v>
                </c:pt>
                <c:pt idx="330">
                  <c:v>43754</c:v>
                </c:pt>
                <c:pt idx="331">
                  <c:v>43755</c:v>
                </c:pt>
                <c:pt idx="332">
                  <c:v>43756</c:v>
                </c:pt>
                <c:pt idx="333">
                  <c:v>43757</c:v>
                </c:pt>
                <c:pt idx="334">
                  <c:v>43758</c:v>
                </c:pt>
                <c:pt idx="335">
                  <c:v>43759</c:v>
                </c:pt>
                <c:pt idx="336">
                  <c:v>43760</c:v>
                </c:pt>
                <c:pt idx="337">
                  <c:v>43761</c:v>
                </c:pt>
                <c:pt idx="338">
                  <c:v>43762</c:v>
                </c:pt>
                <c:pt idx="339">
                  <c:v>43763</c:v>
                </c:pt>
                <c:pt idx="340">
                  <c:v>43764</c:v>
                </c:pt>
                <c:pt idx="341">
                  <c:v>43765</c:v>
                </c:pt>
                <c:pt idx="342">
                  <c:v>43766</c:v>
                </c:pt>
                <c:pt idx="343">
                  <c:v>43767</c:v>
                </c:pt>
                <c:pt idx="344">
                  <c:v>43768</c:v>
                </c:pt>
                <c:pt idx="345">
                  <c:v>43769</c:v>
                </c:pt>
                <c:pt idx="346">
                  <c:v>43770</c:v>
                </c:pt>
                <c:pt idx="347">
                  <c:v>43771</c:v>
                </c:pt>
                <c:pt idx="348">
                  <c:v>43772</c:v>
                </c:pt>
                <c:pt idx="349">
                  <c:v>43773</c:v>
                </c:pt>
                <c:pt idx="350">
                  <c:v>43774</c:v>
                </c:pt>
                <c:pt idx="351">
                  <c:v>43775</c:v>
                </c:pt>
                <c:pt idx="352">
                  <c:v>43776</c:v>
                </c:pt>
                <c:pt idx="353">
                  <c:v>43777</c:v>
                </c:pt>
                <c:pt idx="354">
                  <c:v>43778</c:v>
                </c:pt>
                <c:pt idx="355">
                  <c:v>43779</c:v>
                </c:pt>
                <c:pt idx="356">
                  <c:v>43780</c:v>
                </c:pt>
                <c:pt idx="357">
                  <c:v>43781</c:v>
                </c:pt>
                <c:pt idx="358">
                  <c:v>43782</c:v>
                </c:pt>
                <c:pt idx="359">
                  <c:v>43783</c:v>
                </c:pt>
                <c:pt idx="360">
                  <c:v>43784</c:v>
                </c:pt>
                <c:pt idx="361">
                  <c:v>43785</c:v>
                </c:pt>
                <c:pt idx="362">
                  <c:v>43786</c:v>
                </c:pt>
                <c:pt idx="363">
                  <c:v>43787</c:v>
                </c:pt>
                <c:pt idx="364">
                  <c:v>43788</c:v>
                </c:pt>
                <c:pt idx="365">
                  <c:v>43789</c:v>
                </c:pt>
                <c:pt idx="366">
                  <c:v>43790</c:v>
                </c:pt>
                <c:pt idx="367">
                  <c:v>43791</c:v>
                </c:pt>
                <c:pt idx="368">
                  <c:v>43792</c:v>
                </c:pt>
                <c:pt idx="369">
                  <c:v>43793</c:v>
                </c:pt>
                <c:pt idx="370">
                  <c:v>43794</c:v>
                </c:pt>
                <c:pt idx="371">
                  <c:v>43795</c:v>
                </c:pt>
                <c:pt idx="372">
                  <c:v>43796</c:v>
                </c:pt>
                <c:pt idx="373">
                  <c:v>43797</c:v>
                </c:pt>
                <c:pt idx="374">
                  <c:v>43798</c:v>
                </c:pt>
                <c:pt idx="375">
                  <c:v>43799</c:v>
                </c:pt>
                <c:pt idx="376">
                  <c:v>43800</c:v>
                </c:pt>
                <c:pt idx="377">
                  <c:v>43801</c:v>
                </c:pt>
                <c:pt idx="378">
                  <c:v>43802</c:v>
                </c:pt>
                <c:pt idx="379">
                  <c:v>43803</c:v>
                </c:pt>
                <c:pt idx="380">
                  <c:v>43804</c:v>
                </c:pt>
                <c:pt idx="381">
                  <c:v>43805</c:v>
                </c:pt>
                <c:pt idx="382">
                  <c:v>43806</c:v>
                </c:pt>
                <c:pt idx="383">
                  <c:v>43807</c:v>
                </c:pt>
                <c:pt idx="384">
                  <c:v>43808</c:v>
                </c:pt>
                <c:pt idx="385">
                  <c:v>43809</c:v>
                </c:pt>
                <c:pt idx="386">
                  <c:v>43810</c:v>
                </c:pt>
                <c:pt idx="387">
                  <c:v>43811</c:v>
                </c:pt>
                <c:pt idx="388">
                  <c:v>43812</c:v>
                </c:pt>
                <c:pt idx="389">
                  <c:v>43813</c:v>
                </c:pt>
                <c:pt idx="390">
                  <c:v>43814</c:v>
                </c:pt>
                <c:pt idx="391">
                  <c:v>43815</c:v>
                </c:pt>
                <c:pt idx="392">
                  <c:v>43816</c:v>
                </c:pt>
                <c:pt idx="393">
                  <c:v>43817</c:v>
                </c:pt>
                <c:pt idx="394">
                  <c:v>43818</c:v>
                </c:pt>
                <c:pt idx="395">
                  <c:v>43819</c:v>
                </c:pt>
                <c:pt idx="396">
                  <c:v>43820</c:v>
                </c:pt>
                <c:pt idx="397">
                  <c:v>43821</c:v>
                </c:pt>
                <c:pt idx="398">
                  <c:v>43822</c:v>
                </c:pt>
                <c:pt idx="399">
                  <c:v>43823</c:v>
                </c:pt>
                <c:pt idx="400">
                  <c:v>43824</c:v>
                </c:pt>
                <c:pt idx="401">
                  <c:v>43825</c:v>
                </c:pt>
                <c:pt idx="402">
                  <c:v>43826</c:v>
                </c:pt>
                <c:pt idx="403">
                  <c:v>43827</c:v>
                </c:pt>
                <c:pt idx="404">
                  <c:v>43828</c:v>
                </c:pt>
                <c:pt idx="405">
                  <c:v>43829</c:v>
                </c:pt>
                <c:pt idx="406">
                  <c:v>43830</c:v>
                </c:pt>
                <c:pt idx="407">
                  <c:v>43831</c:v>
                </c:pt>
                <c:pt idx="408">
                  <c:v>43832</c:v>
                </c:pt>
                <c:pt idx="409">
                  <c:v>43833</c:v>
                </c:pt>
                <c:pt idx="410">
                  <c:v>43834</c:v>
                </c:pt>
                <c:pt idx="411">
                  <c:v>43835</c:v>
                </c:pt>
                <c:pt idx="412">
                  <c:v>43836</c:v>
                </c:pt>
                <c:pt idx="413">
                  <c:v>43837</c:v>
                </c:pt>
                <c:pt idx="414">
                  <c:v>43838</c:v>
                </c:pt>
                <c:pt idx="415">
                  <c:v>43839</c:v>
                </c:pt>
                <c:pt idx="416">
                  <c:v>43840</c:v>
                </c:pt>
                <c:pt idx="417">
                  <c:v>43841</c:v>
                </c:pt>
                <c:pt idx="418">
                  <c:v>43842</c:v>
                </c:pt>
                <c:pt idx="419">
                  <c:v>43843</c:v>
                </c:pt>
                <c:pt idx="420">
                  <c:v>43844</c:v>
                </c:pt>
                <c:pt idx="421">
                  <c:v>43845</c:v>
                </c:pt>
                <c:pt idx="422">
                  <c:v>43846</c:v>
                </c:pt>
                <c:pt idx="423">
                  <c:v>43847</c:v>
                </c:pt>
                <c:pt idx="424">
                  <c:v>43848</c:v>
                </c:pt>
                <c:pt idx="425">
                  <c:v>43849</c:v>
                </c:pt>
                <c:pt idx="426">
                  <c:v>43850</c:v>
                </c:pt>
                <c:pt idx="427">
                  <c:v>43851</c:v>
                </c:pt>
                <c:pt idx="428">
                  <c:v>43852</c:v>
                </c:pt>
                <c:pt idx="429">
                  <c:v>43853</c:v>
                </c:pt>
                <c:pt idx="430">
                  <c:v>43854</c:v>
                </c:pt>
                <c:pt idx="431">
                  <c:v>43855</c:v>
                </c:pt>
                <c:pt idx="432">
                  <c:v>43856</c:v>
                </c:pt>
                <c:pt idx="433">
                  <c:v>43857</c:v>
                </c:pt>
                <c:pt idx="434">
                  <c:v>43858</c:v>
                </c:pt>
                <c:pt idx="435">
                  <c:v>43859</c:v>
                </c:pt>
                <c:pt idx="436">
                  <c:v>43860</c:v>
                </c:pt>
                <c:pt idx="437">
                  <c:v>43861</c:v>
                </c:pt>
                <c:pt idx="438">
                  <c:v>43862</c:v>
                </c:pt>
                <c:pt idx="439">
                  <c:v>43863</c:v>
                </c:pt>
                <c:pt idx="440">
                  <c:v>43864</c:v>
                </c:pt>
                <c:pt idx="441">
                  <c:v>43865</c:v>
                </c:pt>
                <c:pt idx="442">
                  <c:v>43866</c:v>
                </c:pt>
                <c:pt idx="443">
                  <c:v>43867</c:v>
                </c:pt>
                <c:pt idx="444">
                  <c:v>43868</c:v>
                </c:pt>
                <c:pt idx="445">
                  <c:v>43869</c:v>
                </c:pt>
                <c:pt idx="446">
                  <c:v>43870</c:v>
                </c:pt>
                <c:pt idx="447">
                  <c:v>43871</c:v>
                </c:pt>
                <c:pt idx="448">
                  <c:v>43872</c:v>
                </c:pt>
                <c:pt idx="449">
                  <c:v>43873</c:v>
                </c:pt>
                <c:pt idx="450">
                  <c:v>43874</c:v>
                </c:pt>
                <c:pt idx="451">
                  <c:v>43875</c:v>
                </c:pt>
                <c:pt idx="452">
                  <c:v>43876</c:v>
                </c:pt>
                <c:pt idx="453">
                  <c:v>43877</c:v>
                </c:pt>
                <c:pt idx="454">
                  <c:v>43878</c:v>
                </c:pt>
                <c:pt idx="455">
                  <c:v>43879</c:v>
                </c:pt>
                <c:pt idx="456">
                  <c:v>43880</c:v>
                </c:pt>
                <c:pt idx="457">
                  <c:v>43881</c:v>
                </c:pt>
                <c:pt idx="458">
                  <c:v>43882</c:v>
                </c:pt>
                <c:pt idx="459">
                  <c:v>43883</c:v>
                </c:pt>
                <c:pt idx="460">
                  <c:v>43884</c:v>
                </c:pt>
                <c:pt idx="461">
                  <c:v>43885</c:v>
                </c:pt>
                <c:pt idx="462">
                  <c:v>43886</c:v>
                </c:pt>
                <c:pt idx="463">
                  <c:v>43887</c:v>
                </c:pt>
                <c:pt idx="464">
                  <c:v>43888</c:v>
                </c:pt>
                <c:pt idx="465">
                  <c:v>43889</c:v>
                </c:pt>
                <c:pt idx="466">
                  <c:v>43890</c:v>
                </c:pt>
                <c:pt idx="467">
                  <c:v>43891</c:v>
                </c:pt>
                <c:pt idx="468">
                  <c:v>43892</c:v>
                </c:pt>
                <c:pt idx="469">
                  <c:v>43893</c:v>
                </c:pt>
                <c:pt idx="470">
                  <c:v>43894</c:v>
                </c:pt>
                <c:pt idx="471">
                  <c:v>43895</c:v>
                </c:pt>
                <c:pt idx="472">
                  <c:v>43896</c:v>
                </c:pt>
                <c:pt idx="473">
                  <c:v>43897</c:v>
                </c:pt>
                <c:pt idx="474">
                  <c:v>43898</c:v>
                </c:pt>
                <c:pt idx="475">
                  <c:v>43899</c:v>
                </c:pt>
                <c:pt idx="476">
                  <c:v>43900</c:v>
                </c:pt>
                <c:pt idx="477">
                  <c:v>43901</c:v>
                </c:pt>
                <c:pt idx="478">
                  <c:v>43902</c:v>
                </c:pt>
                <c:pt idx="479">
                  <c:v>43903</c:v>
                </c:pt>
                <c:pt idx="480">
                  <c:v>43904</c:v>
                </c:pt>
                <c:pt idx="481">
                  <c:v>43905</c:v>
                </c:pt>
                <c:pt idx="482">
                  <c:v>43906</c:v>
                </c:pt>
                <c:pt idx="483">
                  <c:v>43907</c:v>
                </c:pt>
                <c:pt idx="484">
                  <c:v>43908</c:v>
                </c:pt>
                <c:pt idx="485">
                  <c:v>43909</c:v>
                </c:pt>
                <c:pt idx="486">
                  <c:v>43910</c:v>
                </c:pt>
                <c:pt idx="487">
                  <c:v>43911</c:v>
                </c:pt>
                <c:pt idx="488">
                  <c:v>43912</c:v>
                </c:pt>
                <c:pt idx="489">
                  <c:v>43913</c:v>
                </c:pt>
                <c:pt idx="490">
                  <c:v>43914</c:v>
                </c:pt>
                <c:pt idx="491">
                  <c:v>43915</c:v>
                </c:pt>
                <c:pt idx="492">
                  <c:v>43916</c:v>
                </c:pt>
                <c:pt idx="493">
                  <c:v>43917</c:v>
                </c:pt>
                <c:pt idx="494">
                  <c:v>43918</c:v>
                </c:pt>
                <c:pt idx="495">
                  <c:v>43919</c:v>
                </c:pt>
                <c:pt idx="496">
                  <c:v>43920</c:v>
                </c:pt>
                <c:pt idx="497">
                  <c:v>43921</c:v>
                </c:pt>
                <c:pt idx="498">
                  <c:v>43922</c:v>
                </c:pt>
                <c:pt idx="499">
                  <c:v>43923</c:v>
                </c:pt>
                <c:pt idx="500">
                  <c:v>43924</c:v>
                </c:pt>
                <c:pt idx="501">
                  <c:v>43925</c:v>
                </c:pt>
                <c:pt idx="502">
                  <c:v>43926</c:v>
                </c:pt>
                <c:pt idx="503">
                  <c:v>43927</c:v>
                </c:pt>
                <c:pt idx="504">
                  <c:v>43928</c:v>
                </c:pt>
                <c:pt idx="505">
                  <c:v>43929</c:v>
                </c:pt>
                <c:pt idx="506">
                  <c:v>43930</c:v>
                </c:pt>
                <c:pt idx="507">
                  <c:v>43931</c:v>
                </c:pt>
                <c:pt idx="508">
                  <c:v>43932</c:v>
                </c:pt>
                <c:pt idx="509">
                  <c:v>43933</c:v>
                </c:pt>
                <c:pt idx="510">
                  <c:v>43934</c:v>
                </c:pt>
                <c:pt idx="511">
                  <c:v>43935</c:v>
                </c:pt>
                <c:pt idx="512">
                  <c:v>43936</c:v>
                </c:pt>
                <c:pt idx="513">
                  <c:v>43937</c:v>
                </c:pt>
                <c:pt idx="514">
                  <c:v>43938</c:v>
                </c:pt>
                <c:pt idx="515">
                  <c:v>43939</c:v>
                </c:pt>
                <c:pt idx="516">
                  <c:v>43940</c:v>
                </c:pt>
                <c:pt idx="517">
                  <c:v>43941</c:v>
                </c:pt>
                <c:pt idx="518">
                  <c:v>43942</c:v>
                </c:pt>
                <c:pt idx="519">
                  <c:v>43943</c:v>
                </c:pt>
                <c:pt idx="520">
                  <c:v>43944</c:v>
                </c:pt>
                <c:pt idx="521">
                  <c:v>43945</c:v>
                </c:pt>
                <c:pt idx="522">
                  <c:v>43946</c:v>
                </c:pt>
                <c:pt idx="523">
                  <c:v>43947</c:v>
                </c:pt>
                <c:pt idx="524">
                  <c:v>43948</c:v>
                </c:pt>
                <c:pt idx="525">
                  <c:v>43949</c:v>
                </c:pt>
                <c:pt idx="526">
                  <c:v>43950</c:v>
                </c:pt>
                <c:pt idx="527">
                  <c:v>43951</c:v>
                </c:pt>
                <c:pt idx="528">
                  <c:v>43952</c:v>
                </c:pt>
                <c:pt idx="529">
                  <c:v>43953</c:v>
                </c:pt>
                <c:pt idx="530">
                  <c:v>43954</c:v>
                </c:pt>
                <c:pt idx="531">
                  <c:v>43955</c:v>
                </c:pt>
                <c:pt idx="532">
                  <c:v>43956</c:v>
                </c:pt>
                <c:pt idx="533">
                  <c:v>43957</c:v>
                </c:pt>
                <c:pt idx="534">
                  <c:v>43958</c:v>
                </c:pt>
                <c:pt idx="535">
                  <c:v>43959</c:v>
                </c:pt>
                <c:pt idx="536">
                  <c:v>43960</c:v>
                </c:pt>
                <c:pt idx="537">
                  <c:v>43961</c:v>
                </c:pt>
                <c:pt idx="538">
                  <c:v>43962</c:v>
                </c:pt>
                <c:pt idx="539">
                  <c:v>43963</c:v>
                </c:pt>
                <c:pt idx="540">
                  <c:v>43964</c:v>
                </c:pt>
                <c:pt idx="541">
                  <c:v>43965</c:v>
                </c:pt>
                <c:pt idx="542">
                  <c:v>43966</c:v>
                </c:pt>
                <c:pt idx="543">
                  <c:v>43967</c:v>
                </c:pt>
                <c:pt idx="544">
                  <c:v>43968</c:v>
                </c:pt>
                <c:pt idx="545">
                  <c:v>43969</c:v>
                </c:pt>
                <c:pt idx="546">
                  <c:v>43970</c:v>
                </c:pt>
                <c:pt idx="547">
                  <c:v>43971</c:v>
                </c:pt>
                <c:pt idx="548">
                  <c:v>43972</c:v>
                </c:pt>
                <c:pt idx="549">
                  <c:v>43973</c:v>
                </c:pt>
                <c:pt idx="550">
                  <c:v>43974</c:v>
                </c:pt>
                <c:pt idx="551">
                  <c:v>43975</c:v>
                </c:pt>
                <c:pt idx="552">
                  <c:v>43976</c:v>
                </c:pt>
                <c:pt idx="553">
                  <c:v>43977</c:v>
                </c:pt>
              </c:numCache>
            </c:numRef>
          </c:cat>
          <c:val>
            <c:numRef>
              <c:f>运行数据!$CN$7:$CN$999</c:f>
              <c:numCache>
                <c:formatCode>#,##0_);[Red]\(#,##0\)</c:formatCode>
                <c:ptCount val="993"/>
                <c:pt idx="333">
                  <c:v>894</c:v>
                </c:pt>
                <c:pt idx="334">
                  <c:v>28</c:v>
                </c:pt>
                <c:pt idx="335">
                  <c:v>35</c:v>
                </c:pt>
                <c:pt idx="336">
                  <c:v>42</c:v>
                </c:pt>
                <c:pt idx="337">
                  <c:v>35</c:v>
                </c:pt>
                <c:pt idx="338">
                  <c:v>34.200000000000003</c:v>
                </c:pt>
                <c:pt idx="339">
                  <c:v>22</c:v>
                </c:pt>
                <c:pt idx="340">
                  <c:v>22</c:v>
                </c:pt>
                <c:pt idx="341">
                  <c:v>24</c:v>
                </c:pt>
                <c:pt idx="342">
                  <c:v>21</c:v>
                </c:pt>
                <c:pt idx="343">
                  <c:v>20</c:v>
                </c:pt>
                <c:pt idx="344">
                  <c:v>16.8</c:v>
                </c:pt>
                <c:pt idx="345">
                  <c:v>12.8</c:v>
                </c:pt>
                <c:pt idx="346">
                  <c:v>14</c:v>
                </c:pt>
                <c:pt idx="347">
                  <c:v>18</c:v>
                </c:pt>
                <c:pt idx="348">
                  <c:v>19</c:v>
                </c:pt>
                <c:pt idx="349">
                  <c:v>18</c:v>
                </c:pt>
                <c:pt idx="350">
                  <c:v>18</c:v>
                </c:pt>
                <c:pt idx="351">
                  <c:v>18</c:v>
                </c:pt>
                <c:pt idx="352">
                  <c:v>21</c:v>
                </c:pt>
                <c:pt idx="353">
                  <c:v>21</c:v>
                </c:pt>
                <c:pt idx="354">
                  <c:v>16.5</c:v>
                </c:pt>
                <c:pt idx="355">
                  <c:v>16.3366336633663</c:v>
                </c:pt>
                <c:pt idx="356">
                  <c:v>17.029702970296999</c:v>
                </c:pt>
                <c:pt idx="357">
                  <c:v>19.326732673267301</c:v>
                </c:pt>
                <c:pt idx="358">
                  <c:v>15.900990099009899</c:v>
                </c:pt>
                <c:pt idx="359">
                  <c:v>18.257425742574299</c:v>
                </c:pt>
                <c:pt idx="360">
                  <c:v>21.485148514851499</c:v>
                </c:pt>
                <c:pt idx="361">
                  <c:v>18.673267326732699</c:v>
                </c:pt>
                <c:pt idx="362">
                  <c:v>13.900990099009899</c:v>
                </c:pt>
                <c:pt idx="363">
                  <c:v>20</c:v>
                </c:pt>
                <c:pt idx="364">
                  <c:v>20</c:v>
                </c:pt>
                <c:pt idx="365">
                  <c:v>17.287128712871301</c:v>
                </c:pt>
                <c:pt idx="366">
                  <c:v>16.099009900990101</c:v>
                </c:pt>
                <c:pt idx="367">
                  <c:v>12.6336633663366</c:v>
                </c:pt>
                <c:pt idx="368">
                  <c:v>14.356435643564399</c:v>
                </c:pt>
                <c:pt idx="369">
                  <c:v>15</c:v>
                </c:pt>
                <c:pt idx="370">
                  <c:v>15</c:v>
                </c:pt>
                <c:pt idx="371">
                  <c:v>13</c:v>
                </c:pt>
                <c:pt idx="372">
                  <c:v>12.970297029703</c:v>
                </c:pt>
                <c:pt idx="373">
                  <c:v>12.4158415841584</c:v>
                </c:pt>
                <c:pt idx="374">
                  <c:v>8.3960396039603999</c:v>
                </c:pt>
                <c:pt idx="375">
                  <c:v>7.3069306930693099</c:v>
                </c:pt>
                <c:pt idx="376">
                  <c:v>7.1485148514851504</c:v>
                </c:pt>
                <c:pt idx="377">
                  <c:v>7.38613861386139</c:v>
                </c:pt>
                <c:pt idx="378">
                  <c:v>6.61386138613861</c:v>
                </c:pt>
                <c:pt idx="379">
                  <c:v>6.6732673267326703</c:v>
                </c:pt>
                <c:pt idx="380">
                  <c:v>6.0990099009901</c:v>
                </c:pt>
                <c:pt idx="381">
                  <c:v>9.0891089108910901</c:v>
                </c:pt>
                <c:pt idx="382">
                  <c:v>6.4</c:v>
                </c:pt>
                <c:pt idx="383">
                  <c:v>8</c:v>
                </c:pt>
                <c:pt idx="384">
                  <c:v>7</c:v>
                </c:pt>
                <c:pt idx="385">
                  <c:v>5</c:v>
                </c:pt>
                <c:pt idx="386">
                  <c:v>6</c:v>
                </c:pt>
                <c:pt idx="387">
                  <c:v>7.5445544554455397</c:v>
                </c:pt>
                <c:pt idx="388">
                  <c:v>7.9207920792079198</c:v>
                </c:pt>
                <c:pt idx="389">
                  <c:v>7</c:v>
                </c:pt>
                <c:pt idx="390">
                  <c:v>6</c:v>
                </c:pt>
                <c:pt idx="391">
                  <c:v>6</c:v>
                </c:pt>
                <c:pt idx="392">
                  <c:v>5</c:v>
                </c:pt>
                <c:pt idx="393">
                  <c:v>6</c:v>
                </c:pt>
                <c:pt idx="394">
                  <c:v>6</c:v>
                </c:pt>
                <c:pt idx="395">
                  <c:v>5</c:v>
                </c:pt>
                <c:pt idx="396">
                  <c:v>7</c:v>
                </c:pt>
                <c:pt idx="397">
                  <c:v>6</c:v>
                </c:pt>
                <c:pt idx="398">
                  <c:v>7</c:v>
                </c:pt>
                <c:pt idx="399">
                  <c:v>7</c:v>
                </c:pt>
                <c:pt idx="400">
                  <c:v>8</c:v>
                </c:pt>
                <c:pt idx="401">
                  <c:v>10</c:v>
                </c:pt>
                <c:pt idx="402">
                  <c:v>6</c:v>
                </c:pt>
                <c:pt idx="403">
                  <c:v>4</c:v>
                </c:pt>
                <c:pt idx="404">
                  <c:v>7</c:v>
                </c:pt>
                <c:pt idx="405">
                  <c:v>7</c:v>
                </c:pt>
                <c:pt idx="406">
                  <c:v>8</c:v>
                </c:pt>
                <c:pt idx="407">
                  <c:v>7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6</c:v>
                </c:pt>
                <c:pt idx="412">
                  <c:v>6</c:v>
                </c:pt>
                <c:pt idx="413">
                  <c:v>6</c:v>
                </c:pt>
                <c:pt idx="414">
                  <c:v>6</c:v>
                </c:pt>
                <c:pt idx="415">
                  <c:v>6</c:v>
                </c:pt>
                <c:pt idx="416">
                  <c:v>6</c:v>
                </c:pt>
                <c:pt idx="417">
                  <c:v>6</c:v>
                </c:pt>
                <c:pt idx="418">
                  <c:v>5</c:v>
                </c:pt>
                <c:pt idx="419">
                  <c:v>6</c:v>
                </c:pt>
                <c:pt idx="420">
                  <c:v>6</c:v>
                </c:pt>
                <c:pt idx="421">
                  <c:v>5</c:v>
                </c:pt>
                <c:pt idx="422">
                  <c:v>2</c:v>
                </c:pt>
                <c:pt idx="423">
                  <c:v>5</c:v>
                </c:pt>
                <c:pt idx="424">
                  <c:v>6</c:v>
                </c:pt>
                <c:pt idx="425">
                  <c:v>9</c:v>
                </c:pt>
                <c:pt idx="426">
                  <c:v>9</c:v>
                </c:pt>
                <c:pt idx="427">
                  <c:v>7</c:v>
                </c:pt>
                <c:pt idx="428">
                  <c:v>7</c:v>
                </c:pt>
                <c:pt idx="429">
                  <c:v>2</c:v>
                </c:pt>
                <c:pt idx="430">
                  <c:v>4</c:v>
                </c:pt>
                <c:pt idx="431">
                  <c:v>4</c:v>
                </c:pt>
                <c:pt idx="432">
                  <c:v>5</c:v>
                </c:pt>
                <c:pt idx="433">
                  <c:v>3</c:v>
                </c:pt>
                <c:pt idx="434">
                  <c:v>5</c:v>
                </c:pt>
                <c:pt idx="435">
                  <c:v>5</c:v>
                </c:pt>
                <c:pt idx="436">
                  <c:v>6</c:v>
                </c:pt>
                <c:pt idx="437">
                  <c:v>6</c:v>
                </c:pt>
                <c:pt idx="438">
                  <c:v>5</c:v>
                </c:pt>
                <c:pt idx="439">
                  <c:v>5</c:v>
                </c:pt>
                <c:pt idx="440">
                  <c:v>6</c:v>
                </c:pt>
                <c:pt idx="441">
                  <c:v>6</c:v>
                </c:pt>
                <c:pt idx="442">
                  <c:v>6</c:v>
                </c:pt>
                <c:pt idx="443">
                  <c:v>6</c:v>
                </c:pt>
                <c:pt idx="444">
                  <c:v>7</c:v>
                </c:pt>
                <c:pt idx="445">
                  <c:v>8</c:v>
                </c:pt>
                <c:pt idx="446">
                  <c:v>10</c:v>
                </c:pt>
                <c:pt idx="447">
                  <c:v>10</c:v>
                </c:pt>
                <c:pt idx="448">
                  <c:v>12</c:v>
                </c:pt>
                <c:pt idx="449">
                  <c:v>15</c:v>
                </c:pt>
                <c:pt idx="450">
                  <c:v>18</c:v>
                </c:pt>
                <c:pt idx="451">
                  <c:v>22</c:v>
                </c:pt>
                <c:pt idx="452">
                  <c:v>25</c:v>
                </c:pt>
                <c:pt idx="453">
                  <c:v>21</c:v>
                </c:pt>
                <c:pt idx="454">
                  <c:v>18</c:v>
                </c:pt>
                <c:pt idx="455">
                  <c:v>12</c:v>
                </c:pt>
                <c:pt idx="456">
                  <c:v>11</c:v>
                </c:pt>
                <c:pt idx="457">
                  <c:v>8</c:v>
                </c:pt>
                <c:pt idx="458">
                  <c:v>9.2200000000000006</c:v>
                </c:pt>
                <c:pt idx="459">
                  <c:v>10</c:v>
                </c:pt>
                <c:pt idx="460">
                  <c:v>12</c:v>
                </c:pt>
                <c:pt idx="461">
                  <c:v>8</c:v>
                </c:pt>
                <c:pt idx="462">
                  <c:v>10</c:v>
                </c:pt>
                <c:pt idx="463">
                  <c:v>9</c:v>
                </c:pt>
                <c:pt idx="464">
                  <c:v>10</c:v>
                </c:pt>
                <c:pt idx="465">
                  <c:v>8</c:v>
                </c:pt>
                <c:pt idx="466">
                  <c:v>10</c:v>
                </c:pt>
                <c:pt idx="467">
                  <c:v>10</c:v>
                </c:pt>
                <c:pt idx="468">
                  <c:v>11</c:v>
                </c:pt>
                <c:pt idx="469">
                  <c:v>10</c:v>
                </c:pt>
                <c:pt idx="470">
                  <c:v>9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8</c:v>
                </c:pt>
                <c:pt idx="475">
                  <c:v>8</c:v>
                </c:pt>
                <c:pt idx="476">
                  <c:v>8</c:v>
                </c:pt>
                <c:pt idx="477">
                  <c:v>8</c:v>
                </c:pt>
                <c:pt idx="478">
                  <c:v>9</c:v>
                </c:pt>
                <c:pt idx="479">
                  <c:v>11</c:v>
                </c:pt>
                <c:pt idx="480">
                  <c:v>11</c:v>
                </c:pt>
                <c:pt idx="481">
                  <c:v>14</c:v>
                </c:pt>
                <c:pt idx="482">
                  <c:v>15</c:v>
                </c:pt>
                <c:pt idx="483">
                  <c:v>13</c:v>
                </c:pt>
                <c:pt idx="484">
                  <c:v>14</c:v>
                </c:pt>
                <c:pt idx="485">
                  <c:v>11</c:v>
                </c:pt>
                <c:pt idx="486">
                  <c:v>12</c:v>
                </c:pt>
                <c:pt idx="487">
                  <c:v>11</c:v>
                </c:pt>
                <c:pt idx="488">
                  <c:v>12</c:v>
                </c:pt>
                <c:pt idx="489">
                  <c:v>10</c:v>
                </c:pt>
                <c:pt idx="490">
                  <c:v>10</c:v>
                </c:pt>
                <c:pt idx="491">
                  <c:v>12</c:v>
                </c:pt>
                <c:pt idx="492">
                  <c:v>13</c:v>
                </c:pt>
                <c:pt idx="493">
                  <c:v>9</c:v>
                </c:pt>
                <c:pt idx="494">
                  <c:v>10</c:v>
                </c:pt>
                <c:pt idx="495">
                  <c:v>11</c:v>
                </c:pt>
                <c:pt idx="496">
                  <c:v>11</c:v>
                </c:pt>
                <c:pt idx="497">
                  <c:v>11</c:v>
                </c:pt>
                <c:pt idx="498">
                  <c:v>9</c:v>
                </c:pt>
                <c:pt idx="499">
                  <c:v>12</c:v>
                </c:pt>
                <c:pt idx="500">
                  <c:v>13</c:v>
                </c:pt>
                <c:pt idx="501">
                  <c:v>12</c:v>
                </c:pt>
                <c:pt idx="502">
                  <c:v>14</c:v>
                </c:pt>
                <c:pt idx="503">
                  <c:v>14</c:v>
                </c:pt>
                <c:pt idx="504">
                  <c:v>13</c:v>
                </c:pt>
                <c:pt idx="505">
                  <c:v>9</c:v>
                </c:pt>
                <c:pt idx="506">
                  <c:v>14</c:v>
                </c:pt>
                <c:pt idx="507">
                  <c:v>13</c:v>
                </c:pt>
                <c:pt idx="508">
                  <c:v>13</c:v>
                </c:pt>
                <c:pt idx="509">
                  <c:v>10</c:v>
                </c:pt>
                <c:pt idx="510">
                  <c:v>11</c:v>
                </c:pt>
                <c:pt idx="511">
                  <c:v>12</c:v>
                </c:pt>
                <c:pt idx="512">
                  <c:v>14</c:v>
                </c:pt>
                <c:pt idx="513">
                  <c:v>10</c:v>
                </c:pt>
                <c:pt idx="514">
                  <c:v>15</c:v>
                </c:pt>
                <c:pt idx="515">
                  <c:v>12</c:v>
                </c:pt>
                <c:pt idx="516">
                  <c:v>10</c:v>
                </c:pt>
                <c:pt idx="517">
                  <c:v>10</c:v>
                </c:pt>
                <c:pt idx="518">
                  <c:v>11</c:v>
                </c:pt>
                <c:pt idx="519">
                  <c:v>11</c:v>
                </c:pt>
                <c:pt idx="520">
                  <c:v>10</c:v>
                </c:pt>
                <c:pt idx="521">
                  <c:v>10</c:v>
                </c:pt>
                <c:pt idx="522">
                  <c:v>11</c:v>
                </c:pt>
                <c:pt idx="523">
                  <c:v>10</c:v>
                </c:pt>
                <c:pt idx="524">
                  <c:v>12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11</c:v>
                </c:pt>
                <c:pt idx="529">
                  <c:v>8</c:v>
                </c:pt>
                <c:pt idx="530">
                  <c:v>11</c:v>
                </c:pt>
                <c:pt idx="531">
                  <c:v>11</c:v>
                </c:pt>
                <c:pt idx="532">
                  <c:v>11</c:v>
                </c:pt>
                <c:pt idx="533">
                  <c:v>11</c:v>
                </c:pt>
                <c:pt idx="534">
                  <c:v>11</c:v>
                </c:pt>
                <c:pt idx="535">
                  <c:v>9</c:v>
                </c:pt>
                <c:pt idx="536">
                  <c:v>6</c:v>
                </c:pt>
                <c:pt idx="537">
                  <c:v>9</c:v>
                </c:pt>
                <c:pt idx="538">
                  <c:v>12</c:v>
                </c:pt>
                <c:pt idx="539">
                  <c:v>9</c:v>
                </c:pt>
                <c:pt idx="540">
                  <c:v>10</c:v>
                </c:pt>
                <c:pt idx="541">
                  <c:v>9</c:v>
                </c:pt>
                <c:pt idx="542">
                  <c:v>9</c:v>
                </c:pt>
                <c:pt idx="543">
                  <c:v>8</c:v>
                </c:pt>
                <c:pt idx="544">
                  <c:v>9</c:v>
                </c:pt>
                <c:pt idx="545">
                  <c:v>10</c:v>
                </c:pt>
                <c:pt idx="546">
                  <c:v>11</c:v>
                </c:pt>
                <c:pt idx="547">
                  <c:v>12</c:v>
                </c:pt>
                <c:pt idx="548">
                  <c:v>10</c:v>
                </c:pt>
                <c:pt idx="549">
                  <c:v>11.12</c:v>
                </c:pt>
                <c:pt idx="550">
                  <c:v>12.26</c:v>
                </c:pt>
                <c:pt idx="551">
                  <c:v>10.64</c:v>
                </c:pt>
                <c:pt idx="552">
                  <c:v>7.7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71-441A-A68C-FFA1297B15E6}"/>
            </c:ext>
          </c:extLst>
        </c:ser>
        <c:ser>
          <c:idx val="1"/>
          <c:order val="1"/>
          <c:tx>
            <c:v>AnR B</c:v>
          </c:tx>
          <c:spPr>
            <a:ln w="12700" cap="rnd" cmpd="sng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f>运行数据!$A$7:$A$999</c:f>
              <c:numCache>
                <c:formatCode>m/d/yyyy</c:formatCode>
                <c:ptCount val="993"/>
                <c:pt idx="0">
                  <c:v>43424</c:v>
                </c:pt>
                <c:pt idx="1">
                  <c:v>43425</c:v>
                </c:pt>
                <c:pt idx="2">
                  <c:v>43426</c:v>
                </c:pt>
                <c:pt idx="3">
                  <c:v>43427</c:v>
                </c:pt>
                <c:pt idx="4">
                  <c:v>43428</c:v>
                </c:pt>
                <c:pt idx="5">
                  <c:v>43429</c:v>
                </c:pt>
                <c:pt idx="6">
                  <c:v>43430</c:v>
                </c:pt>
                <c:pt idx="7">
                  <c:v>43431</c:v>
                </c:pt>
                <c:pt idx="8">
                  <c:v>43432</c:v>
                </c:pt>
                <c:pt idx="9">
                  <c:v>43433</c:v>
                </c:pt>
                <c:pt idx="10">
                  <c:v>43434</c:v>
                </c:pt>
                <c:pt idx="11">
                  <c:v>43435</c:v>
                </c:pt>
                <c:pt idx="12">
                  <c:v>43436</c:v>
                </c:pt>
                <c:pt idx="13">
                  <c:v>43437</c:v>
                </c:pt>
                <c:pt idx="14">
                  <c:v>43438</c:v>
                </c:pt>
                <c:pt idx="15">
                  <c:v>43439</c:v>
                </c:pt>
                <c:pt idx="16">
                  <c:v>43440</c:v>
                </c:pt>
                <c:pt idx="17">
                  <c:v>43441</c:v>
                </c:pt>
                <c:pt idx="18">
                  <c:v>43442</c:v>
                </c:pt>
                <c:pt idx="19">
                  <c:v>43443</c:v>
                </c:pt>
                <c:pt idx="20">
                  <c:v>43444</c:v>
                </c:pt>
                <c:pt idx="21">
                  <c:v>43445</c:v>
                </c:pt>
                <c:pt idx="22">
                  <c:v>43446</c:v>
                </c:pt>
                <c:pt idx="23">
                  <c:v>43447</c:v>
                </c:pt>
                <c:pt idx="24">
                  <c:v>43448</c:v>
                </c:pt>
                <c:pt idx="25">
                  <c:v>43449</c:v>
                </c:pt>
                <c:pt idx="26">
                  <c:v>43450</c:v>
                </c:pt>
                <c:pt idx="27">
                  <c:v>43451</c:v>
                </c:pt>
                <c:pt idx="28">
                  <c:v>43452</c:v>
                </c:pt>
                <c:pt idx="29">
                  <c:v>43453</c:v>
                </c:pt>
                <c:pt idx="30">
                  <c:v>43454</c:v>
                </c:pt>
                <c:pt idx="31">
                  <c:v>43455</c:v>
                </c:pt>
                <c:pt idx="32">
                  <c:v>43456</c:v>
                </c:pt>
                <c:pt idx="33">
                  <c:v>43457</c:v>
                </c:pt>
                <c:pt idx="34">
                  <c:v>43458</c:v>
                </c:pt>
                <c:pt idx="35">
                  <c:v>43459</c:v>
                </c:pt>
                <c:pt idx="36">
                  <c:v>43460</c:v>
                </c:pt>
                <c:pt idx="37">
                  <c:v>43461</c:v>
                </c:pt>
                <c:pt idx="38">
                  <c:v>43462</c:v>
                </c:pt>
                <c:pt idx="39">
                  <c:v>43463</c:v>
                </c:pt>
                <c:pt idx="40">
                  <c:v>43464</c:v>
                </c:pt>
                <c:pt idx="41">
                  <c:v>43465</c:v>
                </c:pt>
                <c:pt idx="42">
                  <c:v>43466</c:v>
                </c:pt>
                <c:pt idx="43">
                  <c:v>43467</c:v>
                </c:pt>
                <c:pt idx="44">
                  <c:v>43468</c:v>
                </c:pt>
                <c:pt idx="45">
                  <c:v>43469</c:v>
                </c:pt>
                <c:pt idx="46">
                  <c:v>43470</c:v>
                </c:pt>
                <c:pt idx="47">
                  <c:v>43471</c:v>
                </c:pt>
                <c:pt idx="48">
                  <c:v>43472</c:v>
                </c:pt>
                <c:pt idx="49">
                  <c:v>43473</c:v>
                </c:pt>
                <c:pt idx="50">
                  <c:v>43474</c:v>
                </c:pt>
                <c:pt idx="51">
                  <c:v>43475</c:v>
                </c:pt>
                <c:pt idx="52">
                  <c:v>43476</c:v>
                </c:pt>
                <c:pt idx="53">
                  <c:v>43477</c:v>
                </c:pt>
                <c:pt idx="54">
                  <c:v>43478</c:v>
                </c:pt>
                <c:pt idx="55">
                  <c:v>43479</c:v>
                </c:pt>
                <c:pt idx="56">
                  <c:v>43480</c:v>
                </c:pt>
                <c:pt idx="57">
                  <c:v>43481</c:v>
                </c:pt>
                <c:pt idx="58">
                  <c:v>43482</c:v>
                </c:pt>
                <c:pt idx="59">
                  <c:v>43483</c:v>
                </c:pt>
                <c:pt idx="60">
                  <c:v>43484</c:v>
                </c:pt>
                <c:pt idx="61">
                  <c:v>43485</c:v>
                </c:pt>
                <c:pt idx="62">
                  <c:v>43486</c:v>
                </c:pt>
                <c:pt idx="63">
                  <c:v>43487</c:v>
                </c:pt>
                <c:pt idx="64">
                  <c:v>43488</c:v>
                </c:pt>
                <c:pt idx="65">
                  <c:v>43489</c:v>
                </c:pt>
                <c:pt idx="66">
                  <c:v>43490</c:v>
                </c:pt>
                <c:pt idx="67">
                  <c:v>43491</c:v>
                </c:pt>
                <c:pt idx="68">
                  <c:v>43492</c:v>
                </c:pt>
                <c:pt idx="69">
                  <c:v>43493</c:v>
                </c:pt>
                <c:pt idx="70">
                  <c:v>43494</c:v>
                </c:pt>
                <c:pt idx="71">
                  <c:v>43495</c:v>
                </c:pt>
                <c:pt idx="72">
                  <c:v>43496</c:v>
                </c:pt>
                <c:pt idx="73">
                  <c:v>43497</c:v>
                </c:pt>
                <c:pt idx="74">
                  <c:v>43498</c:v>
                </c:pt>
                <c:pt idx="75">
                  <c:v>43499</c:v>
                </c:pt>
                <c:pt idx="76">
                  <c:v>43500</c:v>
                </c:pt>
                <c:pt idx="77">
                  <c:v>43501</c:v>
                </c:pt>
                <c:pt idx="78">
                  <c:v>43502</c:v>
                </c:pt>
                <c:pt idx="79">
                  <c:v>43503</c:v>
                </c:pt>
                <c:pt idx="80">
                  <c:v>43504</c:v>
                </c:pt>
                <c:pt idx="81">
                  <c:v>43505</c:v>
                </c:pt>
                <c:pt idx="82">
                  <c:v>43506</c:v>
                </c:pt>
                <c:pt idx="83">
                  <c:v>43507</c:v>
                </c:pt>
                <c:pt idx="84">
                  <c:v>43508</c:v>
                </c:pt>
                <c:pt idx="85">
                  <c:v>43509</c:v>
                </c:pt>
                <c:pt idx="86">
                  <c:v>43510</c:v>
                </c:pt>
                <c:pt idx="87">
                  <c:v>43511</c:v>
                </c:pt>
                <c:pt idx="88">
                  <c:v>43512</c:v>
                </c:pt>
                <c:pt idx="89">
                  <c:v>43513</c:v>
                </c:pt>
                <c:pt idx="90">
                  <c:v>43514</c:v>
                </c:pt>
                <c:pt idx="91">
                  <c:v>43515</c:v>
                </c:pt>
                <c:pt idx="92">
                  <c:v>43516</c:v>
                </c:pt>
                <c:pt idx="93">
                  <c:v>43517</c:v>
                </c:pt>
                <c:pt idx="94">
                  <c:v>43518</c:v>
                </c:pt>
                <c:pt idx="95">
                  <c:v>43519</c:v>
                </c:pt>
                <c:pt idx="96">
                  <c:v>43520</c:v>
                </c:pt>
                <c:pt idx="97">
                  <c:v>43521</c:v>
                </c:pt>
                <c:pt idx="98">
                  <c:v>43522</c:v>
                </c:pt>
                <c:pt idx="99">
                  <c:v>43523</c:v>
                </c:pt>
                <c:pt idx="100">
                  <c:v>43524</c:v>
                </c:pt>
                <c:pt idx="101">
                  <c:v>43525</c:v>
                </c:pt>
                <c:pt idx="102">
                  <c:v>43526</c:v>
                </c:pt>
                <c:pt idx="103">
                  <c:v>43527</c:v>
                </c:pt>
                <c:pt idx="104">
                  <c:v>43528</c:v>
                </c:pt>
                <c:pt idx="105">
                  <c:v>43529</c:v>
                </c:pt>
                <c:pt idx="106">
                  <c:v>43530</c:v>
                </c:pt>
                <c:pt idx="107">
                  <c:v>43531</c:v>
                </c:pt>
                <c:pt idx="108">
                  <c:v>43532</c:v>
                </c:pt>
                <c:pt idx="109">
                  <c:v>43533</c:v>
                </c:pt>
                <c:pt idx="110">
                  <c:v>43534</c:v>
                </c:pt>
                <c:pt idx="111">
                  <c:v>43535</c:v>
                </c:pt>
                <c:pt idx="112">
                  <c:v>43536</c:v>
                </c:pt>
                <c:pt idx="113">
                  <c:v>43537</c:v>
                </c:pt>
                <c:pt idx="114">
                  <c:v>43538</c:v>
                </c:pt>
                <c:pt idx="115">
                  <c:v>43539</c:v>
                </c:pt>
                <c:pt idx="116">
                  <c:v>43540</c:v>
                </c:pt>
                <c:pt idx="117">
                  <c:v>43541</c:v>
                </c:pt>
                <c:pt idx="118">
                  <c:v>43542</c:v>
                </c:pt>
                <c:pt idx="119">
                  <c:v>43543</c:v>
                </c:pt>
                <c:pt idx="120">
                  <c:v>43544</c:v>
                </c:pt>
                <c:pt idx="121">
                  <c:v>43545</c:v>
                </c:pt>
                <c:pt idx="122">
                  <c:v>43546</c:v>
                </c:pt>
                <c:pt idx="123">
                  <c:v>43547</c:v>
                </c:pt>
                <c:pt idx="124">
                  <c:v>43548</c:v>
                </c:pt>
                <c:pt idx="125">
                  <c:v>43549</c:v>
                </c:pt>
                <c:pt idx="126">
                  <c:v>43550</c:v>
                </c:pt>
                <c:pt idx="127">
                  <c:v>43551</c:v>
                </c:pt>
                <c:pt idx="128">
                  <c:v>43552</c:v>
                </c:pt>
                <c:pt idx="129">
                  <c:v>43553</c:v>
                </c:pt>
                <c:pt idx="130">
                  <c:v>43554</c:v>
                </c:pt>
                <c:pt idx="131">
                  <c:v>43555</c:v>
                </c:pt>
                <c:pt idx="132">
                  <c:v>43556</c:v>
                </c:pt>
                <c:pt idx="133">
                  <c:v>43557</c:v>
                </c:pt>
                <c:pt idx="134">
                  <c:v>43558</c:v>
                </c:pt>
                <c:pt idx="135">
                  <c:v>43559</c:v>
                </c:pt>
                <c:pt idx="136">
                  <c:v>43560</c:v>
                </c:pt>
                <c:pt idx="137">
                  <c:v>43561</c:v>
                </c:pt>
                <c:pt idx="138">
                  <c:v>43562</c:v>
                </c:pt>
                <c:pt idx="139">
                  <c:v>43563</c:v>
                </c:pt>
                <c:pt idx="140">
                  <c:v>43564</c:v>
                </c:pt>
                <c:pt idx="141">
                  <c:v>43565</c:v>
                </c:pt>
                <c:pt idx="142">
                  <c:v>43566</c:v>
                </c:pt>
                <c:pt idx="143">
                  <c:v>43567</c:v>
                </c:pt>
                <c:pt idx="144">
                  <c:v>43568</c:v>
                </c:pt>
                <c:pt idx="145">
                  <c:v>43569</c:v>
                </c:pt>
                <c:pt idx="146">
                  <c:v>43570</c:v>
                </c:pt>
                <c:pt idx="147">
                  <c:v>43571</c:v>
                </c:pt>
                <c:pt idx="148">
                  <c:v>43572</c:v>
                </c:pt>
                <c:pt idx="149">
                  <c:v>43573</c:v>
                </c:pt>
                <c:pt idx="150">
                  <c:v>43574</c:v>
                </c:pt>
                <c:pt idx="151">
                  <c:v>43575</c:v>
                </c:pt>
                <c:pt idx="152">
                  <c:v>43576</c:v>
                </c:pt>
                <c:pt idx="153">
                  <c:v>43577</c:v>
                </c:pt>
                <c:pt idx="154">
                  <c:v>43578</c:v>
                </c:pt>
                <c:pt idx="155">
                  <c:v>43579</c:v>
                </c:pt>
                <c:pt idx="156">
                  <c:v>43580</c:v>
                </c:pt>
                <c:pt idx="157">
                  <c:v>43581</c:v>
                </c:pt>
                <c:pt idx="158">
                  <c:v>43582</c:v>
                </c:pt>
                <c:pt idx="159">
                  <c:v>43583</c:v>
                </c:pt>
                <c:pt idx="160">
                  <c:v>43584</c:v>
                </c:pt>
                <c:pt idx="161">
                  <c:v>43585</c:v>
                </c:pt>
                <c:pt idx="162">
                  <c:v>43586</c:v>
                </c:pt>
                <c:pt idx="163">
                  <c:v>43587</c:v>
                </c:pt>
                <c:pt idx="164">
                  <c:v>43588</c:v>
                </c:pt>
                <c:pt idx="165">
                  <c:v>43589</c:v>
                </c:pt>
                <c:pt idx="166">
                  <c:v>43590</c:v>
                </c:pt>
                <c:pt idx="167">
                  <c:v>43591</c:v>
                </c:pt>
                <c:pt idx="168">
                  <c:v>43592</c:v>
                </c:pt>
                <c:pt idx="169">
                  <c:v>43593</c:v>
                </c:pt>
                <c:pt idx="170">
                  <c:v>43594</c:v>
                </c:pt>
                <c:pt idx="171">
                  <c:v>43595</c:v>
                </c:pt>
                <c:pt idx="172">
                  <c:v>43596</c:v>
                </c:pt>
                <c:pt idx="173">
                  <c:v>43597</c:v>
                </c:pt>
                <c:pt idx="174">
                  <c:v>43598</c:v>
                </c:pt>
                <c:pt idx="175">
                  <c:v>43599</c:v>
                </c:pt>
                <c:pt idx="176">
                  <c:v>43600</c:v>
                </c:pt>
                <c:pt idx="177">
                  <c:v>43601</c:v>
                </c:pt>
                <c:pt idx="178">
                  <c:v>43602</c:v>
                </c:pt>
                <c:pt idx="179">
                  <c:v>43603</c:v>
                </c:pt>
                <c:pt idx="180">
                  <c:v>43604</c:v>
                </c:pt>
                <c:pt idx="181">
                  <c:v>43605</c:v>
                </c:pt>
                <c:pt idx="182">
                  <c:v>43606</c:v>
                </c:pt>
                <c:pt idx="183">
                  <c:v>43607</c:v>
                </c:pt>
                <c:pt idx="184">
                  <c:v>43608</c:v>
                </c:pt>
                <c:pt idx="185">
                  <c:v>43609</c:v>
                </c:pt>
                <c:pt idx="186">
                  <c:v>43610</c:v>
                </c:pt>
                <c:pt idx="187">
                  <c:v>43611</c:v>
                </c:pt>
                <c:pt idx="188">
                  <c:v>43612</c:v>
                </c:pt>
                <c:pt idx="189">
                  <c:v>43613</c:v>
                </c:pt>
                <c:pt idx="190">
                  <c:v>43614</c:v>
                </c:pt>
                <c:pt idx="191">
                  <c:v>43615</c:v>
                </c:pt>
                <c:pt idx="192">
                  <c:v>43616</c:v>
                </c:pt>
                <c:pt idx="193">
                  <c:v>43617</c:v>
                </c:pt>
                <c:pt idx="194">
                  <c:v>43618</c:v>
                </c:pt>
                <c:pt idx="195">
                  <c:v>43619</c:v>
                </c:pt>
                <c:pt idx="196">
                  <c:v>43620</c:v>
                </c:pt>
                <c:pt idx="197">
                  <c:v>43621</c:v>
                </c:pt>
                <c:pt idx="198">
                  <c:v>43622</c:v>
                </c:pt>
                <c:pt idx="199">
                  <c:v>43623</c:v>
                </c:pt>
                <c:pt idx="200">
                  <c:v>43624</c:v>
                </c:pt>
                <c:pt idx="201">
                  <c:v>43625</c:v>
                </c:pt>
                <c:pt idx="202">
                  <c:v>43626</c:v>
                </c:pt>
                <c:pt idx="203">
                  <c:v>43627</c:v>
                </c:pt>
                <c:pt idx="204">
                  <c:v>43628</c:v>
                </c:pt>
                <c:pt idx="205">
                  <c:v>43629</c:v>
                </c:pt>
                <c:pt idx="206">
                  <c:v>43630</c:v>
                </c:pt>
                <c:pt idx="207">
                  <c:v>43631</c:v>
                </c:pt>
                <c:pt idx="208">
                  <c:v>43632</c:v>
                </c:pt>
                <c:pt idx="209">
                  <c:v>43633</c:v>
                </c:pt>
                <c:pt idx="210">
                  <c:v>43634</c:v>
                </c:pt>
                <c:pt idx="211">
                  <c:v>43635</c:v>
                </c:pt>
                <c:pt idx="212">
                  <c:v>43636</c:v>
                </c:pt>
                <c:pt idx="213">
                  <c:v>43637</c:v>
                </c:pt>
                <c:pt idx="214">
                  <c:v>43638</c:v>
                </c:pt>
                <c:pt idx="215">
                  <c:v>43639</c:v>
                </c:pt>
                <c:pt idx="216">
                  <c:v>43640</c:v>
                </c:pt>
                <c:pt idx="217">
                  <c:v>43641</c:v>
                </c:pt>
                <c:pt idx="218">
                  <c:v>43642</c:v>
                </c:pt>
                <c:pt idx="219">
                  <c:v>43643</c:v>
                </c:pt>
                <c:pt idx="220">
                  <c:v>43644</c:v>
                </c:pt>
                <c:pt idx="221">
                  <c:v>43645</c:v>
                </c:pt>
                <c:pt idx="222">
                  <c:v>43646</c:v>
                </c:pt>
                <c:pt idx="223">
                  <c:v>43647</c:v>
                </c:pt>
                <c:pt idx="224">
                  <c:v>43648</c:v>
                </c:pt>
                <c:pt idx="225">
                  <c:v>43649</c:v>
                </c:pt>
                <c:pt idx="226">
                  <c:v>43650</c:v>
                </c:pt>
                <c:pt idx="227">
                  <c:v>43651</c:v>
                </c:pt>
                <c:pt idx="228">
                  <c:v>43652</c:v>
                </c:pt>
                <c:pt idx="229">
                  <c:v>43653</c:v>
                </c:pt>
                <c:pt idx="230">
                  <c:v>43654</c:v>
                </c:pt>
                <c:pt idx="231">
                  <c:v>43655</c:v>
                </c:pt>
                <c:pt idx="232">
                  <c:v>43656</c:v>
                </c:pt>
                <c:pt idx="233">
                  <c:v>43657</c:v>
                </c:pt>
                <c:pt idx="234">
                  <c:v>43658</c:v>
                </c:pt>
                <c:pt idx="235">
                  <c:v>43659</c:v>
                </c:pt>
                <c:pt idx="236">
                  <c:v>43660</c:v>
                </c:pt>
                <c:pt idx="237">
                  <c:v>43661</c:v>
                </c:pt>
                <c:pt idx="238">
                  <c:v>43662</c:v>
                </c:pt>
                <c:pt idx="239">
                  <c:v>43663</c:v>
                </c:pt>
                <c:pt idx="240">
                  <c:v>43664</c:v>
                </c:pt>
                <c:pt idx="241">
                  <c:v>43665</c:v>
                </c:pt>
                <c:pt idx="242">
                  <c:v>43666</c:v>
                </c:pt>
                <c:pt idx="243">
                  <c:v>43667</c:v>
                </c:pt>
                <c:pt idx="244">
                  <c:v>43668</c:v>
                </c:pt>
                <c:pt idx="245">
                  <c:v>43669</c:v>
                </c:pt>
                <c:pt idx="246">
                  <c:v>43670</c:v>
                </c:pt>
                <c:pt idx="247">
                  <c:v>43671</c:v>
                </c:pt>
                <c:pt idx="248">
                  <c:v>43672</c:v>
                </c:pt>
                <c:pt idx="249">
                  <c:v>43673</c:v>
                </c:pt>
                <c:pt idx="250">
                  <c:v>43674</c:v>
                </c:pt>
                <c:pt idx="251">
                  <c:v>43675</c:v>
                </c:pt>
                <c:pt idx="252">
                  <c:v>43676</c:v>
                </c:pt>
                <c:pt idx="253">
                  <c:v>43677</c:v>
                </c:pt>
                <c:pt idx="254">
                  <c:v>43678</c:v>
                </c:pt>
                <c:pt idx="255">
                  <c:v>43679</c:v>
                </c:pt>
                <c:pt idx="256">
                  <c:v>43680</c:v>
                </c:pt>
                <c:pt idx="257">
                  <c:v>43681</c:v>
                </c:pt>
                <c:pt idx="258">
                  <c:v>43682</c:v>
                </c:pt>
                <c:pt idx="259">
                  <c:v>43683</c:v>
                </c:pt>
                <c:pt idx="260">
                  <c:v>43684</c:v>
                </c:pt>
                <c:pt idx="261">
                  <c:v>43685</c:v>
                </c:pt>
                <c:pt idx="262">
                  <c:v>43686</c:v>
                </c:pt>
                <c:pt idx="263">
                  <c:v>43687</c:v>
                </c:pt>
                <c:pt idx="264">
                  <c:v>43688</c:v>
                </c:pt>
                <c:pt idx="265">
                  <c:v>43689</c:v>
                </c:pt>
                <c:pt idx="266">
                  <c:v>43690</c:v>
                </c:pt>
                <c:pt idx="267">
                  <c:v>43691</c:v>
                </c:pt>
                <c:pt idx="268">
                  <c:v>43692</c:v>
                </c:pt>
                <c:pt idx="269">
                  <c:v>43693</c:v>
                </c:pt>
                <c:pt idx="270">
                  <c:v>43694</c:v>
                </c:pt>
                <c:pt idx="271">
                  <c:v>43695</c:v>
                </c:pt>
                <c:pt idx="272">
                  <c:v>43696</c:v>
                </c:pt>
                <c:pt idx="273">
                  <c:v>43697</c:v>
                </c:pt>
                <c:pt idx="274">
                  <c:v>43698</c:v>
                </c:pt>
                <c:pt idx="275">
                  <c:v>43699</c:v>
                </c:pt>
                <c:pt idx="276">
                  <c:v>43700</c:v>
                </c:pt>
                <c:pt idx="277">
                  <c:v>43701</c:v>
                </c:pt>
                <c:pt idx="278">
                  <c:v>43702</c:v>
                </c:pt>
                <c:pt idx="279">
                  <c:v>43703</c:v>
                </c:pt>
                <c:pt idx="280">
                  <c:v>43704</c:v>
                </c:pt>
                <c:pt idx="281">
                  <c:v>43705</c:v>
                </c:pt>
                <c:pt idx="282">
                  <c:v>43706</c:v>
                </c:pt>
                <c:pt idx="283">
                  <c:v>43707</c:v>
                </c:pt>
                <c:pt idx="284">
                  <c:v>43708</c:v>
                </c:pt>
                <c:pt idx="285">
                  <c:v>43709</c:v>
                </c:pt>
                <c:pt idx="286">
                  <c:v>43710</c:v>
                </c:pt>
                <c:pt idx="287">
                  <c:v>43711</c:v>
                </c:pt>
                <c:pt idx="288">
                  <c:v>43712</c:v>
                </c:pt>
                <c:pt idx="289">
                  <c:v>43713</c:v>
                </c:pt>
                <c:pt idx="290">
                  <c:v>43714</c:v>
                </c:pt>
                <c:pt idx="291">
                  <c:v>43715</c:v>
                </c:pt>
                <c:pt idx="292">
                  <c:v>43716</c:v>
                </c:pt>
                <c:pt idx="293">
                  <c:v>43717</c:v>
                </c:pt>
                <c:pt idx="294">
                  <c:v>43718</c:v>
                </c:pt>
                <c:pt idx="295">
                  <c:v>43719</c:v>
                </c:pt>
                <c:pt idx="296">
                  <c:v>43720</c:v>
                </c:pt>
                <c:pt idx="297">
                  <c:v>43721</c:v>
                </c:pt>
                <c:pt idx="298">
                  <c:v>43722</c:v>
                </c:pt>
                <c:pt idx="299">
                  <c:v>43723</c:v>
                </c:pt>
                <c:pt idx="300">
                  <c:v>43724</c:v>
                </c:pt>
                <c:pt idx="301">
                  <c:v>43725</c:v>
                </c:pt>
                <c:pt idx="302">
                  <c:v>43726</c:v>
                </c:pt>
                <c:pt idx="303">
                  <c:v>43727</c:v>
                </c:pt>
                <c:pt idx="304">
                  <c:v>43728</c:v>
                </c:pt>
                <c:pt idx="305">
                  <c:v>43729</c:v>
                </c:pt>
                <c:pt idx="306">
                  <c:v>43730</c:v>
                </c:pt>
                <c:pt idx="307">
                  <c:v>43731</c:v>
                </c:pt>
                <c:pt idx="308">
                  <c:v>43732</c:v>
                </c:pt>
                <c:pt idx="309">
                  <c:v>43733</c:v>
                </c:pt>
                <c:pt idx="310">
                  <c:v>43734</c:v>
                </c:pt>
                <c:pt idx="311">
                  <c:v>43735</c:v>
                </c:pt>
                <c:pt idx="312">
                  <c:v>43736</c:v>
                </c:pt>
                <c:pt idx="313">
                  <c:v>43737</c:v>
                </c:pt>
                <c:pt idx="314">
                  <c:v>43738</c:v>
                </c:pt>
                <c:pt idx="315">
                  <c:v>43739</c:v>
                </c:pt>
                <c:pt idx="316">
                  <c:v>43740</c:v>
                </c:pt>
                <c:pt idx="317">
                  <c:v>43741</c:v>
                </c:pt>
                <c:pt idx="318">
                  <c:v>43742</c:v>
                </c:pt>
                <c:pt idx="319">
                  <c:v>43743</c:v>
                </c:pt>
                <c:pt idx="320">
                  <c:v>43744</c:v>
                </c:pt>
                <c:pt idx="321">
                  <c:v>43745</c:v>
                </c:pt>
                <c:pt idx="322">
                  <c:v>43746</c:v>
                </c:pt>
                <c:pt idx="323">
                  <c:v>43747</c:v>
                </c:pt>
                <c:pt idx="324">
                  <c:v>43748</c:v>
                </c:pt>
                <c:pt idx="325">
                  <c:v>43749</c:v>
                </c:pt>
                <c:pt idx="326">
                  <c:v>43750</c:v>
                </c:pt>
                <c:pt idx="327">
                  <c:v>43751</c:v>
                </c:pt>
                <c:pt idx="328">
                  <c:v>43752</c:v>
                </c:pt>
                <c:pt idx="329">
                  <c:v>43753</c:v>
                </c:pt>
                <c:pt idx="330">
                  <c:v>43754</c:v>
                </c:pt>
                <c:pt idx="331">
                  <c:v>43755</c:v>
                </c:pt>
                <c:pt idx="332">
                  <c:v>43756</c:v>
                </c:pt>
                <c:pt idx="333">
                  <c:v>43757</c:v>
                </c:pt>
                <c:pt idx="334">
                  <c:v>43758</c:v>
                </c:pt>
                <c:pt idx="335">
                  <c:v>43759</c:v>
                </c:pt>
                <c:pt idx="336">
                  <c:v>43760</c:v>
                </c:pt>
                <c:pt idx="337">
                  <c:v>43761</c:v>
                </c:pt>
                <c:pt idx="338">
                  <c:v>43762</c:v>
                </c:pt>
                <c:pt idx="339">
                  <c:v>43763</c:v>
                </c:pt>
                <c:pt idx="340">
                  <c:v>43764</c:v>
                </c:pt>
                <c:pt idx="341">
                  <c:v>43765</c:v>
                </c:pt>
                <c:pt idx="342">
                  <c:v>43766</c:v>
                </c:pt>
                <c:pt idx="343">
                  <c:v>43767</c:v>
                </c:pt>
                <c:pt idx="344">
                  <c:v>43768</c:v>
                </c:pt>
                <c:pt idx="345">
                  <c:v>43769</c:v>
                </c:pt>
                <c:pt idx="346">
                  <c:v>43770</c:v>
                </c:pt>
                <c:pt idx="347">
                  <c:v>43771</c:v>
                </c:pt>
                <c:pt idx="348">
                  <c:v>43772</c:v>
                </c:pt>
                <c:pt idx="349">
                  <c:v>43773</c:v>
                </c:pt>
                <c:pt idx="350">
                  <c:v>43774</c:v>
                </c:pt>
                <c:pt idx="351">
                  <c:v>43775</c:v>
                </c:pt>
                <c:pt idx="352">
                  <c:v>43776</c:v>
                </c:pt>
                <c:pt idx="353">
                  <c:v>43777</c:v>
                </c:pt>
                <c:pt idx="354">
                  <c:v>43778</c:v>
                </c:pt>
                <c:pt idx="355">
                  <c:v>43779</c:v>
                </c:pt>
                <c:pt idx="356">
                  <c:v>43780</c:v>
                </c:pt>
                <c:pt idx="357">
                  <c:v>43781</c:v>
                </c:pt>
                <c:pt idx="358">
                  <c:v>43782</c:v>
                </c:pt>
                <c:pt idx="359">
                  <c:v>43783</c:v>
                </c:pt>
                <c:pt idx="360">
                  <c:v>43784</c:v>
                </c:pt>
                <c:pt idx="361">
                  <c:v>43785</c:v>
                </c:pt>
                <c:pt idx="362">
                  <c:v>43786</c:v>
                </c:pt>
                <c:pt idx="363">
                  <c:v>43787</c:v>
                </c:pt>
                <c:pt idx="364">
                  <c:v>43788</c:v>
                </c:pt>
                <c:pt idx="365">
                  <c:v>43789</c:v>
                </c:pt>
                <c:pt idx="366">
                  <c:v>43790</c:v>
                </c:pt>
                <c:pt idx="367">
                  <c:v>43791</c:v>
                </c:pt>
                <c:pt idx="368">
                  <c:v>43792</c:v>
                </c:pt>
                <c:pt idx="369">
                  <c:v>43793</c:v>
                </c:pt>
                <c:pt idx="370">
                  <c:v>43794</c:v>
                </c:pt>
                <c:pt idx="371">
                  <c:v>43795</c:v>
                </c:pt>
                <c:pt idx="372">
                  <c:v>43796</c:v>
                </c:pt>
                <c:pt idx="373">
                  <c:v>43797</c:v>
                </c:pt>
                <c:pt idx="374">
                  <c:v>43798</c:v>
                </c:pt>
                <c:pt idx="375">
                  <c:v>43799</c:v>
                </c:pt>
                <c:pt idx="376">
                  <c:v>43800</c:v>
                </c:pt>
                <c:pt idx="377">
                  <c:v>43801</c:v>
                </c:pt>
                <c:pt idx="378">
                  <c:v>43802</c:v>
                </c:pt>
                <c:pt idx="379">
                  <c:v>43803</c:v>
                </c:pt>
                <c:pt idx="380">
                  <c:v>43804</c:v>
                </c:pt>
                <c:pt idx="381">
                  <c:v>43805</c:v>
                </c:pt>
                <c:pt idx="382">
                  <c:v>43806</c:v>
                </c:pt>
                <c:pt idx="383">
                  <c:v>43807</c:v>
                </c:pt>
                <c:pt idx="384">
                  <c:v>43808</c:v>
                </c:pt>
                <c:pt idx="385">
                  <c:v>43809</c:v>
                </c:pt>
                <c:pt idx="386">
                  <c:v>43810</c:v>
                </c:pt>
                <c:pt idx="387">
                  <c:v>43811</c:v>
                </c:pt>
                <c:pt idx="388">
                  <c:v>43812</c:v>
                </c:pt>
                <c:pt idx="389">
                  <c:v>43813</c:v>
                </c:pt>
                <c:pt idx="390">
                  <c:v>43814</c:v>
                </c:pt>
                <c:pt idx="391">
                  <c:v>43815</c:v>
                </c:pt>
                <c:pt idx="392">
                  <c:v>43816</c:v>
                </c:pt>
                <c:pt idx="393">
                  <c:v>43817</c:v>
                </c:pt>
                <c:pt idx="394">
                  <c:v>43818</c:v>
                </c:pt>
                <c:pt idx="395">
                  <c:v>43819</c:v>
                </c:pt>
                <c:pt idx="396">
                  <c:v>43820</c:v>
                </c:pt>
                <c:pt idx="397">
                  <c:v>43821</c:v>
                </c:pt>
                <c:pt idx="398">
                  <c:v>43822</c:v>
                </c:pt>
                <c:pt idx="399">
                  <c:v>43823</c:v>
                </c:pt>
                <c:pt idx="400">
                  <c:v>43824</c:v>
                </c:pt>
                <c:pt idx="401">
                  <c:v>43825</c:v>
                </c:pt>
                <c:pt idx="402">
                  <c:v>43826</c:v>
                </c:pt>
                <c:pt idx="403">
                  <c:v>43827</c:v>
                </c:pt>
                <c:pt idx="404">
                  <c:v>43828</c:v>
                </c:pt>
                <c:pt idx="405">
                  <c:v>43829</c:v>
                </c:pt>
                <c:pt idx="406">
                  <c:v>43830</c:v>
                </c:pt>
                <c:pt idx="407">
                  <c:v>43831</c:v>
                </c:pt>
                <c:pt idx="408">
                  <c:v>43832</c:v>
                </c:pt>
                <c:pt idx="409">
                  <c:v>43833</c:v>
                </c:pt>
                <c:pt idx="410">
                  <c:v>43834</c:v>
                </c:pt>
                <c:pt idx="411">
                  <c:v>43835</c:v>
                </c:pt>
                <c:pt idx="412">
                  <c:v>43836</c:v>
                </c:pt>
                <c:pt idx="413">
                  <c:v>43837</c:v>
                </c:pt>
                <c:pt idx="414">
                  <c:v>43838</c:v>
                </c:pt>
                <c:pt idx="415">
                  <c:v>43839</c:v>
                </c:pt>
                <c:pt idx="416">
                  <c:v>43840</c:v>
                </c:pt>
                <c:pt idx="417">
                  <c:v>43841</c:v>
                </c:pt>
                <c:pt idx="418">
                  <c:v>43842</c:v>
                </c:pt>
                <c:pt idx="419">
                  <c:v>43843</c:v>
                </c:pt>
                <c:pt idx="420">
                  <c:v>43844</c:v>
                </c:pt>
                <c:pt idx="421">
                  <c:v>43845</c:v>
                </c:pt>
                <c:pt idx="422">
                  <c:v>43846</c:v>
                </c:pt>
                <c:pt idx="423">
                  <c:v>43847</c:v>
                </c:pt>
                <c:pt idx="424">
                  <c:v>43848</c:v>
                </c:pt>
                <c:pt idx="425">
                  <c:v>43849</c:v>
                </c:pt>
                <c:pt idx="426">
                  <c:v>43850</c:v>
                </c:pt>
                <c:pt idx="427">
                  <c:v>43851</c:v>
                </c:pt>
                <c:pt idx="428">
                  <c:v>43852</c:v>
                </c:pt>
                <c:pt idx="429">
                  <c:v>43853</c:v>
                </c:pt>
                <c:pt idx="430">
                  <c:v>43854</c:v>
                </c:pt>
                <c:pt idx="431">
                  <c:v>43855</c:v>
                </c:pt>
                <c:pt idx="432">
                  <c:v>43856</c:v>
                </c:pt>
                <c:pt idx="433">
                  <c:v>43857</c:v>
                </c:pt>
                <c:pt idx="434">
                  <c:v>43858</c:v>
                </c:pt>
                <c:pt idx="435">
                  <c:v>43859</c:v>
                </c:pt>
                <c:pt idx="436">
                  <c:v>43860</c:v>
                </c:pt>
                <c:pt idx="437">
                  <c:v>43861</c:v>
                </c:pt>
                <c:pt idx="438">
                  <c:v>43862</c:v>
                </c:pt>
                <c:pt idx="439">
                  <c:v>43863</c:v>
                </c:pt>
                <c:pt idx="440">
                  <c:v>43864</c:v>
                </c:pt>
                <c:pt idx="441">
                  <c:v>43865</c:v>
                </c:pt>
                <c:pt idx="442">
                  <c:v>43866</c:v>
                </c:pt>
                <c:pt idx="443">
                  <c:v>43867</c:v>
                </c:pt>
                <c:pt idx="444">
                  <c:v>43868</c:v>
                </c:pt>
                <c:pt idx="445">
                  <c:v>43869</c:v>
                </c:pt>
                <c:pt idx="446">
                  <c:v>43870</c:v>
                </c:pt>
                <c:pt idx="447">
                  <c:v>43871</c:v>
                </c:pt>
                <c:pt idx="448">
                  <c:v>43872</c:v>
                </c:pt>
                <c:pt idx="449">
                  <c:v>43873</c:v>
                </c:pt>
                <c:pt idx="450">
                  <c:v>43874</c:v>
                </c:pt>
                <c:pt idx="451">
                  <c:v>43875</c:v>
                </c:pt>
                <c:pt idx="452">
                  <c:v>43876</c:v>
                </c:pt>
                <c:pt idx="453">
                  <c:v>43877</c:v>
                </c:pt>
                <c:pt idx="454">
                  <c:v>43878</c:v>
                </c:pt>
                <c:pt idx="455">
                  <c:v>43879</c:v>
                </c:pt>
                <c:pt idx="456">
                  <c:v>43880</c:v>
                </c:pt>
                <c:pt idx="457">
                  <c:v>43881</c:v>
                </c:pt>
                <c:pt idx="458">
                  <c:v>43882</c:v>
                </c:pt>
                <c:pt idx="459">
                  <c:v>43883</c:v>
                </c:pt>
                <c:pt idx="460">
                  <c:v>43884</c:v>
                </c:pt>
                <c:pt idx="461">
                  <c:v>43885</c:v>
                </c:pt>
                <c:pt idx="462">
                  <c:v>43886</c:v>
                </c:pt>
                <c:pt idx="463">
                  <c:v>43887</c:v>
                </c:pt>
                <c:pt idx="464">
                  <c:v>43888</c:v>
                </c:pt>
                <c:pt idx="465">
                  <c:v>43889</c:v>
                </c:pt>
                <c:pt idx="466">
                  <c:v>43890</c:v>
                </c:pt>
                <c:pt idx="467">
                  <c:v>43891</c:v>
                </c:pt>
                <c:pt idx="468">
                  <c:v>43892</c:v>
                </c:pt>
                <c:pt idx="469">
                  <c:v>43893</c:v>
                </c:pt>
                <c:pt idx="470">
                  <c:v>43894</c:v>
                </c:pt>
                <c:pt idx="471">
                  <c:v>43895</c:v>
                </c:pt>
                <c:pt idx="472">
                  <c:v>43896</c:v>
                </c:pt>
                <c:pt idx="473">
                  <c:v>43897</c:v>
                </c:pt>
                <c:pt idx="474">
                  <c:v>43898</c:v>
                </c:pt>
                <c:pt idx="475">
                  <c:v>43899</c:v>
                </c:pt>
                <c:pt idx="476">
                  <c:v>43900</c:v>
                </c:pt>
                <c:pt idx="477">
                  <c:v>43901</c:v>
                </c:pt>
                <c:pt idx="478">
                  <c:v>43902</c:v>
                </c:pt>
                <c:pt idx="479">
                  <c:v>43903</c:v>
                </c:pt>
                <c:pt idx="480">
                  <c:v>43904</c:v>
                </c:pt>
                <c:pt idx="481">
                  <c:v>43905</c:v>
                </c:pt>
                <c:pt idx="482">
                  <c:v>43906</c:v>
                </c:pt>
                <c:pt idx="483">
                  <c:v>43907</c:v>
                </c:pt>
                <c:pt idx="484">
                  <c:v>43908</c:v>
                </c:pt>
                <c:pt idx="485">
                  <c:v>43909</c:v>
                </c:pt>
                <c:pt idx="486">
                  <c:v>43910</c:v>
                </c:pt>
                <c:pt idx="487">
                  <c:v>43911</c:v>
                </c:pt>
                <c:pt idx="488">
                  <c:v>43912</c:v>
                </c:pt>
                <c:pt idx="489">
                  <c:v>43913</c:v>
                </c:pt>
                <c:pt idx="490">
                  <c:v>43914</c:v>
                </c:pt>
                <c:pt idx="491">
                  <c:v>43915</c:v>
                </c:pt>
                <c:pt idx="492">
                  <c:v>43916</c:v>
                </c:pt>
                <c:pt idx="493">
                  <c:v>43917</c:v>
                </c:pt>
                <c:pt idx="494">
                  <c:v>43918</c:v>
                </c:pt>
                <c:pt idx="495">
                  <c:v>43919</c:v>
                </c:pt>
                <c:pt idx="496">
                  <c:v>43920</c:v>
                </c:pt>
                <c:pt idx="497">
                  <c:v>43921</c:v>
                </c:pt>
                <c:pt idx="498">
                  <c:v>43922</c:v>
                </c:pt>
                <c:pt idx="499">
                  <c:v>43923</c:v>
                </c:pt>
                <c:pt idx="500">
                  <c:v>43924</c:v>
                </c:pt>
                <c:pt idx="501">
                  <c:v>43925</c:v>
                </c:pt>
                <c:pt idx="502">
                  <c:v>43926</c:v>
                </c:pt>
                <c:pt idx="503">
                  <c:v>43927</c:v>
                </c:pt>
                <c:pt idx="504">
                  <c:v>43928</c:v>
                </c:pt>
                <c:pt idx="505">
                  <c:v>43929</c:v>
                </c:pt>
                <c:pt idx="506">
                  <c:v>43930</c:v>
                </c:pt>
                <c:pt idx="507">
                  <c:v>43931</c:v>
                </c:pt>
                <c:pt idx="508">
                  <c:v>43932</c:v>
                </c:pt>
                <c:pt idx="509">
                  <c:v>43933</c:v>
                </c:pt>
                <c:pt idx="510">
                  <c:v>43934</c:v>
                </c:pt>
                <c:pt idx="511">
                  <c:v>43935</c:v>
                </c:pt>
                <c:pt idx="512">
                  <c:v>43936</c:v>
                </c:pt>
                <c:pt idx="513">
                  <c:v>43937</c:v>
                </c:pt>
                <c:pt idx="514">
                  <c:v>43938</c:v>
                </c:pt>
                <c:pt idx="515">
                  <c:v>43939</c:v>
                </c:pt>
                <c:pt idx="516">
                  <c:v>43940</c:v>
                </c:pt>
                <c:pt idx="517">
                  <c:v>43941</c:v>
                </c:pt>
                <c:pt idx="518">
                  <c:v>43942</c:v>
                </c:pt>
                <c:pt idx="519">
                  <c:v>43943</c:v>
                </c:pt>
                <c:pt idx="520">
                  <c:v>43944</c:v>
                </c:pt>
                <c:pt idx="521">
                  <c:v>43945</c:v>
                </c:pt>
                <c:pt idx="522">
                  <c:v>43946</c:v>
                </c:pt>
                <c:pt idx="523">
                  <c:v>43947</c:v>
                </c:pt>
                <c:pt idx="524">
                  <c:v>43948</c:v>
                </c:pt>
                <c:pt idx="525">
                  <c:v>43949</c:v>
                </c:pt>
                <c:pt idx="526">
                  <c:v>43950</c:v>
                </c:pt>
                <c:pt idx="527">
                  <c:v>43951</c:v>
                </c:pt>
                <c:pt idx="528">
                  <c:v>43952</c:v>
                </c:pt>
                <c:pt idx="529">
                  <c:v>43953</c:v>
                </c:pt>
                <c:pt idx="530">
                  <c:v>43954</c:v>
                </c:pt>
                <c:pt idx="531">
                  <c:v>43955</c:v>
                </c:pt>
                <c:pt idx="532">
                  <c:v>43956</c:v>
                </c:pt>
                <c:pt idx="533">
                  <c:v>43957</c:v>
                </c:pt>
                <c:pt idx="534">
                  <c:v>43958</c:v>
                </c:pt>
                <c:pt idx="535">
                  <c:v>43959</c:v>
                </c:pt>
                <c:pt idx="536">
                  <c:v>43960</c:v>
                </c:pt>
                <c:pt idx="537">
                  <c:v>43961</c:v>
                </c:pt>
                <c:pt idx="538">
                  <c:v>43962</c:v>
                </c:pt>
                <c:pt idx="539">
                  <c:v>43963</c:v>
                </c:pt>
                <c:pt idx="540">
                  <c:v>43964</c:v>
                </c:pt>
                <c:pt idx="541">
                  <c:v>43965</c:v>
                </c:pt>
                <c:pt idx="542">
                  <c:v>43966</c:v>
                </c:pt>
                <c:pt idx="543">
                  <c:v>43967</c:v>
                </c:pt>
                <c:pt idx="544">
                  <c:v>43968</c:v>
                </c:pt>
                <c:pt idx="545">
                  <c:v>43969</c:v>
                </c:pt>
                <c:pt idx="546">
                  <c:v>43970</c:v>
                </c:pt>
                <c:pt idx="547">
                  <c:v>43971</c:v>
                </c:pt>
                <c:pt idx="548">
                  <c:v>43972</c:v>
                </c:pt>
                <c:pt idx="549">
                  <c:v>43973</c:v>
                </c:pt>
                <c:pt idx="550">
                  <c:v>43974</c:v>
                </c:pt>
                <c:pt idx="551">
                  <c:v>43975</c:v>
                </c:pt>
                <c:pt idx="552">
                  <c:v>43976</c:v>
                </c:pt>
                <c:pt idx="553">
                  <c:v>43977</c:v>
                </c:pt>
              </c:numCache>
            </c:numRef>
          </c:cat>
          <c:val>
            <c:numRef>
              <c:f>运行数据!$DF$7:$DF$999</c:f>
              <c:numCache>
                <c:formatCode>#,##0_ </c:formatCode>
                <c:ptCount val="993"/>
                <c:pt idx="19">
                  <c:v>25.4</c:v>
                </c:pt>
                <c:pt idx="156">
                  <c:v>2438</c:v>
                </c:pt>
                <c:pt idx="292">
                  <c:v>0</c:v>
                </c:pt>
                <c:pt idx="333">
                  <c:v>16.2</c:v>
                </c:pt>
                <c:pt idx="334">
                  <c:v>28</c:v>
                </c:pt>
                <c:pt idx="335">
                  <c:v>31</c:v>
                </c:pt>
                <c:pt idx="336">
                  <c:v>40</c:v>
                </c:pt>
                <c:pt idx="337">
                  <c:v>29</c:v>
                </c:pt>
                <c:pt idx="338">
                  <c:v>32</c:v>
                </c:pt>
                <c:pt idx="339">
                  <c:v>19</c:v>
                </c:pt>
                <c:pt idx="340">
                  <c:v>20</c:v>
                </c:pt>
                <c:pt idx="341">
                  <c:v>24</c:v>
                </c:pt>
                <c:pt idx="342">
                  <c:v>15</c:v>
                </c:pt>
                <c:pt idx="343">
                  <c:v>18</c:v>
                </c:pt>
                <c:pt idx="344">
                  <c:v>15</c:v>
                </c:pt>
                <c:pt idx="345">
                  <c:v>16.100000000000001</c:v>
                </c:pt>
                <c:pt idx="346">
                  <c:v>15</c:v>
                </c:pt>
                <c:pt idx="347">
                  <c:v>20</c:v>
                </c:pt>
                <c:pt idx="348">
                  <c:v>28.8</c:v>
                </c:pt>
                <c:pt idx="349">
                  <c:v>19</c:v>
                </c:pt>
                <c:pt idx="350">
                  <c:v>19</c:v>
                </c:pt>
                <c:pt idx="351">
                  <c:v>19</c:v>
                </c:pt>
                <c:pt idx="352">
                  <c:v>18</c:v>
                </c:pt>
                <c:pt idx="353">
                  <c:v>16</c:v>
                </c:pt>
                <c:pt idx="354">
                  <c:v>12</c:v>
                </c:pt>
                <c:pt idx="355">
                  <c:v>12.0594059405941</c:v>
                </c:pt>
                <c:pt idx="356">
                  <c:v>13.8019801980198</c:v>
                </c:pt>
                <c:pt idx="357">
                  <c:v>23.841584158415799</c:v>
                </c:pt>
                <c:pt idx="358">
                  <c:v>14.435643564356401</c:v>
                </c:pt>
                <c:pt idx="359">
                  <c:v>15.762376237623799</c:v>
                </c:pt>
                <c:pt idx="360">
                  <c:v>17.049504950494999</c:v>
                </c:pt>
                <c:pt idx="361">
                  <c:v>17.049504950494999</c:v>
                </c:pt>
                <c:pt idx="362">
                  <c:v>13.4059405940594</c:v>
                </c:pt>
                <c:pt idx="363">
                  <c:v>15</c:v>
                </c:pt>
                <c:pt idx="364">
                  <c:v>17</c:v>
                </c:pt>
                <c:pt idx="365">
                  <c:v>16.079207920792101</c:v>
                </c:pt>
                <c:pt idx="366">
                  <c:v>11.504950495049499</c:v>
                </c:pt>
                <c:pt idx="367">
                  <c:v>13.960396039603999</c:v>
                </c:pt>
                <c:pt idx="368">
                  <c:v>14.910891089108899</c:v>
                </c:pt>
                <c:pt idx="369">
                  <c:v>13</c:v>
                </c:pt>
                <c:pt idx="370">
                  <c:v>12</c:v>
                </c:pt>
                <c:pt idx="371">
                  <c:v>12</c:v>
                </c:pt>
                <c:pt idx="372">
                  <c:v>12.099009900990101</c:v>
                </c:pt>
                <c:pt idx="373">
                  <c:v>11.247524752475201</c:v>
                </c:pt>
                <c:pt idx="374">
                  <c:v>8.3366336633663405</c:v>
                </c:pt>
                <c:pt idx="375">
                  <c:v>7.1485148514851504</c:v>
                </c:pt>
                <c:pt idx="376">
                  <c:v>6.9702970297029703</c:v>
                </c:pt>
                <c:pt idx="377">
                  <c:v>6.7524752475247496</c:v>
                </c:pt>
                <c:pt idx="378">
                  <c:v>6.4554455445544603</c:v>
                </c:pt>
                <c:pt idx="379">
                  <c:v>6.6930693069306901</c:v>
                </c:pt>
                <c:pt idx="380">
                  <c:v>5.2079207920792099</c:v>
                </c:pt>
                <c:pt idx="381">
                  <c:v>7.1089108910891099</c:v>
                </c:pt>
                <c:pt idx="382">
                  <c:v>6</c:v>
                </c:pt>
                <c:pt idx="383">
                  <c:v>6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7.0693069306930703</c:v>
                </c:pt>
                <c:pt idx="388">
                  <c:v>7.0099009900990099</c:v>
                </c:pt>
                <c:pt idx="389">
                  <c:v>7</c:v>
                </c:pt>
                <c:pt idx="390">
                  <c:v>6</c:v>
                </c:pt>
                <c:pt idx="391">
                  <c:v>6</c:v>
                </c:pt>
                <c:pt idx="392">
                  <c:v>5</c:v>
                </c:pt>
                <c:pt idx="393">
                  <c:v>5</c:v>
                </c:pt>
                <c:pt idx="394">
                  <c:v>6</c:v>
                </c:pt>
                <c:pt idx="395">
                  <c:v>5</c:v>
                </c:pt>
                <c:pt idx="396">
                  <c:v>5</c:v>
                </c:pt>
                <c:pt idx="397">
                  <c:v>7</c:v>
                </c:pt>
                <c:pt idx="398">
                  <c:v>7</c:v>
                </c:pt>
                <c:pt idx="399">
                  <c:v>7</c:v>
                </c:pt>
                <c:pt idx="400">
                  <c:v>7</c:v>
                </c:pt>
                <c:pt idx="401">
                  <c:v>7</c:v>
                </c:pt>
                <c:pt idx="402">
                  <c:v>6</c:v>
                </c:pt>
                <c:pt idx="403">
                  <c:v>4</c:v>
                </c:pt>
                <c:pt idx="404">
                  <c:v>7</c:v>
                </c:pt>
                <c:pt idx="405">
                  <c:v>6</c:v>
                </c:pt>
                <c:pt idx="406">
                  <c:v>6</c:v>
                </c:pt>
                <c:pt idx="407">
                  <c:v>7</c:v>
                </c:pt>
                <c:pt idx="408">
                  <c:v>6</c:v>
                </c:pt>
                <c:pt idx="409">
                  <c:v>7</c:v>
                </c:pt>
                <c:pt idx="410">
                  <c:v>7</c:v>
                </c:pt>
                <c:pt idx="411">
                  <c:v>6</c:v>
                </c:pt>
                <c:pt idx="412">
                  <c:v>6</c:v>
                </c:pt>
                <c:pt idx="413">
                  <c:v>5</c:v>
                </c:pt>
                <c:pt idx="414">
                  <c:v>6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4</c:v>
                </c:pt>
                <c:pt idx="422">
                  <c:v>2</c:v>
                </c:pt>
                <c:pt idx="423">
                  <c:v>4</c:v>
                </c:pt>
                <c:pt idx="424">
                  <c:v>5</c:v>
                </c:pt>
                <c:pt idx="425">
                  <c:v>8</c:v>
                </c:pt>
                <c:pt idx="426">
                  <c:v>8</c:v>
                </c:pt>
                <c:pt idx="427">
                  <c:v>7</c:v>
                </c:pt>
                <c:pt idx="428">
                  <c:v>5</c:v>
                </c:pt>
                <c:pt idx="429">
                  <c:v>2</c:v>
                </c:pt>
                <c:pt idx="430">
                  <c:v>4</c:v>
                </c:pt>
                <c:pt idx="431">
                  <c:v>4</c:v>
                </c:pt>
                <c:pt idx="432">
                  <c:v>5</c:v>
                </c:pt>
                <c:pt idx="433">
                  <c:v>2</c:v>
                </c:pt>
                <c:pt idx="434">
                  <c:v>5</c:v>
                </c:pt>
                <c:pt idx="435">
                  <c:v>4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6</c:v>
                </c:pt>
                <c:pt idx="441">
                  <c:v>6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6</c:v>
                </c:pt>
                <c:pt idx="446">
                  <c:v>9</c:v>
                </c:pt>
                <c:pt idx="447">
                  <c:v>8</c:v>
                </c:pt>
                <c:pt idx="448">
                  <c:v>11</c:v>
                </c:pt>
                <c:pt idx="449">
                  <c:v>14</c:v>
                </c:pt>
                <c:pt idx="450">
                  <c:v>20</c:v>
                </c:pt>
                <c:pt idx="451">
                  <c:v>20</c:v>
                </c:pt>
                <c:pt idx="452">
                  <c:v>22</c:v>
                </c:pt>
                <c:pt idx="453">
                  <c:v>19</c:v>
                </c:pt>
                <c:pt idx="454">
                  <c:v>15</c:v>
                </c:pt>
                <c:pt idx="455">
                  <c:v>10</c:v>
                </c:pt>
                <c:pt idx="456">
                  <c:v>9</c:v>
                </c:pt>
                <c:pt idx="457">
                  <c:v>8</c:v>
                </c:pt>
                <c:pt idx="458">
                  <c:v>7.92</c:v>
                </c:pt>
                <c:pt idx="459">
                  <c:v>8</c:v>
                </c:pt>
                <c:pt idx="460">
                  <c:v>8</c:v>
                </c:pt>
                <c:pt idx="461">
                  <c:v>8</c:v>
                </c:pt>
                <c:pt idx="462" formatCode="#,##0_);[Red]\(#,##0\)">
                  <c:v>8</c:v>
                </c:pt>
                <c:pt idx="463" formatCode="#,##0_);[Red]\(#,##0\)">
                  <c:v>8</c:v>
                </c:pt>
                <c:pt idx="464" formatCode="#,##0_);[Red]\(#,##0\)">
                  <c:v>9</c:v>
                </c:pt>
                <c:pt idx="465" formatCode="#,##0_);[Red]\(#,##0\)">
                  <c:v>7</c:v>
                </c:pt>
                <c:pt idx="466" formatCode="#,##0_);[Red]\(#,##0\)">
                  <c:v>9</c:v>
                </c:pt>
                <c:pt idx="467" formatCode="#,##0_);[Red]\(#,##0\)">
                  <c:v>9</c:v>
                </c:pt>
                <c:pt idx="468" formatCode="#,##0_);[Red]\(#,##0\)">
                  <c:v>9</c:v>
                </c:pt>
                <c:pt idx="469" formatCode="#,##0_);[Red]\(#,##0\)">
                  <c:v>9</c:v>
                </c:pt>
                <c:pt idx="470" formatCode="#,##0_);[Red]\(#,##0\)">
                  <c:v>7</c:v>
                </c:pt>
                <c:pt idx="471" formatCode="#,##0_);[Red]\(#,##0\)">
                  <c:v>10</c:v>
                </c:pt>
                <c:pt idx="472" formatCode="#,##0_);[Red]\(#,##0\)">
                  <c:v>10</c:v>
                </c:pt>
                <c:pt idx="473" formatCode="#,##0_);[Red]\(#,##0\)">
                  <c:v>9</c:v>
                </c:pt>
                <c:pt idx="474" formatCode="#,##0_);[Red]\(#,##0\)">
                  <c:v>10</c:v>
                </c:pt>
                <c:pt idx="475" formatCode="#,##0_);[Red]\(#,##0\)">
                  <c:v>6</c:v>
                </c:pt>
                <c:pt idx="476" formatCode="#,##0_);[Red]\(#,##0\)">
                  <c:v>7</c:v>
                </c:pt>
                <c:pt idx="477" formatCode="#,##0_);[Red]\(#,##0\)">
                  <c:v>7</c:v>
                </c:pt>
                <c:pt idx="478" formatCode="#,##0_);[Red]\(#,##0\)">
                  <c:v>8</c:v>
                </c:pt>
                <c:pt idx="479" formatCode="#,##0_);[Red]\(#,##0\)">
                  <c:v>9</c:v>
                </c:pt>
                <c:pt idx="480" formatCode="#,##0_);[Red]\(#,##0\)">
                  <c:v>10</c:v>
                </c:pt>
                <c:pt idx="481" formatCode="#,##0_);[Red]\(#,##0\)">
                  <c:v>11</c:v>
                </c:pt>
                <c:pt idx="482" formatCode="#,##0_);[Red]\(#,##0\)">
                  <c:v>12</c:v>
                </c:pt>
                <c:pt idx="483" formatCode="#,##0_);[Red]\(#,##0\)">
                  <c:v>11</c:v>
                </c:pt>
                <c:pt idx="484" formatCode="#,##0_);[Red]\(#,##0\)">
                  <c:v>11</c:v>
                </c:pt>
                <c:pt idx="485" formatCode="#,##0_);[Red]\(#,##0\)">
                  <c:v>10</c:v>
                </c:pt>
                <c:pt idx="486" formatCode="#,##0_);[Red]\(#,##0\)">
                  <c:v>10</c:v>
                </c:pt>
                <c:pt idx="487" formatCode="#,##0_);[Red]\(#,##0\)">
                  <c:v>11</c:v>
                </c:pt>
                <c:pt idx="488" formatCode="#,##0_);[Red]\(#,##0\)">
                  <c:v>10</c:v>
                </c:pt>
                <c:pt idx="489" formatCode="#,##0_);[Red]\(#,##0\)">
                  <c:v>9</c:v>
                </c:pt>
                <c:pt idx="490" formatCode="#,##0_);[Red]\(#,##0\)">
                  <c:v>8</c:v>
                </c:pt>
                <c:pt idx="491" formatCode="#,##0_);[Red]\(#,##0\)">
                  <c:v>10</c:v>
                </c:pt>
                <c:pt idx="492" formatCode="#,##0_);[Red]\(#,##0\)">
                  <c:v>11</c:v>
                </c:pt>
                <c:pt idx="493" formatCode="#,##0_);[Red]\(#,##0\)">
                  <c:v>11</c:v>
                </c:pt>
                <c:pt idx="494" formatCode="#,##0_);[Red]\(#,##0\)">
                  <c:v>10</c:v>
                </c:pt>
                <c:pt idx="495" formatCode="#,##0_);[Red]\(#,##0\)">
                  <c:v>10</c:v>
                </c:pt>
                <c:pt idx="496" formatCode="#,##0_);[Red]\(#,##0\)">
                  <c:v>9</c:v>
                </c:pt>
                <c:pt idx="497" formatCode="#,##0_);[Red]\(#,##0\)">
                  <c:v>9</c:v>
                </c:pt>
                <c:pt idx="498" formatCode="#,##0_);[Red]\(#,##0\)">
                  <c:v>9</c:v>
                </c:pt>
                <c:pt idx="499" formatCode="#,##0_);[Red]\(#,##0\)">
                  <c:v>10</c:v>
                </c:pt>
                <c:pt idx="500" formatCode="#,##0_);[Red]\(#,##0\)">
                  <c:v>11</c:v>
                </c:pt>
                <c:pt idx="501" formatCode="#,##0_);[Red]\(#,##0\)">
                  <c:v>12</c:v>
                </c:pt>
                <c:pt idx="502" formatCode="#,##0_);[Red]\(#,##0\)">
                  <c:v>13</c:v>
                </c:pt>
                <c:pt idx="503" formatCode="#,##0_);[Red]\(#,##0\)">
                  <c:v>13</c:v>
                </c:pt>
                <c:pt idx="504" formatCode="#,##0_);[Red]\(#,##0\)">
                  <c:v>12</c:v>
                </c:pt>
                <c:pt idx="505" formatCode="#,##0_);[Red]\(#,##0\)">
                  <c:v>8</c:v>
                </c:pt>
                <c:pt idx="506" formatCode="#,##0_);[Red]\(#,##0\)">
                  <c:v>12</c:v>
                </c:pt>
                <c:pt idx="507" formatCode="#,##0_);[Red]\(#,##0\)">
                  <c:v>12</c:v>
                </c:pt>
                <c:pt idx="508" formatCode="#,##0_);[Red]\(#,##0\)">
                  <c:v>12</c:v>
                </c:pt>
                <c:pt idx="509" formatCode="#,##0_);[Red]\(#,##0\)">
                  <c:v>9</c:v>
                </c:pt>
                <c:pt idx="510" formatCode="#,##0_);[Red]\(#,##0\)">
                  <c:v>9</c:v>
                </c:pt>
                <c:pt idx="511" formatCode="#,##0_);[Red]\(#,##0\)">
                  <c:v>12</c:v>
                </c:pt>
                <c:pt idx="512" formatCode="#,##0_);[Red]\(#,##0\)">
                  <c:v>12</c:v>
                </c:pt>
                <c:pt idx="513" formatCode="#,##0_);[Red]\(#,##0\)">
                  <c:v>9</c:v>
                </c:pt>
                <c:pt idx="514" formatCode="#,##0_);[Red]\(#,##0\)">
                  <c:v>12</c:v>
                </c:pt>
                <c:pt idx="515" formatCode="#,##0_);[Red]\(#,##0\)">
                  <c:v>12</c:v>
                </c:pt>
                <c:pt idx="516" formatCode="#,##0_);[Red]\(#,##0\)">
                  <c:v>9</c:v>
                </c:pt>
                <c:pt idx="517" formatCode="#,##0_);[Red]\(#,##0\)">
                  <c:v>9</c:v>
                </c:pt>
                <c:pt idx="518" formatCode="#,##0_);[Red]\(#,##0\)">
                  <c:v>9</c:v>
                </c:pt>
                <c:pt idx="519" formatCode="#,##0_);[Red]\(#,##0\)">
                  <c:v>10</c:v>
                </c:pt>
                <c:pt idx="520" formatCode="#,##0_);[Red]\(#,##0\)">
                  <c:v>10</c:v>
                </c:pt>
                <c:pt idx="521" formatCode="#,##0_);[Red]\(#,##0\)">
                  <c:v>11</c:v>
                </c:pt>
                <c:pt idx="522" formatCode="#,##0_);[Red]\(#,##0\)">
                  <c:v>11</c:v>
                </c:pt>
                <c:pt idx="523" formatCode="#,##0_);[Red]\(#,##0\)">
                  <c:v>10</c:v>
                </c:pt>
                <c:pt idx="524" formatCode="#,##0_);[Red]\(#,##0\)">
                  <c:v>10</c:v>
                </c:pt>
                <c:pt idx="525" formatCode="#,##0_);[Red]\(#,##0\)">
                  <c:v>9</c:v>
                </c:pt>
                <c:pt idx="526" formatCode="#,##0_);[Red]\(#,##0\)">
                  <c:v>10</c:v>
                </c:pt>
                <c:pt idx="527" formatCode="#,##0_);[Red]\(#,##0\)">
                  <c:v>10</c:v>
                </c:pt>
                <c:pt idx="528" formatCode="#,##0_);[Red]\(#,##0\)">
                  <c:v>10</c:v>
                </c:pt>
                <c:pt idx="529" formatCode="#,##0_);[Red]\(#,##0\)">
                  <c:v>8</c:v>
                </c:pt>
                <c:pt idx="530" formatCode="#,##0_);[Red]\(#,##0\)">
                  <c:v>10</c:v>
                </c:pt>
                <c:pt idx="531" formatCode="#,##0_);[Red]\(#,##0\)">
                  <c:v>11</c:v>
                </c:pt>
                <c:pt idx="532" formatCode="#,##0_);[Red]\(#,##0\)">
                  <c:v>10</c:v>
                </c:pt>
                <c:pt idx="533" formatCode="#,##0_);[Red]\(#,##0\)">
                  <c:v>9</c:v>
                </c:pt>
                <c:pt idx="534" formatCode="#,##0_);[Red]\(#,##0\)">
                  <c:v>10</c:v>
                </c:pt>
                <c:pt idx="535" formatCode="#,##0_);[Red]\(#,##0\)">
                  <c:v>8</c:v>
                </c:pt>
                <c:pt idx="536" formatCode="#,##0_);[Red]\(#,##0\)">
                  <c:v>6</c:v>
                </c:pt>
                <c:pt idx="537" formatCode="#,##0_);[Red]\(#,##0\)">
                  <c:v>9</c:v>
                </c:pt>
                <c:pt idx="538" formatCode="#,##0_);[Red]\(#,##0\)">
                  <c:v>9</c:v>
                </c:pt>
                <c:pt idx="539" formatCode="#,##0_);[Red]\(#,##0\)">
                  <c:v>9</c:v>
                </c:pt>
                <c:pt idx="540" formatCode="#,##0_);[Red]\(#,##0\)">
                  <c:v>9</c:v>
                </c:pt>
                <c:pt idx="541" formatCode="#,##0_);[Red]\(#,##0\)">
                  <c:v>9</c:v>
                </c:pt>
                <c:pt idx="542" formatCode="#,##0_);[Red]\(#,##0\)">
                  <c:v>9</c:v>
                </c:pt>
                <c:pt idx="543" formatCode="#,##0_);[Red]\(#,##0\)">
                  <c:v>9</c:v>
                </c:pt>
                <c:pt idx="544" formatCode="#,##0_);[Red]\(#,##0\)">
                  <c:v>8</c:v>
                </c:pt>
                <c:pt idx="545" formatCode="#,##0_);[Red]\(#,##0\)">
                  <c:v>8</c:v>
                </c:pt>
                <c:pt idx="546" formatCode="#,##0_);[Red]\(#,##0\)">
                  <c:v>9</c:v>
                </c:pt>
                <c:pt idx="547" formatCode="#,##0_);[Red]\(#,##0\)">
                  <c:v>11</c:v>
                </c:pt>
                <c:pt idx="548" formatCode="#,##0_);[Red]\(#,##0\)">
                  <c:v>10</c:v>
                </c:pt>
                <c:pt idx="549" formatCode="#,##0_);[Red]\(#,##0\)">
                  <c:v>9.74</c:v>
                </c:pt>
                <c:pt idx="550" formatCode="#,##0_);[Red]\(#,##0\)">
                  <c:v>11.18</c:v>
                </c:pt>
                <c:pt idx="551" formatCode="#,##0_);[Red]\(#,##0\)">
                  <c:v>9.1999999999999993</c:v>
                </c:pt>
                <c:pt idx="552" formatCode="#,##0_);[Red]\(#,##0\)">
                  <c:v>6.92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71-441A-A68C-FFA1297B15E6}"/>
            </c:ext>
          </c:extLst>
        </c:ser>
        <c:ser>
          <c:idx val="2"/>
          <c:order val="2"/>
          <c:tx>
            <c:v>AnR C</c:v>
          </c:tx>
          <c:spPr>
            <a:ln w="9525" cap="rnd" cmpd="sng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12700" cmpd="sng">
                <a:solidFill>
                  <a:schemeClr val="tx1"/>
                </a:solidFill>
                <a:prstDash val="solid"/>
              </a:ln>
              <a:effectLst/>
            </c:spPr>
          </c:marker>
          <c:cat>
            <c:numRef>
              <c:f>运行数据!$A$7:$A$999</c:f>
              <c:numCache>
                <c:formatCode>m/d/yyyy</c:formatCode>
                <c:ptCount val="993"/>
                <c:pt idx="0">
                  <c:v>43424</c:v>
                </c:pt>
                <c:pt idx="1">
                  <c:v>43425</c:v>
                </c:pt>
                <c:pt idx="2">
                  <c:v>43426</c:v>
                </c:pt>
                <c:pt idx="3">
                  <c:v>43427</c:v>
                </c:pt>
                <c:pt idx="4">
                  <c:v>43428</c:v>
                </c:pt>
                <c:pt idx="5">
                  <c:v>43429</c:v>
                </c:pt>
                <c:pt idx="6">
                  <c:v>43430</c:v>
                </c:pt>
                <c:pt idx="7">
                  <c:v>43431</c:v>
                </c:pt>
                <c:pt idx="8">
                  <c:v>43432</c:v>
                </c:pt>
                <c:pt idx="9">
                  <c:v>43433</c:v>
                </c:pt>
                <c:pt idx="10">
                  <c:v>43434</c:v>
                </c:pt>
                <c:pt idx="11">
                  <c:v>43435</c:v>
                </c:pt>
                <c:pt idx="12">
                  <c:v>43436</c:v>
                </c:pt>
                <c:pt idx="13">
                  <c:v>43437</c:v>
                </c:pt>
                <c:pt idx="14">
                  <c:v>43438</c:v>
                </c:pt>
                <c:pt idx="15">
                  <c:v>43439</c:v>
                </c:pt>
                <c:pt idx="16">
                  <c:v>43440</c:v>
                </c:pt>
                <c:pt idx="17">
                  <c:v>43441</c:v>
                </c:pt>
                <c:pt idx="18">
                  <c:v>43442</c:v>
                </c:pt>
                <c:pt idx="19">
                  <c:v>43443</c:v>
                </c:pt>
                <c:pt idx="20">
                  <c:v>43444</c:v>
                </c:pt>
                <c:pt idx="21">
                  <c:v>43445</c:v>
                </c:pt>
                <c:pt idx="22">
                  <c:v>43446</c:v>
                </c:pt>
                <c:pt idx="23">
                  <c:v>43447</c:v>
                </c:pt>
                <c:pt idx="24">
                  <c:v>43448</c:v>
                </c:pt>
                <c:pt idx="25">
                  <c:v>43449</c:v>
                </c:pt>
                <c:pt idx="26">
                  <c:v>43450</c:v>
                </c:pt>
                <c:pt idx="27">
                  <c:v>43451</c:v>
                </c:pt>
                <c:pt idx="28">
                  <c:v>43452</c:v>
                </c:pt>
                <c:pt idx="29">
                  <c:v>43453</c:v>
                </c:pt>
                <c:pt idx="30">
                  <c:v>43454</c:v>
                </c:pt>
                <c:pt idx="31">
                  <c:v>43455</c:v>
                </c:pt>
                <c:pt idx="32">
                  <c:v>43456</c:v>
                </c:pt>
                <c:pt idx="33">
                  <c:v>43457</c:v>
                </c:pt>
                <c:pt idx="34">
                  <c:v>43458</c:v>
                </c:pt>
                <c:pt idx="35">
                  <c:v>43459</c:v>
                </c:pt>
                <c:pt idx="36">
                  <c:v>43460</c:v>
                </c:pt>
                <c:pt idx="37">
                  <c:v>43461</c:v>
                </c:pt>
                <c:pt idx="38">
                  <c:v>43462</c:v>
                </c:pt>
                <c:pt idx="39">
                  <c:v>43463</c:v>
                </c:pt>
                <c:pt idx="40">
                  <c:v>43464</c:v>
                </c:pt>
                <c:pt idx="41">
                  <c:v>43465</c:v>
                </c:pt>
                <c:pt idx="42">
                  <c:v>43466</c:v>
                </c:pt>
                <c:pt idx="43">
                  <c:v>43467</c:v>
                </c:pt>
                <c:pt idx="44">
                  <c:v>43468</c:v>
                </c:pt>
                <c:pt idx="45">
                  <c:v>43469</c:v>
                </c:pt>
                <c:pt idx="46">
                  <c:v>43470</c:v>
                </c:pt>
                <c:pt idx="47">
                  <c:v>43471</c:v>
                </c:pt>
                <c:pt idx="48">
                  <c:v>43472</c:v>
                </c:pt>
                <c:pt idx="49">
                  <c:v>43473</c:v>
                </c:pt>
                <c:pt idx="50">
                  <c:v>43474</c:v>
                </c:pt>
                <c:pt idx="51">
                  <c:v>43475</c:v>
                </c:pt>
                <c:pt idx="52">
                  <c:v>43476</c:v>
                </c:pt>
                <c:pt idx="53">
                  <c:v>43477</c:v>
                </c:pt>
                <c:pt idx="54">
                  <c:v>43478</c:v>
                </c:pt>
                <c:pt idx="55">
                  <c:v>43479</c:v>
                </c:pt>
                <c:pt idx="56">
                  <c:v>43480</c:v>
                </c:pt>
                <c:pt idx="57">
                  <c:v>43481</c:v>
                </c:pt>
                <c:pt idx="58">
                  <c:v>43482</c:v>
                </c:pt>
                <c:pt idx="59">
                  <c:v>43483</c:v>
                </c:pt>
                <c:pt idx="60">
                  <c:v>43484</c:v>
                </c:pt>
                <c:pt idx="61">
                  <c:v>43485</c:v>
                </c:pt>
                <c:pt idx="62">
                  <c:v>43486</c:v>
                </c:pt>
                <c:pt idx="63">
                  <c:v>43487</c:v>
                </c:pt>
                <c:pt idx="64">
                  <c:v>43488</c:v>
                </c:pt>
                <c:pt idx="65">
                  <c:v>43489</c:v>
                </c:pt>
                <c:pt idx="66">
                  <c:v>43490</c:v>
                </c:pt>
                <c:pt idx="67">
                  <c:v>43491</c:v>
                </c:pt>
                <c:pt idx="68">
                  <c:v>43492</c:v>
                </c:pt>
                <c:pt idx="69">
                  <c:v>43493</c:v>
                </c:pt>
                <c:pt idx="70">
                  <c:v>43494</c:v>
                </c:pt>
                <c:pt idx="71">
                  <c:v>43495</c:v>
                </c:pt>
                <c:pt idx="72">
                  <c:v>43496</c:v>
                </c:pt>
                <c:pt idx="73">
                  <c:v>43497</c:v>
                </c:pt>
                <c:pt idx="74">
                  <c:v>43498</c:v>
                </c:pt>
                <c:pt idx="75">
                  <c:v>43499</c:v>
                </c:pt>
                <c:pt idx="76">
                  <c:v>43500</c:v>
                </c:pt>
                <c:pt idx="77">
                  <c:v>43501</c:v>
                </c:pt>
                <c:pt idx="78">
                  <c:v>43502</c:v>
                </c:pt>
                <c:pt idx="79">
                  <c:v>43503</c:v>
                </c:pt>
                <c:pt idx="80">
                  <c:v>43504</c:v>
                </c:pt>
                <c:pt idx="81">
                  <c:v>43505</c:v>
                </c:pt>
                <c:pt idx="82">
                  <c:v>43506</c:v>
                </c:pt>
                <c:pt idx="83">
                  <c:v>43507</c:v>
                </c:pt>
                <c:pt idx="84">
                  <c:v>43508</c:v>
                </c:pt>
                <c:pt idx="85">
                  <c:v>43509</c:v>
                </c:pt>
                <c:pt idx="86">
                  <c:v>43510</c:v>
                </c:pt>
                <c:pt idx="87">
                  <c:v>43511</c:v>
                </c:pt>
                <c:pt idx="88">
                  <c:v>43512</c:v>
                </c:pt>
                <c:pt idx="89">
                  <c:v>43513</c:v>
                </c:pt>
                <c:pt idx="90">
                  <c:v>43514</c:v>
                </c:pt>
                <c:pt idx="91">
                  <c:v>43515</c:v>
                </c:pt>
                <c:pt idx="92">
                  <c:v>43516</c:v>
                </c:pt>
                <c:pt idx="93">
                  <c:v>43517</c:v>
                </c:pt>
                <c:pt idx="94">
                  <c:v>43518</c:v>
                </c:pt>
                <c:pt idx="95">
                  <c:v>43519</c:v>
                </c:pt>
                <c:pt idx="96">
                  <c:v>43520</c:v>
                </c:pt>
                <c:pt idx="97">
                  <c:v>43521</c:v>
                </c:pt>
                <c:pt idx="98">
                  <c:v>43522</c:v>
                </c:pt>
                <c:pt idx="99">
                  <c:v>43523</c:v>
                </c:pt>
                <c:pt idx="100">
                  <c:v>43524</c:v>
                </c:pt>
                <c:pt idx="101">
                  <c:v>43525</c:v>
                </c:pt>
                <c:pt idx="102">
                  <c:v>43526</c:v>
                </c:pt>
                <c:pt idx="103">
                  <c:v>43527</c:v>
                </c:pt>
                <c:pt idx="104">
                  <c:v>43528</c:v>
                </c:pt>
                <c:pt idx="105">
                  <c:v>43529</c:v>
                </c:pt>
                <c:pt idx="106">
                  <c:v>43530</c:v>
                </c:pt>
                <c:pt idx="107">
                  <c:v>43531</c:v>
                </c:pt>
                <c:pt idx="108">
                  <c:v>43532</c:v>
                </c:pt>
                <c:pt idx="109">
                  <c:v>43533</c:v>
                </c:pt>
                <c:pt idx="110">
                  <c:v>43534</c:v>
                </c:pt>
                <c:pt idx="111">
                  <c:v>43535</c:v>
                </c:pt>
                <c:pt idx="112">
                  <c:v>43536</c:v>
                </c:pt>
                <c:pt idx="113">
                  <c:v>43537</c:v>
                </c:pt>
                <c:pt idx="114">
                  <c:v>43538</c:v>
                </c:pt>
                <c:pt idx="115">
                  <c:v>43539</c:v>
                </c:pt>
                <c:pt idx="116">
                  <c:v>43540</c:v>
                </c:pt>
                <c:pt idx="117">
                  <c:v>43541</c:v>
                </c:pt>
                <c:pt idx="118">
                  <c:v>43542</c:v>
                </c:pt>
                <c:pt idx="119">
                  <c:v>43543</c:v>
                </c:pt>
                <c:pt idx="120">
                  <c:v>43544</c:v>
                </c:pt>
                <c:pt idx="121">
                  <c:v>43545</c:v>
                </c:pt>
                <c:pt idx="122">
                  <c:v>43546</c:v>
                </c:pt>
                <c:pt idx="123">
                  <c:v>43547</c:v>
                </c:pt>
                <c:pt idx="124">
                  <c:v>43548</c:v>
                </c:pt>
                <c:pt idx="125">
                  <c:v>43549</c:v>
                </c:pt>
                <c:pt idx="126">
                  <c:v>43550</c:v>
                </c:pt>
                <c:pt idx="127">
                  <c:v>43551</c:v>
                </c:pt>
                <c:pt idx="128">
                  <c:v>43552</c:v>
                </c:pt>
                <c:pt idx="129">
                  <c:v>43553</c:v>
                </c:pt>
                <c:pt idx="130">
                  <c:v>43554</c:v>
                </c:pt>
                <c:pt idx="131">
                  <c:v>43555</c:v>
                </c:pt>
                <c:pt idx="132">
                  <c:v>43556</c:v>
                </c:pt>
                <c:pt idx="133">
                  <c:v>43557</c:v>
                </c:pt>
                <c:pt idx="134">
                  <c:v>43558</c:v>
                </c:pt>
                <c:pt idx="135">
                  <c:v>43559</c:v>
                </c:pt>
                <c:pt idx="136">
                  <c:v>43560</c:v>
                </c:pt>
                <c:pt idx="137">
                  <c:v>43561</c:v>
                </c:pt>
                <c:pt idx="138">
                  <c:v>43562</c:v>
                </c:pt>
                <c:pt idx="139">
                  <c:v>43563</c:v>
                </c:pt>
                <c:pt idx="140">
                  <c:v>43564</c:v>
                </c:pt>
                <c:pt idx="141">
                  <c:v>43565</c:v>
                </c:pt>
                <c:pt idx="142">
                  <c:v>43566</c:v>
                </c:pt>
                <c:pt idx="143">
                  <c:v>43567</c:v>
                </c:pt>
                <c:pt idx="144">
                  <c:v>43568</c:v>
                </c:pt>
                <c:pt idx="145">
                  <c:v>43569</c:v>
                </c:pt>
                <c:pt idx="146">
                  <c:v>43570</c:v>
                </c:pt>
                <c:pt idx="147">
                  <c:v>43571</c:v>
                </c:pt>
                <c:pt idx="148">
                  <c:v>43572</c:v>
                </c:pt>
                <c:pt idx="149">
                  <c:v>43573</c:v>
                </c:pt>
                <c:pt idx="150">
                  <c:v>43574</c:v>
                </c:pt>
                <c:pt idx="151">
                  <c:v>43575</c:v>
                </c:pt>
                <c:pt idx="152">
                  <c:v>43576</c:v>
                </c:pt>
                <c:pt idx="153">
                  <c:v>43577</c:v>
                </c:pt>
                <c:pt idx="154">
                  <c:v>43578</c:v>
                </c:pt>
                <c:pt idx="155">
                  <c:v>43579</c:v>
                </c:pt>
                <c:pt idx="156">
                  <c:v>43580</c:v>
                </c:pt>
                <c:pt idx="157">
                  <c:v>43581</c:v>
                </c:pt>
                <c:pt idx="158">
                  <c:v>43582</c:v>
                </c:pt>
                <c:pt idx="159">
                  <c:v>43583</c:v>
                </c:pt>
                <c:pt idx="160">
                  <c:v>43584</c:v>
                </c:pt>
                <c:pt idx="161">
                  <c:v>43585</c:v>
                </c:pt>
                <c:pt idx="162">
                  <c:v>43586</c:v>
                </c:pt>
                <c:pt idx="163">
                  <c:v>43587</c:v>
                </c:pt>
                <c:pt idx="164">
                  <c:v>43588</c:v>
                </c:pt>
                <c:pt idx="165">
                  <c:v>43589</c:v>
                </c:pt>
                <c:pt idx="166">
                  <c:v>43590</c:v>
                </c:pt>
                <c:pt idx="167">
                  <c:v>43591</c:v>
                </c:pt>
                <c:pt idx="168">
                  <c:v>43592</c:v>
                </c:pt>
                <c:pt idx="169">
                  <c:v>43593</c:v>
                </c:pt>
                <c:pt idx="170">
                  <c:v>43594</c:v>
                </c:pt>
                <c:pt idx="171">
                  <c:v>43595</c:v>
                </c:pt>
                <c:pt idx="172">
                  <c:v>43596</c:v>
                </c:pt>
                <c:pt idx="173">
                  <c:v>43597</c:v>
                </c:pt>
                <c:pt idx="174">
                  <c:v>43598</c:v>
                </c:pt>
                <c:pt idx="175">
                  <c:v>43599</c:v>
                </c:pt>
                <c:pt idx="176">
                  <c:v>43600</c:v>
                </c:pt>
                <c:pt idx="177">
                  <c:v>43601</c:v>
                </c:pt>
                <c:pt idx="178">
                  <c:v>43602</c:v>
                </c:pt>
                <c:pt idx="179">
                  <c:v>43603</c:v>
                </c:pt>
                <c:pt idx="180">
                  <c:v>43604</c:v>
                </c:pt>
                <c:pt idx="181">
                  <c:v>43605</c:v>
                </c:pt>
                <c:pt idx="182">
                  <c:v>43606</c:v>
                </c:pt>
                <c:pt idx="183">
                  <c:v>43607</c:v>
                </c:pt>
                <c:pt idx="184">
                  <c:v>43608</c:v>
                </c:pt>
                <c:pt idx="185">
                  <c:v>43609</c:v>
                </c:pt>
                <c:pt idx="186">
                  <c:v>43610</c:v>
                </c:pt>
                <c:pt idx="187">
                  <c:v>43611</c:v>
                </c:pt>
                <c:pt idx="188">
                  <c:v>43612</c:v>
                </c:pt>
                <c:pt idx="189">
                  <c:v>43613</c:v>
                </c:pt>
                <c:pt idx="190">
                  <c:v>43614</c:v>
                </c:pt>
                <c:pt idx="191">
                  <c:v>43615</c:v>
                </c:pt>
                <c:pt idx="192">
                  <c:v>43616</c:v>
                </c:pt>
                <c:pt idx="193">
                  <c:v>43617</c:v>
                </c:pt>
                <c:pt idx="194">
                  <c:v>43618</c:v>
                </c:pt>
                <c:pt idx="195">
                  <c:v>43619</c:v>
                </c:pt>
                <c:pt idx="196">
                  <c:v>43620</c:v>
                </c:pt>
                <c:pt idx="197">
                  <c:v>43621</c:v>
                </c:pt>
                <c:pt idx="198">
                  <c:v>43622</c:v>
                </c:pt>
                <c:pt idx="199">
                  <c:v>43623</c:v>
                </c:pt>
                <c:pt idx="200">
                  <c:v>43624</c:v>
                </c:pt>
                <c:pt idx="201">
                  <c:v>43625</c:v>
                </c:pt>
                <c:pt idx="202">
                  <c:v>43626</c:v>
                </c:pt>
                <c:pt idx="203">
                  <c:v>43627</c:v>
                </c:pt>
                <c:pt idx="204">
                  <c:v>43628</c:v>
                </c:pt>
                <c:pt idx="205">
                  <c:v>43629</c:v>
                </c:pt>
                <c:pt idx="206">
                  <c:v>43630</c:v>
                </c:pt>
                <c:pt idx="207">
                  <c:v>43631</c:v>
                </c:pt>
                <c:pt idx="208">
                  <c:v>43632</c:v>
                </c:pt>
                <c:pt idx="209">
                  <c:v>43633</c:v>
                </c:pt>
                <c:pt idx="210">
                  <c:v>43634</c:v>
                </c:pt>
                <c:pt idx="211">
                  <c:v>43635</c:v>
                </c:pt>
                <c:pt idx="212">
                  <c:v>43636</c:v>
                </c:pt>
                <c:pt idx="213">
                  <c:v>43637</c:v>
                </c:pt>
                <c:pt idx="214">
                  <c:v>43638</c:v>
                </c:pt>
                <c:pt idx="215">
                  <c:v>43639</c:v>
                </c:pt>
                <c:pt idx="216">
                  <c:v>43640</c:v>
                </c:pt>
                <c:pt idx="217">
                  <c:v>43641</c:v>
                </c:pt>
                <c:pt idx="218">
                  <c:v>43642</c:v>
                </c:pt>
                <c:pt idx="219">
                  <c:v>43643</c:v>
                </c:pt>
                <c:pt idx="220">
                  <c:v>43644</c:v>
                </c:pt>
                <c:pt idx="221">
                  <c:v>43645</c:v>
                </c:pt>
                <c:pt idx="222">
                  <c:v>43646</c:v>
                </c:pt>
                <c:pt idx="223">
                  <c:v>43647</c:v>
                </c:pt>
                <c:pt idx="224">
                  <c:v>43648</c:v>
                </c:pt>
                <c:pt idx="225">
                  <c:v>43649</c:v>
                </c:pt>
                <c:pt idx="226">
                  <c:v>43650</c:v>
                </c:pt>
                <c:pt idx="227">
                  <c:v>43651</c:v>
                </c:pt>
                <c:pt idx="228">
                  <c:v>43652</c:v>
                </c:pt>
                <c:pt idx="229">
                  <c:v>43653</c:v>
                </c:pt>
                <c:pt idx="230">
                  <c:v>43654</c:v>
                </c:pt>
                <c:pt idx="231">
                  <c:v>43655</c:v>
                </c:pt>
                <c:pt idx="232">
                  <c:v>43656</c:v>
                </c:pt>
                <c:pt idx="233">
                  <c:v>43657</c:v>
                </c:pt>
                <c:pt idx="234">
                  <c:v>43658</c:v>
                </c:pt>
                <c:pt idx="235">
                  <c:v>43659</c:v>
                </c:pt>
                <c:pt idx="236">
                  <c:v>43660</c:v>
                </c:pt>
                <c:pt idx="237">
                  <c:v>43661</c:v>
                </c:pt>
                <c:pt idx="238">
                  <c:v>43662</c:v>
                </c:pt>
                <c:pt idx="239">
                  <c:v>43663</c:v>
                </c:pt>
                <c:pt idx="240">
                  <c:v>43664</c:v>
                </c:pt>
                <c:pt idx="241">
                  <c:v>43665</c:v>
                </c:pt>
                <c:pt idx="242">
                  <c:v>43666</c:v>
                </c:pt>
                <c:pt idx="243">
                  <c:v>43667</c:v>
                </c:pt>
                <c:pt idx="244">
                  <c:v>43668</c:v>
                </c:pt>
                <c:pt idx="245">
                  <c:v>43669</c:v>
                </c:pt>
                <c:pt idx="246">
                  <c:v>43670</c:v>
                </c:pt>
                <c:pt idx="247">
                  <c:v>43671</c:v>
                </c:pt>
                <c:pt idx="248">
                  <c:v>43672</c:v>
                </c:pt>
                <c:pt idx="249">
                  <c:v>43673</c:v>
                </c:pt>
                <c:pt idx="250">
                  <c:v>43674</c:v>
                </c:pt>
                <c:pt idx="251">
                  <c:v>43675</c:v>
                </c:pt>
                <c:pt idx="252">
                  <c:v>43676</c:v>
                </c:pt>
                <c:pt idx="253">
                  <c:v>43677</c:v>
                </c:pt>
                <c:pt idx="254">
                  <c:v>43678</c:v>
                </c:pt>
                <c:pt idx="255">
                  <c:v>43679</c:v>
                </c:pt>
                <c:pt idx="256">
                  <c:v>43680</c:v>
                </c:pt>
                <c:pt idx="257">
                  <c:v>43681</c:v>
                </c:pt>
                <c:pt idx="258">
                  <c:v>43682</c:v>
                </c:pt>
                <c:pt idx="259">
                  <c:v>43683</c:v>
                </c:pt>
                <c:pt idx="260">
                  <c:v>43684</c:v>
                </c:pt>
                <c:pt idx="261">
                  <c:v>43685</c:v>
                </c:pt>
                <c:pt idx="262">
                  <c:v>43686</c:v>
                </c:pt>
                <c:pt idx="263">
                  <c:v>43687</c:v>
                </c:pt>
                <c:pt idx="264">
                  <c:v>43688</c:v>
                </c:pt>
                <c:pt idx="265">
                  <c:v>43689</c:v>
                </c:pt>
                <c:pt idx="266">
                  <c:v>43690</c:v>
                </c:pt>
                <c:pt idx="267">
                  <c:v>43691</c:v>
                </c:pt>
                <c:pt idx="268">
                  <c:v>43692</c:v>
                </c:pt>
                <c:pt idx="269">
                  <c:v>43693</c:v>
                </c:pt>
                <c:pt idx="270">
                  <c:v>43694</c:v>
                </c:pt>
                <c:pt idx="271">
                  <c:v>43695</c:v>
                </c:pt>
                <c:pt idx="272">
                  <c:v>43696</c:v>
                </c:pt>
                <c:pt idx="273">
                  <c:v>43697</c:v>
                </c:pt>
                <c:pt idx="274">
                  <c:v>43698</c:v>
                </c:pt>
                <c:pt idx="275">
                  <c:v>43699</c:v>
                </c:pt>
                <c:pt idx="276">
                  <c:v>43700</c:v>
                </c:pt>
                <c:pt idx="277">
                  <c:v>43701</c:v>
                </c:pt>
                <c:pt idx="278">
                  <c:v>43702</c:v>
                </c:pt>
                <c:pt idx="279">
                  <c:v>43703</c:v>
                </c:pt>
                <c:pt idx="280">
                  <c:v>43704</c:v>
                </c:pt>
                <c:pt idx="281">
                  <c:v>43705</c:v>
                </c:pt>
                <c:pt idx="282">
                  <c:v>43706</c:v>
                </c:pt>
                <c:pt idx="283">
                  <c:v>43707</c:v>
                </c:pt>
                <c:pt idx="284">
                  <c:v>43708</c:v>
                </c:pt>
                <c:pt idx="285">
                  <c:v>43709</c:v>
                </c:pt>
                <c:pt idx="286">
                  <c:v>43710</c:v>
                </c:pt>
                <c:pt idx="287">
                  <c:v>43711</c:v>
                </c:pt>
                <c:pt idx="288">
                  <c:v>43712</c:v>
                </c:pt>
                <c:pt idx="289">
                  <c:v>43713</c:v>
                </c:pt>
                <c:pt idx="290">
                  <c:v>43714</c:v>
                </c:pt>
                <c:pt idx="291">
                  <c:v>43715</c:v>
                </c:pt>
                <c:pt idx="292">
                  <c:v>43716</c:v>
                </c:pt>
                <c:pt idx="293">
                  <c:v>43717</c:v>
                </c:pt>
                <c:pt idx="294">
                  <c:v>43718</c:v>
                </c:pt>
                <c:pt idx="295">
                  <c:v>43719</c:v>
                </c:pt>
                <c:pt idx="296">
                  <c:v>43720</c:v>
                </c:pt>
                <c:pt idx="297">
                  <c:v>43721</c:v>
                </c:pt>
                <c:pt idx="298">
                  <c:v>43722</c:v>
                </c:pt>
                <c:pt idx="299">
                  <c:v>43723</c:v>
                </c:pt>
                <c:pt idx="300">
                  <c:v>43724</c:v>
                </c:pt>
                <c:pt idx="301">
                  <c:v>43725</c:v>
                </c:pt>
                <c:pt idx="302">
                  <c:v>43726</c:v>
                </c:pt>
                <c:pt idx="303">
                  <c:v>43727</c:v>
                </c:pt>
                <c:pt idx="304">
                  <c:v>43728</c:v>
                </c:pt>
                <c:pt idx="305">
                  <c:v>43729</c:v>
                </c:pt>
                <c:pt idx="306">
                  <c:v>43730</c:v>
                </c:pt>
                <c:pt idx="307">
                  <c:v>43731</c:v>
                </c:pt>
                <c:pt idx="308">
                  <c:v>43732</c:v>
                </c:pt>
                <c:pt idx="309">
                  <c:v>43733</c:v>
                </c:pt>
                <c:pt idx="310">
                  <c:v>43734</c:v>
                </c:pt>
                <c:pt idx="311">
                  <c:v>43735</c:v>
                </c:pt>
                <c:pt idx="312">
                  <c:v>43736</c:v>
                </c:pt>
                <c:pt idx="313">
                  <c:v>43737</c:v>
                </c:pt>
                <c:pt idx="314">
                  <c:v>43738</c:v>
                </c:pt>
                <c:pt idx="315">
                  <c:v>43739</c:v>
                </c:pt>
                <c:pt idx="316">
                  <c:v>43740</c:v>
                </c:pt>
                <c:pt idx="317">
                  <c:v>43741</c:v>
                </c:pt>
                <c:pt idx="318">
                  <c:v>43742</c:v>
                </c:pt>
                <c:pt idx="319">
                  <c:v>43743</c:v>
                </c:pt>
                <c:pt idx="320">
                  <c:v>43744</c:v>
                </c:pt>
                <c:pt idx="321">
                  <c:v>43745</c:v>
                </c:pt>
                <c:pt idx="322">
                  <c:v>43746</c:v>
                </c:pt>
                <c:pt idx="323">
                  <c:v>43747</c:v>
                </c:pt>
                <c:pt idx="324">
                  <c:v>43748</c:v>
                </c:pt>
                <c:pt idx="325">
                  <c:v>43749</c:v>
                </c:pt>
                <c:pt idx="326">
                  <c:v>43750</c:v>
                </c:pt>
                <c:pt idx="327">
                  <c:v>43751</c:v>
                </c:pt>
                <c:pt idx="328">
                  <c:v>43752</c:v>
                </c:pt>
                <c:pt idx="329">
                  <c:v>43753</c:v>
                </c:pt>
                <c:pt idx="330">
                  <c:v>43754</c:v>
                </c:pt>
                <c:pt idx="331">
                  <c:v>43755</c:v>
                </c:pt>
                <c:pt idx="332">
                  <c:v>43756</c:v>
                </c:pt>
                <c:pt idx="333">
                  <c:v>43757</c:v>
                </c:pt>
                <c:pt idx="334">
                  <c:v>43758</c:v>
                </c:pt>
                <c:pt idx="335">
                  <c:v>43759</c:v>
                </c:pt>
                <c:pt idx="336">
                  <c:v>43760</c:v>
                </c:pt>
                <c:pt idx="337">
                  <c:v>43761</c:v>
                </c:pt>
                <c:pt idx="338">
                  <c:v>43762</c:v>
                </c:pt>
                <c:pt idx="339">
                  <c:v>43763</c:v>
                </c:pt>
                <c:pt idx="340">
                  <c:v>43764</c:v>
                </c:pt>
                <c:pt idx="341">
                  <c:v>43765</c:v>
                </c:pt>
                <c:pt idx="342">
                  <c:v>43766</c:v>
                </c:pt>
                <c:pt idx="343">
                  <c:v>43767</c:v>
                </c:pt>
                <c:pt idx="344">
                  <c:v>43768</c:v>
                </c:pt>
                <c:pt idx="345">
                  <c:v>43769</c:v>
                </c:pt>
                <c:pt idx="346">
                  <c:v>43770</c:v>
                </c:pt>
                <c:pt idx="347">
                  <c:v>43771</c:v>
                </c:pt>
                <c:pt idx="348">
                  <c:v>43772</c:v>
                </c:pt>
                <c:pt idx="349">
                  <c:v>43773</c:v>
                </c:pt>
                <c:pt idx="350">
                  <c:v>43774</c:v>
                </c:pt>
                <c:pt idx="351">
                  <c:v>43775</c:v>
                </c:pt>
                <c:pt idx="352">
                  <c:v>43776</c:v>
                </c:pt>
                <c:pt idx="353">
                  <c:v>43777</c:v>
                </c:pt>
                <c:pt idx="354">
                  <c:v>43778</c:v>
                </c:pt>
                <c:pt idx="355">
                  <c:v>43779</c:v>
                </c:pt>
                <c:pt idx="356">
                  <c:v>43780</c:v>
                </c:pt>
                <c:pt idx="357">
                  <c:v>43781</c:v>
                </c:pt>
                <c:pt idx="358">
                  <c:v>43782</c:v>
                </c:pt>
                <c:pt idx="359">
                  <c:v>43783</c:v>
                </c:pt>
                <c:pt idx="360">
                  <c:v>43784</c:v>
                </c:pt>
                <c:pt idx="361">
                  <c:v>43785</c:v>
                </c:pt>
                <c:pt idx="362">
                  <c:v>43786</c:v>
                </c:pt>
                <c:pt idx="363">
                  <c:v>43787</c:v>
                </c:pt>
                <c:pt idx="364">
                  <c:v>43788</c:v>
                </c:pt>
                <c:pt idx="365">
                  <c:v>43789</c:v>
                </c:pt>
                <c:pt idx="366">
                  <c:v>43790</c:v>
                </c:pt>
                <c:pt idx="367">
                  <c:v>43791</c:v>
                </c:pt>
                <c:pt idx="368">
                  <c:v>43792</c:v>
                </c:pt>
                <c:pt idx="369">
                  <c:v>43793</c:v>
                </c:pt>
                <c:pt idx="370">
                  <c:v>43794</c:v>
                </c:pt>
                <c:pt idx="371">
                  <c:v>43795</c:v>
                </c:pt>
                <c:pt idx="372">
                  <c:v>43796</c:v>
                </c:pt>
                <c:pt idx="373">
                  <c:v>43797</c:v>
                </c:pt>
                <c:pt idx="374">
                  <c:v>43798</c:v>
                </c:pt>
                <c:pt idx="375">
                  <c:v>43799</c:v>
                </c:pt>
                <c:pt idx="376">
                  <c:v>43800</c:v>
                </c:pt>
                <c:pt idx="377">
                  <c:v>43801</c:v>
                </c:pt>
                <c:pt idx="378">
                  <c:v>43802</c:v>
                </c:pt>
                <c:pt idx="379">
                  <c:v>43803</c:v>
                </c:pt>
                <c:pt idx="380">
                  <c:v>43804</c:v>
                </c:pt>
                <c:pt idx="381">
                  <c:v>43805</c:v>
                </c:pt>
                <c:pt idx="382">
                  <c:v>43806</c:v>
                </c:pt>
                <c:pt idx="383">
                  <c:v>43807</c:v>
                </c:pt>
                <c:pt idx="384">
                  <c:v>43808</c:v>
                </c:pt>
                <c:pt idx="385">
                  <c:v>43809</c:v>
                </c:pt>
                <c:pt idx="386">
                  <c:v>43810</c:v>
                </c:pt>
                <c:pt idx="387">
                  <c:v>43811</c:v>
                </c:pt>
                <c:pt idx="388">
                  <c:v>43812</c:v>
                </c:pt>
                <c:pt idx="389">
                  <c:v>43813</c:v>
                </c:pt>
                <c:pt idx="390">
                  <c:v>43814</c:v>
                </c:pt>
                <c:pt idx="391">
                  <c:v>43815</c:v>
                </c:pt>
                <c:pt idx="392">
                  <c:v>43816</c:v>
                </c:pt>
                <c:pt idx="393">
                  <c:v>43817</c:v>
                </c:pt>
                <c:pt idx="394">
                  <c:v>43818</c:v>
                </c:pt>
                <c:pt idx="395">
                  <c:v>43819</c:v>
                </c:pt>
                <c:pt idx="396">
                  <c:v>43820</c:v>
                </c:pt>
                <c:pt idx="397">
                  <c:v>43821</c:v>
                </c:pt>
                <c:pt idx="398">
                  <c:v>43822</c:v>
                </c:pt>
                <c:pt idx="399">
                  <c:v>43823</c:v>
                </c:pt>
                <c:pt idx="400">
                  <c:v>43824</c:v>
                </c:pt>
                <c:pt idx="401">
                  <c:v>43825</c:v>
                </c:pt>
                <c:pt idx="402">
                  <c:v>43826</c:v>
                </c:pt>
                <c:pt idx="403">
                  <c:v>43827</c:v>
                </c:pt>
                <c:pt idx="404">
                  <c:v>43828</c:v>
                </c:pt>
                <c:pt idx="405">
                  <c:v>43829</c:v>
                </c:pt>
                <c:pt idx="406">
                  <c:v>43830</c:v>
                </c:pt>
                <c:pt idx="407">
                  <c:v>43831</c:v>
                </c:pt>
                <c:pt idx="408">
                  <c:v>43832</c:v>
                </c:pt>
                <c:pt idx="409">
                  <c:v>43833</c:v>
                </c:pt>
                <c:pt idx="410">
                  <c:v>43834</c:v>
                </c:pt>
                <c:pt idx="411">
                  <c:v>43835</c:v>
                </c:pt>
                <c:pt idx="412">
                  <c:v>43836</c:v>
                </c:pt>
                <c:pt idx="413">
                  <c:v>43837</c:v>
                </c:pt>
                <c:pt idx="414">
                  <c:v>43838</c:v>
                </c:pt>
                <c:pt idx="415">
                  <c:v>43839</c:v>
                </c:pt>
                <c:pt idx="416">
                  <c:v>43840</c:v>
                </c:pt>
                <c:pt idx="417">
                  <c:v>43841</c:v>
                </c:pt>
                <c:pt idx="418">
                  <c:v>43842</c:v>
                </c:pt>
                <c:pt idx="419">
                  <c:v>43843</c:v>
                </c:pt>
                <c:pt idx="420">
                  <c:v>43844</c:v>
                </c:pt>
                <c:pt idx="421">
                  <c:v>43845</c:v>
                </c:pt>
                <c:pt idx="422">
                  <c:v>43846</c:v>
                </c:pt>
                <c:pt idx="423">
                  <c:v>43847</c:v>
                </c:pt>
                <c:pt idx="424">
                  <c:v>43848</c:v>
                </c:pt>
                <c:pt idx="425">
                  <c:v>43849</c:v>
                </c:pt>
                <c:pt idx="426">
                  <c:v>43850</c:v>
                </c:pt>
                <c:pt idx="427">
                  <c:v>43851</c:v>
                </c:pt>
                <c:pt idx="428">
                  <c:v>43852</c:v>
                </c:pt>
                <c:pt idx="429">
                  <c:v>43853</c:v>
                </c:pt>
                <c:pt idx="430">
                  <c:v>43854</c:v>
                </c:pt>
                <c:pt idx="431">
                  <c:v>43855</c:v>
                </c:pt>
                <c:pt idx="432">
                  <c:v>43856</c:v>
                </c:pt>
                <c:pt idx="433">
                  <c:v>43857</c:v>
                </c:pt>
                <c:pt idx="434">
                  <c:v>43858</c:v>
                </c:pt>
                <c:pt idx="435">
                  <c:v>43859</c:v>
                </c:pt>
                <c:pt idx="436">
                  <c:v>43860</c:v>
                </c:pt>
                <c:pt idx="437">
                  <c:v>43861</c:v>
                </c:pt>
                <c:pt idx="438">
                  <c:v>43862</c:v>
                </c:pt>
                <c:pt idx="439">
                  <c:v>43863</c:v>
                </c:pt>
                <c:pt idx="440">
                  <c:v>43864</c:v>
                </c:pt>
                <c:pt idx="441">
                  <c:v>43865</c:v>
                </c:pt>
                <c:pt idx="442">
                  <c:v>43866</c:v>
                </c:pt>
                <c:pt idx="443">
                  <c:v>43867</c:v>
                </c:pt>
                <c:pt idx="444">
                  <c:v>43868</c:v>
                </c:pt>
                <c:pt idx="445">
                  <c:v>43869</c:v>
                </c:pt>
                <c:pt idx="446">
                  <c:v>43870</c:v>
                </c:pt>
                <c:pt idx="447">
                  <c:v>43871</c:v>
                </c:pt>
                <c:pt idx="448">
                  <c:v>43872</c:v>
                </c:pt>
                <c:pt idx="449">
                  <c:v>43873</c:v>
                </c:pt>
                <c:pt idx="450">
                  <c:v>43874</c:v>
                </c:pt>
                <c:pt idx="451">
                  <c:v>43875</c:v>
                </c:pt>
                <c:pt idx="452">
                  <c:v>43876</c:v>
                </c:pt>
                <c:pt idx="453">
                  <c:v>43877</c:v>
                </c:pt>
                <c:pt idx="454">
                  <c:v>43878</c:v>
                </c:pt>
                <c:pt idx="455">
                  <c:v>43879</c:v>
                </c:pt>
                <c:pt idx="456">
                  <c:v>43880</c:v>
                </c:pt>
                <c:pt idx="457">
                  <c:v>43881</c:v>
                </c:pt>
                <c:pt idx="458">
                  <c:v>43882</c:v>
                </c:pt>
                <c:pt idx="459">
                  <c:v>43883</c:v>
                </c:pt>
                <c:pt idx="460">
                  <c:v>43884</c:v>
                </c:pt>
                <c:pt idx="461">
                  <c:v>43885</c:v>
                </c:pt>
                <c:pt idx="462">
                  <c:v>43886</c:v>
                </c:pt>
                <c:pt idx="463">
                  <c:v>43887</c:v>
                </c:pt>
                <c:pt idx="464">
                  <c:v>43888</c:v>
                </c:pt>
                <c:pt idx="465">
                  <c:v>43889</c:v>
                </c:pt>
                <c:pt idx="466">
                  <c:v>43890</c:v>
                </c:pt>
                <c:pt idx="467">
                  <c:v>43891</c:v>
                </c:pt>
                <c:pt idx="468">
                  <c:v>43892</c:v>
                </c:pt>
                <c:pt idx="469">
                  <c:v>43893</c:v>
                </c:pt>
                <c:pt idx="470">
                  <c:v>43894</c:v>
                </c:pt>
                <c:pt idx="471">
                  <c:v>43895</c:v>
                </c:pt>
                <c:pt idx="472">
                  <c:v>43896</c:v>
                </c:pt>
                <c:pt idx="473">
                  <c:v>43897</c:v>
                </c:pt>
                <c:pt idx="474">
                  <c:v>43898</c:v>
                </c:pt>
                <c:pt idx="475">
                  <c:v>43899</c:v>
                </c:pt>
                <c:pt idx="476">
                  <c:v>43900</c:v>
                </c:pt>
                <c:pt idx="477">
                  <c:v>43901</c:v>
                </c:pt>
                <c:pt idx="478">
                  <c:v>43902</c:v>
                </c:pt>
                <c:pt idx="479">
                  <c:v>43903</c:v>
                </c:pt>
                <c:pt idx="480">
                  <c:v>43904</c:v>
                </c:pt>
                <c:pt idx="481">
                  <c:v>43905</c:v>
                </c:pt>
                <c:pt idx="482">
                  <c:v>43906</c:v>
                </c:pt>
                <c:pt idx="483">
                  <c:v>43907</c:v>
                </c:pt>
                <c:pt idx="484">
                  <c:v>43908</c:v>
                </c:pt>
                <c:pt idx="485">
                  <c:v>43909</c:v>
                </c:pt>
                <c:pt idx="486">
                  <c:v>43910</c:v>
                </c:pt>
                <c:pt idx="487">
                  <c:v>43911</c:v>
                </c:pt>
                <c:pt idx="488">
                  <c:v>43912</c:v>
                </c:pt>
                <c:pt idx="489">
                  <c:v>43913</c:v>
                </c:pt>
                <c:pt idx="490">
                  <c:v>43914</c:v>
                </c:pt>
                <c:pt idx="491">
                  <c:v>43915</c:v>
                </c:pt>
                <c:pt idx="492">
                  <c:v>43916</c:v>
                </c:pt>
                <c:pt idx="493">
                  <c:v>43917</c:v>
                </c:pt>
                <c:pt idx="494">
                  <c:v>43918</c:v>
                </c:pt>
                <c:pt idx="495">
                  <c:v>43919</c:v>
                </c:pt>
                <c:pt idx="496">
                  <c:v>43920</c:v>
                </c:pt>
                <c:pt idx="497">
                  <c:v>43921</c:v>
                </c:pt>
                <c:pt idx="498">
                  <c:v>43922</c:v>
                </c:pt>
                <c:pt idx="499">
                  <c:v>43923</c:v>
                </c:pt>
                <c:pt idx="500">
                  <c:v>43924</c:v>
                </c:pt>
                <c:pt idx="501">
                  <c:v>43925</c:v>
                </c:pt>
                <c:pt idx="502">
                  <c:v>43926</c:v>
                </c:pt>
                <c:pt idx="503">
                  <c:v>43927</c:v>
                </c:pt>
                <c:pt idx="504">
                  <c:v>43928</c:v>
                </c:pt>
                <c:pt idx="505">
                  <c:v>43929</c:v>
                </c:pt>
                <c:pt idx="506">
                  <c:v>43930</c:v>
                </c:pt>
                <c:pt idx="507">
                  <c:v>43931</c:v>
                </c:pt>
                <c:pt idx="508">
                  <c:v>43932</c:v>
                </c:pt>
                <c:pt idx="509">
                  <c:v>43933</c:v>
                </c:pt>
                <c:pt idx="510">
                  <c:v>43934</c:v>
                </c:pt>
                <c:pt idx="511">
                  <c:v>43935</c:v>
                </c:pt>
                <c:pt idx="512">
                  <c:v>43936</c:v>
                </c:pt>
                <c:pt idx="513">
                  <c:v>43937</c:v>
                </c:pt>
                <c:pt idx="514">
                  <c:v>43938</c:v>
                </c:pt>
                <c:pt idx="515">
                  <c:v>43939</c:v>
                </c:pt>
                <c:pt idx="516">
                  <c:v>43940</c:v>
                </c:pt>
                <c:pt idx="517">
                  <c:v>43941</c:v>
                </c:pt>
                <c:pt idx="518">
                  <c:v>43942</c:v>
                </c:pt>
                <c:pt idx="519">
                  <c:v>43943</c:v>
                </c:pt>
                <c:pt idx="520">
                  <c:v>43944</c:v>
                </c:pt>
                <c:pt idx="521">
                  <c:v>43945</c:v>
                </c:pt>
                <c:pt idx="522">
                  <c:v>43946</c:v>
                </c:pt>
                <c:pt idx="523">
                  <c:v>43947</c:v>
                </c:pt>
                <c:pt idx="524">
                  <c:v>43948</c:v>
                </c:pt>
                <c:pt idx="525">
                  <c:v>43949</c:v>
                </c:pt>
                <c:pt idx="526">
                  <c:v>43950</c:v>
                </c:pt>
                <c:pt idx="527">
                  <c:v>43951</c:v>
                </c:pt>
                <c:pt idx="528">
                  <c:v>43952</c:v>
                </c:pt>
                <c:pt idx="529">
                  <c:v>43953</c:v>
                </c:pt>
                <c:pt idx="530">
                  <c:v>43954</c:v>
                </c:pt>
                <c:pt idx="531">
                  <c:v>43955</c:v>
                </c:pt>
                <c:pt idx="532">
                  <c:v>43956</c:v>
                </c:pt>
                <c:pt idx="533">
                  <c:v>43957</c:v>
                </c:pt>
                <c:pt idx="534">
                  <c:v>43958</c:v>
                </c:pt>
                <c:pt idx="535">
                  <c:v>43959</c:v>
                </c:pt>
                <c:pt idx="536">
                  <c:v>43960</c:v>
                </c:pt>
                <c:pt idx="537">
                  <c:v>43961</c:v>
                </c:pt>
                <c:pt idx="538">
                  <c:v>43962</c:v>
                </c:pt>
                <c:pt idx="539">
                  <c:v>43963</c:v>
                </c:pt>
                <c:pt idx="540">
                  <c:v>43964</c:v>
                </c:pt>
                <c:pt idx="541">
                  <c:v>43965</c:v>
                </c:pt>
                <c:pt idx="542">
                  <c:v>43966</c:v>
                </c:pt>
                <c:pt idx="543">
                  <c:v>43967</c:v>
                </c:pt>
                <c:pt idx="544">
                  <c:v>43968</c:v>
                </c:pt>
                <c:pt idx="545">
                  <c:v>43969</c:v>
                </c:pt>
                <c:pt idx="546">
                  <c:v>43970</c:v>
                </c:pt>
                <c:pt idx="547">
                  <c:v>43971</c:v>
                </c:pt>
                <c:pt idx="548">
                  <c:v>43972</c:v>
                </c:pt>
                <c:pt idx="549">
                  <c:v>43973</c:v>
                </c:pt>
                <c:pt idx="550">
                  <c:v>43974</c:v>
                </c:pt>
                <c:pt idx="551">
                  <c:v>43975</c:v>
                </c:pt>
                <c:pt idx="552">
                  <c:v>43976</c:v>
                </c:pt>
                <c:pt idx="553">
                  <c:v>43977</c:v>
                </c:pt>
              </c:numCache>
            </c:numRef>
          </c:cat>
          <c:val>
            <c:numRef>
              <c:f>运行数据!$DX$7:$DX$999</c:f>
              <c:numCache>
                <c:formatCode>#,##0_ </c:formatCode>
                <c:ptCount val="993"/>
                <c:pt idx="309">
                  <c:v>0</c:v>
                </c:pt>
                <c:pt idx="333">
                  <c:v>18.8</c:v>
                </c:pt>
                <c:pt idx="334">
                  <c:v>32</c:v>
                </c:pt>
                <c:pt idx="335">
                  <c:v>33</c:v>
                </c:pt>
                <c:pt idx="336">
                  <c:v>41</c:v>
                </c:pt>
                <c:pt idx="337">
                  <c:v>32</c:v>
                </c:pt>
                <c:pt idx="338">
                  <c:v>33</c:v>
                </c:pt>
                <c:pt idx="339">
                  <c:v>25</c:v>
                </c:pt>
                <c:pt idx="340">
                  <c:v>22</c:v>
                </c:pt>
                <c:pt idx="341">
                  <c:v>22</c:v>
                </c:pt>
                <c:pt idx="342">
                  <c:v>25</c:v>
                </c:pt>
                <c:pt idx="343">
                  <c:v>21</c:v>
                </c:pt>
                <c:pt idx="344">
                  <c:v>18.899999999999999</c:v>
                </c:pt>
                <c:pt idx="345">
                  <c:v>18.899999999999999</c:v>
                </c:pt>
                <c:pt idx="346">
                  <c:v>25</c:v>
                </c:pt>
                <c:pt idx="347">
                  <c:v>24</c:v>
                </c:pt>
                <c:pt idx="348">
                  <c:v>22.64</c:v>
                </c:pt>
                <c:pt idx="349">
                  <c:v>24</c:v>
                </c:pt>
                <c:pt idx="350">
                  <c:v>28</c:v>
                </c:pt>
                <c:pt idx="351">
                  <c:v>26</c:v>
                </c:pt>
                <c:pt idx="352">
                  <c:v>25</c:v>
                </c:pt>
                <c:pt idx="353">
                  <c:v>23</c:v>
                </c:pt>
                <c:pt idx="354">
                  <c:v>20</c:v>
                </c:pt>
                <c:pt idx="355">
                  <c:v>19.841584158415799</c:v>
                </c:pt>
                <c:pt idx="356">
                  <c:v>17.782178217821802</c:v>
                </c:pt>
                <c:pt idx="357">
                  <c:v>19.2673267326733</c:v>
                </c:pt>
                <c:pt idx="358">
                  <c:v>17.366336633663401</c:v>
                </c:pt>
                <c:pt idx="359">
                  <c:v>18.3960396039604</c:v>
                </c:pt>
                <c:pt idx="360">
                  <c:v>24.0594059405941</c:v>
                </c:pt>
                <c:pt idx="361">
                  <c:v>24.0594059405941</c:v>
                </c:pt>
                <c:pt idx="362">
                  <c:v>22.7920792079208</c:v>
                </c:pt>
                <c:pt idx="363">
                  <c:v>23</c:v>
                </c:pt>
                <c:pt idx="364">
                  <c:v>19</c:v>
                </c:pt>
                <c:pt idx="365">
                  <c:v>18.3762376237624</c:v>
                </c:pt>
                <c:pt idx="366">
                  <c:v>15.5445544554455</c:v>
                </c:pt>
                <c:pt idx="367">
                  <c:v>17.900990099009899</c:v>
                </c:pt>
                <c:pt idx="368">
                  <c:v>15.722772277227699</c:v>
                </c:pt>
                <c:pt idx="369">
                  <c:v>15</c:v>
                </c:pt>
                <c:pt idx="370">
                  <c:v>14</c:v>
                </c:pt>
                <c:pt idx="371">
                  <c:v>12</c:v>
                </c:pt>
                <c:pt idx="372">
                  <c:v>12.0594059405941</c:v>
                </c:pt>
                <c:pt idx="373">
                  <c:v>12.356435643564399</c:v>
                </c:pt>
                <c:pt idx="374">
                  <c:v>8.7524752475247496</c:v>
                </c:pt>
                <c:pt idx="375">
                  <c:v>8.5940594059405893</c:v>
                </c:pt>
                <c:pt idx="376">
                  <c:v>7.1881188118811901</c:v>
                </c:pt>
                <c:pt idx="377">
                  <c:v>7.1089108910891099</c:v>
                </c:pt>
                <c:pt idx="378">
                  <c:v>6.6732673267326703</c:v>
                </c:pt>
                <c:pt idx="379">
                  <c:v>6.71287128712871</c:v>
                </c:pt>
                <c:pt idx="380">
                  <c:v>5.9405940594059397</c:v>
                </c:pt>
                <c:pt idx="381">
                  <c:v>6.8910891089108901</c:v>
                </c:pt>
                <c:pt idx="382">
                  <c:v>5</c:v>
                </c:pt>
                <c:pt idx="383">
                  <c:v>6</c:v>
                </c:pt>
                <c:pt idx="384">
                  <c:v>6</c:v>
                </c:pt>
                <c:pt idx="385">
                  <c:v>5</c:v>
                </c:pt>
                <c:pt idx="386">
                  <c:v>5</c:v>
                </c:pt>
                <c:pt idx="387">
                  <c:v>7.7623762376237604</c:v>
                </c:pt>
                <c:pt idx="388">
                  <c:v>7.0891089108910901</c:v>
                </c:pt>
                <c:pt idx="389">
                  <c:v>7</c:v>
                </c:pt>
                <c:pt idx="390">
                  <c:v>6</c:v>
                </c:pt>
                <c:pt idx="391">
                  <c:v>6</c:v>
                </c:pt>
                <c:pt idx="392">
                  <c:v>6</c:v>
                </c:pt>
                <c:pt idx="393">
                  <c:v>5</c:v>
                </c:pt>
                <c:pt idx="394">
                  <c:v>6</c:v>
                </c:pt>
                <c:pt idx="395">
                  <c:v>5</c:v>
                </c:pt>
                <c:pt idx="396">
                  <c:v>6</c:v>
                </c:pt>
                <c:pt idx="397">
                  <c:v>7</c:v>
                </c:pt>
                <c:pt idx="398">
                  <c:v>6</c:v>
                </c:pt>
                <c:pt idx="399">
                  <c:v>8</c:v>
                </c:pt>
                <c:pt idx="400">
                  <c:v>7</c:v>
                </c:pt>
                <c:pt idx="401">
                  <c:v>7</c:v>
                </c:pt>
                <c:pt idx="402">
                  <c:v>5</c:v>
                </c:pt>
                <c:pt idx="403">
                  <c:v>9</c:v>
                </c:pt>
                <c:pt idx="404">
                  <c:v>6</c:v>
                </c:pt>
                <c:pt idx="405">
                  <c:v>7</c:v>
                </c:pt>
                <c:pt idx="406">
                  <c:v>7</c:v>
                </c:pt>
                <c:pt idx="407">
                  <c:v>7</c:v>
                </c:pt>
                <c:pt idx="408">
                  <c:v>7</c:v>
                </c:pt>
                <c:pt idx="409">
                  <c:v>7</c:v>
                </c:pt>
                <c:pt idx="410">
                  <c:v>7</c:v>
                </c:pt>
                <c:pt idx="411">
                  <c:v>6</c:v>
                </c:pt>
                <c:pt idx="412">
                  <c:v>6</c:v>
                </c:pt>
                <c:pt idx="413">
                  <c:v>6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6</c:v>
                </c:pt>
                <c:pt idx="420">
                  <c:v>6</c:v>
                </c:pt>
                <c:pt idx="421">
                  <c:v>4</c:v>
                </c:pt>
                <c:pt idx="422">
                  <c:v>2</c:v>
                </c:pt>
                <c:pt idx="423">
                  <c:v>4</c:v>
                </c:pt>
                <c:pt idx="424">
                  <c:v>5</c:v>
                </c:pt>
                <c:pt idx="425">
                  <c:v>11</c:v>
                </c:pt>
                <c:pt idx="426">
                  <c:v>10</c:v>
                </c:pt>
                <c:pt idx="427">
                  <c:v>6</c:v>
                </c:pt>
                <c:pt idx="428">
                  <c:v>4</c:v>
                </c:pt>
                <c:pt idx="429">
                  <c:v>1</c:v>
                </c:pt>
                <c:pt idx="430">
                  <c:v>4</c:v>
                </c:pt>
                <c:pt idx="431">
                  <c:v>4</c:v>
                </c:pt>
                <c:pt idx="432">
                  <c:v>5</c:v>
                </c:pt>
                <c:pt idx="433">
                  <c:v>2</c:v>
                </c:pt>
                <c:pt idx="434">
                  <c:v>5</c:v>
                </c:pt>
                <c:pt idx="435">
                  <c:v>4</c:v>
                </c:pt>
                <c:pt idx="436">
                  <c:v>7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6</c:v>
                </c:pt>
                <c:pt idx="441">
                  <c:v>5</c:v>
                </c:pt>
                <c:pt idx="442">
                  <c:v>6</c:v>
                </c:pt>
                <c:pt idx="443">
                  <c:v>5</c:v>
                </c:pt>
                <c:pt idx="444">
                  <c:v>6</c:v>
                </c:pt>
                <c:pt idx="445">
                  <c:v>7</c:v>
                </c:pt>
                <c:pt idx="446">
                  <c:v>10</c:v>
                </c:pt>
                <c:pt idx="447">
                  <c:v>10</c:v>
                </c:pt>
                <c:pt idx="448">
                  <c:v>11</c:v>
                </c:pt>
                <c:pt idx="449">
                  <c:v>15</c:v>
                </c:pt>
                <c:pt idx="450">
                  <c:v>18</c:v>
                </c:pt>
                <c:pt idx="451">
                  <c:v>25</c:v>
                </c:pt>
                <c:pt idx="452">
                  <c:v>23</c:v>
                </c:pt>
                <c:pt idx="453">
                  <c:v>22</c:v>
                </c:pt>
                <c:pt idx="454">
                  <c:v>17</c:v>
                </c:pt>
                <c:pt idx="455">
                  <c:v>13</c:v>
                </c:pt>
                <c:pt idx="456">
                  <c:v>10</c:v>
                </c:pt>
                <c:pt idx="457">
                  <c:v>9</c:v>
                </c:pt>
                <c:pt idx="458">
                  <c:v>8.74</c:v>
                </c:pt>
                <c:pt idx="459">
                  <c:v>9</c:v>
                </c:pt>
                <c:pt idx="460">
                  <c:v>8</c:v>
                </c:pt>
                <c:pt idx="461">
                  <c:v>8</c:v>
                </c:pt>
                <c:pt idx="462" formatCode="#,##0_);[Red]\(#,##0\)">
                  <c:v>10</c:v>
                </c:pt>
                <c:pt idx="463" formatCode="#,##0_);[Red]\(#,##0\)">
                  <c:v>8</c:v>
                </c:pt>
                <c:pt idx="464" formatCode="#,##0_);[Red]\(#,##0\)">
                  <c:v>9</c:v>
                </c:pt>
                <c:pt idx="465" formatCode="#,##0_);[Red]\(#,##0\)">
                  <c:v>8</c:v>
                </c:pt>
                <c:pt idx="466" formatCode="#,##0_);[Red]\(#,##0\)">
                  <c:v>11</c:v>
                </c:pt>
                <c:pt idx="467" formatCode="#,##0_);[Red]\(#,##0\)">
                  <c:v>11</c:v>
                </c:pt>
                <c:pt idx="468" formatCode="#,##0_);[Red]\(#,##0\)">
                  <c:v>10</c:v>
                </c:pt>
                <c:pt idx="469" formatCode="#,##0_);[Red]\(#,##0\)">
                  <c:v>10</c:v>
                </c:pt>
                <c:pt idx="470" formatCode="#,##0_);[Red]\(#,##0\)">
                  <c:v>8</c:v>
                </c:pt>
                <c:pt idx="471" formatCode="#,##0_);[Red]\(#,##0\)">
                  <c:v>11</c:v>
                </c:pt>
                <c:pt idx="472" formatCode="#,##0_);[Red]\(#,##0\)">
                  <c:v>12</c:v>
                </c:pt>
                <c:pt idx="473" formatCode="#,##0_);[Red]\(#,##0\)">
                  <c:v>10</c:v>
                </c:pt>
                <c:pt idx="474" formatCode="#,##0_);[Red]\(#,##0\)">
                  <c:v>8</c:v>
                </c:pt>
                <c:pt idx="475" formatCode="#,##0_);[Red]\(#,##0\)">
                  <c:v>7</c:v>
                </c:pt>
                <c:pt idx="476" formatCode="#,##0_);[Red]\(#,##0\)">
                  <c:v>8</c:v>
                </c:pt>
                <c:pt idx="477" formatCode="#,##0_);[Red]\(#,##0\)">
                  <c:v>7</c:v>
                </c:pt>
                <c:pt idx="478" formatCode="#,##0_);[Red]\(#,##0\)">
                  <c:v>8</c:v>
                </c:pt>
                <c:pt idx="479" formatCode="#,##0_);[Red]\(#,##0\)">
                  <c:v>10</c:v>
                </c:pt>
                <c:pt idx="480" formatCode="#,##0_);[Red]\(#,##0\)">
                  <c:v>10</c:v>
                </c:pt>
                <c:pt idx="481" formatCode="#,##0_);[Red]\(#,##0\)">
                  <c:v>12</c:v>
                </c:pt>
                <c:pt idx="482" formatCode="#,##0_);[Red]\(#,##0\)">
                  <c:v>12</c:v>
                </c:pt>
                <c:pt idx="483" formatCode="#,##0_);[Red]\(#,##0\)">
                  <c:v>12</c:v>
                </c:pt>
                <c:pt idx="484" formatCode="#,##0_);[Red]\(#,##0\)">
                  <c:v>12</c:v>
                </c:pt>
                <c:pt idx="485" formatCode="#,##0_);[Red]\(#,##0\)">
                  <c:v>10</c:v>
                </c:pt>
                <c:pt idx="486" formatCode="#,##0_);[Red]\(#,##0\)">
                  <c:v>11</c:v>
                </c:pt>
                <c:pt idx="487" formatCode="#,##0_);[Red]\(#,##0\)">
                  <c:v>11</c:v>
                </c:pt>
                <c:pt idx="488" formatCode="#,##0_);[Red]\(#,##0\)">
                  <c:v>11</c:v>
                </c:pt>
                <c:pt idx="489" formatCode="#,##0_);[Red]\(#,##0\)">
                  <c:v>10</c:v>
                </c:pt>
                <c:pt idx="490" formatCode="#,##0_);[Red]\(#,##0\)">
                  <c:v>9</c:v>
                </c:pt>
                <c:pt idx="491" formatCode="#,##0_);[Red]\(#,##0\)">
                  <c:v>11</c:v>
                </c:pt>
                <c:pt idx="492" formatCode="#,##0_);[Red]\(#,##0\)">
                  <c:v>12</c:v>
                </c:pt>
                <c:pt idx="493" formatCode="#,##0_);[Red]\(#,##0\)">
                  <c:v>11</c:v>
                </c:pt>
                <c:pt idx="494" formatCode="#,##0_);[Red]\(#,##0\)">
                  <c:v>10</c:v>
                </c:pt>
                <c:pt idx="495" formatCode="#,##0_);[Red]\(#,##0\)">
                  <c:v>10</c:v>
                </c:pt>
                <c:pt idx="496" formatCode="#,##0_);[Red]\(#,##0\)">
                  <c:v>10</c:v>
                </c:pt>
                <c:pt idx="497" formatCode="#,##0_);[Red]\(#,##0\)">
                  <c:v>10</c:v>
                </c:pt>
                <c:pt idx="498" formatCode="#,##0_);[Red]\(#,##0\)">
                  <c:v>9</c:v>
                </c:pt>
                <c:pt idx="499" formatCode="#,##0_);[Red]\(#,##0\)">
                  <c:v>12</c:v>
                </c:pt>
                <c:pt idx="500" formatCode="#,##0_);[Red]\(#,##0\)">
                  <c:v>12</c:v>
                </c:pt>
                <c:pt idx="501" formatCode="#,##0_);[Red]\(#,##0\)">
                  <c:v>12</c:v>
                </c:pt>
                <c:pt idx="502" formatCode="#,##0_);[Red]\(#,##0\)">
                  <c:v>14</c:v>
                </c:pt>
                <c:pt idx="503" formatCode="#,##0_);[Red]\(#,##0\)">
                  <c:v>13</c:v>
                </c:pt>
                <c:pt idx="504" formatCode="#,##0_);[Red]\(#,##0\)">
                  <c:v>12</c:v>
                </c:pt>
                <c:pt idx="505" formatCode="#,##0_);[Red]\(#,##0\)">
                  <c:v>9</c:v>
                </c:pt>
                <c:pt idx="506" formatCode="#,##0_);[Red]\(#,##0\)">
                  <c:v>13</c:v>
                </c:pt>
                <c:pt idx="507" formatCode="#,##0_);[Red]\(#,##0\)">
                  <c:v>13</c:v>
                </c:pt>
                <c:pt idx="508" formatCode="#,##0_);[Red]\(#,##0\)">
                  <c:v>12</c:v>
                </c:pt>
                <c:pt idx="509" formatCode="#,##0_);[Red]\(#,##0\)">
                  <c:v>10</c:v>
                </c:pt>
                <c:pt idx="510" formatCode="#,##0_);[Red]\(#,##0\)">
                  <c:v>10</c:v>
                </c:pt>
                <c:pt idx="511" formatCode="#,##0_);[Red]\(#,##0\)">
                  <c:v>11</c:v>
                </c:pt>
                <c:pt idx="512" formatCode="#,##0_);[Red]\(#,##0\)">
                  <c:v>12</c:v>
                </c:pt>
                <c:pt idx="513" formatCode="#,##0_);[Red]\(#,##0\)">
                  <c:v>8</c:v>
                </c:pt>
                <c:pt idx="514" formatCode="#,##0_);[Red]\(#,##0\)">
                  <c:v>13</c:v>
                </c:pt>
                <c:pt idx="515" formatCode="#,##0_);[Red]\(#,##0\)">
                  <c:v>13</c:v>
                </c:pt>
                <c:pt idx="516" formatCode="#,##0_);[Red]\(#,##0\)">
                  <c:v>9</c:v>
                </c:pt>
                <c:pt idx="517" formatCode="#,##0_);[Red]\(#,##0\)">
                  <c:v>9</c:v>
                </c:pt>
                <c:pt idx="518" formatCode="#,##0_);[Red]\(#,##0\)">
                  <c:v>11</c:v>
                </c:pt>
                <c:pt idx="519" formatCode="#,##0_);[Red]\(#,##0\)">
                  <c:v>11</c:v>
                </c:pt>
                <c:pt idx="520" formatCode="#,##0_);[Red]\(#,##0\)">
                  <c:v>11</c:v>
                </c:pt>
                <c:pt idx="521" formatCode="#,##0_);[Red]\(#,##0\)">
                  <c:v>10</c:v>
                </c:pt>
                <c:pt idx="522" formatCode="#,##0_);[Red]\(#,##0\)">
                  <c:v>11</c:v>
                </c:pt>
                <c:pt idx="523" formatCode="#,##0_);[Red]\(#,##0\)">
                  <c:v>10</c:v>
                </c:pt>
                <c:pt idx="524" formatCode="#,##0_);[Red]\(#,##0\)">
                  <c:v>11</c:v>
                </c:pt>
                <c:pt idx="525" formatCode="#,##0_);[Red]\(#,##0\)">
                  <c:v>10</c:v>
                </c:pt>
                <c:pt idx="526" formatCode="#,##0_);[Red]\(#,##0\)">
                  <c:v>10</c:v>
                </c:pt>
                <c:pt idx="527" formatCode="#,##0_);[Red]\(#,##0\)">
                  <c:v>10</c:v>
                </c:pt>
                <c:pt idx="528" formatCode="#,##0_);[Red]\(#,##0\)">
                  <c:v>10</c:v>
                </c:pt>
                <c:pt idx="529" formatCode="#,##0_);[Red]\(#,##0\)">
                  <c:v>9</c:v>
                </c:pt>
                <c:pt idx="530" formatCode="#,##0_);[Red]\(#,##0\)">
                  <c:v>10</c:v>
                </c:pt>
                <c:pt idx="531" formatCode="#,##0_);[Red]\(#,##0\)">
                  <c:v>11</c:v>
                </c:pt>
                <c:pt idx="532" formatCode="#,##0_);[Red]\(#,##0\)">
                  <c:v>10</c:v>
                </c:pt>
                <c:pt idx="533" formatCode="#,##0_);[Red]\(#,##0\)">
                  <c:v>9</c:v>
                </c:pt>
                <c:pt idx="534" formatCode="#,##0_);[Red]\(#,##0\)">
                  <c:v>10</c:v>
                </c:pt>
                <c:pt idx="535" formatCode="#,##0_);[Red]\(#,##0\)">
                  <c:v>9</c:v>
                </c:pt>
                <c:pt idx="536" formatCode="#,##0_);[Red]\(#,##0\)">
                  <c:v>5</c:v>
                </c:pt>
                <c:pt idx="537" formatCode="#,##0_);[Red]\(#,##0\)">
                  <c:v>10</c:v>
                </c:pt>
                <c:pt idx="538" formatCode="#,##0_);[Red]\(#,##0\)">
                  <c:v>10</c:v>
                </c:pt>
                <c:pt idx="539" formatCode="#,##0_);[Red]\(#,##0\)">
                  <c:v>9</c:v>
                </c:pt>
                <c:pt idx="540" formatCode="#,##0_);[Red]\(#,##0\)">
                  <c:v>9</c:v>
                </c:pt>
                <c:pt idx="541" formatCode="#,##0_);[Red]\(#,##0\)">
                  <c:v>10</c:v>
                </c:pt>
                <c:pt idx="542" formatCode="#,##0_);[Red]\(#,##0\)">
                  <c:v>9</c:v>
                </c:pt>
                <c:pt idx="543" formatCode="#,##0_);[Red]\(#,##0\)">
                  <c:v>9</c:v>
                </c:pt>
                <c:pt idx="544" formatCode="#,##0_);[Red]\(#,##0\)">
                  <c:v>8</c:v>
                </c:pt>
                <c:pt idx="545" formatCode="#,##0_);[Red]\(#,##0\)">
                  <c:v>9</c:v>
                </c:pt>
                <c:pt idx="546" formatCode="#,##0_);[Red]\(#,##0\)">
                  <c:v>9</c:v>
                </c:pt>
                <c:pt idx="547" formatCode="#,##0_);[Red]\(#,##0\)">
                  <c:v>10</c:v>
                </c:pt>
                <c:pt idx="548" formatCode="#,##0_);[Red]\(#,##0\)">
                  <c:v>10</c:v>
                </c:pt>
                <c:pt idx="549" formatCode="#,##0_);[Red]\(#,##0\)">
                  <c:v>9.74</c:v>
                </c:pt>
                <c:pt idx="550" formatCode="#,##0_);[Red]\(#,##0\)">
                  <c:v>11.1</c:v>
                </c:pt>
                <c:pt idx="551" formatCode="#,##0_);[Red]\(#,##0\)">
                  <c:v>11.16</c:v>
                </c:pt>
                <c:pt idx="552" formatCode="#,##0_);[Red]\(#,##0\)">
                  <c:v>6.2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71-441A-A68C-FFA1297B15E6}"/>
            </c:ext>
          </c:extLst>
        </c:ser>
        <c:ser>
          <c:idx val="3"/>
          <c:order val="3"/>
          <c:tx>
            <c:v>AnR D</c:v>
          </c:tx>
          <c:spPr>
            <a:ln w="12700" cap="rnd" cmpd="sng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chemeClr val="bg1"/>
              </a:solidFill>
              <a:ln w="12700" cmpd="sng">
                <a:solidFill>
                  <a:schemeClr val="tx1">
                    <a:alpha val="79000"/>
                  </a:schemeClr>
                </a:solidFill>
                <a:prstDash val="solid"/>
              </a:ln>
              <a:effectLst/>
            </c:spPr>
          </c:marker>
          <c:cat>
            <c:numRef>
              <c:f>运行数据!$A$7:$A$999</c:f>
              <c:numCache>
                <c:formatCode>m/d/yyyy</c:formatCode>
                <c:ptCount val="993"/>
                <c:pt idx="0">
                  <c:v>43424</c:v>
                </c:pt>
                <c:pt idx="1">
                  <c:v>43425</c:v>
                </c:pt>
                <c:pt idx="2">
                  <c:v>43426</c:v>
                </c:pt>
                <c:pt idx="3">
                  <c:v>43427</c:v>
                </c:pt>
                <c:pt idx="4">
                  <c:v>43428</c:v>
                </c:pt>
                <c:pt idx="5">
                  <c:v>43429</c:v>
                </c:pt>
                <c:pt idx="6">
                  <c:v>43430</c:v>
                </c:pt>
                <c:pt idx="7">
                  <c:v>43431</c:v>
                </c:pt>
                <c:pt idx="8">
                  <c:v>43432</c:v>
                </c:pt>
                <c:pt idx="9">
                  <c:v>43433</c:v>
                </c:pt>
                <c:pt idx="10">
                  <c:v>43434</c:v>
                </c:pt>
                <c:pt idx="11">
                  <c:v>43435</c:v>
                </c:pt>
                <c:pt idx="12">
                  <c:v>43436</c:v>
                </c:pt>
                <c:pt idx="13">
                  <c:v>43437</c:v>
                </c:pt>
                <c:pt idx="14">
                  <c:v>43438</c:v>
                </c:pt>
                <c:pt idx="15">
                  <c:v>43439</c:v>
                </c:pt>
                <c:pt idx="16">
                  <c:v>43440</c:v>
                </c:pt>
                <c:pt idx="17">
                  <c:v>43441</c:v>
                </c:pt>
                <c:pt idx="18">
                  <c:v>43442</c:v>
                </c:pt>
                <c:pt idx="19">
                  <c:v>43443</c:v>
                </c:pt>
                <c:pt idx="20">
                  <c:v>43444</c:v>
                </c:pt>
                <c:pt idx="21">
                  <c:v>43445</c:v>
                </c:pt>
                <c:pt idx="22">
                  <c:v>43446</c:v>
                </c:pt>
                <c:pt idx="23">
                  <c:v>43447</c:v>
                </c:pt>
                <c:pt idx="24">
                  <c:v>43448</c:v>
                </c:pt>
                <c:pt idx="25">
                  <c:v>43449</c:v>
                </c:pt>
                <c:pt idx="26">
                  <c:v>43450</c:v>
                </c:pt>
                <c:pt idx="27">
                  <c:v>43451</c:v>
                </c:pt>
                <c:pt idx="28">
                  <c:v>43452</c:v>
                </c:pt>
                <c:pt idx="29">
                  <c:v>43453</c:v>
                </c:pt>
                <c:pt idx="30">
                  <c:v>43454</c:v>
                </c:pt>
                <c:pt idx="31">
                  <c:v>43455</c:v>
                </c:pt>
                <c:pt idx="32">
                  <c:v>43456</c:v>
                </c:pt>
                <c:pt idx="33">
                  <c:v>43457</c:v>
                </c:pt>
                <c:pt idx="34">
                  <c:v>43458</c:v>
                </c:pt>
                <c:pt idx="35">
                  <c:v>43459</c:v>
                </c:pt>
                <c:pt idx="36">
                  <c:v>43460</c:v>
                </c:pt>
                <c:pt idx="37">
                  <c:v>43461</c:v>
                </c:pt>
                <c:pt idx="38">
                  <c:v>43462</c:v>
                </c:pt>
                <c:pt idx="39">
                  <c:v>43463</c:v>
                </c:pt>
                <c:pt idx="40">
                  <c:v>43464</c:v>
                </c:pt>
                <c:pt idx="41">
                  <c:v>43465</c:v>
                </c:pt>
                <c:pt idx="42">
                  <c:v>43466</c:v>
                </c:pt>
                <c:pt idx="43">
                  <c:v>43467</c:v>
                </c:pt>
                <c:pt idx="44">
                  <c:v>43468</c:v>
                </c:pt>
                <c:pt idx="45">
                  <c:v>43469</c:v>
                </c:pt>
                <c:pt idx="46">
                  <c:v>43470</c:v>
                </c:pt>
                <c:pt idx="47">
                  <c:v>43471</c:v>
                </c:pt>
                <c:pt idx="48">
                  <c:v>43472</c:v>
                </c:pt>
                <c:pt idx="49">
                  <c:v>43473</c:v>
                </c:pt>
                <c:pt idx="50">
                  <c:v>43474</c:v>
                </c:pt>
                <c:pt idx="51">
                  <c:v>43475</c:v>
                </c:pt>
                <c:pt idx="52">
                  <c:v>43476</c:v>
                </c:pt>
                <c:pt idx="53">
                  <c:v>43477</c:v>
                </c:pt>
                <c:pt idx="54">
                  <c:v>43478</c:v>
                </c:pt>
                <c:pt idx="55">
                  <c:v>43479</c:v>
                </c:pt>
                <c:pt idx="56">
                  <c:v>43480</c:v>
                </c:pt>
                <c:pt idx="57">
                  <c:v>43481</c:v>
                </c:pt>
                <c:pt idx="58">
                  <c:v>43482</c:v>
                </c:pt>
                <c:pt idx="59">
                  <c:v>43483</c:v>
                </c:pt>
                <c:pt idx="60">
                  <c:v>43484</c:v>
                </c:pt>
                <c:pt idx="61">
                  <c:v>43485</c:v>
                </c:pt>
                <c:pt idx="62">
                  <c:v>43486</c:v>
                </c:pt>
                <c:pt idx="63">
                  <c:v>43487</c:v>
                </c:pt>
                <c:pt idx="64">
                  <c:v>43488</c:v>
                </c:pt>
                <c:pt idx="65">
                  <c:v>43489</c:v>
                </c:pt>
                <c:pt idx="66">
                  <c:v>43490</c:v>
                </c:pt>
                <c:pt idx="67">
                  <c:v>43491</c:v>
                </c:pt>
                <c:pt idx="68">
                  <c:v>43492</c:v>
                </c:pt>
                <c:pt idx="69">
                  <c:v>43493</c:v>
                </c:pt>
                <c:pt idx="70">
                  <c:v>43494</c:v>
                </c:pt>
                <c:pt idx="71">
                  <c:v>43495</c:v>
                </c:pt>
                <c:pt idx="72">
                  <c:v>43496</c:v>
                </c:pt>
                <c:pt idx="73">
                  <c:v>43497</c:v>
                </c:pt>
                <c:pt idx="74">
                  <c:v>43498</c:v>
                </c:pt>
                <c:pt idx="75">
                  <c:v>43499</c:v>
                </c:pt>
                <c:pt idx="76">
                  <c:v>43500</c:v>
                </c:pt>
                <c:pt idx="77">
                  <c:v>43501</c:v>
                </c:pt>
                <c:pt idx="78">
                  <c:v>43502</c:v>
                </c:pt>
                <c:pt idx="79">
                  <c:v>43503</c:v>
                </c:pt>
                <c:pt idx="80">
                  <c:v>43504</c:v>
                </c:pt>
                <c:pt idx="81">
                  <c:v>43505</c:v>
                </c:pt>
                <c:pt idx="82">
                  <c:v>43506</c:v>
                </c:pt>
                <c:pt idx="83">
                  <c:v>43507</c:v>
                </c:pt>
                <c:pt idx="84">
                  <c:v>43508</c:v>
                </c:pt>
                <c:pt idx="85">
                  <c:v>43509</c:v>
                </c:pt>
                <c:pt idx="86">
                  <c:v>43510</c:v>
                </c:pt>
                <c:pt idx="87">
                  <c:v>43511</c:v>
                </c:pt>
                <c:pt idx="88">
                  <c:v>43512</c:v>
                </c:pt>
                <c:pt idx="89">
                  <c:v>43513</c:v>
                </c:pt>
                <c:pt idx="90">
                  <c:v>43514</c:v>
                </c:pt>
                <c:pt idx="91">
                  <c:v>43515</c:v>
                </c:pt>
                <c:pt idx="92">
                  <c:v>43516</c:v>
                </c:pt>
                <c:pt idx="93">
                  <c:v>43517</c:v>
                </c:pt>
                <c:pt idx="94">
                  <c:v>43518</c:v>
                </c:pt>
                <c:pt idx="95">
                  <c:v>43519</c:v>
                </c:pt>
                <c:pt idx="96">
                  <c:v>43520</c:v>
                </c:pt>
                <c:pt idx="97">
                  <c:v>43521</c:v>
                </c:pt>
                <c:pt idx="98">
                  <c:v>43522</c:v>
                </c:pt>
                <c:pt idx="99">
                  <c:v>43523</c:v>
                </c:pt>
                <c:pt idx="100">
                  <c:v>43524</c:v>
                </c:pt>
                <c:pt idx="101">
                  <c:v>43525</c:v>
                </c:pt>
                <c:pt idx="102">
                  <c:v>43526</c:v>
                </c:pt>
                <c:pt idx="103">
                  <c:v>43527</c:v>
                </c:pt>
                <c:pt idx="104">
                  <c:v>43528</c:v>
                </c:pt>
                <c:pt idx="105">
                  <c:v>43529</c:v>
                </c:pt>
                <c:pt idx="106">
                  <c:v>43530</c:v>
                </c:pt>
                <c:pt idx="107">
                  <c:v>43531</c:v>
                </c:pt>
                <c:pt idx="108">
                  <c:v>43532</c:v>
                </c:pt>
                <c:pt idx="109">
                  <c:v>43533</c:v>
                </c:pt>
                <c:pt idx="110">
                  <c:v>43534</c:v>
                </c:pt>
                <c:pt idx="111">
                  <c:v>43535</c:v>
                </c:pt>
                <c:pt idx="112">
                  <c:v>43536</c:v>
                </c:pt>
                <c:pt idx="113">
                  <c:v>43537</c:v>
                </c:pt>
                <c:pt idx="114">
                  <c:v>43538</c:v>
                </c:pt>
                <c:pt idx="115">
                  <c:v>43539</c:v>
                </c:pt>
                <c:pt idx="116">
                  <c:v>43540</c:v>
                </c:pt>
                <c:pt idx="117">
                  <c:v>43541</c:v>
                </c:pt>
                <c:pt idx="118">
                  <c:v>43542</c:v>
                </c:pt>
                <c:pt idx="119">
                  <c:v>43543</c:v>
                </c:pt>
                <c:pt idx="120">
                  <c:v>43544</c:v>
                </c:pt>
                <c:pt idx="121">
                  <c:v>43545</c:v>
                </c:pt>
                <c:pt idx="122">
                  <c:v>43546</c:v>
                </c:pt>
                <c:pt idx="123">
                  <c:v>43547</c:v>
                </c:pt>
                <c:pt idx="124">
                  <c:v>43548</c:v>
                </c:pt>
                <c:pt idx="125">
                  <c:v>43549</c:v>
                </c:pt>
                <c:pt idx="126">
                  <c:v>43550</c:v>
                </c:pt>
                <c:pt idx="127">
                  <c:v>43551</c:v>
                </c:pt>
                <c:pt idx="128">
                  <c:v>43552</c:v>
                </c:pt>
                <c:pt idx="129">
                  <c:v>43553</c:v>
                </c:pt>
                <c:pt idx="130">
                  <c:v>43554</c:v>
                </c:pt>
                <c:pt idx="131">
                  <c:v>43555</c:v>
                </c:pt>
                <c:pt idx="132">
                  <c:v>43556</c:v>
                </c:pt>
                <c:pt idx="133">
                  <c:v>43557</c:v>
                </c:pt>
                <c:pt idx="134">
                  <c:v>43558</c:v>
                </c:pt>
                <c:pt idx="135">
                  <c:v>43559</c:v>
                </c:pt>
                <c:pt idx="136">
                  <c:v>43560</c:v>
                </c:pt>
                <c:pt idx="137">
                  <c:v>43561</c:v>
                </c:pt>
                <c:pt idx="138">
                  <c:v>43562</c:v>
                </c:pt>
                <c:pt idx="139">
                  <c:v>43563</c:v>
                </c:pt>
                <c:pt idx="140">
                  <c:v>43564</c:v>
                </c:pt>
                <c:pt idx="141">
                  <c:v>43565</c:v>
                </c:pt>
                <c:pt idx="142">
                  <c:v>43566</c:v>
                </c:pt>
                <c:pt idx="143">
                  <c:v>43567</c:v>
                </c:pt>
                <c:pt idx="144">
                  <c:v>43568</c:v>
                </c:pt>
                <c:pt idx="145">
                  <c:v>43569</c:v>
                </c:pt>
                <c:pt idx="146">
                  <c:v>43570</c:v>
                </c:pt>
                <c:pt idx="147">
                  <c:v>43571</c:v>
                </c:pt>
                <c:pt idx="148">
                  <c:v>43572</c:v>
                </c:pt>
                <c:pt idx="149">
                  <c:v>43573</c:v>
                </c:pt>
                <c:pt idx="150">
                  <c:v>43574</c:v>
                </c:pt>
                <c:pt idx="151">
                  <c:v>43575</c:v>
                </c:pt>
                <c:pt idx="152">
                  <c:v>43576</c:v>
                </c:pt>
                <c:pt idx="153">
                  <c:v>43577</c:v>
                </c:pt>
                <c:pt idx="154">
                  <c:v>43578</c:v>
                </c:pt>
                <c:pt idx="155">
                  <c:v>43579</c:v>
                </c:pt>
                <c:pt idx="156">
                  <c:v>43580</c:v>
                </c:pt>
                <c:pt idx="157">
                  <c:v>43581</c:v>
                </c:pt>
                <c:pt idx="158">
                  <c:v>43582</c:v>
                </c:pt>
                <c:pt idx="159">
                  <c:v>43583</c:v>
                </c:pt>
                <c:pt idx="160">
                  <c:v>43584</c:v>
                </c:pt>
                <c:pt idx="161">
                  <c:v>43585</c:v>
                </c:pt>
                <c:pt idx="162">
                  <c:v>43586</c:v>
                </c:pt>
                <c:pt idx="163">
                  <c:v>43587</c:v>
                </c:pt>
                <c:pt idx="164">
                  <c:v>43588</c:v>
                </c:pt>
                <c:pt idx="165">
                  <c:v>43589</c:v>
                </c:pt>
                <c:pt idx="166">
                  <c:v>43590</c:v>
                </c:pt>
                <c:pt idx="167">
                  <c:v>43591</c:v>
                </c:pt>
                <c:pt idx="168">
                  <c:v>43592</c:v>
                </c:pt>
                <c:pt idx="169">
                  <c:v>43593</c:v>
                </c:pt>
                <c:pt idx="170">
                  <c:v>43594</c:v>
                </c:pt>
                <c:pt idx="171">
                  <c:v>43595</c:v>
                </c:pt>
                <c:pt idx="172">
                  <c:v>43596</c:v>
                </c:pt>
                <c:pt idx="173">
                  <c:v>43597</c:v>
                </c:pt>
                <c:pt idx="174">
                  <c:v>43598</c:v>
                </c:pt>
                <c:pt idx="175">
                  <c:v>43599</c:v>
                </c:pt>
                <c:pt idx="176">
                  <c:v>43600</c:v>
                </c:pt>
                <c:pt idx="177">
                  <c:v>43601</c:v>
                </c:pt>
                <c:pt idx="178">
                  <c:v>43602</c:v>
                </c:pt>
                <c:pt idx="179">
                  <c:v>43603</c:v>
                </c:pt>
                <c:pt idx="180">
                  <c:v>43604</c:v>
                </c:pt>
                <c:pt idx="181">
                  <c:v>43605</c:v>
                </c:pt>
                <c:pt idx="182">
                  <c:v>43606</c:v>
                </c:pt>
                <c:pt idx="183">
                  <c:v>43607</c:v>
                </c:pt>
                <c:pt idx="184">
                  <c:v>43608</c:v>
                </c:pt>
                <c:pt idx="185">
                  <c:v>43609</c:v>
                </c:pt>
                <c:pt idx="186">
                  <c:v>43610</c:v>
                </c:pt>
                <c:pt idx="187">
                  <c:v>43611</c:v>
                </c:pt>
                <c:pt idx="188">
                  <c:v>43612</c:v>
                </c:pt>
                <c:pt idx="189">
                  <c:v>43613</c:v>
                </c:pt>
                <c:pt idx="190">
                  <c:v>43614</c:v>
                </c:pt>
                <c:pt idx="191">
                  <c:v>43615</c:v>
                </c:pt>
                <c:pt idx="192">
                  <c:v>43616</c:v>
                </c:pt>
                <c:pt idx="193">
                  <c:v>43617</c:v>
                </c:pt>
                <c:pt idx="194">
                  <c:v>43618</c:v>
                </c:pt>
                <c:pt idx="195">
                  <c:v>43619</c:v>
                </c:pt>
                <c:pt idx="196">
                  <c:v>43620</c:v>
                </c:pt>
                <c:pt idx="197">
                  <c:v>43621</c:v>
                </c:pt>
                <c:pt idx="198">
                  <c:v>43622</c:v>
                </c:pt>
                <c:pt idx="199">
                  <c:v>43623</c:v>
                </c:pt>
                <c:pt idx="200">
                  <c:v>43624</c:v>
                </c:pt>
                <c:pt idx="201">
                  <c:v>43625</c:v>
                </c:pt>
                <c:pt idx="202">
                  <c:v>43626</c:v>
                </c:pt>
                <c:pt idx="203">
                  <c:v>43627</c:v>
                </c:pt>
                <c:pt idx="204">
                  <c:v>43628</c:v>
                </c:pt>
                <c:pt idx="205">
                  <c:v>43629</c:v>
                </c:pt>
                <c:pt idx="206">
                  <c:v>43630</c:v>
                </c:pt>
                <c:pt idx="207">
                  <c:v>43631</c:v>
                </c:pt>
                <c:pt idx="208">
                  <c:v>43632</c:v>
                </c:pt>
                <c:pt idx="209">
                  <c:v>43633</c:v>
                </c:pt>
                <c:pt idx="210">
                  <c:v>43634</c:v>
                </c:pt>
                <c:pt idx="211">
                  <c:v>43635</c:v>
                </c:pt>
                <c:pt idx="212">
                  <c:v>43636</c:v>
                </c:pt>
                <c:pt idx="213">
                  <c:v>43637</c:v>
                </c:pt>
                <c:pt idx="214">
                  <c:v>43638</c:v>
                </c:pt>
                <c:pt idx="215">
                  <c:v>43639</c:v>
                </c:pt>
                <c:pt idx="216">
                  <c:v>43640</c:v>
                </c:pt>
                <c:pt idx="217">
                  <c:v>43641</c:v>
                </c:pt>
                <c:pt idx="218">
                  <c:v>43642</c:v>
                </c:pt>
                <c:pt idx="219">
                  <c:v>43643</c:v>
                </c:pt>
                <c:pt idx="220">
                  <c:v>43644</c:v>
                </c:pt>
                <c:pt idx="221">
                  <c:v>43645</c:v>
                </c:pt>
                <c:pt idx="222">
                  <c:v>43646</c:v>
                </c:pt>
                <c:pt idx="223">
                  <c:v>43647</c:v>
                </c:pt>
                <c:pt idx="224">
                  <c:v>43648</c:v>
                </c:pt>
                <c:pt idx="225">
                  <c:v>43649</c:v>
                </c:pt>
                <c:pt idx="226">
                  <c:v>43650</c:v>
                </c:pt>
                <c:pt idx="227">
                  <c:v>43651</c:v>
                </c:pt>
                <c:pt idx="228">
                  <c:v>43652</c:v>
                </c:pt>
                <c:pt idx="229">
                  <c:v>43653</c:v>
                </c:pt>
                <c:pt idx="230">
                  <c:v>43654</c:v>
                </c:pt>
                <c:pt idx="231">
                  <c:v>43655</c:v>
                </c:pt>
                <c:pt idx="232">
                  <c:v>43656</c:v>
                </c:pt>
                <c:pt idx="233">
                  <c:v>43657</c:v>
                </c:pt>
                <c:pt idx="234">
                  <c:v>43658</c:v>
                </c:pt>
                <c:pt idx="235">
                  <c:v>43659</c:v>
                </c:pt>
                <c:pt idx="236">
                  <c:v>43660</c:v>
                </c:pt>
                <c:pt idx="237">
                  <c:v>43661</c:v>
                </c:pt>
                <c:pt idx="238">
                  <c:v>43662</c:v>
                </c:pt>
                <c:pt idx="239">
                  <c:v>43663</c:v>
                </c:pt>
                <c:pt idx="240">
                  <c:v>43664</c:v>
                </c:pt>
                <c:pt idx="241">
                  <c:v>43665</c:v>
                </c:pt>
                <c:pt idx="242">
                  <c:v>43666</c:v>
                </c:pt>
                <c:pt idx="243">
                  <c:v>43667</c:v>
                </c:pt>
                <c:pt idx="244">
                  <c:v>43668</c:v>
                </c:pt>
                <c:pt idx="245">
                  <c:v>43669</c:v>
                </c:pt>
                <c:pt idx="246">
                  <c:v>43670</c:v>
                </c:pt>
                <c:pt idx="247">
                  <c:v>43671</c:v>
                </c:pt>
                <c:pt idx="248">
                  <c:v>43672</c:v>
                </c:pt>
                <c:pt idx="249">
                  <c:v>43673</c:v>
                </c:pt>
                <c:pt idx="250">
                  <c:v>43674</c:v>
                </c:pt>
                <c:pt idx="251">
                  <c:v>43675</c:v>
                </c:pt>
                <c:pt idx="252">
                  <c:v>43676</c:v>
                </c:pt>
                <c:pt idx="253">
                  <c:v>43677</c:v>
                </c:pt>
                <c:pt idx="254">
                  <c:v>43678</c:v>
                </c:pt>
                <c:pt idx="255">
                  <c:v>43679</c:v>
                </c:pt>
                <c:pt idx="256">
                  <c:v>43680</c:v>
                </c:pt>
                <c:pt idx="257">
                  <c:v>43681</c:v>
                </c:pt>
                <c:pt idx="258">
                  <c:v>43682</c:v>
                </c:pt>
                <c:pt idx="259">
                  <c:v>43683</c:v>
                </c:pt>
                <c:pt idx="260">
                  <c:v>43684</c:v>
                </c:pt>
                <c:pt idx="261">
                  <c:v>43685</c:v>
                </c:pt>
                <c:pt idx="262">
                  <c:v>43686</c:v>
                </c:pt>
                <c:pt idx="263">
                  <c:v>43687</c:v>
                </c:pt>
                <c:pt idx="264">
                  <c:v>43688</c:v>
                </c:pt>
                <c:pt idx="265">
                  <c:v>43689</c:v>
                </c:pt>
                <c:pt idx="266">
                  <c:v>43690</c:v>
                </c:pt>
                <c:pt idx="267">
                  <c:v>43691</c:v>
                </c:pt>
                <c:pt idx="268">
                  <c:v>43692</c:v>
                </c:pt>
                <c:pt idx="269">
                  <c:v>43693</c:v>
                </c:pt>
                <c:pt idx="270">
                  <c:v>43694</c:v>
                </c:pt>
                <c:pt idx="271">
                  <c:v>43695</c:v>
                </c:pt>
                <c:pt idx="272">
                  <c:v>43696</c:v>
                </c:pt>
                <c:pt idx="273">
                  <c:v>43697</c:v>
                </c:pt>
                <c:pt idx="274">
                  <c:v>43698</c:v>
                </c:pt>
                <c:pt idx="275">
                  <c:v>43699</c:v>
                </c:pt>
                <c:pt idx="276">
                  <c:v>43700</c:v>
                </c:pt>
                <c:pt idx="277">
                  <c:v>43701</c:v>
                </c:pt>
                <c:pt idx="278">
                  <c:v>43702</c:v>
                </c:pt>
                <c:pt idx="279">
                  <c:v>43703</c:v>
                </c:pt>
                <c:pt idx="280">
                  <c:v>43704</c:v>
                </c:pt>
                <c:pt idx="281">
                  <c:v>43705</c:v>
                </c:pt>
                <c:pt idx="282">
                  <c:v>43706</c:v>
                </c:pt>
                <c:pt idx="283">
                  <c:v>43707</c:v>
                </c:pt>
                <c:pt idx="284">
                  <c:v>43708</c:v>
                </c:pt>
                <c:pt idx="285">
                  <c:v>43709</c:v>
                </c:pt>
                <c:pt idx="286">
                  <c:v>43710</c:v>
                </c:pt>
                <c:pt idx="287">
                  <c:v>43711</c:v>
                </c:pt>
                <c:pt idx="288">
                  <c:v>43712</c:v>
                </c:pt>
                <c:pt idx="289">
                  <c:v>43713</c:v>
                </c:pt>
                <c:pt idx="290">
                  <c:v>43714</c:v>
                </c:pt>
                <c:pt idx="291">
                  <c:v>43715</c:v>
                </c:pt>
                <c:pt idx="292">
                  <c:v>43716</c:v>
                </c:pt>
                <c:pt idx="293">
                  <c:v>43717</c:v>
                </c:pt>
                <c:pt idx="294">
                  <c:v>43718</c:v>
                </c:pt>
                <c:pt idx="295">
                  <c:v>43719</c:v>
                </c:pt>
                <c:pt idx="296">
                  <c:v>43720</c:v>
                </c:pt>
                <c:pt idx="297">
                  <c:v>43721</c:v>
                </c:pt>
                <c:pt idx="298">
                  <c:v>43722</c:v>
                </c:pt>
                <c:pt idx="299">
                  <c:v>43723</c:v>
                </c:pt>
                <c:pt idx="300">
                  <c:v>43724</c:v>
                </c:pt>
                <c:pt idx="301">
                  <c:v>43725</c:v>
                </c:pt>
                <c:pt idx="302">
                  <c:v>43726</c:v>
                </c:pt>
                <c:pt idx="303">
                  <c:v>43727</c:v>
                </c:pt>
                <c:pt idx="304">
                  <c:v>43728</c:v>
                </c:pt>
                <c:pt idx="305">
                  <c:v>43729</c:v>
                </c:pt>
                <c:pt idx="306">
                  <c:v>43730</c:v>
                </c:pt>
                <c:pt idx="307">
                  <c:v>43731</c:v>
                </c:pt>
                <c:pt idx="308">
                  <c:v>43732</c:v>
                </c:pt>
                <c:pt idx="309">
                  <c:v>43733</c:v>
                </c:pt>
                <c:pt idx="310">
                  <c:v>43734</c:v>
                </c:pt>
                <c:pt idx="311">
                  <c:v>43735</c:v>
                </c:pt>
                <c:pt idx="312">
                  <c:v>43736</c:v>
                </c:pt>
                <c:pt idx="313">
                  <c:v>43737</c:v>
                </c:pt>
                <c:pt idx="314">
                  <c:v>43738</c:v>
                </c:pt>
                <c:pt idx="315">
                  <c:v>43739</c:v>
                </c:pt>
                <c:pt idx="316">
                  <c:v>43740</c:v>
                </c:pt>
                <c:pt idx="317">
                  <c:v>43741</c:v>
                </c:pt>
                <c:pt idx="318">
                  <c:v>43742</c:v>
                </c:pt>
                <c:pt idx="319">
                  <c:v>43743</c:v>
                </c:pt>
                <c:pt idx="320">
                  <c:v>43744</c:v>
                </c:pt>
                <c:pt idx="321">
                  <c:v>43745</c:v>
                </c:pt>
                <c:pt idx="322">
                  <c:v>43746</c:v>
                </c:pt>
                <c:pt idx="323">
                  <c:v>43747</c:v>
                </c:pt>
                <c:pt idx="324">
                  <c:v>43748</c:v>
                </c:pt>
                <c:pt idx="325">
                  <c:v>43749</c:v>
                </c:pt>
                <c:pt idx="326">
                  <c:v>43750</c:v>
                </c:pt>
                <c:pt idx="327">
                  <c:v>43751</c:v>
                </c:pt>
                <c:pt idx="328">
                  <c:v>43752</c:v>
                </c:pt>
                <c:pt idx="329">
                  <c:v>43753</c:v>
                </c:pt>
                <c:pt idx="330">
                  <c:v>43754</c:v>
                </c:pt>
                <c:pt idx="331">
                  <c:v>43755</c:v>
                </c:pt>
                <c:pt idx="332">
                  <c:v>43756</c:v>
                </c:pt>
                <c:pt idx="333">
                  <c:v>43757</c:v>
                </c:pt>
                <c:pt idx="334">
                  <c:v>43758</c:v>
                </c:pt>
                <c:pt idx="335">
                  <c:v>43759</c:v>
                </c:pt>
                <c:pt idx="336">
                  <c:v>43760</c:v>
                </c:pt>
                <c:pt idx="337">
                  <c:v>43761</c:v>
                </c:pt>
                <c:pt idx="338">
                  <c:v>43762</c:v>
                </c:pt>
                <c:pt idx="339">
                  <c:v>43763</c:v>
                </c:pt>
                <c:pt idx="340">
                  <c:v>43764</c:v>
                </c:pt>
                <c:pt idx="341">
                  <c:v>43765</c:v>
                </c:pt>
                <c:pt idx="342">
                  <c:v>43766</c:v>
                </c:pt>
                <c:pt idx="343">
                  <c:v>43767</c:v>
                </c:pt>
                <c:pt idx="344">
                  <c:v>43768</c:v>
                </c:pt>
                <c:pt idx="345">
                  <c:v>43769</c:v>
                </c:pt>
                <c:pt idx="346">
                  <c:v>43770</c:v>
                </c:pt>
                <c:pt idx="347">
                  <c:v>43771</c:v>
                </c:pt>
                <c:pt idx="348">
                  <c:v>43772</c:v>
                </c:pt>
                <c:pt idx="349">
                  <c:v>43773</c:v>
                </c:pt>
                <c:pt idx="350">
                  <c:v>43774</c:v>
                </c:pt>
                <c:pt idx="351">
                  <c:v>43775</c:v>
                </c:pt>
                <c:pt idx="352">
                  <c:v>43776</c:v>
                </c:pt>
                <c:pt idx="353">
                  <c:v>43777</c:v>
                </c:pt>
                <c:pt idx="354">
                  <c:v>43778</c:v>
                </c:pt>
                <c:pt idx="355">
                  <c:v>43779</c:v>
                </c:pt>
                <c:pt idx="356">
                  <c:v>43780</c:v>
                </c:pt>
                <c:pt idx="357">
                  <c:v>43781</c:v>
                </c:pt>
                <c:pt idx="358">
                  <c:v>43782</c:v>
                </c:pt>
                <c:pt idx="359">
                  <c:v>43783</c:v>
                </c:pt>
                <c:pt idx="360">
                  <c:v>43784</c:v>
                </c:pt>
                <c:pt idx="361">
                  <c:v>43785</c:v>
                </c:pt>
                <c:pt idx="362">
                  <c:v>43786</c:v>
                </c:pt>
                <c:pt idx="363">
                  <c:v>43787</c:v>
                </c:pt>
                <c:pt idx="364">
                  <c:v>43788</c:v>
                </c:pt>
                <c:pt idx="365">
                  <c:v>43789</c:v>
                </c:pt>
                <c:pt idx="366">
                  <c:v>43790</c:v>
                </c:pt>
                <c:pt idx="367">
                  <c:v>43791</c:v>
                </c:pt>
                <c:pt idx="368">
                  <c:v>43792</c:v>
                </c:pt>
                <c:pt idx="369">
                  <c:v>43793</c:v>
                </c:pt>
                <c:pt idx="370">
                  <c:v>43794</c:v>
                </c:pt>
                <c:pt idx="371">
                  <c:v>43795</c:v>
                </c:pt>
                <c:pt idx="372">
                  <c:v>43796</c:v>
                </c:pt>
                <c:pt idx="373">
                  <c:v>43797</c:v>
                </c:pt>
                <c:pt idx="374">
                  <c:v>43798</c:v>
                </c:pt>
                <c:pt idx="375">
                  <c:v>43799</c:v>
                </c:pt>
                <c:pt idx="376">
                  <c:v>43800</c:v>
                </c:pt>
                <c:pt idx="377">
                  <c:v>43801</c:v>
                </c:pt>
                <c:pt idx="378">
                  <c:v>43802</c:v>
                </c:pt>
                <c:pt idx="379">
                  <c:v>43803</c:v>
                </c:pt>
                <c:pt idx="380">
                  <c:v>43804</c:v>
                </c:pt>
                <c:pt idx="381">
                  <c:v>43805</c:v>
                </c:pt>
                <c:pt idx="382">
                  <c:v>43806</c:v>
                </c:pt>
                <c:pt idx="383">
                  <c:v>43807</c:v>
                </c:pt>
                <c:pt idx="384">
                  <c:v>43808</c:v>
                </c:pt>
                <c:pt idx="385">
                  <c:v>43809</c:v>
                </c:pt>
                <c:pt idx="386">
                  <c:v>43810</c:v>
                </c:pt>
                <c:pt idx="387">
                  <c:v>43811</c:v>
                </c:pt>
                <c:pt idx="388">
                  <c:v>43812</c:v>
                </c:pt>
                <c:pt idx="389">
                  <c:v>43813</c:v>
                </c:pt>
                <c:pt idx="390">
                  <c:v>43814</c:v>
                </c:pt>
                <c:pt idx="391">
                  <c:v>43815</c:v>
                </c:pt>
                <c:pt idx="392">
                  <c:v>43816</c:v>
                </c:pt>
                <c:pt idx="393">
                  <c:v>43817</c:v>
                </c:pt>
                <c:pt idx="394">
                  <c:v>43818</c:v>
                </c:pt>
                <c:pt idx="395">
                  <c:v>43819</c:v>
                </c:pt>
                <c:pt idx="396">
                  <c:v>43820</c:v>
                </c:pt>
                <c:pt idx="397">
                  <c:v>43821</c:v>
                </c:pt>
                <c:pt idx="398">
                  <c:v>43822</c:v>
                </c:pt>
                <c:pt idx="399">
                  <c:v>43823</c:v>
                </c:pt>
                <c:pt idx="400">
                  <c:v>43824</c:v>
                </c:pt>
                <c:pt idx="401">
                  <c:v>43825</c:v>
                </c:pt>
                <c:pt idx="402">
                  <c:v>43826</c:v>
                </c:pt>
                <c:pt idx="403">
                  <c:v>43827</c:v>
                </c:pt>
                <c:pt idx="404">
                  <c:v>43828</c:v>
                </c:pt>
                <c:pt idx="405">
                  <c:v>43829</c:v>
                </c:pt>
                <c:pt idx="406">
                  <c:v>43830</c:v>
                </c:pt>
                <c:pt idx="407">
                  <c:v>43831</c:v>
                </c:pt>
                <c:pt idx="408">
                  <c:v>43832</c:v>
                </c:pt>
                <c:pt idx="409">
                  <c:v>43833</c:v>
                </c:pt>
                <c:pt idx="410">
                  <c:v>43834</c:v>
                </c:pt>
                <c:pt idx="411">
                  <c:v>43835</c:v>
                </c:pt>
                <c:pt idx="412">
                  <c:v>43836</c:v>
                </c:pt>
                <c:pt idx="413">
                  <c:v>43837</c:v>
                </c:pt>
                <c:pt idx="414">
                  <c:v>43838</c:v>
                </c:pt>
                <c:pt idx="415">
                  <c:v>43839</c:v>
                </c:pt>
                <c:pt idx="416">
                  <c:v>43840</c:v>
                </c:pt>
                <c:pt idx="417">
                  <c:v>43841</c:v>
                </c:pt>
                <c:pt idx="418">
                  <c:v>43842</c:v>
                </c:pt>
                <c:pt idx="419">
                  <c:v>43843</c:v>
                </c:pt>
                <c:pt idx="420">
                  <c:v>43844</c:v>
                </c:pt>
                <c:pt idx="421">
                  <c:v>43845</c:v>
                </c:pt>
                <c:pt idx="422">
                  <c:v>43846</c:v>
                </c:pt>
                <c:pt idx="423">
                  <c:v>43847</c:v>
                </c:pt>
                <c:pt idx="424">
                  <c:v>43848</c:v>
                </c:pt>
                <c:pt idx="425">
                  <c:v>43849</c:v>
                </c:pt>
                <c:pt idx="426">
                  <c:v>43850</c:v>
                </c:pt>
                <c:pt idx="427">
                  <c:v>43851</c:v>
                </c:pt>
                <c:pt idx="428">
                  <c:v>43852</c:v>
                </c:pt>
                <c:pt idx="429">
                  <c:v>43853</c:v>
                </c:pt>
                <c:pt idx="430">
                  <c:v>43854</c:v>
                </c:pt>
                <c:pt idx="431">
                  <c:v>43855</c:v>
                </c:pt>
                <c:pt idx="432">
                  <c:v>43856</c:v>
                </c:pt>
                <c:pt idx="433">
                  <c:v>43857</c:v>
                </c:pt>
                <c:pt idx="434">
                  <c:v>43858</c:v>
                </c:pt>
                <c:pt idx="435">
                  <c:v>43859</c:v>
                </c:pt>
                <c:pt idx="436">
                  <c:v>43860</c:v>
                </c:pt>
                <c:pt idx="437">
                  <c:v>43861</c:v>
                </c:pt>
                <c:pt idx="438">
                  <c:v>43862</c:v>
                </c:pt>
                <c:pt idx="439">
                  <c:v>43863</c:v>
                </c:pt>
                <c:pt idx="440">
                  <c:v>43864</c:v>
                </c:pt>
                <c:pt idx="441">
                  <c:v>43865</c:v>
                </c:pt>
                <c:pt idx="442">
                  <c:v>43866</c:v>
                </c:pt>
                <c:pt idx="443">
                  <c:v>43867</c:v>
                </c:pt>
                <c:pt idx="444">
                  <c:v>43868</c:v>
                </c:pt>
                <c:pt idx="445">
                  <c:v>43869</c:v>
                </c:pt>
                <c:pt idx="446">
                  <c:v>43870</c:v>
                </c:pt>
                <c:pt idx="447">
                  <c:v>43871</c:v>
                </c:pt>
                <c:pt idx="448">
                  <c:v>43872</c:v>
                </c:pt>
                <c:pt idx="449">
                  <c:v>43873</c:v>
                </c:pt>
                <c:pt idx="450">
                  <c:v>43874</c:v>
                </c:pt>
                <c:pt idx="451">
                  <c:v>43875</c:v>
                </c:pt>
                <c:pt idx="452">
                  <c:v>43876</c:v>
                </c:pt>
                <c:pt idx="453">
                  <c:v>43877</c:v>
                </c:pt>
                <c:pt idx="454">
                  <c:v>43878</c:v>
                </c:pt>
                <c:pt idx="455">
                  <c:v>43879</c:v>
                </c:pt>
                <c:pt idx="456">
                  <c:v>43880</c:v>
                </c:pt>
                <c:pt idx="457">
                  <c:v>43881</c:v>
                </c:pt>
                <c:pt idx="458">
                  <c:v>43882</c:v>
                </c:pt>
                <c:pt idx="459">
                  <c:v>43883</c:v>
                </c:pt>
                <c:pt idx="460">
                  <c:v>43884</c:v>
                </c:pt>
                <c:pt idx="461">
                  <c:v>43885</c:v>
                </c:pt>
                <c:pt idx="462">
                  <c:v>43886</c:v>
                </c:pt>
                <c:pt idx="463">
                  <c:v>43887</c:v>
                </c:pt>
                <c:pt idx="464">
                  <c:v>43888</c:v>
                </c:pt>
                <c:pt idx="465">
                  <c:v>43889</c:v>
                </c:pt>
                <c:pt idx="466">
                  <c:v>43890</c:v>
                </c:pt>
                <c:pt idx="467">
                  <c:v>43891</c:v>
                </c:pt>
                <c:pt idx="468">
                  <c:v>43892</c:v>
                </c:pt>
                <c:pt idx="469">
                  <c:v>43893</c:v>
                </c:pt>
                <c:pt idx="470">
                  <c:v>43894</c:v>
                </c:pt>
                <c:pt idx="471">
                  <c:v>43895</c:v>
                </c:pt>
                <c:pt idx="472">
                  <c:v>43896</c:v>
                </c:pt>
                <c:pt idx="473">
                  <c:v>43897</c:v>
                </c:pt>
                <c:pt idx="474">
                  <c:v>43898</c:v>
                </c:pt>
                <c:pt idx="475">
                  <c:v>43899</c:v>
                </c:pt>
                <c:pt idx="476">
                  <c:v>43900</c:v>
                </c:pt>
                <c:pt idx="477">
                  <c:v>43901</c:v>
                </c:pt>
                <c:pt idx="478">
                  <c:v>43902</c:v>
                </c:pt>
                <c:pt idx="479">
                  <c:v>43903</c:v>
                </c:pt>
                <c:pt idx="480">
                  <c:v>43904</c:v>
                </c:pt>
                <c:pt idx="481">
                  <c:v>43905</c:v>
                </c:pt>
                <c:pt idx="482">
                  <c:v>43906</c:v>
                </c:pt>
                <c:pt idx="483">
                  <c:v>43907</c:v>
                </c:pt>
                <c:pt idx="484">
                  <c:v>43908</c:v>
                </c:pt>
                <c:pt idx="485">
                  <c:v>43909</c:v>
                </c:pt>
                <c:pt idx="486">
                  <c:v>43910</c:v>
                </c:pt>
                <c:pt idx="487">
                  <c:v>43911</c:v>
                </c:pt>
                <c:pt idx="488">
                  <c:v>43912</c:v>
                </c:pt>
                <c:pt idx="489">
                  <c:v>43913</c:v>
                </c:pt>
                <c:pt idx="490">
                  <c:v>43914</c:v>
                </c:pt>
                <c:pt idx="491">
                  <c:v>43915</c:v>
                </c:pt>
                <c:pt idx="492">
                  <c:v>43916</c:v>
                </c:pt>
                <c:pt idx="493">
                  <c:v>43917</c:v>
                </c:pt>
                <c:pt idx="494">
                  <c:v>43918</c:v>
                </c:pt>
                <c:pt idx="495">
                  <c:v>43919</c:v>
                </c:pt>
                <c:pt idx="496">
                  <c:v>43920</c:v>
                </c:pt>
                <c:pt idx="497">
                  <c:v>43921</c:v>
                </c:pt>
                <c:pt idx="498">
                  <c:v>43922</c:v>
                </c:pt>
                <c:pt idx="499">
                  <c:v>43923</c:v>
                </c:pt>
                <c:pt idx="500">
                  <c:v>43924</c:v>
                </c:pt>
                <c:pt idx="501">
                  <c:v>43925</c:v>
                </c:pt>
                <c:pt idx="502">
                  <c:v>43926</c:v>
                </c:pt>
                <c:pt idx="503">
                  <c:v>43927</c:v>
                </c:pt>
                <c:pt idx="504">
                  <c:v>43928</c:v>
                </c:pt>
                <c:pt idx="505">
                  <c:v>43929</c:v>
                </c:pt>
                <c:pt idx="506">
                  <c:v>43930</c:v>
                </c:pt>
                <c:pt idx="507">
                  <c:v>43931</c:v>
                </c:pt>
                <c:pt idx="508">
                  <c:v>43932</c:v>
                </c:pt>
                <c:pt idx="509">
                  <c:v>43933</c:v>
                </c:pt>
                <c:pt idx="510">
                  <c:v>43934</c:v>
                </c:pt>
                <c:pt idx="511">
                  <c:v>43935</c:v>
                </c:pt>
                <c:pt idx="512">
                  <c:v>43936</c:v>
                </c:pt>
                <c:pt idx="513">
                  <c:v>43937</c:v>
                </c:pt>
                <c:pt idx="514">
                  <c:v>43938</c:v>
                </c:pt>
                <c:pt idx="515">
                  <c:v>43939</c:v>
                </c:pt>
                <c:pt idx="516">
                  <c:v>43940</c:v>
                </c:pt>
                <c:pt idx="517">
                  <c:v>43941</c:v>
                </c:pt>
                <c:pt idx="518">
                  <c:v>43942</c:v>
                </c:pt>
                <c:pt idx="519">
                  <c:v>43943</c:v>
                </c:pt>
                <c:pt idx="520">
                  <c:v>43944</c:v>
                </c:pt>
                <c:pt idx="521">
                  <c:v>43945</c:v>
                </c:pt>
                <c:pt idx="522">
                  <c:v>43946</c:v>
                </c:pt>
                <c:pt idx="523">
                  <c:v>43947</c:v>
                </c:pt>
                <c:pt idx="524">
                  <c:v>43948</c:v>
                </c:pt>
                <c:pt idx="525">
                  <c:v>43949</c:v>
                </c:pt>
                <c:pt idx="526">
                  <c:v>43950</c:v>
                </c:pt>
                <c:pt idx="527">
                  <c:v>43951</c:v>
                </c:pt>
                <c:pt idx="528">
                  <c:v>43952</c:v>
                </c:pt>
                <c:pt idx="529">
                  <c:v>43953</c:v>
                </c:pt>
                <c:pt idx="530">
                  <c:v>43954</c:v>
                </c:pt>
                <c:pt idx="531">
                  <c:v>43955</c:v>
                </c:pt>
                <c:pt idx="532">
                  <c:v>43956</c:v>
                </c:pt>
                <c:pt idx="533">
                  <c:v>43957</c:v>
                </c:pt>
                <c:pt idx="534">
                  <c:v>43958</c:v>
                </c:pt>
                <c:pt idx="535">
                  <c:v>43959</c:v>
                </c:pt>
                <c:pt idx="536">
                  <c:v>43960</c:v>
                </c:pt>
                <c:pt idx="537">
                  <c:v>43961</c:v>
                </c:pt>
                <c:pt idx="538">
                  <c:v>43962</c:v>
                </c:pt>
                <c:pt idx="539">
                  <c:v>43963</c:v>
                </c:pt>
                <c:pt idx="540">
                  <c:v>43964</c:v>
                </c:pt>
                <c:pt idx="541">
                  <c:v>43965</c:v>
                </c:pt>
                <c:pt idx="542">
                  <c:v>43966</c:v>
                </c:pt>
                <c:pt idx="543">
                  <c:v>43967</c:v>
                </c:pt>
                <c:pt idx="544">
                  <c:v>43968</c:v>
                </c:pt>
                <c:pt idx="545">
                  <c:v>43969</c:v>
                </c:pt>
                <c:pt idx="546">
                  <c:v>43970</c:v>
                </c:pt>
                <c:pt idx="547">
                  <c:v>43971</c:v>
                </c:pt>
                <c:pt idx="548">
                  <c:v>43972</c:v>
                </c:pt>
                <c:pt idx="549">
                  <c:v>43973</c:v>
                </c:pt>
                <c:pt idx="550">
                  <c:v>43974</c:v>
                </c:pt>
                <c:pt idx="551">
                  <c:v>43975</c:v>
                </c:pt>
                <c:pt idx="552">
                  <c:v>43976</c:v>
                </c:pt>
                <c:pt idx="553">
                  <c:v>43977</c:v>
                </c:pt>
              </c:numCache>
            </c:numRef>
          </c:cat>
          <c:val>
            <c:numRef>
              <c:f>运行数据!$EP$7:$EP$999</c:f>
              <c:numCache>
                <c:formatCode>#,##0_);[Red]\(#,##0\)</c:formatCode>
                <c:ptCount val="993"/>
                <c:pt idx="279">
                  <c:v>3637</c:v>
                </c:pt>
                <c:pt idx="333">
                  <c:v>943</c:v>
                </c:pt>
                <c:pt idx="334">
                  <c:v>29</c:v>
                </c:pt>
                <c:pt idx="335">
                  <c:v>36</c:v>
                </c:pt>
                <c:pt idx="336">
                  <c:v>43</c:v>
                </c:pt>
                <c:pt idx="337">
                  <c:v>31</c:v>
                </c:pt>
                <c:pt idx="338">
                  <c:v>31</c:v>
                </c:pt>
                <c:pt idx="339">
                  <c:v>26</c:v>
                </c:pt>
                <c:pt idx="340">
                  <c:v>21</c:v>
                </c:pt>
                <c:pt idx="341">
                  <c:v>21</c:v>
                </c:pt>
                <c:pt idx="342">
                  <c:v>22</c:v>
                </c:pt>
                <c:pt idx="343">
                  <c:v>22</c:v>
                </c:pt>
                <c:pt idx="344">
                  <c:v>20.9</c:v>
                </c:pt>
                <c:pt idx="345">
                  <c:v>18.600000000000001</c:v>
                </c:pt>
                <c:pt idx="346">
                  <c:v>20</c:v>
                </c:pt>
                <c:pt idx="347">
                  <c:v>24</c:v>
                </c:pt>
                <c:pt idx="348">
                  <c:v>25.96</c:v>
                </c:pt>
                <c:pt idx="349">
                  <c:v>23</c:v>
                </c:pt>
                <c:pt idx="350">
                  <c:v>25</c:v>
                </c:pt>
                <c:pt idx="351">
                  <c:v>25</c:v>
                </c:pt>
                <c:pt idx="352">
                  <c:v>26</c:v>
                </c:pt>
                <c:pt idx="353">
                  <c:v>25</c:v>
                </c:pt>
                <c:pt idx="354">
                  <c:v>20</c:v>
                </c:pt>
                <c:pt idx="355">
                  <c:v>20.099009900990101</c:v>
                </c:pt>
                <c:pt idx="356">
                  <c:v>18.693069306930699</c:v>
                </c:pt>
                <c:pt idx="357">
                  <c:v>20.178217821782201</c:v>
                </c:pt>
                <c:pt idx="358">
                  <c:v>17.524752475247499</c:v>
                </c:pt>
                <c:pt idx="359">
                  <c:v>18.7920792079208</c:v>
                </c:pt>
                <c:pt idx="360">
                  <c:v>24.138613861386101</c:v>
                </c:pt>
                <c:pt idx="361">
                  <c:v>29.6237623762376</c:v>
                </c:pt>
                <c:pt idx="362">
                  <c:v>22.475247524752501</c:v>
                </c:pt>
                <c:pt idx="363">
                  <c:v>23</c:v>
                </c:pt>
                <c:pt idx="364">
                  <c:v>19</c:v>
                </c:pt>
                <c:pt idx="365">
                  <c:v>20.099009900990101</c:v>
                </c:pt>
                <c:pt idx="366">
                  <c:v>16.574257425742601</c:v>
                </c:pt>
                <c:pt idx="367">
                  <c:v>15.881188118811901</c:v>
                </c:pt>
                <c:pt idx="368">
                  <c:v>15.5445544554455</c:v>
                </c:pt>
                <c:pt idx="369">
                  <c:v>16</c:v>
                </c:pt>
                <c:pt idx="370">
                  <c:v>15</c:v>
                </c:pt>
                <c:pt idx="371">
                  <c:v>12</c:v>
                </c:pt>
                <c:pt idx="372">
                  <c:v>12.039603960396001</c:v>
                </c:pt>
                <c:pt idx="373">
                  <c:v>12.475247524752501</c:v>
                </c:pt>
                <c:pt idx="374">
                  <c:v>10.0594059405941</c:v>
                </c:pt>
                <c:pt idx="375">
                  <c:v>7.4257425742574297</c:v>
                </c:pt>
                <c:pt idx="376">
                  <c:v>7.3663366336633702</c:v>
                </c:pt>
                <c:pt idx="377">
                  <c:v>7.5247524752475199</c:v>
                </c:pt>
                <c:pt idx="378">
                  <c:v>6.61386138613861</c:v>
                </c:pt>
                <c:pt idx="379">
                  <c:v>5.3465346534653504</c:v>
                </c:pt>
                <c:pt idx="380">
                  <c:v>7.0099009900990099</c:v>
                </c:pt>
                <c:pt idx="381">
                  <c:v>7.6633663366336604</c:v>
                </c:pt>
                <c:pt idx="382">
                  <c:v>6</c:v>
                </c:pt>
                <c:pt idx="383">
                  <c:v>7</c:v>
                </c:pt>
                <c:pt idx="384">
                  <c:v>6</c:v>
                </c:pt>
                <c:pt idx="385">
                  <c:v>5</c:v>
                </c:pt>
                <c:pt idx="386">
                  <c:v>6</c:v>
                </c:pt>
                <c:pt idx="387">
                  <c:v>7.4257425742574297</c:v>
                </c:pt>
                <c:pt idx="388">
                  <c:v>7.4653465346534702</c:v>
                </c:pt>
                <c:pt idx="389">
                  <c:v>6</c:v>
                </c:pt>
                <c:pt idx="390">
                  <c:v>6</c:v>
                </c:pt>
                <c:pt idx="391">
                  <c:v>6</c:v>
                </c:pt>
                <c:pt idx="392">
                  <c:v>6</c:v>
                </c:pt>
                <c:pt idx="393">
                  <c:v>5</c:v>
                </c:pt>
                <c:pt idx="394">
                  <c:v>6</c:v>
                </c:pt>
                <c:pt idx="395">
                  <c:v>5</c:v>
                </c:pt>
                <c:pt idx="396">
                  <c:v>6</c:v>
                </c:pt>
                <c:pt idx="397">
                  <c:v>7</c:v>
                </c:pt>
                <c:pt idx="398">
                  <c:v>8</c:v>
                </c:pt>
                <c:pt idx="399">
                  <c:v>7</c:v>
                </c:pt>
                <c:pt idx="400">
                  <c:v>8</c:v>
                </c:pt>
                <c:pt idx="401">
                  <c:v>9</c:v>
                </c:pt>
                <c:pt idx="402">
                  <c:v>6</c:v>
                </c:pt>
                <c:pt idx="403">
                  <c:v>5</c:v>
                </c:pt>
                <c:pt idx="404">
                  <c:v>7</c:v>
                </c:pt>
                <c:pt idx="405">
                  <c:v>7</c:v>
                </c:pt>
                <c:pt idx="406">
                  <c:v>6</c:v>
                </c:pt>
                <c:pt idx="407">
                  <c:v>7</c:v>
                </c:pt>
                <c:pt idx="408">
                  <c:v>7</c:v>
                </c:pt>
                <c:pt idx="409">
                  <c:v>7</c:v>
                </c:pt>
                <c:pt idx="410">
                  <c:v>7</c:v>
                </c:pt>
                <c:pt idx="411">
                  <c:v>6</c:v>
                </c:pt>
                <c:pt idx="412">
                  <c:v>6</c:v>
                </c:pt>
                <c:pt idx="413">
                  <c:v>6</c:v>
                </c:pt>
                <c:pt idx="414">
                  <c:v>6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4</c:v>
                </c:pt>
                <c:pt idx="422">
                  <c:v>2</c:v>
                </c:pt>
                <c:pt idx="423">
                  <c:v>4</c:v>
                </c:pt>
                <c:pt idx="424">
                  <c:v>6</c:v>
                </c:pt>
                <c:pt idx="425">
                  <c:v>10</c:v>
                </c:pt>
                <c:pt idx="426">
                  <c:v>10</c:v>
                </c:pt>
                <c:pt idx="427">
                  <c:v>5</c:v>
                </c:pt>
                <c:pt idx="428">
                  <c:v>4</c:v>
                </c:pt>
                <c:pt idx="429">
                  <c:v>2</c:v>
                </c:pt>
                <c:pt idx="430">
                  <c:v>4</c:v>
                </c:pt>
                <c:pt idx="431">
                  <c:v>5</c:v>
                </c:pt>
                <c:pt idx="432">
                  <c:v>6</c:v>
                </c:pt>
                <c:pt idx="433">
                  <c:v>2</c:v>
                </c:pt>
                <c:pt idx="434">
                  <c:v>5</c:v>
                </c:pt>
                <c:pt idx="435">
                  <c:v>4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4</c:v>
                </c:pt>
                <c:pt idx="440">
                  <c:v>6</c:v>
                </c:pt>
                <c:pt idx="441">
                  <c:v>6</c:v>
                </c:pt>
                <c:pt idx="442">
                  <c:v>5</c:v>
                </c:pt>
                <c:pt idx="443">
                  <c:v>6</c:v>
                </c:pt>
                <c:pt idx="444">
                  <c:v>6</c:v>
                </c:pt>
                <c:pt idx="445">
                  <c:v>8</c:v>
                </c:pt>
                <c:pt idx="446">
                  <c:v>10</c:v>
                </c:pt>
                <c:pt idx="447">
                  <c:v>10</c:v>
                </c:pt>
                <c:pt idx="448">
                  <c:v>12</c:v>
                </c:pt>
                <c:pt idx="449">
                  <c:v>15</c:v>
                </c:pt>
                <c:pt idx="450">
                  <c:v>19</c:v>
                </c:pt>
                <c:pt idx="451">
                  <c:v>26</c:v>
                </c:pt>
                <c:pt idx="452">
                  <c:v>27</c:v>
                </c:pt>
                <c:pt idx="453">
                  <c:v>22</c:v>
                </c:pt>
                <c:pt idx="454">
                  <c:v>17</c:v>
                </c:pt>
                <c:pt idx="455">
                  <c:v>13</c:v>
                </c:pt>
                <c:pt idx="456">
                  <c:v>10</c:v>
                </c:pt>
                <c:pt idx="457">
                  <c:v>9</c:v>
                </c:pt>
                <c:pt idx="458">
                  <c:v>8.7200000000000006</c:v>
                </c:pt>
                <c:pt idx="459">
                  <c:v>10</c:v>
                </c:pt>
                <c:pt idx="460">
                  <c:v>9</c:v>
                </c:pt>
                <c:pt idx="461">
                  <c:v>9</c:v>
                </c:pt>
                <c:pt idx="462">
                  <c:v>10</c:v>
                </c:pt>
                <c:pt idx="463">
                  <c:v>9</c:v>
                </c:pt>
                <c:pt idx="464">
                  <c:v>8</c:v>
                </c:pt>
                <c:pt idx="465">
                  <c:v>8</c:v>
                </c:pt>
                <c:pt idx="466">
                  <c:v>9</c:v>
                </c:pt>
                <c:pt idx="467">
                  <c:v>9</c:v>
                </c:pt>
                <c:pt idx="468">
                  <c:v>11</c:v>
                </c:pt>
                <c:pt idx="469">
                  <c:v>10</c:v>
                </c:pt>
                <c:pt idx="470">
                  <c:v>8</c:v>
                </c:pt>
                <c:pt idx="471">
                  <c:v>11</c:v>
                </c:pt>
                <c:pt idx="472">
                  <c:v>11</c:v>
                </c:pt>
                <c:pt idx="473">
                  <c:v>9</c:v>
                </c:pt>
                <c:pt idx="474">
                  <c:v>6</c:v>
                </c:pt>
                <c:pt idx="475">
                  <c:v>7</c:v>
                </c:pt>
                <c:pt idx="476">
                  <c:v>7</c:v>
                </c:pt>
                <c:pt idx="477">
                  <c:v>8</c:v>
                </c:pt>
                <c:pt idx="478">
                  <c:v>9</c:v>
                </c:pt>
                <c:pt idx="479">
                  <c:v>10</c:v>
                </c:pt>
                <c:pt idx="480">
                  <c:v>11</c:v>
                </c:pt>
                <c:pt idx="481">
                  <c:v>13</c:v>
                </c:pt>
                <c:pt idx="482">
                  <c:v>13</c:v>
                </c:pt>
                <c:pt idx="483">
                  <c:v>13</c:v>
                </c:pt>
                <c:pt idx="484">
                  <c:v>13</c:v>
                </c:pt>
                <c:pt idx="485">
                  <c:v>11</c:v>
                </c:pt>
                <c:pt idx="486">
                  <c:v>12</c:v>
                </c:pt>
                <c:pt idx="487">
                  <c:v>11</c:v>
                </c:pt>
                <c:pt idx="488">
                  <c:v>11</c:v>
                </c:pt>
                <c:pt idx="489">
                  <c:v>10</c:v>
                </c:pt>
                <c:pt idx="490">
                  <c:v>10</c:v>
                </c:pt>
                <c:pt idx="491">
                  <c:v>11</c:v>
                </c:pt>
                <c:pt idx="492">
                  <c:v>12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9</c:v>
                </c:pt>
                <c:pt idx="499">
                  <c:v>12</c:v>
                </c:pt>
                <c:pt idx="500">
                  <c:v>13</c:v>
                </c:pt>
                <c:pt idx="501">
                  <c:v>13</c:v>
                </c:pt>
                <c:pt idx="502">
                  <c:v>12</c:v>
                </c:pt>
                <c:pt idx="503">
                  <c:v>13</c:v>
                </c:pt>
                <c:pt idx="504">
                  <c:v>13</c:v>
                </c:pt>
                <c:pt idx="505">
                  <c:v>8</c:v>
                </c:pt>
                <c:pt idx="506">
                  <c:v>13</c:v>
                </c:pt>
                <c:pt idx="507">
                  <c:v>13</c:v>
                </c:pt>
                <c:pt idx="508">
                  <c:v>12</c:v>
                </c:pt>
                <c:pt idx="509">
                  <c:v>10</c:v>
                </c:pt>
                <c:pt idx="510">
                  <c:v>11</c:v>
                </c:pt>
                <c:pt idx="511">
                  <c:v>13</c:v>
                </c:pt>
                <c:pt idx="512">
                  <c:v>13</c:v>
                </c:pt>
                <c:pt idx="513">
                  <c:v>12</c:v>
                </c:pt>
                <c:pt idx="514">
                  <c:v>13</c:v>
                </c:pt>
                <c:pt idx="515">
                  <c:v>13</c:v>
                </c:pt>
                <c:pt idx="516">
                  <c:v>10</c:v>
                </c:pt>
                <c:pt idx="517">
                  <c:v>9</c:v>
                </c:pt>
                <c:pt idx="518">
                  <c:v>10</c:v>
                </c:pt>
                <c:pt idx="519">
                  <c:v>11</c:v>
                </c:pt>
                <c:pt idx="520">
                  <c:v>11</c:v>
                </c:pt>
                <c:pt idx="521">
                  <c:v>11</c:v>
                </c:pt>
                <c:pt idx="522">
                  <c:v>11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11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11</c:v>
                </c:pt>
                <c:pt idx="532">
                  <c:v>10</c:v>
                </c:pt>
                <c:pt idx="533">
                  <c:v>10</c:v>
                </c:pt>
                <c:pt idx="534">
                  <c:v>9</c:v>
                </c:pt>
                <c:pt idx="535">
                  <c:v>10</c:v>
                </c:pt>
                <c:pt idx="536">
                  <c:v>5</c:v>
                </c:pt>
                <c:pt idx="537">
                  <c:v>9</c:v>
                </c:pt>
                <c:pt idx="538">
                  <c:v>9</c:v>
                </c:pt>
                <c:pt idx="539">
                  <c:v>10</c:v>
                </c:pt>
                <c:pt idx="540">
                  <c:v>10</c:v>
                </c:pt>
                <c:pt idx="541">
                  <c:v>9</c:v>
                </c:pt>
                <c:pt idx="542">
                  <c:v>9</c:v>
                </c:pt>
                <c:pt idx="543">
                  <c:v>9</c:v>
                </c:pt>
                <c:pt idx="544">
                  <c:v>7</c:v>
                </c:pt>
                <c:pt idx="545">
                  <c:v>9</c:v>
                </c:pt>
                <c:pt idx="546">
                  <c:v>9</c:v>
                </c:pt>
                <c:pt idx="547">
                  <c:v>10</c:v>
                </c:pt>
                <c:pt idx="548">
                  <c:v>9</c:v>
                </c:pt>
                <c:pt idx="549">
                  <c:v>9.48</c:v>
                </c:pt>
                <c:pt idx="550">
                  <c:v>11.32</c:v>
                </c:pt>
                <c:pt idx="551">
                  <c:v>10.28</c:v>
                </c:pt>
                <c:pt idx="552">
                  <c:v>7.04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771-441A-A68C-FFA1297B15E6}"/>
            </c:ext>
          </c:extLst>
        </c:ser>
        <c:ser>
          <c:idx val="4"/>
          <c:order val="4"/>
          <c:tx>
            <c:v>AnR E</c:v>
          </c:tx>
          <c:spPr>
            <a:ln w="12700" cap="rnd" cmpd="sng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diamond"/>
            <c:size val="5"/>
            <c:spPr>
              <a:gradFill>
                <a:gsLst>
                  <a:gs pos="0">
                    <a:srgbClr val="E30000"/>
                  </a:gs>
                  <a:gs pos="100000">
                    <a:srgbClr val="760303"/>
                  </a:gs>
                </a:gsLst>
                <a:lin ang="5400000" scaled="0"/>
              </a:gradFill>
              <a:ln w="9525" cmpd="sng">
                <a:solidFill>
                  <a:srgbClr val="FF0000"/>
                </a:solidFill>
                <a:prstDash val="solid"/>
              </a:ln>
              <a:effectLst/>
            </c:spPr>
          </c:marker>
          <c:cat>
            <c:numRef>
              <c:f>运行数据!$A$7:$A$999</c:f>
              <c:numCache>
                <c:formatCode>m/d/yyyy</c:formatCode>
                <c:ptCount val="993"/>
                <c:pt idx="0">
                  <c:v>43424</c:v>
                </c:pt>
                <c:pt idx="1">
                  <c:v>43425</c:v>
                </c:pt>
                <c:pt idx="2">
                  <c:v>43426</c:v>
                </c:pt>
                <c:pt idx="3">
                  <c:v>43427</c:v>
                </c:pt>
                <c:pt idx="4">
                  <c:v>43428</c:v>
                </c:pt>
                <c:pt idx="5">
                  <c:v>43429</c:v>
                </c:pt>
                <c:pt idx="6">
                  <c:v>43430</c:v>
                </c:pt>
                <c:pt idx="7">
                  <c:v>43431</c:v>
                </c:pt>
                <c:pt idx="8">
                  <c:v>43432</c:v>
                </c:pt>
                <c:pt idx="9">
                  <c:v>43433</c:v>
                </c:pt>
                <c:pt idx="10">
                  <c:v>43434</c:v>
                </c:pt>
                <c:pt idx="11">
                  <c:v>43435</c:v>
                </c:pt>
                <c:pt idx="12">
                  <c:v>43436</c:v>
                </c:pt>
                <c:pt idx="13">
                  <c:v>43437</c:v>
                </c:pt>
                <c:pt idx="14">
                  <c:v>43438</c:v>
                </c:pt>
                <c:pt idx="15">
                  <c:v>43439</c:v>
                </c:pt>
                <c:pt idx="16">
                  <c:v>43440</c:v>
                </c:pt>
                <c:pt idx="17">
                  <c:v>43441</c:v>
                </c:pt>
                <c:pt idx="18">
                  <c:v>43442</c:v>
                </c:pt>
                <c:pt idx="19">
                  <c:v>43443</c:v>
                </c:pt>
                <c:pt idx="20">
                  <c:v>43444</c:v>
                </c:pt>
                <c:pt idx="21">
                  <c:v>43445</c:v>
                </c:pt>
                <c:pt idx="22">
                  <c:v>43446</c:v>
                </c:pt>
                <c:pt idx="23">
                  <c:v>43447</c:v>
                </c:pt>
                <c:pt idx="24">
                  <c:v>43448</c:v>
                </c:pt>
                <c:pt idx="25">
                  <c:v>43449</c:v>
                </c:pt>
                <c:pt idx="26">
                  <c:v>43450</c:v>
                </c:pt>
                <c:pt idx="27">
                  <c:v>43451</c:v>
                </c:pt>
                <c:pt idx="28">
                  <c:v>43452</c:v>
                </c:pt>
                <c:pt idx="29">
                  <c:v>43453</c:v>
                </c:pt>
                <c:pt idx="30">
                  <c:v>43454</c:v>
                </c:pt>
                <c:pt idx="31">
                  <c:v>43455</c:v>
                </c:pt>
                <c:pt idx="32">
                  <c:v>43456</c:v>
                </c:pt>
                <c:pt idx="33">
                  <c:v>43457</c:v>
                </c:pt>
                <c:pt idx="34">
                  <c:v>43458</c:v>
                </c:pt>
                <c:pt idx="35">
                  <c:v>43459</c:v>
                </c:pt>
                <c:pt idx="36">
                  <c:v>43460</c:v>
                </c:pt>
                <c:pt idx="37">
                  <c:v>43461</c:v>
                </c:pt>
                <c:pt idx="38">
                  <c:v>43462</c:v>
                </c:pt>
                <c:pt idx="39">
                  <c:v>43463</c:v>
                </c:pt>
                <c:pt idx="40">
                  <c:v>43464</c:v>
                </c:pt>
                <c:pt idx="41">
                  <c:v>43465</c:v>
                </c:pt>
                <c:pt idx="42">
                  <c:v>43466</c:v>
                </c:pt>
                <c:pt idx="43">
                  <c:v>43467</c:v>
                </c:pt>
                <c:pt idx="44">
                  <c:v>43468</c:v>
                </c:pt>
                <c:pt idx="45">
                  <c:v>43469</c:v>
                </c:pt>
                <c:pt idx="46">
                  <c:v>43470</c:v>
                </c:pt>
                <c:pt idx="47">
                  <c:v>43471</c:v>
                </c:pt>
                <c:pt idx="48">
                  <c:v>43472</c:v>
                </c:pt>
                <c:pt idx="49">
                  <c:v>43473</c:v>
                </c:pt>
                <c:pt idx="50">
                  <c:v>43474</c:v>
                </c:pt>
                <c:pt idx="51">
                  <c:v>43475</c:v>
                </c:pt>
                <c:pt idx="52">
                  <c:v>43476</c:v>
                </c:pt>
                <c:pt idx="53">
                  <c:v>43477</c:v>
                </c:pt>
                <c:pt idx="54">
                  <c:v>43478</c:v>
                </c:pt>
                <c:pt idx="55">
                  <c:v>43479</c:v>
                </c:pt>
                <c:pt idx="56">
                  <c:v>43480</c:v>
                </c:pt>
                <c:pt idx="57">
                  <c:v>43481</c:v>
                </c:pt>
                <c:pt idx="58">
                  <c:v>43482</c:v>
                </c:pt>
                <c:pt idx="59">
                  <c:v>43483</c:v>
                </c:pt>
                <c:pt idx="60">
                  <c:v>43484</c:v>
                </c:pt>
                <c:pt idx="61">
                  <c:v>43485</c:v>
                </c:pt>
                <c:pt idx="62">
                  <c:v>43486</c:v>
                </c:pt>
                <c:pt idx="63">
                  <c:v>43487</c:v>
                </c:pt>
                <c:pt idx="64">
                  <c:v>43488</c:v>
                </c:pt>
                <c:pt idx="65">
                  <c:v>43489</c:v>
                </c:pt>
                <c:pt idx="66">
                  <c:v>43490</c:v>
                </c:pt>
                <c:pt idx="67">
                  <c:v>43491</c:v>
                </c:pt>
                <c:pt idx="68">
                  <c:v>43492</c:v>
                </c:pt>
                <c:pt idx="69">
                  <c:v>43493</c:v>
                </c:pt>
                <c:pt idx="70">
                  <c:v>43494</c:v>
                </c:pt>
                <c:pt idx="71">
                  <c:v>43495</c:v>
                </c:pt>
                <c:pt idx="72">
                  <c:v>43496</c:v>
                </c:pt>
                <c:pt idx="73">
                  <c:v>43497</c:v>
                </c:pt>
                <c:pt idx="74">
                  <c:v>43498</c:v>
                </c:pt>
                <c:pt idx="75">
                  <c:v>43499</c:v>
                </c:pt>
                <c:pt idx="76">
                  <c:v>43500</c:v>
                </c:pt>
                <c:pt idx="77">
                  <c:v>43501</c:v>
                </c:pt>
                <c:pt idx="78">
                  <c:v>43502</c:v>
                </c:pt>
                <c:pt idx="79">
                  <c:v>43503</c:v>
                </c:pt>
                <c:pt idx="80">
                  <c:v>43504</c:v>
                </c:pt>
                <c:pt idx="81">
                  <c:v>43505</c:v>
                </c:pt>
                <c:pt idx="82">
                  <c:v>43506</c:v>
                </c:pt>
                <c:pt idx="83">
                  <c:v>43507</c:v>
                </c:pt>
                <c:pt idx="84">
                  <c:v>43508</c:v>
                </c:pt>
                <c:pt idx="85">
                  <c:v>43509</c:v>
                </c:pt>
                <c:pt idx="86">
                  <c:v>43510</c:v>
                </c:pt>
                <c:pt idx="87">
                  <c:v>43511</c:v>
                </c:pt>
                <c:pt idx="88">
                  <c:v>43512</c:v>
                </c:pt>
                <c:pt idx="89">
                  <c:v>43513</c:v>
                </c:pt>
                <c:pt idx="90">
                  <c:v>43514</c:v>
                </c:pt>
                <c:pt idx="91">
                  <c:v>43515</c:v>
                </c:pt>
                <c:pt idx="92">
                  <c:v>43516</c:v>
                </c:pt>
                <c:pt idx="93">
                  <c:v>43517</c:v>
                </c:pt>
                <c:pt idx="94">
                  <c:v>43518</c:v>
                </c:pt>
                <c:pt idx="95">
                  <c:v>43519</c:v>
                </c:pt>
                <c:pt idx="96">
                  <c:v>43520</c:v>
                </c:pt>
                <c:pt idx="97">
                  <c:v>43521</c:v>
                </c:pt>
                <c:pt idx="98">
                  <c:v>43522</c:v>
                </c:pt>
                <c:pt idx="99">
                  <c:v>43523</c:v>
                </c:pt>
                <c:pt idx="100">
                  <c:v>43524</c:v>
                </c:pt>
                <c:pt idx="101">
                  <c:v>43525</c:v>
                </c:pt>
                <c:pt idx="102">
                  <c:v>43526</c:v>
                </c:pt>
                <c:pt idx="103">
                  <c:v>43527</c:v>
                </c:pt>
                <c:pt idx="104">
                  <c:v>43528</c:v>
                </c:pt>
                <c:pt idx="105">
                  <c:v>43529</c:v>
                </c:pt>
                <c:pt idx="106">
                  <c:v>43530</c:v>
                </c:pt>
                <c:pt idx="107">
                  <c:v>43531</c:v>
                </c:pt>
                <c:pt idx="108">
                  <c:v>43532</c:v>
                </c:pt>
                <c:pt idx="109">
                  <c:v>43533</c:v>
                </c:pt>
                <c:pt idx="110">
                  <c:v>43534</c:v>
                </c:pt>
                <c:pt idx="111">
                  <c:v>43535</c:v>
                </c:pt>
                <c:pt idx="112">
                  <c:v>43536</c:v>
                </c:pt>
                <c:pt idx="113">
                  <c:v>43537</c:v>
                </c:pt>
                <c:pt idx="114">
                  <c:v>43538</c:v>
                </c:pt>
                <c:pt idx="115">
                  <c:v>43539</c:v>
                </c:pt>
                <c:pt idx="116">
                  <c:v>43540</c:v>
                </c:pt>
                <c:pt idx="117">
                  <c:v>43541</c:v>
                </c:pt>
                <c:pt idx="118">
                  <c:v>43542</c:v>
                </c:pt>
                <c:pt idx="119">
                  <c:v>43543</c:v>
                </c:pt>
                <c:pt idx="120">
                  <c:v>43544</c:v>
                </c:pt>
                <c:pt idx="121">
                  <c:v>43545</c:v>
                </c:pt>
                <c:pt idx="122">
                  <c:v>43546</c:v>
                </c:pt>
                <c:pt idx="123">
                  <c:v>43547</c:v>
                </c:pt>
                <c:pt idx="124">
                  <c:v>43548</c:v>
                </c:pt>
                <c:pt idx="125">
                  <c:v>43549</c:v>
                </c:pt>
                <c:pt idx="126">
                  <c:v>43550</c:v>
                </c:pt>
                <c:pt idx="127">
                  <c:v>43551</c:v>
                </c:pt>
                <c:pt idx="128">
                  <c:v>43552</c:v>
                </c:pt>
                <c:pt idx="129">
                  <c:v>43553</c:v>
                </c:pt>
                <c:pt idx="130">
                  <c:v>43554</c:v>
                </c:pt>
                <c:pt idx="131">
                  <c:v>43555</c:v>
                </c:pt>
                <c:pt idx="132">
                  <c:v>43556</c:v>
                </c:pt>
                <c:pt idx="133">
                  <c:v>43557</c:v>
                </c:pt>
                <c:pt idx="134">
                  <c:v>43558</c:v>
                </c:pt>
                <c:pt idx="135">
                  <c:v>43559</c:v>
                </c:pt>
                <c:pt idx="136">
                  <c:v>43560</c:v>
                </c:pt>
                <c:pt idx="137">
                  <c:v>43561</c:v>
                </c:pt>
                <c:pt idx="138">
                  <c:v>43562</c:v>
                </c:pt>
                <c:pt idx="139">
                  <c:v>43563</c:v>
                </c:pt>
                <c:pt idx="140">
                  <c:v>43564</c:v>
                </c:pt>
                <c:pt idx="141">
                  <c:v>43565</c:v>
                </c:pt>
                <c:pt idx="142">
                  <c:v>43566</c:v>
                </c:pt>
                <c:pt idx="143">
                  <c:v>43567</c:v>
                </c:pt>
                <c:pt idx="144">
                  <c:v>43568</c:v>
                </c:pt>
                <c:pt idx="145">
                  <c:v>43569</c:v>
                </c:pt>
                <c:pt idx="146">
                  <c:v>43570</c:v>
                </c:pt>
                <c:pt idx="147">
                  <c:v>43571</c:v>
                </c:pt>
                <c:pt idx="148">
                  <c:v>43572</c:v>
                </c:pt>
                <c:pt idx="149">
                  <c:v>43573</c:v>
                </c:pt>
                <c:pt idx="150">
                  <c:v>43574</c:v>
                </c:pt>
                <c:pt idx="151">
                  <c:v>43575</c:v>
                </c:pt>
                <c:pt idx="152">
                  <c:v>43576</c:v>
                </c:pt>
                <c:pt idx="153">
                  <c:v>43577</c:v>
                </c:pt>
                <c:pt idx="154">
                  <c:v>43578</c:v>
                </c:pt>
                <c:pt idx="155">
                  <c:v>43579</c:v>
                </c:pt>
                <c:pt idx="156">
                  <c:v>43580</c:v>
                </c:pt>
                <c:pt idx="157">
                  <c:v>43581</c:v>
                </c:pt>
                <c:pt idx="158">
                  <c:v>43582</c:v>
                </c:pt>
                <c:pt idx="159">
                  <c:v>43583</c:v>
                </c:pt>
                <c:pt idx="160">
                  <c:v>43584</c:v>
                </c:pt>
                <c:pt idx="161">
                  <c:v>43585</c:v>
                </c:pt>
                <c:pt idx="162">
                  <c:v>43586</c:v>
                </c:pt>
                <c:pt idx="163">
                  <c:v>43587</c:v>
                </c:pt>
                <c:pt idx="164">
                  <c:v>43588</c:v>
                </c:pt>
                <c:pt idx="165">
                  <c:v>43589</c:v>
                </c:pt>
                <c:pt idx="166">
                  <c:v>43590</c:v>
                </c:pt>
                <c:pt idx="167">
                  <c:v>43591</c:v>
                </c:pt>
                <c:pt idx="168">
                  <c:v>43592</c:v>
                </c:pt>
                <c:pt idx="169">
                  <c:v>43593</c:v>
                </c:pt>
                <c:pt idx="170">
                  <c:v>43594</c:v>
                </c:pt>
                <c:pt idx="171">
                  <c:v>43595</c:v>
                </c:pt>
                <c:pt idx="172">
                  <c:v>43596</c:v>
                </c:pt>
                <c:pt idx="173">
                  <c:v>43597</c:v>
                </c:pt>
                <c:pt idx="174">
                  <c:v>43598</c:v>
                </c:pt>
                <c:pt idx="175">
                  <c:v>43599</c:v>
                </c:pt>
                <c:pt idx="176">
                  <c:v>43600</c:v>
                </c:pt>
                <c:pt idx="177">
                  <c:v>43601</c:v>
                </c:pt>
                <c:pt idx="178">
                  <c:v>43602</c:v>
                </c:pt>
                <c:pt idx="179">
                  <c:v>43603</c:v>
                </c:pt>
                <c:pt idx="180">
                  <c:v>43604</c:v>
                </c:pt>
                <c:pt idx="181">
                  <c:v>43605</c:v>
                </c:pt>
                <c:pt idx="182">
                  <c:v>43606</c:v>
                </c:pt>
                <c:pt idx="183">
                  <c:v>43607</c:v>
                </c:pt>
                <c:pt idx="184">
                  <c:v>43608</c:v>
                </c:pt>
                <c:pt idx="185">
                  <c:v>43609</c:v>
                </c:pt>
                <c:pt idx="186">
                  <c:v>43610</c:v>
                </c:pt>
                <c:pt idx="187">
                  <c:v>43611</c:v>
                </c:pt>
                <c:pt idx="188">
                  <c:v>43612</c:v>
                </c:pt>
                <c:pt idx="189">
                  <c:v>43613</c:v>
                </c:pt>
                <c:pt idx="190">
                  <c:v>43614</c:v>
                </c:pt>
                <c:pt idx="191">
                  <c:v>43615</c:v>
                </c:pt>
                <c:pt idx="192">
                  <c:v>43616</c:v>
                </c:pt>
                <c:pt idx="193">
                  <c:v>43617</c:v>
                </c:pt>
                <c:pt idx="194">
                  <c:v>43618</c:v>
                </c:pt>
                <c:pt idx="195">
                  <c:v>43619</c:v>
                </c:pt>
                <c:pt idx="196">
                  <c:v>43620</c:v>
                </c:pt>
                <c:pt idx="197">
                  <c:v>43621</c:v>
                </c:pt>
                <c:pt idx="198">
                  <c:v>43622</c:v>
                </c:pt>
                <c:pt idx="199">
                  <c:v>43623</c:v>
                </c:pt>
                <c:pt idx="200">
                  <c:v>43624</c:v>
                </c:pt>
                <c:pt idx="201">
                  <c:v>43625</c:v>
                </c:pt>
                <c:pt idx="202">
                  <c:v>43626</c:v>
                </c:pt>
                <c:pt idx="203">
                  <c:v>43627</c:v>
                </c:pt>
                <c:pt idx="204">
                  <c:v>43628</c:v>
                </c:pt>
                <c:pt idx="205">
                  <c:v>43629</c:v>
                </c:pt>
                <c:pt idx="206">
                  <c:v>43630</c:v>
                </c:pt>
                <c:pt idx="207">
                  <c:v>43631</c:v>
                </c:pt>
                <c:pt idx="208">
                  <c:v>43632</c:v>
                </c:pt>
                <c:pt idx="209">
                  <c:v>43633</c:v>
                </c:pt>
                <c:pt idx="210">
                  <c:v>43634</c:v>
                </c:pt>
                <c:pt idx="211">
                  <c:v>43635</c:v>
                </c:pt>
                <c:pt idx="212">
                  <c:v>43636</c:v>
                </c:pt>
                <c:pt idx="213">
                  <c:v>43637</c:v>
                </c:pt>
                <c:pt idx="214">
                  <c:v>43638</c:v>
                </c:pt>
                <c:pt idx="215">
                  <c:v>43639</c:v>
                </c:pt>
                <c:pt idx="216">
                  <c:v>43640</c:v>
                </c:pt>
                <c:pt idx="217">
                  <c:v>43641</c:v>
                </c:pt>
                <c:pt idx="218">
                  <c:v>43642</c:v>
                </c:pt>
                <c:pt idx="219">
                  <c:v>43643</c:v>
                </c:pt>
                <c:pt idx="220">
                  <c:v>43644</c:v>
                </c:pt>
                <c:pt idx="221">
                  <c:v>43645</c:v>
                </c:pt>
                <c:pt idx="222">
                  <c:v>43646</c:v>
                </c:pt>
                <c:pt idx="223">
                  <c:v>43647</c:v>
                </c:pt>
                <c:pt idx="224">
                  <c:v>43648</c:v>
                </c:pt>
                <c:pt idx="225">
                  <c:v>43649</c:v>
                </c:pt>
                <c:pt idx="226">
                  <c:v>43650</c:v>
                </c:pt>
                <c:pt idx="227">
                  <c:v>43651</c:v>
                </c:pt>
                <c:pt idx="228">
                  <c:v>43652</c:v>
                </c:pt>
                <c:pt idx="229">
                  <c:v>43653</c:v>
                </c:pt>
                <c:pt idx="230">
                  <c:v>43654</c:v>
                </c:pt>
                <c:pt idx="231">
                  <c:v>43655</c:v>
                </c:pt>
                <c:pt idx="232">
                  <c:v>43656</c:v>
                </c:pt>
                <c:pt idx="233">
                  <c:v>43657</c:v>
                </c:pt>
                <c:pt idx="234">
                  <c:v>43658</c:v>
                </c:pt>
                <c:pt idx="235">
                  <c:v>43659</c:v>
                </c:pt>
                <c:pt idx="236">
                  <c:v>43660</c:v>
                </c:pt>
                <c:pt idx="237">
                  <c:v>43661</c:v>
                </c:pt>
                <c:pt idx="238">
                  <c:v>43662</c:v>
                </c:pt>
                <c:pt idx="239">
                  <c:v>43663</c:v>
                </c:pt>
                <c:pt idx="240">
                  <c:v>43664</c:v>
                </c:pt>
                <c:pt idx="241">
                  <c:v>43665</c:v>
                </c:pt>
                <c:pt idx="242">
                  <c:v>43666</c:v>
                </c:pt>
                <c:pt idx="243">
                  <c:v>43667</c:v>
                </c:pt>
                <c:pt idx="244">
                  <c:v>43668</c:v>
                </c:pt>
                <c:pt idx="245">
                  <c:v>43669</c:v>
                </c:pt>
                <c:pt idx="246">
                  <c:v>43670</c:v>
                </c:pt>
                <c:pt idx="247">
                  <c:v>43671</c:v>
                </c:pt>
                <c:pt idx="248">
                  <c:v>43672</c:v>
                </c:pt>
                <c:pt idx="249">
                  <c:v>43673</c:v>
                </c:pt>
                <c:pt idx="250">
                  <c:v>43674</c:v>
                </c:pt>
                <c:pt idx="251">
                  <c:v>43675</c:v>
                </c:pt>
                <c:pt idx="252">
                  <c:v>43676</c:v>
                </c:pt>
                <c:pt idx="253">
                  <c:v>43677</c:v>
                </c:pt>
                <c:pt idx="254">
                  <c:v>43678</c:v>
                </c:pt>
                <c:pt idx="255">
                  <c:v>43679</c:v>
                </c:pt>
                <c:pt idx="256">
                  <c:v>43680</c:v>
                </c:pt>
                <c:pt idx="257">
                  <c:v>43681</c:v>
                </c:pt>
                <c:pt idx="258">
                  <c:v>43682</c:v>
                </c:pt>
                <c:pt idx="259">
                  <c:v>43683</c:v>
                </c:pt>
                <c:pt idx="260">
                  <c:v>43684</c:v>
                </c:pt>
                <c:pt idx="261">
                  <c:v>43685</c:v>
                </c:pt>
                <c:pt idx="262">
                  <c:v>43686</c:v>
                </c:pt>
                <c:pt idx="263">
                  <c:v>43687</c:v>
                </c:pt>
                <c:pt idx="264">
                  <c:v>43688</c:v>
                </c:pt>
                <c:pt idx="265">
                  <c:v>43689</c:v>
                </c:pt>
                <c:pt idx="266">
                  <c:v>43690</c:v>
                </c:pt>
                <c:pt idx="267">
                  <c:v>43691</c:v>
                </c:pt>
                <c:pt idx="268">
                  <c:v>43692</c:v>
                </c:pt>
                <c:pt idx="269">
                  <c:v>43693</c:v>
                </c:pt>
                <c:pt idx="270">
                  <c:v>43694</c:v>
                </c:pt>
                <c:pt idx="271">
                  <c:v>43695</c:v>
                </c:pt>
                <c:pt idx="272">
                  <c:v>43696</c:v>
                </c:pt>
                <c:pt idx="273">
                  <c:v>43697</c:v>
                </c:pt>
                <c:pt idx="274">
                  <c:v>43698</c:v>
                </c:pt>
                <c:pt idx="275">
                  <c:v>43699</c:v>
                </c:pt>
                <c:pt idx="276">
                  <c:v>43700</c:v>
                </c:pt>
                <c:pt idx="277">
                  <c:v>43701</c:v>
                </c:pt>
                <c:pt idx="278">
                  <c:v>43702</c:v>
                </c:pt>
                <c:pt idx="279">
                  <c:v>43703</c:v>
                </c:pt>
                <c:pt idx="280">
                  <c:v>43704</c:v>
                </c:pt>
                <c:pt idx="281">
                  <c:v>43705</c:v>
                </c:pt>
                <c:pt idx="282">
                  <c:v>43706</c:v>
                </c:pt>
                <c:pt idx="283">
                  <c:v>43707</c:v>
                </c:pt>
                <c:pt idx="284">
                  <c:v>43708</c:v>
                </c:pt>
                <c:pt idx="285">
                  <c:v>43709</c:v>
                </c:pt>
                <c:pt idx="286">
                  <c:v>43710</c:v>
                </c:pt>
                <c:pt idx="287">
                  <c:v>43711</c:v>
                </c:pt>
                <c:pt idx="288">
                  <c:v>43712</c:v>
                </c:pt>
                <c:pt idx="289">
                  <c:v>43713</c:v>
                </c:pt>
                <c:pt idx="290">
                  <c:v>43714</c:v>
                </c:pt>
                <c:pt idx="291">
                  <c:v>43715</c:v>
                </c:pt>
                <c:pt idx="292">
                  <c:v>43716</c:v>
                </c:pt>
                <c:pt idx="293">
                  <c:v>43717</c:v>
                </c:pt>
                <c:pt idx="294">
                  <c:v>43718</c:v>
                </c:pt>
                <c:pt idx="295">
                  <c:v>43719</c:v>
                </c:pt>
                <c:pt idx="296">
                  <c:v>43720</c:v>
                </c:pt>
                <c:pt idx="297">
                  <c:v>43721</c:v>
                </c:pt>
                <c:pt idx="298">
                  <c:v>43722</c:v>
                </c:pt>
                <c:pt idx="299">
                  <c:v>43723</c:v>
                </c:pt>
                <c:pt idx="300">
                  <c:v>43724</c:v>
                </c:pt>
                <c:pt idx="301">
                  <c:v>43725</c:v>
                </c:pt>
                <c:pt idx="302">
                  <c:v>43726</c:v>
                </c:pt>
                <c:pt idx="303">
                  <c:v>43727</c:v>
                </c:pt>
                <c:pt idx="304">
                  <c:v>43728</c:v>
                </c:pt>
                <c:pt idx="305">
                  <c:v>43729</c:v>
                </c:pt>
                <c:pt idx="306">
                  <c:v>43730</c:v>
                </c:pt>
                <c:pt idx="307">
                  <c:v>43731</c:v>
                </c:pt>
                <c:pt idx="308">
                  <c:v>43732</c:v>
                </c:pt>
                <c:pt idx="309">
                  <c:v>43733</c:v>
                </c:pt>
                <c:pt idx="310">
                  <c:v>43734</c:v>
                </c:pt>
                <c:pt idx="311">
                  <c:v>43735</c:v>
                </c:pt>
                <c:pt idx="312">
                  <c:v>43736</c:v>
                </c:pt>
                <c:pt idx="313">
                  <c:v>43737</c:v>
                </c:pt>
                <c:pt idx="314">
                  <c:v>43738</c:v>
                </c:pt>
                <c:pt idx="315">
                  <c:v>43739</c:v>
                </c:pt>
                <c:pt idx="316">
                  <c:v>43740</c:v>
                </c:pt>
                <c:pt idx="317">
                  <c:v>43741</c:v>
                </c:pt>
                <c:pt idx="318">
                  <c:v>43742</c:v>
                </c:pt>
                <c:pt idx="319">
                  <c:v>43743</c:v>
                </c:pt>
                <c:pt idx="320">
                  <c:v>43744</c:v>
                </c:pt>
                <c:pt idx="321">
                  <c:v>43745</c:v>
                </c:pt>
                <c:pt idx="322">
                  <c:v>43746</c:v>
                </c:pt>
                <c:pt idx="323">
                  <c:v>43747</c:v>
                </c:pt>
                <c:pt idx="324">
                  <c:v>43748</c:v>
                </c:pt>
                <c:pt idx="325">
                  <c:v>43749</c:v>
                </c:pt>
                <c:pt idx="326">
                  <c:v>43750</c:v>
                </c:pt>
                <c:pt idx="327">
                  <c:v>43751</c:v>
                </c:pt>
                <c:pt idx="328">
                  <c:v>43752</c:v>
                </c:pt>
                <c:pt idx="329">
                  <c:v>43753</c:v>
                </c:pt>
                <c:pt idx="330">
                  <c:v>43754</c:v>
                </c:pt>
                <c:pt idx="331">
                  <c:v>43755</c:v>
                </c:pt>
                <c:pt idx="332">
                  <c:v>43756</c:v>
                </c:pt>
                <c:pt idx="333">
                  <c:v>43757</c:v>
                </c:pt>
                <c:pt idx="334">
                  <c:v>43758</c:v>
                </c:pt>
                <c:pt idx="335">
                  <c:v>43759</c:v>
                </c:pt>
                <c:pt idx="336">
                  <c:v>43760</c:v>
                </c:pt>
                <c:pt idx="337">
                  <c:v>43761</c:v>
                </c:pt>
                <c:pt idx="338">
                  <c:v>43762</c:v>
                </c:pt>
                <c:pt idx="339">
                  <c:v>43763</c:v>
                </c:pt>
                <c:pt idx="340">
                  <c:v>43764</c:v>
                </c:pt>
                <c:pt idx="341">
                  <c:v>43765</c:v>
                </c:pt>
                <c:pt idx="342">
                  <c:v>43766</c:v>
                </c:pt>
                <c:pt idx="343">
                  <c:v>43767</c:v>
                </c:pt>
                <c:pt idx="344">
                  <c:v>43768</c:v>
                </c:pt>
                <c:pt idx="345">
                  <c:v>43769</c:v>
                </c:pt>
                <c:pt idx="346">
                  <c:v>43770</c:v>
                </c:pt>
                <c:pt idx="347">
                  <c:v>43771</c:v>
                </c:pt>
                <c:pt idx="348">
                  <c:v>43772</c:v>
                </c:pt>
                <c:pt idx="349">
                  <c:v>43773</c:v>
                </c:pt>
                <c:pt idx="350">
                  <c:v>43774</c:v>
                </c:pt>
                <c:pt idx="351">
                  <c:v>43775</c:v>
                </c:pt>
                <c:pt idx="352">
                  <c:v>43776</c:v>
                </c:pt>
                <c:pt idx="353">
                  <c:v>43777</c:v>
                </c:pt>
                <c:pt idx="354">
                  <c:v>43778</c:v>
                </c:pt>
                <c:pt idx="355">
                  <c:v>43779</c:v>
                </c:pt>
                <c:pt idx="356">
                  <c:v>43780</c:v>
                </c:pt>
                <c:pt idx="357">
                  <c:v>43781</c:v>
                </c:pt>
                <c:pt idx="358">
                  <c:v>43782</c:v>
                </c:pt>
                <c:pt idx="359">
                  <c:v>43783</c:v>
                </c:pt>
                <c:pt idx="360">
                  <c:v>43784</c:v>
                </c:pt>
                <c:pt idx="361">
                  <c:v>43785</c:v>
                </c:pt>
                <c:pt idx="362">
                  <c:v>43786</c:v>
                </c:pt>
                <c:pt idx="363">
                  <c:v>43787</c:v>
                </c:pt>
                <c:pt idx="364">
                  <c:v>43788</c:v>
                </c:pt>
                <c:pt idx="365">
                  <c:v>43789</c:v>
                </c:pt>
                <c:pt idx="366">
                  <c:v>43790</c:v>
                </c:pt>
                <c:pt idx="367">
                  <c:v>43791</c:v>
                </c:pt>
                <c:pt idx="368">
                  <c:v>43792</c:v>
                </c:pt>
                <c:pt idx="369">
                  <c:v>43793</c:v>
                </c:pt>
                <c:pt idx="370">
                  <c:v>43794</c:v>
                </c:pt>
                <c:pt idx="371">
                  <c:v>43795</c:v>
                </c:pt>
                <c:pt idx="372">
                  <c:v>43796</c:v>
                </c:pt>
                <c:pt idx="373">
                  <c:v>43797</c:v>
                </c:pt>
                <c:pt idx="374">
                  <c:v>43798</c:v>
                </c:pt>
                <c:pt idx="375">
                  <c:v>43799</c:v>
                </c:pt>
                <c:pt idx="376">
                  <c:v>43800</c:v>
                </c:pt>
                <c:pt idx="377">
                  <c:v>43801</c:v>
                </c:pt>
                <c:pt idx="378">
                  <c:v>43802</c:v>
                </c:pt>
                <c:pt idx="379">
                  <c:v>43803</c:v>
                </c:pt>
                <c:pt idx="380">
                  <c:v>43804</c:v>
                </c:pt>
                <c:pt idx="381">
                  <c:v>43805</c:v>
                </c:pt>
                <c:pt idx="382">
                  <c:v>43806</c:v>
                </c:pt>
                <c:pt idx="383">
                  <c:v>43807</c:v>
                </c:pt>
                <c:pt idx="384">
                  <c:v>43808</c:v>
                </c:pt>
                <c:pt idx="385">
                  <c:v>43809</c:v>
                </c:pt>
                <c:pt idx="386">
                  <c:v>43810</c:v>
                </c:pt>
                <c:pt idx="387">
                  <c:v>43811</c:v>
                </c:pt>
                <c:pt idx="388">
                  <c:v>43812</c:v>
                </c:pt>
                <c:pt idx="389">
                  <c:v>43813</c:v>
                </c:pt>
                <c:pt idx="390">
                  <c:v>43814</c:v>
                </c:pt>
                <c:pt idx="391">
                  <c:v>43815</c:v>
                </c:pt>
                <c:pt idx="392">
                  <c:v>43816</c:v>
                </c:pt>
                <c:pt idx="393">
                  <c:v>43817</c:v>
                </c:pt>
                <c:pt idx="394">
                  <c:v>43818</c:v>
                </c:pt>
                <c:pt idx="395">
                  <c:v>43819</c:v>
                </c:pt>
                <c:pt idx="396">
                  <c:v>43820</c:v>
                </c:pt>
                <c:pt idx="397">
                  <c:v>43821</c:v>
                </c:pt>
                <c:pt idx="398">
                  <c:v>43822</c:v>
                </c:pt>
                <c:pt idx="399">
                  <c:v>43823</c:v>
                </c:pt>
                <c:pt idx="400">
                  <c:v>43824</c:v>
                </c:pt>
                <c:pt idx="401">
                  <c:v>43825</c:v>
                </c:pt>
                <c:pt idx="402">
                  <c:v>43826</c:v>
                </c:pt>
                <c:pt idx="403">
                  <c:v>43827</c:v>
                </c:pt>
                <c:pt idx="404">
                  <c:v>43828</c:v>
                </c:pt>
                <c:pt idx="405">
                  <c:v>43829</c:v>
                </c:pt>
                <c:pt idx="406">
                  <c:v>43830</c:v>
                </c:pt>
                <c:pt idx="407">
                  <c:v>43831</c:v>
                </c:pt>
                <c:pt idx="408">
                  <c:v>43832</c:v>
                </c:pt>
                <c:pt idx="409">
                  <c:v>43833</c:v>
                </c:pt>
                <c:pt idx="410">
                  <c:v>43834</c:v>
                </c:pt>
                <c:pt idx="411">
                  <c:v>43835</c:v>
                </c:pt>
                <c:pt idx="412">
                  <c:v>43836</c:v>
                </c:pt>
                <c:pt idx="413">
                  <c:v>43837</c:v>
                </c:pt>
                <c:pt idx="414">
                  <c:v>43838</c:v>
                </c:pt>
                <c:pt idx="415">
                  <c:v>43839</c:v>
                </c:pt>
                <c:pt idx="416">
                  <c:v>43840</c:v>
                </c:pt>
                <c:pt idx="417">
                  <c:v>43841</c:v>
                </c:pt>
                <c:pt idx="418">
                  <c:v>43842</c:v>
                </c:pt>
                <c:pt idx="419">
                  <c:v>43843</c:v>
                </c:pt>
                <c:pt idx="420">
                  <c:v>43844</c:v>
                </c:pt>
                <c:pt idx="421">
                  <c:v>43845</c:v>
                </c:pt>
                <c:pt idx="422">
                  <c:v>43846</c:v>
                </c:pt>
                <c:pt idx="423">
                  <c:v>43847</c:v>
                </c:pt>
                <c:pt idx="424">
                  <c:v>43848</c:v>
                </c:pt>
                <c:pt idx="425">
                  <c:v>43849</c:v>
                </c:pt>
                <c:pt idx="426">
                  <c:v>43850</c:v>
                </c:pt>
                <c:pt idx="427">
                  <c:v>43851</c:v>
                </c:pt>
                <c:pt idx="428">
                  <c:v>43852</c:v>
                </c:pt>
                <c:pt idx="429">
                  <c:v>43853</c:v>
                </c:pt>
                <c:pt idx="430">
                  <c:v>43854</c:v>
                </c:pt>
                <c:pt idx="431">
                  <c:v>43855</c:v>
                </c:pt>
                <c:pt idx="432">
                  <c:v>43856</c:v>
                </c:pt>
                <c:pt idx="433">
                  <c:v>43857</c:v>
                </c:pt>
                <c:pt idx="434">
                  <c:v>43858</c:v>
                </c:pt>
                <c:pt idx="435">
                  <c:v>43859</c:v>
                </c:pt>
                <c:pt idx="436">
                  <c:v>43860</c:v>
                </c:pt>
                <c:pt idx="437">
                  <c:v>43861</c:v>
                </c:pt>
                <c:pt idx="438">
                  <c:v>43862</c:v>
                </c:pt>
                <c:pt idx="439">
                  <c:v>43863</c:v>
                </c:pt>
                <c:pt idx="440">
                  <c:v>43864</c:v>
                </c:pt>
                <c:pt idx="441">
                  <c:v>43865</c:v>
                </c:pt>
                <c:pt idx="442">
                  <c:v>43866</c:v>
                </c:pt>
                <c:pt idx="443">
                  <c:v>43867</c:v>
                </c:pt>
                <c:pt idx="444">
                  <c:v>43868</c:v>
                </c:pt>
                <c:pt idx="445">
                  <c:v>43869</c:v>
                </c:pt>
                <c:pt idx="446">
                  <c:v>43870</c:v>
                </c:pt>
                <c:pt idx="447">
                  <c:v>43871</c:v>
                </c:pt>
                <c:pt idx="448">
                  <c:v>43872</c:v>
                </c:pt>
                <c:pt idx="449">
                  <c:v>43873</c:v>
                </c:pt>
                <c:pt idx="450">
                  <c:v>43874</c:v>
                </c:pt>
                <c:pt idx="451">
                  <c:v>43875</c:v>
                </c:pt>
                <c:pt idx="452">
                  <c:v>43876</c:v>
                </c:pt>
                <c:pt idx="453">
                  <c:v>43877</c:v>
                </c:pt>
                <c:pt idx="454">
                  <c:v>43878</c:v>
                </c:pt>
                <c:pt idx="455">
                  <c:v>43879</c:v>
                </c:pt>
                <c:pt idx="456">
                  <c:v>43880</c:v>
                </c:pt>
                <c:pt idx="457">
                  <c:v>43881</c:v>
                </c:pt>
                <c:pt idx="458">
                  <c:v>43882</c:v>
                </c:pt>
                <c:pt idx="459">
                  <c:v>43883</c:v>
                </c:pt>
                <c:pt idx="460">
                  <c:v>43884</c:v>
                </c:pt>
                <c:pt idx="461">
                  <c:v>43885</c:v>
                </c:pt>
                <c:pt idx="462">
                  <c:v>43886</c:v>
                </c:pt>
                <c:pt idx="463">
                  <c:v>43887</c:v>
                </c:pt>
                <c:pt idx="464">
                  <c:v>43888</c:v>
                </c:pt>
                <c:pt idx="465">
                  <c:v>43889</c:v>
                </c:pt>
                <c:pt idx="466">
                  <c:v>43890</c:v>
                </c:pt>
                <c:pt idx="467">
                  <c:v>43891</c:v>
                </c:pt>
                <c:pt idx="468">
                  <c:v>43892</c:v>
                </c:pt>
                <c:pt idx="469">
                  <c:v>43893</c:v>
                </c:pt>
                <c:pt idx="470">
                  <c:v>43894</c:v>
                </c:pt>
                <c:pt idx="471">
                  <c:v>43895</c:v>
                </c:pt>
                <c:pt idx="472">
                  <c:v>43896</c:v>
                </c:pt>
                <c:pt idx="473">
                  <c:v>43897</c:v>
                </c:pt>
                <c:pt idx="474">
                  <c:v>43898</c:v>
                </c:pt>
                <c:pt idx="475">
                  <c:v>43899</c:v>
                </c:pt>
                <c:pt idx="476">
                  <c:v>43900</c:v>
                </c:pt>
                <c:pt idx="477">
                  <c:v>43901</c:v>
                </c:pt>
                <c:pt idx="478">
                  <c:v>43902</c:v>
                </c:pt>
                <c:pt idx="479">
                  <c:v>43903</c:v>
                </c:pt>
                <c:pt idx="480">
                  <c:v>43904</c:v>
                </c:pt>
                <c:pt idx="481">
                  <c:v>43905</c:v>
                </c:pt>
                <c:pt idx="482">
                  <c:v>43906</c:v>
                </c:pt>
                <c:pt idx="483">
                  <c:v>43907</c:v>
                </c:pt>
                <c:pt idx="484">
                  <c:v>43908</c:v>
                </c:pt>
                <c:pt idx="485">
                  <c:v>43909</c:v>
                </c:pt>
                <c:pt idx="486">
                  <c:v>43910</c:v>
                </c:pt>
                <c:pt idx="487">
                  <c:v>43911</c:v>
                </c:pt>
                <c:pt idx="488">
                  <c:v>43912</c:v>
                </c:pt>
                <c:pt idx="489">
                  <c:v>43913</c:v>
                </c:pt>
                <c:pt idx="490">
                  <c:v>43914</c:v>
                </c:pt>
                <c:pt idx="491">
                  <c:v>43915</c:v>
                </c:pt>
                <c:pt idx="492">
                  <c:v>43916</c:v>
                </c:pt>
                <c:pt idx="493">
                  <c:v>43917</c:v>
                </c:pt>
                <c:pt idx="494">
                  <c:v>43918</c:v>
                </c:pt>
                <c:pt idx="495">
                  <c:v>43919</c:v>
                </c:pt>
                <c:pt idx="496">
                  <c:v>43920</c:v>
                </c:pt>
                <c:pt idx="497">
                  <c:v>43921</c:v>
                </c:pt>
                <c:pt idx="498">
                  <c:v>43922</c:v>
                </c:pt>
                <c:pt idx="499">
                  <c:v>43923</c:v>
                </c:pt>
                <c:pt idx="500">
                  <c:v>43924</c:v>
                </c:pt>
                <c:pt idx="501">
                  <c:v>43925</c:v>
                </c:pt>
                <c:pt idx="502">
                  <c:v>43926</c:v>
                </c:pt>
                <c:pt idx="503">
                  <c:v>43927</c:v>
                </c:pt>
                <c:pt idx="504">
                  <c:v>43928</c:v>
                </c:pt>
                <c:pt idx="505">
                  <c:v>43929</c:v>
                </c:pt>
                <c:pt idx="506">
                  <c:v>43930</c:v>
                </c:pt>
                <c:pt idx="507">
                  <c:v>43931</c:v>
                </c:pt>
                <c:pt idx="508">
                  <c:v>43932</c:v>
                </c:pt>
                <c:pt idx="509">
                  <c:v>43933</c:v>
                </c:pt>
                <c:pt idx="510">
                  <c:v>43934</c:v>
                </c:pt>
                <c:pt idx="511">
                  <c:v>43935</c:v>
                </c:pt>
                <c:pt idx="512">
                  <c:v>43936</c:v>
                </c:pt>
                <c:pt idx="513">
                  <c:v>43937</c:v>
                </c:pt>
                <c:pt idx="514">
                  <c:v>43938</c:v>
                </c:pt>
                <c:pt idx="515">
                  <c:v>43939</c:v>
                </c:pt>
                <c:pt idx="516">
                  <c:v>43940</c:v>
                </c:pt>
                <c:pt idx="517">
                  <c:v>43941</c:v>
                </c:pt>
                <c:pt idx="518">
                  <c:v>43942</c:v>
                </c:pt>
                <c:pt idx="519">
                  <c:v>43943</c:v>
                </c:pt>
                <c:pt idx="520">
                  <c:v>43944</c:v>
                </c:pt>
                <c:pt idx="521">
                  <c:v>43945</c:v>
                </c:pt>
                <c:pt idx="522">
                  <c:v>43946</c:v>
                </c:pt>
                <c:pt idx="523">
                  <c:v>43947</c:v>
                </c:pt>
                <c:pt idx="524">
                  <c:v>43948</c:v>
                </c:pt>
                <c:pt idx="525">
                  <c:v>43949</c:v>
                </c:pt>
                <c:pt idx="526">
                  <c:v>43950</c:v>
                </c:pt>
                <c:pt idx="527">
                  <c:v>43951</c:v>
                </c:pt>
                <c:pt idx="528">
                  <c:v>43952</c:v>
                </c:pt>
                <c:pt idx="529">
                  <c:v>43953</c:v>
                </c:pt>
                <c:pt idx="530">
                  <c:v>43954</c:v>
                </c:pt>
                <c:pt idx="531">
                  <c:v>43955</c:v>
                </c:pt>
                <c:pt idx="532">
                  <c:v>43956</c:v>
                </c:pt>
                <c:pt idx="533">
                  <c:v>43957</c:v>
                </c:pt>
                <c:pt idx="534">
                  <c:v>43958</c:v>
                </c:pt>
                <c:pt idx="535">
                  <c:v>43959</c:v>
                </c:pt>
                <c:pt idx="536">
                  <c:v>43960</c:v>
                </c:pt>
                <c:pt idx="537">
                  <c:v>43961</c:v>
                </c:pt>
                <c:pt idx="538">
                  <c:v>43962</c:v>
                </c:pt>
                <c:pt idx="539">
                  <c:v>43963</c:v>
                </c:pt>
                <c:pt idx="540">
                  <c:v>43964</c:v>
                </c:pt>
                <c:pt idx="541">
                  <c:v>43965</c:v>
                </c:pt>
                <c:pt idx="542">
                  <c:v>43966</c:v>
                </c:pt>
                <c:pt idx="543">
                  <c:v>43967</c:v>
                </c:pt>
                <c:pt idx="544">
                  <c:v>43968</c:v>
                </c:pt>
                <c:pt idx="545">
                  <c:v>43969</c:v>
                </c:pt>
                <c:pt idx="546">
                  <c:v>43970</c:v>
                </c:pt>
                <c:pt idx="547">
                  <c:v>43971</c:v>
                </c:pt>
                <c:pt idx="548">
                  <c:v>43972</c:v>
                </c:pt>
                <c:pt idx="549">
                  <c:v>43973</c:v>
                </c:pt>
                <c:pt idx="550">
                  <c:v>43974</c:v>
                </c:pt>
                <c:pt idx="551">
                  <c:v>43975</c:v>
                </c:pt>
                <c:pt idx="552">
                  <c:v>43976</c:v>
                </c:pt>
                <c:pt idx="553">
                  <c:v>43977</c:v>
                </c:pt>
              </c:numCache>
            </c:numRef>
          </c:cat>
          <c:val>
            <c:numRef>
              <c:f>运行数据!$FH$7:$FH$999</c:f>
              <c:numCache>
                <c:formatCode>#,##0_);[Red]\(#,##0\)</c:formatCode>
                <c:ptCount val="993"/>
                <c:pt idx="333">
                  <c:v>742</c:v>
                </c:pt>
                <c:pt idx="334">
                  <c:v>18</c:v>
                </c:pt>
                <c:pt idx="335">
                  <c:v>17</c:v>
                </c:pt>
                <c:pt idx="336">
                  <c:v>19</c:v>
                </c:pt>
                <c:pt idx="337">
                  <c:v>15</c:v>
                </c:pt>
                <c:pt idx="338">
                  <c:v>17</c:v>
                </c:pt>
                <c:pt idx="339">
                  <c:v>14</c:v>
                </c:pt>
                <c:pt idx="340">
                  <c:v>14</c:v>
                </c:pt>
                <c:pt idx="341">
                  <c:v>13</c:v>
                </c:pt>
                <c:pt idx="342">
                  <c:v>13</c:v>
                </c:pt>
                <c:pt idx="343">
                  <c:v>14</c:v>
                </c:pt>
                <c:pt idx="344">
                  <c:v>13</c:v>
                </c:pt>
                <c:pt idx="345">
                  <c:v>12</c:v>
                </c:pt>
                <c:pt idx="346">
                  <c:v>13</c:v>
                </c:pt>
                <c:pt idx="347">
                  <c:v>15</c:v>
                </c:pt>
                <c:pt idx="348">
                  <c:v>16</c:v>
                </c:pt>
                <c:pt idx="349">
                  <c:v>15</c:v>
                </c:pt>
                <c:pt idx="350">
                  <c:v>15</c:v>
                </c:pt>
                <c:pt idx="351">
                  <c:v>20</c:v>
                </c:pt>
                <c:pt idx="352">
                  <c:v>17</c:v>
                </c:pt>
                <c:pt idx="353">
                  <c:v>16</c:v>
                </c:pt>
                <c:pt idx="354">
                  <c:v>15</c:v>
                </c:pt>
                <c:pt idx="355">
                  <c:v>15.3663366336634</c:v>
                </c:pt>
                <c:pt idx="356">
                  <c:v>18.693069306930699</c:v>
                </c:pt>
                <c:pt idx="357">
                  <c:v>14.9306930693069</c:v>
                </c:pt>
                <c:pt idx="358">
                  <c:v>13.841584158415801</c:v>
                </c:pt>
                <c:pt idx="359">
                  <c:v>15.564356435643599</c:v>
                </c:pt>
                <c:pt idx="360">
                  <c:v>21.643564356435601</c:v>
                </c:pt>
                <c:pt idx="361">
                  <c:v>21.782178217821802</c:v>
                </c:pt>
                <c:pt idx="362">
                  <c:v>17.920792079207899</c:v>
                </c:pt>
                <c:pt idx="363">
                  <c:v>19</c:v>
                </c:pt>
                <c:pt idx="364">
                  <c:v>19</c:v>
                </c:pt>
                <c:pt idx="365">
                  <c:v>17.702970297029701</c:v>
                </c:pt>
                <c:pt idx="366">
                  <c:v>13.6633663366337</c:v>
                </c:pt>
                <c:pt idx="367">
                  <c:v>14.495049504950501</c:v>
                </c:pt>
                <c:pt idx="368">
                  <c:v>12.8316831683168</c:v>
                </c:pt>
                <c:pt idx="369">
                  <c:v>14</c:v>
                </c:pt>
                <c:pt idx="370">
                  <c:v>13</c:v>
                </c:pt>
                <c:pt idx="371">
                  <c:v>12</c:v>
                </c:pt>
                <c:pt idx="372">
                  <c:v>11.8019801980198</c:v>
                </c:pt>
                <c:pt idx="373">
                  <c:v>10.3762376237624</c:v>
                </c:pt>
                <c:pt idx="374">
                  <c:v>7.7029702970297</c:v>
                </c:pt>
                <c:pt idx="375">
                  <c:v>7.7623762376237604</c:v>
                </c:pt>
                <c:pt idx="376">
                  <c:v>6.6534653465346496</c:v>
                </c:pt>
                <c:pt idx="377">
                  <c:v>6.9504950495049496</c:v>
                </c:pt>
                <c:pt idx="378">
                  <c:v>6.1782178217821802</c:v>
                </c:pt>
                <c:pt idx="379">
                  <c:v>6.0594059405940603</c:v>
                </c:pt>
                <c:pt idx="380">
                  <c:v>6.1782178217821802</c:v>
                </c:pt>
                <c:pt idx="381">
                  <c:v>6.61386138613861</c:v>
                </c:pt>
                <c:pt idx="382">
                  <c:v>6</c:v>
                </c:pt>
                <c:pt idx="383">
                  <c:v>6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6.61386138613861</c:v>
                </c:pt>
                <c:pt idx="388">
                  <c:v>6.3168316831683198</c:v>
                </c:pt>
                <c:pt idx="389">
                  <c:v>7</c:v>
                </c:pt>
                <c:pt idx="390">
                  <c:v>5</c:v>
                </c:pt>
                <c:pt idx="391">
                  <c:v>6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6</c:v>
                </c:pt>
                <c:pt idx="398">
                  <c:v>6</c:v>
                </c:pt>
                <c:pt idx="399">
                  <c:v>7</c:v>
                </c:pt>
                <c:pt idx="400">
                  <c:v>7</c:v>
                </c:pt>
                <c:pt idx="401">
                  <c:v>7</c:v>
                </c:pt>
                <c:pt idx="402">
                  <c:v>6</c:v>
                </c:pt>
                <c:pt idx="403">
                  <c:v>4</c:v>
                </c:pt>
                <c:pt idx="404">
                  <c:v>9</c:v>
                </c:pt>
                <c:pt idx="405">
                  <c:v>7</c:v>
                </c:pt>
                <c:pt idx="406">
                  <c:v>6</c:v>
                </c:pt>
                <c:pt idx="407">
                  <c:v>6</c:v>
                </c:pt>
                <c:pt idx="408">
                  <c:v>6</c:v>
                </c:pt>
                <c:pt idx="409">
                  <c:v>6</c:v>
                </c:pt>
                <c:pt idx="410">
                  <c:v>6</c:v>
                </c:pt>
                <c:pt idx="411">
                  <c:v>6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4</c:v>
                </c:pt>
                <c:pt idx="416">
                  <c:v>5</c:v>
                </c:pt>
                <c:pt idx="417">
                  <c:v>4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4</c:v>
                </c:pt>
                <c:pt idx="422">
                  <c:v>2</c:v>
                </c:pt>
                <c:pt idx="423">
                  <c:v>4</c:v>
                </c:pt>
                <c:pt idx="424">
                  <c:v>5</c:v>
                </c:pt>
                <c:pt idx="425">
                  <c:v>6</c:v>
                </c:pt>
                <c:pt idx="426">
                  <c:v>7</c:v>
                </c:pt>
                <c:pt idx="427">
                  <c:v>4</c:v>
                </c:pt>
                <c:pt idx="428">
                  <c:v>3</c:v>
                </c:pt>
                <c:pt idx="429">
                  <c:v>2</c:v>
                </c:pt>
                <c:pt idx="430">
                  <c:v>3</c:v>
                </c:pt>
                <c:pt idx="431">
                  <c:v>4</c:v>
                </c:pt>
                <c:pt idx="432">
                  <c:v>4</c:v>
                </c:pt>
                <c:pt idx="433">
                  <c:v>2</c:v>
                </c:pt>
                <c:pt idx="434">
                  <c:v>4</c:v>
                </c:pt>
                <c:pt idx="435">
                  <c:v>4</c:v>
                </c:pt>
                <c:pt idx="436">
                  <c:v>5</c:v>
                </c:pt>
                <c:pt idx="437">
                  <c:v>5</c:v>
                </c:pt>
                <c:pt idx="438">
                  <c:v>4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8</c:v>
                </c:pt>
                <c:pt idx="447">
                  <c:v>7</c:v>
                </c:pt>
                <c:pt idx="448">
                  <c:v>9</c:v>
                </c:pt>
                <c:pt idx="449">
                  <c:v>12</c:v>
                </c:pt>
                <c:pt idx="450">
                  <c:v>15</c:v>
                </c:pt>
                <c:pt idx="451">
                  <c:v>18</c:v>
                </c:pt>
                <c:pt idx="452">
                  <c:v>21</c:v>
                </c:pt>
                <c:pt idx="453">
                  <c:v>16</c:v>
                </c:pt>
                <c:pt idx="454">
                  <c:v>12</c:v>
                </c:pt>
                <c:pt idx="455">
                  <c:v>8</c:v>
                </c:pt>
                <c:pt idx="456">
                  <c:v>7</c:v>
                </c:pt>
                <c:pt idx="457">
                  <c:v>7</c:v>
                </c:pt>
                <c:pt idx="458">
                  <c:v>6.5</c:v>
                </c:pt>
                <c:pt idx="459">
                  <c:v>7</c:v>
                </c:pt>
                <c:pt idx="460">
                  <c:v>7</c:v>
                </c:pt>
                <c:pt idx="461">
                  <c:v>7</c:v>
                </c:pt>
                <c:pt idx="462">
                  <c:v>7</c:v>
                </c:pt>
                <c:pt idx="463">
                  <c:v>7</c:v>
                </c:pt>
                <c:pt idx="464">
                  <c:v>6</c:v>
                </c:pt>
                <c:pt idx="465">
                  <c:v>6</c:v>
                </c:pt>
                <c:pt idx="466">
                  <c:v>7</c:v>
                </c:pt>
                <c:pt idx="467">
                  <c:v>7</c:v>
                </c:pt>
                <c:pt idx="468">
                  <c:v>8</c:v>
                </c:pt>
                <c:pt idx="469">
                  <c:v>7</c:v>
                </c:pt>
                <c:pt idx="470">
                  <c:v>5</c:v>
                </c:pt>
                <c:pt idx="471">
                  <c:v>7</c:v>
                </c:pt>
                <c:pt idx="472">
                  <c:v>7</c:v>
                </c:pt>
                <c:pt idx="473">
                  <c:v>7</c:v>
                </c:pt>
                <c:pt idx="474">
                  <c:v>5</c:v>
                </c:pt>
                <c:pt idx="475">
                  <c:v>6</c:v>
                </c:pt>
                <c:pt idx="476">
                  <c:v>6</c:v>
                </c:pt>
                <c:pt idx="477">
                  <c:v>5</c:v>
                </c:pt>
                <c:pt idx="478">
                  <c:v>7</c:v>
                </c:pt>
                <c:pt idx="479">
                  <c:v>7</c:v>
                </c:pt>
                <c:pt idx="480">
                  <c:v>7</c:v>
                </c:pt>
                <c:pt idx="481">
                  <c:v>8</c:v>
                </c:pt>
                <c:pt idx="482">
                  <c:v>9</c:v>
                </c:pt>
                <c:pt idx="483">
                  <c:v>9</c:v>
                </c:pt>
                <c:pt idx="484">
                  <c:v>9</c:v>
                </c:pt>
                <c:pt idx="485">
                  <c:v>7</c:v>
                </c:pt>
                <c:pt idx="486">
                  <c:v>9</c:v>
                </c:pt>
                <c:pt idx="487">
                  <c:v>9</c:v>
                </c:pt>
                <c:pt idx="488">
                  <c:v>9</c:v>
                </c:pt>
                <c:pt idx="489">
                  <c:v>9</c:v>
                </c:pt>
                <c:pt idx="490">
                  <c:v>8</c:v>
                </c:pt>
                <c:pt idx="491">
                  <c:v>9</c:v>
                </c:pt>
                <c:pt idx="492">
                  <c:v>11</c:v>
                </c:pt>
                <c:pt idx="493">
                  <c:v>10</c:v>
                </c:pt>
                <c:pt idx="494">
                  <c:v>9</c:v>
                </c:pt>
                <c:pt idx="495">
                  <c:v>10</c:v>
                </c:pt>
                <c:pt idx="496">
                  <c:v>9</c:v>
                </c:pt>
                <c:pt idx="497">
                  <c:v>10</c:v>
                </c:pt>
                <c:pt idx="498">
                  <c:v>7</c:v>
                </c:pt>
                <c:pt idx="499">
                  <c:v>11</c:v>
                </c:pt>
                <c:pt idx="500">
                  <c:v>11</c:v>
                </c:pt>
                <c:pt idx="501">
                  <c:v>11</c:v>
                </c:pt>
                <c:pt idx="502">
                  <c:v>12</c:v>
                </c:pt>
                <c:pt idx="503">
                  <c:v>11</c:v>
                </c:pt>
                <c:pt idx="504">
                  <c:v>12</c:v>
                </c:pt>
                <c:pt idx="505">
                  <c:v>7</c:v>
                </c:pt>
                <c:pt idx="506">
                  <c:v>11</c:v>
                </c:pt>
                <c:pt idx="507">
                  <c:v>11</c:v>
                </c:pt>
                <c:pt idx="508">
                  <c:v>10</c:v>
                </c:pt>
                <c:pt idx="509">
                  <c:v>9</c:v>
                </c:pt>
                <c:pt idx="510">
                  <c:v>11</c:v>
                </c:pt>
                <c:pt idx="511">
                  <c:v>10</c:v>
                </c:pt>
                <c:pt idx="512">
                  <c:v>12</c:v>
                </c:pt>
                <c:pt idx="513">
                  <c:v>10</c:v>
                </c:pt>
                <c:pt idx="514">
                  <c:v>11</c:v>
                </c:pt>
                <c:pt idx="515">
                  <c:v>9</c:v>
                </c:pt>
                <c:pt idx="516">
                  <c:v>9</c:v>
                </c:pt>
                <c:pt idx="517">
                  <c:v>8</c:v>
                </c:pt>
                <c:pt idx="518">
                  <c:v>6</c:v>
                </c:pt>
                <c:pt idx="519">
                  <c:v>10</c:v>
                </c:pt>
                <c:pt idx="520">
                  <c:v>11</c:v>
                </c:pt>
                <c:pt idx="521">
                  <c:v>10</c:v>
                </c:pt>
                <c:pt idx="522">
                  <c:v>10</c:v>
                </c:pt>
                <c:pt idx="523">
                  <c:v>9</c:v>
                </c:pt>
                <c:pt idx="524">
                  <c:v>10</c:v>
                </c:pt>
                <c:pt idx="525">
                  <c:v>9</c:v>
                </c:pt>
                <c:pt idx="526">
                  <c:v>10</c:v>
                </c:pt>
                <c:pt idx="527">
                  <c:v>9</c:v>
                </c:pt>
                <c:pt idx="528">
                  <c:v>10</c:v>
                </c:pt>
                <c:pt idx="529">
                  <c:v>9</c:v>
                </c:pt>
                <c:pt idx="530">
                  <c:v>10</c:v>
                </c:pt>
                <c:pt idx="531">
                  <c:v>11</c:v>
                </c:pt>
                <c:pt idx="532">
                  <c:v>10</c:v>
                </c:pt>
                <c:pt idx="533">
                  <c:v>9</c:v>
                </c:pt>
                <c:pt idx="534">
                  <c:v>9</c:v>
                </c:pt>
                <c:pt idx="535">
                  <c:v>9</c:v>
                </c:pt>
                <c:pt idx="536">
                  <c:v>5</c:v>
                </c:pt>
                <c:pt idx="537">
                  <c:v>9</c:v>
                </c:pt>
                <c:pt idx="538">
                  <c:v>9</c:v>
                </c:pt>
                <c:pt idx="539">
                  <c:v>9</c:v>
                </c:pt>
                <c:pt idx="540">
                  <c:v>9</c:v>
                </c:pt>
                <c:pt idx="541">
                  <c:v>9</c:v>
                </c:pt>
                <c:pt idx="542">
                  <c:v>8</c:v>
                </c:pt>
                <c:pt idx="543">
                  <c:v>8</c:v>
                </c:pt>
                <c:pt idx="544">
                  <c:v>6</c:v>
                </c:pt>
                <c:pt idx="545">
                  <c:v>9</c:v>
                </c:pt>
                <c:pt idx="546">
                  <c:v>9</c:v>
                </c:pt>
                <c:pt idx="547">
                  <c:v>9</c:v>
                </c:pt>
                <c:pt idx="548">
                  <c:v>9</c:v>
                </c:pt>
                <c:pt idx="549">
                  <c:v>9.9600000000000009</c:v>
                </c:pt>
                <c:pt idx="550">
                  <c:v>10.62</c:v>
                </c:pt>
                <c:pt idx="551">
                  <c:v>10.96</c:v>
                </c:pt>
                <c:pt idx="552">
                  <c:v>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771-441A-A68C-FFA1297B15E6}"/>
            </c:ext>
          </c:extLst>
        </c:ser>
        <c:ser>
          <c:idx val="5"/>
          <c:order val="5"/>
          <c:tx>
            <c:v>AnR F</c:v>
          </c:tx>
          <c:spPr>
            <a:ln w="12700" cap="rnd" cmpd="sng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diamond"/>
            <c:size val="5"/>
            <c:spPr>
              <a:solidFill>
                <a:schemeClr val="bg1"/>
              </a:solidFill>
              <a:ln w="12700" cmpd="sng">
                <a:solidFill>
                  <a:srgbClr val="FF0000"/>
                </a:solidFill>
                <a:prstDash val="solid"/>
              </a:ln>
              <a:effectLst/>
            </c:spPr>
          </c:marker>
          <c:cat>
            <c:numRef>
              <c:f>运行数据!$A$7:$A$999</c:f>
              <c:numCache>
                <c:formatCode>m/d/yyyy</c:formatCode>
                <c:ptCount val="993"/>
                <c:pt idx="0">
                  <c:v>43424</c:v>
                </c:pt>
                <c:pt idx="1">
                  <c:v>43425</c:v>
                </c:pt>
                <c:pt idx="2">
                  <c:v>43426</c:v>
                </c:pt>
                <c:pt idx="3">
                  <c:v>43427</c:v>
                </c:pt>
                <c:pt idx="4">
                  <c:v>43428</c:v>
                </c:pt>
                <c:pt idx="5">
                  <c:v>43429</c:v>
                </c:pt>
                <c:pt idx="6">
                  <c:v>43430</c:v>
                </c:pt>
                <c:pt idx="7">
                  <c:v>43431</c:v>
                </c:pt>
                <c:pt idx="8">
                  <c:v>43432</c:v>
                </c:pt>
                <c:pt idx="9">
                  <c:v>43433</c:v>
                </c:pt>
                <c:pt idx="10">
                  <c:v>43434</c:v>
                </c:pt>
                <c:pt idx="11">
                  <c:v>43435</c:v>
                </c:pt>
                <c:pt idx="12">
                  <c:v>43436</c:v>
                </c:pt>
                <c:pt idx="13">
                  <c:v>43437</c:v>
                </c:pt>
                <c:pt idx="14">
                  <c:v>43438</c:v>
                </c:pt>
                <c:pt idx="15">
                  <c:v>43439</c:v>
                </c:pt>
                <c:pt idx="16">
                  <c:v>43440</c:v>
                </c:pt>
                <c:pt idx="17">
                  <c:v>43441</c:v>
                </c:pt>
                <c:pt idx="18">
                  <c:v>43442</c:v>
                </c:pt>
                <c:pt idx="19">
                  <c:v>43443</c:v>
                </c:pt>
                <c:pt idx="20">
                  <c:v>43444</c:v>
                </c:pt>
                <c:pt idx="21">
                  <c:v>43445</c:v>
                </c:pt>
                <c:pt idx="22">
                  <c:v>43446</c:v>
                </c:pt>
                <c:pt idx="23">
                  <c:v>43447</c:v>
                </c:pt>
                <c:pt idx="24">
                  <c:v>43448</c:v>
                </c:pt>
                <c:pt idx="25">
                  <c:v>43449</c:v>
                </c:pt>
                <c:pt idx="26">
                  <c:v>43450</c:v>
                </c:pt>
                <c:pt idx="27">
                  <c:v>43451</c:v>
                </c:pt>
                <c:pt idx="28">
                  <c:v>43452</c:v>
                </c:pt>
                <c:pt idx="29">
                  <c:v>43453</c:v>
                </c:pt>
                <c:pt idx="30">
                  <c:v>43454</c:v>
                </c:pt>
                <c:pt idx="31">
                  <c:v>43455</c:v>
                </c:pt>
                <c:pt idx="32">
                  <c:v>43456</c:v>
                </c:pt>
                <c:pt idx="33">
                  <c:v>43457</c:v>
                </c:pt>
                <c:pt idx="34">
                  <c:v>43458</c:v>
                </c:pt>
                <c:pt idx="35">
                  <c:v>43459</c:v>
                </c:pt>
                <c:pt idx="36">
                  <c:v>43460</c:v>
                </c:pt>
                <c:pt idx="37">
                  <c:v>43461</c:v>
                </c:pt>
                <c:pt idx="38">
                  <c:v>43462</c:v>
                </c:pt>
                <c:pt idx="39">
                  <c:v>43463</c:v>
                </c:pt>
                <c:pt idx="40">
                  <c:v>43464</c:v>
                </c:pt>
                <c:pt idx="41">
                  <c:v>43465</c:v>
                </c:pt>
                <c:pt idx="42">
                  <c:v>43466</c:v>
                </c:pt>
                <c:pt idx="43">
                  <c:v>43467</c:v>
                </c:pt>
                <c:pt idx="44">
                  <c:v>43468</c:v>
                </c:pt>
                <c:pt idx="45">
                  <c:v>43469</c:v>
                </c:pt>
                <c:pt idx="46">
                  <c:v>43470</c:v>
                </c:pt>
                <c:pt idx="47">
                  <c:v>43471</c:v>
                </c:pt>
                <c:pt idx="48">
                  <c:v>43472</c:v>
                </c:pt>
                <c:pt idx="49">
                  <c:v>43473</c:v>
                </c:pt>
                <c:pt idx="50">
                  <c:v>43474</c:v>
                </c:pt>
                <c:pt idx="51">
                  <c:v>43475</c:v>
                </c:pt>
                <c:pt idx="52">
                  <c:v>43476</c:v>
                </c:pt>
                <c:pt idx="53">
                  <c:v>43477</c:v>
                </c:pt>
                <c:pt idx="54">
                  <c:v>43478</c:v>
                </c:pt>
                <c:pt idx="55">
                  <c:v>43479</c:v>
                </c:pt>
                <c:pt idx="56">
                  <c:v>43480</c:v>
                </c:pt>
                <c:pt idx="57">
                  <c:v>43481</c:v>
                </c:pt>
                <c:pt idx="58">
                  <c:v>43482</c:v>
                </c:pt>
                <c:pt idx="59">
                  <c:v>43483</c:v>
                </c:pt>
                <c:pt idx="60">
                  <c:v>43484</c:v>
                </c:pt>
                <c:pt idx="61">
                  <c:v>43485</c:v>
                </c:pt>
                <c:pt idx="62">
                  <c:v>43486</c:v>
                </c:pt>
                <c:pt idx="63">
                  <c:v>43487</c:v>
                </c:pt>
                <c:pt idx="64">
                  <c:v>43488</c:v>
                </c:pt>
                <c:pt idx="65">
                  <c:v>43489</c:v>
                </c:pt>
                <c:pt idx="66">
                  <c:v>43490</c:v>
                </c:pt>
                <c:pt idx="67">
                  <c:v>43491</c:v>
                </c:pt>
                <c:pt idx="68">
                  <c:v>43492</c:v>
                </c:pt>
                <c:pt idx="69">
                  <c:v>43493</c:v>
                </c:pt>
                <c:pt idx="70">
                  <c:v>43494</c:v>
                </c:pt>
                <c:pt idx="71">
                  <c:v>43495</c:v>
                </c:pt>
                <c:pt idx="72">
                  <c:v>43496</c:v>
                </c:pt>
                <c:pt idx="73">
                  <c:v>43497</c:v>
                </c:pt>
                <c:pt idx="74">
                  <c:v>43498</c:v>
                </c:pt>
                <c:pt idx="75">
                  <c:v>43499</c:v>
                </c:pt>
                <c:pt idx="76">
                  <c:v>43500</c:v>
                </c:pt>
                <c:pt idx="77">
                  <c:v>43501</c:v>
                </c:pt>
                <c:pt idx="78">
                  <c:v>43502</c:v>
                </c:pt>
                <c:pt idx="79">
                  <c:v>43503</c:v>
                </c:pt>
                <c:pt idx="80">
                  <c:v>43504</c:v>
                </c:pt>
                <c:pt idx="81">
                  <c:v>43505</c:v>
                </c:pt>
                <c:pt idx="82">
                  <c:v>43506</c:v>
                </c:pt>
                <c:pt idx="83">
                  <c:v>43507</c:v>
                </c:pt>
                <c:pt idx="84">
                  <c:v>43508</c:v>
                </c:pt>
                <c:pt idx="85">
                  <c:v>43509</c:v>
                </c:pt>
                <c:pt idx="86">
                  <c:v>43510</c:v>
                </c:pt>
                <c:pt idx="87">
                  <c:v>43511</c:v>
                </c:pt>
                <c:pt idx="88">
                  <c:v>43512</c:v>
                </c:pt>
                <c:pt idx="89">
                  <c:v>43513</c:v>
                </c:pt>
                <c:pt idx="90">
                  <c:v>43514</c:v>
                </c:pt>
                <c:pt idx="91">
                  <c:v>43515</c:v>
                </c:pt>
                <c:pt idx="92">
                  <c:v>43516</c:v>
                </c:pt>
                <c:pt idx="93">
                  <c:v>43517</c:v>
                </c:pt>
                <c:pt idx="94">
                  <c:v>43518</c:v>
                </c:pt>
                <c:pt idx="95">
                  <c:v>43519</c:v>
                </c:pt>
                <c:pt idx="96">
                  <c:v>43520</c:v>
                </c:pt>
                <c:pt idx="97">
                  <c:v>43521</c:v>
                </c:pt>
                <c:pt idx="98">
                  <c:v>43522</c:v>
                </c:pt>
                <c:pt idx="99">
                  <c:v>43523</c:v>
                </c:pt>
                <c:pt idx="100">
                  <c:v>43524</c:v>
                </c:pt>
                <c:pt idx="101">
                  <c:v>43525</c:v>
                </c:pt>
                <c:pt idx="102">
                  <c:v>43526</c:v>
                </c:pt>
                <c:pt idx="103">
                  <c:v>43527</c:v>
                </c:pt>
                <c:pt idx="104">
                  <c:v>43528</c:v>
                </c:pt>
                <c:pt idx="105">
                  <c:v>43529</c:v>
                </c:pt>
                <c:pt idx="106">
                  <c:v>43530</c:v>
                </c:pt>
                <c:pt idx="107">
                  <c:v>43531</c:v>
                </c:pt>
                <c:pt idx="108">
                  <c:v>43532</c:v>
                </c:pt>
                <c:pt idx="109">
                  <c:v>43533</c:v>
                </c:pt>
                <c:pt idx="110">
                  <c:v>43534</c:v>
                </c:pt>
                <c:pt idx="111">
                  <c:v>43535</c:v>
                </c:pt>
                <c:pt idx="112">
                  <c:v>43536</c:v>
                </c:pt>
                <c:pt idx="113">
                  <c:v>43537</c:v>
                </c:pt>
                <c:pt idx="114">
                  <c:v>43538</c:v>
                </c:pt>
                <c:pt idx="115">
                  <c:v>43539</c:v>
                </c:pt>
                <c:pt idx="116">
                  <c:v>43540</c:v>
                </c:pt>
                <c:pt idx="117">
                  <c:v>43541</c:v>
                </c:pt>
                <c:pt idx="118">
                  <c:v>43542</c:v>
                </c:pt>
                <c:pt idx="119">
                  <c:v>43543</c:v>
                </c:pt>
                <c:pt idx="120">
                  <c:v>43544</c:v>
                </c:pt>
                <c:pt idx="121">
                  <c:v>43545</c:v>
                </c:pt>
                <c:pt idx="122">
                  <c:v>43546</c:v>
                </c:pt>
                <c:pt idx="123">
                  <c:v>43547</c:v>
                </c:pt>
                <c:pt idx="124">
                  <c:v>43548</c:v>
                </c:pt>
                <c:pt idx="125">
                  <c:v>43549</c:v>
                </c:pt>
                <c:pt idx="126">
                  <c:v>43550</c:v>
                </c:pt>
                <c:pt idx="127">
                  <c:v>43551</c:v>
                </c:pt>
                <c:pt idx="128">
                  <c:v>43552</c:v>
                </c:pt>
                <c:pt idx="129">
                  <c:v>43553</c:v>
                </c:pt>
                <c:pt idx="130">
                  <c:v>43554</c:v>
                </c:pt>
                <c:pt idx="131">
                  <c:v>43555</c:v>
                </c:pt>
                <c:pt idx="132">
                  <c:v>43556</c:v>
                </c:pt>
                <c:pt idx="133">
                  <c:v>43557</c:v>
                </c:pt>
                <c:pt idx="134">
                  <c:v>43558</c:v>
                </c:pt>
                <c:pt idx="135">
                  <c:v>43559</c:v>
                </c:pt>
                <c:pt idx="136">
                  <c:v>43560</c:v>
                </c:pt>
                <c:pt idx="137">
                  <c:v>43561</c:v>
                </c:pt>
                <c:pt idx="138">
                  <c:v>43562</c:v>
                </c:pt>
                <c:pt idx="139">
                  <c:v>43563</c:v>
                </c:pt>
                <c:pt idx="140">
                  <c:v>43564</c:v>
                </c:pt>
                <c:pt idx="141">
                  <c:v>43565</c:v>
                </c:pt>
                <c:pt idx="142">
                  <c:v>43566</c:v>
                </c:pt>
                <c:pt idx="143">
                  <c:v>43567</c:v>
                </c:pt>
                <c:pt idx="144">
                  <c:v>43568</c:v>
                </c:pt>
                <c:pt idx="145">
                  <c:v>43569</c:v>
                </c:pt>
                <c:pt idx="146">
                  <c:v>43570</c:v>
                </c:pt>
                <c:pt idx="147">
                  <c:v>43571</c:v>
                </c:pt>
                <c:pt idx="148">
                  <c:v>43572</c:v>
                </c:pt>
                <c:pt idx="149">
                  <c:v>43573</c:v>
                </c:pt>
                <c:pt idx="150">
                  <c:v>43574</c:v>
                </c:pt>
                <c:pt idx="151">
                  <c:v>43575</c:v>
                </c:pt>
                <c:pt idx="152">
                  <c:v>43576</c:v>
                </c:pt>
                <c:pt idx="153">
                  <c:v>43577</c:v>
                </c:pt>
                <c:pt idx="154">
                  <c:v>43578</c:v>
                </c:pt>
                <c:pt idx="155">
                  <c:v>43579</c:v>
                </c:pt>
                <c:pt idx="156">
                  <c:v>43580</c:v>
                </c:pt>
                <c:pt idx="157">
                  <c:v>43581</c:v>
                </c:pt>
                <c:pt idx="158">
                  <c:v>43582</c:v>
                </c:pt>
                <c:pt idx="159">
                  <c:v>43583</c:v>
                </c:pt>
                <c:pt idx="160">
                  <c:v>43584</c:v>
                </c:pt>
                <c:pt idx="161">
                  <c:v>43585</c:v>
                </c:pt>
                <c:pt idx="162">
                  <c:v>43586</c:v>
                </c:pt>
                <c:pt idx="163">
                  <c:v>43587</c:v>
                </c:pt>
                <c:pt idx="164">
                  <c:v>43588</c:v>
                </c:pt>
                <c:pt idx="165">
                  <c:v>43589</c:v>
                </c:pt>
                <c:pt idx="166">
                  <c:v>43590</c:v>
                </c:pt>
                <c:pt idx="167">
                  <c:v>43591</c:v>
                </c:pt>
                <c:pt idx="168">
                  <c:v>43592</c:v>
                </c:pt>
                <c:pt idx="169">
                  <c:v>43593</c:v>
                </c:pt>
                <c:pt idx="170">
                  <c:v>43594</c:v>
                </c:pt>
                <c:pt idx="171">
                  <c:v>43595</c:v>
                </c:pt>
                <c:pt idx="172">
                  <c:v>43596</c:v>
                </c:pt>
                <c:pt idx="173">
                  <c:v>43597</c:v>
                </c:pt>
                <c:pt idx="174">
                  <c:v>43598</c:v>
                </c:pt>
                <c:pt idx="175">
                  <c:v>43599</c:v>
                </c:pt>
                <c:pt idx="176">
                  <c:v>43600</c:v>
                </c:pt>
                <c:pt idx="177">
                  <c:v>43601</c:v>
                </c:pt>
                <c:pt idx="178">
                  <c:v>43602</c:v>
                </c:pt>
                <c:pt idx="179">
                  <c:v>43603</c:v>
                </c:pt>
                <c:pt idx="180">
                  <c:v>43604</c:v>
                </c:pt>
                <c:pt idx="181">
                  <c:v>43605</c:v>
                </c:pt>
                <c:pt idx="182">
                  <c:v>43606</c:v>
                </c:pt>
                <c:pt idx="183">
                  <c:v>43607</c:v>
                </c:pt>
                <c:pt idx="184">
                  <c:v>43608</c:v>
                </c:pt>
                <c:pt idx="185">
                  <c:v>43609</c:v>
                </c:pt>
                <c:pt idx="186">
                  <c:v>43610</c:v>
                </c:pt>
                <c:pt idx="187">
                  <c:v>43611</c:v>
                </c:pt>
                <c:pt idx="188">
                  <c:v>43612</c:v>
                </c:pt>
                <c:pt idx="189">
                  <c:v>43613</c:v>
                </c:pt>
                <c:pt idx="190">
                  <c:v>43614</c:v>
                </c:pt>
                <c:pt idx="191">
                  <c:v>43615</c:v>
                </c:pt>
                <c:pt idx="192">
                  <c:v>43616</c:v>
                </c:pt>
                <c:pt idx="193">
                  <c:v>43617</c:v>
                </c:pt>
                <c:pt idx="194">
                  <c:v>43618</c:v>
                </c:pt>
                <c:pt idx="195">
                  <c:v>43619</c:v>
                </c:pt>
                <c:pt idx="196">
                  <c:v>43620</c:v>
                </c:pt>
                <c:pt idx="197">
                  <c:v>43621</c:v>
                </c:pt>
                <c:pt idx="198">
                  <c:v>43622</c:v>
                </c:pt>
                <c:pt idx="199">
                  <c:v>43623</c:v>
                </c:pt>
                <c:pt idx="200">
                  <c:v>43624</c:v>
                </c:pt>
                <c:pt idx="201">
                  <c:v>43625</c:v>
                </c:pt>
                <c:pt idx="202">
                  <c:v>43626</c:v>
                </c:pt>
                <c:pt idx="203">
                  <c:v>43627</c:v>
                </c:pt>
                <c:pt idx="204">
                  <c:v>43628</c:v>
                </c:pt>
                <c:pt idx="205">
                  <c:v>43629</c:v>
                </c:pt>
                <c:pt idx="206">
                  <c:v>43630</c:v>
                </c:pt>
                <c:pt idx="207">
                  <c:v>43631</c:v>
                </c:pt>
                <c:pt idx="208">
                  <c:v>43632</c:v>
                </c:pt>
                <c:pt idx="209">
                  <c:v>43633</c:v>
                </c:pt>
                <c:pt idx="210">
                  <c:v>43634</c:v>
                </c:pt>
                <c:pt idx="211">
                  <c:v>43635</c:v>
                </c:pt>
                <c:pt idx="212">
                  <c:v>43636</c:v>
                </c:pt>
                <c:pt idx="213">
                  <c:v>43637</c:v>
                </c:pt>
                <c:pt idx="214">
                  <c:v>43638</c:v>
                </c:pt>
                <c:pt idx="215">
                  <c:v>43639</c:v>
                </c:pt>
                <c:pt idx="216">
                  <c:v>43640</c:v>
                </c:pt>
                <c:pt idx="217">
                  <c:v>43641</c:v>
                </c:pt>
                <c:pt idx="218">
                  <c:v>43642</c:v>
                </c:pt>
                <c:pt idx="219">
                  <c:v>43643</c:v>
                </c:pt>
                <c:pt idx="220">
                  <c:v>43644</c:v>
                </c:pt>
                <c:pt idx="221">
                  <c:v>43645</c:v>
                </c:pt>
                <c:pt idx="222">
                  <c:v>43646</c:v>
                </c:pt>
                <c:pt idx="223">
                  <c:v>43647</c:v>
                </c:pt>
                <c:pt idx="224">
                  <c:v>43648</c:v>
                </c:pt>
                <c:pt idx="225">
                  <c:v>43649</c:v>
                </c:pt>
                <c:pt idx="226">
                  <c:v>43650</c:v>
                </c:pt>
                <c:pt idx="227">
                  <c:v>43651</c:v>
                </c:pt>
                <c:pt idx="228">
                  <c:v>43652</c:v>
                </c:pt>
                <c:pt idx="229">
                  <c:v>43653</c:v>
                </c:pt>
                <c:pt idx="230">
                  <c:v>43654</c:v>
                </c:pt>
                <c:pt idx="231">
                  <c:v>43655</c:v>
                </c:pt>
                <c:pt idx="232">
                  <c:v>43656</c:v>
                </c:pt>
                <c:pt idx="233">
                  <c:v>43657</c:v>
                </c:pt>
                <c:pt idx="234">
                  <c:v>43658</c:v>
                </c:pt>
                <c:pt idx="235">
                  <c:v>43659</c:v>
                </c:pt>
                <c:pt idx="236">
                  <c:v>43660</c:v>
                </c:pt>
                <c:pt idx="237">
                  <c:v>43661</c:v>
                </c:pt>
                <c:pt idx="238">
                  <c:v>43662</c:v>
                </c:pt>
                <c:pt idx="239">
                  <c:v>43663</c:v>
                </c:pt>
                <c:pt idx="240">
                  <c:v>43664</c:v>
                </c:pt>
                <c:pt idx="241">
                  <c:v>43665</c:v>
                </c:pt>
                <c:pt idx="242">
                  <c:v>43666</c:v>
                </c:pt>
                <c:pt idx="243">
                  <c:v>43667</c:v>
                </c:pt>
                <c:pt idx="244">
                  <c:v>43668</c:v>
                </c:pt>
                <c:pt idx="245">
                  <c:v>43669</c:v>
                </c:pt>
                <c:pt idx="246">
                  <c:v>43670</c:v>
                </c:pt>
                <c:pt idx="247">
                  <c:v>43671</c:v>
                </c:pt>
                <c:pt idx="248">
                  <c:v>43672</c:v>
                </c:pt>
                <c:pt idx="249">
                  <c:v>43673</c:v>
                </c:pt>
                <c:pt idx="250">
                  <c:v>43674</c:v>
                </c:pt>
                <c:pt idx="251">
                  <c:v>43675</c:v>
                </c:pt>
                <c:pt idx="252">
                  <c:v>43676</c:v>
                </c:pt>
                <c:pt idx="253">
                  <c:v>43677</c:v>
                </c:pt>
                <c:pt idx="254">
                  <c:v>43678</c:v>
                </c:pt>
                <c:pt idx="255">
                  <c:v>43679</c:v>
                </c:pt>
                <c:pt idx="256">
                  <c:v>43680</c:v>
                </c:pt>
                <c:pt idx="257">
                  <c:v>43681</c:v>
                </c:pt>
                <c:pt idx="258">
                  <c:v>43682</c:v>
                </c:pt>
                <c:pt idx="259">
                  <c:v>43683</c:v>
                </c:pt>
                <c:pt idx="260">
                  <c:v>43684</c:v>
                </c:pt>
                <c:pt idx="261">
                  <c:v>43685</c:v>
                </c:pt>
                <c:pt idx="262">
                  <c:v>43686</c:v>
                </c:pt>
                <c:pt idx="263">
                  <c:v>43687</c:v>
                </c:pt>
                <c:pt idx="264">
                  <c:v>43688</c:v>
                </c:pt>
                <c:pt idx="265">
                  <c:v>43689</c:v>
                </c:pt>
                <c:pt idx="266">
                  <c:v>43690</c:v>
                </c:pt>
                <c:pt idx="267">
                  <c:v>43691</c:v>
                </c:pt>
                <c:pt idx="268">
                  <c:v>43692</c:v>
                </c:pt>
                <c:pt idx="269">
                  <c:v>43693</c:v>
                </c:pt>
                <c:pt idx="270">
                  <c:v>43694</c:v>
                </c:pt>
                <c:pt idx="271">
                  <c:v>43695</c:v>
                </c:pt>
                <c:pt idx="272">
                  <c:v>43696</c:v>
                </c:pt>
                <c:pt idx="273">
                  <c:v>43697</c:v>
                </c:pt>
                <c:pt idx="274">
                  <c:v>43698</c:v>
                </c:pt>
                <c:pt idx="275">
                  <c:v>43699</c:v>
                </c:pt>
                <c:pt idx="276">
                  <c:v>43700</c:v>
                </c:pt>
                <c:pt idx="277">
                  <c:v>43701</c:v>
                </c:pt>
                <c:pt idx="278">
                  <c:v>43702</c:v>
                </c:pt>
                <c:pt idx="279">
                  <c:v>43703</c:v>
                </c:pt>
                <c:pt idx="280">
                  <c:v>43704</c:v>
                </c:pt>
                <c:pt idx="281">
                  <c:v>43705</c:v>
                </c:pt>
                <c:pt idx="282">
                  <c:v>43706</c:v>
                </c:pt>
                <c:pt idx="283">
                  <c:v>43707</c:v>
                </c:pt>
                <c:pt idx="284">
                  <c:v>43708</c:v>
                </c:pt>
                <c:pt idx="285">
                  <c:v>43709</c:v>
                </c:pt>
                <c:pt idx="286">
                  <c:v>43710</c:v>
                </c:pt>
                <c:pt idx="287">
                  <c:v>43711</c:v>
                </c:pt>
                <c:pt idx="288">
                  <c:v>43712</c:v>
                </c:pt>
                <c:pt idx="289">
                  <c:v>43713</c:v>
                </c:pt>
                <c:pt idx="290">
                  <c:v>43714</c:v>
                </c:pt>
                <c:pt idx="291">
                  <c:v>43715</c:v>
                </c:pt>
                <c:pt idx="292">
                  <c:v>43716</c:v>
                </c:pt>
                <c:pt idx="293">
                  <c:v>43717</c:v>
                </c:pt>
                <c:pt idx="294">
                  <c:v>43718</c:v>
                </c:pt>
                <c:pt idx="295">
                  <c:v>43719</c:v>
                </c:pt>
                <c:pt idx="296">
                  <c:v>43720</c:v>
                </c:pt>
                <c:pt idx="297">
                  <c:v>43721</c:v>
                </c:pt>
                <c:pt idx="298">
                  <c:v>43722</c:v>
                </c:pt>
                <c:pt idx="299">
                  <c:v>43723</c:v>
                </c:pt>
                <c:pt idx="300">
                  <c:v>43724</c:v>
                </c:pt>
                <c:pt idx="301">
                  <c:v>43725</c:v>
                </c:pt>
                <c:pt idx="302">
                  <c:v>43726</c:v>
                </c:pt>
                <c:pt idx="303">
                  <c:v>43727</c:v>
                </c:pt>
                <c:pt idx="304">
                  <c:v>43728</c:v>
                </c:pt>
                <c:pt idx="305">
                  <c:v>43729</c:v>
                </c:pt>
                <c:pt idx="306">
                  <c:v>43730</c:v>
                </c:pt>
                <c:pt idx="307">
                  <c:v>43731</c:v>
                </c:pt>
                <c:pt idx="308">
                  <c:v>43732</c:v>
                </c:pt>
                <c:pt idx="309">
                  <c:v>43733</c:v>
                </c:pt>
                <c:pt idx="310">
                  <c:v>43734</c:v>
                </c:pt>
                <c:pt idx="311">
                  <c:v>43735</c:v>
                </c:pt>
                <c:pt idx="312">
                  <c:v>43736</c:v>
                </c:pt>
                <c:pt idx="313">
                  <c:v>43737</c:v>
                </c:pt>
                <c:pt idx="314">
                  <c:v>43738</c:v>
                </c:pt>
                <c:pt idx="315">
                  <c:v>43739</c:v>
                </c:pt>
                <c:pt idx="316">
                  <c:v>43740</c:v>
                </c:pt>
                <c:pt idx="317">
                  <c:v>43741</c:v>
                </c:pt>
                <c:pt idx="318">
                  <c:v>43742</c:v>
                </c:pt>
                <c:pt idx="319">
                  <c:v>43743</c:v>
                </c:pt>
                <c:pt idx="320">
                  <c:v>43744</c:v>
                </c:pt>
                <c:pt idx="321">
                  <c:v>43745</c:v>
                </c:pt>
                <c:pt idx="322">
                  <c:v>43746</c:v>
                </c:pt>
                <c:pt idx="323">
                  <c:v>43747</c:v>
                </c:pt>
                <c:pt idx="324">
                  <c:v>43748</c:v>
                </c:pt>
                <c:pt idx="325">
                  <c:v>43749</c:v>
                </c:pt>
                <c:pt idx="326">
                  <c:v>43750</c:v>
                </c:pt>
                <c:pt idx="327">
                  <c:v>43751</c:v>
                </c:pt>
                <c:pt idx="328">
                  <c:v>43752</c:v>
                </c:pt>
                <c:pt idx="329">
                  <c:v>43753</c:v>
                </c:pt>
                <c:pt idx="330">
                  <c:v>43754</c:v>
                </c:pt>
                <c:pt idx="331">
                  <c:v>43755</c:v>
                </c:pt>
                <c:pt idx="332">
                  <c:v>43756</c:v>
                </c:pt>
                <c:pt idx="333">
                  <c:v>43757</c:v>
                </c:pt>
                <c:pt idx="334">
                  <c:v>43758</c:v>
                </c:pt>
                <c:pt idx="335">
                  <c:v>43759</c:v>
                </c:pt>
                <c:pt idx="336">
                  <c:v>43760</c:v>
                </c:pt>
                <c:pt idx="337">
                  <c:v>43761</c:v>
                </c:pt>
                <c:pt idx="338">
                  <c:v>43762</c:v>
                </c:pt>
                <c:pt idx="339">
                  <c:v>43763</c:v>
                </c:pt>
                <c:pt idx="340">
                  <c:v>43764</c:v>
                </c:pt>
                <c:pt idx="341">
                  <c:v>43765</c:v>
                </c:pt>
                <c:pt idx="342">
                  <c:v>43766</c:v>
                </c:pt>
                <c:pt idx="343">
                  <c:v>43767</c:v>
                </c:pt>
                <c:pt idx="344">
                  <c:v>43768</c:v>
                </c:pt>
                <c:pt idx="345">
                  <c:v>43769</c:v>
                </c:pt>
                <c:pt idx="346">
                  <c:v>43770</c:v>
                </c:pt>
                <c:pt idx="347">
                  <c:v>43771</c:v>
                </c:pt>
                <c:pt idx="348">
                  <c:v>43772</c:v>
                </c:pt>
                <c:pt idx="349">
                  <c:v>43773</c:v>
                </c:pt>
                <c:pt idx="350">
                  <c:v>43774</c:v>
                </c:pt>
                <c:pt idx="351">
                  <c:v>43775</c:v>
                </c:pt>
                <c:pt idx="352">
                  <c:v>43776</c:v>
                </c:pt>
                <c:pt idx="353">
                  <c:v>43777</c:v>
                </c:pt>
                <c:pt idx="354">
                  <c:v>43778</c:v>
                </c:pt>
                <c:pt idx="355">
                  <c:v>43779</c:v>
                </c:pt>
                <c:pt idx="356">
                  <c:v>43780</c:v>
                </c:pt>
                <c:pt idx="357">
                  <c:v>43781</c:v>
                </c:pt>
                <c:pt idx="358">
                  <c:v>43782</c:v>
                </c:pt>
                <c:pt idx="359">
                  <c:v>43783</c:v>
                </c:pt>
                <c:pt idx="360">
                  <c:v>43784</c:v>
                </c:pt>
                <c:pt idx="361">
                  <c:v>43785</c:v>
                </c:pt>
                <c:pt idx="362">
                  <c:v>43786</c:v>
                </c:pt>
                <c:pt idx="363">
                  <c:v>43787</c:v>
                </c:pt>
                <c:pt idx="364">
                  <c:v>43788</c:v>
                </c:pt>
                <c:pt idx="365">
                  <c:v>43789</c:v>
                </c:pt>
                <c:pt idx="366">
                  <c:v>43790</c:v>
                </c:pt>
                <c:pt idx="367">
                  <c:v>43791</c:v>
                </c:pt>
                <c:pt idx="368">
                  <c:v>43792</c:v>
                </c:pt>
                <c:pt idx="369">
                  <c:v>43793</c:v>
                </c:pt>
                <c:pt idx="370">
                  <c:v>43794</c:v>
                </c:pt>
                <c:pt idx="371">
                  <c:v>43795</c:v>
                </c:pt>
                <c:pt idx="372">
                  <c:v>43796</c:v>
                </c:pt>
                <c:pt idx="373">
                  <c:v>43797</c:v>
                </c:pt>
                <c:pt idx="374">
                  <c:v>43798</c:v>
                </c:pt>
                <c:pt idx="375">
                  <c:v>43799</c:v>
                </c:pt>
                <c:pt idx="376">
                  <c:v>43800</c:v>
                </c:pt>
                <c:pt idx="377">
                  <c:v>43801</c:v>
                </c:pt>
                <c:pt idx="378">
                  <c:v>43802</c:v>
                </c:pt>
                <c:pt idx="379">
                  <c:v>43803</c:v>
                </c:pt>
                <c:pt idx="380">
                  <c:v>43804</c:v>
                </c:pt>
                <c:pt idx="381">
                  <c:v>43805</c:v>
                </c:pt>
                <c:pt idx="382">
                  <c:v>43806</c:v>
                </c:pt>
                <c:pt idx="383">
                  <c:v>43807</c:v>
                </c:pt>
                <c:pt idx="384">
                  <c:v>43808</c:v>
                </c:pt>
                <c:pt idx="385">
                  <c:v>43809</c:v>
                </c:pt>
                <c:pt idx="386">
                  <c:v>43810</c:v>
                </c:pt>
                <c:pt idx="387">
                  <c:v>43811</c:v>
                </c:pt>
                <c:pt idx="388">
                  <c:v>43812</c:v>
                </c:pt>
                <c:pt idx="389">
                  <c:v>43813</c:v>
                </c:pt>
                <c:pt idx="390">
                  <c:v>43814</c:v>
                </c:pt>
                <c:pt idx="391">
                  <c:v>43815</c:v>
                </c:pt>
                <c:pt idx="392">
                  <c:v>43816</c:v>
                </c:pt>
                <c:pt idx="393">
                  <c:v>43817</c:v>
                </c:pt>
                <c:pt idx="394">
                  <c:v>43818</c:v>
                </c:pt>
                <c:pt idx="395">
                  <c:v>43819</c:v>
                </c:pt>
                <c:pt idx="396">
                  <c:v>43820</c:v>
                </c:pt>
                <c:pt idx="397">
                  <c:v>43821</c:v>
                </c:pt>
                <c:pt idx="398">
                  <c:v>43822</c:v>
                </c:pt>
                <c:pt idx="399">
                  <c:v>43823</c:v>
                </c:pt>
                <c:pt idx="400">
                  <c:v>43824</c:v>
                </c:pt>
                <c:pt idx="401">
                  <c:v>43825</c:v>
                </c:pt>
                <c:pt idx="402">
                  <c:v>43826</c:v>
                </c:pt>
                <c:pt idx="403">
                  <c:v>43827</c:v>
                </c:pt>
                <c:pt idx="404">
                  <c:v>43828</c:v>
                </c:pt>
                <c:pt idx="405">
                  <c:v>43829</c:v>
                </c:pt>
                <c:pt idx="406">
                  <c:v>43830</c:v>
                </c:pt>
                <c:pt idx="407">
                  <c:v>43831</c:v>
                </c:pt>
                <c:pt idx="408">
                  <c:v>43832</c:v>
                </c:pt>
                <c:pt idx="409">
                  <c:v>43833</c:v>
                </c:pt>
                <c:pt idx="410">
                  <c:v>43834</c:v>
                </c:pt>
                <c:pt idx="411">
                  <c:v>43835</c:v>
                </c:pt>
                <c:pt idx="412">
                  <c:v>43836</c:v>
                </c:pt>
                <c:pt idx="413">
                  <c:v>43837</c:v>
                </c:pt>
                <c:pt idx="414">
                  <c:v>43838</c:v>
                </c:pt>
                <c:pt idx="415">
                  <c:v>43839</c:v>
                </c:pt>
                <c:pt idx="416">
                  <c:v>43840</c:v>
                </c:pt>
                <c:pt idx="417">
                  <c:v>43841</c:v>
                </c:pt>
                <c:pt idx="418">
                  <c:v>43842</c:v>
                </c:pt>
                <c:pt idx="419">
                  <c:v>43843</c:v>
                </c:pt>
                <c:pt idx="420">
                  <c:v>43844</c:v>
                </c:pt>
                <c:pt idx="421">
                  <c:v>43845</c:v>
                </c:pt>
                <c:pt idx="422">
                  <c:v>43846</c:v>
                </c:pt>
                <c:pt idx="423">
                  <c:v>43847</c:v>
                </c:pt>
                <c:pt idx="424">
                  <c:v>43848</c:v>
                </c:pt>
                <c:pt idx="425">
                  <c:v>43849</c:v>
                </c:pt>
                <c:pt idx="426">
                  <c:v>43850</c:v>
                </c:pt>
                <c:pt idx="427">
                  <c:v>43851</c:v>
                </c:pt>
                <c:pt idx="428">
                  <c:v>43852</c:v>
                </c:pt>
                <c:pt idx="429">
                  <c:v>43853</c:v>
                </c:pt>
                <c:pt idx="430">
                  <c:v>43854</c:v>
                </c:pt>
                <c:pt idx="431">
                  <c:v>43855</c:v>
                </c:pt>
                <c:pt idx="432">
                  <c:v>43856</c:v>
                </c:pt>
                <c:pt idx="433">
                  <c:v>43857</c:v>
                </c:pt>
                <c:pt idx="434">
                  <c:v>43858</c:v>
                </c:pt>
                <c:pt idx="435">
                  <c:v>43859</c:v>
                </c:pt>
                <c:pt idx="436">
                  <c:v>43860</c:v>
                </c:pt>
                <c:pt idx="437">
                  <c:v>43861</c:v>
                </c:pt>
                <c:pt idx="438">
                  <c:v>43862</c:v>
                </c:pt>
                <c:pt idx="439">
                  <c:v>43863</c:v>
                </c:pt>
                <c:pt idx="440">
                  <c:v>43864</c:v>
                </c:pt>
                <c:pt idx="441">
                  <c:v>43865</c:v>
                </c:pt>
                <c:pt idx="442">
                  <c:v>43866</c:v>
                </c:pt>
                <c:pt idx="443">
                  <c:v>43867</c:v>
                </c:pt>
                <c:pt idx="444">
                  <c:v>43868</c:v>
                </c:pt>
                <c:pt idx="445">
                  <c:v>43869</c:v>
                </c:pt>
                <c:pt idx="446">
                  <c:v>43870</c:v>
                </c:pt>
                <c:pt idx="447">
                  <c:v>43871</c:v>
                </c:pt>
                <c:pt idx="448">
                  <c:v>43872</c:v>
                </c:pt>
                <c:pt idx="449">
                  <c:v>43873</c:v>
                </c:pt>
                <c:pt idx="450">
                  <c:v>43874</c:v>
                </c:pt>
                <c:pt idx="451">
                  <c:v>43875</c:v>
                </c:pt>
                <c:pt idx="452">
                  <c:v>43876</c:v>
                </c:pt>
                <c:pt idx="453">
                  <c:v>43877</c:v>
                </c:pt>
                <c:pt idx="454">
                  <c:v>43878</c:v>
                </c:pt>
                <c:pt idx="455">
                  <c:v>43879</c:v>
                </c:pt>
                <c:pt idx="456">
                  <c:v>43880</c:v>
                </c:pt>
                <c:pt idx="457">
                  <c:v>43881</c:v>
                </c:pt>
                <c:pt idx="458">
                  <c:v>43882</c:v>
                </c:pt>
                <c:pt idx="459">
                  <c:v>43883</c:v>
                </c:pt>
                <c:pt idx="460">
                  <c:v>43884</c:v>
                </c:pt>
                <c:pt idx="461">
                  <c:v>43885</c:v>
                </c:pt>
                <c:pt idx="462">
                  <c:v>43886</c:v>
                </c:pt>
                <c:pt idx="463">
                  <c:v>43887</c:v>
                </c:pt>
                <c:pt idx="464">
                  <c:v>43888</c:v>
                </c:pt>
                <c:pt idx="465">
                  <c:v>43889</c:v>
                </c:pt>
                <c:pt idx="466">
                  <c:v>43890</c:v>
                </c:pt>
                <c:pt idx="467">
                  <c:v>43891</c:v>
                </c:pt>
                <c:pt idx="468">
                  <c:v>43892</c:v>
                </c:pt>
                <c:pt idx="469">
                  <c:v>43893</c:v>
                </c:pt>
                <c:pt idx="470">
                  <c:v>43894</c:v>
                </c:pt>
                <c:pt idx="471">
                  <c:v>43895</c:v>
                </c:pt>
                <c:pt idx="472">
                  <c:v>43896</c:v>
                </c:pt>
                <c:pt idx="473">
                  <c:v>43897</c:v>
                </c:pt>
                <c:pt idx="474">
                  <c:v>43898</c:v>
                </c:pt>
                <c:pt idx="475">
                  <c:v>43899</c:v>
                </c:pt>
                <c:pt idx="476">
                  <c:v>43900</c:v>
                </c:pt>
                <c:pt idx="477">
                  <c:v>43901</c:v>
                </c:pt>
                <c:pt idx="478">
                  <c:v>43902</c:v>
                </c:pt>
                <c:pt idx="479">
                  <c:v>43903</c:v>
                </c:pt>
                <c:pt idx="480">
                  <c:v>43904</c:v>
                </c:pt>
                <c:pt idx="481">
                  <c:v>43905</c:v>
                </c:pt>
                <c:pt idx="482">
                  <c:v>43906</c:v>
                </c:pt>
                <c:pt idx="483">
                  <c:v>43907</c:v>
                </c:pt>
                <c:pt idx="484">
                  <c:v>43908</c:v>
                </c:pt>
                <c:pt idx="485">
                  <c:v>43909</c:v>
                </c:pt>
                <c:pt idx="486">
                  <c:v>43910</c:v>
                </c:pt>
                <c:pt idx="487">
                  <c:v>43911</c:v>
                </c:pt>
                <c:pt idx="488">
                  <c:v>43912</c:v>
                </c:pt>
                <c:pt idx="489">
                  <c:v>43913</c:v>
                </c:pt>
                <c:pt idx="490">
                  <c:v>43914</c:v>
                </c:pt>
                <c:pt idx="491">
                  <c:v>43915</c:v>
                </c:pt>
                <c:pt idx="492">
                  <c:v>43916</c:v>
                </c:pt>
                <c:pt idx="493">
                  <c:v>43917</c:v>
                </c:pt>
                <c:pt idx="494">
                  <c:v>43918</c:v>
                </c:pt>
                <c:pt idx="495">
                  <c:v>43919</c:v>
                </c:pt>
                <c:pt idx="496">
                  <c:v>43920</c:v>
                </c:pt>
                <c:pt idx="497">
                  <c:v>43921</c:v>
                </c:pt>
                <c:pt idx="498">
                  <c:v>43922</c:v>
                </c:pt>
                <c:pt idx="499">
                  <c:v>43923</c:v>
                </c:pt>
                <c:pt idx="500">
                  <c:v>43924</c:v>
                </c:pt>
                <c:pt idx="501">
                  <c:v>43925</c:v>
                </c:pt>
                <c:pt idx="502">
                  <c:v>43926</c:v>
                </c:pt>
                <c:pt idx="503">
                  <c:v>43927</c:v>
                </c:pt>
                <c:pt idx="504">
                  <c:v>43928</c:v>
                </c:pt>
                <c:pt idx="505">
                  <c:v>43929</c:v>
                </c:pt>
                <c:pt idx="506">
                  <c:v>43930</c:v>
                </c:pt>
                <c:pt idx="507">
                  <c:v>43931</c:v>
                </c:pt>
                <c:pt idx="508">
                  <c:v>43932</c:v>
                </c:pt>
                <c:pt idx="509">
                  <c:v>43933</c:v>
                </c:pt>
                <c:pt idx="510">
                  <c:v>43934</c:v>
                </c:pt>
                <c:pt idx="511">
                  <c:v>43935</c:v>
                </c:pt>
                <c:pt idx="512">
                  <c:v>43936</c:v>
                </c:pt>
                <c:pt idx="513">
                  <c:v>43937</c:v>
                </c:pt>
                <c:pt idx="514">
                  <c:v>43938</c:v>
                </c:pt>
                <c:pt idx="515">
                  <c:v>43939</c:v>
                </c:pt>
                <c:pt idx="516">
                  <c:v>43940</c:v>
                </c:pt>
                <c:pt idx="517">
                  <c:v>43941</c:v>
                </c:pt>
                <c:pt idx="518">
                  <c:v>43942</c:v>
                </c:pt>
                <c:pt idx="519">
                  <c:v>43943</c:v>
                </c:pt>
                <c:pt idx="520">
                  <c:v>43944</c:v>
                </c:pt>
                <c:pt idx="521">
                  <c:v>43945</c:v>
                </c:pt>
                <c:pt idx="522">
                  <c:v>43946</c:v>
                </c:pt>
                <c:pt idx="523">
                  <c:v>43947</c:v>
                </c:pt>
                <c:pt idx="524">
                  <c:v>43948</c:v>
                </c:pt>
                <c:pt idx="525">
                  <c:v>43949</c:v>
                </c:pt>
                <c:pt idx="526">
                  <c:v>43950</c:v>
                </c:pt>
                <c:pt idx="527">
                  <c:v>43951</c:v>
                </c:pt>
                <c:pt idx="528">
                  <c:v>43952</c:v>
                </c:pt>
                <c:pt idx="529">
                  <c:v>43953</c:v>
                </c:pt>
                <c:pt idx="530">
                  <c:v>43954</c:v>
                </c:pt>
                <c:pt idx="531">
                  <c:v>43955</c:v>
                </c:pt>
                <c:pt idx="532">
                  <c:v>43956</c:v>
                </c:pt>
                <c:pt idx="533">
                  <c:v>43957</c:v>
                </c:pt>
                <c:pt idx="534">
                  <c:v>43958</c:v>
                </c:pt>
                <c:pt idx="535">
                  <c:v>43959</c:v>
                </c:pt>
                <c:pt idx="536">
                  <c:v>43960</c:v>
                </c:pt>
                <c:pt idx="537">
                  <c:v>43961</c:v>
                </c:pt>
                <c:pt idx="538">
                  <c:v>43962</c:v>
                </c:pt>
                <c:pt idx="539">
                  <c:v>43963</c:v>
                </c:pt>
                <c:pt idx="540">
                  <c:v>43964</c:v>
                </c:pt>
                <c:pt idx="541">
                  <c:v>43965</c:v>
                </c:pt>
                <c:pt idx="542">
                  <c:v>43966</c:v>
                </c:pt>
                <c:pt idx="543">
                  <c:v>43967</c:v>
                </c:pt>
                <c:pt idx="544">
                  <c:v>43968</c:v>
                </c:pt>
                <c:pt idx="545">
                  <c:v>43969</c:v>
                </c:pt>
                <c:pt idx="546">
                  <c:v>43970</c:v>
                </c:pt>
                <c:pt idx="547">
                  <c:v>43971</c:v>
                </c:pt>
                <c:pt idx="548">
                  <c:v>43972</c:v>
                </c:pt>
                <c:pt idx="549">
                  <c:v>43973</c:v>
                </c:pt>
                <c:pt idx="550">
                  <c:v>43974</c:v>
                </c:pt>
                <c:pt idx="551">
                  <c:v>43975</c:v>
                </c:pt>
                <c:pt idx="552">
                  <c:v>43976</c:v>
                </c:pt>
                <c:pt idx="553">
                  <c:v>43977</c:v>
                </c:pt>
              </c:numCache>
            </c:numRef>
          </c:cat>
          <c:val>
            <c:numRef>
              <c:f>运行数据!$FZ$7:$FZ$999</c:f>
              <c:numCache>
                <c:formatCode>#,##0_);[Red]\(#,##0\)</c:formatCode>
                <c:ptCount val="993"/>
                <c:pt idx="333">
                  <c:v>719</c:v>
                </c:pt>
                <c:pt idx="334">
                  <c:v>18</c:v>
                </c:pt>
                <c:pt idx="335">
                  <c:v>20</c:v>
                </c:pt>
                <c:pt idx="336">
                  <c:v>19</c:v>
                </c:pt>
                <c:pt idx="337">
                  <c:v>14</c:v>
                </c:pt>
                <c:pt idx="338">
                  <c:v>33</c:v>
                </c:pt>
                <c:pt idx="339">
                  <c:v>14</c:v>
                </c:pt>
                <c:pt idx="340">
                  <c:v>15</c:v>
                </c:pt>
                <c:pt idx="341">
                  <c:v>14</c:v>
                </c:pt>
                <c:pt idx="342">
                  <c:v>14</c:v>
                </c:pt>
                <c:pt idx="343">
                  <c:v>13</c:v>
                </c:pt>
                <c:pt idx="344">
                  <c:v>12</c:v>
                </c:pt>
                <c:pt idx="345">
                  <c:v>12.5</c:v>
                </c:pt>
                <c:pt idx="346">
                  <c:v>14</c:v>
                </c:pt>
                <c:pt idx="347">
                  <c:v>16</c:v>
                </c:pt>
                <c:pt idx="348">
                  <c:v>17.16</c:v>
                </c:pt>
                <c:pt idx="349">
                  <c:v>16</c:v>
                </c:pt>
                <c:pt idx="350">
                  <c:v>20</c:v>
                </c:pt>
                <c:pt idx="351">
                  <c:v>17</c:v>
                </c:pt>
                <c:pt idx="352">
                  <c:v>19</c:v>
                </c:pt>
                <c:pt idx="353">
                  <c:v>18</c:v>
                </c:pt>
                <c:pt idx="354">
                  <c:v>15</c:v>
                </c:pt>
                <c:pt idx="355">
                  <c:v>15.722772277227699</c:v>
                </c:pt>
                <c:pt idx="356">
                  <c:v>15.4257425742574</c:v>
                </c:pt>
                <c:pt idx="357">
                  <c:v>17.1287128712871</c:v>
                </c:pt>
                <c:pt idx="358">
                  <c:v>14.3762376237624</c:v>
                </c:pt>
                <c:pt idx="359">
                  <c:v>15.960396039603999</c:v>
                </c:pt>
                <c:pt idx="360">
                  <c:v>19.683168316831701</c:v>
                </c:pt>
                <c:pt idx="361">
                  <c:v>22.752475247524799</c:v>
                </c:pt>
                <c:pt idx="362">
                  <c:v>19.1485148514851</c:v>
                </c:pt>
                <c:pt idx="363">
                  <c:v>20</c:v>
                </c:pt>
                <c:pt idx="364">
                  <c:v>18</c:v>
                </c:pt>
                <c:pt idx="365">
                  <c:v>18.118811881188101</c:v>
                </c:pt>
                <c:pt idx="366">
                  <c:v>14.1980198019802</c:v>
                </c:pt>
                <c:pt idx="367">
                  <c:v>15.485148514851501</c:v>
                </c:pt>
                <c:pt idx="368">
                  <c:v>12.495049504950501</c:v>
                </c:pt>
                <c:pt idx="369">
                  <c:v>13</c:v>
                </c:pt>
                <c:pt idx="370">
                  <c:v>13</c:v>
                </c:pt>
                <c:pt idx="371">
                  <c:v>12</c:v>
                </c:pt>
                <c:pt idx="372">
                  <c:v>11.5841584158416</c:v>
                </c:pt>
                <c:pt idx="373">
                  <c:v>10.514851485148499</c:v>
                </c:pt>
                <c:pt idx="374">
                  <c:v>8</c:v>
                </c:pt>
                <c:pt idx="375">
                  <c:v>7.2673267326732702</c:v>
                </c:pt>
                <c:pt idx="376">
                  <c:v>6.3366336633663396</c:v>
                </c:pt>
                <c:pt idx="377">
                  <c:v>7.0693069306930703</c:v>
                </c:pt>
                <c:pt idx="378">
                  <c:v>6.1188118811881198</c:v>
                </c:pt>
                <c:pt idx="379">
                  <c:v>6.0792079207920802</c:v>
                </c:pt>
                <c:pt idx="380">
                  <c:v>7.1287128712871297</c:v>
                </c:pt>
                <c:pt idx="381">
                  <c:v>7.0495049504950504</c:v>
                </c:pt>
                <c:pt idx="382">
                  <c:v>6</c:v>
                </c:pt>
                <c:pt idx="383">
                  <c:v>6</c:v>
                </c:pt>
                <c:pt idx="384">
                  <c:v>6</c:v>
                </c:pt>
                <c:pt idx="385">
                  <c:v>5</c:v>
                </c:pt>
                <c:pt idx="386">
                  <c:v>6</c:v>
                </c:pt>
                <c:pt idx="387">
                  <c:v>6.3366336633663396</c:v>
                </c:pt>
                <c:pt idx="388">
                  <c:v>6</c:v>
                </c:pt>
                <c:pt idx="389">
                  <c:v>6</c:v>
                </c:pt>
                <c:pt idx="390">
                  <c:v>5</c:v>
                </c:pt>
                <c:pt idx="391">
                  <c:v>6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4</c:v>
                </c:pt>
                <c:pt idx="396">
                  <c:v>6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9</c:v>
                </c:pt>
                <c:pt idx="401">
                  <c:v>7</c:v>
                </c:pt>
                <c:pt idx="402">
                  <c:v>6</c:v>
                </c:pt>
                <c:pt idx="403">
                  <c:v>5</c:v>
                </c:pt>
                <c:pt idx="404">
                  <c:v>7</c:v>
                </c:pt>
                <c:pt idx="405">
                  <c:v>7</c:v>
                </c:pt>
                <c:pt idx="406">
                  <c:v>6</c:v>
                </c:pt>
                <c:pt idx="407">
                  <c:v>7</c:v>
                </c:pt>
                <c:pt idx="408">
                  <c:v>6</c:v>
                </c:pt>
                <c:pt idx="409">
                  <c:v>6</c:v>
                </c:pt>
                <c:pt idx="410">
                  <c:v>6</c:v>
                </c:pt>
                <c:pt idx="411">
                  <c:v>6</c:v>
                </c:pt>
                <c:pt idx="412">
                  <c:v>6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4</c:v>
                </c:pt>
                <c:pt idx="419">
                  <c:v>5</c:v>
                </c:pt>
                <c:pt idx="420">
                  <c:v>5</c:v>
                </c:pt>
                <c:pt idx="421">
                  <c:v>4</c:v>
                </c:pt>
                <c:pt idx="422">
                  <c:v>3</c:v>
                </c:pt>
                <c:pt idx="423">
                  <c:v>4</c:v>
                </c:pt>
                <c:pt idx="424">
                  <c:v>6</c:v>
                </c:pt>
                <c:pt idx="425">
                  <c:v>6</c:v>
                </c:pt>
                <c:pt idx="426">
                  <c:v>6</c:v>
                </c:pt>
                <c:pt idx="427">
                  <c:v>4</c:v>
                </c:pt>
                <c:pt idx="428">
                  <c:v>5</c:v>
                </c:pt>
                <c:pt idx="429">
                  <c:v>1</c:v>
                </c:pt>
                <c:pt idx="430">
                  <c:v>3</c:v>
                </c:pt>
                <c:pt idx="431">
                  <c:v>4</c:v>
                </c:pt>
                <c:pt idx="432">
                  <c:v>4</c:v>
                </c:pt>
                <c:pt idx="433">
                  <c:v>2</c:v>
                </c:pt>
                <c:pt idx="434">
                  <c:v>4</c:v>
                </c:pt>
                <c:pt idx="435">
                  <c:v>4</c:v>
                </c:pt>
                <c:pt idx="436">
                  <c:v>5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6</c:v>
                </c:pt>
                <c:pt idx="444">
                  <c:v>8</c:v>
                </c:pt>
                <c:pt idx="445">
                  <c:v>5</c:v>
                </c:pt>
                <c:pt idx="446">
                  <c:v>10</c:v>
                </c:pt>
                <c:pt idx="447">
                  <c:v>8</c:v>
                </c:pt>
                <c:pt idx="448">
                  <c:v>10</c:v>
                </c:pt>
                <c:pt idx="449">
                  <c:v>12</c:v>
                </c:pt>
                <c:pt idx="450">
                  <c:v>15</c:v>
                </c:pt>
                <c:pt idx="451">
                  <c:v>20</c:v>
                </c:pt>
                <c:pt idx="452">
                  <c:v>20</c:v>
                </c:pt>
                <c:pt idx="453">
                  <c:v>17</c:v>
                </c:pt>
                <c:pt idx="454">
                  <c:v>12</c:v>
                </c:pt>
                <c:pt idx="455">
                  <c:v>8</c:v>
                </c:pt>
                <c:pt idx="456">
                  <c:v>8</c:v>
                </c:pt>
                <c:pt idx="457">
                  <c:v>7</c:v>
                </c:pt>
                <c:pt idx="458">
                  <c:v>6.88</c:v>
                </c:pt>
                <c:pt idx="459">
                  <c:v>7</c:v>
                </c:pt>
                <c:pt idx="460">
                  <c:v>7</c:v>
                </c:pt>
                <c:pt idx="461">
                  <c:v>7</c:v>
                </c:pt>
                <c:pt idx="462">
                  <c:v>7</c:v>
                </c:pt>
                <c:pt idx="463">
                  <c:v>7</c:v>
                </c:pt>
                <c:pt idx="464">
                  <c:v>7</c:v>
                </c:pt>
                <c:pt idx="465">
                  <c:v>7</c:v>
                </c:pt>
                <c:pt idx="466">
                  <c:v>8</c:v>
                </c:pt>
                <c:pt idx="467">
                  <c:v>8</c:v>
                </c:pt>
                <c:pt idx="468">
                  <c:v>8</c:v>
                </c:pt>
                <c:pt idx="469">
                  <c:v>7</c:v>
                </c:pt>
                <c:pt idx="470">
                  <c:v>5</c:v>
                </c:pt>
                <c:pt idx="471">
                  <c:v>8</c:v>
                </c:pt>
                <c:pt idx="472">
                  <c:v>7</c:v>
                </c:pt>
                <c:pt idx="473">
                  <c:v>7</c:v>
                </c:pt>
                <c:pt idx="474">
                  <c:v>6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7</c:v>
                </c:pt>
                <c:pt idx="480">
                  <c:v>6</c:v>
                </c:pt>
                <c:pt idx="481">
                  <c:v>8</c:v>
                </c:pt>
                <c:pt idx="482">
                  <c:v>9</c:v>
                </c:pt>
                <c:pt idx="483">
                  <c:v>10</c:v>
                </c:pt>
                <c:pt idx="484">
                  <c:v>10</c:v>
                </c:pt>
                <c:pt idx="485">
                  <c:v>9</c:v>
                </c:pt>
                <c:pt idx="486">
                  <c:v>9</c:v>
                </c:pt>
                <c:pt idx="487">
                  <c:v>9</c:v>
                </c:pt>
                <c:pt idx="488">
                  <c:v>9</c:v>
                </c:pt>
                <c:pt idx="489">
                  <c:v>8</c:v>
                </c:pt>
                <c:pt idx="490">
                  <c:v>7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9</c:v>
                </c:pt>
                <c:pt idx="495">
                  <c:v>10</c:v>
                </c:pt>
                <c:pt idx="496">
                  <c:v>9</c:v>
                </c:pt>
                <c:pt idx="497">
                  <c:v>10</c:v>
                </c:pt>
                <c:pt idx="498">
                  <c:v>8</c:v>
                </c:pt>
                <c:pt idx="499">
                  <c:v>10</c:v>
                </c:pt>
                <c:pt idx="500">
                  <c:v>11</c:v>
                </c:pt>
                <c:pt idx="501">
                  <c:v>12</c:v>
                </c:pt>
                <c:pt idx="502">
                  <c:v>12</c:v>
                </c:pt>
                <c:pt idx="503">
                  <c:v>12</c:v>
                </c:pt>
                <c:pt idx="504">
                  <c:v>11</c:v>
                </c:pt>
                <c:pt idx="505">
                  <c:v>7</c:v>
                </c:pt>
                <c:pt idx="506">
                  <c:v>13</c:v>
                </c:pt>
                <c:pt idx="507">
                  <c:v>11</c:v>
                </c:pt>
                <c:pt idx="508">
                  <c:v>11</c:v>
                </c:pt>
                <c:pt idx="509">
                  <c:v>9</c:v>
                </c:pt>
                <c:pt idx="510">
                  <c:v>12</c:v>
                </c:pt>
                <c:pt idx="511">
                  <c:v>11</c:v>
                </c:pt>
                <c:pt idx="512">
                  <c:v>11</c:v>
                </c:pt>
                <c:pt idx="513">
                  <c:v>11</c:v>
                </c:pt>
                <c:pt idx="514">
                  <c:v>12</c:v>
                </c:pt>
                <c:pt idx="515">
                  <c:v>11</c:v>
                </c:pt>
                <c:pt idx="516">
                  <c:v>10</c:v>
                </c:pt>
                <c:pt idx="517">
                  <c:v>9</c:v>
                </c:pt>
                <c:pt idx="518">
                  <c:v>9</c:v>
                </c:pt>
                <c:pt idx="519">
                  <c:v>12</c:v>
                </c:pt>
                <c:pt idx="520">
                  <c:v>10</c:v>
                </c:pt>
                <c:pt idx="521">
                  <c:v>11</c:v>
                </c:pt>
                <c:pt idx="522">
                  <c:v>10</c:v>
                </c:pt>
                <c:pt idx="523">
                  <c:v>10</c:v>
                </c:pt>
                <c:pt idx="524">
                  <c:v>9</c:v>
                </c:pt>
                <c:pt idx="525">
                  <c:v>9</c:v>
                </c:pt>
                <c:pt idx="526">
                  <c:v>9</c:v>
                </c:pt>
                <c:pt idx="527">
                  <c:v>9</c:v>
                </c:pt>
                <c:pt idx="528">
                  <c:v>10</c:v>
                </c:pt>
                <c:pt idx="529">
                  <c:v>9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9</c:v>
                </c:pt>
                <c:pt idx="534">
                  <c:v>9</c:v>
                </c:pt>
                <c:pt idx="535">
                  <c:v>9</c:v>
                </c:pt>
                <c:pt idx="536">
                  <c:v>5</c:v>
                </c:pt>
                <c:pt idx="537">
                  <c:v>9</c:v>
                </c:pt>
                <c:pt idx="538">
                  <c:v>10</c:v>
                </c:pt>
                <c:pt idx="539">
                  <c:v>9</c:v>
                </c:pt>
                <c:pt idx="540">
                  <c:v>9</c:v>
                </c:pt>
                <c:pt idx="541">
                  <c:v>9</c:v>
                </c:pt>
                <c:pt idx="542">
                  <c:v>8</c:v>
                </c:pt>
                <c:pt idx="543">
                  <c:v>8</c:v>
                </c:pt>
                <c:pt idx="544">
                  <c:v>6</c:v>
                </c:pt>
                <c:pt idx="545">
                  <c:v>9</c:v>
                </c:pt>
                <c:pt idx="546">
                  <c:v>9</c:v>
                </c:pt>
                <c:pt idx="547">
                  <c:v>9</c:v>
                </c:pt>
                <c:pt idx="548">
                  <c:v>9</c:v>
                </c:pt>
                <c:pt idx="549">
                  <c:v>10.76</c:v>
                </c:pt>
                <c:pt idx="550">
                  <c:v>11.46</c:v>
                </c:pt>
                <c:pt idx="551">
                  <c:v>11.32</c:v>
                </c:pt>
                <c:pt idx="552">
                  <c:v>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771-441A-A68C-FFA1297B15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8304911"/>
        <c:axId val="792794625"/>
      </c:lineChart>
      <c:dateAx>
        <c:axId val="318304911"/>
        <c:scaling>
          <c:orientation val="minMax"/>
          <c:min val="43497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Date</a:t>
                </a:r>
              </a:p>
            </c:rich>
          </c:tx>
          <c:layout>
            <c:manualLayout>
              <c:xMode val="edge"/>
              <c:yMode val="edge"/>
              <c:x val="0.68462435491828499"/>
              <c:y val="0.815145540995013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anchor="ctr" anchorCtr="1"/>
            <a:lstStyle/>
            <a:p>
              <a:pPr defTabSz="914400"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yyyy/m/d" sourceLinked="0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2280000" spcFirstLastPara="0" vertOverflow="ellipsis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  <a:sym typeface="Times New Roman" panose="02020603050405020304" pitchFamily="18" charset="0"/>
              </a:defRPr>
            </a:pPr>
            <a:endParaRPr lang="zh-CN"/>
          </a:p>
        </c:txPr>
        <c:crossAx val="792794625"/>
        <c:crosses val="autoZero"/>
        <c:auto val="1"/>
        <c:lblOffset val="100"/>
        <c:baseTimeUnit val="days"/>
      </c:dateAx>
      <c:valAx>
        <c:axId val="792794625"/>
        <c:scaling>
          <c:orientation val="minMax"/>
          <c:max val="40"/>
        </c:scaling>
        <c:delete val="0"/>
        <c:axPos val="l"/>
        <c:majorGridlines>
          <c:spPr>
            <a:ln w="12700" cap="flat" cmpd="sng" algn="ctr">
              <a:solidFill>
                <a:schemeClr val="tx1"/>
              </a:solidFill>
              <a:prstDash val="sysDash"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 b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Anaerobic Effluent VFAs  (meq/L)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 defTabSz="914400"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);[Red]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  <a:sym typeface="Times New Roman" panose="02020603050405020304" pitchFamily="18" charset="0"/>
              </a:defRPr>
            </a:pPr>
            <a:endParaRPr lang="zh-CN"/>
          </a:p>
        </c:txPr>
        <c:crossAx val="318304911"/>
        <c:crosses val="autoZero"/>
        <c:crossBetween val="between"/>
        <c:majorUnit val="4"/>
        <c:minorUnit val="0.8"/>
      </c:valAx>
      <c:spPr>
        <a:noFill/>
        <a:ln w="12700" cmpd="sng">
          <a:solidFill>
            <a:schemeClr val="tx1"/>
          </a:solidFill>
          <a:prstDash val="solid"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  <a:sym typeface="Times New Roman" panose="02020603050405020304" pitchFamily="18" charset="0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  <a:sym typeface="Times New Roman" panose="02020603050405020304" pitchFamily="18" charset="0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  <a:sym typeface="Times New Roman" panose="02020603050405020304" pitchFamily="18" charset="0"/>
              </a:defRPr>
            </a:pPr>
            <a:endParaRPr lang="zh-CN"/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  <a:sym typeface="Times New Roman" panose="02020603050405020304" pitchFamily="18" charset="0"/>
              </a:defRPr>
            </a:pPr>
            <a:endParaRPr lang="zh-CN"/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  <a:sym typeface="Times New Roman" panose="02020603050405020304" pitchFamily="18" charset="0"/>
              </a:defRPr>
            </a:pPr>
            <a:endParaRPr lang="zh-CN"/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  <a:sym typeface="Times New Roman" panose="02020603050405020304" pitchFamily="18" charset="0"/>
              </a:defRPr>
            </a:pPr>
            <a:endParaRPr lang="zh-CN"/>
          </a:p>
        </c:txPr>
      </c:legendEntry>
      <c:layout>
        <c:manualLayout>
          <c:xMode val="edge"/>
          <c:yMode val="edge"/>
          <c:x val="0.25793905488285401"/>
          <c:y val="8.5364115705990895E-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Times New Roman" panose="02020603050405020304" pitchFamily="18" charset="0"/>
              <a:cs typeface="Times New Roman" panose="02020603050405020304" pitchFamily="18" charset="0"/>
              <a:sym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  <a:sym typeface="Times New Roman" panose="02020603050405020304" pitchFamily="18" charset="0"/>
              </a:defRPr>
            </a:pPr>
            <a:r>
              <a:rPr sz="1600" b="1"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  <a:sym typeface="Times New Roman" panose="02020603050405020304" pitchFamily="18" charset="0"/>
              </a:rPr>
              <a:t>Anaerobic Effluent SS</a:t>
            </a:r>
          </a:p>
        </c:rich>
      </c:tx>
      <c:layout>
        <c:manualLayout>
          <c:xMode val="edge"/>
          <c:yMode val="edge"/>
          <c:x val="0.39284003011842"/>
          <c:y val="1.2366430543882799E-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zh-CN"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Times New Roman" panose="02020603050405020304" pitchFamily="18" charset="0"/>
              <a:cs typeface="Times New Roman" panose="02020603050405020304" pitchFamily="18" charset="0"/>
              <a:sym typeface="Times New Roman" panose="02020603050405020304" pitchFamily="18" charset="0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23635612554921"/>
          <c:y val="0.13843198463200901"/>
          <c:w val="0.81297880321617899"/>
          <c:h val="0.58965061832152699"/>
        </c:manualLayout>
      </c:layout>
      <c:lineChart>
        <c:grouping val="standard"/>
        <c:varyColors val="0"/>
        <c:ser>
          <c:idx val="0"/>
          <c:order val="0"/>
          <c:tx>
            <c:v>AnR A</c:v>
          </c:tx>
          <c:spPr>
            <a:ln w="9525" cap="rnd" cmpd="sng">
              <a:solidFill>
                <a:schemeClr val="accent1">
                  <a:alpha val="94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运行数据!$A$7:$A$999</c:f>
              <c:numCache>
                <c:formatCode>m/d/yyyy</c:formatCode>
                <c:ptCount val="993"/>
                <c:pt idx="0">
                  <c:v>43424</c:v>
                </c:pt>
                <c:pt idx="1">
                  <c:v>43425</c:v>
                </c:pt>
                <c:pt idx="2">
                  <c:v>43426</c:v>
                </c:pt>
                <c:pt idx="3">
                  <c:v>43427</c:v>
                </c:pt>
                <c:pt idx="4">
                  <c:v>43428</c:v>
                </c:pt>
                <c:pt idx="5">
                  <c:v>43429</c:v>
                </c:pt>
                <c:pt idx="6">
                  <c:v>43430</c:v>
                </c:pt>
                <c:pt idx="7">
                  <c:v>43431</c:v>
                </c:pt>
                <c:pt idx="8">
                  <c:v>43432</c:v>
                </c:pt>
                <c:pt idx="9">
                  <c:v>43433</c:v>
                </c:pt>
                <c:pt idx="10">
                  <c:v>43434</c:v>
                </c:pt>
                <c:pt idx="11">
                  <c:v>43435</c:v>
                </c:pt>
                <c:pt idx="12">
                  <c:v>43436</c:v>
                </c:pt>
                <c:pt idx="13">
                  <c:v>43437</c:v>
                </c:pt>
                <c:pt idx="14">
                  <c:v>43438</c:v>
                </c:pt>
                <c:pt idx="15">
                  <c:v>43439</c:v>
                </c:pt>
                <c:pt idx="16">
                  <c:v>43440</c:v>
                </c:pt>
                <c:pt idx="17">
                  <c:v>43441</c:v>
                </c:pt>
                <c:pt idx="18">
                  <c:v>43442</c:v>
                </c:pt>
                <c:pt idx="19">
                  <c:v>43443</c:v>
                </c:pt>
                <c:pt idx="20">
                  <c:v>43444</c:v>
                </c:pt>
                <c:pt idx="21">
                  <c:v>43445</c:v>
                </c:pt>
                <c:pt idx="22">
                  <c:v>43446</c:v>
                </c:pt>
                <c:pt idx="23">
                  <c:v>43447</c:v>
                </c:pt>
                <c:pt idx="24">
                  <c:v>43448</c:v>
                </c:pt>
                <c:pt idx="25">
                  <c:v>43449</c:v>
                </c:pt>
                <c:pt idx="26">
                  <c:v>43450</c:v>
                </c:pt>
                <c:pt idx="27">
                  <c:v>43451</c:v>
                </c:pt>
                <c:pt idx="28">
                  <c:v>43452</c:v>
                </c:pt>
                <c:pt idx="29">
                  <c:v>43453</c:v>
                </c:pt>
                <c:pt idx="30">
                  <c:v>43454</c:v>
                </c:pt>
                <c:pt idx="31">
                  <c:v>43455</c:v>
                </c:pt>
                <c:pt idx="32">
                  <c:v>43456</c:v>
                </c:pt>
                <c:pt idx="33">
                  <c:v>43457</c:v>
                </c:pt>
                <c:pt idx="34">
                  <c:v>43458</c:v>
                </c:pt>
                <c:pt idx="35">
                  <c:v>43459</c:v>
                </c:pt>
                <c:pt idx="36">
                  <c:v>43460</c:v>
                </c:pt>
                <c:pt idx="37">
                  <c:v>43461</c:v>
                </c:pt>
                <c:pt idx="38">
                  <c:v>43462</c:v>
                </c:pt>
                <c:pt idx="39">
                  <c:v>43463</c:v>
                </c:pt>
                <c:pt idx="40">
                  <c:v>43464</c:v>
                </c:pt>
                <c:pt idx="41">
                  <c:v>43465</c:v>
                </c:pt>
                <c:pt idx="42">
                  <c:v>43466</c:v>
                </c:pt>
                <c:pt idx="43">
                  <c:v>43467</c:v>
                </c:pt>
                <c:pt idx="44">
                  <c:v>43468</c:v>
                </c:pt>
                <c:pt idx="45">
                  <c:v>43469</c:v>
                </c:pt>
                <c:pt idx="46">
                  <c:v>43470</c:v>
                </c:pt>
                <c:pt idx="47">
                  <c:v>43471</c:v>
                </c:pt>
                <c:pt idx="48">
                  <c:v>43472</c:v>
                </c:pt>
                <c:pt idx="49">
                  <c:v>43473</c:v>
                </c:pt>
                <c:pt idx="50">
                  <c:v>43474</c:v>
                </c:pt>
                <c:pt idx="51">
                  <c:v>43475</c:v>
                </c:pt>
                <c:pt idx="52">
                  <c:v>43476</c:v>
                </c:pt>
                <c:pt idx="53">
                  <c:v>43477</c:v>
                </c:pt>
                <c:pt idx="54">
                  <c:v>43478</c:v>
                </c:pt>
                <c:pt idx="55">
                  <c:v>43479</c:v>
                </c:pt>
                <c:pt idx="56">
                  <c:v>43480</c:v>
                </c:pt>
                <c:pt idx="57">
                  <c:v>43481</c:v>
                </c:pt>
                <c:pt idx="58">
                  <c:v>43482</c:v>
                </c:pt>
                <c:pt idx="59">
                  <c:v>43483</c:v>
                </c:pt>
                <c:pt idx="60">
                  <c:v>43484</c:v>
                </c:pt>
                <c:pt idx="61">
                  <c:v>43485</c:v>
                </c:pt>
                <c:pt idx="62">
                  <c:v>43486</c:v>
                </c:pt>
                <c:pt idx="63">
                  <c:v>43487</c:v>
                </c:pt>
                <c:pt idx="64">
                  <c:v>43488</c:v>
                </c:pt>
                <c:pt idx="65">
                  <c:v>43489</c:v>
                </c:pt>
                <c:pt idx="66">
                  <c:v>43490</c:v>
                </c:pt>
                <c:pt idx="67">
                  <c:v>43491</c:v>
                </c:pt>
                <c:pt idx="68">
                  <c:v>43492</c:v>
                </c:pt>
                <c:pt idx="69">
                  <c:v>43493</c:v>
                </c:pt>
                <c:pt idx="70">
                  <c:v>43494</c:v>
                </c:pt>
                <c:pt idx="71">
                  <c:v>43495</c:v>
                </c:pt>
                <c:pt idx="72">
                  <c:v>43496</c:v>
                </c:pt>
                <c:pt idx="73">
                  <c:v>43497</c:v>
                </c:pt>
                <c:pt idx="74">
                  <c:v>43498</c:v>
                </c:pt>
                <c:pt idx="75">
                  <c:v>43499</c:v>
                </c:pt>
                <c:pt idx="76">
                  <c:v>43500</c:v>
                </c:pt>
                <c:pt idx="77">
                  <c:v>43501</c:v>
                </c:pt>
                <c:pt idx="78">
                  <c:v>43502</c:v>
                </c:pt>
                <c:pt idx="79">
                  <c:v>43503</c:v>
                </c:pt>
                <c:pt idx="80">
                  <c:v>43504</c:v>
                </c:pt>
                <c:pt idx="81">
                  <c:v>43505</c:v>
                </c:pt>
                <c:pt idx="82">
                  <c:v>43506</c:v>
                </c:pt>
                <c:pt idx="83">
                  <c:v>43507</c:v>
                </c:pt>
                <c:pt idx="84">
                  <c:v>43508</c:v>
                </c:pt>
                <c:pt idx="85">
                  <c:v>43509</c:v>
                </c:pt>
                <c:pt idx="86">
                  <c:v>43510</c:v>
                </c:pt>
                <c:pt idx="87">
                  <c:v>43511</c:v>
                </c:pt>
                <c:pt idx="88">
                  <c:v>43512</c:v>
                </c:pt>
                <c:pt idx="89">
                  <c:v>43513</c:v>
                </c:pt>
                <c:pt idx="90">
                  <c:v>43514</c:v>
                </c:pt>
                <c:pt idx="91">
                  <c:v>43515</c:v>
                </c:pt>
                <c:pt idx="92">
                  <c:v>43516</c:v>
                </c:pt>
                <c:pt idx="93">
                  <c:v>43517</c:v>
                </c:pt>
                <c:pt idx="94">
                  <c:v>43518</c:v>
                </c:pt>
                <c:pt idx="95">
                  <c:v>43519</c:v>
                </c:pt>
                <c:pt idx="96">
                  <c:v>43520</c:v>
                </c:pt>
                <c:pt idx="97">
                  <c:v>43521</c:v>
                </c:pt>
                <c:pt idx="98">
                  <c:v>43522</c:v>
                </c:pt>
                <c:pt idx="99">
                  <c:v>43523</c:v>
                </c:pt>
                <c:pt idx="100">
                  <c:v>43524</c:v>
                </c:pt>
                <c:pt idx="101">
                  <c:v>43525</c:v>
                </c:pt>
                <c:pt idx="102">
                  <c:v>43526</c:v>
                </c:pt>
                <c:pt idx="103">
                  <c:v>43527</c:v>
                </c:pt>
                <c:pt idx="104">
                  <c:v>43528</c:v>
                </c:pt>
                <c:pt idx="105">
                  <c:v>43529</c:v>
                </c:pt>
                <c:pt idx="106">
                  <c:v>43530</c:v>
                </c:pt>
                <c:pt idx="107">
                  <c:v>43531</c:v>
                </c:pt>
                <c:pt idx="108">
                  <c:v>43532</c:v>
                </c:pt>
                <c:pt idx="109">
                  <c:v>43533</c:v>
                </c:pt>
                <c:pt idx="110">
                  <c:v>43534</c:v>
                </c:pt>
                <c:pt idx="111">
                  <c:v>43535</c:v>
                </c:pt>
                <c:pt idx="112">
                  <c:v>43536</c:v>
                </c:pt>
                <c:pt idx="113">
                  <c:v>43537</c:v>
                </c:pt>
                <c:pt idx="114">
                  <c:v>43538</c:v>
                </c:pt>
                <c:pt idx="115">
                  <c:v>43539</c:v>
                </c:pt>
                <c:pt idx="116">
                  <c:v>43540</c:v>
                </c:pt>
                <c:pt idx="117">
                  <c:v>43541</c:v>
                </c:pt>
                <c:pt idx="118">
                  <c:v>43542</c:v>
                </c:pt>
                <c:pt idx="119">
                  <c:v>43543</c:v>
                </c:pt>
                <c:pt idx="120">
                  <c:v>43544</c:v>
                </c:pt>
                <c:pt idx="121">
                  <c:v>43545</c:v>
                </c:pt>
                <c:pt idx="122">
                  <c:v>43546</c:v>
                </c:pt>
                <c:pt idx="123">
                  <c:v>43547</c:v>
                </c:pt>
                <c:pt idx="124">
                  <c:v>43548</c:v>
                </c:pt>
                <c:pt idx="125">
                  <c:v>43549</c:v>
                </c:pt>
                <c:pt idx="126">
                  <c:v>43550</c:v>
                </c:pt>
                <c:pt idx="127">
                  <c:v>43551</c:v>
                </c:pt>
                <c:pt idx="128">
                  <c:v>43552</c:v>
                </c:pt>
                <c:pt idx="129">
                  <c:v>43553</c:v>
                </c:pt>
                <c:pt idx="130">
                  <c:v>43554</c:v>
                </c:pt>
                <c:pt idx="131">
                  <c:v>43555</c:v>
                </c:pt>
                <c:pt idx="132">
                  <c:v>43556</c:v>
                </c:pt>
                <c:pt idx="133">
                  <c:v>43557</c:v>
                </c:pt>
                <c:pt idx="134">
                  <c:v>43558</c:v>
                </c:pt>
                <c:pt idx="135">
                  <c:v>43559</c:v>
                </c:pt>
                <c:pt idx="136">
                  <c:v>43560</c:v>
                </c:pt>
                <c:pt idx="137">
                  <c:v>43561</c:v>
                </c:pt>
                <c:pt idx="138">
                  <c:v>43562</c:v>
                </c:pt>
                <c:pt idx="139">
                  <c:v>43563</c:v>
                </c:pt>
                <c:pt idx="140">
                  <c:v>43564</c:v>
                </c:pt>
                <c:pt idx="141">
                  <c:v>43565</c:v>
                </c:pt>
                <c:pt idx="142">
                  <c:v>43566</c:v>
                </c:pt>
                <c:pt idx="143">
                  <c:v>43567</c:v>
                </c:pt>
                <c:pt idx="144">
                  <c:v>43568</c:v>
                </c:pt>
                <c:pt idx="145">
                  <c:v>43569</c:v>
                </c:pt>
                <c:pt idx="146">
                  <c:v>43570</c:v>
                </c:pt>
                <c:pt idx="147">
                  <c:v>43571</c:v>
                </c:pt>
                <c:pt idx="148">
                  <c:v>43572</c:v>
                </c:pt>
                <c:pt idx="149">
                  <c:v>43573</c:v>
                </c:pt>
                <c:pt idx="150">
                  <c:v>43574</c:v>
                </c:pt>
                <c:pt idx="151">
                  <c:v>43575</c:v>
                </c:pt>
                <c:pt idx="152">
                  <c:v>43576</c:v>
                </c:pt>
                <c:pt idx="153">
                  <c:v>43577</c:v>
                </c:pt>
                <c:pt idx="154">
                  <c:v>43578</c:v>
                </c:pt>
                <c:pt idx="155">
                  <c:v>43579</c:v>
                </c:pt>
                <c:pt idx="156">
                  <c:v>43580</c:v>
                </c:pt>
                <c:pt idx="157">
                  <c:v>43581</c:v>
                </c:pt>
                <c:pt idx="158">
                  <c:v>43582</c:v>
                </c:pt>
                <c:pt idx="159">
                  <c:v>43583</c:v>
                </c:pt>
                <c:pt idx="160">
                  <c:v>43584</c:v>
                </c:pt>
                <c:pt idx="161">
                  <c:v>43585</c:v>
                </c:pt>
                <c:pt idx="162">
                  <c:v>43586</c:v>
                </c:pt>
                <c:pt idx="163">
                  <c:v>43587</c:v>
                </c:pt>
                <c:pt idx="164">
                  <c:v>43588</c:v>
                </c:pt>
                <c:pt idx="165">
                  <c:v>43589</c:v>
                </c:pt>
                <c:pt idx="166">
                  <c:v>43590</c:v>
                </c:pt>
                <c:pt idx="167">
                  <c:v>43591</c:v>
                </c:pt>
                <c:pt idx="168">
                  <c:v>43592</c:v>
                </c:pt>
                <c:pt idx="169">
                  <c:v>43593</c:v>
                </c:pt>
                <c:pt idx="170">
                  <c:v>43594</c:v>
                </c:pt>
                <c:pt idx="171">
                  <c:v>43595</c:v>
                </c:pt>
                <c:pt idx="172">
                  <c:v>43596</c:v>
                </c:pt>
                <c:pt idx="173">
                  <c:v>43597</c:v>
                </c:pt>
                <c:pt idx="174">
                  <c:v>43598</c:v>
                </c:pt>
                <c:pt idx="175">
                  <c:v>43599</c:v>
                </c:pt>
                <c:pt idx="176">
                  <c:v>43600</c:v>
                </c:pt>
                <c:pt idx="177">
                  <c:v>43601</c:v>
                </c:pt>
                <c:pt idx="178">
                  <c:v>43602</c:v>
                </c:pt>
                <c:pt idx="179">
                  <c:v>43603</c:v>
                </c:pt>
                <c:pt idx="180">
                  <c:v>43604</c:v>
                </c:pt>
                <c:pt idx="181">
                  <c:v>43605</c:v>
                </c:pt>
                <c:pt idx="182">
                  <c:v>43606</c:v>
                </c:pt>
                <c:pt idx="183">
                  <c:v>43607</c:v>
                </c:pt>
                <c:pt idx="184">
                  <c:v>43608</c:v>
                </c:pt>
                <c:pt idx="185">
                  <c:v>43609</c:v>
                </c:pt>
                <c:pt idx="186">
                  <c:v>43610</c:v>
                </c:pt>
                <c:pt idx="187">
                  <c:v>43611</c:v>
                </c:pt>
                <c:pt idx="188">
                  <c:v>43612</c:v>
                </c:pt>
                <c:pt idx="189">
                  <c:v>43613</c:v>
                </c:pt>
                <c:pt idx="190">
                  <c:v>43614</c:v>
                </c:pt>
                <c:pt idx="191">
                  <c:v>43615</c:v>
                </c:pt>
                <c:pt idx="192">
                  <c:v>43616</c:v>
                </c:pt>
                <c:pt idx="193">
                  <c:v>43617</c:v>
                </c:pt>
                <c:pt idx="194">
                  <c:v>43618</c:v>
                </c:pt>
                <c:pt idx="195">
                  <c:v>43619</c:v>
                </c:pt>
                <c:pt idx="196">
                  <c:v>43620</c:v>
                </c:pt>
                <c:pt idx="197">
                  <c:v>43621</c:v>
                </c:pt>
                <c:pt idx="198">
                  <c:v>43622</c:v>
                </c:pt>
                <c:pt idx="199">
                  <c:v>43623</c:v>
                </c:pt>
                <c:pt idx="200">
                  <c:v>43624</c:v>
                </c:pt>
                <c:pt idx="201">
                  <c:v>43625</c:v>
                </c:pt>
                <c:pt idx="202">
                  <c:v>43626</c:v>
                </c:pt>
                <c:pt idx="203">
                  <c:v>43627</c:v>
                </c:pt>
                <c:pt idx="204">
                  <c:v>43628</c:v>
                </c:pt>
                <c:pt idx="205">
                  <c:v>43629</c:v>
                </c:pt>
                <c:pt idx="206">
                  <c:v>43630</c:v>
                </c:pt>
                <c:pt idx="207">
                  <c:v>43631</c:v>
                </c:pt>
                <c:pt idx="208">
                  <c:v>43632</c:v>
                </c:pt>
                <c:pt idx="209">
                  <c:v>43633</c:v>
                </c:pt>
                <c:pt idx="210">
                  <c:v>43634</c:v>
                </c:pt>
                <c:pt idx="211">
                  <c:v>43635</c:v>
                </c:pt>
                <c:pt idx="212">
                  <c:v>43636</c:v>
                </c:pt>
                <c:pt idx="213">
                  <c:v>43637</c:v>
                </c:pt>
                <c:pt idx="214">
                  <c:v>43638</c:v>
                </c:pt>
                <c:pt idx="215">
                  <c:v>43639</c:v>
                </c:pt>
                <c:pt idx="216">
                  <c:v>43640</c:v>
                </c:pt>
                <c:pt idx="217">
                  <c:v>43641</c:v>
                </c:pt>
                <c:pt idx="218">
                  <c:v>43642</c:v>
                </c:pt>
                <c:pt idx="219">
                  <c:v>43643</c:v>
                </c:pt>
                <c:pt idx="220">
                  <c:v>43644</c:v>
                </c:pt>
                <c:pt idx="221">
                  <c:v>43645</c:v>
                </c:pt>
                <c:pt idx="222">
                  <c:v>43646</c:v>
                </c:pt>
                <c:pt idx="223">
                  <c:v>43647</c:v>
                </c:pt>
                <c:pt idx="224">
                  <c:v>43648</c:v>
                </c:pt>
                <c:pt idx="225">
                  <c:v>43649</c:v>
                </c:pt>
                <c:pt idx="226">
                  <c:v>43650</c:v>
                </c:pt>
                <c:pt idx="227">
                  <c:v>43651</c:v>
                </c:pt>
                <c:pt idx="228">
                  <c:v>43652</c:v>
                </c:pt>
                <c:pt idx="229">
                  <c:v>43653</c:v>
                </c:pt>
                <c:pt idx="230">
                  <c:v>43654</c:v>
                </c:pt>
                <c:pt idx="231">
                  <c:v>43655</c:v>
                </c:pt>
                <c:pt idx="232">
                  <c:v>43656</c:v>
                </c:pt>
                <c:pt idx="233">
                  <c:v>43657</c:v>
                </c:pt>
                <c:pt idx="234">
                  <c:v>43658</c:v>
                </c:pt>
                <c:pt idx="235">
                  <c:v>43659</c:v>
                </c:pt>
                <c:pt idx="236">
                  <c:v>43660</c:v>
                </c:pt>
                <c:pt idx="237">
                  <c:v>43661</c:v>
                </c:pt>
                <c:pt idx="238">
                  <c:v>43662</c:v>
                </c:pt>
                <c:pt idx="239">
                  <c:v>43663</c:v>
                </c:pt>
                <c:pt idx="240">
                  <c:v>43664</c:v>
                </c:pt>
                <c:pt idx="241">
                  <c:v>43665</c:v>
                </c:pt>
                <c:pt idx="242">
                  <c:v>43666</c:v>
                </c:pt>
                <c:pt idx="243">
                  <c:v>43667</c:v>
                </c:pt>
                <c:pt idx="244">
                  <c:v>43668</c:v>
                </c:pt>
                <c:pt idx="245">
                  <c:v>43669</c:v>
                </c:pt>
                <c:pt idx="246">
                  <c:v>43670</c:v>
                </c:pt>
                <c:pt idx="247">
                  <c:v>43671</c:v>
                </c:pt>
                <c:pt idx="248">
                  <c:v>43672</c:v>
                </c:pt>
                <c:pt idx="249">
                  <c:v>43673</c:v>
                </c:pt>
                <c:pt idx="250">
                  <c:v>43674</c:v>
                </c:pt>
                <c:pt idx="251">
                  <c:v>43675</c:v>
                </c:pt>
                <c:pt idx="252">
                  <c:v>43676</c:v>
                </c:pt>
                <c:pt idx="253">
                  <c:v>43677</c:v>
                </c:pt>
                <c:pt idx="254">
                  <c:v>43678</c:v>
                </c:pt>
                <c:pt idx="255">
                  <c:v>43679</c:v>
                </c:pt>
                <c:pt idx="256">
                  <c:v>43680</c:v>
                </c:pt>
                <c:pt idx="257">
                  <c:v>43681</c:v>
                </c:pt>
                <c:pt idx="258">
                  <c:v>43682</c:v>
                </c:pt>
                <c:pt idx="259">
                  <c:v>43683</c:v>
                </c:pt>
                <c:pt idx="260">
                  <c:v>43684</c:v>
                </c:pt>
                <c:pt idx="261">
                  <c:v>43685</c:v>
                </c:pt>
                <c:pt idx="262">
                  <c:v>43686</c:v>
                </c:pt>
                <c:pt idx="263">
                  <c:v>43687</c:v>
                </c:pt>
                <c:pt idx="264">
                  <c:v>43688</c:v>
                </c:pt>
                <c:pt idx="265">
                  <c:v>43689</c:v>
                </c:pt>
                <c:pt idx="266">
                  <c:v>43690</c:v>
                </c:pt>
                <c:pt idx="267">
                  <c:v>43691</c:v>
                </c:pt>
                <c:pt idx="268">
                  <c:v>43692</c:v>
                </c:pt>
                <c:pt idx="269">
                  <c:v>43693</c:v>
                </c:pt>
                <c:pt idx="270">
                  <c:v>43694</c:v>
                </c:pt>
                <c:pt idx="271">
                  <c:v>43695</c:v>
                </c:pt>
                <c:pt idx="272">
                  <c:v>43696</c:v>
                </c:pt>
                <c:pt idx="273">
                  <c:v>43697</c:v>
                </c:pt>
                <c:pt idx="274">
                  <c:v>43698</c:v>
                </c:pt>
                <c:pt idx="275">
                  <c:v>43699</c:v>
                </c:pt>
                <c:pt idx="276">
                  <c:v>43700</c:v>
                </c:pt>
                <c:pt idx="277">
                  <c:v>43701</c:v>
                </c:pt>
                <c:pt idx="278">
                  <c:v>43702</c:v>
                </c:pt>
                <c:pt idx="279">
                  <c:v>43703</c:v>
                </c:pt>
                <c:pt idx="280">
                  <c:v>43704</c:v>
                </c:pt>
                <c:pt idx="281">
                  <c:v>43705</c:v>
                </c:pt>
                <c:pt idx="282">
                  <c:v>43706</c:v>
                </c:pt>
                <c:pt idx="283">
                  <c:v>43707</c:v>
                </c:pt>
                <c:pt idx="284">
                  <c:v>43708</c:v>
                </c:pt>
                <c:pt idx="285">
                  <c:v>43709</c:v>
                </c:pt>
                <c:pt idx="286">
                  <c:v>43710</c:v>
                </c:pt>
                <c:pt idx="287">
                  <c:v>43711</c:v>
                </c:pt>
                <c:pt idx="288">
                  <c:v>43712</c:v>
                </c:pt>
                <c:pt idx="289">
                  <c:v>43713</c:v>
                </c:pt>
                <c:pt idx="290">
                  <c:v>43714</c:v>
                </c:pt>
                <c:pt idx="291">
                  <c:v>43715</c:v>
                </c:pt>
                <c:pt idx="292">
                  <c:v>43716</c:v>
                </c:pt>
                <c:pt idx="293">
                  <c:v>43717</c:v>
                </c:pt>
                <c:pt idx="294">
                  <c:v>43718</c:v>
                </c:pt>
                <c:pt idx="295">
                  <c:v>43719</c:v>
                </c:pt>
                <c:pt idx="296">
                  <c:v>43720</c:v>
                </c:pt>
                <c:pt idx="297">
                  <c:v>43721</c:v>
                </c:pt>
                <c:pt idx="298">
                  <c:v>43722</c:v>
                </c:pt>
                <c:pt idx="299">
                  <c:v>43723</c:v>
                </c:pt>
                <c:pt idx="300">
                  <c:v>43724</c:v>
                </c:pt>
                <c:pt idx="301">
                  <c:v>43725</c:v>
                </c:pt>
                <c:pt idx="302">
                  <c:v>43726</c:v>
                </c:pt>
                <c:pt idx="303">
                  <c:v>43727</c:v>
                </c:pt>
                <c:pt idx="304">
                  <c:v>43728</c:v>
                </c:pt>
                <c:pt idx="305">
                  <c:v>43729</c:v>
                </c:pt>
                <c:pt idx="306">
                  <c:v>43730</c:v>
                </c:pt>
                <c:pt idx="307">
                  <c:v>43731</c:v>
                </c:pt>
                <c:pt idx="308">
                  <c:v>43732</c:v>
                </c:pt>
                <c:pt idx="309">
                  <c:v>43733</c:v>
                </c:pt>
                <c:pt idx="310">
                  <c:v>43734</c:v>
                </c:pt>
                <c:pt idx="311">
                  <c:v>43735</c:v>
                </c:pt>
                <c:pt idx="312">
                  <c:v>43736</c:v>
                </c:pt>
                <c:pt idx="313">
                  <c:v>43737</c:v>
                </c:pt>
                <c:pt idx="314">
                  <c:v>43738</c:v>
                </c:pt>
                <c:pt idx="315">
                  <c:v>43739</c:v>
                </c:pt>
                <c:pt idx="316">
                  <c:v>43740</c:v>
                </c:pt>
                <c:pt idx="317">
                  <c:v>43741</c:v>
                </c:pt>
                <c:pt idx="318">
                  <c:v>43742</c:v>
                </c:pt>
                <c:pt idx="319">
                  <c:v>43743</c:v>
                </c:pt>
                <c:pt idx="320">
                  <c:v>43744</c:v>
                </c:pt>
                <c:pt idx="321">
                  <c:v>43745</c:v>
                </c:pt>
                <c:pt idx="322">
                  <c:v>43746</c:v>
                </c:pt>
                <c:pt idx="323">
                  <c:v>43747</c:v>
                </c:pt>
                <c:pt idx="324">
                  <c:v>43748</c:v>
                </c:pt>
                <c:pt idx="325">
                  <c:v>43749</c:v>
                </c:pt>
                <c:pt idx="326">
                  <c:v>43750</c:v>
                </c:pt>
                <c:pt idx="327">
                  <c:v>43751</c:v>
                </c:pt>
                <c:pt idx="328">
                  <c:v>43752</c:v>
                </c:pt>
                <c:pt idx="329">
                  <c:v>43753</c:v>
                </c:pt>
                <c:pt idx="330">
                  <c:v>43754</c:v>
                </c:pt>
                <c:pt idx="331">
                  <c:v>43755</c:v>
                </c:pt>
                <c:pt idx="332">
                  <c:v>43756</c:v>
                </c:pt>
                <c:pt idx="333">
                  <c:v>43757</c:v>
                </c:pt>
                <c:pt idx="334">
                  <c:v>43758</c:v>
                </c:pt>
                <c:pt idx="335">
                  <c:v>43759</c:v>
                </c:pt>
                <c:pt idx="336">
                  <c:v>43760</c:v>
                </c:pt>
                <c:pt idx="337">
                  <c:v>43761</c:v>
                </c:pt>
                <c:pt idx="338">
                  <c:v>43762</c:v>
                </c:pt>
                <c:pt idx="339">
                  <c:v>43763</c:v>
                </c:pt>
                <c:pt idx="340">
                  <c:v>43764</c:v>
                </c:pt>
                <c:pt idx="341">
                  <c:v>43765</c:v>
                </c:pt>
                <c:pt idx="342">
                  <c:v>43766</c:v>
                </c:pt>
                <c:pt idx="343">
                  <c:v>43767</c:v>
                </c:pt>
                <c:pt idx="344">
                  <c:v>43768</c:v>
                </c:pt>
                <c:pt idx="345">
                  <c:v>43769</c:v>
                </c:pt>
                <c:pt idx="346">
                  <c:v>43770</c:v>
                </c:pt>
                <c:pt idx="347">
                  <c:v>43771</c:v>
                </c:pt>
                <c:pt idx="348">
                  <c:v>43772</c:v>
                </c:pt>
                <c:pt idx="349">
                  <c:v>43773</c:v>
                </c:pt>
                <c:pt idx="350">
                  <c:v>43774</c:v>
                </c:pt>
                <c:pt idx="351">
                  <c:v>43775</c:v>
                </c:pt>
                <c:pt idx="352">
                  <c:v>43776</c:v>
                </c:pt>
                <c:pt idx="353">
                  <c:v>43777</c:v>
                </c:pt>
                <c:pt idx="354">
                  <c:v>43778</c:v>
                </c:pt>
                <c:pt idx="355">
                  <c:v>43779</c:v>
                </c:pt>
                <c:pt idx="356">
                  <c:v>43780</c:v>
                </c:pt>
                <c:pt idx="357">
                  <c:v>43781</c:v>
                </c:pt>
                <c:pt idx="358">
                  <c:v>43782</c:v>
                </c:pt>
                <c:pt idx="359">
                  <c:v>43783</c:v>
                </c:pt>
                <c:pt idx="360">
                  <c:v>43784</c:v>
                </c:pt>
                <c:pt idx="361">
                  <c:v>43785</c:v>
                </c:pt>
                <c:pt idx="362">
                  <c:v>43786</c:v>
                </c:pt>
                <c:pt idx="363">
                  <c:v>43787</c:v>
                </c:pt>
                <c:pt idx="364">
                  <c:v>43788</c:v>
                </c:pt>
                <c:pt idx="365">
                  <c:v>43789</c:v>
                </c:pt>
                <c:pt idx="366">
                  <c:v>43790</c:v>
                </c:pt>
                <c:pt idx="367">
                  <c:v>43791</c:v>
                </c:pt>
                <c:pt idx="368">
                  <c:v>43792</c:v>
                </c:pt>
                <c:pt idx="369">
                  <c:v>43793</c:v>
                </c:pt>
                <c:pt idx="370">
                  <c:v>43794</c:v>
                </c:pt>
                <c:pt idx="371">
                  <c:v>43795</c:v>
                </c:pt>
                <c:pt idx="372">
                  <c:v>43796</c:v>
                </c:pt>
                <c:pt idx="373">
                  <c:v>43797</c:v>
                </c:pt>
                <c:pt idx="374">
                  <c:v>43798</c:v>
                </c:pt>
                <c:pt idx="375">
                  <c:v>43799</c:v>
                </c:pt>
                <c:pt idx="376">
                  <c:v>43800</c:v>
                </c:pt>
                <c:pt idx="377">
                  <c:v>43801</c:v>
                </c:pt>
                <c:pt idx="378">
                  <c:v>43802</c:v>
                </c:pt>
                <c:pt idx="379">
                  <c:v>43803</c:v>
                </c:pt>
                <c:pt idx="380">
                  <c:v>43804</c:v>
                </c:pt>
                <c:pt idx="381">
                  <c:v>43805</c:v>
                </c:pt>
                <c:pt idx="382">
                  <c:v>43806</c:v>
                </c:pt>
                <c:pt idx="383">
                  <c:v>43807</c:v>
                </c:pt>
                <c:pt idx="384">
                  <c:v>43808</c:v>
                </c:pt>
                <c:pt idx="385">
                  <c:v>43809</c:v>
                </c:pt>
                <c:pt idx="386">
                  <c:v>43810</c:v>
                </c:pt>
                <c:pt idx="387">
                  <c:v>43811</c:v>
                </c:pt>
                <c:pt idx="388">
                  <c:v>43812</c:v>
                </c:pt>
                <c:pt idx="389">
                  <c:v>43813</c:v>
                </c:pt>
                <c:pt idx="390">
                  <c:v>43814</c:v>
                </c:pt>
                <c:pt idx="391">
                  <c:v>43815</c:v>
                </c:pt>
                <c:pt idx="392">
                  <c:v>43816</c:v>
                </c:pt>
                <c:pt idx="393">
                  <c:v>43817</c:v>
                </c:pt>
                <c:pt idx="394">
                  <c:v>43818</c:v>
                </c:pt>
                <c:pt idx="395">
                  <c:v>43819</c:v>
                </c:pt>
                <c:pt idx="396">
                  <c:v>43820</c:v>
                </c:pt>
                <c:pt idx="397">
                  <c:v>43821</c:v>
                </c:pt>
                <c:pt idx="398">
                  <c:v>43822</c:v>
                </c:pt>
                <c:pt idx="399">
                  <c:v>43823</c:v>
                </c:pt>
                <c:pt idx="400">
                  <c:v>43824</c:v>
                </c:pt>
                <c:pt idx="401">
                  <c:v>43825</c:v>
                </c:pt>
                <c:pt idx="402">
                  <c:v>43826</c:v>
                </c:pt>
                <c:pt idx="403">
                  <c:v>43827</c:v>
                </c:pt>
                <c:pt idx="404">
                  <c:v>43828</c:v>
                </c:pt>
                <c:pt idx="405">
                  <c:v>43829</c:v>
                </c:pt>
                <c:pt idx="406">
                  <c:v>43830</c:v>
                </c:pt>
                <c:pt idx="407">
                  <c:v>43831</c:v>
                </c:pt>
                <c:pt idx="408">
                  <c:v>43832</c:v>
                </c:pt>
                <c:pt idx="409">
                  <c:v>43833</c:v>
                </c:pt>
                <c:pt idx="410">
                  <c:v>43834</c:v>
                </c:pt>
                <c:pt idx="411">
                  <c:v>43835</c:v>
                </c:pt>
                <c:pt idx="412">
                  <c:v>43836</c:v>
                </c:pt>
                <c:pt idx="413">
                  <c:v>43837</c:v>
                </c:pt>
                <c:pt idx="414">
                  <c:v>43838</c:v>
                </c:pt>
                <c:pt idx="415">
                  <c:v>43839</c:v>
                </c:pt>
                <c:pt idx="416">
                  <c:v>43840</c:v>
                </c:pt>
                <c:pt idx="417">
                  <c:v>43841</c:v>
                </c:pt>
                <c:pt idx="418">
                  <c:v>43842</c:v>
                </c:pt>
                <c:pt idx="419">
                  <c:v>43843</c:v>
                </c:pt>
                <c:pt idx="420">
                  <c:v>43844</c:v>
                </c:pt>
                <c:pt idx="421">
                  <c:v>43845</c:v>
                </c:pt>
                <c:pt idx="422">
                  <c:v>43846</c:v>
                </c:pt>
                <c:pt idx="423">
                  <c:v>43847</c:v>
                </c:pt>
                <c:pt idx="424">
                  <c:v>43848</c:v>
                </c:pt>
                <c:pt idx="425">
                  <c:v>43849</c:v>
                </c:pt>
                <c:pt idx="426">
                  <c:v>43850</c:v>
                </c:pt>
                <c:pt idx="427">
                  <c:v>43851</c:v>
                </c:pt>
                <c:pt idx="428">
                  <c:v>43852</c:v>
                </c:pt>
                <c:pt idx="429">
                  <c:v>43853</c:v>
                </c:pt>
                <c:pt idx="430">
                  <c:v>43854</c:v>
                </c:pt>
                <c:pt idx="431">
                  <c:v>43855</c:v>
                </c:pt>
                <c:pt idx="432">
                  <c:v>43856</c:v>
                </c:pt>
                <c:pt idx="433">
                  <c:v>43857</c:v>
                </c:pt>
                <c:pt idx="434">
                  <c:v>43858</c:v>
                </c:pt>
                <c:pt idx="435">
                  <c:v>43859</c:v>
                </c:pt>
                <c:pt idx="436">
                  <c:v>43860</c:v>
                </c:pt>
                <c:pt idx="437">
                  <c:v>43861</c:v>
                </c:pt>
                <c:pt idx="438">
                  <c:v>43862</c:v>
                </c:pt>
                <c:pt idx="439">
                  <c:v>43863</c:v>
                </c:pt>
                <c:pt idx="440">
                  <c:v>43864</c:v>
                </c:pt>
                <c:pt idx="441">
                  <c:v>43865</c:v>
                </c:pt>
                <c:pt idx="442">
                  <c:v>43866</c:v>
                </c:pt>
                <c:pt idx="443">
                  <c:v>43867</c:v>
                </c:pt>
                <c:pt idx="444">
                  <c:v>43868</c:v>
                </c:pt>
                <c:pt idx="445">
                  <c:v>43869</c:v>
                </c:pt>
                <c:pt idx="446">
                  <c:v>43870</c:v>
                </c:pt>
                <c:pt idx="447">
                  <c:v>43871</c:v>
                </c:pt>
                <c:pt idx="448">
                  <c:v>43872</c:v>
                </c:pt>
                <c:pt idx="449">
                  <c:v>43873</c:v>
                </c:pt>
                <c:pt idx="450">
                  <c:v>43874</c:v>
                </c:pt>
                <c:pt idx="451">
                  <c:v>43875</c:v>
                </c:pt>
                <c:pt idx="452">
                  <c:v>43876</c:v>
                </c:pt>
                <c:pt idx="453">
                  <c:v>43877</c:v>
                </c:pt>
                <c:pt idx="454">
                  <c:v>43878</c:v>
                </c:pt>
                <c:pt idx="455">
                  <c:v>43879</c:v>
                </c:pt>
                <c:pt idx="456">
                  <c:v>43880</c:v>
                </c:pt>
                <c:pt idx="457">
                  <c:v>43881</c:v>
                </c:pt>
                <c:pt idx="458">
                  <c:v>43882</c:v>
                </c:pt>
                <c:pt idx="459">
                  <c:v>43883</c:v>
                </c:pt>
                <c:pt idx="460">
                  <c:v>43884</c:v>
                </c:pt>
                <c:pt idx="461">
                  <c:v>43885</c:v>
                </c:pt>
                <c:pt idx="462">
                  <c:v>43886</c:v>
                </c:pt>
                <c:pt idx="463">
                  <c:v>43887</c:v>
                </c:pt>
                <c:pt idx="464">
                  <c:v>43888</c:v>
                </c:pt>
                <c:pt idx="465">
                  <c:v>43889</c:v>
                </c:pt>
                <c:pt idx="466">
                  <c:v>43890</c:v>
                </c:pt>
                <c:pt idx="467">
                  <c:v>43891</c:v>
                </c:pt>
                <c:pt idx="468">
                  <c:v>43892</c:v>
                </c:pt>
                <c:pt idx="469">
                  <c:v>43893</c:v>
                </c:pt>
                <c:pt idx="470">
                  <c:v>43894</c:v>
                </c:pt>
                <c:pt idx="471">
                  <c:v>43895</c:v>
                </c:pt>
                <c:pt idx="472">
                  <c:v>43896</c:v>
                </c:pt>
                <c:pt idx="473">
                  <c:v>43897</c:v>
                </c:pt>
                <c:pt idx="474">
                  <c:v>43898</c:v>
                </c:pt>
                <c:pt idx="475">
                  <c:v>43899</c:v>
                </c:pt>
                <c:pt idx="476">
                  <c:v>43900</c:v>
                </c:pt>
                <c:pt idx="477">
                  <c:v>43901</c:v>
                </c:pt>
                <c:pt idx="478">
                  <c:v>43902</c:v>
                </c:pt>
                <c:pt idx="479">
                  <c:v>43903</c:v>
                </c:pt>
                <c:pt idx="480">
                  <c:v>43904</c:v>
                </c:pt>
                <c:pt idx="481">
                  <c:v>43905</c:v>
                </c:pt>
                <c:pt idx="482">
                  <c:v>43906</c:v>
                </c:pt>
                <c:pt idx="483">
                  <c:v>43907</c:v>
                </c:pt>
                <c:pt idx="484">
                  <c:v>43908</c:v>
                </c:pt>
                <c:pt idx="485">
                  <c:v>43909</c:v>
                </c:pt>
                <c:pt idx="486">
                  <c:v>43910</c:v>
                </c:pt>
                <c:pt idx="487">
                  <c:v>43911</c:v>
                </c:pt>
                <c:pt idx="488">
                  <c:v>43912</c:v>
                </c:pt>
                <c:pt idx="489">
                  <c:v>43913</c:v>
                </c:pt>
                <c:pt idx="490">
                  <c:v>43914</c:v>
                </c:pt>
                <c:pt idx="491">
                  <c:v>43915</c:v>
                </c:pt>
                <c:pt idx="492">
                  <c:v>43916</c:v>
                </c:pt>
                <c:pt idx="493">
                  <c:v>43917</c:v>
                </c:pt>
                <c:pt idx="494">
                  <c:v>43918</c:v>
                </c:pt>
                <c:pt idx="495">
                  <c:v>43919</c:v>
                </c:pt>
                <c:pt idx="496">
                  <c:v>43920</c:v>
                </c:pt>
                <c:pt idx="497">
                  <c:v>43921</c:v>
                </c:pt>
                <c:pt idx="498">
                  <c:v>43922</c:v>
                </c:pt>
                <c:pt idx="499">
                  <c:v>43923</c:v>
                </c:pt>
                <c:pt idx="500">
                  <c:v>43924</c:v>
                </c:pt>
                <c:pt idx="501">
                  <c:v>43925</c:v>
                </c:pt>
                <c:pt idx="502">
                  <c:v>43926</c:v>
                </c:pt>
                <c:pt idx="503">
                  <c:v>43927</c:v>
                </c:pt>
                <c:pt idx="504">
                  <c:v>43928</c:v>
                </c:pt>
                <c:pt idx="505">
                  <c:v>43929</c:v>
                </c:pt>
                <c:pt idx="506">
                  <c:v>43930</c:v>
                </c:pt>
                <c:pt idx="507">
                  <c:v>43931</c:v>
                </c:pt>
                <c:pt idx="508">
                  <c:v>43932</c:v>
                </c:pt>
                <c:pt idx="509">
                  <c:v>43933</c:v>
                </c:pt>
                <c:pt idx="510">
                  <c:v>43934</c:v>
                </c:pt>
                <c:pt idx="511">
                  <c:v>43935</c:v>
                </c:pt>
                <c:pt idx="512">
                  <c:v>43936</c:v>
                </c:pt>
                <c:pt idx="513">
                  <c:v>43937</c:v>
                </c:pt>
                <c:pt idx="514">
                  <c:v>43938</c:v>
                </c:pt>
                <c:pt idx="515">
                  <c:v>43939</c:v>
                </c:pt>
                <c:pt idx="516">
                  <c:v>43940</c:v>
                </c:pt>
                <c:pt idx="517">
                  <c:v>43941</c:v>
                </c:pt>
                <c:pt idx="518">
                  <c:v>43942</c:v>
                </c:pt>
                <c:pt idx="519">
                  <c:v>43943</c:v>
                </c:pt>
                <c:pt idx="520">
                  <c:v>43944</c:v>
                </c:pt>
                <c:pt idx="521">
                  <c:v>43945</c:v>
                </c:pt>
                <c:pt idx="522">
                  <c:v>43946</c:v>
                </c:pt>
                <c:pt idx="523">
                  <c:v>43947</c:v>
                </c:pt>
                <c:pt idx="524">
                  <c:v>43948</c:v>
                </c:pt>
                <c:pt idx="525">
                  <c:v>43949</c:v>
                </c:pt>
                <c:pt idx="526">
                  <c:v>43950</c:v>
                </c:pt>
                <c:pt idx="527">
                  <c:v>43951</c:v>
                </c:pt>
                <c:pt idx="528">
                  <c:v>43952</c:v>
                </c:pt>
                <c:pt idx="529">
                  <c:v>43953</c:v>
                </c:pt>
                <c:pt idx="530">
                  <c:v>43954</c:v>
                </c:pt>
                <c:pt idx="531">
                  <c:v>43955</c:v>
                </c:pt>
                <c:pt idx="532">
                  <c:v>43956</c:v>
                </c:pt>
                <c:pt idx="533">
                  <c:v>43957</c:v>
                </c:pt>
                <c:pt idx="534">
                  <c:v>43958</c:v>
                </c:pt>
                <c:pt idx="535">
                  <c:v>43959</c:v>
                </c:pt>
                <c:pt idx="536">
                  <c:v>43960</c:v>
                </c:pt>
                <c:pt idx="537">
                  <c:v>43961</c:v>
                </c:pt>
                <c:pt idx="538">
                  <c:v>43962</c:v>
                </c:pt>
                <c:pt idx="539">
                  <c:v>43963</c:v>
                </c:pt>
                <c:pt idx="540">
                  <c:v>43964</c:v>
                </c:pt>
                <c:pt idx="541">
                  <c:v>43965</c:v>
                </c:pt>
                <c:pt idx="542">
                  <c:v>43966</c:v>
                </c:pt>
                <c:pt idx="543">
                  <c:v>43967</c:v>
                </c:pt>
                <c:pt idx="544">
                  <c:v>43968</c:v>
                </c:pt>
                <c:pt idx="545">
                  <c:v>43969</c:v>
                </c:pt>
                <c:pt idx="546">
                  <c:v>43970</c:v>
                </c:pt>
                <c:pt idx="547">
                  <c:v>43971</c:v>
                </c:pt>
                <c:pt idx="548">
                  <c:v>43972</c:v>
                </c:pt>
                <c:pt idx="549">
                  <c:v>43973</c:v>
                </c:pt>
                <c:pt idx="550">
                  <c:v>43974</c:v>
                </c:pt>
                <c:pt idx="551">
                  <c:v>43975</c:v>
                </c:pt>
                <c:pt idx="552">
                  <c:v>43976</c:v>
                </c:pt>
                <c:pt idx="553">
                  <c:v>43977</c:v>
                </c:pt>
              </c:numCache>
            </c:numRef>
          </c:cat>
          <c:val>
            <c:numRef>
              <c:f>运行数据!$CP$7:$CP$999</c:f>
              <c:numCache>
                <c:formatCode>#,##0_ </c:formatCode>
                <c:ptCount val="993"/>
                <c:pt idx="0">
                  <c:v>6250</c:v>
                </c:pt>
                <c:pt idx="1">
                  <c:v>5872</c:v>
                </c:pt>
                <c:pt idx="2">
                  <c:v>5784</c:v>
                </c:pt>
                <c:pt idx="3">
                  <c:v>8002</c:v>
                </c:pt>
                <c:pt idx="4">
                  <c:v>5836</c:v>
                </c:pt>
                <c:pt idx="5">
                  <c:v>7332</c:v>
                </c:pt>
                <c:pt idx="6">
                  <c:v>6604</c:v>
                </c:pt>
                <c:pt idx="7">
                  <c:v>7756</c:v>
                </c:pt>
                <c:pt idx="8">
                  <c:v>5788</c:v>
                </c:pt>
                <c:pt idx="9">
                  <c:v>6972</c:v>
                </c:pt>
                <c:pt idx="11">
                  <c:v>7536</c:v>
                </c:pt>
                <c:pt idx="12">
                  <c:v>5850</c:v>
                </c:pt>
                <c:pt idx="13">
                  <c:v>5078</c:v>
                </c:pt>
                <c:pt idx="14">
                  <c:v>6452</c:v>
                </c:pt>
                <c:pt idx="15">
                  <c:v>7582</c:v>
                </c:pt>
                <c:pt idx="16">
                  <c:v>5668</c:v>
                </c:pt>
                <c:pt idx="17">
                  <c:v>6698</c:v>
                </c:pt>
                <c:pt idx="18">
                  <c:v>5478</c:v>
                </c:pt>
                <c:pt idx="19">
                  <c:v>5994</c:v>
                </c:pt>
                <c:pt idx="20">
                  <c:v>5176</c:v>
                </c:pt>
                <c:pt idx="21">
                  <c:v>4854</c:v>
                </c:pt>
                <c:pt idx="22">
                  <c:v>6166</c:v>
                </c:pt>
                <c:pt idx="23">
                  <c:v>6124</c:v>
                </c:pt>
                <c:pt idx="24">
                  <c:v>3826</c:v>
                </c:pt>
                <c:pt idx="25">
                  <c:v>6875</c:v>
                </c:pt>
                <c:pt idx="26">
                  <c:v>3304</c:v>
                </c:pt>
                <c:pt idx="27">
                  <c:v>5608</c:v>
                </c:pt>
                <c:pt idx="28">
                  <c:v>6348</c:v>
                </c:pt>
                <c:pt idx="29">
                  <c:v>5774</c:v>
                </c:pt>
                <c:pt idx="30">
                  <c:v>5614</c:v>
                </c:pt>
                <c:pt idx="31">
                  <c:v>8090</c:v>
                </c:pt>
                <c:pt idx="32">
                  <c:v>3732</c:v>
                </c:pt>
                <c:pt idx="33">
                  <c:v>5988</c:v>
                </c:pt>
                <c:pt idx="34">
                  <c:v>5696</c:v>
                </c:pt>
                <c:pt idx="35">
                  <c:v>6852</c:v>
                </c:pt>
                <c:pt idx="36">
                  <c:v>6940</c:v>
                </c:pt>
                <c:pt idx="37">
                  <c:v>5300</c:v>
                </c:pt>
                <c:pt idx="38">
                  <c:v>5632</c:v>
                </c:pt>
                <c:pt idx="39">
                  <c:v>4522</c:v>
                </c:pt>
                <c:pt idx="40">
                  <c:v>3450</c:v>
                </c:pt>
                <c:pt idx="41">
                  <c:v>6300</c:v>
                </c:pt>
                <c:pt idx="42">
                  <c:v>6301</c:v>
                </c:pt>
                <c:pt idx="43">
                  <c:v>4548</c:v>
                </c:pt>
                <c:pt idx="44">
                  <c:v>4920</c:v>
                </c:pt>
                <c:pt idx="45">
                  <c:v>6034</c:v>
                </c:pt>
                <c:pt idx="46">
                  <c:v>6226</c:v>
                </c:pt>
                <c:pt idx="47">
                  <c:v>6558</c:v>
                </c:pt>
                <c:pt idx="48">
                  <c:v>6600</c:v>
                </c:pt>
                <c:pt idx="49">
                  <c:v>6548</c:v>
                </c:pt>
                <c:pt idx="50">
                  <c:v>5358</c:v>
                </c:pt>
                <c:pt idx="51">
                  <c:v>7186</c:v>
                </c:pt>
                <c:pt idx="52">
                  <c:v>6638</c:v>
                </c:pt>
                <c:pt idx="53">
                  <c:v>5894</c:v>
                </c:pt>
                <c:pt idx="54">
                  <c:v>5754</c:v>
                </c:pt>
                <c:pt idx="55">
                  <c:v>6362</c:v>
                </c:pt>
                <c:pt idx="56">
                  <c:v>6258</c:v>
                </c:pt>
                <c:pt idx="57">
                  <c:v>6644</c:v>
                </c:pt>
                <c:pt idx="58">
                  <c:v>6284</c:v>
                </c:pt>
                <c:pt idx="59">
                  <c:v>7040</c:v>
                </c:pt>
                <c:pt idx="60">
                  <c:v>6352</c:v>
                </c:pt>
                <c:pt idx="61">
                  <c:v>6100</c:v>
                </c:pt>
                <c:pt idx="62">
                  <c:v>6058</c:v>
                </c:pt>
                <c:pt idx="63">
                  <c:v>4824</c:v>
                </c:pt>
                <c:pt idx="64">
                  <c:v>6024</c:v>
                </c:pt>
                <c:pt idx="65">
                  <c:v>5346</c:v>
                </c:pt>
                <c:pt idx="66">
                  <c:v>5913</c:v>
                </c:pt>
                <c:pt idx="67">
                  <c:v>6364</c:v>
                </c:pt>
                <c:pt idx="68">
                  <c:v>5884</c:v>
                </c:pt>
                <c:pt idx="69">
                  <c:v>5916</c:v>
                </c:pt>
                <c:pt idx="70">
                  <c:v>5532</c:v>
                </c:pt>
                <c:pt idx="71">
                  <c:v>4902</c:v>
                </c:pt>
                <c:pt idx="72">
                  <c:v>6094</c:v>
                </c:pt>
                <c:pt idx="73">
                  <c:v>5842</c:v>
                </c:pt>
                <c:pt idx="74">
                  <c:v>5810</c:v>
                </c:pt>
                <c:pt idx="75">
                  <c:v>6721</c:v>
                </c:pt>
                <c:pt idx="76">
                  <c:v>7142</c:v>
                </c:pt>
                <c:pt idx="77">
                  <c:v>5796</c:v>
                </c:pt>
                <c:pt idx="78">
                  <c:v>5734</c:v>
                </c:pt>
                <c:pt idx="79">
                  <c:v>5754</c:v>
                </c:pt>
                <c:pt idx="80">
                  <c:v>5913</c:v>
                </c:pt>
                <c:pt idx="81">
                  <c:v>5228</c:v>
                </c:pt>
                <c:pt idx="82">
                  <c:v>4674</c:v>
                </c:pt>
                <c:pt idx="83">
                  <c:v>5870</c:v>
                </c:pt>
                <c:pt idx="84">
                  <c:v>5754</c:v>
                </c:pt>
                <c:pt idx="85">
                  <c:v>5260</c:v>
                </c:pt>
                <c:pt idx="86">
                  <c:v>5116</c:v>
                </c:pt>
                <c:pt idx="87">
                  <c:v>4814</c:v>
                </c:pt>
                <c:pt idx="88">
                  <c:v>5502</c:v>
                </c:pt>
                <c:pt idx="89">
                  <c:v>5250</c:v>
                </c:pt>
                <c:pt idx="90">
                  <c:v>5796</c:v>
                </c:pt>
                <c:pt idx="91">
                  <c:v>5768</c:v>
                </c:pt>
                <c:pt idx="92">
                  <c:v>5870</c:v>
                </c:pt>
                <c:pt idx="93">
                  <c:v>5366</c:v>
                </c:pt>
                <c:pt idx="94">
                  <c:v>6442</c:v>
                </c:pt>
                <c:pt idx="95">
                  <c:v>6062</c:v>
                </c:pt>
                <c:pt idx="96">
                  <c:v>5502</c:v>
                </c:pt>
                <c:pt idx="97">
                  <c:v>5574</c:v>
                </c:pt>
                <c:pt idx="98">
                  <c:v>6452</c:v>
                </c:pt>
                <c:pt idx="99">
                  <c:v>5150</c:v>
                </c:pt>
                <c:pt idx="100">
                  <c:v>6834</c:v>
                </c:pt>
                <c:pt idx="101">
                  <c:v>5804</c:v>
                </c:pt>
                <c:pt idx="102">
                  <c:v>5242</c:v>
                </c:pt>
                <c:pt idx="103">
                  <c:v>7362</c:v>
                </c:pt>
                <c:pt idx="104">
                  <c:v>5088</c:v>
                </c:pt>
                <c:pt idx="105">
                  <c:v>5920</c:v>
                </c:pt>
                <c:pt idx="106">
                  <c:v>4596</c:v>
                </c:pt>
                <c:pt idx="107">
                  <c:v>5644</c:v>
                </c:pt>
                <c:pt idx="108">
                  <c:v>5242</c:v>
                </c:pt>
                <c:pt idx="109">
                  <c:v>5510</c:v>
                </c:pt>
                <c:pt idx="110">
                  <c:v>6500</c:v>
                </c:pt>
                <c:pt idx="111">
                  <c:v>5736</c:v>
                </c:pt>
                <c:pt idx="112">
                  <c:v>4596</c:v>
                </c:pt>
                <c:pt idx="113">
                  <c:v>5398</c:v>
                </c:pt>
                <c:pt idx="114">
                  <c:v>5186</c:v>
                </c:pt>
                <c:pt idx="115">
                  <c:v>7246</c:v>
                </c:pt>
                <c:pt idx="116">
                  <c:v>6500</c:v>
                </c:pt>
                <c:pt idx="117">
                  <c:v>5566</c:v>
                </c:pt>
                <c:pt idx="118">
                  <c:v>6684</c:v>
                </c:pt>
                <c:pt idx="119">
                  <c:v>6512</c:v>
                </c:pt>
                <c:pt idx="120">
                  <c:v>6500</c:v>
                </c:pt>
                <c:pt idx="121">
                  <c:v>5678</c:v>
                </c:pt>
                <c:pt idx="122">
                  <c:v>5880</c:v>
                </c:pt>
                <c:pt idx="123">
                  <c:v>5702</c:v>
                </c:pt>
                <c:pt idx="124">
                  <c:v>6684</c:v>
                </c:pt>
                <c:pt idx="125">
                  <c:v>5516</c:v>
                </c:pt>
                <c:pt idx="126">
                  <c:v>5978</c:v>
                </c:pt>
                <c:pt idx="127">
                  <c:v>5826</c:v>
                </c:pt>
                <c:pt idx="128">
                  <c:v>5880</c:v>
                </c:pt>
                <c:pt idx="129">
                  <c:v>4326</c:v>
                </c:pt>
                <c:pt idx="130">
                  <c:v>5538</c:v>
                </c:pt>
                <c:pt idx="131">
                  <c:v>5152</c:v>
                </c:pt>
                <c:pt idx="132">
                  <c:v>5880</c:v>
                </c:pt>
                <c:pt idx="133">
                  <c:v>6352</c:v>
                </c:pt>
                <c:pt idx="134">
                  <c:v>5908</c:v>
                </c:pt>
                <c:pt idx="135">
                  <c:v>5918</c:v>
                </c:pt>
                <c:pt idx="136">
                  <c:v>5826</c:v>
                </c:pt>
                <c:pt idx="137">
                  <c:v>6766</c:v>
                </c:pt>
                <c:pt idx="138">
                  <c:v>6736</c:v>
                </c:pt>
                <c:pt idx="139">
                  <c:v>5514</c:v>
                </c:pt>
                <c:pt idx="140">
                  <c:v>6852</c:v>
                </c:pt>
                <c:pt idx="141">
                  <c:v>5040</c:v>
                </c:pt>
                <c:pt idx="142">
                  <c:v>5231</c:v>
                </c:pt>
                <c:pt idx="143">
                  <c:v>5016</c:v>
                </c:pt>
                <c:pt idx="144">
                  <c:v>5514</c:v>
                </c:pt>
                <c:pt idx="145">
                  <c:v>5150</c:v>
                </c:pt>
                <c:pt idx="146">
                  <c:v>5671</c:v>
                </c:pt>
                <c:pt idx="147">
                  <c:v>5246</c:v>
                </c:pt>
                <c:pt idx="148">
                  <c:v>5040</c:v>
                </c:pt>
                <c:pt idx="149">
                  <c:v>4810</c:v>
                </c:pt>
                <c:pt idx="150">
                  <c:v>5814</c:v>
                </c:pt>
                <c:pt idx="151">
                  <c:v>614</c:v>
                </c:pt>
                <c:pt idx="152">
                  <c:v>4364</c:v>
                </c:pt>
                <c:pt idx="153">
                  <c:v>4596</c:v>
                </c:pt>
                <c:pt idx="154">
                  <c:v>4636</c:v>
                </c:pt>
                <c:pt idx="155">
                  <c:v>4400</c:v>
                </c:pt>
                <c:pt idx="156">
                  <c:v>5248</c:v>
                </c:pt>
                <c:pt idx="157">
                  <c:v>4574</c:v>
                </c:pt>
                <c:pt idx="158">
                  <c:v>4369</c:v>
                </c:pt>
                <c:pt idx="159">
                  <c:v>4908</c:v>
                </c:pt>
                <c:pt idx="160">
                  <c:v>5664</c:v>
                </c:pt>
                <c:pt idx="161">
                  <c:v>4776</c:v>
                </c:pt>
                <c:pt idx="162">
                  <c:v>2158</c:v>
                </c:pt>
                <c:pt idx="163">
                  <c:v>4966</c:v>
                </c:pt>
                <c:pt idx="164">
                  <c:v>4028</c:v>
                </c:pt>
                <c:pt idx="165">
                  <c:v>4908</c:v>
                </c:pt>
                <c:pt idx="166">
                  <c:v>3934</c:v>
                </c:pt>
                <c:pt idx="167">
                  <c:v>3910</c:v>
                </c:pt>
                <c:pt idx="168">
                  <c:v>6089</c:v>
                </c:pt>
                <c:pt idx="169">
                  <c:v>4994</c:v>
                </c:pt>
                <c:pt idx="170">
                  <c:v>4402</c:v>
                </c:pt>
                <c:pt idx="171">
                  <c:v>4896</c:v>
                </c:pt>
                <c:pt idx="172">
                  <c:v>5546</c:v>
                </c:pt>
                <c:pt idx="173">
                  <c:v>4254</c:v>
                </c:pt>
                <c:pt idx="174">
                  <c:v>5146</c:v>
                </c:pt>
                <c:pt idx="175">
                  <c:v>5264</c:v>
                </c:pt>
                <c:pt idx="176">
                  <c:v>6956</c:v>
                </c:pt>
                <c:pt idx="177">
                  <c:v>4794</c:v>
                </c:pt>
                <c:pt idx="178">
                  <c:v>5038</c:v>
                </c:pt>
                <c:pt idx="179">
                  <c:v>3008</c:v>
                </c:pt>
                <c:pt idx="180">
                  <c:v>6956</c:v>
                </c:pt>
                <c:pt idx="181">
                  <c:v>4456</c:v>
                </c:pt>
                <c:pt idx="182">
                  <c:v>4060</c:v>
                </c:pt>
                <c:pt idx="183">
                  <c:v>5168</c:v>
                </c:pt>
                <c:pt idx="184">
                  <c:v>6236</c:v>
                </c:pt>
                <c:pt idx="185">
                  <c:v>4780</c:v>
                </c:pt>
                <c:pt idx="186">
                  <c:v>5494</c:v>
                </c:pt>
                <c:pt idx="187">
                  <c:v>5020</c:v>
                </c:pt>
                <c:pt idx="188">
                  <c:v>6224</c:v>
                </c:pt>
                <c:pt idx="189">
                  <c:v>4502</c:v>
                </c:pt>
                <c:pt idx="190">
                  <c:v>4228</c:v>
                </c:pt>
                <c:pt idx="191">
                  <c:v>4202</c:v>
                </c:pt>
                <c:pt idx="192">
                  <c:v>3540</c:v>
                </c:pt>
                <c:pt idx="193">
                  <c:v>4128</c:v>
                </c:pt>
                <c:pt idx="194">
                  <c:v>5582</c:v>
                </c:pt>
                <c:pt idx="195">
                  <c:v>4564</c:v>
                </c:pt>
                <c:pt idx="196">
                  <c:v>5580</c:v>
                </c:pt>
                <c:pt idx="197">
                  <c:v>4826</c:v>
                </c:pt>
                <c:pt idx="198">
                  <c:v>6664</c:v>
                </c:pt>
                <c:pt idx="199">
                  <c:v>4510</c:v>
                </c:pt>
                <c:pt idx="200">
                  <c:v>5438</c:v>
                </c:pt>
                <c:pt idx="201">
                  <c:v>4656</c:v>
                </c:pt>
                <c:pt idx="203">
                  <c:v>5344</c:v>
                </c:pt>
                <c:pt idx="204">
                  <c:v>3256</c:v>
                </c:pt>
                <c:pt idx="205">
                  <c:v>5530</c:v>
                </c:pt>
                <c:pt idx="206">
                  <c:v>6018</c:v>
                </c:pt>
                <c:pt idx="207">
                  <c:v>6938</c:v>
                </c:pt>
                <c:pt idx="208">
                  <c:v>6116</c:v>
                </c:pt>
                <c:pt idx="209">
                  <c:v>6536</c:v>
                </c:pt>
                <c:pt idx="210">
                  <c:v>7814</c:v>
                </c:pt>
                <c:pt idx="211">
                  <c:v>4422</c:v>
                </c:pt>
                <c:pt idx="212">
                  <c:v>7082</c:v>
                </c:pt>
                <c:pt idx="213">
                  <c:v>5988</c:v>
                </c:pt>
                <c:pt idx="214">
                  <c:v>5094</c:v>
                </c:pt>
                <c:pt idx="215">
                  <c:v>3776</c:v>
                </c:pt>
                <c:pt idx="216">
                  <c:v>6092</c:v>
                </c:pt>
                <c:pt idx="217">
                  <c:v>6576</c:v>
                </c:pt>
                <c:pt idx="218">
                  <c:v>4358</c:v>
                </c:pt>
                <c:pt idx="219">
                  <c:v>4428</c:v>
                </c:pt>
                <c:pt idx="220">
                  <c:v>5654</c:v>
                </c:pt>
                <c:pt idx="221">
                  <c:v>5418</c:v>
                </c:pt>
                <c:pt idx="222">
                  <c:v>7005</c:v>
                </c:pt>
                <c:pt idx="223">
                  <c:v>5176</c:v>
                </c:pt>
                <c:pt idx="224">
                  <c:v>4726</c:v>
                </c:pt>
                <c:pt idx="225">
                  <c:v>5114</c:v>
                </c:pt>
                <c:pt idx="226">
                  <c:v>7424</c:v>
                </c:pt>
                <c:pt idx="227">
                  <c:v>4960</c:v>
                </c:pt>
                <c:pt idx="228">
                  <c:v>4680</c:v>
                </c:pt>
                <c:pt idx="229">
                  <c:v>6162</c:v>
                </c:pt>
                <c:pt idx="230">
                  <c:v>6070</c:v>
                </c:pt>
                <c:pt idx="231">
                  <c:v>5292</c:v>
                </c:pt>
                <c:pt idx="232">
                  <c:v>6424</c:v>
                </c:pt>
                <c:pt idx="233">
                  <c:v>5826</c:v>
                </c:pt>
                <c:pt idx="234">
                  <c:v>5992</c:v>
                </c:pt>
                <c:pt idx="235">
                  <c:v>5658</c:v>
                </c:pt>
                <c:pt idx="236">
                  <c:v>6092</c:v>
                </c:pt>
                <c:pt idx="237">
                  <c:v>5564</c:v>
                </c:pt>
                <c:pt idx="238">
                  <c:v>6130</c:v>
                </c:pt>
                <c:pt idx="239">
                  <c:v>5316</c:v>
                </c:pt>
                <c:pt idx="240">
                  <c:v>7488</c:v>
                </c:pt>
                <c:pt idx="241">
                  <c:v>5474</c:v>
                </c:pt>
                <c:pt idx="242">
                  <c:v>6430</c:v>
                </c:pt>
                <c:pt idx="243">
                  <c:v>5224</c:v>
                </c:pt>
                <c:pt idx="244">
                  <c:v>4930</c:v>
                </c:pt>
                <c:pt idx="245">
                  <c:v>5926</c:v>
                </c:pt>
                <c:pt idx="246">
                  <c:v>5570</c:v>
                </c:pt>
                <c:pt idx="247">
                  <c:v>3420</c:v>
                </c:pt>
                <c:pt idx="248">
                  <c:v>6600</c:v>
                </c:pt>
                <c:pt idx="249">
                  <c:v>6268</c:v>
                </c:pt>
                <c:pt idx="250">
                  <c:v>6134</c:v>
                </c:pt>
                <c:pt idx="251">
                  <c:v>5088</c:v>
                </c:pt>
                <c:pt idx="252">
                  <c:v>5558</c:v>
                </c:pt>
                <c:pt idx="253">
                  <c:v>5572</c:v>
                </c:pt>
                <c:pt idx="254">
                  <c:v>6000</c:v>
                </c:pt>
                <c:pt idx="255">
                  <c:v>5840</c:v>
                </c:pt>
                <c:pt idx="256">
                  <c:v>5732</c:v>
                </c:pt>
                <c:pt idx="257">
                  <c:v>5954</c:v>
                </c:pt>
                <c:pt idx="258">
                  <c:v>6252</c:v>
                </c:pt>
                <c:pt idx="259">
                  <c:v>5246</c:v>
                </c:pt>
                <c:pt idx="260">
                  <c:v>4902</c:v>
                </c:pt>
                <c:pt idx="261">
                  <c:v>5840</c:v>
                </c:pt>
                <c:pt idx="262">
                  <c:v>5092</c:v>
                </c:pt>
                <c:pt idx="263">
                  <c:v>5284</c:v>
                </c:pt>
                <c:pt idx="264">
                  <c:v>5064</c:v>
                </c:pt>
                <c:pt idx="265">
                  <c:v>5308</c:v>
                </c:pt>
                <c:pt idx="266">
                  <c:v>4846</c:v>
                </c:pt>
                <c:pt idx="267">
                  <c:v>4718</c:v>
                </c:pt>
                <c:pt idx="268">
                  <c:v>4692</c:v>
                </c:pt>
                <c:pt idx="269">
                  <c:v>5238</c:v>
                </c:pt>
                <c:pt idx="270">
                  <c:v>5640</c:v>
                </c:pt>
                <c:pt idx="271">
                  <c:v>3896</c:v>
                </c:pt>
                <c:pt idx="272">
                  <c:v>5084</c:v>
                </c:pt>
                <c:pt idx="273">
                  <c:v>4482</c:v>
                </c:pt>
                <c:pt idx="274">
                  <c:v>4396</c:v>
                </c:pt>
                <c:pt idx="275">
                  <c:v>4464</c:v>
                </c:pt>
                <c:pt idx="276">
                  <c:v>5274</c:v>
                </c:pt>
                <c:pt idx="277">
                  <c:v>3900</c:v>
                </c:pt>
                <c:pt idx="278">
                  <c:v>4008</c:v>
                </c:pt>
                <c:pt idx="279">
                  <c:v>5426</c:v>
                </c:pt>
                <c:pt idx="280">
                  <c:v>3330</c:v>
                </c:pt>
                <c:pt idx="281">
                  <c:v>6010</c:v>
                </c:pt>
                <c:pt idx="282">
                  <c:v>4812</c:v>
                </c:pt>
                <c:pt idx="283">
                  <c:v>5556</c:v>
                </c:pt>
                <c:pt idx="284">
                  <c:v>4466</c:v>
                </c:pt>
                <c:pt idx="285">
                  <c:v>4930</c:v>
                </c:pt>
                <c:pt idx="286">
                  <c:v>4148</c:v>
                </c:pt>
                <c:pt idx="287">
                  <c:v>4728</c:v>
                </c:pt>
                <c:pt idx="288">
                  <c:v>5710</c:v>
                </c:pt>
                <c:pt idx="289">
                  <c:v>5580</c:v>
                </c:pt>
                <c:pt idx="290">
                  <c:v>5232</c:v>
                </c:pt>
                <c:pt idx="291">
                  <c:v>5712</c:v>
                </c:pt>
                <c:pt idx="292">
                  <c:v>5032</c:v>
                </c:pt>
                <c:pt idx="293">
                  <c:v>5884</c:v>
                </c:pt>
                <c:pt idx="294">
                  <c:v>5242</c:v>
                </c:pt>
                <c:pt idx="295">
                  <c:v>3560</c:v>
                </c:pt>
                <c:pt idx="296">
                  <c:v>4910</c:v>
                </c:pt>
                <c:pt idx="297">
                  <c:v>4734</c:v>
                </c:pt>
                <c:pt idx="298">
                  <c:v>5120</c:v>
                </c:pt>
                <c:pt idx="299">
                  <c:v>4924</c:v>
                </c:pt>
                <c:pt idx="300">
                  <c:v>5296</c:v>
                </c:pt>
                <c:pt idx="301">
                  <c:v>5372</c:v>
                </c:pt>
                <c:pt idx="302">
                  <c:v>5748</c:v>
                </c:pt>
                <c:pt idx="303">
                  <c:v>4508</c:v>
                </c:pt>
                <c:pt idx="304">
                  <c:v>5386</c:v>
                </c:pt>
                <c:pt idx="305">
                  <c:v>4934</c:v>
                </c:pt>
                <c:pt idx="306">
                  <c:v>5530</c:v>
                </c:pt>
                <c:pt idx="307">
                  <c:v>3974</c:v>
                </c:pt>
                <c:pt idx="308">
                  <c:v>4560</c:v>
                </c:pt>
                <c:pt idx="309">
                  <c:v>4666</c:v>
                </c:pt>
                <c:pt idx="310">
                  <c:v>4748</c:v>
                </c:pt>
                <c:pt idx="311">
                  <c:v>5266</c:v>
                </c:pt>
                <c:pt idx="312">
                  <c:v>4534</c:v>
                </c:pt>
                <c:pt idx="313">
                  <c:v>4232</c:v>
                </c:pt>
                <c:pt idx="314">
                  <c:v>4394</c:v>
                </c:pt>
                <c:pt idx="315">
                  <c:v>5224</c:v>
                </c:pt>
                <c:pt idx="316">
                  <c:v>4342</c:v>
                </c:pt>
                <c:pt idx="317">
                  <c:v>3354</c:v>
                </c:pt>
                <c:pt idx="318">
                  <c:v>4968</c:v>
                </c:pt>
                <c:pt idx="319">
                  <c:v>4630</c:v>
                </c:pt>
                <c:pt idx="320">
                  <c:v>4102</c:v>
                </c:pt>
                <c:pt idx="321">
                  <c:v>3788</c:v>
                </c:pt>
                <c:pt idx="322">
                  <c:v>4562</c:v>
                </c:pt>
                <c:pt idx="323">
                  <c:v>4184</c:v>
                </c:pt>
                <c:pt idx="324">
                  <c:v>2904</c:v>
                </c:pt>
                <c:pt idx="325">
                  <c:v>3628</c:v>
                </c:pt>
                <c:pt idx="326">
                  <c:v>4280</c:v>
                </c:pt>
                <c:pt idx="327">
                  <c:v>4280</c:v>
                </c:pt>
                <c:pt idx="328">
                  <c:v>2414</c:v>
                </c:pt>
                <c:pt idx="329">
                  <c:v>2414</c:v>
                </c:pt>
                <c:pt idx="330">
                  <c:v>2414</c:v>
                </c:pt>
                <c:pt idx="331">
                  <c:v>3610</c:v>
                </c:pt>
                <c:pt idx="332">
                  <c:v>3164</c:v>
                </c:pt>
                <c:pt idx="333">
                  <c:v>2188</c:v>
                </c:pt>
                <c:pt idx="334">
                  <c:v>3900</c:v>
                </c:pt>
                <c:pt idx="335">
                  <c:v>3536</c:v>
                </c:pt>
                <c:pt idx="336">
                  <c:v>2326</c:v>
                </c:pt>
                <c:pt idx="337">
                  <c:v>1960</c:v>
                </c:pt>
                <c:pt idx="338">
                  <c:v>2706</c:v>
                </c:pt>
                <c:pt idx="339">
                  <c:v>1862</c:v>
                </c:pt>
                <c:pt idx="340">
                  <c:v>1862</c:v>
                </c:pt>
                <c:pt idx="341">
                  <c:v>3126</c:v>
                </c:pt>
                <c:pt idx="342">
                  <c:v>3092</c:v>
                </c:pt>
                <c:pt idx="343">
                  <c:v>3082</c:v>
                </c:pt>
                <c:pt idx="344">
                  <c:v>2764</c:v>
                </c:pt>
                <c:pt idx="345">
                  <c:v>3544</c:v>
                </c:pt>
                <c:pt idx="346">
                  <c:v>1958</c:v>
                </c:pt>
                <c:pt idx="347">
                  <c:v>3376</c:v>
                </c:pt>
                <c:pt idx="348">
                  <c:v>2386</c:v>
                </c:pt>
                <c:pt idx="349">
                  <c:v>3058</c:v>
                </c:pt>
                <c:pt idx="350">
                  <c:v>3130</c:v>
                </c:pt>
                <c:pt idx="351">
                  <c:v>4178</c:v>
                </c:pt>
                <c:pt idx="352">
                  <c:v>2636</c:v>
                </c:pt>
                <c:pt idx="353">
                  <c:v>2604</c:v>
                </c:pt>
                <c:pt idx="354">
                  <c:v>2502</c:v>
                </c:pt>
                <c:pt idx="355">
                  <c:v>2428</c:v>
                </c:pt>
                <c:pt idx="356">
                  <c:v>1834</c:v>
                </c:pt>
                <c:pt idx="357">
                  <c:v>3150</c:v>
                </c:pt>
                <c:pt idx="358">
                  <c:v>2164</c:v>
                </c:pt>
                <c:pt idx="359">
                  <c:v>2584</c:v>
                </c:pt>
                <c:pt idx="360">
                  <c:v>2782</c:v>
                </c:pt>
                <c:pt idx="361">
                  <c:v>2728</c:v>
                </c:pt>
                <c:pt idx="362">
                  <c:v>3278</c:v>
                </c:pt>
                <c:pt idx="363">
                  <c:v>2896</c:v>
                </c:pt>
                <c:pt idx="364">
                  <c:v>2644</c:v>
                </c:pt>
                <c:pt idx="365">
                  <c:v>3456</c:v>
                </c:pt>
                <c:pt idx="366">
                  <c:v>5198</c:v>
                </c:pt>
                <c:pt idx="367">
                  <c:v>4248</c:v>
                </c:pt>
                <c:pt idx="368">
                  <c:v>5622</c:v>
                </c:pt>
                <c:pt idx="369">
                  <c:v>6504</c:v>
                </c:pt>
                <c:pt idx="370">
                  <c:v>5216</c:v>
                </c:pt>
                <c:pt idx="371">
                  <c:v>6476</c:v>
                </c:pt>
                <c:pt idx="372">
                  <c:v>4900</c:v>
                </c:pt>
                <c:pt idx="373">
                  <c:v>5572</c:v>
                </c:pt>
                <c:pt idx="374">
                  <c:v>5168</c:v>
                </c:pt>
                <c:pt idx="375">
                  <c:v>5152</c:v>
                </c:pt>
                <c:pt idx="376">
                  <c:v>5376</c:v>
                </c:pt>
                <c:pt idx="377">
                  <c:v>5004</c:v>
                </c:pt>
                <c:pt idx="378">
                  <c:v>5644</c:v>
                </c:pt>
                <c:pt idx="379">
                  <c:v>4870</c:v>
                </c:pt>
                <c:pt idx="380">
                  <c:v>4972</c:v>
                </c:pt>
                <c:pt idx="381">
                  <c:v>5042</c:v>
                </c:pt>
                <c:pt idx="382">
                  <c:v>4836</c:v>
                </c:pt>
                <c:pt idx="383">
                  <c:v>3992</c:v>
                </c:pt>
                <c:pt idx="384">
                  <c:v>5188</c:v>
                </c:pt>
                <c:pt idx="385">
                  <c:v>5084</c:v>
                </c:pt>
                <c:pt idx="386">
                  <c:v>3144</c:v>
                </c:pt>
                <c:pt idx="387">
                  <c:v>5880</c:v>
                </c:pt>
                <c:pt idx="388">
                  <c:v>4666</c:v>
                </c:pt>
                <c:pt idx="389">
                  <c:v>5238</c:v>
                </c:pt>
                <c:pt idx="390">
                  <c:v>3316</c:v>
                </c:pt>
                <c:pt idx="391">
                  <c:v>5030</c:v>
                </c:pt>
                <c:pt idx="392">
                  <c:v>5550</c:v>
                </c:pt>
                <c:pt idx="393">
                  <c:v>5260</c:v>
                </c:pt>
                <c:pt idx="394">
                  <c:v>4765</c:v>
                </c:pt>
                <c:pt idx="395">
                  <c:v>4382</c:v>
                </c:pt>
                <c:pt idx="396">
                  <c:v>4592</c:v>
                </c:pt>
                <c:pt idx="397">
                  <c:v>5346</c:v>
                </c:pt>
                <c:pt idx="398">
                  <c:v>5712</c:v>
                </c:pt>
                <c:pt idx="399">
                  <c:v>4440</c:v>
                </c:pt>
                <c:pt idx="400">
                  <c:v>4808</c:v>
                </c:pt>
                <c:pt idx="401">
                  <c:v>5100</c:v>
                </c:pt>
                <c:pt idx="402">
                  <c:v>5218</c:v>
                </c:pt>
                <c:pt idx="403">
                  <c:v>4926</c:v>
                </c:pt>
                <c:pt idx="404">
                  <c:v>4794</c:v>
                </c:pt>
                <c:pt idx="405">
                  <c:v>4570</c:v>
                </c:pt>
                <c:pt idx="406">
                  <c:v>4654</c:v>
                </c:pt>
                <c:pt idx="407">
                  <c:v>4646</c:v>
                </c:pt>
                <c:pt idx="408">
                  <c:v>4782</c:v>
                </c:pt>
                <c:pt idx="409">
                  <c:v>6450</c:v>
                </c:pt>
                <c:pt idx="410">
                  <c:v>4418</c:v>
                </c:pt>
                <c:pt idx="411">
                  <c:v>4927</c:v>
                </c:pt>
                <c:pt idx="412">
                  <c:v>4658</c:v>
                </c:pt>
                <c:pt idx="413">
                  <c:v>5570</c:v>
                </c:pt>
                <c:pt idx="414">
                  <c:v>2868</c:v>
                </c:pt>
                <c:pt idx="415">
                  <c:v>3390</c:v>
                </c:pt>
                <c:pt idx="416">
                  <c:v>4630</c:v>
                </c:pt>
                <c:pt idx="417">
                  <c:v>5716</c:v>
                </c:pt>
                <c:pt idx="418">
                  <c:v>3888</c:v>
                </c:pt>
                <c:pt idx="419">
                  <c:v>5570</c:v>
                </c:pt>
                <c:pt idx="420">
                  <c:v>4904</c:v>
                </c:pt>
                <c:pt idx="421">
                  <c:v>5382</c:v>
                </c:pt>
                <c:pt idx="422">
                  <c:v>4178</c:v>
                </c:pt>
                <c:pt idx="423">
                  <c:v>4858</c:v>
                </c:pt>
                <c:pt idx="424">
                  <c:v>4774</c:v>
                </c:pt>
                <c:pt idx="425">
                  <c:v>5500</c:v>
                </c:pt>
                <c:pt idx="426">
                  <c:v>5336</c:v>
                </c:pt>
                <c:pt idx="427">
                  <c:v>5160</c:v>
                </c:pt>
                <c:pt idx="428">
                  <c:v>3982</c:v>
                </c:pt>
                <c:pt idx="429">
                  <c:v>4764</c:v>
                </c:pt>
                <c:pt idx="430">
                  <c:v>4692</c:v>
                </c:pt>
                <c:pt idx="431">
                  <c:v>5864</c:v>
                </c:pt>
                <c:pt idx="432">
                  <c:v>5294</c:v>
                </c:pt>
                <c:pt idx="433">
                  <c:v>3430</c:v>
                </c:pt>
                <c:pt idx="434">
                  <c:v>5010</c:v>
                </c:pt>
                <c:pt idx="435">
                  <c:v>5952</c:v>
                </c:pt>
                <c:pt idx="436">
                  <c:v>5532</c:v>
                </c:pt>
                <c:pt idx="437">
                  <c:v>5376</c:v>
                </c:pt>
                <c:pt idx="438">
                  <c:v>5125</c:v>
                </c:pt>
                <c:pt idx="439">
                  <c:v>5792</c:v>
                </c:pt>
                <c:pt idx="440">
                  <c:v>5136</c:v>
                </c:pt>
                <c:pt idx="441">
                  <c:v>5582</c:v>
                </c:pt>
                <c:pt idx="442">
                  <c:v>5638</c:v>
                </c:pt>
                <c:pt idx="443">
                  <c:v>3384</c:v>
                </c:pt>
                <c:pt idx="444">
                  <c:v>5118</c:v>
                </c:pt>
                <c:pt idx="445">
                  <c:v>5348</c:v>
                </c:pt>
                <c:pt idx="446">
                  <c:v>5424</c:v>
                </c:pt>
                <c:pt idx="447">
                  <c:v>3810</c:v>
                </c:pt>
                <c:pt idx="448">
                  <c:v>5090</c:v>
                </c:pt>
                <c:pt idx="449">
                  <c:v>4930</c:v>
                </c:pt>
                <c:pt idx="450">
                  <c:v>5772</c:v>
                </c:pt>
                <c:pt idx="451">
                  <c:v>5314</c:v>
                </c:pt>
                <c:pt idx="452">
                  <c:v>5102</c:v>
                </c:pt>
                <c:pt idx="453">
                  <c:v>5680</c:v>
                </c:pt>
                <c:pt idx="454">
                  <c:v>4256</c:v>
                </c:pt>
                <c:pt idx="455">
                  <c:v>4602</c:v>
                </c:pt>
                <c:pt idx="456">
                  <c:v>4354</c:v>
                </c:pt>
                <c:pt idx="457">
                  <c:v>4430</c:v>
                </c:pt>
                <c:pt idx="458">
                  <c:v>4320</c:v>
                </c:pt>
                <c:pt idx="459">
                  <c:v>4508</c:v>
                </c:pt>
                <c:pt idx="460">
                  <c:v>4902</c:v>
                </c:pt>
                <c:pt idx="461">
                  <c:v>4884</c:v>
                </c:pt>
                <c:pt idx="462">
                  <c:v>4174</c:v>
                </c:pt>
                <c:pt idx="463">
                  <c:v>5596</c:v>
                </c:pt>
                <c:pt idx="464">
                  <c:v>4630</c:v>
                </c:pt>
                <c:pt idx="465">
                  <c:v>5064</c:v>
                </c:pt>
                <c:pt idx="466">
                  <c:v>3780</c:v>
                </c:pt>
                <c:pt idx="467">
                  <c:v>5322</c:v>
                </c:pt>
                <c:pt idx="468">
                  <c:v>3684</c:v>
                </c:pt>
                <c:pt idx="469">
                  <c:v>4392</c:v>
                </c:pt>
                <c:pt idx="470">
                  <c:v>2546</c:v>
                </c:pt>
                <c:pt idx="471">
                  <c:v>4222</c:v>
                </c:pt>
                <c:pt idx="472">
                  <c:v>5644</c:v>
                </c:pt>
                <c:pt idx="473">
                  <c:v>3594</c:v>
                </c:pt>
                <c:pt idx="474">
                  <c:v>4122</c:v>
                </c:pt>
                <c:pt idx="475">
                  <c:v>4488</c:v>
                </c:pt>
                <c:pt idx="476">
                  <c:v>4800</c:v>
                </c:pt>
                <c:pt idx="477">
                  <c:v>4098</c:v>
                </c:pt>
                <c:pt idx="478">
                  <c:v>3800</c:v>
                </c:pt>
                <c:pt idx="479">
                  <c:v>4408</c:v>
                </c:pt>
                <c:pt idx="480">
                  <c:v>3624</c:v>
                </c:pt>
                <c:pt idx="481">
                  <c:v>4418</c:v>
                </c:pt>
                <c:pt idx="482">
                  <c:v>3650</c:v>
                </c:pt>
                <c:pt idx="483">
                  <c:v>4062</c:v>
                </c:pt>
                <c:pt idx="484">
                  <c:v>3110</c:v>
                </c:pt>
                <c:pt idx="485">
                  <c:v>3612</c:v>
                </c:pt>
                <c:pt idx="486">
                  <c:v>3500</c:v>
                </c:pt>
                <c:pt idx="487">
                  <c:v>3432</c:v>
                </c:pt>
                <c:pt idx="488">
                  <c:v>4038</c:v>
                </c:pt>
                <c:pt idx="489">
                  <c:v>4096</c:v>
                </c:pt>
                <c:pt idx="490">
                  <c:v>4526</c:v>
                </c:pt>
                <c:pt idx="491">
                  <c:v>3216</c:v>
                </c:pt>
                <c:pt idx="492">
                  <c:v>5232</c:v>
                </c:pt>
                <c:pt idx="493">
                  <c:v>4596</c:v>
                </c:pt>
                <c:pt idx="494">
                  <c:v>3482</c:v>
                </c:pt>
                <c:pt idx="495">
                  <c:v>3870</c:v>
                </c:pt>
                <c:pt idx="496">
                  <c:v>4032</c:v>
                </c:pt>
                <c:pt idx="497">
                  <c:v>3872</c:v>
                </c:pt>
                <c:pt idx="498">
                  <c:v>4272</c:v>
                </c:pt>
                <c:pt idx="499">
                  <c:v>3896</c:v>
                </c:pt>
                <c:pt idx="500">
                  <c:v>3766</c:v>
                </c:pt>
                <c:pt idx="501">
                  <c:v>4252</c:v>
                </c:pt>
                <c:pt idx="502">
                  <c:v>4914</c:v>
                </c:pt>
                <c:pt idx="503">
                  <c:v>4050</c:v>
                </c:pt>
                <c:pt idx="504">
                  <c:v>3924</c:v>
                </c:pt>
                <c:pt idx="505">
                  <c:v>1222</c:v>
                </c:pt>
                <c:pt idx="506">
                  <c:v>5172</c:v>
                </c:pt>
                <c:pt idx="507">
                  <c:v>4590</c:v>
                </c:pt>
                <c:pt idx="508">
                  <c:v>4386</c:v>
                </c:pt>
                <c:pt idx="509">
                  <c:v>5898</c:v>
                </c:pt>
                <c:pt idx="510">
                  <c:v>4156</c:v>
                </c:pt>
                <c:pt idx="511">
                  <c:v>3776</c:v>
                </c:pt>
                <c:pt idx="512">
                  <c:v>3812</c:v>
                </c:pt>
                <c:pt idx="513">
                  <c:v>2610</c:v>
                </c:pt>
                <c:pt idx="514">
                  <c:v>4576</c:v>
                </c:pt>
                <c:pt idx="515">
                  <c:v>4528</c:v>
                </c:pt>
                <c:pt idx="516">
                  <c:v>4766</c:v>
                </c:pt>
                <c:pt idx="517">
                  <c:v>4128</c:v>
                </c:pt>
                <c:pt idx="518">
                  <c:v>3132</c:v>
                </c:pt>
                <c:pt idx="519">
                  <c:v>4322</c:v>
                </c:pt>
                <c:pt idx="520">
                  <c:v>4264</c:v>
                </c:pt>
                <c:pt idx="521">
                  <c:v>4948</c:v>
                </c:pt>
                <c:pt idx="522">
                  <c:v>4008</c:v>
                </c:pt>
                <c:pt idx="523">
                  <c:v>4106</c:v>
                </c:pt>
                <c:pt idx="524">
                  <c:v>3520</c:v>
                </c:pt>
                <c:pt idx="525">
                  <c:v>3454</c:v>
                </c:pt>
                <c:pt idx="526">
                  <c:v>3942</c:v>
                </c:pt>
                <c:pt idx="527">
                  <c:v>4376</c:v>
                </c:pt>
                <c:pt idx="528">
                  <c:v>4746</c:v>
                </c:pt>
                <c:pt idx="529">
                  <c:v>3218</c:v>
                </c:pt>
                <c:pt idx="530">
                  <c:v>5008</c:v>
                </c:pt>
                <c:pt idx="531">
                  <c:v>4174</c:v>
                </c:pt>
                <c:pt idx="532">
                  <c:v>4968</c:v>
                </c:pt>
                <c:pt idx="533">
                  <c:v>3860</c:v>
                </c:pt>
                <c:pt idx="534">
                  <c:v>4370</c:v>
                </c:pt>
                <c:pt idx="535">
                  <c:v>5010</c:v>
                </c:pt>
                <c:pt idx="536">
                  <c:v>5082</c:v>
                </c:pt>
                <c:pt idx="537">
                  <c:v>5954</c:v>
                </c:pt>
                <c:pt idx="538">
                  <c:v>4458</c:v>
                </c:pt>
                <c:pt idx="539">
                  <c:v>4242</c:v>
                </c:pt>
                <c:pt idx="540">
                  <c:v>3858</c:v>
                </c:pt>
                <c:pt idx="541">
                  <c:v>4700</c:v>
                </c:pt>
                <c:pt idx="542">
                  <c:v>4768</c:v>
                </c:pt>
                <c:pt idx="543">
                  <c:v>4876</c:v>
                </c:pt>
                <c:pt idx="544">
                  <c:v>4866</c:v>
                </c:pt>
                <c:pt idx="545">
                  <c:v>2982</c:v>
                </c:pt>
                <c:pt idx="546">
                  <c:v>4082</c:v>
                </c:pt>
                <c:pt idx="547">
                  <c:v>4380</c:v>
                </c:pt>
                <c:pt idx="548">
                  <c:v>4554</c:v>
                </c:pt>
                <c:pt idx="549">
                  <c:v>5894</c:v>
                </c:pt>
                <c:pt idx="550">
                  <c:v>4272</c:v>
                </c:pt>
                <c:pt idx="551">
                  <c:v>4270</c:v>
                </c:pt>
                <c:pt idx="552">
                  <c:v>4304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DB-4B54-B104-95DEC70A94CF}"/>
            </c:ext>
          </c:extLst>
        </c:ser>
        <c:ser>
          <c:idx val="1"/>
          <c:order val="1"/>
          <c:tx>
            <c:v>AnR B</c:v>
          </c:tx>
          <c:spPr>
            <a:ln w="9525" cap="rnd" cmpd="sng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12700" cmpd="sng">
                <a:solidFill>
                  <a:schemeClr val="accent1"/>
                </a:solidFill>
                <a:prstDash val="solid"/>
              </a:ln>
              <a:effectLst/>
            </c:spPr>
          </c:marker>
          <c:cat>
            <c:numRef>
              <c:f>运行数据!$A$7:$A$999</c:f>
              <c:numCache>
                <c:formatCode>m/d/yyyy</c:formatCode>
                <c:ptCount val="993"/>
                <c:pt idx="0">
                  <c:v>43424</c:v>
                </c:pt>
                <c:pt idx="1">
                  <c:v>43425</c:v>
                </c:pt>
                <c:pt idx="2">
                  <c:v>43426</c:v>
                </c:pt>
                <c:pt idx="3">
                  <c:v>43427</c:v>
                </c:pt>
                <c:pt idx="4">
                  <c:v>43428</c:v>
                </c:pt>
                <c:pt idx="5">
                  <c:v>43429</c:v>
                </c:pt>
                <c:pt idx="6">
                  <c:v>43430</c:v>
                </c:pt>
                <c:pt idx="7">
                  <c:v>43431</c:v>
                </c:pt>
                <c:pt idx="8">
                  <c:v>43432</c:v>
                </c:pt>
                <c:pt idx="9">
                  <c:v>43433</c:v>
                </c:pt>
                <c:pt idx="10">
                  <c:v>43434</c:v>
                </c:pt>
                <c:pt idx="11">
                  <c:v>43435</c:v>
                </c:pt>
                <c:pt idx="12">
                  <c:v>43436</c:v>
                </c:pt>
                <c:pt idx="13">
                  <c:v>43437</c:v>
                </c:pt>
                <c:pt idx="14">
                  <c:v>43438</c:v>
                </c:pt>
                <c:pt idx="15">
                  <c:v>43439</c:v>
                </c:pt>
                <c:pt idx="16">
                  <c:v>43440</c:v>
                </c:pt>
                <c:pt idx="17">
                  <c:v>43441</c:v>
                </c:pt>
                <c:pt idx="18">
                  <c:v>43442</c:v>
                </c:pt>
                <c:pt idx="19">
                  <c:v>43443</c:v>
                </c:pt>
                <c:pt idx="20">
                  <c:v>43444</c:v>
                </c:pt>
                <c:pt idx="21">
                  <c:v>43445</c:v>
                </c:pt>
                <c:pt idx="22">
                  <c:v>43446</c:v>
                </c:pt>
                <c:pt idx="23">
                  <c:v>43447</c:v>
                </c:pt>
                <c:pt idx="24">
                  <c:v>43448</c:v>
                </c:pt>
                <c:pt idx="25">
                  <c:v>43449</c:v>
                </c:pt>
                <c:pt idx="26">
                  <c:v>43450</c:v>
                </c:pt>
                <c:pt idx="27">
                  <c:v>43451</c:v>
                </c:pt>
                <c:pt idx="28">
                  <c:v>43452</c:v>
                </c:pt>
                <c:pt idx="29">
                  <c:v>43453</c:v>
                </c:pt>
                <c:pt idx="30">
                  <c:v>43454</c:v>
                </c:pt>
                <c:pt idx="31">
                  <c:v>43455</c:v>
                </c:pt>
                <c:pt idx="32">
                  <c:v>43456</c:v>
                </c:pt>
                <c:pt idx="33">
                  <c:v>43457</c:v>
                </c:pt>
                <c:pt idx="34">
                  <c:v>43458</c:v>
                </c:pt>
                <c:pt idx="35">
                  <c:v>43459</c:v>
                </c:pt>
                <c:pt idx="36">
                  <c:v>43460</c:v>
                </c:pt>
                <c:pt idx="37">
                  <c:v>43461</c:v>
                </c:pt>
                <c:pt idx="38">
                  <c:v>43462</c:v>
                </c:pt>
                <c:pt idx="39">
                  <c:v>43463</c:v>
                </c:pt>
                <c:pt idx="40">
                  <c:v>43464</c:v>
                </c:pt>
                <c:pt idx="41">
                  <c:v>43465</c:v>
                </c:pt>
                <c:pt idx="42">
                  <c:v>43466</c:v>
                </c:pt>
                <c:pt idx="43">
                  <c:v>43467</c:v>
                </c:pt>
                <c:pt idx="44">
                  <c:v>43468</c:v>
                </c:pt>
                <c:pt idx="45">
                  <c:v>43469</c:v>
                </c:pt>
                <c:pt idx="46">
                  <c:v>43470</c:v>
                </c:pt>
                <c:pt idx="47">
                  <c:v>43471</c:v>
                </c:pt>
                <c:pt idx="48">
                  <c:v>43472</c:v>
                </c:pt>
                <c:pt idx="49">
                  <c:v>43473</c:v>
                </c:pt>
                <c:pt idx="50">
                  <c:v>43474</c:v>
                </c:pt>
                <c:pt idx="51">
                  <c:v>43475</c:v>
                </c:pt>
                <c:pt idx="52">
                  <c:v>43476</c:v>
                </c:pt>
                <c:pt idx="53">
                  <c:v>43477</c:v>
                </c:pt>
                <c:pt idx="54">
                  <c:v>43478</c:v>
                </c:pt>
                <c:pt idx="55">
                  <c:v>43479</c:v>
                </c:pt>
                <c:pt idx="56">
                  <c:v>43480</c:v>
                </c:pt>
                <c:pt idx="57">
                  <c:v>43481</c:v>
                </c:pt>
                <c:pt idx="58">
                  <c:v>43482</c:v>
                </c:pt>
                <c:pt idx="59">
                  <c:v>43483</c:v>
                </c:pt>
                <c:pt idx="60">
                  <c:v>43484</c:v>
                </c:pt>
                <c:pt idx="61">
                  <c:v>43485</c:v>
                </c:pt>
                <c:pt idx="62">
                  <c:v>43486</c:v>
                </c:pt>
                <c:pt idx="63">
                  <c:v>43487</c:v>
                </c:pt>
                <c:pt idx="64">
                  <c:v>43488</c:v>
                </c:pt>
                <c:pt idx="65">
                  <c:v>43489</c:v>
                </c:pt>
                <c:pt idx="66">
                  <c:v>43490</c:v>
                </c:pt>
                <c:pt idx="67">
                  <c:v>43491</c:v>
                </c:pt>
                <c:pt idx="68">
                  <c:v>43492</c:v>
                </c:pt>
                <c:pt idx="69">
                  <c:v>43493</c:v>
                </c:pt>
                <c:pt idx="70">
                  <c:v>43494</c:v>
                </c:pt>
                <c:pt idx="71">
                  <c:v>43495</c:v>
                </c:pt>
                <c:pt idx="72">
                  <c:v>43496</c:v>
                </c:pt>
                <c:pt idx="73">
                  <c:v>43497</c:v>
                </c:pt>
                <c:pt idx="74">
                  <c:v>43498</c:v>
                </c:pt>
                <c:pt idx="75">
                  <c:v>43499</c:v>
                </c:pt>
                <c:pt idx="76">
                  <c:v>43500</c:v>
                </c:pt>
                <c:pt idx="77">
                  <c:v>43501</c:v>
                </c:pt>
                <c:pt idx="78">
                  <c:v>43502</c:v>
                </c:pt>
                <c:pt idx="79">
                  <c:v>43503</c:v>
                </c:pt>
                <c:pt idx="80">
                  <c:v>43504</c:v>
                </c:pt>
                <c:pt idx="81">
                  <c:v>43505</c:v>
                </c:pt>
                <c:pt idx="82">
                  <c:v>43506</c:v>
                </c:pt>
                <c:pt idx="83">
                  <c:v>43507</c:v>
                </c:pt>
                <c:pt idx="84">
                  <c:v>43508</c:v>
                </c:pt>
                <c:pt idx="85">
                  <c:v>43509</c:v>
                </c:pt>
                <c:pt idx="86">
                  <c:v>43510</c:v>
                </c:pt>
                <c:pt idx="87">
                  <c:v>43511</c:v>
                </c:pt>
                <c:pt idx="88">
                  <c:v>43512</c:v>
                </c:pt>
                <c:pt idx="89">
                  <c:v>43513</c:v>
                </c:pt>
                <c:pt idx="90">
                  <c:v>43514</c:v>
                </c:pt>
                <c:pt idx="91">
                  <c:v>43515</c:v>
                </c:pt>
                <c:pt idx="92">
                  <c:v>43516</c:v>
                </c:pt>
                <c:pt idx="93">
                  <c:v>43517</c:v>
                </c:pt>
                <c:pt idx="94">
                  <c:v>43518</c:v>
                </c:pt>
                <c:pt idx="95">
                  <c:v>43519</c:v>
                </c:pt>
                <c:pt idx="96">
                  <c:v>43520</c:v>
                </c:pt>
                <c:pt idx="97">
                  <c:v>43521</c:v>
                </c:pt>
                <c:pt idx="98">
                  <c:v>43522</c:v>
                </c:pt>
                <c:pt idx="99">
                  <c:v>43523</c:v>
                </c:pt>
                <c:pt idx="100">
                  <c:v>43524</c:v>
                </c:pt>
                <c:pt idx="101">
                  <c:v>43525</c:v>
                </c:pt>
                <c:pt idx="102">
                  <c:v>43526</c:v>
                </c:pt>
                <c:pt idx="103">
                  <c:v>43527</c:v>
                </c:pt>
                <c:pt idx="104">
                  <c:v>43528</c:v>
                </c:pt>
                <c:pt idx="105">
                  <c:v>43529</c:v>
                </c:pt>
                <c:pt idx="106">
                  <c:v>43530</c:v>
                </c:pt>
                <c:pt idx="107">
                  <c:v>43531</c:v>
                </c:pt>
                <c:pt idx="108">
                  <c:v>43532</c:v>
                </c:pt>
                <c:pt idx="109">
                  <c:v>43533</c:v>
                </c:pt>
                <c:pt idx="110">
                  <c:v>43534</c:v>
                </c:pt>
                <c:pt idx="111">
                  <c:v>43535</c:v>
                </c:pt>
                <c:pt idx="112">
                  <c:v>43536</c:v>
                </c:pt>
                <c:pt idx="113">
                  <c:v>43537</c:v>
                </c:pt>
                <c:pt idx="114">
                  <c:v>43538</c:v>
                </c:pt>
                <c:pt idx="115">
                  <c:v>43539</c:v>
                </c:pt>
                <c:pt idx="116">
                  <c:v>43540</c:v>
                </c:pt>
                <c:pt idx="117">
                  <c:v>43541</c:v>
                </c:pt>
                <c:pt idx="118">
                  <c:v>43542</c:v>
                </c:pt>
                <c:pt idx="119">
                  <c:v>43543</c:v>
                </c:pt>
                <c:pt idx="120">
                  <c:v>43544</c:v>
                </c:pt>
                <c:pt idx="121">
                  <c:v>43545</c:v>
                </c:pt>
                <c:pt idx="122">
                  <c:v>43546</c:v>
                </c:pt>
                <c:pt idx="123">
                  <c:v>43547</c:v>
                </c:pt>
                <c:pt idx="124">
                  <c:v>43548</c:v>
                </c:pt>
                <c:pt idx="125">
                  <c:v>43549</c:v>
                </c:pt>
                <c:pt idx="126">
                  <c:v>43550</c:v>
                </c:pt>
                <c:pt idx="127">
                  <c:v>43551</c:v>
                </c:pt>
                <c:pt idx="128">
                  <c:v>43552</c:v>
                </c:pt>
                <c:pt idx="129">
                  <c:v>43553</c:v>
                </c:pt>
                <c:pt idx="130">
                  <c:v>43554</c:v>
                </c:pt>
                <c:pt idx="131">
                  <c:v>43555</c:v>
                </c:pt>
                <c:pt idx="132">
                  <c:v>43556</c:v>
                </c:pt>
                <c:pt idx="133">
                  <c:v>43557</c:v>
                </c:pt>
                <c:pt idx="134">
                  <c:v>43558</c:v>
                </c:pt>
                <c:pt idx="135">
                  <c:v>43559</c:v>
                </c:pt>
                <c:pt idx="136">
                  <c:v>43560</c:v>
                </c:pt>
                <c:pt idx="137">
                  <c:v>43561</c:v>
                </c:pt>
                <c:pt idx="138">
                  <c:v>43562</c:v>
                </c:pt>
                <c:pt idx="139">
                  <c:v>43563</c:v>
                </c:pt>
                <c:pt idx="140">
                  <c:v>43564</c:v>
                </c:pt>
                <c:pt idx="141">
                  <c:v>43565</c:v>
                </c:pt>
                <c:pt idx="142">
                  <c:v>43566</c:v>
                </c:pt>
                <c:pt idx="143">
                  <c:v>43567</c:v>
                </c:pt>
                <c:pt idx="144">
                  <c:v>43568</c:v>
                </c:pt>
                <c:pt idx="145">
                  <c:v>43569</c:v>
                </c:pt>
                <c:pt idx="146">
                  <c:v>43570</c:v>
                </c:pt>
                <c:pt idx="147">
                  <c:v>43571</c:v>
                </c:pt>
                <c:pt idx="148">
                  <c:v>43572</c:v>
                </c:pt>
                <c:pt idx="149">
                  <c:v>43573</c:v>
                </c:pt>
                <c:pt idx="150">
                  <c:v>43574</c:v>
                </c:pt>
                <c:pt idx="151">
                  <c:v>43575</c:v>
                </c:pt>
                <c:pt idx="152">
                  <c:v>43576</c:v>
                </c:pt>
                <c:pt idx="153">
                  <c:v>43577</c:v>
                </c:pt>
                <c:pt idx="154">
                  <c:v>43578</c:v>
                </c:pt>
                <c:pt idx="155">
                  <c:v>43579</c:v>
                </c:pt>
                <c:pt idx="156">
                  <c:v>43580</c:v>
                </c:pt>
                <c:pt idx="157">
                  <c:v>43581</c:v>
                </c:pt>
                <c:pt idx="158">
                  <c:v>43582</c:v>
                </c:pt>
                <c:pt idx="159">
                  <c:v>43583</c:v>
                </c:pt>
                <c:pt idx="160">
                  <c:v>43584</c:v>
                </c:pt>
                <c:pt idx="161">
                  <c:v>43585</c:v>
                </c:pt>
                <c:pt idx="162">
                  <c:v>43586</c:v>
                </c:pt>
                <c:pt idx="163">
                  <c:v>43587</c:v>
                </c:pt>
                <c:pt idx="164">
                  <c:v>43588</c:v>
                </c:pt>
                <c:pt idx="165">
                  <c:v>43589</c:v>
                </c:pt>
                <c:pt idx="166">
                  <c:v>43590</c:v>
                </c:pt>
                <c:pt idx="167">
                  <c:v>43591</c:v>
                </c:pt>
                <c:pt idx="168">
                  <c:v>43592</c:v>
                </c:pt>
                <c:pt idx="169">
                  <c:v>43593</c:v>
                </c:pt>
                <c:pt idx="170">
                  <c:v>43594</c:v>
                </c:pt>
                <c:pt idx="171">
                  <c:v>43595</c:v>
                </c:pt>
                <c:pt idx="172">
                  <c:v>43596</c:v>
                </c:pt>
                <c:pt idx="173">
                  <c:v>43597</c:v>
                </c:pt>
                <c:pt idx="174">
                  <c:v>43598</c:v>
                </c:pt>
                <c:pt idx="175">
                  <c:v>43599</c:v>
                </c:pt>
                <c:pt idx="176">
                  <c:v>43600</c:v>
                </c:pt>
                <c:pt idx="177">
                  <c:v>43601</c:v>
                </c:pt>
                <c:pt idx="178">
                  <c:v>43602</c:v>
                </c:pt>
                <c:pt idx="179">
                  <c:v>43603</c:v>
                </c:pt>
                <c:pt idx="180">
                  <c:v>43604</c:v>
                </c:pt>
                <c:pt idx="181">
                  <c:v>43605</c:v>
                </c:pt>
                <c:pt idx="182">
                  <c:v>43606</c:v>
                </c:pt>
                <c:pt idx="183">
                  <c:v>43607</c:v>
                </c:pt>
                <c:pt idx="184">
                  <c:v>43608</c:v>
                </c:pt>
                <c:pt idx="185">
                  <c:v>43609</c:v>
                </c:pt>
                <c:pt idx="186">
                  <c:v>43610</c:v>
                </c:pt>
                <c:pt idx="187">
                  <c:v>43611</c:v>
                </c:pt>
                <c:pt idx="188">
                  <c:v>43612</c:v>
                </c:pt>
                <c:pt idx="189">
                  <c:v>43613</c:v>
                </c:pt>
                <c:pt idx="190">
                  <c:v>43614</c:v>
                </c:pt>
                <c:pt idx="191">
                  <c:v>43615</c:v>
                </c:pt>
                <c:pt idx="192">
                  <c:v>43616</c:v>
                </c:pt>
                <c:pt idx="193">
                  <c:v>43617</c:v>
                </c:pt>
                <c:pt idx="194">
                  <c:v>43618</c:v>
                </c:pt>
                <c:pt idx="195">
                  <c:v>43619</c:v>
                </c:pt>
                <c:pt idx="196">
                  <c:v>43620</c:v>
                </c:pt>
                <c:pt idx="197">
                  <c:v>43621</c:v>
                </c:pt>
                <c:pt idx="198">
                  <c:v>43622</c:v>
                </c:pt>
                <c:pt idx="199">
                  <c:v>43623</c:v>
                </c:pt>
                <c:pt idx="200">
                  <c:v>43624</c:v>
                </c:pt>
                <c:pt idx="201">
                  <c:v>43625</c:v>
                </c:pt>
                <c:pt idx="202">
                  <c:v>43626</c:v>
                </c:pt>
                <c:pt idx="203">
                  <c:v>43627</c:v>
                </c:pt>
                <c:pt idx="204">
                  <c:v>43628</c:v>
                </c:pt>
                <c:pt idx="205">
                  <c:v>43629</c:v>
                </c:pt>
                <c:pt idx="206">
                  <c:v>43630</c:v>
                </c:pt>
                <c:pt idx="207">
                  <c:v>43631</c:v>
                </c:pt>
                <c:pt idx="208">
                  <c:v>43632</c:v>
                </c:pt>
                <c:pt idx="209">
                  <c:v>43633</c:v>
                </c:pt>
                <c:pt idx="210">
                  <c:v>43634</c:v>
                </c:pt>
                <c:pt idx="211">
                  <c:v>43635</c:v>
                </c:pt>
                <c:pt idx="212">
                  <c:v>43636</c:v>
                </c:pt>
                <c:pt idx="213">
                  <c:v>43637</c:v>
                </c:pt>
                <c:pt idx="214">
                  <c:v>43638</c:v>
                </c:pt>
                <c:pt idx="215">
                  <c:v>43639</c:v>
                </c:pt>
                <c:pt idx="216">
                  <c:v>43640</c:v>
                </c:pt>
                <c:pt idx="217">
                  <c:v>43641</c:v>
                </c:pt>
                <c:pt idx="218">
                  <c:v>43642</c:v>
                </c:pt>
                <c:pt idx="219">
                  <c:v>43643</c:v>
                </c:pt>
                <c:pt idx="220">
                  <c:v>43644</c:v>
                </c:pt>
                <c:pt idx="221">
                  <c:v>43645</c:v>
                </c:pt>
                <c:pt idx="222">
                  <c:v>43646</c:v>
                </c:pt>
                <c:pt idx="223">
                  <c:v>43647</c:v>
                </c:pt>
                <c:pt idx="224">
                  <c:v>43648</c:v>
                </c:pt>
                <c:pt idx="225">
                  <c:v>43649</c:v>
                </c:pt>
                <c:pt idx="226">
                  <c:v>43650</c:v>
                </c:pt>
                <c:pt idx="227">
                  <c:v>43651</c:v>
                </c:pt>
                <c:pt idx="228">
                  <c:v>43652</c:v>
                </c:pt>
                <c:pt idx="229">
                  <c:v>43653</c:v>
                </c:pt>
                <c:pt idx="230">
                  <c:v>43654</c:v>
                </c:pt>
                <c:pt idx="231">
                  <c:v>43655</c:v>
                </c:pt>
                <c:pt idx="232">
                  <c:v>43656</c:v>
                </c:pt>
                <c:pt idx="233">
                  <c:v>43657</c:v>
                </c:pt>
                <c:pt idx="234">
                  <c:v>43658</c:v>
                </c:pt>
                <c:pt idx="235">
                  <c:v>43659</c:v>
                </c:pt>
                <c:pt idx="236">
                  <c:v>43660</c:v>
                </c:pt>
                <c:pt idx="237">
                  <c:v>43661</c:v>
                </c:pt>
                <c:pt idx="238">
                  <c:v>43662</c:v>
                </c:pt>
                <c:pt idx="239">
                  <c:v>43663</c:v>
                </c:pt>
                <c:pt idx="240">
                  <c:v>43664</c:v>
                </c:pt>
                <c:pt idx="241">
                  <c:v>43665</c:v>
                </c:pt>
                <c:pt idx="242">
                  <c:v>43666</c:v>
                </c:pt>
                <c:pt idx="243">
                  <c:v>43667</c:v>
                </c:pt>
                <c:pt idx="244">
                  <c:v>43668</c:v>
                </c:pt>
                <c:pt idx="245">
                  <c:v>43669</c:v>
                </c:pt>
                <c:pt idx="246">
                  <c:v>43670</c:v>
                </c:pt>
                <c:pt idx="247">
                  <c:v>43671</c:v>
                </c:pt>
                <c:pt idx="248">
                  <c:v>43672</c:v>
                </c:pt>
                <c:pt idx="249">
                  <c:v>43673</c:v>
                </c:pt>
                <c:pt idx="250">
                  <c:v>43674</c:v>
                </c:pt>
                <c:pt idx="251">
                  <c:v>43675</c:v>
                </c:pt>
                <c:pt idx="252">
                  <c:v>43676</c:v>
                </c:pt>
                <c:pt idx="253">
                  <c:v>43677</c:v>
                </c:pt>
                <c:pt idx="254">
                  <c:v>43678</c:v>
                </c:pt>
                <c:pt idx="255">
                  <c:v>43679</c:v>
                </c:pt>
                <c:pt idx="256">
                  <c:v>43680</c:v>
                </c:pt>
                <c:pt idx="257">
                  <c:v>43681</c:v>
                </c:pt>
                <c:pt idx="258">
                  <c:v>43682</c:v>
                </c:pt>
                <c:pt idx="259">
                  <c:v>43683</c:v>
                </c:pt>
                <c:pt idx="260">
                  <c:v>43684</c:v>
                </c:pt>
                <c:pt idx="261">
                  <c:v>43685</c:v>
                </c:pt>
                <c:pt idx="262">
                  <c:v>43686</c:v>
                </c:pt>
                <c:pt idx="263">
                  <c:v>43687</c:v>
                </c:pt>
                <c:pt idx="264">
                  <c:v>43688</c:v>
                </c:pt>
                <c:pt idx="265">
                  <c:v>43689</c:v>
                </c:pt>
                <c:pt idx="266">
                  <c:v>43690</c:v>
                </c:pt>
                <c:pt idx="267">
                  <c:v>43691</c:v>
                </c:pt>
                <c:pt idx="268">
                  <c:v>43692</c:v>
                </c:pt>
                <c:pt idx="269">
                  <c:v>43693</c:v>
                </c:pt>
                <c:pt idx="270">
                  <c:v>43694</c:v>
                </c:pt>
                <c:pt idx="271">
                  <c:v>43695</c:v>
                </c:pt>
                <c:pt idx="272">
                  <c:v>43696</c:v>
                </c:pt>
                <c:pt idx="273">
                  <c:v>43697</c:v>
                </c:pt>
                <c:pt idx="274">
                  <c:v>43698</c:v>
                </c:pt>
                <c:pt idx="275">
                  <c:v>43699</c:v>
                </c:pt>
                <c:pt idx="276">
                  <c:v>43700</c:v>
                </c:pt>
                <c:pt idx="277">
                  <c:v>43701</c:v>
                </c:pt>
                <c:pt idx="278">
                  <c:v>43702</c:v>
                </c:pt>
                <c:pt idx="279">
                  <c:v>43703</c:v>
                </c:pt>
                <c:pt idx="280">
                  <c:v>43704</c:v>
                </c:pt>
                <c:pt idx="281">
                  <c:v>43705</c:v>
                </c:pt>
                <c:pt idx="282">
                  <c:v>43706</c:v>
                </c:pt>
                <c:pt idx="283">
                  <c:v>43707</c:v>
                </c:pt>
                <c:pt idx="284">
                  <c:v>43708</c:v>
                </c:pt>
                <c:pt idx="285">
                  <c:v>43709</c:v>
                </c:pt>
                <c:pt idx="286">
                  <c:v>43710</c:v>
                </c:pt>
                <c:pt idx="287">
                  <c:v>43711</c:v>
                </c:pt>
                <c:pt idx="288">
                  <c:v>43712</c:v>
                </c:pt>
                <c:pt idx="289">
                  <c:v>43713</c:v>
                </c:pt>
                <c:pt idx="290">
                  <c:v>43714</c:v>
                </c:pt>
                <c:pt idx="291">
                  <c:v>43715</c:v>
                </c:pt>
                <c:pt idx="292">
                  <c:v>43716</c:v>
                </c:pt>
                <c:pt idx="293">
                  <c:v>43717</c:v>
                </c:pt>
                <c:pt idx="294">
                  <c:v>43718</c:v>
                </c:pt>
                <c:pt idx="295">
                  <c:v>43719</c:v>
                </c:pt>
                <c:pt idx="296">
                  <c:v>43720</c:v>
                </c:pt>
                <c:pt idx="297">
                  <c:v>43721</c:v>
                </c:pt>
                <c:pt idx="298">
                  <c:v>43722</c:v>
                </c:pt>
                <c:pt idx="299">
                  <c:v>43723</c:v>
                </c:pt>
                <c:pt idx="300">
                  <c:v>43724</c:v>
                </c:pt>
                <c:pt idx="301">
                  <c:v>43725</c:v>
                </c:pt>
                <c:pt idx="302">
                  <c:v>43726</c:v>
                </c:pt>
                <c:pt idx="303">
                  <c:v>43727</c:v>
                </c:pt>
                <c:pt idx="304">
                  <c:v>43728</c:v>
                </c:pt>
                <c:pt idx="305">
                  <c:v>43729</c:v>
                </c:pt>
                <c:pt idx="306">
                  <c:v>43730</c:v>
                </c:pt>
                <c:pt idx="307">
                  <c:v>43731</c:v>
                </c:pt>
                <c:pt idx="308">
                  <c:v>43732</c:v>
                </c:pt>
                <c:pt idx="309">
                  <c:v>43733</c:v>
                </c:pt>
                <c:pt idx="310">
                  <c:v>43734</c:v>
                </c:pt>
                <c:pt idx="311">
                  <c:v>43735</c:v>
                </c:pt>
                <c:pt idx="312">
                  <c:v>43736</c:v>
                </c:pt>
                <c:pt idx="313">
                  <c:v>43737</c:v>
                </c:pt>
                <c:pt idx="314">
                  <c:v>43738</c:v>
                </c:pt>
                <c:pt idx="315">
                  <c:v>43739</c:v>
                </c:pt>
                <c:pt idx="316">
                  <c:v>43740</c:v>
                </c:pt>
                <c:pt idx="317">
                  <c:v>43741</c:v>
                </c:pt>
                <c:pt idx="318">
                  <c:v>43742</c:v>
                </c:pt>
                <c:pt idx="319">
                  <c:v>43743</c:v>
                </c:pt>
                <c:pt idx="320">
                  <c:v>43744</c:v>
                </c:pt>
                <c:pt idx="321">
                  <c:v>43745</c:v>
                </c:pt>
                <c:pt idx="322">
                  <c:v>43746</c:v>
                </c:pt>
                <c:pt idx="323">
                  <c:v>43747</c:v>
                </c:pt>
                <c:pt idx="324">
                  <c:v>43748</c:v>
                </c:pt>
                <c:pt idx="325">
                  <c:v>43749</c:v>
                </c:pt>
                <c:pt idx="326">
                  <c:v>43750</c:v>
                </c:pt>
                <c:pt idx="327">
                  <c:v>43751</c:v>
                </c:pt>
                <c:pt idx="328">
                  <c:v>43752</c:v>
                </c:pt>
                <c:pt idx="329">
                  <c:v>43753</c:v>
                </c:pt>
                <c:pt idx="330">
                  <c:v>43754</c:v>
                </c:pt>
                <c:pt idx="331">
                  <c:v>43755</c:v>
                </c:pt>
                <c:pt idx="332">
                  <c:v>43756</c:v>
                </c:pt>
                <c:pt idx="333">
                  <c:v>43757</c:v>
                </c:pt>
                <c:pt idx="334">
                  <c:v>43758</c:v>
                </c:pt>
                <c:pt idx="335">
                  <c:v>43759</c:v>
                </c:pt>
                <c:pt idx="336">
                  <c:v>43760</c:v>
                </c:pt>
                <c:pt idx="337">
                  <c:v>43761</c:v>
                </c:pt>
                <c:pt idx="338">
                  <c:v>43762</c:v>
                </c:pt>
                <c:pt idx="339">
                  <c:v>43763</c:v>
                </c:pt>
                <c:pt idx="340">
                  <c:v>43764</c:v>
                </c:pt>
                <c:pt idx="341">
                  <c:v>43765</c:v>
                </c:pt>
                <c:pt idx="342">
                  <c:v>43766</c:v>
                </c:pt>
                <c:pt idx="343">
                  <c:v>43767</c:v>
                </c:pt>
                <c:pt idx="344">
                  <c:v>43768</c:v>
                </c:pt>
                <c:pt idx="345">
                  <c:v>43769</c:v>
                </c:pt>
                <c:pt idx="346">
                  <c:v>43770</c:v>
                </c:pt>
                <c:pt idx="347">
                  <c:v>43771</c:v>
                </c:pt>
                <c:pt idx="348">
                  <c:v>43772</c:v>
                </c:pt>
                <c:pt idx="349">
                  <c:v>43773</c:v>
                </c:pt>
                <c:pt idx="350">
                  <c:v>43774</c:v>
                </c:pt>
                <c:pt idx="351">
                  <c:v>43775</c:v>
                </c:pt>
                <c:pt idx="352">
                  <c:v>43776</c:v>
                </c:pt>
                <c:pt idx="353">
                  <c:v>43777</c:v>
                </c:pt>
                <c:pt idx="354">
                  <c:v>43778</c:v>
                </c:pt>
                <c:pt idx="355">
                  <c:v>43779</c:v>
                </c:pt>
                <c:pt idx="356">
                  <c:v>43780</c:v>
                </c:pt>
                <c:pt idx="357">
                  <c:v>43781</c:v>
                </c:pt>
                <c:pt idx="358">
                  <c:v>43782</c:v>
                </c:pt>
                <c:pt idx="359">
                  <c:v>43783</c:v>
                </c:pt>
                <c:pt idx="360">
                  <c:v>43784</c:v>
                </c:pt>
                <c:pt idx="361">
                  <c:v>43785</c:v>
                </c:pt>
                <c:pt idx="362">
                  <c:v>43786</c:v>
                </c:pt>
                <c:pt idx="363">
                  <c:v>43787</c:v>
                </c:pt>
                <c:pt idx="364">
                  <c:v>43788</c:v>
                </c:pt>
                <c:pt idx="365">
                  <c:v>43789</c:v>
                </c:pt>
                <c:pt idx="366">
                  <c:v>43790</c:v>
                </c:pt>
                <c:pt idx="367">
                  <c:v>43791</c:v>
                </c:pt>
                <c:pt idx="368">
                  <c:v>43792</c:v>
                </c:pt>
                <c:pt idx="369">
                  <c:v>43793</c:v>
                </c:pt>
                <c:pt idx="370">
                  <c:v>43794</c:v>
                </c:pt>
                <c:pt idx="371">
                  <c:v>43795</c:v>
                </c:pt>
                <c:pt idx="372">
                  <c:v>43796</c:v>
                </c:pt>
                <c:pt idx="373">
                  <c:v>43797</c:v>
                </c:pt>
                <c:pt idx="374">
                  <c:v>43798</c:v>
                </c:pt>
                <c:pt idx="375">
                  <c:v>43799</c:v>
                </c:pt>
                <c:pt idx="376">
                  <c:v>43800</c:v>
                </c:pt>
                <c:pt idx="377">
                  <c:v>43801</c:v>
                </c:pt>
                <c:pt idx="378">
                  <c:v>43802</c:v>
                </c:pt>
                <c:pt idx="379">
                  <c:v>43803</c:v>
                </c:pt>
                <c:pt idx="380">
                  <c:v>43804</c:v>
                </c:pt>
                <c:pt idx="381">
                  <c:v>43805</c:v>
                </c:pt>
                <c:pt idx="382">
                  <c:v>43806</c:v>
                </c:pt>
                <c:pt idx="383">
                  <c:v>43807</c:v>
                </c:pt>
                <c:pt idx="384">
                  <c:v>43808</c:v>
                </c:pt>
                <c:pt idx="385">
                  <c:v>43809</c:v>
                </c:pt>
                <c:pt idx="386">
                  <c:v>43810</c:v>
                </c:pt>
                <c:pt idx="387">
                  <c:v>43811</c:v>
                </c:pt>
                <c:pt idx="388">
                  <c:v>43812</c:v>
                </c:pt>
                <c:pt idx="389">
                  <c:v>43813</c:v>
                </c:pt>
                <c:pt idx="390">
                  <c:v>43814</c:v>
                </c:pt>
                <c:pt idx="391">
                  <c:v>43815</c:v>
                </c:pt>
                <c:pt idx="392">
                  <c:v>43816</c:v>
                </c:pt>
                <c:pt idx="393">
                  <c:v>43817</c:v>
                </c:pt>
                <c:pt idx="394">
                  <c:v>43818</c:v>
                </c:pt>
                <c:pt idx="395">
                  <c:v>43819</c:v>
                </c:pt>
                <c:pt idx="396">
                  <c:v>43820</c:v>
                </c:pt>
                <c:pt idx="397">
                  <c:v>43821</c:v>
                </c:pt>
                <c:pt idx="398">
                  <c:v>43822</c:v>
                </c:pt>
                <c:pt idx="399">
                  <c:v>43823</c:v>
                </c:pt>
                <c:pt idx="400">
                  <c:v>43824</c:v>
                </c:pt>
                <c:pt idx="401">
                  <c:v>43825</c:v>
                </c:pt>
                <c:pt idx="402">
                  <c:v>43826</c:v>
                </c:pt>
                <c:pt idx="403">
                  <c:v>43827</c:v>
                </c:pt>
                <c:pt idx="404">
                  <c:v>43828</c:v>
                </c:pt>
                <c:pt idx="405">
                  <c:v>43829</c:v>
                </c:pt>
                <c:pt idx="406">
                  <c:v>43830</c:v>
                </c:pt>
                <c:pt idx="407">
                  <c:v>43831</c:v>
                </c:pt>
                <c:pt idx="408">
                  <c:v>43832</c:v>
                </c:pt>
                <c:pt idx="409">
                  <c:v>43833</c:v>
                </c:pt>
                <c:pt idx="410">
                  <c:v>43834</c:v>
                </c:pt>
                <c:pt idx="411">
                  <c:v>43835</c:v>
                </c:pt>
                <c:pt idx="412">
                  <c:v>43836</c:v>
                </c:pt>
                <c:pt idx="413">
                  <c:v>43837</c:v>
                </c:pt>
                <c:pt idx="414">
                  <c:v>43838</c:v>
                </c:pt>
                <c:pt idx="415">
                  <c:v>43839</c:v>
                </c:pt>
                <c:pt idx="416">
                  <c:v>43840</c:v>
                </c:pt>
                <c:pt idx="417">
                  <c:v>43841</c:v>
                </c:pt>
                <c:pt idx="418">
                  <c:v>43842</c:v>
                </c:pt>
                <c:pt idx="419">
                  <c:v>43843</c:v>
                </c:pt>
                <c:pt idx="420">
                  <c:v>43844</c:v>
                </c:pt>
                <c:pt idx="421">
                  <c:v>43845</c:v>
                </c:pt>
                <c:pt idx="422">
                  <c:v>43846</c:v>
                </c:pt>
                <c:pt idx="423">
                  <c:v>43847</c:v>
                </c:pt>
                <c:pt idx="424">
                  <c:v>43848</c:v>
                </c:pt>
                <c:pt idx="425">
                  <c:v>43849</c:v>
                </c:pt>
                <c:pt idx="426">
                  <c:v>43850</c:v>
                </c:pt>
                <c:pt idx="427">
                  <c:v>43851</c:v>
                </c:pt>
                <c:pt idx="428">
                  <c:v>43852</c:v>
                </c:pt>
                <c:pt idx="429">
                  <c:v>43853</c:v>
                </c:pt>
                <c:pt idx="430">
                  <c:v>43854</c:v>
                </c:pt>
                <c:pt idx="431">
                  <c:v>43855</c:v>
                </c:pt>
                <c:pt idx="432">
                  <c:v>43856</c:v>
                </c:pt>
                <c:pt idx="433">
                  <c:v>43857</c:v>
                </c:pt>
                <c:pt idx="434">
                  <c:v>43858</c:v>
                </c:pt>
                <c:pt idx="435">
                  <c:v>43859</c:v>
                </c:pt>
                <c:pt idx="436">
                  <c:v>43860</c:v>
                </c:pt>
                <c:pt idx="437">
                  <c:v>43861</c:v>
                </c:pt>
                <c:pt idx="438">
                  <c:v>43862</c:v>
                </c:pt>
                <c:pt idx="439">
                  <c:v>43863</c:v>
                </c:pt>
                <c:pt idx="440">
                  <c:v>43864</c:v>
                </c:pt>
                <c:pt idx="441">
                  <c:v>43865</c:v>
                </c:pt>
                <c:pt idx="442">
                  <c:v>43866</c:v>
                </c:pt>
                <c:pt idx="443">
                  <c:v>43867</c:v>
                </c:pt>
                <c:pt idx="444">
                  <c:v>43868</c:v>
                </c:pt>
                <c:pt idx="445">
                  <c:v>43869</c:v>
                </c:pt>
                <c:pt idx="446">
                  <c:v>43870</c:v>
                </c:pt>
                <c:pt idx="447">
                  <c:v>43871</c:v>
                </c:pt>
                <c:pt idx="448">
                  <c:v>43872</c:v>
                </c:pt>
                <c:pt idx="449">
                  <c:v>43873</c:v>
                </c:pt>
                <c:pt idx="450">
                  <c:v>43874</c:v>
                </c:pt>
                <c:pt idx="451">
                  <c:v>43875</c:v>
                </c:pt>
                <c:pt idx="452">
                  <c:v>43876</c:v>
                </c:pt>
                <c:pt idx="453">
                  <c:v>43877</c:v>
                </c:pt>
                <c:pt idx="454">
                  <c:v>43878</c:v>
                </c:pt>
                <c:pt idx="455">
                  <c:v>43879</c:v>
                </c:pt>
                <c:pt idx="456">
                  <c:v>43880</c:v>
                </c:pt>
                <c:pt idx="457">
                  <c:v>43881</c:v>
                </c:pt>
                <c:pt idx="458">
                  <c:v>43882</c:v>
                </c:pt>
                <c:pt idx="459">
                  <c:v>43883</c:v>
                </c:pt>
                <c:pt idx="460">
                  <c:v>43884</c:v>
                </c:pt>
                <c:pt idx="461">
                  <c:v>43885</c:v>
                </c:pt>
                <c:pt idx="462">
                  <c:v>43886</c:v>
                </c:pt>
                <c:pt idx="463">
                  <c:v>43887</c:v>
                </c:pt>
                <c:pt idx="464">
                  <c:v>43888</c:v>
                </c:pt>
                <c:pt idx="465">
                  <c:v>43889</c:v>
                </c:pt>
                <c:pt idx="466">
                  <c:v>43890</c:v>
                </c:pt>
                <c:pt idx="467">
                  <c:v>43891</c:v>
                </c:pt>
                <c:pt idx="468">
                  <c:v>43892</c:v>
                </c:pt>
                <c:pt idx="469">
                  <c:v>43893</c:v>
                </c:pt>
                <c:pt idx="470">
                  <c:v>43894</c:v>
                </c:pt>
                <c:pt idx="471">
                  <c:v>43895</c:v>
                </c:pt>
                <c:pt idx="472">
                  <c:v>43896</c:v>
                </c:pt>
                <c:pt idx="473">
                  <c:v>43897</c:v>
                </c:pt>
                <c:pt idx="474">
                  <c:v>43898</c:v>
                </c:pt>
                <c:pt idx="475">
                  <c:v>43899</c:v>
                </c:pt>
                <c:pt idx="476">
                  <c:v>43900</c:v>
                </c:pt>
                <c:pt idx="477">
                  <c:v>43901</c:v>
                </c:pt>
                <c:pt idx="478">
                  <c:v>43902</c:v>
                </c:pt>
                <c:pt idx="479">
                  <c:v>43903</c:v>
                </c:pt>
                <c:pt idx="480">
                  <c:v>43904</c:v>
                </c:pt>
                <c:pt idx="481">
                  <c:v>43905</c:v>
                </c:pt>
                <c:pt idx="482">
                  <c:v>43906</c:v>
                </c:pt>
                <c:pt idx="483">
                  <c:v>43907</c:v>
                </c:pt>
                <c:pt idx="484">
                  <c:v>43908</c:v>
                </c:pt>
                <c:pt idx="485">
                  <c:v>43909</c:v>
                </c:pt>
                <c:pt idx="486">
                  <c:v>43910</c:v>
                </c:pt>
                <c:pt idx="487">
                  <c:v>43911</c:v>
                </c:pt>
                <c:pt idx="488">
                  <c:v>43912</c:v>
                </c:pt>
                <c:pt idx="489">
                  <c:v>43913</c:v>
                </c:pt>
                <c:pt idx="490">
                  <c:v>43914</c:v>
                </c:pt>
                <c:pt idx="491">
                  <c:v>43915</c:v>
                </c:pt>
                <c:pt idx="492">
                  <c:v>43916</c:v>
                </c:pt>
                <c:pt idx="493">
                  <c:v>43917</c:v>
                </c:pt>
                <c:pt idx="494">
                  <c:v>43918</c:v>
                </c:pt>
                <c:pt idx="495">
                  <c:v>43919</c:v>
                </c:pt>
                <c:pt idx="496">
                  <c:v>43920</c:v>
                </c:pt>
                <c:pt idx="497">
                  <c:v>43921</c:v>
                </c:pt>
                <c:pt idx="498">
                  <c:v>43922</c:v>
                </c:pt>
                <c:pt idx="499">
                  <c:v>43923</c:v>
                </c:pt>
                <c:pt idx="500">
                  <c:v>43924</c:v>
                </c:pt>
                <c:pt idx="501">
                  <c:v>43925</c:v>
                </c:pt>
                <c:pt idx="502">
                  <c:v>43926</c:v>
                </c:pt>
                <c:pt idx="503">
                  <c:v>43927</c:v>
                </c:pt>
                <c:pt idx="504">
                  <c:v>43928</c:v>
                </c:pt>
                <c:pt idx="505">
                  <c:v>43929</c:v>
                </c:pt>
                <c:pt idx="506">
                  <c:v>43930</c:v>
                </c:pt>
                <c:pt idx="507">
                  <c:v>43931</c:v>
                </c:pt>
                <c:pt idx="508">
                  <c:v>43932</c:v>
                </c:pt>
                <c:pt idx="509">
                  <c:v>43933</c:v>
                </c:pt>
                <c:pt idx="510">
                  <c:v>43934</c:v>
                </c:pt>
                <c:pt idx="511">
                  <c:v>43935</c:v>
                </c:pt>
                <c:pt idx="512">
                  <c:v>43936</c:v>
                </c:pt>
                <c:pt idx="513">
                  <c:v>43937</c:v>
                </c:pt>
                <c:pt idx="514">
                  <c:v>43938</c:v>
                </c:pt>
                <c:pt idx="515">
                  <c:v>43939</c:v>
                </c:pt>
                <c:pt idx="516">
                  <c:v>43940</c:v>
                </c:pt>
                <c:pt idx="517">
                  <c:v>43941</c:v>
                </c:pt>
                <c:pt idx="518">
                  <c:v>43942</c:v>
                </c:pt>
                <c:pt idx="519">
                  <c:v>43943</c:v>
                </c:pt>
                <c:pt idx="520">
                  <c:v>43944</c:v>
                </c:pt>
                <c:pt idx="521">
                  <c:v>43945</c:v>
                </c:pt>
                <c:pt idx="522">
                  <c:v>43946</c:v>
                </c:pt>
                <c:pt idx="523">
                  <c:v>43947</c:v>
                </c:pt>
                <c:pt idx="524">
                  <c:v>43948</c:v>
                </c:pt>
                <c:pt idx="525">
                  <c:v>43949</c:v>
                </c:pt>
                <c:pt idx="526">
                  <c:v>43950</c:v>
                </c:pt>
                <c:pt idx="527">
                  <c:v>43951</c:v>
                </c:pt>
                <c:pt idx="528">
                  <c:v>43952</c:v>
                </c:pt>
                <c:pt idx="529">
                  <c:v>43953</c:v>
                </c:pt>
                <c:pt idx="530">
                  <c:v>43954</c:v>
                </c:pt>
                <c:pt idx="531">
                  <c:v>43955</c:v>
                </c:pt>
                <c:pt idx="532">
                  <c:v>43956</c:v>
                </c:pt>
                <c:pt idx="533">
                  <c:v>43957</c:v>
                </c:pt>
                <c:pt idx="534">
                  <c:v>43958</c:v>
                </c:pt>
                <c:pt idx="535">
                  <c:v>43959</c:v>
                </c:pt>
                <c:pt idx="536">
                  <c:v>43960</c:v>
                </c:pt>
                <c:pt idx="537">
                  <c:v>43961</c:v>
                </c:pt>
                <c:pt idx="538">
                  <c:v>43962</c:v>
                </c:pt>
                <c:pt idx="539">
                  <c:v>43963</c:v>
                </c:pt>
                <c:pt idx="540">
                  <c:v>43964</c:v>
                </c:pt>
                <c:pt idx="541">
                  <c:v>43965</c:v>
                </c:pt>
                <c:pt idx="542">
                  <c:v>43966</c:v>
                </c:pt>
                <c:pt idx="543">
                  <c:v>43967</c:v>
                </c:pt>
                <c:pt idx="544">
                  <c:v>43968</c:v>
                </c:pt>
                <c:pt idx="545">
                  <c:v>43969</c:v>
                </c:pt>
                <c:pt idx="546">
                  <c:v>43970</c:v>
                </c:pt>
                <c:pt idx="547">
                  <c:v>43971</c:v>
                </c:pt>
                <c:pt idx="548">
                  <c:v>43972</c:v>
                </c:pt>
                <c:pt idx="549">
                  <c:v>43973</c:v>
                </c:pt>
                <c:pt idx="550">
                  <c:v>43974</c:v>
                </c:pt>
                <c:pt idx="551">
                  <c:v>43975</c:v>
                </c:pt>
                <c:pt idx="552">
                  <c:v>43976</c:v>
                </c:pt>
                <c:pt idx="553">
                  <c:v>43977</c:v>
                </c:pt>
              </c:numCache>
            </c:numRef>
          </c:cat>
          <c:val>
            <c:numRef>
              <c:f>运行数据!$DH$7:$DH$999</c:f>
              <c:numCache>
                <c:formatCode>#,##0_ </c:formatCode>
                <c:ptCount val="993"/>
                <c:pt idx="0">
                  <c:v>6406</c:v>
                </c:pt>
                <c:pt idx="1">
                  <c:v>5472</c:v>
                </c:pt>
                <c:pt idx="2">
                  <c:v>5358</c:v>
                </c:pt>
                <c:pt idx="3">
                  <c:v>8554</c:v>
                </c:pt>
                <c:pt idx="4">
                  <c:v>8014</c:v>
                </c:pt>
                <c:pt idx="5">
                  <c:v>7710</c:v>
                </c:pt>
                <c:pt idx="6">
                  <c:v>6412</c:v>
                </c:pt>
                <c:pt idx="7">
                  <c:v>7196</c:v>
                </c:pt>
                <c:pt idx="8">
                  <c:v>5914</c:v>
                </c:pt>
                <c:pt idx="9">
                  <c:v>6090</c:v>
                </c:pt>
                <c:pt idx="11">
                  <c:v>8048</c:v>
                </c:pt>
                <c:pt idx="12">
                  <c:v>4692</c:v>
                </c:pt>
                <c:pt idx="13">
                  <c:v>7354</c:v>
                </c:pt>
                <c:pt idx="14">
                  <c:v>5748</c:v>
                </c:pt>
                <c:pt idx="15">
                  <c:v>6910</c:v>
                </c:pt>
                <c:pt idx="16">
                  <c:v>3436</c:v>
                </c:pt>
                <c:pt idx="17">
                  <c:v>6542</c:v>
                </c:pt>
                <c:pt idx="18">
                  <c:v>5304</c:v>
                </c:pt>
                <c:pt idx="19">
                  <c:v>4380</c:v>
                </c:pt>
                <c:pt idx="20">
                  <c:v>6226</c:v>
                </c:pt>
                <c:pt idx="21">
                  <c:v>6198</c:v>
                </c:pt>
                <c:pt idx="22">
                  <c:v>5714</c:v>
                </c:pt>
                <c:pt idx="23">
                  <c:v>5396</c:v>
                </c:pt>
                <c:pt idx="24">
                  <c:v>3260</c:v>
                </c:pt>
                <c:pt idx="25">
                  <c:v>5814</c:v>
                </c:pt>
                <c:pt idx="26">
                  <c:v>5936</c:v>
                </c:pt>
                <c:pt idx="27">
                  <c:v>6450</c:v>
                </c:pt>
                <c:pt idx="28">
                  <c:v>6422</c:v>
                </c:pt>
                <c:pt idx="29">
                  <c:v>6852</c:v>
                </c:pt>
                <c:pt idx="30">
                  <c:v>3958</c:v>
                </c:pt>
                <c:pt idx="31">
                  <c:v>7023</c:v>
                </c:pt>
                <c:pt idx="32">
                  <c:v>4674</c:v>
                </c:pt>
                <c:pt idx="33">
                  <c:v>5338</c:v>
                </c:pt>
                <c:pt idx="34">
                  <c:v>6024</c:v>
                </c:pt>
                <c:pt idx="35">
                  <c:v>6320</c:v>
                </c:pt>
                <c:pt idx="36">
                  <c:v>5558</c:v>
                </c:pt>
                <c:pt idx="37">
                  <c:v>5128</c:v>
                </c:pt>
                <c:pt idx="38">
                  <c:v>5023</c:v>
                </c:pt>
                <c:pt idx="39">
                  <c:v>5476</c:v>
                </c:pt>
                <c:pt idx="40">
                  <c:v>6745</c:v>
                </c:pt>
                <c:pt idx="41">
                  <c:v>7566</c:v>
                </c:pt>
                <c:pt idx="42">
                  <c:v>7656</c:v>
                </c:pt>
                <c:pt idx="43">
                  <c:v>4692</c:v>
                </c:pt>
                <c:pt idx="44">
                  <c:v>5288</c:v>
                </c:pt>
                <c:pt idx="45">
                  <c:v>6768</c:v>
                </c:pt>
                <c:pt idx="46">
                  <c:v>6216</c:v>
                </c:pt>
                <c:pt idx="47">
                  <c:v>6586</c:v>
                </c:pt>
                <c:pt idx="48">
                  <c:v>6340</c:v>
                </c:pt>
                <c:pt idx="49">
                  <c:v>5052</c:v>
                </c:pt>
                <c:pt idx="50">
                  <c:v>6872</c:v>
                </c:pt>
                <c:pt idx="51">
                  <c:v>6564</c:v>
                </c:pt>
                <c:pt idx="52">
                  <c:v>6556</c:v>
                </c:pt>
                <c:pt idx="53">
                  <c:v>6160</c:v>
                </c:pt>
                <c:pt idx="54">
                  <c:v>6498</c:v>
                </c:pt>
                <c:pt idx="55">
                  <c:v>6404</c:v>
                </c:pt>
                <c:pt idx="56">
                  <c:v>6658</c:v>
                </c:pt>
                <c:pt idx="57">
                  <c:v>6252</c:v>
                </c:pt>
                <c:pt idx="58">
                  <c:v>5940</c:v>
                </c:pt>
                <c:pt idx="59">
                  <c:v>6760</c:v>
                </c:pt>
                <c:pt idx="60">
                  <c:v>6672</c:v>
                </c:pt>
                <c:pt idx="61">
                  <c:v>6264</c:v>
                </c:pt>
                <c:pt idx="62">
                  <c:v>6158</c:v>
                </c:pt>
                <c:pt idx="63">
                  <c:v>5228</c:v>
                </c:pt>
                <c:pt idx="64">
                  <c:v>6054</c:v>
                </c:pt>
                <c:pt idx="65">
                  <c:v>5436</c:v>
                </c:pt>
                <c:pt idx="66">
                  <c:v>4986</c:v>
                </c:pt>
                <c:pt idx="67">
                  <c:v>6112</c:v>
                </c:pt>
                <c:pt idx="68">
                  <c:v>6359</c:v>
                </c:pt>
                <c:pt idx="69">
                  <c:v>5370</c:v>
                </c:pt>
                <c:pt idx="70">
                  <c:v>5512</c:v>
                </c:pt>
                <c:pt idx="71">
                  <c:v>5104</c:v>
                </c:pt>
                <c:pt idx="72">
                  <c:v>6056</c:v>
                </c:pt>
                <c:pt idx="73">
                  <c:v>5842</c:v>
                </c:pt>
                <c:pt idx="74">
                  <c:v>6020</c:v>
                </c:pt>
                <c:pt idx="75">
                  <c:v>6918</c:v>
                </c:pt>
                <c:pt idx="76">
                  <c:v>7896</c:v>
                </c:pt>
                <c:pt idx="77">
                  <c:v>5796</c:v>
                </c:pt>
                <c:pt idx="78">
                  <c:v>6374</c:v>
                </c:pt>
                <c:pt idx="79">
                  <c:v>5408</c:v>
                </c:pt>
                <c:pt idx="80">
                  <c:v>6056</c:v>
                </c:pt>
                <c:pt idx="81">
                  <c:v>5228</c:v>
                </c:pt>
                <c:pt idx="82">
                  <c:v>4834</c:v>
                </c:pt>
                <c:pt idx="83">
                  <c:v>5722</c:v>
                </c:pt>
                <c:pt idx="84">
                  <c:v>3396</c:v>
                </c:pt>
                <c:pt idx="85">
                  <c:v>5422</c:v>
                </c:pt>
                <c:pt idx="86">
                  <c:v>5632</c:v>
                </c:pt>
                <c:pt idx="87">
                  <c:v>5528</c:v>
                </c:pt>
                <c:pt idx="88">
                  <c:v>5388</c:v>
                </c:pt>
                <c:pt idx="89">
                  <c:v>4962</c:v>
                </c:pt>
                <c:pt idx="90">
                  <c:v>5108</c:v>
                </c:pt>
                <c:pt idx="91">
                  <c:v>6088</c:v>
                </c:pt>
                <c:pt idx="92">
                  <c:v>5722</c:v>
                </c:pt>
                <c:pt idx="93">
                  <c:v>5532</c:v>
                </c:pt>
                <c:pt idx="94">
                  <c:v>5698</c:v>
                </c:pt>
                <c:pt idx="95">
                  <c:v>5792</c:v>
                </c:pt>
                <c:pt idx="96">
                  <c:v>5388</c:v>
                </c:pt>
                <c:pt idx="97">
                  <c:v>6172</c:v>
                </c:pt>
                <c:pt idx="98">
                  <c:v>6224</c:v>
                </c:pt>
                <c:pt idx="99">
                  <c:v>6248</c:v>
                </c:pt>
                <c:pt idx="100">
                  <c:v>5256</c:v>
                </c:pt>
                <c:pt idx="101">
                  <c:v>5020</c:v>
                </c:pt>
                <c:pt idx="102">
                  <c:v>6126</c:v>
                </c:pt>
                <c:pt idx="103">
                  <c:v>8052</c:v>
                </c:pt>
                <c:pt idx="104">
                  <c:v>4724</c:v>
                </c:pt>
                <c:pt idx="105">
                  <c:v>6320</c:v>
                </c:pt>
                <c:pt idx="106">
                  <c:v>5322</c:v>
                </c:pt>
                <c:pt idx="107">
                  <c:v>6040</c:v>
                </c:pt>
                <c:pt idx="108">
                  <c:v>6126</c:v>
                </c:pt>
                <c:pt idx="109">
                  <c:v>5424</c:v>
                </c:pt>
                <c:pt idx="110">
                  <c:v>6326</c:v>
                </c:pt>
                <c:pt idx="111">
                  <c:v>6421</c:v>
                </c:pt>
                <c:pt idx="112">
                  <c:v>5322</c:v>
                </c:pt>
                <c:pt idx="113">
                  <c:v>5024</c:v>
                </c:pt>
                <c:pt idx="114">
                  <c:v>5596</c:v>
                </c:pt>
                <c:pt idx="115">
                  <c:v>7474</c:v>
                </c:pt>
                <c:pt idx="116">
                  <c:v>6326</c:v>
                </c:pt>
                <c:pt idx="117">
                  <c:v>5372</c:v>
                </c:pt>
                <c:pt idx="118">
                  <c:v>6222</c:v>
                </c:pt>
                <c:pt idx="119">
                  <c:v>7068</c:v>
                </c:pt>
                <c:pt idx="120">
                  <c:v>6326</c:v>
                </c:pt>
                <c:pt idx="121">
                  <c:v>6308</c:v>
                </c:pt>
                <c:pt idx="122">
                  <c:v>6229</c:v>
                </c:pt>
                <c:pt idx="123">
                  <c:v>5678</c:v>
                </c:pt>
                <c:pt idx="124">
                  <c:v>6222</c:v>
                </c:pt>
                <c:pt idx="125">
                  <c:v>5902</c:v>
                </c:pt>
                <c:pt idx="126">
                  <c:v>5284</c:v>
                </c:pt>
                <c:pt idx="127">
                  <c:v>5758</c:v>
                </c:pt>
                <c:pt idx="128">
                  <c:v>6229</c:v>
                </c:pt>
                <c:pt idx="129">
                  <c:v>4892</c:v>
                </c:pt>
                <c:pt idx="130">
                  <c:v>5538</c:v>
                </c:pt>
                <c:pt idx="131">
                  <c:v>5608</c:v>
                </c:pt>
                <c:pt idx="132">
                  <c:v>6229</c:v>
                </c:pt>
                <c:pt idx="133">
                  <c:v>5696</c:v>
                </c:pt>
                <c:pt idx="134">
                  <c:v>5900</c:v>
                </c:pt>
                <c:pt idx="135">
                  <c:v>5792</c:v>
                </c:pt>
                <c:pt idx="136">
                  <c:v>5758</c:v>
                </c:pt>
                <c:pt idx="137">
                  <c:v>7498</c:v>
                </c:pt>
                <c:pt idx="138">
                  <c:v>5600</c:v>
                </c:pt>
                <c:pt idx="139">
                  <c:v>5278</c:v>
                </c:pt>
                <c:pt idx="140">
                  <c:v>5808</c:v>
                </c:pt>
                <c:pt idx="141">
                  <c:v>4160</c:v>
                </c:pt>
                <c:pt idx="142">
                  <c:v>4160</c:v>
                </c:pt>
                <c:pt idx="143">
                  <c:v>4658</c:v>
                </c:pt>
                <c:pt idx="144">
                  <c:v>5278</c:v>
                </c:pt>
                <c:pt idx="145">
                  <c:v>5536</c:v>
                </c:pt>
                <c:pt idx="146">
                  <c:v>5114</c:v>
                </c:pt>
                <c:pt idx="147">
                  <c:v>4540</c:v>
                </c:pt>
                <c:pt idx="148">
                  <c:v>4160</c:v>
                </c:pt>
                <c:pt idx="149">
                  <c:v>5452</c:v>
                </c:pt>
                <c:pt idx="150">
                  <c:v>5354</c:v>
                </c:pt>
                <c:pt idx="151">
                  <c:v>638</c:v>
                </c:pt>
                <c:pt idx="152">
                  <c:v>5000</c:v>
                </c:pt>
                <c:pt idx="153">
                  <c:v>4066</c:v>
                </c:pt>
                <c:pt idx="154">
                  <c:v>4526</c:v>
                </c:pt>
                <c:pt idx="155">
                  <c:v>5242</c:v>
                </c:pt>
                <c:pt idx="156">
                  <c:v>5112</c:v>
                </c:pt>
                <c:pt idx="157">
                  <c:v>4736</c:v>
                </c:pt>
                <c:pt idx="158">
                  <c:v>4534</c:v>
                </c:pt>
                <c:pt idx="159">
                  <c:v>4432</c:v>
                </c:pt>
                <c:pt idx="160">
                  <c:v>4614</c:v>
                </c:pt>
                <c:pt idx="161">
                  <c:v>4728</c:v>
                </c:pt>
                <c:pt idx="162">
                  <c:v>4450</c:v>
                </c:pt>
                <c:pt idx="163">
                  <c:v>4568</c:v>
                </c:pt>
                <c:pt idx="164">
                  <c:v>3232</c:v>
                </c:pt>
                <c:pt idx="165">
                  <c:v>4432</c:v>
                </c:pt>
                <c:pt idx="166">
                  <c:v>3564</c:v>
                </c:pt>
                <c:pt idx="167">
                  <c:v>4254</c:v>
                </c:pt>
                <c:pt idx="168">
                  <c:v>4856</c:v>
                </c:pt>
                <c:pt idx="169">
                  <c:v>5476</c:v>
                </c:pt>
                <c:pt idx="170">
                  <c:v>4868</c:v>
                </c:pt>
                <c:pt idx="171">
                  <c:v>5354</c:v>
                </c:pt>
                <c:pt idx="172">
                  <c:v>5124</c:v>
                </c:pt>
                <c:pt idx="173">
                  <c:v>5464</c:v>
                </c:pt>
                <c:pt idx="174">
                  <c:v>5596</c:v>
                </c:pt>
                <c:pt idx="175">
                  <c:v>4482</c:v>
                </c:pt>
                <c:pt idx="176">
                  <c:v>4868</c:v>
                </c:pt>
                <c:pt idx="177">
                  <c:v>5030</c:v>
                </c:pt>
                <c:pt idx="178">
                  <c:v>3442</c:v>
                </c:pt>
                <c:pt idx="179">
                  <c:v>4480</c:v>
                </c:pt>
                <c:pt idx="180">
                  <c:v>4868</c:v>
                </c:pt>
                <c:pt idx="181">
                  <c:v>4258</c:v>
                </c:pt>
                <c:pt idx="182">
                  <c:v>4184</c:v>
                </c:pt>
                <c:pt idx="183">
                  <c:v>5146</c:v>
                </c:pt>
                <c:pt idx="184">
                  <c:v>5364</c:v>
                </c:pt>
                <c:pt idx="185">
                  <c:v>4694</c:v>
                </c:pt>
                <c:pt idx="186">
                  <c:v>4396</c:v>
                </c:pt>
                <c:pt idx="187">
                  <c:v>5198</c:v>
                </c:pt>
                <c:pt idx="188">
                  <c:v>5242</c:v>
                </c:pt>
                <c:pt idx="189">
                  <c:v>4888</c:v>
                </c:pt>
                <c:pt idx="190">
                  <c:v>4368</c:v>
                </c:pt>
                <c:pt idx="191">
                  <c:v>4286</c:v>
                </c:pt>
                <c:pt idx="192">
                  <c:v>5250</c:v>
                </c:pt>
                <c:pt idx="193">
                  <c:v>4264</c:v>
                </c:pt>
                <c:pt idx="194">
                  <c:v>4986</c:v>
                </c:pt>
                <c:pt idx="195">
                  <c:v>4532</c:v>
                </c:pt>
                <c:pt idx="196">
                  <c:v>2448</c:v>
                </c:pt>
                <c:pt idx="197">
                  <c:v>3008</c:v>
                </c:pt>
                <c:pt idx="198">
                  <c:v>6664</c:v>
                </c:pt>
                <c:pt idx="199">
                  <c:v>4612</c:v>
                </c:pt>
                <c:pt idx="200">
                  <c:v>5458</c:v>
                </c:pt>
                <c:pt idx="201">
                  <c:v>4822</c:v>
                </c:pt>
                <c:pt idx="203">
                  <c:v>5370</c:v>
                </c:pt>
                <c:pt idx="204">
                  <c:v>1988</c:v>
                </c:pt>
                <c:pt idx="205">
                  <c:v>6534</c:v>
                </c:pt>
                <c:pt idx="206">
                  <c:v>5996</c:v>
                </c:pt>
                <c:pt idx="207">
                  <c:v>6240</c:v>
                </c:pt>
                <c:pt idx="208">
                  <c:v>6116</c:v>
                </c:pt>
                <c:pt idx="209">
                  <c:v>6738</c:v>
                </c:pt>
                <c:pt idx="210">
                  <c:v>5460</c:v>
                </c:pt>
                <c:pt idx="211">
                  <c:v>4500</c:v>
                </c:pt>
                <c:pt idx="212">
                  <c:v>3704</c:v>
                </c:pt>
                <c:pt idx="213">
                  <c:v>6558</c:v>
                </c:pt>
                <c:pt idx="214">
                  <c:v>5060</c:v>
                </c:pt>
                <c:pt idx="215">
                  <c:v>3192</c:v>
                </c:pt>
                <c:pt idx="216">
                  <c:v>5482</c:v>
                </c:pt>
                <c:pt idx="217">
                  <c:v>5312</c:v>
                </c:pt>
                <c:pt idx="218">
                  <c:v>4988</c:v>
                </c:pt>
                <c:pt idx="219">
                  <c:v>5410</c:v>
                </c:pt>
                <c:pt idx="220">
                  <c:v>5218</c:v>
                </c:pt>
                <c:pt idx="221">
                  <c:v>5138</c:v>
                </c:pt>
                <c:pt idx="222">
                  <c:v>7443</c:v>
                </c:pt>
                <c:pt idx="223">
                  <c:v>5326</c:v>
                </c:pt>
                <c:pt idx="224">
                  <c:v>4686</c:v>
                </c:pt>
                <c:pt idx="225">
                  <c:v>5122</c:v>
                </c:pt>
                <c:pt idx="226">
                  <c:v>7262</c:v>
                </c:pt>
                <c:pt idx="227">
                  <c:v>4900</c:v>
                </c:pt>
                <c:pt idx="228">
                  <c:v>4112</c:v>
                </c:pt>
                <c:pt idx="229">
                  <c:v>6252</c:v>
                </c:pt>
                <c:pt idx="230">
                  <c:v>5800</c:v>
                </c:pt>
                <c:pt idx="231">
                  <c:v>4690</c:v>
                </c:pt>
                <c:pt idx="232">
                  <c:v>5252</c:v>
                </c:pt>
                <c:pt idx="233">
                  <c:v>5610</c:v>
                </c:pt>
                <c:pt idx="234">
                  <c:v>6290</c:v>
                </c:pt>
                <c:pt idx="235">
                  <c:v>5858</c:v>
                </c:pt>
                <c:pt idx="236">
                  <c:v>5494</c:v>
                </c:pt>
                <c:pt idx="237">
                  <c:v>5424</c:v>
                </c:pt>
                <c:pt idx="238">
                  <c:v>5596</c:v>
                </c:pt>
                <c:pt idx="239">
                  <c:v>5594</c:v>
                </c:pt>
                <c:pt idx="240">
                  <c:v>6916</c:v>
                </c:pt>
                <c:pt idx="241">
                  <c:v>5356</c:v>
                </c:pt>
                <c:pt idx="242">
                  <c:v>6260</c:v>
                </c:pt>
                <c:pt idx="243">
                  <c:v>5770</c:v>
                </c:pt>
                <c:pt idx="244">
                  <c:v>6928</c:v>
                </c:pt>
                <c:pt idx="245">
                  <c:v>6308</c:v>
                </c:pt>
                <c:pt idx="246">
                  <c:v>5732</c:v>
                </c:pt>
                <c:pt idx="247">
                  <c:v>5430</c:v>
                </c:pt>
                <c:pt idx="248">
                  <c:v>6540</c:v>
                </c:pt>
                <c:pt idx="249">
                  <c:v>6582</c:v>
                </c:pt>
                <c:pt idx="250">
                  <c:v>6164</c:v>
                </c:pt>
                <c:pt idx="251">
                  <c:v>5528</c:v>
                </c:pt>
                <c:pt idx="252">
                  <c:v>5442</c:v>
                </c:pt>
                <c:pt idx="253">
                  <c:v>5608</c:v>
                </c:pt>
                <c:pt idx="254">
                  <c:v>6030</c:v>
                </c:pt>
                <c:pt idx="255">
                  <c:v>5124</c:v>
                </c:pt>
                <c:pt idx="256">
                  <c:v>3510</c:v>
                </c:pt>
                <c:pt idx="257">
                  <c:v>5798</c:v>
                </c:pt>
                <c:pt idx="258">
                  <c:v>6454</c:v>
                </c:pt>
                <c:pt idx="259">
                  <c:v>5530</c:v>
                </c:pt>
                <c:pt idx="260">
                  <c:v>3850</c:v>
                </c:pt>
                <c:pt idx="261">
                  <c:v>6600</c:v>
                </c:pt>
                <c:pt idx="262">
                  <c:v>5342</c:v>
                </c:pt>
                <c:pt idx="263">
                  <c:v>5343</c:v>
                </c:pt>
                <c:pt idx="264">
                  <c:v>4357</c:v>
                </c:pt>
                <c:pt idx="265">
                  <c:v>5014</c:v>
                </c:pt>
                <c:pt idx="266">
                  <c:v>5482</c:v>
                </c:pt>
                <c:pt idx="267">
                  <c:v>5156</c:v>
                </c:pt>
                <c:pt idx="268">
                  <c:v>5032</c:v>
                </c:pt>
                <c:pt idx="269">
                  <c:v>4416</c:v>
                </c:pt>
                <c:pt idx="270">
                  <c:v>6060</c:v>
                </c:pt>
                <c:pt idx="271">
                  <c:v>4522</c:v>
                </c:pt>
                <c:pt idx="272">
                  <c:v>5268</c:v>
                </c:pt>
                <c:pt idx="273">
                  <c:v>4104</c:v>
                </c:pt>
                <c:pt idx="274">
                  <c:v>4676</c:v>
                </c:pt>
                <c:pt idx="275">
                  <c:v>5032</c:v>
                </c:pt>
                <c:pt idx="276">
                  <c:v>2906</c:v>
                </c:pt>
                <c:pt idx="277">
                  <c:v>5224</c:v>
                </c:pt>
                <c:pt idx="278">
                  <c:v>3908</c:v>
                </c:pt>
                <c:pt idx="279">
                  <c:v>5112</c:v>
                </c:pt>
                <c:pt idx="280">
                  <c:v>3774</c:v>
                </c:pt>
                <c:pt idx="281">
                  <c:v>4396</c:v>
                </c:pt>
                <c:pt idx="282">
                  <c:v>4686</c:v>
                </c:pt>
                <c:pt idx="283">
                  <c:v>5220</c:v>
                </c:pt>
                <c:pt idx="284">
                  <c:v>3922</c:v>
                </c:pt>
                <c:pt idx="285">
                  <c:v>4266</c:v>
                </c:pt>
                <c:pt idx="286">
                  <c:v>4620</c:v>
                </c:pt>
                <c:pt idx="287">
                  <c:v>4820</c:v>
                </c:pt>
                <c:pt idx="288">
                  <c:v>5896</c:v>
                </c:pt>
                <c:pt idx="289">
                  <c:v>5897</c:v>
                </c:pt>
                <c:pt idx="290">
                  <c:v>5110</c:v>
                </c:pt>
                <c:pt idx="291">
                  <c:v>4672</c:v>
                </c:pt>
                <c:pt idx="292">
                  <c:v>4986</c:v>
                </c:pt>
                <c:pt idx="293">
                  <c:v>5586</c:v>
                </c:pt>
                <c:pt idx="294">
                  <c:v>5366</c:v>
                </c:pt>
                <c:pt idx="295">
                  <c:v>4234</c:v>
                </c:pt>
                <c:pt idx="296">
                  <c:v>4882</c:v>
                </c:pt>
                <c:pt idx="297">
                  <c:v>5360</c:v>
                </c:pt>
                <c:pt idx="298">
                  <c:v>5976</c:v>
                </c:pt>
                <c:pt idx="299">
                  <c:v>5372</c:v>
                </c:pt>
                <c:pt idx="300">
                  <c:v>4672</c:v>
                </c:pt>
                <c:pt idx="301">
                  <c:v>5808</c:v>
                </c:pt>
                <c:pt idx="302">
                  <c:v>6132</c:v>
                </c:pt>
                <c:pt idx="303">
                  <c:v>4798</c:v>
                </c:pt>
                <c:pt idx="304">
                  <c:v>4338</c:v>
                </c:pt>
                <c:pt idx="305">
                  <c:v>5010</c:v>
                </c:pt>
                <c:pt idx="306">
                  <c:v>5016</c:v>
                </c:pt>
                <c:pt idx="307">
                  <c:v>4088</c:v>
                </c:pt>
                <c:pt idx="308">
                  <c:v>4884</c:v>
                </c:pt>
                <c:pt idx="309">
                  <c:v>4786</c:v>
                </c:pt>
                <c:pt idx="310">
                  <c:v>4706</c:v>
                </c:pt>
                <c:pt idx="311">
                  <c:v>5140</c:v>
                </c:pt>
                <c:pt idx="312">
                  <c:v>3772</c:v>
                </c:pt>
                <c:pt idx="313">
                  <c:v>4934</c:v>
                </c:pt>
                <c:pt idx="314">
                  <c:v>4574</c:v>
                </c:pt>
                <c:pt idx="315">
                  <c:v>4636</c:v>
                </c:pt>
                <c:pt idx="316">
                  <c:v>4030</c:v>
                </c:pt>
                <c:pt idx="317">
                  <c:v>4818</c:v>
                </c:pt>
                <c:pt idx="318">
                  <c:v>4834</c:v>
                </c:pt>
                <c:pt idx="319">
                  <c:v>4324</c:v>
                </c:pt>
                <c:pt idx="320">
                  <c:v>4058</c:v>
                </c:pt>
                <c:pt idx="321">
                  <c:v>3788</c:v>
                </c:pt>
                <c:pt idx="322">
                  <c:v>4586</c:v>
                </c:pt>
                <c:pt idx="323">
                  <c:v>4208</c:v>
                </c:pt>
                <c:pt idx="324">
                  <c:v>2994</c:v>
                </c:pt>
                <c:pt idx="325">
                  <c:v>4180</c:v>
                </c:pt>
                <c:pt idx="326">
                  <c:v>4008</c:v>
                </c:pt>
                <c:pt idx="327">
                  <c:v>4008</c:v>
                </c:pt>
                <c:pt idx="328">
                  <c:v>4008</c:v>
                </c:pt>
                <c:pt idx="329">
                  <c:v>4008</c:v>
                </c:pt>
                <c:pt idx="330">
                  <c:v>3020</c:v>
                </c:pt>
                <c:pt idx="331">
                  <c:v>3592</c:v>
                </c:pt>
                <c:pt idx="332">
                  <c:v>2548</c:v>
                </c:pt>
                <c:pt idx="333">
                  <c:v>2964</c:v>
                </c:pt>
                <c:pt idx="334">
                  <c:v>4276</c:v>
                </c:pt>
                <c:pt idx="335">
                  <c:v>3144</c:v>
                </c:pt>
                <c:pt idx="336">
                  <c:v>2088</c:v>
                </c:pt>
                <c:pt idx="337">
                  <c:v>2042</c:v>
                </c:pt>
                <c:pt idx="338">
                  <c:v>2202</c:v>
                </c:pt>
                <c:pt idx="339">
                  <c:v>2634</c:v>
                </c:pt>
                <c:pt idx="340">
                  <c:v>2600</c:v>
                </c:pt>
                <c:pt idx="341">
                  <c:v>3384</c:v>
                </c:pt>
                <c:pt idx="342">
                  <c:v>2860</c:v>
                </c:pt>
                <c:pt idx="343">
                  <c:v>2706</c:v>
                </c:pt>
                <c:pt idx="344">
                  <c:v>2352</c:v>
                </c:pt>
                <c:pt idx="345">
                  <c:v>3188</c:v>
                </c:pt>
                <c:pt idx="346">
                  <c:v>2598</c:v>
                </c:pt>
                <c:pt idx="347">
                  <c:v>3392</c:v>
                </c:pt>
                <c:pt idx="348">
                  <c:v>2252</c:v>
                </c:pt>
                <c:pt idx="349">
                  <c:v>3234</c:v>
                </c:pt>
                <c:pt idx="350">
                  <c:v>2710</c:v>
                </c:pt>
                <c:pt idx="351">
                  <c:v>2650</c:v>
                </c:pt>
                <c:pt idx="352">
                  <c:v>2418</c:v>
                </c:pt>
                <c:pt idx="353">
                  <c:v>2474</c:v>
                </c:pt>
                <c:pt idx="354">
                  <c:v>1992</c:v>
                </c:pt>
                <c:pt idx="355">
                  <c:v>1882</c:v>
                </c:pt>
                <c:pt idx="356">
                  <c:v>1688</c:v>
                </c:pt>
                <c:pt idx="357">
                  <c:v>2922</c:v>
                </c:pt>
                <c:pt idx="358">
                  <c:v>2086</c:v>
                </c:pt>
                <c:pt idx="359">
                  <c:v>2484</c:v>
                </c:pt>
                <c:pt idx="360">
                  <c:v>2406</c:v>
                </c:pt>
                <c:pt idx="361">
                  <c:v>2406</c:v>
                </c:pt>
                <c:pt idx="362">
                  <c:v>2720</c:v>
                </c:pt>
                <c:pt idx="363">
                  <c:v>2184</c:v>
                </c:pt>
                <c:pt idx="364">
                  <c:v>2576</c:v>
                </c:pt>
                <c:pt idx="365">
                  <c:v>3148</c:v>
                </c:pt>
                <c:pt idx="366">
                  <c:v>5030</c:v>
                </c:pt>
                <c:pt idx="367">
                  <c:v>7062</c:v>
                </c:pt>
                <c:pt idx="368">
                  <c:v>5826</c:v>
                </c:pt>
                <c:pt idx="369">
                  <c:v>6628</c:v>
                </c:pt>
                <c:pt idx="370">
                  <c:v>2078</c:v>
                </c:pt>
                <c:pt idx="371">
                  <c:v>3898</c:v>
                </c:pt>
                <c:pt idx="372">
                  <c:v>4568</c:v>
                </c:pt>
                <c:pt idx="373">
                  <c:v>5102</c:v>
                </c:pt>
                <c:pt idx="374">
                  <c:v>5084</c:v>
                </c:pt>
                <c:pt idx="375">
                  <c:v>4684</c:v>
                </c:pt>
                <c:pt idx="376">
                  <c:v>5326</c:v>
                </c:pt>
                <c:pt idx="377">
                  <c:v>5310</c:v>
                </c:pt>
                <c:pt idx="378">
                  <c:v>4786</c:v>
                </c:pt>
                <c:pt idx="379">
                  <c:v>5346</c:v>
                </c:pt>
                <c:pt idx="380">
                  <c:v>4786</c:v>
                </c:pt>
                <c:pt idx="381">
                  <c:v>5030</c:v>
                </c:pt>
                <c:pt idx="382">
                  <c:v>4950</c:v>
                </c:pt>
                <c:pt idx="383">
                  <c:v>4050</c:v>
                </c:pt>
                <c:pt idx="384">
                  <c:v>5174</c:v>
                </c:pt>
                <c:pt idx="385">
                  <c:v>5232</c:v>
                </c:pt>
                <c:pt idx="386">
                  <c:v>4164</c:v>
                </c:pt>
                <c:pt idx="387">
                  <c:v>5462</c:v>
                </c:pt>
                <c:pt idx="388">
                  <c:v>4464</c:v>
                </c:pt>
                <c:pt idx="389">
                  <c:v>5024</c:v>
                </c:pt>
                <c:pt idx="390">
                  <c:v>4530</c:v>
                </c:pt>
                <c:pt idx="391">
                  <c:v>5434</c:v>
                </c:pt>
                <c:pt idx="392">
                  <c:v>5448</c:v>
                </c:pt>
                <c:pt idx="393">
                  <c:v>5524</c:v>
                </c:pt>
                <c:pt idx="394">
                  <c:v>3860</c:v>
                </c:pt>
                <c:pt idx="395">
                  <c:v>6114</c:v>
                </c:pt>
                <c:pt idx="396">
                  <c:v>2946</c:v>
                </c:pt>
                <c:pt idx="397">
                  <c:v>5362</c:v>
                </c:pt>
                <c:pt idx="398">
                  <c:v>4060</c:v>
                </c:pt>
                <c:pt idx="399">
                  <c:v>4566</c:v>
                </c:pt>
                <c:pt idx="400">
                  <c:v>5080</c:v>
                </c:pt>
                <c:pt idx="401">
                  <c:v>5508</c:v>
                </c:pt>
                <c:pt idx="402">
                  <c:v>5322</c:v>
                </c:pt>
                <c:pt idx="403">
                  <c:v>5070</c:v>
                </c:pt>
                <c:pt idx="404">
                  <c:v>4568</c:v>
                </c:pt>
                <c:pt idx="405">
                  <c:v>4650</c:v>
                </c:pt>
                <c:pt idx="406">
                  <c:v>6710</c:v>
                </c:pt>
                <c:pt idx="407">
                  <c:v>4940</c:v>
                </c:pt>
                <c:pt idx="408">
                  <c:v>2870</c:v>
                </c:pt>
                <c:pt idx="409">
                  <c:v>6264</c:v>
                </c:pt>
                <c:pt idx="410">
                  <c:v>4628</c:v>
                </c:pt>
                <c:pt idx="411">
                  <c:v>4260</c:v>
                </c:pt>
                <c:pt idx="412">
                  <c:v>4876</c:v>
                </c:pt>
                <c:pt idx="413">
                  <c:v>5708</c:v>
                </c:pt>
                <c:pt idx="414">
                  <c:v>5116</c:v>
                </c:pt>
                <c:pt idx="415">
                  <c:v>3550</c:v>
                </c:pt>
                <c:pt idx="416">
                  <c:v>4942</c:v>
                </c:pt>
                <c:pt idx="417">
                  <c:v>4942</c:v>
                </c:pt>
                <c:pt idx="418">
                  <c:v>5174</c:v>
                </c:pt>
                <c:pt idx="419">
                  <c:v>3758</c:v>
                </c:pt>
                <c:pt idx="420">
                  <c:v>4752</c:v>
                </c:pt>
                <c:pt idx="421">
                  <c:v>5196</c:v>
                </c:pt>
                <c:pt idx="422">
                  <c:v>4400</c:v>
                </c:pt>
                <c:pt idx="423">
                  <c:v>4238</c:v>
                </c:pt>
                <c:pt idx="424">
                  <c:v>4984</c:v>
                </c:pt>
                <c:pt idx="425">
                  <c:v>5634</c:v>
                </c:pt>
                <c:pt idx="426">
                  <c:v>5312</c:v>
                </c:pt>
                <c:pt idx="427">
                  <c:v>5414</c:v>
                </c:pt>
                <c:pt idx="428">
                  <c:v>4412</c:v>
                </c:pt>
                <c:pt idx="429">
                  <c:v>4870</c:v>
                </c:pt>
                <c:pt idx="430">
                  <c:v>3596</c:v>
                </c:pt>
                <c:pt idx="431">
                  <c:v>5874</c:v>
                </c:pt>
                <c:pt idx="432">
                  <c:v>4866</c:v>
                </c:pt>
                <c:pt idx="433">
                  <c:v>5364</c:v>
                </c:pt>
                <c:pt idx="434">
                  <c:v>5320</c:v>
                </c:pt>
                <c:pt idx="435">
                  <c:v>5270</c:v>
                </c:pt>
                <c:pt idx="436">
                  <c:v>4986</c:v>
                </c:pt>
                <c:pt idx="437">
                  <c:v>5168</c:v>
                </c:pt>
                <c:pt idx="438">
                  <c:v>5479</c:v>
                </c:pt>
                <c:pt idx="439">
                  <c:v>5348</c:v>
                </c:pt>
                <c:pt idx="440">
                  <c:v>4278</c:v>
                </c:pt>
                <c:pt idx="441">
                  <c:v>5224</c:v>
                </c:pt>
                <c:pt idx="442">
                  <c:v>5588</c:v>
                </c:pt>
                <c:pt idx="443">
                  <c:v>3818</c:v>
                </c:pt>
                <c:pt idx="444">
                  <c:v>4814</c:v>
                </c:pt>
                <c:pt idx="445">
                  <c:v>5562</c:v>
                </c:pt>
                <c:pt idx="446">
                  <c:v>5914</c:v>
                </c:pt>
                <c:pt idx="447">
                  <c:v>3778</c:v>
                </c:pt>
                <c:pt idx="448">
                  <c:v>5322</c:v>
                </c:pt>
                <c:pt idx="449">
                  <c:v>5500</c:v>
                </c:pt>
                <c:pt idx="450">
                  <c:v>6054</c:v>
                </c:pt>
                <c:pt idx="451">
                  <c:v>5064</c:v>
                </c:pt>
                <c:pt idx="452">
                  <c:v>5282</c:v>
                </c:pt>
                <c:pt idx="453">
                  <c:v>5746</c:v>
                </c:pt>
                <c:pt idx="454">
                  <c:v>4742</c:v>
                </c:pt>
                <c:pt idx="455">
                  <c:v>4932</c:v>
                </c:pt>
                <c:pt idx="456">
                  <c:v>4690</c:v>
                </c:pt>
                <c:pt idx="457">
                  <c:v>4448</c:v>
                </c:pt>
                <c:pt idx="458">
                  <c:v>3866</c:v>
                </c:pt>
                <c:pt idx="459">
                  <c:v>5518</c:v>
                </c:pt>
                <c:pt idx="460">
                  <c:v>4578</c:v>
                </c:pt>
                <c:pt idx="461">
                  <c:v>4914</c:v>
                </c:pt>
                <c:pt idx="462">
                  <c:v>3236</c:v>
                </c:pt>
                <c:pt idx="463">
                  <c:v>5234</c:v>
                </c:pt>
                <c:pt idx="464">
                  <c:v>4852</c:v>
                </c:pt>
                <c:pt idx="465">
                  <c:v>5158</c:v>
                </c:pt>
                <c:pt idx="466">
                  <c:v>4418</c:v>
                </c:pt>
                <c:pt idx="467">
                  <c:v>5230</c:v>
                </c:pt>
                <c:pt idx="468">
                  <c:v>3718</c:v>
                </c:pt>
                <c:pt idx="469">
                  <c:v>4900</c:v>
                </c:pt>
                <c:pt idx="470">
                  <c:v>5300</c:v>
                </c:pt>
                <c:pt idx="471">
                  <c:v>4028</c:v>
                </c:pt>
                <c:pt idx="472">
                  <c:v>4028</c:v>
                </c:pt>
                <c:pt idx="473">
                  <c:v>2740</c:v>
                </c:pt>
                <c:pt idx="474">
                  <c:v>3032</c:v>
                </c:pt>
                <c:pt idx="475">
                  <c:v>4264</c:v>
                </c:pt>
                <c:pt idx="476">
                  <c:v>4938</c:v>
                </c:pt>
                <c:pt idx="477">
                  <c:v>4938</c:v>
                </c:pt>
                <c:pt idx="478">
                  <c:v>3304</c:v>
                </c:pt>
                <c:pt idx="479">
                  <c:v>4358</c:v>
                </c:pt>
                <c:pt idx="480">
                  <c:v>3232</c:v>
                </c:pt>
                <c:pt idx="481">
                  <c:v>4502</c:v>
                </c:pt>
                <c:pt idx="482">
                  <c:v>3550</c:v>
                </c:pt>
                <c:pt idx="483">
                  <c:v>3018</c:v>
                </c:pt>
                <c:pt idx="484">
                  <c:v>3346</c:v>
                </c:pt>
                <c:pt idx="485">
                  <c:v>3712</c:v>
                </c:pt>
                <c:pt idx="486">
                  <c:v>3896</c:v>
                </c:pt>
                <c:pt idx="487">
                  <c:v>4184</c:v>
                </c:pt>
                <c:pt idx="488">
                  <c:v>4206</c:v>
                </c:pt>
                <c:pt idx="489">
                  <c:v>4206</c:v>
                </c:pt>
                <c:pt idx="490">
                  <c:v>4426</c:v>
                </c:pt>
                <c:pt idx="491">
                  <c:v>2798</c:v>
                </c:pt>
                <c:pt idx="492">
                  <c:v>4232</c:v>
                </c:pt>
                <c:pt idx="493">
                  <c:v>5270</c:v>
                </c:pt>
                <c:pt idx="494">
                  <c:v>3952</c:v>
                </c:pt>
                <c:pt idx="495">
                  <c:v>3182</c:v>
                </c:pt>
                <c:pt idx="496">
                  <c:v>4032</c:v>
                </c:pt>
                <c:pt idx="497">
                  <c:v>3124</c:v>
                </c:pt>
                <c:pt idx="498">
                  <c:v>4034</c:v>
                </c:pt>
                <c:pt idx="499">
                  <c:v>4264</c:v>
                </c:pt>
                <c:pt idx="500">
                  <c:v>3630</c:v>
                </c:pt>
                <c:pt idx="501">
                  <c:v>4214</c:v>
                </c:pt>
                <c:pt idx="502">
                  <c:v>4936</c:v>
                </c:pt>
                <c:pt idx="503">
                  <c:v>4312</c:v>
                </c:pt>
                <c:pt idx="504">
                  <c:v>3274</c:v>
                </c:pt>
                <c:pt idx="505">
                  <c:v>5896</c:v>
                </c:pt>
                <c:pt idx="506">
                  <c:v>4914</c:v>
                </c:pt>
                <c:pt idx="507">
                  <c:v>4622</c:v>
                </c:pt>
                <c:pt idx="508">
                  <c:v>4786</c:v>
                </c:pt>
                <c:pt idx="509">
                  <c:v>2404</c:v>
                </c:pt>
                <c:pt idx="510">
                  <c:v>4372</c:v>
                </c:pt>
                <c:pt idx="511">
                  <c:v>3168</c:v>
                </c:pt>
                <c:pt idx="512">
                  <c:v>3882</c:v>
                </c:pt>
                <c:pt idx="513">
                  <c:v>2094</c:v>
                </c:pt>
                <c:pt idx="514">
                  <c:v>4436</c:v>
                </c:pt>
                <c:pt idx="515">
                  <c:v>4384</c:v>
                </c:pt>
                <c:pt idx="516">
                  <c:v>4050</c:v>
                </c:pt>
                <c:pt idx="517">
                  <c:v>4222</c:v>
                </c:pt>
                <c:pt idx="518">
                  <c:v>3452</c:v>
                </c:pt>
                <c:pt idx="519">
                  <c:v>4054</c:v>
                </c:pt>
                <c:pt idx="520">
                  <c:v>4276</c:v>
                </c:pt>
                <c:pt idx="521">
                  <c:v>3736</c:v>
                </c:pt>
                <c:pt idx="522">
                  <c:v>3906</c:v>
                </c:pt>
                <c:pt idx="523">
                  <c:v>4170</c:v>
                </c:pt>
                <c:pt idx="524">
                  <c:v>4518</c:v>
                </c:pt>
                <c:pt idx="525">
                  <c:v>3114</c:v>
                </c:pt>
                <c:pt idx="526">
                  <c:v>4323</c:v>
                </c:pt>
                <c:pt idx="527">
                  <c:v>4146</c:v>
                </c:pt>
                <c:pt idx="528">
                  <c:v>4584</c:v>
                </c:pt>
                <c:pt idx="529">
                  <c:v>2616</c:v>
                </c:pt>
                <c:pt idx="530">
                  <c:v>5064</c:v>
                </c:pt>
                <c:pt idx="531">
                  <c:v>5064</c:v>
                </c:pt>
                <c:pt idx="532">
                  <c:v>5126</c:v>
                </c:pt>
                <c:pt idx="533">
                  <c:v>3260</c:v>
                </c:pt>
                <c:pt idx="534">
                  <c:v>4242</c:v>
                </c:pt>
                <c:pt idx="535">
                  <c:v>4786</c:v>
                </c:pt>
                <c:pt idx="536">
                  <c:v>5364</c:v>
                </c:pt>
                <c:pt idx="537">
                  <c:v>4032</c:v>
                </c:pt>
                <c:pt idx="538">
                  <c:v>4890</c:v>
                </c:pt>
                <c:pt idx="539">
                  <c:v>3936</c:v>
                </c:pt>
                <c:pt idx="540">
                  <c:v>3890</c:v>
                </c:pt>
                <c:pt idx="541">
                  <c:v>4124</c:v>
                </c:pt>
                <c:pt idx="542">
                  <c:v>4124</c:v>
                </c:pt>
                <c:pt idx="543">
                  <c:v>4744</c:v>
                </c:pt>
                <c:pt idx="544">
                  <c:v>4442</c:v>
                </c:pt>
                <c:pt idx="545">
                  <c:v>4710</c:v>
                </c:pt>
                <c:pt idx="546">
                  <c:v>4214</c:v>
                </c:pt>
                <c:pt idx="547">
                  <c:v>5050</c:v>
                </c:pt>
                <c:pt idx="548">
                  <c:v>3744</c:v>
                </c:pt>
                <c:pt idx="549">
                  <c:v>3366</c:v>
                </c:pt>
                <c:pt idx="550">
                  <c:v>4468</c:v>
                </c:pt>
                <c:pt idx="551">
                  <c:v>3102</c:v>
                </c:pt>
                <c:pt idx="552">
                  <c:v>4090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DB-4B54-B104-95DEC70A94CF}"/>
            </c:ext>
          </c:extLst>
        </c:ser>
        <c:ser>
          <c:idx val="2"/>
          <c:order val="2"/>
          <c:tx>
            <c:v>AnR C</c:v>
          </c:tx>
          <c:spPr>
            <a:ln w="9525" cap="rnd" cmpd="sng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 cmpd="sng">
                <a:solidFill>
                  <a:schemeClr val="tx1"/>
                </a:solidFill>
                <a:prstDash val="solid"/>
              </a:ln>
              <a:effectLst/>
            </c:spPr>
          </c:marker>
          <c:cat>
            <c:numRef>
              <c:f>运行数据!$A$7:$A$999</c:f>
              <c:numCache>
                <c:formatCode>m/d/yyyy</c:formatCode>
                <c:ptCount val="993"/>
                <c:pt idx="0">
                  <c:v>43424</c:v>
                </c:pt>
                <c:pt idx="1">
                  <c:v>43425</c:v>
                </c:pt>
                <c:pt idx="2">
                  <c:v>43426</c:v>
                </c:pt>
                <c:pt idx="3">
                  <c:v>43427</c:v>
                </c:pt>
                <c:pt idx="4">
                  <c:v>43428</c:v>
                </c:pt>
                <c:pt idx="5">
                  <c:v>43429</c:v>
                </c:pt>
                <c:pt idx="6">
                  <c:v>43430</c:v>
                </c:pt>
                <c:pt idx="7">
                  <c:v>43431</c:v>
                </c:pt>
                <c:pt idx="8">
                  <c:v>43432</c:v>
                </c:pt>
                <c:pt idx="9">
                  <c:v>43433</c:v>
                </c:pt>
                <c:pt idx="10">
                  <c:v>43434</c:v>
                </c:pt>
                <c:pt idx="11">
                  <c:v>43435</c:v>
                </c:pt>
                <c:pt idx="12">
                  <c:v>43436</c:v>
                </c:pt>
                <c:pt idx="13">
                  <c:v>43437</c:v>
                </c:pt>
                <c:pt idx="14">
                  <c:v>43438</c:v>
                </c:pt>
                <c:pt idx="15">
                  <c:v>43439</c:v>
                </c:pt>
                <c:pt idx="16">
                  <c:v>43440</c:v>
                </c:pt>
                <c:pt idx="17">
                  <c:v>43441</c:v>
                </c:pt>
                <c:pt idx="18">
                  <c:v>43442</c:v>
                </c:pt>
                <c:pt idx="19">
                  <c:v>43443</c:v>
                </c:pt>
                <c:pt idx="20">
                  <c:v>43444</c:v>
                </c:pt>
                <c:pt idx="21">
                  <c:v>43445</c:v>
                </c:pt>
                <c:pt idx="22">
                  <c:v>43446</c:v>
                </c:pt>
                <c:pt idx="23">
                  <c:v>43447</c:v>
                </c:pt>
                <c:pt idx="24">
                  <c:v>43448</c:v>
                </c:pt>
                <c:pt idx="25">
                  <c:v>43449</c:v>
                </c:pt>
                <c:pt idx="26">
                  <c:v>43450</c:v>
                </c:pt>
                <c:pt idx="27">
                  <c:v>43451</c:v>
                </c:pt>
                <c:pt idx="28">
                  <c:v>43452</c:v>
                </c:pt>
                <c:pt idx="29">
                  <c:v>43453</c:v>
                </c:pt>
                <c:pt idx="30">
                  <c:v>43454</c:v>
                </c:pt>
                <c:pt idx="31">
                  <c:v>43455</c:v>
                </c:pt>
                <c:pt idx="32">
                  <c:v>43456</c:v>
                </c:pt>
                <c:pt idx="33">
                  <c:v>43457</c:v>
                </c:pt>
                <c:pt idx="34">
                  <c:v>43458</c:v>
                </c:pt>
                <c:pt idx="35">
                  <c:v>43459</c:v>
                </c:pt>
                <c:pt idx="36">
                  <c:v>43460</c:v>
                </c:pt>
                <c:pt idx="37">
                  <c:v>43461</c:v>
                </c:pt>
                <c:pt idx="38">
                  <c:v>43462</c:v>
                </c:pt>
                <c:pt idx="39">
                  <c:v>43463</c:v>
                </c:pt>
                <c:pt idx="40">
                  <c:v>43464</c:v>
                </c:pt>
                <c:pt idx="41">
                  <c:v>43465</c:v>
                </c:pt>
                <c:pt idx="42">
                  <c:v>43466</c:v>
                </c:pt>
                <c:pt idx="43">
                  <c:v>43467</c:v>
                </c:pt>
                <c:pt idx="44">
                  <c:v>43468</c:v>
                </c:pt>
                <c:pt idx="45">
                  <c:v>43469</c:v>
                </c:pt>
                <c:pt idx="46">
                  <c:v>43470</c:v>
                </c:pt>
                <c:pt idx="47">
                  <c:v>43471</c:v>
                </c:pt>
                <c:pt idx="48">
                  <c:v>43472</c:v>
                </c:pt>
                <c:pt idx="49">
                  <c:v>43473</c:v>
                </c:pt>
                <c:pt idx="50">
                  <c:v>43474</c:v>
                </c:pt>
                <c:pt idx="51">
                  <c:v>43475</c:v>
                </c:pt>
                <c:pt idx="52">
                  <c:v>43476</c:v>
                </c:pt>
                <c:pt idx="53">
                  <c:v>43477</c:v>
                </c:pt>
                <c:pt idx="54">
                  <c:v>43478</c:v>
                </c:pt>
                <c:pt idx="55">
                  <c:v>43479</c:v>
                </c:pt>
                <c:pt idx="56">
                  <c:v>43480</c:v>
                </c:pt>
                <c:pt idx="57">
                  <c:v>43481</c:v>
                </c:pt>
                <c:pt idx="58">
                  <c:v>43482</c:v>
                </c:pt>
                <c:pt idx="59">
                  <c:v>43483</c:v>
                </c:pt>
                <c:pt idx="60">
                  <c:v>43484</c:v>
                </c:pt>
                <c:pt idx="61">
                  <c:v>43485</c:v>
                </c:pt>
                <c:pt idx="62">
                  <c:v>43486</c:v>
                </c:pt>
                <c:pt idx="63">
                  <c:v>43487</c:v>
                </c:pt>
                <c:pt idx="64">
                  <c:v>43488</c:v>
                </c:pt>
                <c:pt idx="65">
                  <c:v>43489</c:v>
                </c:pt>
                <c:pt idx="66">
                  <c:v>43490</c:v>
                </c:pt>
                <c:pt idx="67">
                  <c:v>43491</c:v>
                </c:pt>
                <c:pt idx="68">
                  <c:v>43492</c:v>
                </c:pt>
                <c:pt idx="69">
                  <c:v>43493</c:v>
                </c:pt>
                <c:pt idx="70">
                  <c:v>43494</c:v>
                </c:pt>
                <c:pt idx="71">
                  <c:v>43495</c:v>
                </c:pt>
                <c:pt idx="72">
                  <c:v>43496</c:v>
                </c:pt>
                <c:pt idx="73">
                  <c:v>43497</c:v>
                </c:pt>
                <c:pt idx="74">
                  <c:v>43498</c:v>
                </c:pt>
                <c:pt idx="75">
                  <c:v>43499</c:v>
                </c:pt>
                <c:pt idx="76">
                  <c:v>43500</c:v>
                </c:pt>
                <c:pt idx="77">
                  <c:v>43501</c:v>
                </c:pt>
                <c:pt idx="78">
                  <c:v>43502</c:v>
                </c:pt>
                <c:pt idx="79">
                  <c:v>43503</c:v>
                </c:pt>
                <c:pt idx="80">
                  <c:v>43504</c:v>
                </c:pt>
                <c:pt idx="81">
                  <c:v>43505</c:v>
                </c:pt>
                <c:pt idx="82">
                  <c:v>43506</c:v>
                </c:pt>
                <c:pt idx="83">
                  <c:v>43507</c:v>
                </c:pt>
                <c:pt idx="84">
                  <c:v>43508</c:v>
                </c:pt>
                <c:pt idx="85">
                  <c:v>43509</c:v>
                </c:pt>
                <c:pt idx="86">
                  <c:v>43510</c:v>
                </c:pt>
                <c:pt idx="87">
                  <c:v>43511</c:v>
                </c:pt>
                <c:pt idx="88">
                  <c:v>43512</c:v>
                </c:pt>
                <c:pt idx="89">
                  <c:v>43513</c:v>
                </c:pt>
                <c:pt idx="90">
                  <c:v>43514</c:v>
                </c:pt>
                <c:pt idx="91">
                  <c:v>43515</c:v>
                </c:pt>
                <c:pt idx="92">
                  <c:v>43516</c:v>
                </c:pt>
                <c:pt idx="93">
                  <c:v>43517</c:v>
                </c:pt>
                <c:pt idx="94">
                  <c:v>43518</c:v>
                </c:pt>
                <c:pt idx="95">
                  <c:v>43519</c:v>
                </c:pt>
                <c:pt idx="96">
                  <c:v>43520</c:v>
                </c:pt>
                <c:pt idx="97">
                  <c:v>43521</c:v>
                </c:pt>
                <c:pt idx="98">
                  <c:v>43522</c:v>
                </c:pt>
                <c:pt idx="99">
                  <c:v>43523</c:v>
                </c:pt>
                <c:pt idx="100">
                  <c:v>43524</c:v>
                </c:pt>
                <c:pt idx="101">
                  <c:v>43525</c:v>
                </c:pt>
                <c:pt idx="102">
                  <c:v>43526</c:v>
                </c:pt>
                <c:pt idx="103">
                  <c:v>43527</c:v>
                </c:pt>
                <c:pt idx="104">
                  <c:v>43528</c:v>
                </c:pt>
                <c:pt idx="105">
                  <c:v>43529</c:v>
                </c:pt>
                <c:pt idx="106">
                  <c:v>43530</c:v>
                </c:pt>
                <c:pt idx="107">
                  <c:v>43531</c:v>
                </c:pt>
                <c:pt idx="108">
                  <c:v>43532</c:v>
                </c:pt>
                <c:pt idx="109">
                  <c:v>43533</c:v>
                </c:pt>
                <c:pt idx="110">
                  <c:v>43534</c:v>
                </c:pt>
                <c:pt idx="111">
                  <c:v>43535</c:v>
                </c:pt>
                <c:pt idx="112">
                  <c:v>43536</c:v>
                </c:pt>
                <c:pt idx="113">
                  <c:v>43537</c:v>
                </c:pt>
                <c:pt idx="114">
                  <c:v>43538</c:v>
                </c:pt>
                <c:pt idx="115">
                  <c:v>43539</c:v>
                </c:pt>
                <c:pt idx="116">
                  <c:v>43540</c:v>
                </c:pt>
                <c:pt idx="117">
                  <c:v>43541</c:v>
                </c:pt>
                <c:pt idx="118">
                  <c:v>43542</c:v>
                </c:pt>
                <c:pt idx="119">
                  <c:v>43543</c:v>
                </c:pt>
                <c:pt idx="120">
                  <c:v>43544</c:v>
                </c:pt>
                <c:pt idx="121">
                  <c:v>43545</c:v>
                </c:pt>
                <c:pt idx="122">
                  <c:v>43546</c:v>
                </c:pt>
                <c:pt idx="123">
                  <c:v>43547</c:v>
                </c:pt>
                <c:pt idx="124">
                  <c:v>43548</c:v>
                </c:pt>
                <c:pt idx="125">
                  <c:v>43549</c:v>
                </c:pt>
                <c:pt idx="126">
                  <c:v>43550</c:v>
                </c:pt>
                <c:pt idx="127">
                  <c:v>43551</c:v>
                </c:pt>
                <c:pt idx="128">
                  <c:v>43552</c:v>
                </c:pt>
                <c:pt idx="129">
                  <c:v>43553</c:v>
                </c:pt>
                <c:pt idx="130">
                  <c:v>43554</c:v>
                </c:pt>
                <c:pt idx="131">
                  <c:v>43555</c:v>
                </c:pt>
                <c:pt idx="132">
                  <c:v>43556</c:v>
                </c:pt>
                <c:pt idx="133">
                  <c:v>43557</c:v>
                </c:pt>
                <c:pt idx="134">
                  <c:v>43558</c:v>
                </c:pt>
                <c:pt idx="135">
                  <c:v>43559</c:v>
                </c:pt>
                <c:pt idx="136">
                  <c:v>43560</c:v>
                </c:pt>
                <c:pt idx="137">
                  <c:v>43561</c:v>
                </c:pt>
                <c:pt idx="138">
                  <c:v>43562</c:v>
                </c:pt>
                <c:pt idx="139">
                  <c:v>43563</c:v>
                </c:pt>
                <c:pt idx="140">
                  <c:v>43564</c:v>
                </c:pt>
                <c:pt idx="141">
                  <c:v>43565</c:v>
                </c:pt>
                <c:pt idx="142">
                  <c:v>43566</c:v>
                </c:pt>
                <c:pt idx="143">
                  <c:v>43567</c:v>
                </c:pt>
                <c:pt idx="144">
                  <c:v>43568</c:v>
                </c:pt>
                <c:pt idx="145">
                  <c:v>43569</c:v>
                </c:pt>
                <c:pt idx="146">
                  <c:v>43570</c:v>
                </c:pt>
                <c:pt idx="147">
                  <c:v>43571</c:v>
                </c:pt>
                <c:pt idx="148">
                  <c:v>43572</c:v>
                </c:pt>
                <c:pt idx="149">
                  <c:v>43573</c:v>
                </c:pt>
                <c:pt idx="150">
                  <c:v>43574</c:v>
                </c:pt>
                <c:pt idx="151">
                  <c:v>43575</c:v>
                </c:pt>
                <c:pt idx="152">
                  <c:v>43576</c:v>
                </c:pt>
                <c:pt idx="153">
                  <c:v>43577</c:v>
                </c:pt>
                <c:pt idx="154">
                  <c:v>43578</c:v>
                </c:pt>
                <c:pt idx="155">
                  <c:v>43579</c:v>
                </c:pt>
                <c:pt idx="156">
                  <c:v>43580</c:v>
                </c:pt>
                <c:pt idx="157">
                  <c:v>43581</c:v>
                </c:pt>
                <c:pt idx="158">
                  <c:v>43582</c:v>
                </c:pt>
                <c:pt idx="159">
                  <c:v>43583</c:v>
                </c:pt>
                <c:pt idx="160">
                  <c:v>43584</c:v>
                </c:pt>
                <c:pt idx="161">
                  <c:v>43585</c:v>
                </c:pt>
                <c:pt idx="162">
                  <c:v>43586</c:v>
                </c:pt>
                <c:pt idx="163">
                  <c:v>43587</c:v>
                </c:pt>
                <c:pt idx="164">
                  <c:v>43588</c:v>
                </c:pt>
                <c:pt idx="165">
                  <c:v>43589</c:v>
                </c:pt>
                <c:pt idx="166">
                  <c:v>43590</c:v>
                </c:pt>
                <c:pt idx="167">
                  <c:v>43591</c:v>
                </c:pt>
                <c:pt idx="168">
                  <c:v>43592</c:v>
                </c:pt>
                <c:pt idx="169">
                  <c:v>43593</c:v>
                </c:pt>
                <c:pt idx="170">
                  <c:v>43594</c:v>
                </c:pt>
                <c:pt idx="171">
                  <c:v>43595</c:v>
                </c:pt>
                <c:pt idx="172">
                  <c:v>43596</c:v>
                </c:pt>
                <c:pt idx="173">
                  <c:v>43597</c:v>
                </c:pt>
                <c:pt idx="174">
                  <c:v>43598</c:v>
                </c:pt>
                <c:pt idx="175">
                  <c:v>43599</c:v>
                </c:pt>
                <c:pt idx="176">
                  <c:v>43600</c:v>
                </c:pt>
                <c:pt idx="177">
                  <c:v>43601</c:v>
                </c:pt>
                <c:pt idx="178">
                  <c:v>43602</c:v>
                </c:pt>
                <c:pt idx="179">
                  <c:v>43603</c:v>
                </c:pt>
                <c:pt idx="180">
                  <c:v>43604</c:v>
                </c:pt>
                <c:pt idx="181">
                  <c:v>43605</c:v>
                </c:pt>
                <c:pt idx="182">
                  <c:v>43606</c:v>
                </c:pt>
                <c:pt idx="183">
                  <c:v>43607</c:v>
                </c:pt>
                <c:pt idx="184">
                  <c:v>43608</c:v>
                </c:pt>
                <c:pt idx="185">
                  <c:v>43609</c:v>
                </c:pt>
                <c:pt idx="186">
                  <c:v>43610</c:v>
                </c:pt>
                <c:pt idx="187">
                  <c:v>43611</c:v>
                </c:pt>
                <c:pt idx="188">
                  <c:v>43612</c:v>
                </c:pt>
                <c:pt idx="189">
                  <c:v>43613</c:v>
                </c:pt>
                <c:pt idx="190">
                  <c:v>43614</c:v>
                </c:pt>
                <c:pt idx="191">
                  <c:v>43615</c:v>
                </c:pt>
                <c:pt idx="192">
                  <c:v>43616</c:v>
                </c:pt>
                <c:pt idx="193">
                  <c:v>43617</c:v>
                </c:pt>
                <c:pt idx="194">
                  <c:v>43618</c:v>
                </c:pt>
                <c:pt idx="195">
                  <c:v>43619</c:v>
                </c:pt>
                <c:pt idx="196">
                  <c:v>43620</c:v>
                </c:pt>
                <c:pt idx="197">
                  <c:v>43621</c:v>
                </c:pt>
                <c:pt idx="198">
                  <c:v>43622</c:v>
                </c:pt>
                <c:pt idx="199">
                  <c:v>43623</c:v>
                </c:pt>
                <c:pt idx="200">
                  <c:v>43624</c:v>
                </c:pt>
                <c:pt idx="201">
                  <c:v>43625</c:v>
                </c:pt>
                <c:pt idx="202">
                  <c:v>43626</c:v>
                </c:pt>
                <c:pt idx="203">
                  <c:v>43627</c:v>
                </c:pt>
                <c:pt idx="204">
                  <c:v>43628</c:v>
                </c:pt>
                <c:pt idx="205">
                  <c:v>43629</c:v>
                </c:pt>
                <c:pt idx="206">
                  <c:v>43630</c:v>
                </c:pt>
                <c:pt idx="207">
                  <c:v>43631</c:v>
                </c:pt>
                <c:pt idx="208">
                  <c:v>43632</c:v>
                </c:pt>
                <c:pt idx="209">
                  <c:v>43633</c:v>
                </c:pt>
                <c:pt idx="210">
                  <c:v>43634</c:v>
                </c:pt>
                <c:pt idx="211">
                  <c:v>43635</c:v>
                </c:pt>
                <c:pt idx="212">
                  <c:v>43636</c:v>
                </c:pt>
                <c:pt idx="213">
                  <c:v>43637</c:v>
                </c:pt>
                <c:pt idx="214">
                  <c:v>43638</c:v>
                </c:pt>
                <c:pt idx="215">
                  <c:v>43639</c:v>
                </c:pt>
                <c:pt idx="216">
                  <c:v>43640</c:v>
                </c:pt>
                <c:pt idx="217">
                  <c:v>43641</c:v>
                </c:pt>
                <c:pt idx="218">
                  <c:v>43642</c:v>
                </c:pt>
                <c:pt idx="219">
                  <c:v>43643</c:v>
                </c:pt>
                <c:pt idx="220">
                  <c:v>43644</c:v>
                </c:pt>
                <c:pt idx="221">
                  <c:v>43645</c:v>
                </c:pt>
                <c:pt idx="222">
                  <c:v>43646</c:v>
                </c:pt>
                <c:pt idx="223">
                  <c:v>43647</c:v>
                </c:pt>
                <c:pt idx="224">
                  <c:v>43648</c:v>
                </c:pt>
                <c:pt idx="225">
                  <c:v>43649</c:v>
                </c:pt>
                <c:pt idx="226">
                  <c:v>43650</c:v>
                </c:pt>
                <c:pt idx="227">
                  <c:v>43651</c:v>
                </c:pt>
                <c:pt idx="228">
                  <c:v>43652</c:v>
                </c:pt>
                <c:pt idx="229">
                  <c:v>43653</c:v>
                </c:pt>
                <c:pt idx="230">
                  <c:v>43654</c:v>
                </c:pt>
                <c:pt idx="231">
                  <c:v>43655</c:v>
                </c:pt>
                <c:pt idx="232">
                  <c:v>43656</c:v>
                </c:pt>
                <c:pt idx="233">
                  <c:v>43657</c:v>
                </c:pt>
                <c:pt idx="234">
                  <c:v>43658</c:v>
                </c:pt>
                <c:pt idx="235">
                  <c:v>43659</c:v>
                </c:pt>
                <c:pt idx="236">
                  <c:v>43660</c:v>
                </c:pt>
                <c:pt idx="237">
                  <c:v>43661</c:v>
                </c:pt>
                <c:pt idx="238">
                  <c:v>43662</c:v>
                </c:pt>
                <c:pt idx="239">
                  <c:v>43663</c:v>
                </c:pt>
                <c:pt idx="240">
                  <c:v>43664</c:v>
                </c:pt>
                <c:pt idx="241">
                  <c:v>43665</c:v>
                </c:pt>
                <c:pt idx="242">
                  <c:v>43666</c:v>
                </c:pt>
                <c:pt idx="243">
                  <c:v>43667</c:v>
                </c:pt>
                <c:pt idx="244">
                  <c:v>43668</c:v>
                </c:pt>
                <c:pt idx="245">
                  <c:v>43669</c:v>
                </c:pt>
                <c:pt idx="246">
                  <c:v>43670</c:v>
                </c:pt>
                <c:pt idx="247">
                  <c:v>43671</c:v>
                </c:pt>
                <c:pt idx="248">
                  <c:v>43672</c:v>
                </c:pt>
                <c:pt idx="249">
                  <c:v>43673</c:v>
                </c:pt>
                <c:pt idx="250">
                  <c:v>43674</c:v>
                </c:pt>
                <c:pt idx="251">
                  <c:v>43675</c:v>
                </c:pt>
                <c:pt idx="252">
                  <c:v>43676</c:v>
                </c:pt>
                <c:pt idx="253">
                  <c:v>43677</c:v>
                </c:pt>
                <c:pt idx="254">
                  <c:v>43678</c:v>
                </c:pt>
                <c:pt idx="255">
                  <c:v>43679</c:v>
                </c:pt>
                <c:pt idx="256">
                  <c:v>43680</c:v>
                </c:pt>
                <c:pt idx="257">
                  <c:v>43681</c:v>
                </c:pt>
                <c:pt idx="258">
                  <c:v>43682</c:v>
                </c:pt>
                <c:pt idx="259">
                  <c:v>43683</c:v>
                </c:pt>
                <c:pt idx="260">
                  <c:v>43684</c:v>
                </c:pt>
                <c:pt idx="261">
                  <c:v>43685</c:v>
                </c:pt>
                <c:pt idx="262">
                  <c:v>43686</c:v>
                </c:pt>
                <c:pt idx="263">
                  <c:v>43687</c:v>
                </c:pt>
                <c:pt idx="264">
                  <c:v>43688</c:v>
                </c:pt>
                <c:pt idx="265">
                  <c:v>43689</c:v>
                </c:pt>
                <c:pt idx="266">
                  <c:v>43690</c:v>
                </c:pt>
                <c:pt idx="267">
                  <c:v>43691</c:v>
                </c:pt>
                <c:pt idx="268">
                  <c:v>43692</c:v>
                </c:pt>
                <c:pt idx="269">
                  <c:v>43693</c:v>
                </c:pt>
                <c:pt idx="270">
                  <c:v>43694</c:v>
                </c:pt>
                <c:pt idx="271">
                  <c:v>43695</c:v>
                </c:pt>
                <c:pt idx="272">
                  <c:v>43696</c:v>
                </c:pt>
                <c:pt idx="273">
                  <c:v>43697</c:v>
                </c:pt>
                <c:pt idx="274">
                  <c:v>43698</c:v>
                </c:pt>
                <c:pt idx="275">
                  <c:v>43699</c:v>
                </c:pt>
                <c:pt idx="276">
                  <c:v>43700</c:v>
                </c:pt>
                <c:pt idx="277">
                  <c:v>43701</c:v>
                </c:pt>
                <c:pt idx="278">
                  <c:v>43702</c:v>
                </c:pt>
                <c:pt idx="279">
                  <c:v>43703</c:v>
                </c:pt>
                <c:pt idx="280">
                  <c:v>43704</c:v>
                </c:pt>
                <c:pt idx="281">
                  <c:v>43705</c:v>
                </c:pt>
                <c:pt idx="282">
                  <c:v>43706</c:v>
                </c:pt>
                <c:pt idx="283">
                  <c:v>43707</c:v>
                </c:pt>
                <c:pt idx="284">
                  <c:v>43708</c:v>
                </c:pt>
                <c:pt idx="285">
                  <c:v>43709</c:v>
                </c:pt>
                <c:pt idx="286">
                  <c:v>43710</c:v>
                </c:pt>
                <c:pt idx="287">
                  <c:v>43711</c:v>
                </c:pt>
                <c:pt idx="288">
                  <c:v>43712</c:v>
                </c:pt>
                <c:pt idx="289">
                  <c:v>43713</c:v>
                </c:pt>
                <c:pt idx="290">
                  <c:v>43714</c:v>
                </c:pt>
                <c:pt idx="291">
                  <c:v>43715</c:v>
                </c:pt>
                <c:pt idx="292">
                  <c:v>43716</c:v>
                </c:pt>
                <c:pt idx="293">
                  <c:v>43717</c:v>
                </c:pt>
                <c:pt idx="294">
                  <c:v>43718</c:v>
                </c:pt>
                <c:pt idx="295">
                  <c:v>43719</c:v>
                </c:pt>
                <c:pt idx="296">
                  <c:v>43720</c:v>
                </c:pt>
                <c:pt idx="297">
                  <c:v>43721</c:v>
                </c:pt>
                <c:pt idx="298">
                  <c:v>43722</c:v>
                </c:pt>
                <c:pt idx="299">
                  <c:v>43723</c:v>
                </c:pt>
                <c:pt idx="300">
                  <c:v>43724</c:v>
                </c:pt>
                <c:pt idx="301">
                  <c:v>43725</c:v>
                </c:pt>
                <c:pt idx="302">
                  <c:v>43726</c:v>
                </c:pt>
                <c:pt idx="303">
                  <c:v>43727</c:v>
                </c:pt>
                <c:pt idx="304">
                  <c:v>43728</c:v>
                </c:pt>
                <c:pt idx="305">
                  <c:v>43729</c:v>
                </c:pt>
                <c:pt idx="306">
                  <c:v>43730</c:v>
                </c:pt>
                <c:pt idx="307">
                  <c:v>43731</c:v>
                </c:pt>
                <c:pt idx="308">
                  <c:v>43732</c:v>
                </c:pt>
                <c:pt idx="309">
                  <c:v>43733</c:v>
                </c:pt>
                <c:pt idx="310">
                  <c:v>43734</c:v>
                </c:pt>
                <c:pt idx="311">
                  <c:v>43735</c:v>
                </c:pt>
                <c:pt idx="312">
                  <c:v>43736</c:v>
                </c:pt>
                <c:pt idx="313">
                  <c:v>43737</c:v>
                </c:pt>
                <c:pt idx="314">
                  <c:v>43738</c:v>
                </c:pt>
                <c:pt idx="315">
                  <c:v>43739</c:v>
                </c:pt>
                <c:pt idx="316">
                  <c:v>43740</c:v>
                </c:pt>
                <c:pt idx="317">
                  <c:v>43741</c:v>
                </c:pt>
                <c:pt idx="318">
                  <c:v>43742</c:v>
                </c:pt>
                <c:pt idx="319">
                  <c:v>43743</c:v>
                </c:pt>
                <c:pt idx="320">
                  <c:v>43744</c:v>
                </c:pt>
                <c:pt idx="321">
                  <c:v>43745</c:v>
                </c:pt>
                <c:pt idx="322">
                  <c:v>43746</c:v>
                </c:pt>
                <c:pt idx="323">
                  <c:v>43747</c:v>
                </c:pt>
                <c:pt idx="324">
                  <c:v>43748</c:v>
                </c:pt>
                <c:pt idx="325">
                  <c:v>43749</c:v>
                </c:pt>
                <c:pt idx="326">
                  <c:v>43750</c:v>
                </c:pt>
                <c:pt idx="327">
                  <c:v>43751</c:v>
                </c:pt>
                <c:pt idx="328">
                  <c:v>43752</c:v>
                </c:pt>
                <c:pt idx="329">
                  <c:v>43753</c:v>
                </c:pt>
                <c:pt idx="330">
                  <c:v>43754</c:v>
                </c:pt>
                <c:pt idx="331">
                  <c:v>43755</c:v>
                </c:pt>
                <c:pt idx="332">
                  <c:v>43756</c:v>
                </c:pt>
                <c:pt idx="333">
                  <c:v>43757</c:v>
                </c:pt>
                <c:pt idx="334">
                  <c:v>43758</c:v>
                </c:pt>
                <c:pt idx="335">
                  <c:v>43759</c:v>
                </c:pt>
                <c:pt idx="336">
                  <c:v>43760</c:v>
                </c:pt>
                <c:pt idx="337">
                  <c:v>43761</c:v>
                </c:pt>
                <c:pt idx="338">
                  <c:v>43762</c:v>
                </c:pt>
                <c:pt idx="339">
                  <c:v>43763</c:v>
                </c:pt>
                <c:pt idx="340">
                  <c:v>43764</c:v>
                </c:pt>
                <c:pt idx="341">
                  <c:v>43765</c:v>
                </c:pt>
                <c:pt idx="342">
                  <c:v>43766</c:v>
                </c:pt>
                <c:pt idx="343">
                  <c:v>43767</c:v>
                </c:pt>
                <c:pt idx="344">
                  <c:v>43768</c:v>
                </c:pt>
                <c:pt idx="345">
                  <c:v>43769</c:v>
                </c:pt>
                <c:pt idx="346">
                  <c:v>43770</c:v>
                </c:pt>
                <c:pt idx="347">
                  <c:v>43771</c:v>
                </c:pt>
                <c:pt idx="348">
                  <c:v>43772</c:v>
                </c:pt>
                <c:pt idx="349">
                  <c:v>43773</c:v>
                </c:pt>
                <c:pt idx="350">
                  <c:v>43774</c:v>
                </c:pt>
                <c:pt idx="351">
                  <c:v>43775</c:v>
                </c:pt>
                <c:pt idx="352">
                  <c:v>43776</c:v>
                </c:pt>
                <c:pt idx="353">
                  <c:v>43777</c:v>
                </c:pt>
                <c:pt idx="354">
                  <c:v>43778</c:v>
                </c:pt>
                <c:pt idx="355">
                  <c:v>43779</c:v>
                </c:pt>
                <c:pt idx="356">
                  <c:v>43780</c:v>
                </c:pt>
                <c:pt idx="357">
                  <c:v>43781</c:v>
                </c:pt>
                <c:pt idx="358">
                  <c:v>43782</c:v>
                </c:pt>
                <c:pt idx="359">
                  <c:v>43783</c:v>
                </c:pt>
                <c:pt idx="360">
                  <c:v>43784</c:v>
                </c:pt>
                <c:pt idx="361">
                  <c:v>43785</c:v>
                </c:pt>
                <c:pt idx="362">
                  <c:v>43786</c:v>
                </c:pt>
                <c:pt idx="363">
                  <c:v>43787</c:v>
                </c:pt>
                <c:pt idx="364">
                  <c:v>43788</c:v>
                </c:pt>
                <c:pt idx="365">
                  <c:v>43789</c:v>
                </c:pt>
                <c:pt idx="366">
                  <c:v>43790</c:v>
                </c:pt>
                <c:pt idx="367">
                  <c:v>43791</c:v>
                </c:pt>
                <c:pt idx="368">
                  <c:v>43792</c:v>
                </c:pt>
                <c:pt idx="369">
                  <c:v>43793</c:v>
                </c:pt>
                <c:pt idx="370">
                  <c:v>43794</c:v>
                </c:pt>
                <c:pt idx="371">
                  <c:v>43795</c:v>
                </c:pt>
                <c:pt idx="372">
                  <c:v>43796</c:v>
                </c:pt>
                <c:pt idx="373">
                  <c:v>43797</c:v>
                </c:pt>
                <c:pt idx="374">
                  <c:v>43798</c:v>
                </c:pt>
                <c:pt idx="375">
                  <c:v>43799</c:v>
                </c:pt>
                <c:pt idx="376">
                  <c:v>43800</c:v>
                </c:pt>
                <c:pt idx="377">
                  <c:v>43801</c:v>
                </c:pt>
                <c:pt idx="378">
                  <c:v>43802</c:v>
                </c:pt>
                <c:pt idx="379">
                  <c:v>43803</c:v>
                </c:pt>
                <c:pt idx="380">
                  <c:v>43804</c:v>
                </c:pt>
                <c:pt idx="381">
                  <c:v>43805</c:v>
                </c:pt>
                <c:pt idx="382">
                  <c:v>43806</c:v>
                </c:pt>
                <c:pt idx="383">
                  <c:v>43807</c:v>
                </c:pt>
                <c:pt idx="384">
                  <c:v>43808</c:v>
                </c:pt>
                <c:pt idx="385">
                  <c:v>43809</c:v>
                </c:pt>
                <c:pt idx="386">
                  <c:v>43810</c:v>
                </c:pt>
                <c:pt idx="387">
                  <c:v>43811</c:v>
                </c:pt>
                <c:pt idx="388">
                  <c:v>43812</c:v>
                </c:pt>
                <c:pt idx="389">
                  <c:v>43813</c:v>
                </c:pt>
                <c:pt idx="390">
                  <c:v>43814</c:v>
                </c:pt>
                <c:pt idx="391">
                  <c:v>43815</c:v>
                </c:pt>
                <c:pt idx="392">
                  <c:v>43816</c:v>
                </c:pt>
                <c:pt idx="393">
                  <c:v>43817</c:v>
                </c:pt>
                <c:pt idx="394">
                  <c:v>43818</c:v>
                </c:pt>
                <c:pt idx="395">
                  <c:v>43819</c:v>
                </c:pt>
                <c:pt idx="396">
                  <c:v>43820</c:v>
                </c:pt>
                <c:pt idx="397">
                  <c:v>43821</c:v>
                </c:pt>
                <c:pt idx="398">
                  <c:v>43822</c:v>
                </c:pt>
                <c:pt idx="399">
                  <c:v>43823</c:v>
                </c:pt>
                <c:pt idx="400">
                  <c:v>43824</c:v>
                </c:pt>
                <c:pt idx="401">
                  <c:v>43825</c:v>
                </c:pt>
                <c:pt idx="402">
                  <c:v>43826</c:v>
                </c:pt>
                <c:pt idx="403">
                  <c:v>43827</c:v>
                </c:pt>
                <c:pt idx="404">
                  <c:v>43828</c:v>
                </c:pt>
                <c:pt idx="405">
                  <c:v>43829</c:v>
                </c:pt>
                <c:pt idx="406">
                  <c:v>43830</c:v>
                </c:pt>
                <c:pt idx="407">
                  <c:v>43831</c:v>
                </c:pt>
                <c:pt idx="408">
                  <c:v>43832</c:v>
                </c:pt>
                <c:pt idx="409">
                  <c:v>43833</c:v>
                </c:pt>
                <c:pt idx="410">
                  <c:v>43834</c:v>
                </c:pt>
                <c:pt idx="411">
                  <c:v>43835</c:v>
                </c:pt>
                <c:pt idx="412">
                  <c:v>43836</c:v>
                </c:pt>
                <c:pt idx="413">
                  <c:v>43837</c:v>
                </c:pt>
                <c:pt idx="414">
                  <c:v>43838</c:v>
                </c:pt>
                <c:pt idx="415">
                  <c:v>43839</c:v>
                </c:pt>
                <c:pt idx="416">
                  <c:v>43840</c:v>
                </c:pt>
                <c:pt idx="417">
                  <c:v>43841</c:v>
                </c:pt>
                <c:pt idx="418">
                  <c:v>43842</c:v>
                </c:pt>
                <c:pt idx="419">
                  <c:v>43843</c:v>
                </c:pt>
                <c:pt idx="420">
                  <c:v>43844</c:v>
                </c:pt>
                <c:pt idx="421">
                  <c:v>43845</c:v>
                </c:pt>
                <c:pt idx="422">
                  <c:v>43846</c:v>
                </c:pt>
                <c:pt idx="423">
                  <c:v>43847</c:v>
                </c:pt>
                <c:pt idx="424">
                  <c:v>43848</c:v>
                </c:pt>
                <c:pt idx="425">
                  <c:v>43849</c:v>
                </c:pt>
                <c:pt idx="426">
                  <c:v>43850</c:v>
                </c:pt>
                <c:pt idx="427">
                  <c:v>43851</c:v>
                </c:pt>
                <c:pt idx="428">
                  <c:v>43852</c:v>
                </c:pt>
                <c:pt idx="429">
                  <c:v>43853</c:v>
                </c:pt>
                <c:pt idx="430">
                  <c:v>43854</c:v>
                </c:pt>
                <c:pt idx="431">
                  <c:v>43855</c:v>
                </c:pt>
                <c:pt idx="432">
                  <c:v>43856</c:v>
                </c:pt>
                <c:pt idx="433">
                  <c:v>43857</c:v>
                </c:pt>
                <c:pt idx="434">
                  <c:v>43858</c:v>
                </c:pt>
                <c:pt idx="435">
                  <c:v>43859</c:v>
                </c:pt>
                <c:pt idx="436">
                  <c:v>43860</c:v>
                </c:pt>
                <c:pt idx="437">
                  <c:v>43861</c:v>
                </c:pt>
                <c:pt idx="438">
                  <c:v>43862</c:v>
                </c:pt>
                <c:pt idx="439">
                  <c:v>43863</c:v>
                </c:pt>
                <c:pt idx="440">
                  <c:v>43864</c:v>
                </c:pt>
                <c:pt idx="441">
                  <c:v>43865</c:v>
                </c:pt>
                <c:pt idx="442">
                  <c:v>43866</c:v>
                </c:pt>
                <c:pt idx="443">
                  <c:v>43867</c:v>
                </c:pt>
                <c:pt idx="444">
                  <c:v>43868</c:v>
                </c:pt>
                <c:pt idx="445">
                  <c:v>43869</c:v>
                </c:pt>
                <c:pt idx="446">
                  <c:v>43870</c:v>
                </c:pt>
                <c:pt idx="447">
                  <c:v>43871</c:v>
                </c:pt>
                <c:pt idx="448">
                  <c:v>43872</c:v>
                </c:pt>
                <c:pt idx="449">
                  <c:v>43873</c:v>
                </c:pt>
                <c:pt idx="450">
                  <c:v>43874</c:v>
                </c:pt>
                <c:pt idx="451">
                  <c:v>43875</c:v>
                </c:pt>
                <c:pt idx="452">
                  <c:v>43876</c:v>
                </c:pt>
                <c:pt idx="453">
                  <c:v>43877</c:v>
                </c:pt>
                <c:pt idx="454">
                  <c:v>43878</c:v>
                </c:pt>
                <c:pt idx="455">
                  <c:v>43879</c:v>
                </c:pt>
                <c:pt idx="456">
                  <c:v>43880</c:v>
                </c:pt>
                <c:pt idx="457">
                  <c:v>43881</c:v>
                </c:pt>
                <c:pt idx="458">
                  <c:v>43882</c:v>
                </c:pt>
                <c:pt idx="459">
                  <c:v>43883</c:v>
                </c:pt>
                <c:pt idx="460">
                  <c:v>43884</c:v>
                </c:pt>
                <c:pt idx="461">
                  <c:v>43885</c:v>
                </c:pt>
                <c:pt idx="462">
                  <c:v>43886</c:v>
                </c:pt>
                <c:pt idx="463">
                  <c:v>43887</c:v>
                </c:pt>
                <c:pt idx="464">
                  <c:v>43888</c:v>
                </c:pt>
                <c:pt idx="465">
                  <c:v>43889</c:v>
                </c:pt>
                <c:pt idx="466">
                  <c:v>43890</c:v>
                </c:pt>
                <c:pt idx="467">
                  <c:v>43891</c:v>
                </c:pt>
                <c:pt idx="468">
                  <c:v>43892</c:v>
                </c:pt>
                <c:pt idx="469">
                  <c:v>43893</c:v>
                </c:pt>
                <c:pt idx="470">
                  <c:v>43894</c:v>
                </c:pt>
                <c:pt idx="471">
                  <c:v>43895</c:v>
                </c:pt>
                <c:pt idx="472">
                  <c:v>43896</c:v>
                </c:pt>
                <c:pt idx="473">
                  <c:v>43897</c:v>
                </c:pt>
                <c:pt idx="474">
                  <c:v>43898</c:v>
                </c:pt>
                <c:pt idx="475">
                  <c:v>43899</c:v>
                </c:pt>
                <c:pt idx="476">
                  <c:v>43900</c:v>
                </c:pt>
                <c:pt idx="477">
                  <c:v>43901</c:v>
                </c:pt>
                <c:pt idx="478">
                  <c:v>43902</c:v>
                </c:pt>
                <c:pt idx="479">
                  <c:v>43903</c:v>
                </c:pt>
                <c:pt idx="480">
                  <c:v>43904</c:v>
                </c:pt>
                <c:pt idx="481">
                  <c:v>43905</c:v>
                </c:pt>
                <c:pt idx="482">
                  <c:v>43906</c:v>
                </c:pt>
                <c:pt idx="483">
                  <c:v>43907</c:v>
                </c:pt>
                <c:pt idx="484">
                  <c:v>43908</c:v>
                </c:pt>
                <c:pt idx="485">
                  <c:v>43909</c:v>
                </c:pt>
                <c:pt idx="486">
                  <c:v>43910</c:v>
                </c:pt>
                <c:pt idx="487">
                  <c:v>43911</c:v>
                </c:pt>
                <c:pt idx="488">
                  <c:v>43912</c:v>
                </c:pt>
                <c:pt idx="489">
                  <c:v>43913</c:v>
                </c:pt>
                <c:pt idx="490">
                  <c:v>43914</c:v>
                </c:pt>
                <c:pt idx="491">
                  <c:v>43915</c:v>
                </c:pt>
                <c:pt idx="492">
                  <c:v>43916</c:v>
                </c:pt>
                <c:pt idx="493">
                  <c:v>43917</c:v>
                </c:pt>
                <c:pt idx="494">
                  <c:v>43918</c:v>
                </c:pt>
                <c:pt idx="495">
                  <c:v>43919</c:v>
                </c:pt>
                <c:pt idx="496">
                  <c:v>43920</c:v>
                </c:pt>
                <c:pt idx="497">
                  <c:v>43921</c:v>
                </c:pt>
                <c:pt idx="498">
                  <c:v>43922</c:v>
                </c:pt>
                <c:pt idx="499">
                  <c:v>43923</c:v>
                </c:pt>
                <c:pt idx="500">
                  <c:v>43924</c:v>
                </c:pt>
                <c:pt idx="501">
                  <c:v>43925</c:v>
                </c:pt>
                <c:pt idx="502">
                  <c:v>43926</c:v>
                </c:pt>
                <c:pt idx="503">
                  <c:v>43927</c:v>
                </c:pt>
                <c:pt idx="504">
                  <c:v>43928</c:v>
                </c:pt>
                <c:pt idx="505">
                  <c:v>43929</c:v>
                </c:pt>
                <c:pt idx="506">
                  <c:v>43930</c:v>
                </c:pt>
                <c:pt idx="507">
                  <c:v>43931</c:v>
                </c:pt>
                <c:pt idx="508">
                  <c:v>43932</c:v>
                </c:pt>
                <c:pt idx="509">
                  <c:v>43933</c:v>
                </c:pt>
                <c:pt idx="510">
                  <c:v>43934</c:v>
                </c:pt>
                <c:pt idx="511">
                  <c:v>43935</c:v>
                </c:pt>
                <c:pt idx="512">
                  <c:v>43936</c:v>
                </c:pt>
                <c:pt idx="513">
                  <c:v>43937</c:v>
                </c:pt>
                <c:pt idx="514">
                  <c:v>43938</c:v>
                </c:pt>
                <c:pt idx="515">
                  <c:v>43939</c:v>
                </c:pt>
                <c:pt idx="516">
                  <c:v>43940</c:v>
                </c:pt>
                <c:pt idx="517">
                  <c:v>43941</c:v>
                </c:pt>
                <c:pt idx="518">
                  <c:v>43942</c:v>
                </c:pt>
                <c:pt idx="519">
                  <c:v>43943</c:v>
                </c:pt>
                <c:pt idx="520">
                  <c:v>43944</c:v>
                </c:pt>
                <c:pt idx="521">
                  <c:v>43945</c:v>
                </c:pt>
                <c:pt idx="522">
                  <c:v>43946</c:v>
                </c:pt>
                <c:pt idx="523">
                  <c:v>43947</c:v>
                </c:pt>
                <c:pt idx="524">
                  <c:v>43948</c:v>
                </c:pt>
                <c:pt idx="525">
                  <c:v>43949</c:v>
                </c:pt>
                <c:pt idx="526">
                  <c:v>43950</c:v>
                </c:pt>
                <c:pt idx="527">
                  <c:v>43951</c:v>
                </c:pt>
                <c:pt idx="528">
                  <c:v>43952</c:v>
                </c:pt>
                <c:pt idx="529">
                  <c:v>43953</c:v>
                </c:pt>
                <c:pt idx="530">
                  <c:v>43954</c:v>
                </c:pt>
                <c:pt idx="531">
                  <c:v>43955</c:v>
                </c:pt>
                <c:pt idx="532">
                  <c:v>43956</c:v>
                </c:pt>
                <c:pt idx="533">
                  <c:v>43957</c:v>
                </c:pt>
                <c:pt idx="534">
                  <c:v>43958</c:v>
                </c:pt>
                <c:pt idx="535">
                  <c:v>43959</c:v>
                </c:pt>
                <c:pt idx="536">
                  <c:v>43960</c:v>
                </c:pt>
                <c:pt idx="537">
                  <c:v>43961</c:v>
                </c:pt>
                <c:pt idx="538">
                  <c:v>43962</c:v>
                </c:pt>
                <c:pt idx="539">
                  <c:v>43963</c:v>
                </c:pt>
                <c:pt idx="540">
                  <c:v>43964</c:v>
                </c:pt>
                <c:pt idx="541">
                  <c:v>43965</c:v>
                </c:pt>
                <c:pt idx="542">
                  <c:v>43966</c:v>
                </c:pt>
                <c:pt idx="543">
                  <c:v>43967</c:v>
                </c:pt>
                <c:pt idx="544">
                  <c:v>43968</c:v>
                </c:pt>
                <c:pt idx="545">
                  <c:v>43969</c:v>
                </c:pt>
                <c:pt idx="546">
                  <c:v>43970</c:v>
                </c:pt>
                <c:pt idx="547">
                  <c:v>43971</c:v>
                </c:pt>
                <c:pt idx="548">
                  <c:v>43972</c:v>
                </c:pt>
                <c:pt idx="549">
                  <c:v>43973</c:v>
                </c:pt>
                <c:pt idx="550">
                  <c:v>43974</c:v>
                </c:pt>
                <c:pt idx="551">
                  <c:v>43975</c:v>
                </c:pt>
                <c:pt idx="552">
                  <c:v>43976</c:v>
                </c:pt>
                <c:pt idx="553">
                  <c:v>43977</c:v>
                </c:pt>
              </c:numCache>
            </c:numRef>
          </c:cat>
          <c:val>
            <c:numRef>
              <c:f>运行数据!$DZ$7:$DZ$999</c:f>
              <c:numCache>
                <c:formatCode>#,##0_ </c:formatCode>
                <c:ptCount val="993"/>
                <c:pt idx="0">
                  <c:v>5020</c:v>
                </c:pt>
                <c:pt idx="1">
                  <c:v>3836</c:v>
                </c:pt>
                <c:pt idx="2">
                  <c:v>4472</c:v>
                </c:pt>
                <c:pt idx="3">
                  <c:v>7876</c:v>
                </c:pt>
                <c:pt idx="4">
                  <c:v>6586</c:v>
                </c:pt>
                <c:pt idx="5">
                  <c:v>7154</c:v>
                </c:pt>
                <c:pt idx="6">
                  <c:v>3296</c:v>
                </c:pt>
                <c:pt idx="7">
                  <c:v>7816</c:v>
                </c:pt>
                <c:pt idx="8">
                  <c:v>2916</c:v>
                </c:pt>
                <c:pt idx="9">
                  <c:v>6100</c:v>
                </c:pt>
                <c:pt idx="11">
                  <c:v>8694</c:v>
                </c:pt>
                <c:pt idx="12">
                  <c:v>4504</c:v>
                </c:pt>
                <c:pt idx="13">
                  <c:v>5990</c:v>
                </c:pt>
                <c:pt idx="14">
                  <c:v>6558</c:v>
                </c:pt>
                <c:pt idx="15">
                  <c:v>4318</c:v>
                </c:pt>
                <c:pt idx="16">
                  <c:v>4380</c:v>
                </c:pt>
                <c:pt idx="17">
                  <c:v>5298</c:v>
                </c:pt>
                <c:pt idx="18">
                  <c:v>5808</c:v>
                </c:pt>
                <c:pt idx="19">
                  <c:v>5240</c:v>
                </c:pt>
                <c:pt idx="20">
                  <c:v>5746</c:v>
                </c:pt>
                <c:pt idx="21">
                  <c:v>6252</c:v>
                </c:pt>
                <c:pt idx="22">
                  <c:v>5238</c:v>
                </c:pt>
                <c:pt idx="23">
                  <c:v>6584</c:v>
                </c:pt>
                <c:pt idx="24">
                  <c:v>4290</c:v>
                </c:pt>
                <c:pt idx="25">
                  <c:v>6692</c:v>
                </c:pt>
                <c:pt idx="26">
                  <c:v>4820</c:v>
                </c:pt>
                <c:pt idx="27">
                  <c:v>5836</c:v>
                </c:pt>
                <c:pt idx="28">
                  <c:v>6504</c:v>
                </c:pt>
                <c:pt idx="29">
                  <c:v>5306</c:v>
                </c:pt>
                <c:pt idx="30">
                  <c:v>6408</c:v>
                </c:pt>
                <c:pt idx="31">
                  <c:v>6413</c:v>
                </c:pt>
                <c:pt idx="32">
                  <c:v>4306</c:v>
                </c:pt>
                <c:pt idx="33">
                  <c:v>5030</c:v>
                </c:pt>
                <c:pt idx="34">
                  <c:v>5110</c:v>
                </c:pt>
                <c:pt idx="35">
                  <c:v>6556</c:v>
                </c:pt>
                <c:pt idx="36">
                  <c:v>3148</c:v>
                </c:pt>
                <c:pt idx="37">
                  <c:v>5628</c:v>
                </c:pt>
                <c:pt idx="38">
                  <c:v>5634</c:v>
                </c:pt>
                <c:pt idx="39">
                  <c:v>5388</c:v>
                </c:pt>
                <c:pt idx="40">
                  <c:v>6528</c:v>
                </c:pt>
                <c:pt idx="41">
                  <c:v>6578</c:v>
                </c:pt>
                <c:pt idx="42">
                  <c:v>6423</c:v>
                </c:pt>
                <c:pt idx="43">
                  <c:v>5218</c:v>
                </c:pt>
                <c:pt idx="44">
                  <c:v>6234</c:v>
                </c:pt>
                <c:pt idx="45">
                  <c:v>6074</c:v>
                </c:pt>
                <c:pt idx="46">
                  <c:v>4548</c:v>
                </c:pt>
                <c:pt idx="47">
                  <c:v>6848</c:v>
                </c:pt>
                <c:pt idx="48">
                  <c:v>6635</c:v>
                </c:pt>
                <c:pt idx="49">
                  <c:v>6002</c:v>
                </c:pt>
                <c:pt idx="50">
                  <c:v>6864</c:v>
                </c:pt>
                <c:pt idx="51">
                  <c:v>6334</c:v>
                </c:pt>
                <c:pt idx="52">
                  <c:v>6398</c:v>
                </c:pt>
                <c:pt idx="53">
                  <c:v>5294</c:v>
                </c:pt>
                <c:pt idx="54">
                  <c:v>6596</c:v>
                </c:pt>
                <c:pt idx="55">
                  <c:v>6200</c:v>
                </c:pt>
                <c:pt idx="56">
                  <c:v>6354</c:v>
                </c:pt>
                <c:pt idx="57">
                  <c:v>6674</c:v>
                </c:pt>
                <c:pt idx="58">
                  <c:v>6378</c:v>
                </c:pt>
                <c:pt idx="59">
                  <c:v>6302</c:v>
                </c:pt>
                <c:pt idx="60">
                  <c:v>6635</c:v>
                </c:pt>
                <c:pt idx="61">
                  <c:v>5464</c:v>
                </c:pt>
                <c:pt idx="62">
                  <c:v>6138</c:v>
                </c:pt>
                <c:pt idx="63">
                  <c:v>5410</c:v>
                </c:pt>
                <c:pt idx="64">
                  <c:v>6152</c:v>
                </c:pt>
                <c:pt idx="65">
                  <c:v>5760</c:v>
                </c:pt>
                <c:pt idx="66">
                  <c:v>5916</c:v>
                </c:pt>
                <c:pt idx="67">
                  <c:v>5884</c:v>
                </c:pt>
                <c:pt idx="68">
                  <c:v>6008</c:v>
                </c:pt>
                <c:pt idx="69">
                  <c:v>5366</c:v>
                </c:pt>
                <c:pt idx="70">
                  <c:v>6352</c:v>
                </c:pt>
                <c:pt idx="71">
                  <c:v>5618</c:v>
                </c:pt>
                <c:pt idx="72">
                  <c:v>6282</c:v>
                </c:pt>
                <c:pt idx="73">
                  <c:v>5982</c:v>
                </c:pt>
                <c:pt idx="74">
                  <c:v>6154</c:v>
                </c:pt>
                <c:pt idx="75">
                  <c:v>6564</c:v>
                </c:pt>
                <c:pt idx="76">
                  <c:v>6474</c:v>
                </c:pt>
                <c:pt idx="77">
                  <c:v>6012</c:v>
                </c:pt>
                <c:pt idx="78">
                  <c:v>6358</c:v>
                </c:pt>
                <c:pt idx="79">
                  <c:v>4968</c:v>
                </c:pt>
                <c:pt idx="80">
                  <c:v>6282</c:v>
                </c:pt>
                <c:pt idx="81">
                  <c:v>554</c:v>
                </c:pt>
                <c:pt idx="82">
                  <c:v>4618</c:v>
                </c:pt>
                <c:pt idx="83">
                  <c:v>6224</c:v>
                </c:pt>
                <c:pt idx="84">
                  <c:v>5318</c:v>
                </c:pt>
                <c:pt idx="85">
                  <c:v>6380</c:v>
                </c:pt>
                <c:pt idx="86">
                  <c:v>5618</c:v>
                </c:pt>
                <c:pt idx="87">
                  <c:v>5046</c:v>
                </c:pt>
                <c:pt idx="88">
                  <c:v>4618</c:v>
                </c:pt>
                <c:pt idx="89">
                  <c:v>4706</c:v>
                </c:pt>
                <c:pt idx="90">
                  <c:v>5414</c:v>
                </c:pt>
                <c:pt idx="91">
                  <c:v>5130</c:v>
                </c:pt>
                <c:pt idx="92">
                  <c:v>6224</c:v>
                </c:pt>
                <c:pt idx="93">
                  <c:v>5028</c:v>
                </c:pt>
                <c:pt idx="94">
                  <c:v>6094</c:v>
                </c:pt>
                <c:pt idx="95">
                  <c:v>6678</c:v>
                </c:pt>
                <c:pt idx="96">
                  <c:v>4618</c:v>
                </c:pt>
                <c:pt idx="97">
                  <c:v>4482</c:v>
                </c:pt>
                <c:pt idx="98">
                  <c:v>5120</c:v>
                </c:pt>
                <c:pt idx="99">
                  <c:v>5482</c:v>
                </c:pt>
                <c:pt idx="100">
                  <c:v>6678</c:v>
                </c:pt>
                <c:pt idx="101">
                  <c:v>5342</c:v>
                </c:pt>
                <c:pt idx="102">
                  <c:v>5844</c:v>
                </c:pt>
                <c:pt idx="103">
                  <c:v>7810</c:v>
                </c:pt>
                <c:pt idx="104">
                  <c:v>5120</c:v>
                </c:pt>
                <c:pt idx="105">
                  <c:v>5190</c:v>
                </c:pt>
                <c:pt idx="106">
                  <c:v>5804</c:v>
                </c:pt>
                <c:pt idx="107">
                  <c:v>5322</c:v>
                </c:pt>
                <c:pt idx="108">
                  <c:v>5844</c:v>
                </c:pt>
                <c:pt idx="109">
                  <c:v>5640</c:v>
                </c:pt>
                <c:pt idx="110">
                  <c:v>5998</c:v>
                </c:pt>
                <c:pt idx="111">
                  <c:v>6011</c:v>
                </c:pt>
                <c:pt idx="112">
                  <c:v>5804</c:v>
                </c:pt>
                <c:pt idx="113">
                  <c:v>5682</c:v>
                </c:pt>
                <c:pt idx="114">
                  <c:v>5706</c:v>
                </c:pt>
                <c:pt idx="115">
                  <c:v>7212</c:v>
                </c:pt>
                <c:pt idx="116">
                  <c:v>5998</c:v>
                </c:pt>
                <c:pt idx="117">
                  <c:v>6360</c:v>
                </c:pt>
                <c:pt idx="119">
                  <c:v>6682</c:v>
                </c:pt>
                <c:pt idx="120">
                  <c:v>5998</c:v>
                </c:pt>
                <c:pt idx="121">
                  <c:v>5620</c:v>
                </c:pt>
                <c:pt idx="122">
                  <c:v>6114</c:v>
                </c:pt>
                <c:pt idx="123">
                  <c:v>5324</c:v>
                </c:pt>
                <c:pt idx="125">
                  <c:v>5688</c:v>
                </c:pt>
                <c:pt idx="126">
                  <c:v>5892</c:v>
                </c:pt>
                <c:pt idx="127">
                  <c:v>5662</c:v>
                </c:pt>
                <c:pt idx="128">
                  <c:v>6114</c:v>
                </c:pt>
                <c:pt idx="129">
                  <c:v>6022</c:v>
                </c:pt>
                <c:pt idx="130">
                  <c:v>5518</c:v>
                </c:pt>
                <c:pt idx="131">
                  <c:v>5398</c:v>
                </c:pt>
                <c:pt idx="132">
                  <c:v>6114</c:v>
                </c:pt>
                <c:pt idx="133">
                  <c:v>4530</c:v>
                </c:pt>
                <c:pt idx="134">
                  <c:v>5780</c:v>
                </c:pt>
                <c:pt idx="135">
                  <c:v>6040</c:v>
                </c:pt>
                <c:pt idx="136">
                  <c:v>5662</c:v>
                </c:pt>
                <c:pt idx="137">
                  <c:v>7478</c:v>
                </c:pt>
                <c:pt idx="138">
                  <c:v>6292</c:v>
                </c:pt>
                <c:pt idx="139">
                  <c:v>5398</c:v>
                </c:pt>
                <c:pt idx="140">
                  <c:v>7306</c:v>
                </c:pt>
                <c:pt idx="141">
                  <c:v>4870</c:v>
                </c:pt>
                <c:pt idx="142">
                  <c:v>4870</c:v>
                </c:pt>
                <c:pt idx="143">
                  <c:v>5234</c:v>
                </c:pt>
                <c:pt idx="144">
                  <c:v>5398</c:v>
                </c:pt>
                <c:pt idx="145">
                  <c:v>5212</c:v>
                </c:pt>
                <c:pt idx="146">
                  <c:v>5608</c:v>
                </c:pt>
                <c:pt idx="147">
                  <c:v>5052</c:v>
                </c:pt>
                <c:pt idx="148">
                  <c:v>4870</c:v>
                </c:pt>
                <c:pt idx="149">
                  <c:v>5784</c:v>
                </c:pt>
                <c:pt idx="150">
                  <c:v>4914</c:v>
                </c:pt>
                <c:pt idx="151">
                  <c:v>560</c:v>
                </c:pt>
                <c:pt idx="152">
                  <c:v>4308</c:v>
                </c:pt>
                <c:pt idx="153">
                  <c:v>4302</c:v>
                </c:pt>
                <c:pt idx="154">
                  <c:v>4960</c:v>
                </c:pt>
                <c:pt idx="155">
                  <c:v>5628</c:v>
                </c:pt>
                <c:pt idx="156">
                  <c:v>6504</c:v>
                </c:pt>
                <c:pt idx="157">
                  <c:v>4570</c:v>
                </c:pt>
                <c:pt idx="158">
                  <c:v>4619</c:v>
                </c:pt>
                <c:pt idx="159">
                  <c:v>5728</c:v>
                </c:pt>
                <c:pt idx="160">
                  <c:v>5066</c:v>
                </c:pt>
                <c:pt idx="161">
                  <c:v>4848</c:v>
                </c:pt>
                <c:pt idx="162">
                  <c:v>5212</c:v>
                </c:pt>
                <c:pt idx="163">
                  <c:v>5042</c:v>
                </c:pt>
                <c:pt idx="164">
                  <c:v>3714</c:v>
                </c:pt>
                <c:pt idx="165">
                  <c:v>5728</c:v>
                </c:pt>
                <c:pt idx="166">
                  <c:v>5024</c:v>
                </c:pt>
                <c:pt idx="167">
                  <c:v>6284</c:v>
                </c:pt>
                <c:pt idx="168">
                  <c:v>5092</c:v>
                </c:pt>
                <c:pt idx="169">
                  <c:v>5224</c:v>
                </c:pt>
                <c:pt idx="170">
                  <c:v>5438</c:v>
                </c:pt>
                <c:pt idx="171">
                  <c:v>4972</c:v>
                </c:pt>
                <c:pt idx="172">
                  <c:v>6950</c:v>
                </c:pt>
                <c:pt idx="173">
                  <c:v>5450</c:v>
                </c:pt>
                <c:pt idx="174">
                  <c:v>5470</c:v>
                </c:pt>
                <c:pt idx="175">
                  <c:v>3262</c:v>
                </c:pt>
                <c:pt idx="176">
                  <c:v>5438</c:v>
                </c:pt>
                <c:pt idx="177">
                  <c:v>5046</c:v>
                </c:pt>
                <c:pt idx="178">
                  <c:v>5260</c:v>
                </c:pt>
                <c:pt idx="179">
                  <c:v>5116</c:v>
                </c:pt>
                <c:pt idx="180">
                  <c:v>5438</c:v>
                </c:pt>
                <c:pt idx="181">
                  <c:v>4340</c:v>
                </c:pt>
                <c:pt idx="182">
                  <c:v>3940</c:v>
                </c:pt>
                <c:pt idx="183">
                  <c:v>4846</c:v>
                </c:pt>
                <c:pt idx="184">
                  <c:v>8018</c:v>
                </c:pt>
                <c:pt idx="185">
                  <c:v>4312</c:v>
                </c:pt>
                <c:pt idx="186">
                  <c:v>4510</c:v>
                </c:pt>
                <c:pt idx="187">
                  <c:v>6159</c:v>
                </c:pt>
                <c:pt idx="188">
                  <c:v>1366</c:v>
                </c:pt>
                <c:pt idx="189">
                  <c:v>4452</c:v>
                </c:pt>
                <c:pt idx="190">
                  <c:v>4632</c:v>
                </c:pt>
                <c:pt idx="191">
                  <c:v>3946</c:v>
                </c:pt>
                <c:pt idx="192">
                  <c:v>6334</c:v>
                </c:pt>
                <c:pt idx="193">
                  <c:v>3998</c:v>
                </c:pt>
                <c:pt idx="194">
                  <c:v>4674</c:v>
                </c:pt>
                <c:pt idx="195">
                  <c:v>5006</c:v>
                </c:pt>
                <c:pt idx="196">
                  <c:v>2720</c:v>
                </c:pt>
                <c:pt idx="197">
                  <c:v>2986</c:v>
                </c:pt>
                <c:pt idx="198">
                  <c:v>5698</c:v>
                </c:pt>
                <c:pt idx="199">
                  <c:v>4596</c:v>
                </c:pt>
                <c:pt idx="200">
                  <c:v>7792</c:v>
                </c:pt>
                <c:pt idx="201">
                  <c:v>4918</c:v>
                </c:pt>
                <c:pt idx="203">
                  <c:v>5636</c:v>
                </c:pt>
                <c:pt idx="204">
                  <c:v>6782</c:v>
                </c:pt>
                <c:pt idx="205">
                  <c:v>6408</c:v>
                </c:pt>
                <c:pt idx="206">
                  <c:v>5080</c:v>
                </c:pt>
                <c:pt idx="207">
                  <c:v>6694</c:v>
                </c:pt>
                <c:pt idx="208">
                  <c:v>6134</c:v>
                </c:pt>
                <c:pt idx="209">
                  <c:v>6542</c:v>
                </c:pt>
                <c:pt idx="210">
                  <c:v>6720</c:v>
                </c:pt>
                <c:pt idx="211">
                  <c:v>1980</c:v>
                </c:pt>
                <c:pt idx="212">
                  <c:v>6548</c:v>
                </c:pt>
                <c:pt idx="213">
                  <c:v>6548</c:v>
                </c:pt>
                <c:pt idx="214">
                  <c:v>5054</c:v>
                </c:pt>
                <c:pt idx="215">
                  <c:v>3884</c:v>
                </c:pt>
                <c:pt idx="216">
                  <c:v>5582</c:v>
                </c:pt>
                <c:pt idx="217">
                  <c:v>5966</c:v>
                </c:pt>
                <c:pt idx="218">
                  <c:v>5308</c:v>
                </c:pt>
                <c:pt idx="219">
                  <c:v>5258</c:v>
                </c:pt>
                <c:pt idx="220">
                  <c:v>5048</c:v>
                </c:pt>
                <c:pt idx="221">
                  <c:v>6142</c:v>
                </c:pt>
                <c:pt idx="222">
                  <c:v>6513</c:v>
                </c:pt>
                <c:pt idx="223">
                  <c:v>5314</c:v>
                </c:pt>
                <c:pt idx="224">
                  <c:v>3292</c:v>
                </c:pt>
                <c:pt idx="225">
                  <c:v>6130</c:v>
                </c:pt>
                <c:pt idx="226">
                  <c:v>8480</c:v>
                </c:pt>
                <c:pt idx="227">
                  <c:v>4778</c:v>
                </c:pt>
                <c:pt idx="228">
                  <c:v>5410</c:v>
                </c:pt>
                <c:pt idx="229">
                  <c:v>5742</c:v>
                </c:pt>
                <c:pt idx="230">
                  <c:v>6155</c:v>
                </c:pt>
                <c:pt idx="231">
                  <c:v>4770</c:v>
                </c:pt>
                <c:pt idx="232">
                  <c:v>5626</c:v>
                </c:pt>
                <c:pt idx="233">
                  <c:v>5696</c:v>
                </c:pt>
                <c:pt idx="234">
                  <c:v>6064</c:v>
                </c:pt>
                <c:pt idx="235">
                  <c:v>5814</c:v>
                </c:pt>
                <c:pt idx="236">
                  <c:v>6416</c:v>
                </c:pt>
                <c:pt idx="237">
                  <c:v>5452</c:v>
                </c:pt>
                <c:pt idx="238">
                  <c:v>6126</c:v>
                </c:pt>
                <c:pt idx="239">
                  <c:v>5568</c:v>
                </c:pt>
                <c:pt idx="240">
                  <c:v>7398</c:v>
                </c:pt>
                <c:pt idx="241">
                  <c:v>5476</c:v>
                </c:pt>
                <c:pt idx="242">
                  <c:v>7744</c:v>
                </c:pt>
                <c:pt idx="243">
                  <c:v>5784</c:v>
                </c:pt>
                <c:pt idx="244">
                  <c:v>6938</c:v>
                </c:pt>
                <c:pt idx="245">
                  <c:v>5698</c:v>
                </c:pt>
                <c:pt idx="246">
                  <c:v>5442</c:v>
                </c:pt>
                <c:pt idx="247">
                  <c:v>4358</c:v>
                </c:pt>
                <c:pt idx="248">
                  <c:v>6502</c:v>
                </c:pt>
                <c:pt idx="249">
                  <c:v>6470</c:v>
                </c:pt>
                <c:pt idx="250">
                  <c:v>6406</c:v>
                </c:pt>
                <c:pt idx="251">
                  <c:v>5596</c:v>
                </c:pt>
                <c:pt idx="252">
                  <c:v>5142</c:v>
                </c:pt>
                <c:pt idx="253">
                  <c:v>5418</c:v>
                </c:pt>
                <c:pt idx="254">
                  <c:v>6082</c:v>
                </c:pt>
                <c:pt idx="255">
                  <c:v>4552</c:v>
                </c:pt>
                <c:pt idx="256">
                  <c:v>4864</c:v>
                </c:pt>
                <c:pt idx="257">
                  <c:v>5980</c:v>
                </c:pt>
                <c:pt idx="258">
                  <c:v>6226</c:v>
                </c:pt>
                <c:pt idx="259">
                  <c:v>5397</c:v>
                </c:pt>
                <c:pt idx="260">
                  <c:v>3104</c:v>
                </c:pt>
                <c:pt idx="261">
                  <c:v>6152</c:v>
                </c:pt>
                <c:pt idx="262">
                  <c:v>6070</c:v>
                </c:pt>
                <c:pt idx="263">
                  <c:v>6071</c:v>
                </c:pt>
                <c:pt idx="264">
                  <c:v>4758</c:v>
                </c:pt>
                <c:pt idx="265">
                  <c:v>4894</c:v>
                </c:pt>
                <c:pt idx="266">
                  <c:v>5400</c:v>
                </c:pt>
                <c:pt idx="267">
                  <c:v>4816</c:v>
                </c:pt>
                <c:pt idx="268">
                  <c:v>4738</c:v>
                </c:pt>
                <c:pt idx="269">
                  <c:v>5074</c:v>
                </c:pt>
                <c:pt idx="270">
                  <c:v>5282</c:v>
                </c:pt>
                <c:pt idx="271">
                  <c:v>5120</c:v>
                </c:pt>
                <c:pt idx="272">
                  <c:v>5632</c:v>
                </c:pt>
                <c:pt idx="273">
                  <c:v>4012</c:v>
                </c:pt>
                <c:pt idx="274">
                  <c:v>5242</c:v>
                </c:pt>
                <c:pt idx="275">
                  <c:v>4660</c:v>
                </c:pt>
                <c:pt idx="276">
                  <c:v>3750</c:v>
                </c:pt>
                <c:pt idx="277">
                  <c:v>4760</c:v>
                </c:pt>
                <c:pt idx="278">
                  <c:v>4718</c:v>
                </c:pt>
                <c:pt idx="279">
                  <c:v>5388</c:v>
                </c:pt>
                <c:pt idx="280">
                  <c:v>5084</c:v>
                </c:pt>
                <c:pt idx="281">
                  <c:v>5834</c:v>
                </c:pt>
                <c:pt idx="282">
                  <c:v>4452</c:v>
                </c:pt>
                <c:pt idx="283">
                  <c:v>3812</c:v>
                </c:pt>
                <c:pt idx="284">
                  <c:v>4086</c:v>
                </c:pt>
                <c:pt idx="285">
                  <c:v>5592</c:v>
                </c:pt>
                <c:pt idx="286">
                  <c:v>4478</c:v>
                </c:pt>
                <c:pt idx="287">
                  <c:v>4722</c:v>
                </c:pt>
                <c:pt idx="288">
                  <c:v>5936</c:v>
                </c:pt>
                <c:pt idx="289">
                  <c:v>5937</c:v>
                </c:pt>
                <c:pt idx="290">
                  <c:v>5034</c:v>
                </c:pt>
                <c:pt idx="291">
                  <c:v>4718</c:v>
                </c:pt>
                <c:pt idx="292">
                  <c:v>5024</c:v>
                </c:pt>
                <c:pt idx="293">
                  <c:v>5792</c:v>
                </c:pt>
                <c:pt idx="294">
                  <c:v>5236</c:v>
                </c:pt>
                <c:pt idx="295">
                  <c:v>2698</c:v>
                </c:pt>
                <c:pt idx="296">
                  <c:v>4316</c:v>
                </c:pt>
                <c:pt idx="297">
                  <c:v>5624</c:v>
                </c:pt>
                <c:pt idx="298">
                  <c:v>5306</c:v>
                </c:pt>
                <c:pt idx="299">
                  <c:v>4252</c:v>
                </c:pt>
                <c:pt idx="300">
                  <c:v>4678</c:v>
                </c:pt>
                <c:pt idx="301">
                  <c:v>5448</c:v>
                </c:pt>
                <c:pt idx="302">
                  <c:v>5240</c:v>
                </c:pt>
                <c:pt idx="303">
                  <c:v>4618</c:v>
                </c:pt>
                <c:pt idx="304">
                  <c:v>4576</c:v>
                </c:pt>
                <c:pt idx="305">
                  <c:v>4970</c:v>
                </c:pt>
                <c:pt idx="306">
                  <c:v>4984</c:v>
                </c:pt>
                <c:pt idx="307">
                  <c:v>5052</c:v>
                </c:pt>
                <c:pt idx="308">
                  <c:v>3932</c:v>
                </c:pt>
                <c:pt idx="309">
                  <c:v>4854</c:v>
                </c:pt>
                <c:pt idx="310">
                  <c:v>5052</c:v>
                </c:pt>
                <c:pt idx="311">
                  <c:v>4336</c:v>
                </c:pt>
                <c:pt idx="312">
                  <c:v>3370</c:v>
                </c:pt>
                <c:pt idx="313">
                  <c:v>4676</c:v>
                </c:pt>
                <c:pt idx="314">
                  <c:v>4600</c:v>
                </c:pt>
                <c:pt idx="315">
                  <c:v>5422</c:v>
                </c:pt>
                <c:pt idx="316">
                  <c:v>3154</c:v>
                </c:pt>
                <c:pt idx="317">
                  <c:v>4670</c:v>
                </c:pt>
                <c:pt idx="318">
                  <c:v>4934</c:v>
                </c:pt>
                <c:pt idx="319">
                  <c:v>4406</c:v>
                </c:pt>
                <c:pt idx="320">
                  <c:v>3694</c:v>
                </c:pt>
                <c:pt idx="321">
                  <c:v>3848</c:v>
                </c:pt>
                <c:pt idx="322">
                  <c:v>4502</c:v>
                </c:pt>
                <c:pt idx="323">
                  <c:v>4522</c:v>
                </c:pt>
                <c:pt idx="324">
                  <c:v>2890</c:v>
                </c:pt>
                <c:pt idx="325">
                  <c:v>4152</c:v>
                </c:pt>
                <c:pt idx="326">
                  <c:v>4030</c:v>
                </c:pt>
                <c:pt idx="327">
                  <c:v>4030</c:v>
                </c:pt>
                <c:pt idx="328">
                  <c:v>4030</c:v>
                </c:pt>
                <c:pt idx="329">
                  <c:v>4030</c:v>
                </c:pt>
                <c:pt idx="330">
                  <c:v>2922</c:v>
                </c:pt>
                <c:pt idx="331">
                  <c:v>3614</c:v>
                </c:pt>
                <c:pt idx="332">
                  <c:v>2820</c:v>
                </c:pt>
                <c:pt idx="333">
                  <c:v>2808</c:v>
                </c:pt>
                <c:pt idx="334">
                  <c:v>4276</c:v>
                </c:pt>
                <c:pt idx="335">
                  <c:v>3524</c:v>
                </c:pt>
                <c:pt idx="336">
                  <c:v>2338</c:v>
                </c:pt>
                <c:pt idx="337">
                  <c:v>2098</c:v>
                </c:pt>
                <c:pt idx="338">
                  <c:v>2202</c:v>
                </c:pt>
                <c:pt idx="339">
                  <c:v>2618</c:v>
                </c:pt>
                <c:pt idx="340">
                  <c:v>2480</c:v>
                </c:pt>
                <c:pt idx="341">
                  <c:v>3298</c:v>
                </c:pt>
                <c:pt idx="342">
                  <c:v>2066</c:v>
                </c:pt>
                <c:pt idx="343">
                  <c:v>2452</c:v>
                </c:pt>
                <c:pt idx="344">
                  <c:v>1806</c:v>
                </c:pt>
                <c:pt idx="345">
                  <c:v>3242</c:v>
                </c:pt>
                <c:pt idx="346">
                  <c:v>2584</c:v>
                </c:pt>
                <c:pt idx="347">
                  <c:v>3342</c:v>
                </c:pt>
                <c:pt idx="348">
                  <c:v>1956</c:v>
                </c:pt>
                <c:pt idx="349">
                  <c:v>3220</c:v>
                </c:pt>
                <c:pt idx="350">
                  <c:v>2560</c:v>
                </c:pt>
                <c:pt idx="351">
                  <c:v>1992</c:v>
                </c:pt>
                <c:pt idx="352">
                  <c:v>2486</c:v>
                </c:pt>
                <c:pt idx="353">
                  <c:v>2770</c:v>
                </c:pt>
                <c:pt idx="354">
                  <c:v>1638</c:v>
                </c:pt>
                <c:pt idx="355">
                  <c:v>2138</c:v>
                </c:pt>
                <c:pt idx="356">
                  <c:v>1828</c:v>
                </c:pt>
                <c:pt idx="357">
                  <c:v>2926</c:v>
                </c:pt>
                <c:pt idx="358">
                  <c:v>2110</c:v>
                </c:pt>
                <c:pt idx="359">
                  <c:v>2338</c:v>
                </c:pt>
                <c:pt idx="360">
                  <c:v>2794</c:v>
                </c:pt>
                <c:pt idx="361">
                  <c:v>2794</c:v>
                </c:pt>
                <c:pt idx="362">
                  <c:v>2708</c:v>
                </c:pt>
                <c:pt idx="363">
                  <c:v>2616</c:v>
                </c:pt>
                <c:pt idx="364">
                  <c:v>3290</c:v>
                </c:pt>
                <c:pt idx="365">
                  <c:v>4012</c:v>
                </c:pt>
                <c:pt idx="366">
                  <c:v>4880</c:v>
                </c:pt>
                <c:pt idx="367">
                  <c:v>6010</c:v>
                </c:pt>
                <c:pt idx="368">
                  <c:v>5690</c:v>
                </c:pt>
                <c:pt idx="369">
                  <c:v>5840</c:v>
                </c:pt>
                <c:pt idx="370">
                  <c:v>5638</c:v>
                </c:pt>
                <c:pt idx="371">
                  <c:v>4372</c:v>
                </c:pt>
                <c:pt idx="372">
                  <c:v>4192</c:v>
                </c:pt>
                <c:pt idx="373">
                  <c:v>5788</c:v>
                </c:pt>
                <c:pt idx="374">
                  <c:v>5064</c:v>
                </c:pt>
                <c:pt idx="375">
                  <c:v>5362</c:v>
                </c:pt>
                <c:pt idx="376">
                  <c:v>5120</c:v>
                </c:pt>
                <c:pt idx="377">
                  <c:v>5216</c:v>
                </c:pt>
                <c:pt idx="378">
                  <c:v>4914</c:v>
                </c:pt>
                <c:pt idx="379">
                  <c:v>4872</c:v>
                </c:pt>
                <c:pt idx="380">
                  <c:v>4874</c:v>
                </c:pt>
                <c:pt idx="381">
                  <c:v>4732</c:v>
                </c:pt>
                <c:pt idx="382">
                  <c:v>4926</c:v>
                </c:pt>
                <c:pt idx="383">
                  <c:v>3206</c:v>
                </c:pt>
                <c:pt idx="384">
                  <c:v>4890</c:v>
                </c:pt>
                <c:pt idx="385">
                  <c:v>5286</c:v>
                </c:pt>
                <c:pt idx="386">
                  <c:v>3070</c:v>
                </c:pt>
                <c:pt idx="387">
                  <c:v>5468</c:v>
                </c:pt>
                <c:pt idx="388">
                  <c:v>5112</c:v>
                </c:pt>
                <c:pt idx="389">
                  <c:v>5228</c:v>
                </c:pt>
                <c:pt idx="390">
                  <c:v>4280</c:v>
                </c:pt>
                <c:pt idx="391">
                  <c:v>5598</c:v>
                </c:pt>
                <c:pt idx="392">
                  <c:v>5638</c:v>
                </c:pt>
                <c:pt idx="393">
                  <c:v>5694</c:v>
                </c:pt>
                <c:pt idx="394">
                  <c:v>3930</c:v>
                </c:pt>
                <c:pt idx="395">
                  <c:v>6222</c:v>
                </c:pt>
                <c:pt idx="396">
                  <c:v>1974</c:v>
                </c:pt>
                <c:pt idx="397">
                  <c:v>5612</c:v>
                </c:pt>
                <c:pt idx="398">
                  <c:v>4498</c:v>
                </c:pt>
                <c:pt idx="399">
                  <c:v>4568</c:v>
                </c:pt>
                <c:pt idx="400">
                  <c:v>4604</c:v>
                </c:pt>
                <c:pt idx="401">
                  <c:v>5776</c:v>
                </c:pt>
                <c:pt idx="402">
                  <c:v>4888</c:v>
                </c:pt>
                <c:pt idx="403">
                  <c:v>5070</c:v>
                </c:pt>
                <c:pt idx="404">
                  <c:v>3878</c:v>
                </c:pt>
                <c:pt idx="405">
                  <c:v>4558</c:v>
                </c:pt>
                <c:pt idx="406">
                  <c:v>6042</c:v>
                </c:pt>
                <c:pt idx="407">
                  <c:v>5160</c:v>
                </c:pt>
                <c:pt idx="408">
                  <c:v>3050</c:v>
                </c:pt>
                <c:pt idx="409">
                  <c:v>6796</c:v>
                </c:pt>
                <c:pt idx="410">
                  <c:v>4624</c:v>
                </c:pt>
                <c:pt idx="411">
                  <c:v>4736</c:v>
                </c:pt>
                <c:pt idx="412">
                  <c:v>4828</c:v>
                </c:pt>
                <c:pt idx="413">
                  <c:v>5662</c:v>
                </c:pt>
                <c:pt idx="414">
                  <c:v>4926</c:v>
                </c:pt>
                <c:pt idx="415">
                  <c:v>3102</c:v>
                </c:pt>
                <c:pt idx="416">
                  <c:v>4908</c:v>
                </c:pt>
                <c:pt idx="417">
                  <c:v>5650</c:v>
                </c:pt>
                <c:pt idx="418">
                  <c:v>5240</c:v>
                </c:pt>
                <c:pt idx="419">
                  <c:v>4646</c:v>
                </c:pt>
                <c:pt idx="420">
                  <c:v>4896</c:v>
                </c:pt>
                <c:pt idx="421">
                  <c:v>5632</c:v>
                </c:pt>
                <c:pt idx="422">
                  <c:v>5154</c:v>
                </c:pt>
                <c:pt idx="423">
                  <c:v>4516</c:v>
                </c:pt>
                <c:pt idx="424">
                  <c:v>4750</c:v>
                </c:pt>
                <c:pt idx="425">
                  <c:v>5618</c:v>
                </c:pt>
                <c:pt idx="426">
                  <c:v>5578</c:v>
                </c:pt>
                <c:pt idx="427">
                  <c:v>4414</c:v>
                </c:pt>
                <c:pt idx="428">
                  <c:v>4588</c:v>
                </c:pt>
                <c:pt idx="429">
                  <c:v>5014</c:v>
                </c:pt>
                <c:pt idx="430">
                  <c:v>4464</c:v>
                </c:pt>
                <c:pt idx="431">
                  <c:v>5640</c:v>
                </c:pt>
                <c:pt idx="432">
                  <c:v>3952</c:v>
                </c:pt>
                <c:pt idx="433">
                  <c:v>4090</c:v>
                </c:pt>
                <c:pt idx="434">
                  <c:v>4528</c:v>
                </c:pt>
                <c:pt idx="435">
                  <c:v>5194</c:v>
                </c:pt>
                <c:pt idx="436">
                  <c:v>5906</c:v>
                </c:pt>
                <c:pt idx="437">
                  <c:v>5262</c:v>
                </c:pt>
                <c:pt idx="438">
                  <c:v>5346</c:v>
                </c:pt>
                <c:pt idx="439">
                  <c:v>5348</c:v>
                </c:pt>
                <c:pt idx="440">
                  <c:v>4904</c:v>
                </c:pt>
                <c:pt idx="441">
                  <c:v>5792</c:v>
                </c:pt>
                <c:pt idx="442">
                  <c:v>5288</c:v>
                </c:pt>
                <c:pt idx="443">
                  <c:v>3320</c:v>
                </c:pt>
                <c:pt idx="444">
                  <c:v>5348</c:v>
                </c:pt>
                <c:pt idx="445">
                  <c:v>5374</c:v>
                </c:pt>
                <c:pt idx="446">
                  <c:v>5368</c:v>
                </c:pt>
                <c:pt idx="447">
                  <c:v>4154</c:v>
                </c:pt>
                <c:pt idx="448">
                  <c:v>5304</c:v>
                </c:pt>
                <c:pt idx="449">
                  <c:v>4900</c:v>
                </c:pt>
                <c:pt idx="450">
                  <c:v>5546</c:v>
                </c:pt>
                <c:pt idx="451">
                  <c:v>5828</c:v>
                </c:pt>
                <c:pt idx="452">
                  <c:v>5306</c:v>
                </c:pt>
                <c:pt idx="453">
                  <c:v>5846</c:v>
                </c:pt>
                <c:pt idx="454">
                  <c:v>4612</c:v>
                </c:pt>
                <c:pt idx="455">
                  <c:v>4970</c:v>
                </c:pt>
                <c:pt idx="456">
                  <c:v>4624</c:v>
                </c:pt>
                <c:pt idx="457">
                  <c:v>4598</c:v>
                </c:pt>
                <c:pt idx="458">
                  <c:v>4266</c:v>
                </c:pt>
                <c:pt idx="459">
                  <c:v>5200</c:v>
                </c:pt>
                <c:pt idx="460">
                  <c:v>4386</c:v>
                </c:pt>
                <c:pt idx="461">
                  <c:v>4760</c:v>
                </c:pt>
                <c:pt idx="462">
                  <c:v>3640</c:v>
                </c:pt>
                <c:pt idx="463">
                  <c:v>5234</c:v>
                </c:pt>
                <c:pt idx="464">
                  <c:v>5032</c:v>
                </c:pt>
                <c:pt idx="465">
                  <c:v>4966</c:v>
                </c:pt>
                <c:pt idx="466">
                  <c:v>3796</c:v>
                </c:pt>
                <c:pt idx="467">
                  <c:v>5372</c:v>
                </c:pt>
                <c:pt idx="468">
                  <c:v>3804</c:v>
                </c:pt>
                <c:pt idx="469">
                  <c:v>4838</c:v>
                </c:pt>
                <c:pt idx="470">
                  <c:v>4712</c:v>
                </c:pt>
                <c:pt idx="471">
                  <c:v>4020</c:v>
                </c:pt>
                <c:pt idx="472">
                  <c:v>4664</c:v>
                </c:pt>
                <c:pt idx="473">
                  <c:v>3180</c:v>
                </c:pt>
                <c:pt idx="474">
                  <c:v>3412</c:v>
                </c:pt>
                <c:pt idx="475">
                  <c:v>4374</c:v>
                </c:pt>
                <c:pt idx="476">
                  <c:v>4750</c:v>
                </c:pt>
                <c:pt idx="477">
                  <c:v>4006</c:v>
                </c:pt>
                <c:pt idx="478">
                  <c:v>2624</c:v>
                </c:pt>
                <c:pt idx="479">
                  <c:v>4634</c:v>
                </c:pt>
                <c:pt idx="480">
                  <c:v>3740</c:v>
                </c:pt>
                <c:pt idx="481">
                  <c:v>4410</c:v>
                </c:pt>
                <c:pt idx="482">
                  <c:v>3578</c:v>
                </c:pt>
                <c:pt idx="483">
                  <c:v>3830</c:v>
                </c:pt>
                <c:pt idx="484">
                  <c:v>3862</c:v>
                </c:pt>
                <c:pt idx="485">
                  <c:v>4014</c:v>
                </c:pt>
                <c:pt idx="486">
                  <c:v>3818</c:v>
                </c:pt>
                <c:pt idx="487">
                  <c:v>3968</c:v>
                </c:pt>
                <c:pt idx="488">
                  <c:v>4508</c:v>
                </c:pt>
                <c:pt idx="489">
                  <c:v>4042</c:v>
                </c:pt>
                <c:pt idx="490">
                  <c:v>4366</c:v>
                </c:pt>
                <c:pt idx="491">
                  <c:v>2734</c:v>
                </c:pt>
                <c:pt idx="492">
                  <c:v>2584</c:v>
                </c:pt>
                <c:pt idx="493">
                  <c:v>4552</c:v>
                </c:pt>
                <c:pt idx="494">
                  <c:v>4306</c:v>
                </c:pt>
                <c:pt idx="495">
                  <c:v>3352</c:v>
                </c:pt>
                <c:pt idx="496">
                  <c:v>3344</c:v>
                </c:pt>
                <c:pt idx="497">
                  <c:v>2580</c:v>
                </c:pt>
                <c:pt idx="498">
                  <c:v>5118</c:v>
                </c:pt>
                <c:pt idx="499">
                  <c:v>4542</c:v>
                </c:pt>
                <c:pt idx="500">
                  <c:v>3096</c:v>
                </c:pt>
                <c:pt idx="501">
                  <c:v>4252</c:v>
                </c:pt>
                <c:pt idx="502">
                  <c:v>4368</c:v>
                </c:pt>
                <c:pt idx="503">
                  <c:v>3624</c:v>
                </c:pt>
                <c:pt idx="504">
                  <c:v>3740</c:v>
                </c:pt>
                <c:pt idx="505">
                  <c:v>3738</c:v>
                </c:pt>
                <c:pt idx="506">
                  <c:v>5288</c:v>
                </c:pt>
                <c:pt idx="507">
                  <c:v>4288</c:v>
                </c:pt>
                <c:pt idx="508">
                  <c:v>4668</c:v>
                </c:pt>
                <c:pt idx="509">
                  <c:v>3986</c:v>
                </c:pt>
                <c:pt idx="510">
                  <c:v>4320</c:v>
                </c:pt>
                <c:pt idx="511">
                  <c:v>3798</c:v>
                </c:pt>
                <c:pt idx="512">
                  <c:v>3958</c:v>
                </c:pt>
                <c:pt idx="513">
                  <c:v>2922</c:v>
                </c:pt>
                <c:pt idx="514">
                  <c:v>4568</c:v>
                </c:pt>
                <c:pt idx="515">
                  <c:v>4304</c:v>
                </c:pt>
                <c:pt idx="516">
                  <c:v>4668</c:v>
                </c:pt>
                <c:pt idx="517">
                  <c:v>4084</c:v>
                </c:pt>
                <c:pt idx="518">
                  <c:v>3628</c:v>
                </c:pt>
                <c:pt idx="519">
                  <c:v>3772</c:v>
                </c:pt>
                <c:pt idx="520">
                  <c:v>3800</c:v>
                </c:pt>
                <c:pt idx="521">
                  <c:v>4018</c:v>
                </c:pt>
                <c:pt idx="522">
                  <c:v>3914</c:v>
                </c:pt>
                <c:pt idx="523">
                  <c:v>4286</c:v>
                </c:pt>
                <c:pt idx="524">
                  <c:v>4692</c:v>
                </c:pt>
                <c:pt idx="525">
                  <c:v>3802</c:v>
                </c:pt>
                <c:pt idx="526">
                  <c:v>4112</c:v>
                </c:pt>
                <c:pt idx="527">
                  <c:v>4290</c:v>
                </c:pt>
                <c:pt idx="528">
                  <c:v>4730</c:v>
                </c:pt>
                <c:pt idx="529">
                  <c:v>4490</c:v>
                </c:pt>
                <c:pt idx="530">
                  <c:v>4958</c:v>
                </c:pt>
                <c:pt idx="531">
                  <c:v>5526</c:v>
                </c:pt>
                <c:pt idx="532">
                  <c:v>5174</c:v>
                </c:pt>
                <c:pt idx="533">
                  <c:v>3278</c:v>
                </c:pt>
                <c:pt idx="534">
                  <c:v>4532</c:v>
                </c:pt>
                <c:pt idx="535">
                  <c:v>4578</c:v>
                </c:pt>
                <c:pt idx="536">
                  <c:v>5612</c:v>
                </c:pt>
                <c:pt idx="537">
                  <c:v>4610</c:v>
                </c:pt>
                <c:pt idx="538">
                  <c:v>4314</c:v>
                </c:pt>
                <c:pt idx="539">
                  <c:v>4526</c:v>
                </c:pt>
                <c:pt idx="540">
                  <c:v>3894</c:v>
                </c:pt>
                <c:pt idx="541">
                  <c:v>4054</c:v>
                </c:pt>
                <c:pt idx="542">
                  <c:v>4358</c:v>
                </c:pt>
                <c:pt idx="543">
                  <c:v>4170</c:v>
                </c:pt>
                <c:pt idx="544">
                  <c:v>5092</c:v>
                </c:pt>
                <c:pt idx="545">
                  <c:v>4812</c:v>
                </c:pt>
                <c:pt idx="546">
                  <c:v>3824</c:v>
                </c:pt>
                <c:pt idx="547">
                  <c:v>4438</c:v>
                </c:pt>
                <c:pt idx="548">
                  <c:v>4146</c:v>
                </c:pt>
                <c:pt idx="549">
                  <c:v>4186</c:v>
                </c:pt>
                <c:pt idx="550">
                  <c:v>4678</c:v>
                </c:pt>
                <c:pt idx="551">
                  <c:v>4070</c:v>
                </c:pt>
                <c:pt idx="552">
                  <c:v>4792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DB-4B54-B104-95DEC70A94CF}"/>
            </c:ext>
          </c:extLst>
        </c:ser>
        <c:ser>
          <c:idx val="3"/>
          <c:order val="3"/>
          <c:tx>
            <c:v>AnR D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bg1"/>
              </a:solidFill>
              <a:ln w="9525" cmpd="sng">
                <a:solidFill>
                  <a:schemeClr val="tx1"/>
                </a:solidFill>
                <a:prstDash val="solid"/>
              </a:ln>
              <a:effectLst/>
            </c:spPr>
          </c:marker>
          <c:cat>
            <c:numRef>
              <c:f>运行数据!$A$7:$A$999</c:f>
              <c:numCache>
                <c:formatCode>m/d/yyyy</c:formatCode>
                <c:ptCount val="993"/>
                <c:pt idx="0">
                  <c:v>43424</c:v>
                </c:pt>
                <c:pt idx="1">
                  <c:v>43425</c:v>
                </c:pt>
                <c:pt idx="2">
                  <c:v>43426</c:v>
                </c:pt>
                <c:pt idx="3">
                  <c:v>43427</c:v>
                </c:pt>
                <c:pt idx="4">
                  <c:v>43428</c:v>
                </c:pt>
                <c:pt idx="5">
                  <c:v>43429</c:v>
                </c:pt>
                <c:pt idx="6">
                  <c:v>43430</c:v>
                </c:pt>
                <c:pt idx="7">
                  <c:v>43431</c:v>
                </c:pt>
                <c:pt idx="8">
                  <c:v>43432</c:v>
                </c:pt>
                <c:pt idx="9">
                  <c:v>43433</c:v>
                </c:pt>
                <c:pt idx="10">
                  <c:v>43434</c:v>
                </c:pt>
                <c:pt idx="11">
                  <c:v>43435</c:v>
                </c:pt>
                <c:pt idx="12">
                  <c:v>43436</c:v>
                </c:pt>
                <c:pt idx="13">
                  <c:v>43437</c:v>
                </c:pt>
                <c:pt idx="14">
                  <c:v>43438</c:v>
                </c:pt>
                <c:pt idx="15">
                  <c:v>43439</c:v>
                </c:pt>
                <c:pt idx="16">
                  <c:v>43440</c:v>
                </c:pt>
                <c:pt idx="17">
                  <c:v>43441</c:v>
                </c:pt>
                <c:pt idx="18">
                  <c:v>43442</c:v>
                </c:pt>
                <c:pt idx="19">
                  <c:v>43443</c:v>
                </c:pt>
                <c:pt idx="20">
                  <c:v>43444</c:v>
                </c:pt>
                <c:pt idx="21">
                  <c:v>43445</c:v>
                </c:pt>
                <c:pt idx="22">
                  <c:v>43446</c:v>
                </c:pt>
                <c:pt idx="23">
                  <c:v>43447</c:v>
                </c:pt>
                <c:pt idx="24">
                  <c:v>43448</c:v>
                </c:pt>
                <c:pt idx="25">
                  <c:v>43449</c:v>
                </c:pt>
                <c:pt idx="26">
                  <c:v>43450</c:v>
                </c:pt>
                <c:pt idx="27">
                  <c:v>43451</c:v>
                </c:pt>
                <c:pt idx="28">
                  <c:v>43452</c:v>
                </c:pt>
                <c:pt idx="29">
                  <c:v>43453</c:v>
                </c:pt>
                <c:pt idx="30">
                  <c:v>43454</c:v>
                </c:pt>
                <c:pt idx="31">
                  <c:v>43455</c:v>
                </c:pt>
                <c:pt idx="32">
                  <c:v>43456</c:v>
                </c:pt>
                <c:pt idx="33">
                  <c:v>43457</c:v>
                </c:pt>
                <c:pt idx="34">
                  <c:v>43458</c:v>
                </c:pt>
                <c:pt idx="35">
                  <c:v>43459</c:v>
                </c:pt>
                <c:pt idx="36">
                  <c:v>43460</c:v>
                </c:pt>
                <c:pt idx="37">
                  <c:v>43461</c:v>
                </c:pt>
                <c:pt idx="38">
                  <c:v>43462</c:v>
                </c:pt>
                <c:pt idx="39">
                  <c:v>43463</c:v>
                </c:pt>
                <c:pt idx="40">
                  <c:v>43464</c:v>
                </c:pt>
                <c:pt idx="41">
                  <c:v>43465</c:v>
                </c:pt>
                <c:pt idx="42">
                  <c:v>43466</c:v>
                </c:pt>
                <c:pt idx="43">
                  <c:v>43467</c:v>
                </c:pt>
                <c:pt idx="44">
                  <c:v>43468</c:v>
                </c:pt>
                <c:pt idx="45">
                  <c:v>43469</c:v>
                </c:pt>
                <c:pt idx="46">
                  <c:v>43470</c:v>
                </c:pt>
                <c:pt idx="47">
                  <c:v>43471</c:v>
                </c:pt>
                <c:pt idx="48">
                  <c:v>43472</c:v>
                </c:pt>
                <c:pt idx="49">
                  <c:v>43473</c:v>
                </c:pt>
                <c:pt idx="50">
                  <c:v>43474</c:v>
                </c:pt>
                <c:pt idx="51">
                  <c:v>43475</c:v>
                </c:pt>
                <c:pt idx="52">
                  <c:v>43476</c:v>
                </c:pt>
                <c:pt idx="53">
                  <c:v>43477</c:v>
                </c:pt>
                <c:pt idx="54">
                  <c:v>43478</c:v>
                </c:pt>
                <c:pt idx="55">
                  <c:v>43479</c:v>
                </c:pt>
                <c:pt idx="56">
                  <c:v>43480</c:v>
                </c:pt>
                <c:pt idx="57">
                  <c:v>43481</c:v>
                </c:pt>
                <c:pt idx="58">
                  <c:v>43482</c:v>
                </c:pt>
                <c:pt idx="59">
                  <c:v>43483</c:v>
                </c:pt>
                <c:pt idx="60">
                  <c:v>43484</c:v>
                </c:pt>
                <c:pt idx="61">
                  <c:v>43485</c:v>
                </c:pt>
                <c:pt idx="62">
                  <c:v>43486</c:v>
                </c:pt>
                <c:pt idx="63">
                  <c:v>43487</c:v>
                </c:pt>
                <c:pt idx="64">
                  <c:v>43488</c:v>
                </c:pt>
                <c:pt idx="65">
                  <c:v>43489</c:v>
                </c:pt>
                <c:pt idx="66">
                  <c:v>43490</c:v>
                </c:pt>
                <c:pt idx="67">
                  <c:v>43491</c:v>
                </c:pt>
                <c:pt idx="68">
                  <c:v>43492</c:v>
                </c:pt>
                <c:pt idx="69">
                  <c:v>43493</c:v>
                </c:pt>
                <c:pt idx="70">
                  <c:v>43494</c:v>
                </c:pt>
                <c:pt idx="71">
                  <c:v>43495</c:v>
                </c:pt>
                <c:pt idx="72">
                  <c:v>43496</c:v>
                </c:pt>
                <c:pt idx="73">
                  <c:v>43497</c:v>
                </c:pt>
                <c:pt idx="74">
                  <c:v>43498</c:v>
                </c:pt>
                <c:pt idx="75">
                  <c:v>43499</c:v>
                </c:pt>
                <c:pt idx="76">
                  <c:v>43500</c:v>
                </c:pt>
                <c:pt idx="77">
                  <c:v>43501</c:v>
                </c:pt>
                <c:pt idx="78">
                  <c:v>43502</c:v>
                </c:pt>
                <c:pt idx="79">
                  <c:v>43503</c:v>
                </c:pt>
                <c:pt idx="80">
                  <c:v>43504</c:v>
                </c:pt>
                <c:pt idx="81">
                  <c:v>43505</c:v>
                </c:pt>
                <c:pt idx="82">
                  <c:v>43506</c:v>
                </c:pt>
                <c:pt idx="83">
                  <c:v>43507</c:v>
                </c:pt>
                <c:pt idx="84">
                  <c:v>43508</c:v>
                </c:pt>
                <c:pt idx="85">
                  <c:v>43509</c:v>
                </c:pt>
                <c:pt idx="86">
                  <c:v>43510</c:v>
                </c:pt>
                <c:pt idx="87">
                  <c:v>43511</c:v>
                </c:pt>
                <c:pt idx="88">
                  <c:v>43512</c:v>
                </c:pt>
                <c:pt idx="89">
                  <c:v>43513</c:v>
                </c:pt>
                <c:pt idx="90">
                  <c:v>43514</c:v>
                </c:pt>
                <c:pt idx="91">
                  <c:v>43515</c:v>
                </c:pt>
                <c:pt idx="92">
                  <c:v>43516</c:v>
                </c:pt>
                <c:pt idx="93">
                  <c:v>43517</c:v>
                </c:pt>
                <c:pt idx="94">
                  <c:v>43518</c:v>
                </c:pt>
                <c:pt idx="95">
                  <c:v>43519</c:v>
                </c:pt>
                <c:pt idx="96">
                  <c:v>43520</c:v>
                </c:pt>
                <c:pt idx="97">
                  <c:v>43521</c:v>
                </c:pt>
                <c:pt idx="98">
                  <c:v>43522</c:v>
                </c:pt>
                <c:pt idx="99">
                  <c:v>43523</c:v>
                </c:pt>
                <c:pt idx="100">
                  <c:v>43524</c:v>
                </c:pt>
                <c:pt idx="101">
                  <c:v>43525</c:v>
                </c:pt>
                <c:pt idx="102">
                  <c:v>43526</c:v>
                </c:pt>
                <c:pt idx="103">
                  <c:v>43527</c:v>
                </c:pt>
                <c:pt idx="104">
                  <c:v>43528</c:v>
                </c:pt>
                <c:pt idx="105">
                  <c:v>43529</c:v>
                </c:pt>
                <c:pt idx="106">
                  <c:v>43530</c:v>
                </c:pt>
                <c:pt idx="107">
                  <c:v>43531</c:v>
                </c:pt>
                <c:pt idx="108">
                  <c:v>43532</c:v>
                </c:pt>
                <c:pt idx="109">
                  <c:v>43533</c:v>
                </c:pt>
                <c:pt idx="110">
                  <c:v>43534</c:v>
                </c:pt>
                <c:pt idx="111">
                  <c:v>43535</c:v>
                </c:pt>
                <c:pt idx="112">
                  <c:v>43536</c:v>
                </c:pt>
                <c:pt idx="113">
                  <c:v>43537</c:v>
                </c:pt>
                <c:pt idx="114">
                  <c:v>43538</c:v>
                </c:pt>
                <c:pt idx="115">
                  <c:v>43539</c:v>
                </c:pt>
                <c:pt idx="116">
                  <c:v>43540</c:v>
                </c:pt>
                <c:pt idx="117">
                  <c:v>43541</c:v>
                </c:pt>
                <c:pt idx="118">
                  <c:v>43542</c:v>
                </c:pt>
                <c:pt idx="119">
                  <c:v>43543</c:v>
                </c:pt>
                <c:pt idx="120">
                  <c:v>43544</c:v>
                </c:pt>
                <c:pt idx="121">
                  <c:v>43545</c:v>
                </c:pt>
                <c:pt idx="122">
                  <c:v>43546</c:v>
                </c:pt>
                <c:pt idx="123">
                  <c:v>43547</c:v>
                </c:pt>
                <c:pt idx="124">
                  <c:v>43548</c:v>
                </c:pt>
                <c:pt idx="125">
                  <c:v>43549</c:v>
                </c:pt>
                <c:pt idx="126">
                  <c:v>43550</c:v>
                </c:pt>
                <c:pt idx="127">
                  <c:v>43551</c:v>
                </c:pt>
                <c:pt idx="128">
                  <c:v>43552</c:v>
                </c:pt>
                <c:pt idx="129">
                  <c:v>43553</c:v>
                </c:pt>
                <c:pt idx="130">
                  <c:v>43554</c:v>
                </c:pt>
                <c:pt idx="131">
                  <c:v>43555</c:v>
                </c:pt>
                <c:pt idx="132">
                  <c:v>43556</c:v>
                </c:pt>
                <c:pt idx="133">
                  <c:v>43557</c:v>
                </c:pt>
                <c:pt idx="134">
                  <c:v>43558</c:v>
                </c:pt>
                <c:pt idx="135">
                  <c:v>43559</c:v>
                </c:pt>
                <c:pt idx="136">
                  <c:v>43560</c:v>
                </c:pt>
                <c:pt idx="137">
                  <c:v>43561</c:v>
                </c:pt>
                <c:pt idx="138">
                  <c:v>43562</c:v>
                </c:pt>
                <c:pt idx="139">
                  <c:v>43563</c:v>
                </c:pt>
                <c:pt idx="140">
                  <c:v>43564</c:v>
                </c:pt>
                <c:pt idx="141">
                  <c:v>43565</c:v>
                </c:pt>
                <c:pt idx="142">
                  <c:v>43566</c:v>
                </c:pt>
                <c:pt idx="143">
                  <c:v>43567</c:v>
                </c:pt>
                <c:pt idx="144">
                  <c:v>43568</c:v>
                </c:pt>
                <c:pt idx="145">
                  <c:v>43569</c:v>
                </c:pt>
                <c:pt idx="146">
                  <c:v>43570</c:v>
                </c:pt>
                <c:pt idx="147">
                  <c:v>43571</c:v>
                </c:pt>
                <c:pt idx="148">
                  <c:v>43572</c:v>
                </c:pt>
                <c:pt idx="149">
                  <c:v>43573</c:v>
                </c:pt>
                <c:pt idx="150">
                  <c:v>43574</c:v>
                </c:pt>
                <c:pt idx="151">
                  <c:v>43575</c:v>
                </c:pt>
                <c:pt idx="152">
                  <c:v>43576</c:v>
                </c:pt>
                <c:pt idx="153">
                  <c:v>43577</c:v>
                </c:pt>
                <c:pt idx="154">
                  <c:v>43578</c:v>
                </c:pt>
                <c:pt idx="155">
                  <c:v>43579</c:v>
                </c:pt>
                <c:pt idx="156">
                  <c:v>43580</c:v>
                </c:pt>
                <c:pt idx="157">
                  <c:v>43581</c:v>
                </c:pt>
                <c:pt idx="158">
                  <c:v>43582</c:v>
                </c:pt>
                <c:pt idx="159">
                  <c:v>43583</c:v>
                </c:pt>
                <c:pt idx="160">
                  <c:v>43584</c:v>
                </c:pt>
                <c:pt idx="161">
                  <c:v>43585</c:v>
                </c:pt>
                <c:pt idx="162">
                  <c:v>43586</c:v>
                </c:pt>
                <c:pt idx="163">
                  <c:v>43587</c:v>
                </c:pt>
                <c:pt idx="164">
                  <c:v>43588</c:v>
                </c:pt>
                <c:pt idx="165">
                  <c:v>43589</c:v>
                </c:pt>
                <c:pt idx="166">
                  <c:v>43590</c:v>
                </c:pt>
                <c:pt idx="167">
                  <c:v>43591</c:v>
                </c:pt>
                <c:pt idx="168">
                  <c:v>43592</c:v>
                </c:pt>
                <c:pt idx="169">
                  <c:v>43593</c:v>
                </c:pt>
                <c:pt idx="170">
                  <c:v>43594</c:v>
                </c:pt>
                <c:pt idx="171">
                  <c:v>43595</c:v>
                </c:pt>
                <c:pt idx="172">
                  <c:v>43596</c:v>
                </c:pt>
                <c:pt idx="173">
                  <c:v>43597</c:v>
                </c:pt>
                <c:pt idx="174">
                  <c:v>43598</c:v>
                </c:pt>
                <c:pt idx="175">
                  <c:v>43599</c:v>
                </c:pt>
                <c:pt idx="176">
                  <c:v>43600</c:v>
                </c:pt>
                <c:pt idx="177">
                  <c:v>43601</c:v>
                </c:pt>
                <c:pt idx="178">
                  <c:v>43602</c:v>
                </c:pt>
                <c:pt idx="179">
                  <c:v>43603</c:v>
                </c:pt>
                <c:pt idx="180">
                  <c:v>43604</c:v>
                </c:pt>
                <c:pt idx="181">
                  <c:v>43605</c:v>
                </c:pt>
                <c:pt idx="182">
                  <c:v>43606</c:v>
                </c:pt>
                <c:pt idx="183">
                  <c:v>43607</c:v>
                </c:pt>
                <c:pt idx="184">
                  <c:v>43608</c:v>
                </c:pt>
                <c:pt idx="185">
                  <c:v>43609</c:v>
                </c:pt>
                <c:pt idx="186">
                  <c:v>43610</c:v>
                </c:pt>
                <c:pt idx="187">
                  <c:v>43611</c:v>
                </c:pt>
                <c:pt idx="188">
                  <c:v>43612</c:v>
                </c:pt>
                <c:pt idx="189">
                  <c:v>43613</c:v>
                </c:pt>
                <c:pt idx="190">
                  <c:v>43614</c:v>
                </c:pt>
                <c:pt idx="191">
                  <c:v>43615</c:v>
                </c:pt>
                <c:pt idx="192">
                  <c:v>43616</c:v>
                </c:pt>
                <c:pt idx="193">
                  <c:v>43617</c:v>
                </c:pt>
                <c:pt idx="194">
                  <c:v>43618</c:v>
                </c:pt>
                <c:pt idx="195">
                  <c:v>43619</c:v>
                </c:pt>
                <c:pt idx="196">
                  <c:v>43620</c:v>
                </c:pt>
                <c:pt idx="197">
                  <c:v>43621</c:v>
                </c:pt>
                <c:pt idx="198">
                  <c:v>43622</c:v>
                </c:pt>
                <c:pt idx="199">
                  <c:v>43623</c:v>
                </c:pt>
                <c:pt idx="200">
                  <c:v>43624</c:v>
                </c:pt>
                <c:pt idx="201">
                  <c:v>43625</c:v>
                </c:pt>
                <c:pt idx="202">
                  <c:v>43626</c:v>
                </c:pt>
                <c:pt idx="203">
                  <c:v>43627</c:v>
                </c:pt>
                <c:pt idx="204">
                  <c:v>43628</c:v>
                </c:pt>
                <c:pt idx="205">
                  <c:v>43629</c:v>
                </c:pt>
                <c:pt idx="206">
                  <c:v>43630</c:v>
                </c:pt>
                <c:pt idx="207">
                  <c:v>43631</c:v>
                </c:pt>
                <c:pt idx="208">
                  <c:v>43632</c:v>
                </c:pt>
                <c:pt idx="209">
                  <c:v>43633</c:v>
                </c:pt>
                <c:pt idx="210">
                  <c:v>43634</c:v>
                </c:pt>
                <c:pt idx="211">
                  <c:v>43635</c:v>
                </c:pt>
                <c:pt idx="212">
                  <c:v>43636</c:v>
                </c:pt>
                <c:pt idx="213">
                  <c:v>43637</c:v>
                </c:pt>
                <c:pt idx="214">
                  <c:v>43638</c:v>
                </c:pt>
                <c:pt idx="215">
                  <c:v>43639</c:v>
                </c:pt>
                <c:pt idx="216">
                  <c:v>43640</c:v>
                </c:pt>
                <c:pt idx="217">
                  <c:v>43641</c:v>
                </c:pt>
                <c:pt idx="218">
                  <c:v>43642</c:v>
                </c:pt>
                <c:pt idx="219">
                  <c:v>43643</c:v>
                </c:pt>
                <c:pt idx="220">
                  <c:v>43644</c:v>
                </c:pt>
                <c:pt idx="221">
                  <c:v>43645</c:v>
                </c:pt>
                <c:pt idx="222">
                  <c:v>43646</c:v>
                </c:pt>
                <c:pt idx="223">
                  <c:v>43647</c:v>
                </c:pt>
                <c:pt idx="224">
                  <c:v>43648</c:v>
                </c:pt>
                <c:pt idx="225">
                  <c:v>43649</c:v>
                </c:pt>
                <c:pt idx="226">
                  <c:v>43650</c:v>
                </c:pt>
                <c:pt idx="227">
                  <c:v>43651</c:v>
                </c:pt>
                <c:pt idx="228">
                  <c:v>43652</c:v>
                </c:pt>
                <c:pt idx="229">
                  <c:v>43653</c:v>
                </c:pt>
                <c:pt idx="230">
                  <c:v>43654</c:v>
                </c:pt>
                <c:pt idx="231">
                  <c:v>43655</c:v>
                </c:pt>
                <c:pt idx="232">
                  <c:v>43656</c:v>
                </c:pt>
                <c:pt idx="233">
                  <c:v>43657</c:v>
                </c:pt>
                <c:pt idx="234">
                  <c:v>43658</c:v>
                </c:pt>
                <c:pt idx="235">
                  <c:v>43659</c:v>
                </c:pt>
                <c:pt idx="236">
                  <c:v>43660</c:v>
                </c:pt>
                <c:pt idx="237">
                  <c:v>43661</c:v>
                </c:pt>
                <c:pt idx="238">
                  <c:v>43662</c:v>
                </c:pt>
                <c:pt idx="239">
                  <c:v>43663</c:v>
                </c:pt>
                <c:pt idx="240">
                  <c:v>43664</c:v>
                </c:pt>
                <c:pt idx="241">
                  <c:v>43665</c:v>
                </c:pt>
                <c:pt idx="242">
                  <c:v>43666</c:v>
                </c:pt>
                <c:pt idx="243">
                  <c:v>43667</c:v>
                </c:pt>
                <c:pt idx="244">
                  <c:v>43668</c:v>
                </c:pt>
                <c:pt idx="245">
                  <c:v>43669</c:v>
                </c:pt>
                <c:pt idx="246">
                  <c:v>43670</c:v>
                </c:pt>
                <c:pt idx="247">
                  <c:v>43671</c:v>
                </c:pt>
                <c:pt idx="248">
                  <c:v>43672</c:v>
                </c:pt>
                <c:pt idx="249">
                  <c:v>43673</c:v>
                </c:pt>
                <c:pt idx="250">
                  <c:v>43674</c:v>
                </c:pt>
                <c:pt idx="251">
                  <c:v>43675</c:v>
                </c:pt>
                <c:pt idx="252">
                  <c:v>43676</c:v>
                </c:pt>
                <c:pt idx="253">
                  <c:v>43677</c:v>
                </c:pt>
                <c:pt idx="254">
                  <c:v>43678</c:v>
                </c:pt>
                <c:pt idx="255">
                  <c:v>43679</c:v>
                </c:pt>
                <c:pt idx="256">
                  <c:v>43680</c:v>
                </c:pt>
                <c:pt idx="257">
                  <c:v>43681</c:v>
                </c:pt>
                <c:pt idx="258">
                  <c:v>43682</c:v>
                </c:pt>
                <c:pt idx="259">
                  <c:v>43683</c:v>
                </c:pt>
                <c:pt idx="260">
                  <c:v>43684</c:v>
                </c:pt>
                <c:pt idx="261">
                  <c:v>43685</c:v>
                </c:pt>
                <c:pt idx="262">
                  <c:v>43686</c:v>
                </c:pt>
                <c:pt idx="263">
                  <c:v>43687</c:v>
                </c:pt>
                <c:pt idx="264">
                  <c:v>43688</c:v>
                </c:pt>
                <c:pt idx="265">
                  <c:v>43689</c:v>
                </c:pt>
                <c:pt idx="266">
                  <c:v>43690</c:v>
                </c:pt>
                <c:pt idx="267">
                  <c:v>43691</c:v>
                </c:pt>
                <c:pt idx="268">
                  <c:v>43692</c:v>
                </c:pt>
                <c:pt idx="269">
                  <c:v>43693</c:v>
                </c:pt>
                <c:pt idx="270">
                  <c:v>43694</c:v>
                </c:pt>
                <c:pt idx="271">
                  <c:v>43695</c:v>
                </c:pt>
                <c:pt idx="272">
                  <c:v>43696</c:v>
                </c:pt>
                <c:pt idx="273">
                  <c:v>43697</c:v>
                </c:pt>
                <c:pt idx="274">
                  <c:v>43698</c:v>
                </c:pt>
                <c:pt idx="275">
                  <c:v>43699</c:v>
                </c:pt>
                <c:pt idx="276">
                  <c:v>43700</c:v>
                </c:pt>
                <c:pt idx="277">
                  <c:v>43701</c:v>
                </c:pt>
                <c:pt idx="278">
                  <c:v>43702</c:v>
                </c:pt>
                <c:pt idx="279">
                  <c:v>43703</c:v>
                </c:pt>
                <c:pt idx="280">
                  <c:v>43704</c:v>
                </c:pt>
                <c:pt idx="281">
                  <c:v>43705</c:v>
                </c:pt>
                <c:pt idx="282">
                  <c:v>43706</c:v>
                </c:pt>
                <c:pt idx="283">
                  <c:v>43707</c:v>
                </c:pt>
                <c:pt idx="284">
                  <c:v>43708</c:v>
                </c:pt>
                <c:pt idx="285">
                  <c:v>43709</c:v>
                </c:pt>
                <c:pt idx="286">
                  <c:v>43710</c:v>
                </c:pt>
                <c:pt idx="287">
                  <c:v>43711</c:v>
                </c:pt>
                <c:pt idx="288">
                  <c:v>43712</c:v>
                </c:pt>
                <c:pt idx="289">
                  <c:v>43713</c:v>
                </c:pt>
                <c:pt idx="290">
                  <c:v>43714</c:v>
                </c:pt>
                <c:pt idx="291">
                  <c:v>43715</c:v>
                </c:pt>
                <c:pt idx="292">
                  <c:v>43716</c:v>
                </c:pt>
                <c:pt idx="293">
                  <c:v>43717</c:v>
                </c:pt>
                <c:pt idx="294">
                  <c:v>43718</c:v>
                </c:pt>
                <c:pt idx="295">
                  <c:v>43719</c:v>
                </c:pt>
                <c:pt idx="296">
                  <c:v>43720</c:v>
                </c:pt>
                <c:pt idx="297">
                  <c:v>43721</c:v>
                </c:pt>
                <c:pt idx="298">
                  <c:v>43722</c:v>
                </c:pt>
                <c:pt idx="299">
                  <c:v>43723</c:v>
                </c:pt>
                <c:pt idx="300">
                  <c:v>43724</c:v>
                </c:pt>
                <c:pt idx="301">
                  <c:v>43725</c:v>
                </c:pt>
                <c:pt idx="302">
                  <c:v>43726</c:v>
                </c:pt>
                <c:pt idx="303">
                  <c:v>43727</c:v>
                </c:pt>
                <c:pt idx="304">
                  <c:v>43728</c:v>
                </c:pt>
                <c:pt idx="305">
                  <c:v>43729</c:v>
                </c:pt>
                <c:pt idx="306">
                  <c:v>43730</c:v>
                </c:pt>
                <c:pt idx="307">
                  <c:v>43731</c:v>
                </c:pt>
                <c:pt idx="308">
                  <c:v>43732</c:v>
                </c:pt>
                <c:pt idx="309">
                  <c:v>43733</c:v>
                </c:pt>
                <c:pt idx="310">
                  <c:v>43734</c:v>
                </c:pt>
                <c:pt idx="311">
                  <c:v>43735</c:v>
                </c:pt>
                <c:pt idx="312">
                  <c:v>43736</c:v>
                </c:pt>
                <c:pt idx="313">
                  <c:v>43737</c:v>
                </c:pt>
                <c:pt idx="314">
                  <c:v>43738</c:v>
                </c:pt>
                <c:pt idx="315">
                  <c:v>43739</c:v>
                </c:pt>
                <c:pt idx="316">
                  <c:v>43740</c:v>
                </c:pt>
                <c:pt idx="317">
                  <c:v>43741</c:v>
                </c:pt>
                <c:pt idx="318">
                  <c:v>43742</c:v>
                </c:pt>
                <c:pt idx="319">
                  <c:v>43743</c:v>
                </c:pt>
                <c:pt idx="320">
                  <c:v>43744</c:v>
                </c:pt>
                <c:pt idx="321">
                  <c:v>43745</c:v>
                </c:pt>
                <c:pt idx="322">
                  <c:v>43746</c:v>
                </c:pt>
                <c:pt idx="323">
                  <c:v>43747</c:v>
                </c:pt>
                <c:pt idx="324">
                  <c:v>43748</c:v>
                </c:pt>
                <c:pt idx="325">
                  <c:v>43749</c:v>
                </c:pt>
                <c:pt idx="326">
                  <c:v>43750</c:v>
                </c:pt>
                <c:pt idx="327">
                  <c:v>43751</c:v>
                </c:pt>
                <c:pt idx="328">
                  <c:v>43752</c:v>
                </c:pt>
                <c:pt idx="329">
                  <c:v>43753</c:v>
                </c:pt>
                <c:pt idx="330">
                  <c:v>43754</c:v>
                </c:pt>
                <c:pt idx="331">
                  <c:v>43755</c:v>
                </c:pt>
                <c:pt idx="332">
                  <c:v>43756</c:v>
                </c:pt>
                <c:pt idx="333">
                  <c:v>43757</c:v>
                </c:pt>
                <c:pt idx="334">
                  <c:v>43758</c:v>
                </c:pt>
                <c:pt idx="335">
                  <c:v>43759</c:v>
                </c:pt>
                <c:pt idx="336">
                  <c:v>43760</c:v>
                </c:pt>
                <c:pt idx="337">
                  <c:v>43761</c:v>
                </c:pt>
                <c:pt idx="338">
                  <c:v>43762</c:v>
                </c:pt>
                <c:pt idx="339">
                  <c:v>43763</c:v>
                </c:pt>
                <c:pt idx="340">
                  <c:v>43764</c:v>
                </c:pt>
                <c:pt idx="341">
                  <c:v>43765</c:v>
                </c:pt>
                <c:pt idx="342">
                  <c:v>43766</c:v>
                </c:pt>
                <c:pt idx="343">
                  <c:v>43767</c:v>
                </c:pt>
                <c:pt idx="344">
                  <c:v>43768</c:v>
                </c:pt>
                <c:pt idx="345">
                  <c:v>43769</c:v>
                </c:pt>
                <c:pt idx="346">
                  <c:v>43770</c:v>
                </c:pt>
                <c:pt idx="347">
                  <c:v>43771</c:v>
                </c:pt>
                <c:pt idx="348">
                  <c:v>43772</c:v>
                </c:pt>
                <c:pt idx="349">
                  <c:v>43773</c:v>
                </c:pt>
                <c:pt idx="350">
                  <c:v>43774</c:v>
                </c:pt>
                <c:pt idx="351">
                  <c:v>43775</c:v>
                </c:pt>
                <c:pt idx="352">
                  <c:v>43776</c:v>
                </c:pt>
                <c:pt idx="353">
                  <c:v>43777</c:v>
                </c:pt>
                <c:pt idx="354">
                  <c:v>43778</c:v>
                </c:pt>
                <c:pt idx="355">
                  <c:v>43779</c:v>
                </c:pt>
                <c:pt idx="356">
                  <c:v>43780</c:v>
                </c:pt>
                <c:pt idx="357">
                  <c:v>43781</c:v>
                </c:pt>
                <c:pt idx="358">
                  <c:v>43782</c:v>
                </c:pt>
                <c:pt idx="359">
                  <c:v>43783</c:v>
                </c:pt>
                <c:pt idx="360">
                  <c:v>43784</c:v>
                </c:pt>
                <c:pt idx="361">
                  <c:v>43785</c:v>
                </c:pt>
                <c:pt idx="362">
                  <c:v>43786</c:v>
                </c:pt>
                <c:pt idx="363">
                  <c:v>43787</c:v>
                </c:pt>
                <c:pt idx="364">
                  <c:v>43788</c:v>
                </c:pt>
                <c:pt idx="365">
                  <c:v>43789</c:v>
                </c:pt>
                <c:pt idx="366">
                  <c:v>43790</c:v>
                </c:pt>
                <c:pt idx="367">
                  <c:v>43791</c:v>
                </c:pt>
                <c:pt idx="368">
                  <c:v>43792</c:v>
                </c:pt>
                <c:pt idx="369">
                  <c:v>43793</c:v>
                </c:pt>
                <c:pt idx="370">
                  <c:v>43794</c:v>
                </c:pt>
                <c:pt idx="371">
                  <c:v>43795</c:v>
                </c:pt>
                <c:pt idx="372">
                  <c:v>43796</c:v>
                </c:pt>
                <c:pt idx="373">
                  <c:v>43797</c:v>
                </c:pt>
                <c:pt idx="374">
                  <c:v>43798</c:v>
                </c:pt>
                <c:pt idx="375">
                  <c:v>43799</c:v>
                </c:pt>
                <c:pt idx="376">
                  <c:v>43800</c:v>
                </c:pt>
                <c:pt idx="377">
                  <c:v>43801</c:v>
                </c:pt>
                <c:pt idx="378">
                  <c:v>43802</c:v>
                </c:pt>
                <c:pt idx="379">
                  <c:v>43803</c:v>
                </c:pt>
                <c:pt idx="380">
                  <c:v>43804</c:v>
                </c:pt>
                <c:pt idx="381">
                  <c:v>43805</c:v>
                </c:pt>
                <c:pt idx="382">
                  <c:v>43806</c:v>
                </c:pt>
                <c:pt idx="383">
                  <c:v>43807</c:v>
                </c:pt>
                <c:pt idx="384">
                  <c:v>43808</c:v>
                </c:pt>
                <c:pt idx="385">
                  <c:v>43809</c:v>
                </c:pt>
                <c:pt idx="386">
                  <c:v>43810</c:v>
                </c:pt>
                <c:pt idx="387">
                  <c:v>43811</c:v>
                </c:pt>
                <c:pt idx="388">
                  <c:v>43812</c:v>
                </c:pt>
                <c:pt idx="389">
                  <c:v>43813</c:v>
                </c:pt>
                <c:pt idx="390">
                  <c:v>43814</c:v>
                </c:pt>
                <c:pt idx="391">
                  <c:v>43815</c:v>
                </c:pt>
                <c:pt idx="392">
                  <c:v>43816</c:v>
                </c:pt>
                <c:pt idx="393">
                  <c:v>43817</c:v>
                </c:pt>
                <c:pt idx="394">
                  <c:v>43818</c:v>
                </c:pt>
                <c:pt idx="395">
                  <c:v>43819</c:v>
                </c:pt>
                <c:pt idx="396">
                  <c:v>43820</c:v>
                </c:pt>
                <c:pt idx="397">
                  <c:v>43821</c:v>
                </c:pt>
                <c:pt idx="398">
                  <c:v>43822</c:v>
                </c:pt>
                <c:pt idx="399">
                  <c:v>43823</c:v>
                </c:pt>
                <c:pt idx="400">
                  <c:v>43824</c:v>
                </c:pt>
                <c:pt idx="401">
                  <c:v>43825</c:v>
                </c:pt>
                <c:pt idx="402">
                  <c:v>43826</c:v>
                </c:pt>
                <c:pt idx="403">
                  <c:v>43827</c:v>
                </c:pt>
                <c:pt idx="404">
                  <c:v>43828</c:v>
                </c:pt>
                <c:pt idx="405">
                  <c:v>43829</c:v>
                </c:pt>
                <c:pt idx="406">
                  <c:v>43830</c:v>
                </c:pt>
                <c:pt idx="407">
                  <c:v>43831</c:v>
                </c:pt>
                <c:pt idx="408">
                  <c:v>43832</c:v>
                </c:pt>
                <c:pt idx="409">
                  <c:v>43833</c:v>
                </c:pt>
                <c:pt idx="410">
                  <c:v>43834</c:v>
                </c:pt>
                <c:pt idx="411">
                  <c:v>43835</c:v>
                </c:pt>
                <c:pt idx="412">
                  <c:v>43836</c:v>
                </c:pt>
                <c:pt idx="413">
                  <c:v>43837</c:v>
                </c:pt>
                <c:pt idx="414">
                  <c:v>43838</c:v>
                </c:pt>
                <c:pt idx="415">
                  <c:v>43839</c:v>
                </c:pt>
                <c:pt idx="416">
                  <c:v>43840</c:v>
                </c:pt>
                <c:pt idx="417">
                  <c:v>43841</c:v>
                </c:pt>
                <c:pt idx="418">
                  <c:v>43842</c:v>
                </c:pt>
                <c:pt idx="419">
                  <c:v>43843</c:v>
                </c:pt>
                <c:pt idx="420">
                  <c:v>43844</c:v>
                </c:pt>
                <c:pt idx="421">
                  <c:v>43845</c:v>
                </c:pt>
                <c:pt idx="422">
                  <c:v>43846</c:v>
                </c:pt>
                <c:pt idx="423">
                  <c:v>43847</c:v>
                </c:pt>
                <c:pt idx="424">
                  <c:v>43848</c:v>
                </c:pt>
                <c:pt idx="425">
                  <c:v>43849</c:v>
                </c:pt>
                <c:pt idx="426">
                  <c:v>43850</c:v>
                </c:pt>
                <c:pt idx="427">
                  <c:v>43851</c:v>
                </c:pt>
                <c:pt idx="428">
                  <c:v>43852</c:v>
                </c:pt>
                <c:pt idx="429">
                  <c:v>43853</c:v>
                </c:pt>
                <c:pt idx="430">
                  <c:v>43854</c:v>
                </c:pt>
                <c:pt idx="431">
                  <c:v>43855</c:v>
                </c:pt>
                <c:pt idx="432">
                  <c:v>43856</c:v>
                </c:pt>
                <c:pt idx="433">
                  <c:v>43857</c:v>
                </c:pt>
                <c:pt idx="434">
                  <c:v>43858</c:v>
                </c:pt>
                <c:pt idx="435">
                  <c:v>43859</c:v>
                </c:pt>
                <c:pt idx="436">
                  <c:v>43860</c:v>
                </c:pt>
                <c:pt idx="437">
                  <c:v>43861</c:v>
                </c:pt>
                <c:pt idx="438">
                  <c:v>43862</c:v>
                </c:pt>
                <c:pt idx="439">
                  <c:v>43863</c:v>
                </c:pt>
                <c:pt idx="440">
                  <c:v>43864</c:v>
                </c:pt>
                <c:pt idx="441">
                  <c:v>43865</c:v>
                </c:pt>
                <c:pt idx="442">
                  <c:v>43866</c:v>
                </c:pt>
                <c:pt idx="443">
                  <c:v>43867</c:v>
                </c:pt>
                <c:pt idx="444">
                  <c:v>43868</c:v>
                </c:pt>
                <c:pt idx="445">
                  <c:v>43869</c:v>
                </c:pt>
                <c:pt idx="446">
                  <c:v>43870</c:v>
                </c:pt>
                <c:pt idx="447">
                  <c:v>43871</c:v>
                </c:pt>
                <c:pt idx="448">
                  <c:v>43872</c:v>
                </c:pt>
                <c:pt idx="449">
                  <c:v>43873</c:v>
                </c:pt>
                <c:pt idx="450">
                  <c:v>43874</c:v>
                </c:pt>
                <c:pt idx="451">
                  <c:v>43875</c:v>
                </c:pt>
                <c:pt idx="452">
                  <c:v>43876</c:v>
                </c:pt>
                <c:pt idx="453">
                  <c:v>43877</c:v>
                </c:pt>
                <c:pt idx="454">
                  <c:v>43878</c:v>
                </c:pt>
                <c:pt idx="455">
                  <c:v>43879</c:v>
                </c:pt>
                <c:pt idx="456">
                  <c:v>43880</c:v>
                </c:pt>
                <c:pt idx="457">
                  <c:v>43881</c:v>
                </c:pt>
                <c:pt idx="458">
                  <c:v>43882</c:v>
                </c:pt>
                <c:pt idx="459">
                  <c:v>43883</c:v>
                </c:pt>
                <c:pt idx="460">
                  <c:v>43884</c:v>
                </c:pt>
                <c:pt idx="461">
                  <c:v>43885</c:v>
                </c:pt>
                <c:pt idx="462">
                  <c:v>43886</c:v>
                </c:pt>
                <c:pt idx="463">
                  <c:v>43887</c:v>
                </c:pt>
                <c:pt idx="464">
                  <c:v>43888</c:v>
                </c:pt>
                <c:pt idx="465">
                  <c:v>43889</c:v>
                </c:pt>
                <c:pt idx="466">
                  <c:v>43890</c:v>
                </c:pt>
                <c:pt idx="467">
                  <c:v>43891</c:v>
                </c:pt>
                <c:pt idx="468">
                  <c:v>43892</c:v>
                </c:pt>
                <c:pt idx="469">
                  <c:v>43893</c:v>
                </c:pt>
                <c:pt idx="470">
                  <c:v>43894</c:v>
                </c:pt>
                <c:pt idx="471">
                  <c:v>43895</c:v>
                </c:pt>
                <c:pt idx="472">
                  <c:v>43896</c:v>
                </c:pt>
                <c:pt idx="473">
                  <c:v>43897</c:v>
                </c:pt>
                <c:pt idx="474">
                  <c:v>43898</c:v>
                </c:pt>
                <c:pt idx="475">
                  <c:v>43899</c:v>
                </c:pt>
                <c:pt idx="476">
                  <c:v>43900</c:v>
                </c:pt>
                <c:pt idx="477">
                  <c:v>43901</c:v>
                </c:pt>
                <c:pt idx="478">
                  <c:v>43902</c:v>
                </c:pt>
                <c:pt idx="479">
                  <c:v>43903</c:v>
                </c:pt>
                <c:pt idx="480">
                  <c:v>43904</c:v>
                </c:pt>
                <c:pt idx="481">
                  <c:v>43905</c:v>
                </c:pt>
                <c:pt idx="482">
                  <c:v>43906</c:v>
                </c:pt>
                <c:pt idx="483">
                  <c:v>43907</c:v>
                </c:pt>
                <c:pt idx="484">
                  <c:v>43908</c:v>
                </c:pt>
                <c:pt idx="485">
                  <c:v>43909</c:v>
                </c:pt>
                <c:pt idx="486">
                  <c:v>43910</c:v>
                </c:pt>
                <c:pt idx="487">
                  <c:v>43911</c:v>
                </c:pt>
                <c:pt idx="488">
                  <c:v>43912</c:v>
                </c:pt>
                <c:pt idx="489">
                  <c:v>43913</c:v>
                </c:pt>
                <c:pt idx="490">
                  <c:v>43914</c:v>
                </c:pt>
                <c:pt idx="491">
                  <c:v>43915</c:v>
                </c:pt>
                <c:pt idx="492">
                  <c:v>43916</c:v>
                </c:pt>
                <c:pt idx="493">
                  <c:v>43917</c:v>
                </c:pt>
                <c:pt idx="494">
                  <c:v>43918</c:v>
                </c:pt>
                <c:pt idx="495">
                  <c:v>43919</c:v>
                </c:pt>
                <c:pt idx="496">
                  <c:v>43920</c:v>
                </c:pt>
                <c:pt idx="497">
                  <c:v>43921</c:v>
                </c:pt>
                <c:pt idx="498">
                  <c:v>43922</c:v>
                </c:pt>
                <c:pt idx="499">
                  <c:v>43923</c:v>
                </c:pt>
                <c:pt idx="500">
                  <c:v>43924</c:v>
                </c:pt>
                <c:pt idx="501">
                  <c:v>43925</c:v>
                </c:pt>
                <c:pt idx="502">
                  <c:v>43926</c:v>
                </c:pt>
                <c:pt idx="503">
                  <c:v>43927</c:v>
                </c:pt>
                <c:pt idx="504">
                  <c:v>43928</c:v>
                </c:pt>
                <c:pt idx="505">
                  <c:v>43929</c:v>
                </c:pt>
                <c:pt idx="506">
                  <c:v>43930</c:v>
                </c:pt>
                <c:pt idx="507">
                  <c:v>43931</c:v>
                </c:pt>
                <c:pt idx="508">
                  <c:v>43932</c:v>
                </c:pt>
                <c:pt idx="509">
                  <c:v>43933</c:v>
                </c:pt>
                <c:pt idx="510">
                  <c:v>43934</c:v>
                </c:pt>
                <c:pt idx="511">
                  <c:v>43935</c:v>
                </c:pt>
                <c:pt idx="512">
                  <c:v>43936</c:v>
                </c:pt>
                <c:pt idx="513">
                  <c:v>43937</c:v>
                </c:pt>
                <c:pt idx="514">
                  <c:v>43938</c:v>
                </c:pt>
                <c:pt idx="515">
                  <c:v>43939</c:v>
                </c:pt>
                <c:pt idx="516">
                  <c:v>43940</c:v>
                </c:pt>
                <c:pt idx="517">
                  <c:v>43941</c:v>
                </c:pt>
                <c:pt idx="518">
                  <c:v>43942</c:v>
                </c:pt>
                <c:pt idx="519">
                  <c:v>43943</c:v>
                </c:pt>
                <c:pt idx="520">
                  <c:v>43944</c:v>
                </c:pt>
                <c:pt idx="521">
                  <c:v>43945</c:v>
                </c:pt>
                <c:pt idx="522">
                  <c:v>43946</c:v>
                </c:pt>
                <c:pt idx="523">
                  <c:v>43947</c:v>
                </c:pt>
                <c:pt idx="524">
                  <c:v>43948</c:v>
                </c:pt>
                <c:pt idx="525">
                  <c:v>43949</c:v>
                </c:pt>
                <c:pt idx="526">
                  <c:v>43950</c:v>
                </c:pt>
                <c:pt idx="527">
                  <c:v>43951</c:v>
                </c:pt>
                <c:pt idx="528">
                  <c:v>43952</c:v>
                </c:pt>
                <c:pt idx="529">
                  <c:v>43953</c:v>
                </c:pt>
                <c:pt idx="530">
                  <c:v>43954</c:v>
                </c:pt>
                <c:pt idx="531">
                  <c:v>43955</c:v>
                </c:pt>
                <c:pt idx="532">
                  <c:v>43956</c:v>
                </c:pt>
                <c:pt idx="533">
                  <c:v>43957</c:v>
                </c:pt>
                <c:pt idx="534">
                  <c:v>43958</c:v>
                </c:pt>
                <c:pt idx="535">
                  <c:v>43959</c:v>
                </c:pt>
                <c:pt idx="536">
                  <c:v>43960</c:v>
                </c:pt>
                <c:pt idx="537">
                  <c:v>43961</c:v>
                </c:pt>
                <c:pt idx="538">
                  <c:v>43962</c:v>
                </c:pt>
                <c:pt idx="539">
                  <c:v>43963</c:v>
                </c:pt>
                <c:pt idx="540">
                  <c:v>43964</c:v>
                </c:pt>
                <c:pt idx="541">
                  <c:v>43965</c:v>
                </c:pt>
                <c:pt idx="542">
                  <c:v>43966</c:v>
                </c:pt>
                <c:pt idx="543">
                  <c:v>43967</c:v>
                </c:pt>
                <c:pt idx="544">
                  <c:v>43968</c:v>
                </c:pt>
                <c:pt idx="545">
                  <c:v>43969</c:v>
                </c:pt>
                <c:pt idx="546">
                  <c:v>43970</c:v>
                </c:pt>
                <c:pt idx="547">
                  <c:v>43971</c:v>
                </c:pt>
                <c:pt idx="548">
                  <c:v>43972</c:v>
                </c:pt>
                <c:pt idx="549">
                  <c:v>43973</c:v>
                </c:pt>
                <c:pt idx="550">
                  <c:v>43974</c:v>
                </c:pt>
                <c:pt idx="551">
                  <c:v>43975</c:v>
                </c:pt>
                <c:pt idx="552">
                  <c:v>43976</c:v>
                </c:pt>
                <c:pt idx="553">
                  <c:v>43977</c:v>
                </c:pt>
              </c:numCache>
            </c:numRef>
          </c:cat>
          <c:val>
            <c:numRef>
              <c:f>运行数据!$ER$7:$ER$999</c:f>
              <c:numCache>
                <c:formatCode>#,##0_ </c:formatCode>
                <c:ptCount val="993"/>
                <c:pt idx="0">
                  <c:v>4018</c:v>
                </c:pt>
                <c:pt idx="1">
                  <c:v>7010</c:v>
                </c:pt>
                <c:pt idx="2">
                  <c:v>6236</c:v>
                </c:pt>
                <c:pt idx="3">
                  <c:v>7840</c:v>
                </c:pt>
                <c:pt idx="4">
                  <c:v>2534</c:v>
                </c:pt>
                <c:pt idx="5">
                  <c:v>7448</c:v>
                </c:pt>
                <c:pt idx="6">
                  <c:v>6296</c:v>
                </c:pt>
                <c:pt idx="7">
                  <c:v>7044</c:v>
                </c:pt>
                <c:pt idx="8">
                  <c:v>5540</c:v>
                </c:pt>
                <c:pt idx="9">
                  <c:v>6288</c:v>
                </c:pt>
                <c:pt idx="11">
                  <c:v>5274</c:v>
                </c:pt>
                <c:pt idx="12">
                  <c:v>4905</c:v>
                </c:pt>
                <c:pt idx="13">
                  <c:v>5516</c:v>
                </c:pt>
                <c:pt idx="14">
                  <c:v>5772</c:v>
                </c:pt>
                <c:pt idx="15">
                  <c:v>6642</c:v>
                </c:pt>
                <c:pt idx="16">
                  <c:v>5080</c:v>
                </c:pt>
                <c:pt idx="17">
                  <c:v>5524</c:v>
                </c:pt>
                <c:pt idx="18">
                  <c:v>5382</c:v>
                </c:pt>
                <c:pt idx="19">
                  <c:v>5496</c:v>
                </c:pt>
                <c:pt idx="20">
                  <c:v>8582</c:v>
                </c:pt>
                <c:pt idx="21">
                  <c:v>5078</c:v>
                </c:pt>
                <c:pt idx="22">
                  <c:v>5904</c:v>
                </c:pt>
                <c:pt idx="23">
                  <c:v>6264</c:v>
                </c:pt>
                <c:pt idx="24">
                  <c:v>2974</c:v>
                </c:pt>
                <c:pt idx="25">
                  <c:v>6588</c:v>
                </c:pt>
                <c:pt idx="26">
                  <c:v>5672</c:v>
                </c:pt>
                <c:pt idx="27">
                  <c:v>5938</c:v>
                </c:pt>
                <c:pt idx="28">
                  <c:v>5746</c:v>
                </c:pt>
                <c:pt idx="29">
                  <c:v>5452</c:v>
                </c:pt>
                <c:pt idx="30">
                  <c:v>6442</c:v>
                </c:pt>
                <c:pt idx="31">
                  <c:v>7755</c:v>
                </c:pt>
                <c:pt idx="32">
                  <c:v>3466</c:v>
                </c:pt>
                <c:pt idx="33">
                  <c:v>5102</c:v>
                </c:pt>
                <c:pt idx="34">
                  <c:v>3720</c:v>
                </c:pt>
                <c:pt idx="35">
                  <c:v>6648</c:v>
                </c:pt>
                <c:pt idx="36">
                  <c:v>3200</c:v>
                </c:pt>
                <c:pt idx="37">
                  <c:v>6292</c:v>
                </c:pt>
                <c:pt idx="38">
                  <c:v>6123</c:v>
                </c:pt>
                <c:pt idx="39">
                  <c:v>4962</c:v>
                </c:pt>
                <c:pt idx="40">
                  <c:v>6064</c:v>
                </c:pt>
                <c:pt idx="41">
                  <c:v>7390</c:v>
                </c:pt>
                <c:pt idx="42">
                  <c:v>7391</c:v>
                </c:pt>
                <c:pt idx="43">
                  <c:v>4250</c:v>
                </c:pt>
                <c:pt idx="44">
                  <c:v>4350</c:v>
                </c:pt>
                <c:pt idx="45">
                  <c:v>6530</c:v>
                </c:pt>
                <c:pt idx="46">
                  <c:v>6680</c:v>
                </c:pt>
                <c:pt idx="47">
                  <c:v>6250</c:v>
                </c:pt>
                <c:pt idx="48">
                  <c:v>6398</c:v>
                </c:pt>
                <c:pt idx="49">
                  <c:v>6650</c:v>
                </c:pt>
                <c:pt idx="50">
                  <c:v>4252</c:v>
                </c:pt>
                <c:pt idx="51">
                  <c:v>6322</c:v>
                </c:pt>
                <c:pt idx="52">
                  <c:v>6399</c:v>
                </c:pt>
                <c:pt idx="53">
                  <c:v>5232</c:v>
                </c:pt>
                <c:pt idx="54">
                  <c:v>4338</c:v>
                </c:pt>
                <c:pt idx="55">
                  <c:v>6536</c:v>
                </c:pt>
                <c:pt idx="56">
                  <c:v>6698</c:v>
                </c:pt>
                <c:pt idx="57">
                  <c:v>6360</c:v>
                </c:pt>
                <c:pt idx="58">
                  <c:v>6304</c:v>
                </c:pt>
                <c:pt idx="59">
                  <c:v>6648</c:v>
                </c:pt>
                <c:pt idx="60">
                  <c:v>6239</c:v>
                </c:pt>
                <c:pt idx="61">
                  <c:v>6324</c:v>
                </c:pt>
                <c:pt idx="62">
                  <c:v>5774</c:v>
                </c:pt>
                <c:pt idx="63">
                  <c:v>5364</c:v>
                </c:pt>
                <c:pt idx="64">
                  <c:v>6325</c:v>
                </c:pt>
                <c:pt idx="65">
                  <c:v>5180</c:v>
                </c:pt>
                <c:pt idx="66">
                  <c:v>4948</c:v>
                </c:pt>
                <c:pt idx="67">
                  <c:v>6892</c:v>
                </c:pt>
                <c:pt idx="68">
                  <c:v>6258</c:v>
                </c:pt>
                <c:pt idx="69">
                  <c:v>5266</c:v>
                </c:pt>
                <c:pt idx="70">
                  <c:v>5514</c:v>
                </c:pt>
                <c:pt idx="71">
                  <c:v>5270</c:v>
                </c:pt>
                <c:pt idx="72">
                  <c:v>6420</c:v>
                </c:pt>
                <c:pt idx="73">
                  <c:v>4832</c:v>
                </c:pt>
                <c:pt idx="74">
                  <c:v>4750</c:v>
                </c:pt>
                <c:pt idx="75">
                  <c:v>6652</c:v>
                </c:pt>
                <c:pt idx="76">
                  <c:v>8030</c:v>
                </c:pt>
                <c:pt idx="77">
                  <c:v>5930</c:v>
                </c:pt>
                <c:pt idx="78">
                  <c:v>5890</c:v>
                </c:pt>
                <c:pt idx="79">
                  <c:v>6560</c:v>
                </c:pt>
                <c:pt idx="80">
                  <c:v>6420</c:v>
                </c:pt>
                <c:pt idx="81">
                  <c:v>5584</c:v>
                </c:pt>
                <c:pt idx="82">
                  <c:v>5074</c:v>
                </c:pt>
                <c:pt idx="83">
                  <c:v>6714</c:v>
                </c:pt>
                <c:pt idx="84">
                  <c:v>5496</c:v>
                </c:pt>
                <c:pt idx="85">
                  <c:v>5678</c:v>
                </c:pt>
                <c:pt idx="86">
                  <c:v>5798</c:v>
                </c:pt>
                <c:pt idx="87">
                  <c:v>6726</c:v>
                </c:pt>
                <c:pt idx="88">
                  <c:v>5074</c:v>
                </c:pt>
                <c:pt idx="89">
                  <c:v>5446</c:v>
                </c:pt>
                <c:pt idx="90">
                  <c:v>5476</c:v>
                </c:pt>
                <c:pt idx="91">
                  <c:v>5568</c:v>
                </c:pt>
                <c:pt idx="92">
                  <c:v>6714</c:v>
                </c:pt>
                <c:pt idx="93">
                  <c:v>4876</c:v>
                </c:pt>
                <c:pt idx="94">
                  <c:v>5486</c:v>
                </c:pt>
                <c:pt idx="95">
                  <c:v>6214</c:v>
                </c:pt>
                <c:pt idx="96">
                  <c:v>5074</c:v>
                </c:pt>
                <c:pt idx="97">
                  <c:v>5824</c:v>
                </c:pt>
                <c:pt idx="98">
                  <c:v>4180</c:v>
                </c:pt>
                <c:pt idx="99">
                  <c:v>5742</c:v>
                </c:pt>
                <c:pt idx="100">
                  <c:v>6214</c:v>
                </c:pt>
                <c:pt idx="101">
                  <c:v>6898</c:v>
                </c:pt>
                <c:pt idx="102">
                  <c:v>5794</c:v>
                </c:pt>
                <c:pt idx="103">
                  <c:v>7202</c:v>
                </c:pt>
                <c:pt idx="104">
                  <c:v>4180</c:v>
                </c:pt>
                <c:pt idx="105">
                  <c:v>5698</c:v>
                </c:pt>
                <c:pt idx="106">
                  <c:v>6168</c:v>
                </c:pt>
                <c:pt idx="107">
                  <c:v>5730</c:v>
                </c:pt>
                <c:pt idx="108">
                  <c:v>5794</c:v>
                </c:pt>
                <c:pt idx="109">
                  <c:v>5320</c:v>
                </c:pt>
                <c:pt idx="110">
                  <c:v>5902</c:v>
                </c:pt>
                <c:pt idx="111">
                  <c:v>5544</c:v>
                </c:pt>
                <c:pt idx="112">
                  <c:v>6168</c:v>
                </c:pt>
                <c:pt idx="113">
                  <c:v>5688</c:v>
                </c:pt>
                <c:pt idx="114">
                  <c:v>5298</c:v>
                </c:pt>
                <c:pt idx="115">
                  <c:v>7494</c:v>
                </c:pt>
                <c:pt idx="116">
                  <c:v>5902</c:v>
                </c:pt>
                <c:pt idx="117">
                  <c:v>5972</c:v>
                </c:pt>
                <c:pt idx="118">
                  <c:v>6050</c:v>
                </c:pt>
                <c:pt idx="119">
                  <c:v>7488</c:v>
                </c:pt>
                <c:pt idx="120">
                  <c:v>5902</c:v>
                </c:pt>
                <c:pt idx="121">
                  <c:v>5784</c:v>
                </c:pt>
                <c:pt idx="122">
                  <c:v>6090</c:v>
                </c:pt>
                <c:pt idx="123">
                  <c:v>6124</c:v>
                </c:pt>
                <c:pt idx="124">
                  <c:v>6050</c:v>
                </c:pt>
                <c:pt idx="125">
                  <c:v>5154</c:v>
                </c:pt>
                <c:pt idx="126">
                  <c:v>5566</c:v>
                </c:pt>
                <c:pt idx="127">
                  <c:v>5838</c:v>
                </c:pt>
                <c:pt idx="128">
                  <c:v>6090</c:v>
                </c:pt>
                <c:pt idx="129">
                  <c:v>5286</c:v>
                </c:pt>
                <c:pt idx="130">
                  <c:v>5404</c:v>
                </c:pt>
                <c:pt idx="131">
                  <c:v>5388</c:v>
                </c:pt>
                <c:pt idx="132">
                  <c:v>6090</c:v>
                </c:pt>
                <c:pt idx="133">
                  <c:v>6352</c:v>
                </c:pt>
                <c:pt idx="134">
                  <c:v>2902</c:v>
                </c:pt>
                <c:pt idx="135">
                  <c:v>6212</c:v>
                </c:pt>
                <c:pt idx="136">
                  <c:v>5838</c:v>
                </c:pt>
                <c:pt idx="137">
                  <c:v>7232</c:v>
                </c:pt>
                <c:pt idx="138">
                  <c:v>6442</c:v>
                </c:pt>
                <c:pt idx="139">
                  <c:v>5800</c:v>
                </c:pt>
                <c:pt idx="140">
                  <c:v>6898</c:v>
                </c:pt>
                <c:pt idx="141">
                  <c:v>5482</c:v>
                </c:pt>
                <c:pt idx="142">
                  <c:v>5091</c:v>
                </c:pt>
                <c:pt idx="143">
                  <c:v>4836</c:v>
                </c:pt>
                <c:pt idx="144">
                  <c:v>5800</c:v>
                </c:pt>
                <c:pt idx="145">
                  <c:v>4978</c:v>
                </c:pt>
                <c:pt idx="146">
                  <c:v>5001</c:v>
                </c:pt>
                <c:pt idx="147">
                  <c:v>5068</c:v>
                </c:pt>
                <c:pt idx="148">
                  <c:v>5482</c:v>
                </c:pt>
                <c:pt idx="149">
                  <c:v>5012</c:v>
                </c:pt>
                <c:pt idx="150">
                  <c:v>5672</c:v>
                </c:pt>
                <c:pt idx="151">
                  <c:v>596</c:v>
                </c:pt>
                <c:pt idx="152">
                  <c:v>5194</c:v>
                </c:pt>
                <c:pt idx="153">
                  <c:v>4168</c:v>
                </c:pt>
                <c:pt idx="154">
                  <c:v>3574</c:v>
                </c:pt>
                <c:pt idx="155">
                  <c:v>5056</c:v>
                </c:pt>
                <c:pt idx="156">
                  <c:v>5232</c:v>
                </c:pt>
                <c:pt idx="157">
                  <c:v>4700</c:v>
                </c:pt>
                <c:pt idx="158">
                  <c:v>4673</c:v>
                </c:pt>
                <c:pt idx="159">
                  <c:v>4674</c:v>
                </c:pt>
                <c:pt idx="160">
                  <c:v>4916</c:v>
                </c:pt>
                <c:pt idx="161">
                  <c:v>5158</c:v>
                </c:pt>
                <c:pt idx="162">
                  <c:v>5756</c:v>
                </c:pt>
                <c:pt idx="163">
                  <c:v>4438</c:v>
                </c:pt>
                <c:pt idx="164">
                  <c:v>3900</c:v>
                </c:pt>
                <c:pt idx="165">
                  <c:v>4674</c:v>
                </c:pt>
                <c:pt idx="166">
                  <c:v>5204</c:v>
                </c:pt>
                <c:pt idx="167">
                  <c:v>5734</c:v>
                </c:pt>
                <c:pt idx="168">
                  <c:v>4910</c:v>
                </c:pt>
                <c:pt idx="169">
                  <c:v>5150</c:v>
                </c:pt>
                <c:pt idx="170">
                  <c:v>4784</c:v>
                </c:pt>
                <c:pt idx="171">
                  <c:v>2986</c:v>
                </c:pt>
                <c:pt idx="172">
                  <c:v>4756</c:v>
                </c:pt>
                <c:pt idx="173">
                  <c:v>5686</c:v>
                </c:pt>
                <c:pt idx="174">
                  <c:v>5692</c:v>
                </c:pt>
                <c:pt idx="175">
                  <c:v>5304</c:v>
                </c:pt>
                <c:pt idx="176">
                  <c:v>4784</c:v>
                </c:pt>
                <c:pt idx="177">
                  <c:v>5110</c:v>
                </c:pt>
                <c:pt idx="178">
                  <c:v>4992</c:v>
                </c:pt>
                <c:pt idx="179">
                  <c:v>4832</c:v>
                </c:pt>
                <c:pt idx="180">
                  <c:v>4784</c:v>
                </c:pt>
                <c:pt idx="181">
                  <c:v>4636</c:v>
                </c:pt>
                <c:pt idx="182">
                  <c:v>4092</c:v>
                </c:pt>
                <c:pt idx="183">
                  <c:v>4802</c:v>
                </c:pt>
                <c:pt idx="184">
                  <c:v>6416</c:v>
                </c:pt>
                <c:pt idx="185">
                  <c:v>4796</c:v>
                </c:pt>
                <c:pt idx="186">
                  <c:v>5826</c:v>
                </c:pt>
                <c:pt idx="187">
                  <c:v>5556</c:v>
                </c:pt>
                <c:pt idx="188">
                  <c:v>4968</c:v>
                </c:pt>
                <c:pt idx="189">
                  <c:v>3570</c:v>
                </c:pt>
                <c:pt idx="190">
                  <c:v>4004</c:v>
                </c:pt>
                <c:pt idx="191">
                  <c:v>4504</c:v>
                </c:pt>
                <c:pt idx="192">
                  <c:v>5154</c:v>
                </c:pt>
                <c:pt idx="193">
                  <c:v>4084</c:v>
                </c:pt>
                <c:pt idx="194">
                  <c:v>5292</c:v>
                </c:pt>
                <c:pt idx="195">
                  <c:v>5904</c:v>
                </c:pt>
                <c:pt idx="196">
                  <c:v>4982</c:v>
                </c:pt>
                <c:pt idx="197">
                  <c:v>5116</c:v>
                </c:pt>
                <c:pt idx="198">
                  <c:v>5842</c:v>
                </c:pt>
                <c:pt idx="199">
                  <c:v>4700</c:v>
                </c:pt>
                <c:pt idx="200">
                  <c:v>5732</c:v>
                </c:pt>
                <c:pt idx="201">
                  <c:v>4864</c:v>
                </c:pt>
                <c:pt idx="203">
                  <c:v>5976</c:v>
                </c:pt>
                <c:pt idx="204">
                  <c:v>3628</c:v>
                </c:pt>
                <c:pt idx="205">
                  <c:v>6710</c:v>
                </c:pt>
                <c:pt idx="206">
                  <c:v>5908</c:v>
                </c:pt>
                <c:pt idx="207">
                  <c:v>5128</c:v>
                </c:pt>
                <c:pt idx="208">
                  <c:v>5508</c:v>
                </c:pt>
                <c:pt idx="209">
                  <c:v>6550</c:v>
                </c:pt>
                <c:pt idx="210">
                  <c:v>6656</c:v>
                </c:pt>
                <c:pt idx="211">
                  <c:v>5592</c:v>
                </c:pt>
                <c:pt idx="212">
                  <c:v>6170</c:v>
                </c:pt>
                <c:pt idx="213">
                  <c:v>6298</c:v>
                </c:pt>
                <c:pt idx="214">
                  <c:v>5098</c:v>
                </c:pt>
                <c:pt idx="215">
                  <c:v>3975</c:v>
                </c:pt>
                <c:pt idx="216">
                  <c:v>598</c:v>
                </c:pt>
                <c:pt idx="217">
                  <c:v>6252</c:v>
                </c:pt>
                <c:pt idx="218">
                  <c:v>3618</c:v>
                </c:pt>
                <c:pt idx="219">
                  <c:v>4552</c:v>
                </c:pt>
                <c:pt idx="220">
                  <c:v>4896</c:v>
                </c:pt>
                <c:pt idx="221">
                  <c:v>5458</c:v>
                </c:pt>
                <c:pt idx="222">
                  <c:v>6516</c:v>
                </c:pt>
                <c:pt idx="223">
                  <c:v>5278</c:v>
                </c:pt>
                <c:pt idx="224">
                  <c:v>2278</c:v>
                </c:pt>
                <c:pt idx="225">
                  <c:v>5418</c:v>
                </c:pt>
                <c:pt idx="226">
                  <c:v>7110</c:v>
                </c:pt>
                <c:pt idx="227">
                  <c:v>4758</c:v>
                </c:pt>
                <c:pt idx="228">
                  <c:v>5310</c:v>
                </c:pt>
                <c:pt idx="229">
                  <c:v>5942</c:v>
                </c:pt>
                <c:pt idx="230">
                  <c:v>5510</c:v>
                </c:pt>
                <c:pt idx="231">
                  <c:v>4456</c:v>
                </c:pt>
                <c:pt idx="232">
                  <c:v>5786</c:v>
                </c:pt>
                <c:pt idx="233">
                  <c:v>5564</c:v>
                </c:pt>
                <c:pt idx="234">
                  <c:v>6020</c:v>
                </c:pt>
                <c:pt idx="235">
                  <c:v>5924</c:v>
                </c:pt>
                <c:pt idx="236">
                  <c:v>6026</c:v>
                </c:pt>
                <c:pt idx="237">
                  <c:v>5246</c:v>
                </c:pt>
                <c:pt idx="238">
                  <c:v>5482</c:v>
                </c:pt>
                <c:pt idx="239">
                  <c:v>5820</c:v>
                </c:pt>
                <c:pt idx="240">
                  <c:v>7218</c:v>
                </c:pt>
                <c:pt idx="241">
                  <c:v>5516</c:v>
                </c:pt>
                <c:pt idx="242">
                  <c:v>7056</c:v>
                </c:pt>
                <c:pt idx="243">
                  <c:v>5160</c:v>
                </c:pt>
                <c:pt idx="244">
                  <c:v>7210</c:v>
                </c:pt>
                <c:pt idx="245">
                  <c:v>5490</c:v>
                </c:pt>
                <c:pt idx="246">
                  <c:v>4330</c:v>
                </c:pt>
                <c:pt idx="247">
                  <c:v>5036</c:v>
                </c:pt>
                <c:pt idx="248">
                  <c:v>6372</c:v>
                </c:pt>
                <c:pt idx="249">
                  <c:v>6518</c:v>
                </c:pt>
                <c:pt idx="250">
                  <c:v>6526</c:v>
                </c:pt>
                <c:pt idx="251">
                  <c:v>4886</c:v>
                </c:pt>
                <c:pt idx="252">
                  <c:v>5630</c:v>
                </c:pt>
                <c:pt idx="253">
                  <c:v>5576</c:v>
                </c:pt>
                <c:pt idx="254">
                  <c:v>6192</c:v>
                </c:pt>
                <c:pt idx="255">
                  <c:v>5534</c:v>
                </c:pt>
                <c:pt idx="256">
                  <c:v>7862</c:v>
                </c:pt>
                <c:pt idx="257">
                  <c:v>5616</c:v>
                </c:pt>
                <c:pt idx="258">
                  <c:v>5920</c:v>
                </c:pt>
                <c:pt idx="259">
                  <c:v>4430</c:v>
                </c:pt>
                <c:pt idx="260">
                  <c:v>4114</c:v>
                </c:pt>
                <c:pt idx="261">
                  <c:v>6652</c:v>
                </c:pt>
                <c:pt idx="262">
                  <c:v>6152</c:v>
                </c:pt>
                <c:pt idx="263">
                  <c:v>4746</c:v>
                </c:pt>
                <c:pt idx="264">
                  <c:v>3136</c:v>
                </c:pt>
                <c:pt idx="265">
                  <c:v>6614</c:v>
                </c:pt>
                <c:pt idx="266">
                  <c:v>4772</c:v>
                </c:pt>
                <c:pt idx="267">
                  <c:v>4652</c:v>
                </c:pt>
                <c:pt idx="268">
                  <c:v>5436</c:v>
                </c:pt>
                <c:pt idx="269">
                  <c:v>4530</c:v>
                </c:pt>
                <c:pt idx="270">
                  <c:v>5216</c:v>
                </c:pt>
                <c:pt idx="271">
                  <c:v>4474</c:v>
                </c:pt>
                <c:pt idx="272">
                  <c:v>3524</c:v>
                </c:pt>
                <c:pt idx="273">
                  <c:v>4644</c:v>
                </c:pt>
                <c:pt idx="274">
                  <c:v>4340</c:v>
                </c:pt>
                <c:pt idx="275">
                  <c:v>4852</c:v>
                </c:pt>
                <c:pt idx="276">
                  <c:v>3440</c:v>
                </c:pt>
                <c:pt idx="277">
                  <c:v>4536</c:v>
                </c:pt>
                <c:pt idx="278">
                  <c:v>4826</c:v>
                </c:pt>
                <c:pt idx="279">
                  <c:v>6004</c:v>
                </c:pt>
                <c:pt idx="280">
                  <c:v>3814</c:v>
                </c:pt>
                <c:pt idx="281">
                  <c:v>4100</c:v>
                </c:pt>
                <c:pt idx="282">
                  <c:v>4808</c:v>
                </c:pt>
                <c:pt idx="283">
                  <c:v>4732</c:v>
                </c:pt>
                <c:pt idx="284">
                  <c:v>4360</c:v>
                </c:pt>
                <c:pt idx="285">
                  <c:v>4804</c:v>
                </c:pt>
                <c:pt idx="286">
                  <c:v>4934</c:v>
                </c:pt>
                <c:pt idx="287">
                  <c:v>5052</c:v>
                </c:pt>
                <c:pt idx="288">
                  <c:v>5778</c:v>
                </c:pt>
                <c:pt idx="289">
                  <c:v>5538</c:v>
                </c:pt>
                <c:pt idx="290">
                  <c:v>4674</c:v>
                </c:pt>
                <c:pt idx="291">
                  <c:v>5880</c:v>
                </c:pt>
                <c:pt idx="292">
                  <c:v>4852</c:v>
                </c:pt>
                <c:pt idx="293">
                  <c:v>4524</c:v>
                </c:pt>
                <c:pt idx="294">
                  <c:v>5286</c:v>
                </c:pt>
                <c:pt idx="295">
                  <c:v>3702</c:v>
                </c:pt>
                <c:pt idx="296">
                  <c:v>4828</c:v>
                </c:pt>
                <c:pt idx="297">
                  <c:v>5196</c:v>
                </c:pt>
                <c:pt idx="298">
                  <c:v>5560</c:v>
                </c:pt>
                <c:pt idx="299">
                  <c:v>5098</c:v>
                </c:pt>
                <c:pt idx="300">
                  <c:v>5058</c:v>
                </c:pt>
                <c:pt idx="301">
                  <c:v>5158</c:v>
                </c:pt>
                <c:pt idx="302">
                  <c:v>5944</c:v>
                </c:pt>
                <c:pt idx="303">
                  <c:v>4994</c:v>
                </c:pt>
                <c:pt idx="304">
                  <c:v>3494</c:v>
                </c:pt>
                <c:pt idx="305">
                  <c:v>5002</c:v>
                </c:pt>
                <c:pt idx="306">
                  <c:v>6096</c:v>
                </c:pt>
                <c:pt idx="307">
                  <c:v>5236</c:v>
                </c:pt>
                <c:pt idx="308">
                  <c:v>4560</c:v>
                </c:pt>
                <c:pt idx="309">
                  <c:v>4746</c:v>
                </c:pt>
                <c:pt idx="310">
                  <c:v>4880</c:v>
                </c:pt>
                <c:pt idx="311">
                  <c:v>5282</c:v>
                </c:pt>
                <c:pt idx="312">
                  <c:v>4726</c:v>
                </c:pt>
                <c:pt idx="313">
                  <c:v>4878</c:v>
                </c:pt>
                <c:pt idx="314">
                  <c:v>4876</c:v>
                </c:pt>
                <c:pt idx="315">
                  <c:v>4966</c:v>
                </c:pt>
                <c:pt idx="316">
                  <c:v>4276</c:v>
                </c:pt>
                <c:pt idx="317">
                  <c:v>4680</c:v>
                </c:pt>
                <c:pt idx="318">
                  <c:v>5200</c:v>
                </c:pt>
                <c:pt idx="319">
                  <c:v>5390</c:v>
                </c:pt>
                <c:pt idx="320">
                  <c:v>3880</c:v>
                </c:pt>
                <c:pt idx="321">
                  <c:v>3950</c:v>
                </c:pt>
                <c:pt idx="322">
                  <c:v>3600</c:v>
                </c:pt>
                <c:pt idx="323">
                  <c:v>4054</c:v>
                </c:pt>
                <c:pt idx="324">
                  <c:v>3792</c:v>
                </c:pt>
                <c:pt idx="325">
                  <c:v>3862</c:v>
                </c:pt>
                <c:pt idx="326">
                  <c:v>3990</c:v>
                </c:pt>
                <c:pt idx="327">
                  <c:v>3990</c:v>
                </c:pt>
                <c:pt idx="328">
                  <c:v>2778</c:v>
                </c:pt>
                <c:pt idx="329">
                  <c:v>2778</c:v>
                </c:pt>
                <c:pt idx="330">
                  <c:v>2778</c:v>
                </c:pt>
                <c:pt idx="331">
                  <c:v>3832</c:v>
                </c:pt>
                <c:pt idx="332">
                  <c:v>3596</c:v>
                </c:pt>
                <c:pt idx="333">
                  <c:v>2962</c:v>
                </c:pt>
                <c:pt idx="334">
                  <c:v>3556</c:v>
                </c:pt>
                <c:pt idx="335">
                  <c:v>3620</c:v>
                </c:pt>
                <c:pt idx="336">
                  <c:v>2194</c:v>
                </c:pt>
                <c:pt idx="337">
                  <c:v>1706</c:v>
                </c:pt>
                <c:pt idx="338">
                  <c:v>2656</c:v>
                </c:pt>
                <c:pt idx="339">
                  <c:v>4726</c:v>
                </c:pt>
                <c:pt idx="340">
                  <c:v>2738</c:v>
                </c:pt>
                <c:pt idx="341">
                  <c:v>3364</c:v>
                </c:pt>
                <c:pt idx="342">
                  <c:v>2384</c:v>
                </c:pt>
                <c:pt idx="343">
                  <c:v>1100</c:v>
                </c:pt>
                <c:pt idx="344">
                  <c:v>2466</c:v>
                </c:pt>
                <c:pt idx="345">
                  <c:v>3428</c:v>
                </c:pt>
                <c:pt idx="346">
                  <c:v>2646</c:v>
                </c:pt>
                <c:pt idx="347">
                  <c:v>3490</c:v>
                </c:pt>
                <c:pt idx="348">
                  <c:v>2660</c:v>
                </c:pt>
                <c:pt idx="349">
                  <c:v>3034</c:v>
                </c:pt>
                <c:pt idx="350">
                  <c:v>2442</c:v>
                </c:pt>
                <c:pt idx="351">
                  <c:v>2580</c:v>
                </c:pt>
                <c:pt idx="352">
                  <c:v>2270</c:v>
                </c:pt>
                <c:pt idx="353">
                  <c:v>2630</c:v>
                </c:pt>
                <c:pt idx="354">
                  <c:v>2320</c:v>
                </c:pt>
                <c:pt idx="355">
                  <c:v>1676</c:v>
                </c:pt>
                <c:pt idx="356">
                  <c:v>1956</c:v>
                </c:pt>
                <c:pt idx="357">
                  <c:v>3038</c:v>
                </c:pt>
                <c:pt idx="358">
                  <c:v>2220</c:v>
                </c:pt>
                <c:pt idx="359">
                  <c:v>2264</c:v>
                </c:pt>
                <c:pt idx="360">
                  <c:v>2218</c:v>
                </c:pt>
                <c:pt idx="361">
                  <c:v>2468</c:v>
                </c:pt>
                <c:pt idx="362">
                  <c:v>2662</c:v>
                </c:pt>
                <c:pt idx="363">
                  <c:v>2574</c:v>
                </c:pt>
                <c:pt idx="364">
                  <c:v>2740</c:v>
                </c:pt>
                <c:pt idx="365">
                  <c:v>3836</c:v>
                </c:pt>
                <c:pt idx="366">
                  <c:v>4916</c:v>
                </c:pt>
                <c:pt idx="367">
                  <c:v>6202</c:v>
                </c:pt>
                <c:pt idx="368">
                  <c:v>5690</c:v>
                </c:pt>
                <c:pt idx="369">
                  <c:v>7014</c:v>
                </c:pt>
                <c:pt idx="370">
                  <c:v>5132</c:v>
                </c:pt>
                <c:pt idx="371">
                  <c:v>4712</c:v>
                </c:pt>
                <c:pt idx="372">
                  <c:v>4912</c:v>
                </c:pt>
                <c:pt idx="373">
                  <c:v>5960</c:v>
                </c:pt>
                <c:pt idx="374">
                  <c:v>4960</c:v>
                </c:pt>
                <c:pt idx="375">
                  <c:v>4576</c:v>
                </c:pt>
                <c:pt idx="376">
                  <c:v>4616</c:v>
                </c:pt>
                <c:pt idx="377">
                  <c:v>5302</c:v>
                </c:pt>
                <c:pt idx="378">
                  <c:v>5492</c:v>
                </c:pt>
                <c:pt idx="379">
                  <c:v>4962</c:v>
                </c:pt>
                <c:pt idx="380">
                  <c:v>4552</c:v>
                </c:pt>
                <c:pt idx="381">
                  <c:v>4664</c:v>
                </c:pt>
                <c:pt idx="382">
                  <c:v>4326</c:v>
                </c:pt>
                <c:pt idx="383">
                  <c:v>4750</c:v>
                </c:pt>
                <c:pt idx="384">
                  <c:v>5114</c:v>
                </c:pt>
                <c:pt idx="385">
                  <c:v>5110</c:v>
                </c:pt>
                <c:pt idx="386">
                  <c:v>4668</c:v>
                </c:pt>
                <c:pt idx="387">
                  <c:v>5404</c:v>
                </c:pt>
                <c:pt idx="388">
                  <c:v>4606</c:v>
                </c:pt>
                <c:pt idx="389">
                  <c:v>5202</c:v>
                </c:pt>
                <c:pt idx="390">
                  <c:v>4414</c:v>
                </c:pt>
                <c:pt idx="391">
                  <c:v>5348</c:v>
                </c:pt>
                <c:pt idx="392">
                  <c:v>5638</c:v>
                </c:pt>
                <c:pt idx="393">
                  <c:v>5314</c:v>
                </c:pt>
                <c:pt idx="394">
                  <c:v>2694</c:v>
                </c:pt>
                <c:pt idx="395">
                  <c:v>6472</c:v>
                </c:pt>
                <c:pt idx="396">
                  <c:v>3318</c:v>
                </c:pt>
                <c:pt idx="397">
                  <c:v>5294</c:v>
                </c:pt>
                <c:pt idx="398">
                  <c:v>2054</c:v>
                </c:pt>
                <c:pt idx="399">
                  <c:v>5160</c:v>
                </c:pt>
                <c:pt idx="400">
                  <c:v>4328</c:v>
                </c:pt>
                <c:pt idx="401">
                  <c:v>5868</c:v>
                </c:pt>
                <c:pt idx="402">
                  <c:v>5884</c:v>
                </c:pt>
                <c:pt idx="403">
                  <c:v>5050</c:v>
                </c:pt>
                <c:pt idx="404">
                  <c:v>4664</c:v>
                </c:pt>
                <c:pt idx="405">
                  <c:v>4482</c:v>
                </c:pt>
                <c:pt idx="406">
                  <c:v>5198</c:v>
                </c:pt>
                <c:pt idx="407">
                  <c:v>5144</c:v>
                </c:pt>
                <c:pt idx="408">
                  <c:v>4894</c:v>
                </c:pt>
                <c:pt idx="409">
                  <c:v>6480</c:v>
                </c:pt>
                <c:pt idx="410">
                  <c:v>5076</c:v>
                </c:pt>
                <c:pt idx="411">
                  <c:v>4986</c:v>
                </c:pt>
                <c:pt idx="412">
                  <c:v>4828</c:v>
                </c:pt>
                <c:pt idx="413">
                  <c:v>5606</c:v>
                </c:pt>
                <c:pt idx="414">
                  <c:v>4826</c:v>
                </c:pt>
                <c:pt idx="415">
                  <c:v>3494</c:v>
                </c:pt>
                <c:pt idx="416">
                  <c:v>4722</c:v>
                </c:pt>
                <c:pt idx="417">
                  <c:v>5512</c:v>
                </c:pt>
                <c:pt idx="418">
                  <c:v>4822</c:v>
                </c:pt>
                <c:pt idx="419">
                  <c:v>5032</c:v>
                </c:pt>
                <c:pt idx="420">
                  <c:v>4832</c:v>
                </c:pt>
                <c:pt idx="421">
                  <c:v>5064</c:v>
                </c:pt>
                <c:pt idx="422">
                  <c:v>4612</c:v>
                </c:pt>
                <c:pt idx="423">
                  <c:v>4230</c:v>
                </c:pt>
                <c:pt idx="424">
                  <c:v>4484</c:v>
                </c:pt>
                <c:pt idx="425">
                  <c:v>5456</c:v>
                </c:pt>
                <c:pt idx="426">
                  <c:v>5554</c:v>
                </c:pt>
                <c:pt idx="427">
                  <c:v>4710</c:v>
                </c:pt>
                <c:pt idx="428">
                  <c:v>5104</c:v>
                </c:pt>
                <c:pt idx="429">
                  <c:v>4838</c:v>
                </c:pt>
                <c:pt idx="430">
                  <c:v>4578</c:v>
                </c:pt>
                <c:pt idx="431">
                  <c:v>5414</c:v>
                </c:pt>
                <c:pt idx="432">
                  <c:v>5438</c:v>
                </c:pt>
                <c:pt idx="433">
                  <c:v>5280</c:v>
                </c:pt>
                <c:pt idx="434">
                  <c:v>4742</c:v>
                </c:pt>
                <c:pt idx="435">
                  <c:v>5018</c:v>
                </c:pt>
                <c:pt idx="436">
                  <c:v>2112</c:v>
                </c:pt>
                <c:pt idx="437">
                  <c:v>5664</c:v>
                </c:pt>
                <c:pt idx="438">
                  <c:v>5351</c:v>
                </c:pt>
                <c:pt idx="439">
                  <c:v>5962</c:v>
                </c:pt>
                <c:pt idx="440">
                  <c:v>4932</c:v>
                </c:pt>
                <c:pt idx="441">
                  <c:v>5680</c:v>
                </c:pt>
                <c:pt idx="442">
                  <c:v>5886</c:v>
                </c:pt>
                <c:pt idx="443">
                  <c:v>3424</c:v>
                </c:pt>
                <c:pt idx="444">
                  <c:v>5214</c:v>
                </c:pt>
                <c:pt idx="445">
                  <c:v>5392</c:v>
                </c:pt>
                <c:pt idx="446">
                  <c:v>5790</c:v>
                </c:pt>
                <c:pt idx="447">
                  <c:v>3392</c:v>
                </c:pt>
                <c:pt idx="448">
                  <c:v>5430</c:v>
                </c:pt>
                <c:pt idx="449">
                  <c:v>4778</c:v>
                </c:pt>
                <c:pt idx="450">
                  <c:v>6124</c:v>
                </c:pt>
                <c:pt idx="451">
                  <c:v>5554</c:v>
                </c:pt>
                <c:pt idx="452">
                  <c:v>4286</c:v>
                </c:pt>
                <c:pt idx="453">
                  <c:v>5680</c:v>
                </c:pt>
                <c:pt idx="454">
                  <c:v>4840</c:v>
                </c:pt>
                <c:pt idx="455">
                  <c:v>4702</c:v>
                </c:pt>
                <c:pt idx="456">
                  <c:v>4654</c:v>
                </c:pt>
                <c:pt idx="457">
                  <c:v>4514</c:v>
                </c:pt>
                <c:pt idx="458">
                  <c:v>4176</c:v>
                </c:pt>
                <c:pt idx="459">
                  <c:v>5502</c:v>
                </c:pt>
                <c:pt idx="460">
                  <c:v>4758</c:v>
                </c:pt>
                <c:pt idx="461">
                  <c:v>4856</c:v>
                </c:pt>
                <c:pt idx="462">
                  <c:v>3816</c:v>
                </c:pt>
                <c:pt idx="463">
                  <c:v>5692</c:v>
                </c:pt>
                <c:pt idx="464">
                  <c:v>5184</c:v>
                </c:pt>
                <c:pt idx="465">
                  <c:v>4944</c:v>
                </c:pt>
                <c:pt idx="466">
                  <c:v>3636</c:v>
                </c:pt>
                <c:pt idx="467">
                  <c:v>5304</c:v>
                </c:pt>
                <c:pt idx="468">
                  <c:v>3978</c:v>
                </c:pt>
                <c:pt idx="469">
                  <c:v>4632</c:v>
                </c:pt>
                <c:pt idx="470">
                  <c:v>4586</c:v>
                </c:pt>
                <c:pt idx="471">
                  <c:v>4254</c:v>
                </c:pt>
                <c:pt idx="472">
                  <c:v>4386</c:v>
                </c:pt>
                <c:pt idx="473">
                  <c:v>3388</c:v>
                </c:pt>
                <c:pt idx="474">
                  <c:v>2550</c:v>
                </c:pt>
                <c:pt idx="475">
                  <c:v>4858</c:v>
                </c:pt>
                <c:pt idx="476">
                  <c:v>4754</c:v>
                </c:pt>
                <c:pt idx="477">
                  <c:v>4012</c:v>
                </c:pt>
                <c:pt idx="478">
                  <c:v>2746</c:v>
                </c:pt>
                <c:pt idx="479">
                  <c:v>4518</c:v>
                </c:pt>
                <c:pt idx="480">
                  <c:v>2942</c:v>
                </c:pt>
                <c:pt idx="481">
                  <c:v>4388</c:v>
                </c:pt>
                <c:pt idx="482">
                  <c:v>3942</c:v>
                </c:pt>
                <c:pt idx="483">
                  <c:v>3440</c:v>
                </c:pt>
                <c:pt idx="484">
                  <c:v>3980</c:v>
                </c:pt>
                <c:pt idx="485">
                  <c:v>4036</c:v>
                </c:pt>
                <c:pt idx="486">
                  <c:v>4088</c:v>
                </c:pt>
                <c:pt idx="487">
                  <c:v>3962</c:v>
                </c:pt>
                <c:pt idx="488">
                  <c:v>4348</c:v>
                </c:pt>
                <c:pt idx="489">
                  <c:v>4060</c:v>
                </c:pt>
                <c:pt idx="490">
                  <c:v>4360</c:v>
                </c:pt>
                <c:pt idx="491">
                  <c:v>3894</c:v>
                </c:pt>
                <c:pt idx="492">
                  <c:v>4364</c:v>
                </c:pt>
                <c:pt idx="493">
                  <c:v>6330</c:v>
                </c:pt>
                <c:pt idx="494">
                  <c:v>4000</c:v>
                </c:pt>
                <c:pt idx="495">
                  <c:v>3250</c:v>
                </c:pt>
                <c:pt idx="496">
                  <c:v>3320</c:v>
                </c:pt>
                <c:pt idx="497">
                  <c:v>3248</c:v>
                </c:pt>
                <c:pt idx="498">
                  <c:v>4456</c:v>
                </c:pt>
                <c:pt idx="499">
                  <c:v>4148</c:v>
                </c:pt>
                <c:pt idx="500">
                  <c:v>2572</c:v>
                </c:pt>
                <c:pt idx="501">
                  <c:v>4064</c:v>
                </c:pt>
                <c:pt idx="502">
                  <c:v>4484</c:v>
                </c:pt>
                <c:pt idx="503">
                  <c:v>3294</c:v>
                </c:pt>
                <c:pt idx="504">
                  <c:v>3294</c:v>
                </c:pt>
                <c:pt idx="505">
                  <c:v>2006</c:v>
                </c:pt>
                <c:pt idx="506">
                  <c:v>5164</c:v>
                </c:pt>
                <c:pt idx="507">
                  <c:v>4368</c:v>
                </c:pt>
                <c:pt idx="508">
                  <c:v>4336</c:v>
                </c:pt>
                <c:pt idx="509">
                  <c:v>3850</c:v>
                </c:pt>
                <c:pt idx="510">
                  <c:v>3946</c:v>
                </c:pt>
                <c:pt idx="511">
                  <c:v>3674</c:v>
                </c:pt>
                <c:pt idx="512">
                  <c:v>3866</c:v>
                </c:pt>
                <c:pt idx="513">
                  <c:v>2922</c:v>
                </c:pt>
                <c:pt idx="514">
                  <c:v>4418</c:v>
                </c:pt>
                <c:pt idx="515">
                  <c:v>3956</c:v>
                </c:pt>
                <c:pt idx="516">
                  <c:v>4768</c:v>
                </c:pt>
                <c:pt idx="517">
                  <c:v>4388</c:v>
                </c:pt>
                <c:pt idx="518">
                  <c:v>3714</c:v>
                </c:pt>
                <c:pt idx="519">
                  <c:v>3994</c:v>
                </c:pt>
                <c:pt idx="520">
                  <c:v>4046</c:v>
                </c:pt>
                <c:pt idx="521">
                  <c:v>3964</c:v>
                </c:pt>
                <c:pt idx="522">
                  <c:v>3896</c:v>
                </c:pt>
                <c:pt idx="523">
                  <c:v>3996</c:v>
                </c:pt>
                <c:pt idx="524">
                  <c:v>4884</c:v>
                </c:pt>
                <c:pt idx="525">
                  <c:v>3614</c:v>
                </c:pt>
                <c:pt idx="526">
                  <c:v>4414</c:v>
                </c:pt>
                <c:pt idx="527">
                  <c:v>4062</c:v>
                </c:pt>
                <c:pt idx="528">
                  <c:v>4298</c:v>
                </c:pt>
                <c:pt idx="529">
                  <c:v>4264</c:v>
                </c:pt>
                <c:pt idx="530">
                  <c:v>4704</c:v>
                </c:pt>
                <c:pt idx="531">
                  <c:v>4582</c:v>
                </c:pt>
                <c:pt idx="532">
                  <c:v>5168</c:v>
                </c:pt>
                <c:pt idx="533">
                  <c:v>4230</c:v>
                </c:pt>
                <c:pt idx="534">
                  <c:v>4418</c:v>
                </c:pt>
                <c:pt idx="535">
                  <c:v>5172</c:v>
                </c:pt>
                <c:pt idx="536">
                  <c:v>5338</c:v>
                </c:pt>
                <c:pt idx="537">
                  <c:v>4606</c:v>
                </c:pt>
                <c:pt idx="538">
                  <c:v>4898</c:v>
                </c:pt>
                <c:pt idx="539">
                  <c:v>4962</c:v>
                </c:pt>
                <c:pt idx="540">
                  <c:v>3850</c:v>
                </c:pt>
                <c:pt idx="541">
                  <c:v>4310</c:v>
                </c:pt>
                <c:pt idx="542">
                  <c:v>4310</c:v>
                </c:pt>
                <c:pt idx="543">
                  <c:v>6030</c:v>
                </c:pt>
                <c:pt idx="544">
                  <c:v>5046</c:v>
                </c:pt>
                <c:pt idx="545">
                  <c:v>4416</c:v>
                </c:pt>
                <c:pt idx="546">
                  <c:v>4080</c:v>
                </c:pt>
                <c:pt idx="547">
                  <c:v>4430</c:v>
                </c:pt>
                <c:pt idx="548">
                  <c:v>3458</c:v>
                </c:pt>
                <c:pt idx="549">
                  <c:v>3084</c:v>
                </c:pt>
                <c:pt idx="550">
                  <c:v>4362</c:v>
                </c:pt>
                <c:pt idx="551">
                  <c:v>4904</c:v>
                </c:pt>
                <c:pt idx="552">
                  <c:v>4308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2DB-4B54-B104-95DEC70A94CF}"/>
            </c:ext>
          </c:extLst>
        </c:ser>
        <c:ser>
          <c:idx val="4"/>
          <c:order val="4"/>
          <c:tx>
            <c:v>AnR E</c:v>
          </c:tx>
          <c:spPr>
            <a:ln w="12700" cap="rnd" cmpd="sng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diamond"/>
            <c:size val="5"/>
            <c:spPr>
              <a:gradFill>
                <a:gsLst>
                  <a:gs pos="0">
                    <a:srgbClr val="FF0000"/>
                  </a:gs>
                  <a:gs pos="100000">
                    <a:srgbClr val="760303"/>
                  </a:gs>
                </a:gsLst>
                <a:lin ang="5400000" scaled="0"/>
              </a:gradFill>
              <a:ln w="12700" cmpd="sng">
                <a:solidFill>
                  <a:srgbClr val="FF0000"/>
                </a:solidFill>
                <a:prstDash val="solid"/>
              </a:ln>
              <a:effectLst/>
            </c:spPr>
          </c:marker>
          <c:cat>
            <c:numRef>
              <c:f>运行数据!$A$7:$A$999</c:f>
              <c:numCache>
                <c:formatCode>m/d/yyyy</c:formatCode>
                <c:ptCount val="993"/>
                <c:pt idx="0">
                  <c:v>43424</c:v>
                </c:pt>
                <c:pt idx="1">
                  <c:v>43425</c:v>
                </c:pt>
                <c:pt idx="2">
                  <c:v>43426</c:v>
                </c:pt>
                <c:pt idx="3">
                  <c:v>43427</c:v>
                </c:pt>
                <c:pt idx="4">
                  <c:v>43428</c:v>
                </c:pt>
                <c:pt idx="5">
                  <c:v>43429</c:v>
                </c:pt>
                <c:pt idx="6">
                  <c:v>43430</c:v>
                </c:pt>
                <c:pt idx="7">
                  <c:v>43431</c:v>
                </c:pt>
                <c:pt idx="8">
                  <c:v>43432</c:v>
                </c:pt>
                <c:pt idx="9">
                  <c:v>43433</c:v>
                </c:pt>
                <c:pt idx="10">
                  <c:v>43434</c:v>
                </c:pt>
                <c:pt idx="11">
                  <c:v>43435</c:v>
                </c:pt>
                <c:pt idx="12">
                  <c:v>43436</c:v>
                </c:pt>
                <c:pt idx="13">
                  <c:v>43437</c:v>
                </c:pt>
                <c:pt idx="14">
                  <c:v>43438</c:v>
                </c:pt>
                <c:pt idx="15">
                  <c:v>43439</c:v>
                </c:pt>
                <c:pt idx="16">
                  <c:v>43440</c:v>
                </c:pt>
                <c:pt idx="17">
                  <c:v>43441</c:v>
                </c:pt>
                <c:pt idx="18">
                  <c:v>43442</c:v>
                </c:pt>
                <c:pt idx="19">
                  <c:v>43443</c:v>
                </c:pt>
                <c:pt idx="20">
                  <c:v>43444</c:v>
                </c:pt>
                <c:pt idx="21">
                  <c:v>43445</c:v>
                </c:pt>
                <c:pt idx="22">
                  <c:v>43446</c:v>
                </c:pt>
                <c:pt idx="23">
                  <c:v>43447</c:v>
                </c:pt>
                <c:pt idx="24">
                  <c:v>43448</c:v>
                </c:pt>
                <c:pt idx="25">
                  <c:v>43449</c:v>
                </c:pt>
                <c:pt idx="26">
                  <c:v>43450</c:v>
                </c:pt>
                <c:pt idx="27">
                  <c:v>43451</c:v>
                </c:pt>
                <c:pt idx="28">
                  <c:v>43452</c:v>
                </c:pt>
                <c:pt idx="29">
                  <c:v>43453</c:v>
                </c:pt>
                <c:pt idx="30">
                  <c:v>43454</c:v>
                </c:pt>
                <c:pt idx="31">
                  <c:v>43455</c:v>
                </c:pt>
                <c:pt idx="32">
                  <c:v>43456</c:v>
                </c:pt>
                <c:pt idx="33">
                  <c:v>43457</c:v>
                </c:pt>
                <c:pt idx="34">
                  <c:v>43458</c:v>
                </c:pt>
                <c:pt idx="35">
                  <c:v>43459</c:v>
                </c:pt>
                <c:pt idx="36">
                  <c:v>43460</c:v>
                </c:pt>
                <c:pt idx="37">
                  <c:v>43461</c:v>
                </c:pt>
                <c:pt idx="38">
                  <c:v>43462</c:v>
                </c:pt>
                <c:pt idx="39">
                  <c:v>43463</c:v>
                </c:pt>
                <c:pt idx="40">
                  <c:v>43464</c:v>
                </c:pt>
                <c:pt idx="41">
                  <c:v>43465</c:v>
                </c:pt>
                <c:pt idx="42">
                  <c:v>43466</c:v>
                </c:pt>
                <c:pt idx="43">
                  <c:v>43467</c:v>
                </c:pt>
                <c:pt idx="44">
                  <c:v>43468</c:v>
                </c:pt>
                <c:pt idx="45">
                  <c:v>43469</c:v>
                </c:pt>
                <c:pt idx="46">
                  <c:v>43470</c:v>
                </c:pt>
                <c:pt idx="47">
                  <c:v>43471</c:v>
                </c:pt>
                <c:pt idx="48">
                  <c:v>43472</c:v>
                </c:pt>
                <c:pt idx="49">
                  <c:v>43473</c:v>
                </c:pt>
                <c:pt idx="50">
                  <c:v>43474</c:v>
                </c:pt>
                <c:pt idx="51">
                  <c:v>43475</c:v>
                </c:pt>
                <c:pt idx="52">
                  <c:v>43476</c:v>
                </c:pt>
                <c:pt idx="53">
                  <c:v>43477</c:v>
                </c:pt>
                <c:pt idx="54">
                  <c:v>43478</c:v>
                </c:pt>
                <c:pt idx="55">
                  <c:v>43479</c:v>
                </c:pt>
                <c:pt idx="56">
                  <c:v>43480</c:v>
                </c:pt>
                <c:pt idx="57">
                  <c:v>43481</c:v>
                </c:pt>
                <c:pt idx="58">
                  <c:v>43482</c:v>
                </c:pt>
                <c:pt idx="59">
                  <c:v>43483</c:v>
                </c:pt>
                <c:pt idx="60">
                  <c:v>43484</c:v>
                </c:pt>
                <c:pt idx="61">
                  <c:v>43485</c:v>
                </c:pt>
                <c:pt idx="62">
                  <c:v>43486</c:v>
                </c:pt>
                <c:pt idx="63">
                  <c:v>43487</c:v>
                </c:pt>
                <c:pt idx="64">
                  <c:v>43488</c:v>
                </c:pt>
                <c:pt idx="65">
                  <c:v>43489</c:v>
                </c:pt>
                <c:pt idx="66">
                  <c:v>43490</c:v>
                </c:pt>
                <c:pt idx="67">
                  <c:v>43491</c:v>
                </c:pt>
                <c:pt idx="68">
                  <c:v>43492</c:v>
                </c:pt>
                <c:pt idx="69">
                  <c:v>43493</c:v>
                </c:pt>
                <c:pt idx="70">
                  <c:v>43494</c:v>
                </c:pt>
                <c:pt idx="71">
                  <c:v>43495</c:v>
                </c:pt>
                <c:pt idx="72">
                  <c:v>43496</c:v>
                </c:pt>
                <c:pt idx="73">
                  <c:v>43497</c:v>
                </c:pt>
                <c:pt idx="74">
                  <c:v>43498</c:v>
                </c:pt>
                <c:pt idx="75">
                  <c:v>43499</c:v>
                </c:pt>
                <c:pt idx="76">
                  <c:v>43500</c:v>
                </c:pt>
                <c:pt idx="77">
                  <c:v>43501</c:v>
                </c:pt>
                <c:pt idx="78">
                  <c:v>43502</c:v>
                </c:pt>
                <c:pt idx="79">
                  <c:v>43503</c:v>
                </c:pt>
                <c:pt idx="80">
                  <c:v>43504</c:v>
                </c:pt>
                <c:pt idx="81">
                  <c:v>43505</c:v>
                </c:pt>
                <c:pt idx="82">
                  <c:v>43506</c:v>
                </c:pt>
                <c:pt idx="83">
                  <c:v>43507</c:v>
                </c:pt>
                <c:pt idx="84">
                  <c:v>43508</c:v>
                </c:pt>
                <c:pt idx="85">
                  <c:v>43509</c:v>
                </c:pt>
                <c:pt idx="86">
                  <c:v>43510</c:v>
                </c:pt>
                <c:pt idx="87">
                  <c:v>43511</c:v>
                </c:pt>
                <c:pt idx="88">
                  <c:v>43512</c:v>
                </c:pt>
                <c:pt idx="89">
                  <c:v>43513</c:v>
                </c:pt>
                <c:pt idx="90">
                  <c:v>43514</c:v>
                </c:pt>
                <c:pt idx="91">
                  <c:v>43515</c:v>
                </c:pt>
                <c:pt idx="92">
                  <c:v>43516</c:v>
                </c:pt>
                <c:pt idx="93">
                  <c:v>43517</c:v>
                </c:pt>
                <c:pt idx="94">
                  <c:v>43518</c:v>
                </c:pt>
                <c:pt idx="95">
                  <c:v>43519</c:v>
                </c:pt>
                <c:pt idx="96">
                  <c:v>43520</c:v>
                </c:pt>
                <c:pt idx="97">
                  <c:v>43521</c:v>
                </c:pt>
                <c:pt idx="98">
                  <c:v>43522</c:v>
                </c:pt>
                <c:pt idx="99">
                  <c:v>43523</c:v>
                </c:pt>
                <c:pt idx="100">
                  <c:v>43524</c:v>
                </c:pt>
                <c:pt idx="101">
                  <c:v>43525</c:v>
                </c:pt>
                <c:pt idx="102">
                  <c:v>43526</c:v>
                </c:pt>
                <c:pt idx="103">
                  <c:v>43527</c:v>
                </c:pt>
                <c:pt idx="104">
                  <c:v>43528</c:v>
                </c:pt>
                <c:pt idx="105">
                  <c:v>43529</c:v>
                </c:pt>
                <c:pt idx="106">
                  <c:v>43530</c:v>
                </c:pt>
                <c:pt idx="107">
                  <c:v>43531</c:v>
                </c:pt>
                <c:pt idx="108">
                  <c:v>43532</c:v>
                </c:pt>
                <c:pt idx="109">
                  <c:v>43533</c:v>
                </c:pt>
                <c:pt idx="110">
                  <c:v>43534</c:v>
                </c:pt>
                <c:pt idx="111">
                  <c:v>43535</c:v>
                </c:pt>
                <c:pt idx="112">
                  <c:v>43536</c:v>
                </c:pt>
                <c:pt idx="113">
                  <c:v>43537</c:v>
                </c:pt>
                <c:pt idx="114">
                  <c:v>43538</c:v>
                </c:pt>
                <c:pt idx="115">
                  <c:v>43539</c:v>
                </c:pt>
                <c:pt idx="116">
                  <c:v>43540</c:v>
                </c:pt>
                <c:pt idx="117">
                  <c:v>43541</c:v>
                </c:pt>
                <c:pt idx="118">
                  <c:v>43542</c:v>
                </c:pt>
                <c:pt idx="119">
                  <c:v>43543</c:v>
                </c:pt>
                <c:pt idx="120">
                  <c:v>43544</c:v>
                </c:pt>
                <c:pt idx="121">
                  <c:v>43545</c:v>
                </c:pt>
                <c:pt idx="122">
                  <c:v>43546</c:v>
                </c:pt>
                <c:pt idx="123">
                  <c:v>43547</c:v>
                </c:pt>
                <c:pt idx="124">
                  <c:v>43548</c:v>
                </c:pt>
                <c:pt idx="125">
                  <c:v>43549</c:v>
                </c:pt>
                <c:pt idx="126">
                  <c:v>43550</c:v>
                </c:pt>
                <c:pt idx="127">
                  <c:v>43551</c:v>
                </c:pt>
                <c:pt idx="128">
                  <c:v>43552</c:v>
                </c:pt>
                <c:pt idx="129">
                  <c:v>43553</c:v>
                </c:pt>
                <c:pt idx="130">
                  <c:v>43554</c:v>
                </c:pt>
                <c:pt idx="131">
                  <c:v>43555</c:v>
                </c:pt>
                <c:pt idx="132">
                  <c:v>43556</c:v>
                </c:pt>
                <c:pt idx="133">
                  <c:v>43557</c:v>
                </c:pt>
                <c:pt idx="134">
                  <c:v>43558</c:v>
                </c:pt>
                <c:pt idx="135">
                  <c:v>43559</c:v>
                </c:pt>
                <c:pt idx="136">
                  <c:v>43560</c:v>
                </c:pt>
                <c:pt idx="137">
                  <c:v>43561</c:v>
                </c:pt>
                <c:pt idx="138">
                  <c:v>43562</c:v>
                </c:pt>
                <c:pt idx="139">
                  <c:v>43563</c:v>
                </c:pt>
                <c:pt idx="140">
                  <c:v>43564</c:v>
                </c:pt>
                <c:pt idx="141">
                  <c:v>43565</c:v>
                </c:pt>
                <c:pt idx="142">
                  <c:v>43566</c:v>
                </c:pt>
                <c:pt idx="143">
                  <c:v>43567</c:v>
                </c:pt>
                <c:pt idx="144">
                  <c:v>43568</c:v>
                </c:pt>
                <c:pt idx="145">
                  <c:v>43569</c:v>
                </c:pt>
                <c:pt idx="146">
                  <c:v>43570</c:v>
                </c:pt>
                <c:pt idx="147">
                  <c:v>43571</c:v>
                </c:pt>
                <c:pt idx="148">
                  <c:v>43572</c:v>
                </c:pt>
                <c:pt idx="149">
                  <c:v>43573</c:v>
                </c:pt>
                <c:pt idx="150">
                  <c:v>43574</c:v>
                </c:pt>
                <c:pt idx="151">
                  <c:v>43575</c:v>
                </c:pt>
                <c:pt idx="152">
                  <c:v>43576</c:v>
                </c:pt>
                <c:pt idx="153">
                  <c:v>43577</c:v>
                </c:pt>
                <c:pt idx="154">
                  <c:v>43578</c:v>
                </c:pt>
                <c:pt idx="155">
                  <c:v>43579</c:v>
                </c:pt>
                <c:pt idx="156">
                  <c:v>43580</c:v>
                </c:pt>
                <c:pt idx="157">
                  <c:v>43581</c:v>
                </c:pt>
                <c:pt idx="158">
                  <c:v>43582</c:v>
                </c:pt>
                <c:pt idx="159">
                  <c:v>43583</c:v>
                </c:pt>
                <c:pt idx="160">
                  <c:v>43584</c:v>
                </c:pt>
                <c:pt idx="161">
                  <c:v>43585</c:v>
                </c:pt>
                <c:pt idx="162">
                  <c:v>43586</c:v>
                </c:pt>
                <c:pt idx="163">
                  <c:v>43587</c:v>
                </c:pt>
                <c:pt idx="164">
                  <c:v>43588</c:v>
                </c:pt>
                <c:pt idx="165">
                  <c:v>43589</c:v>
                </c:pt>
                <c:pt idx="166">
                  <c:v>43590</c:v>
                </c:pt>
                <c:pt idx="167">
                  <c:v>43591</c:v>
                </c:pt>
                <c:pt idx="168">
                  <c:v>43592</c:v>
                </c:pt>
                <c:pt idx="169">
                  <c:v>43593</c:v>
                </c:pt>
                <c:pt idx="170">
                  <c:v>43594</c:v>
                </c:pt>
                <c:pt idx="171">
                  <c:v>43595</c:v>
                </c:pt>
                <c:pt idx="172">
                  <c:v>43596</c:v>
                </c:pt>
                <c:pt idx="173">
                  <c:v>43597</c:v>
                </c:pt>
                <c:pt idx="174">
                  <c:v>43598</c:v>
                </c:pt>
                <c:pt idx="175">
                  <c:v>43599</c:v>
                </c:pt>
                <c:pt idx="176">
                  <c:v>43600</c:v>
                </c:pt>
                <c:pt idx="177">
                  <c:v>43601</c:v>
                </c:pt>
                <c:pt idx="178">
                  <c:v>43602</c:v>
                </c:pt>
                <c:pt idx="179">
                  <c:v>43603</c:v>
                </c:pt>
                <c:pt idx="180">
                  <c:v>43604</c:v>
                </c:pt>
                <c:pt idx="181">
                  <c:v>43605</c:v>
                </c:pt>
                <c:pt idx="182">
                  <c:v>43606</c:v>
                </c:pt>
                <c:pt idx="183">
                  <c:v>43607</c:v>
                </c:pt>
                <c:pt idx="184">
                  <c:v>43608</c:v>
                </c:pt>
                <c:pt idx="185">
                  <c:v>43609</c:v>
                </c:pt>
                <c:pt idx="186">
                  <c:v>43610</c:v>
                </c:pt>
                <c:pt idx="187">
                  <c:v>43611</c:v>
                </c:pt>
                <c:pt idx="188">
                  <c:v>43612</c:v>
                </c:pt>
                <c:pt idx="189">
                  <c:v>43613</c:v>
                </c:pt>
                <c:pt idx="190">
                  <c:v>43614</c:v>
                </c:pt>
                <c:pt idx="191">
                  <c:v>43615</c:v>
                </c:pt>
                <c:pt idx="192">
                  <c:v>43616</c:v>
                </c:pt>
                <c:pt idx="193">
                  <c:v>43617</c:v>
                </c:pt>
                <c:pt idx="194">
                  <c:v>43618</c:v>
                </c:pt>
                <c:pt idx="195">
                  <c:v>43619</c:v>
                </c:pt>
                <c:pt idx="196">
                  <c:v>43620</c:v>
                </c:pt>
                <c:pt idx="197">
                  <c:v>43621</c:v>
                </c:pt>
                <c:pt idx="198">
                  <c:v>43622</c:v>
                </c:pt>
                <c:pt idx="199">
                  <c:v>43623</c:v>
                </c:pt>
                <c:pt idx="200">
                  <c:v>43624</c:v>
                </c:pt>
                <c:pt idx="201">
                  <c:v>43625</c:v>
                </c:pt>
                <c:pt idx="202">
                  <c:v>43626</c:v>
                </c:pt>
                <c:pt idx="203">
                  <c:v>43627</c:v>
                </c:pt>
                <c:pt idx="204">
                  <c:v>43628</c:v>
                </c:pt>
                <c:pt idx="205">
                  <c:v>43629</c:v>
                </c:pt>
                <c:pt idx="206">
                  <c:v>43630</c:v>
                </c:pt>
                <c:pt idx="207">
                  <c:v>43631</c:v>
                </c:pt>
                <c:pt idx="208">
                  <c:v>43632</c:v>
                </c:pt>
                <c:pt idx="209">
                  <c:v>43633</c:v>
                </c:pt>
                <c:pt idx="210">
                  <c:v>43634</c:v>
                </c:pt>
                <c:pt idx="211">
                  <c:v>43635</c:v>
                </c:pt>
                <c:pt idx="212">
                  <c:v>43636</c:v>
                </c:pt>
                <c:pt idx="213">
                  <c:v>43637</c:v>
                </c:pt>
                <c:pt idx="214">
                  <c:v>43638</c:v>
                </c:pt>
                <c:pt idx="215">
                  <c:v>43639</c:v>
                </c:pt>
                <c:pt idx="216">
                  <c:v>43640</c:v>
                </c:pt>
                <c:pt idx="217">
                  <c:v>43641</c:v>
                </c:pt>
                <c:pt idx="218">
                  <c:v>43642</c:v>
                </c:pt>
                <c:pt idx="219">
                  <c:v>43643</c:v>
                </c:pt>
                <c:pt idx="220">
                  <c:v>43644</c:v>
                </c:pt>
                <c:pt idx="221">
                  <c:v>43645</c:v>
                </c:pt>
                <c:pt idx="222">
                  <c:v>43646</c:v>
                </c:pt>
                <c:pt idx="223">
                  <c:v>43647</c:v>
                </c:pt>
                <c:pt idx="224">
                  <c:v>43648</c:v>
                </c:pt>
                <c:pt idx="225">
                  <c:v>43649</c:v>
                </c:pt>
                <c:pt idx="226">
                  <c:v>43650</c:v>
                </c:pt>
                <c:pt idx="227">
                  <c:v>43651</c:v>
                </c:pt>
                <c:pt idx="228">
                  <c:v>43652</c:v>
                </c:pt>
                <c:pt idx="229">
                  <c:v>43653</c:v>
                </c:pt>
                <c:pt idx="230">
                  <c:v>43654</c:v>
                </c:pt>
                <c:pt idx="231">
                  <c:v>43655</c:v>
                </c:pt>
                <c:pt idx="232">
                  <c:v>43656</c:v>
                </c:pt>
                <c:pt idx="233">
                  <c:v>43657</c:v>
                </c:pt>
                <c:pt idx="234">
                  <c:v>43658</c:v>
                </c:pt>
                <c:pt idx="235">
                  <c:v>43659</c:v>
                </c:pt>
                <c:pt idx="236">
                  <c:v>43660</c:v>
                </c:pt>
                <c:pt idx="237">
                  <c:v>43661</c:v>
                </c:pt>
                <c:pt idx="238">
                  <c:v>43662</c:v>
                </c:pt>
                <c:pt idx="239">
                  <c:v>43663</c:v>
                </c:pt>
                <c:pt idx="240">
                  <c:v>43664</c:v>
                </c:pt>
                <c:pt idx="241">
                  <c:v>43665</c:v>
                </c:pt>
                <c:pt idx="242">
                  <c:v>43666</c:v>
                </c:pt>
                <c:pt idx="243">
                  <c:v>43667</c:v>
                </c:pt>
                <c:pt idx="244">
                  <c:v>43668</c:v>
                </c:pt>
                <c:pt idx="245">
                  <c:v>43669</c:v>
                </c:pt>
                <c:pt idx="246">
                  <c:v>43670</c:v>
                </c:pt>
                <c:pt idx="247">
                  <c:v>43671</c:v>
                </c:pt>
                <c:pt idx="248">
                  <c:v>43672</c:v>
                </c:pt>
                <c:pt idx="249">
                  <c:v>43673</c:v>
                </c:pt>
                <c:pt idx="250">
                  <c:v>43674</c:v>
                </c:pt>
                <c:pt idx="251">
                  <c:v>43675</c:v>
                </c:pt>
                <c:pt idx="252">
                  <c:v>43676</c:v>
                </c:pt>
                <c:pt idx="253">
                  <c:v>43677</c:v>
                </c:pt>
                <c:pt idx="254">
                  <c:v>43678</c:v>
                </c:pt>
                <c:pt idx="255">
                  <c:v>43679</c:v>
                </c:pt>
                <c:pt idx="256">
                  <c:v>43680</c:v>
                </c:pt>
                <c:pt idx="257">
                  <c:v>43681</c:v>
                </c:pt>
                <c:pt idx="258">
                  <c:v>43682</c:v>
                </c:pt>
                <c:pt idx="259">
                  <c:v>43683</c:v>
                </c:pt>
                <c:pt idx="260">
                  <c:v>43684</c:v>
                </c:pt>
                <c:pt idx="261">
                  <c:v>43685</c:v>
                </c:pt>
                <c:pt idx="262">
                  <c:v>43686</c:v>
                </c:pt>
                <c:pt idx="263">
                  <c:v>43687</c:v>
                </c:pt>
                <c:pt idx="264">
                  <c:v>43688</c:v>
                </c:pt>
                <c:pt idx="265">
                  <c:v>43689</c:v>
                </c:pt>
                <c:pt idx="266">
                  <c:v>43690</c:v>
                </c:pt>
                <c:pt idx="267">
                  <c:v>43691</c:v>
                </c:pt>
                <c:pt idx="268">
                  <c:v>43692</c:v>
                </c:pt>
                <c:pt idx="269">
                  <c:v>43693</c:v>
                </c:pt>
                <c:pt idx="270">
                  <c:v>43694</c:v>
                </c:pt>
                <c:pt idx="271">
                  <c:v>43695</c:v>
                </c:pt>
                <c:pt idx="272">
                  <c:v>43696</c:v>
                </c:pt>
                <c:pt idx="273">
                  <c:v>43697</c:v>
                </c:pt>
                <c:pt idx="274">
                  <c:v>43698</c:v>
                </c:pt>
                <c:pt idx="275">
                  <c:v>43699</c:v>
                </c:pt>
                <c:pt idx="276">
                  <c:v>43700</c:v>
                </c:pt>
                <c:pt idx="277">
                  <c:v>43701</c:v>
                </c:pt>
                <c:pt idx="278">
                  <c:v>43702</c:v>
                </c:pt>
                <c:pt idx="279">
                  <c:v>43703</c:v>
                </c:pt>
                <c:pt idx="280">
                  <c:v>43704</c:v>
                </c:pt>
                <c:pt idx="281">
                  <c:v>43705</c:v>
                </c:pt>
                <c:pt idx="282">
                  <c:v>43706</c:v>
                </c:pt>
                <c:pt idx="283">
                  <c:v>43707</c:v>
                </c:pt>
                <c:pt idx="284">
                  <c:v>43708</c:v>
                </c:pt>
                <c:pt idx="285">
                  <c:v>43709</c:v>
                </c:pt>
                <c:pt idx="286">
                  <c:v>43710</c:v>
                </c:pt>
                <c:pt idx="287">
                  <c:v>43711</c:v>
                </c:pt>
                <c:pt idx="288">
                  <c:v>43712</c:v>
                </c:pt>
                <c:pt idx="289">
                  <c:v>43713</c:v>
                </c:pt>
                <c:pt idx="290">
                  <c:v>43714</c:v>
                </c:pt>
                <c:pt idx="291">
                  <c:v>43715</c:v>
                </c:pt>
                <c:pt idx="292">
                  <c:v>43716</c:v>
                </c:pt>
                <c:pt idx="293">
                  <c:v>43717</c:v>
                </c:pt>
                <c:pt idx="294">
                  <c:v>43718</c:v>
                </c:pt>
                <c:pt idx="295">
                  <c:v>43719</c:v>
                </c:pt>
                <c:pt idx="296">
                  <c:v>43720</c:v>
                </c:pt>
                <c:pt idx="297">
                  <c:v>43721</c:v>
                </c:pt>
                <c:pt idx="298">
                  <c:v>43722</c:v>
                </c:pt>
                <c:pt idx="299">
                  <c:v>43723</c:v>
                </c:pt>
                <c:pt idx="300">
                  <c:v>43724</c:v>
                </c:pt>
                <c:pt idx="301">
                  <c:v>43725</c:v>
                </c:pt>
                <c:pt idx="302">
                  <c:v>43726</c:v>
                </c:pt>
                <c:pt idx="303">
                  <c:v>43727</c:v>
                </c:pt>
                <c:pt idx="304">
                  <c:v>43728</c:v>
                </c:pt>
                <c:pt idx="305">
                  <c:v>43729</c:v>
                </c:pt>
                <c:pt idx="306">
                  <c:v>43730</c:v>
                </c:pt>
                <c:pt idx="307">
                  <c:v>43731</c:v>
                </c:pt>
                <c:pt idx="308">
                  <c:v>43732</c:v>
                </c:pt>
                <c:pt idx="309">
                  <c:v>43733</c:v>
                </c:pt>
                <c:pt idx="310">
                  <c:v>43734</c:v>
                </c:pt>
                <c:pt idx="311">
                  <c:v>43735</c:v>
                </c:pt>
                <c:pt idx="312">
                  <c:v>43736</c:v>
                </c:pt>
                <c:pt idx="313">
                  <c:v>43737</c:v>
                </c:pt>
                <c:pt idx="314">
                  <c:v>43738</c:v>
                </c:pt>
                <c:pt idx="315">
                  <c:v>43739</c:v>
                </c:pt>
                <c:pt idx="316">
                  <c:v>43740</c:v>
                </c:pt>
                <c:pt idx="317">
                  <c:v>43741</c:v>
                </c:pt>
                <c:pt idx="318">
                  <c:v>43742</c:v>
                </c:pt>
                <c:pt idx="319">
                  <c:v>43743</c:v>
                </c:pt>
                <c:pt idx="320">
                  <c:v>43744</c:v>
                </c:pt>
                <c:pt idx="321">
                  <c:v>43745</c:v>
                </c:pt>
                <c:pt idx="322">
                  <c:v>43746</c:v>
                </c:pt>
                <c:pt idx="323">
                  <c:v>43747</c:v>
                </c:pt>
                <c:pt idx="324">
                  <c:v>43748</c:v>
                </c:pt>
                <c:pt idx="325">
                  <c:v>43749</c:v>
                </c:pt>
                <c:pt idx="326">
                  <c:v>43750</c:v>
                </c:pt>
                <c:pt idx="327">
                  <c:v>43751</c:v>
                </c:pt>
                <c:pt idx="328">
                  <c:v>43752</c:v>
                </c:pt>
                <c:pt idx="329">
                  <c:v>43753</c:v>
                </c:pt>
                <c:pt idx="330">
                  <c:v>43754</c:v>
                </c:pt>
                <c:pt idx="331">
                  <c:v>43755</c:v>
                </c:pt>
                <c:pt idx="332">
                  <c:v>43756</c:v>
                </c:pt>
                <c:pt idx="333">
                  <c:v>43757</c:v>
                </c:pt>
                <c:pt idx="334">
                  <c:v>43758</c:v>
                </c:pt>
                <c:pt idx="335">
                  <c:v>43759</c:v>
                </c:pt>
                <c:pt idx="336">
                  <c:v>43760</c:v>
                </c:pt>
                <c:pt idx="337">
                  <c:v>43761</c:v>
                </c:pt>
                <c:pt idx="338">
                  <c:v>43762</c:v>
                </c:pt>
                <c:pt idx="339">
                  <c:v>43763</c:v>
                </c:pt>
                <c:pt idx="340">
                  <c:v>43764</c:v>
                </c:pt>
                <c:pt idx="341">
                  <c:v>43765</c:v>
                </c:pt>
                <c:pt idx="342">
                  <c:v>43766</c:v>
                </c:pt>
                <c:pt idx="343">
                  <c:v>43767</c:v>
                </c:pt>
                <c:pt idx="344">
                  <c:v>43768</c:v>
                </c:pt>
                <c:pt idx="345">
                  <c:v>43769</c:v>
                </c:pt>
                <c:pt idx="346">
                  <c:v>43770</c:v>
                </c:pt>
                <c:pt idx="347">
                  <c:v>43771</c:v>
                </c:pt>
                <c:pt idx="348">
                  <c:v>43772</c:v>
                </c:pt>
                <c:pt idx="349">
                  <c:v>43773</c:v>
                </c:pt>
                <c:pt idx="350">
                  <c:v>43774</c:v>
                </c:pt>
                <c:pt idx="351">
                  <c:v>43775</c:v>
                </c:pt>
                <c:pt idx="352">
                  <c:v>43776</c:v>
                </c:pt>
                <c:pt idx="353">
                  <c:v>43777</c:v>
                </c:pt>
                <c:pt idx="354">
                  <c:v>43778</c:v>
                </c:pt>
                <c:pt idx="355">
                  <c:v>43779</c:v>
                </c:pt>
                <c:pt idx="356">
                  <c:v>43780</c:v>
                </c:pt>
                <c:pt idx="357">
                  <c:v>43781</c:v>
                </c:pt>
                <c:pt idx="358">
                  <c:v>43782</c:v>
                </c:pt>
                <c:pt idx="359">
                  <c:v>43783</c:v>
                </c:pt>
                <c:pt idx="360">
                  <c:v>43784</c:v>
                </c:pt>
                <c:pt idx="361">
                  <c:v>43785</c:v>
                </c:pt>
                <c:pt idx="362">
                  <c:v>43786</c:v>
                </c:pt>
                <c:pt idx="363">
                  <c:v>43787</c:v>
                </c:pt>
                <c:pt idx="364">
                  <c:v>43788</c:v>
                </c:pt>
                <c:pt idx="365">
                  <c:v>43789</c:v>
                </c:pt>
                <c:pt idx="366">
                  <c:v>43790</c:v>
                </c:pt>
                <c:pt idx="367">
                  <c:v>43791</c:v>
                </c:pt>
                <c:pt idx="368">
                  <c:v>43792</c:v>
                </c:pt>
                <c:pt idx="369">
                  <c:v>43793</c:v>
                </c:pt>
                <c:pt idx="370">
                  <c:v>43794</c:v>
                </c:pt>
                <c:pt idx="371">
                  <c:v>43795</c:v>
                </c:pt>
                <c:pt idx="372">
                  <c:v>43796</c:v>
                </c:pt>
                <c:pt idx="373">
                  <c:v>43797</c:v>
                </c:pt>
                <c:pt idx="374">
                  <c:v>43798</c:v>
                </c:pt>
                <c:pt idx="375">
                  <c:v>43799</c:v>
                </c:pt>
                <c:pt idx="376">
                  <c:v>43800</c:v>
                </c:pt>
                <c:pt idx="377">
                  <c:v>43801</c:v>
                </c:pt>
                <c:pt idx="378">
                  <c:v>43802</c:v>
                </c:pt>
                <c:pt idx="379">
                  <c:v>43803</c:v>
                </c:pt>
                <c:pt idx="380">
                  <c:v>43804</c:v>
                </c:pt>
                <c:pt idx="381">
                  <c:v>43805</c:v>
                </c:pt>
                <c:pt idx="382">
                  <c:v>43806</c:v>
                </c:pt>
                <c:pt idx="383">
                  <c:v>43807</c:v>
                </c:pt>
                <c:pt idx="384">
                  <c:v>43808</c:v>
                </c:pt>
                <c:pt idx="385">
                  <c:v>43809</c:v>
                </c:pt>
                <c:pt idx="386">
                  <c:v>43810</c:v>
                </c:pt>
                <c:pt idx="387">
                  <c:v>43811</c:v>
                </c:pt>
                <c:pt idx="388">
                  <c:v>43812</c:v>
                </c:pt>
                <c:pt idx="389">
                  <c:v>43813</c:v>
                </c:pt>
                <c:pt idx="390">
                  <c:v>43814</c:v>
                </c:pt>
                <c:pt idx="391">
                  <c:v>43815</c:v>
                </c:pt>
                <c:pt idx="392">
                  <c:v>43816</c:v>
                </c:pt>
                <c:pt idx="393">
                  <c:v>43817</c:v>
                </c:pt>
                <c:pt idx="394">
                  <c:v>43818</c:v>
                </c:pt>
                <c:pt idx="395">
                  <c:v>43819</c:v>
                </c:pt>
                <c:pt idx="396">
                  <c:v>43820</c:v>
                </c:pt>
                <c:pt idx="397">
                  <c:v>43821</c:v>
                </c:pt>
                <c:pt idx="398">
                  <c:v>43822</c:v>
                </c:pt>
                <c:pt idx="399">
                  <c:v>43823</c:v>
                </c:pt>
                <c:pt idx="400">
                  <c:v>43824</c:v>
                </c:pt>
                <c:pt idx="401">
                  <c:v>43825</c:v>
                </c:pt>
                <c:pt idx="402">
                  <c:v>43826</c:v>
                </c:pt>
                <c:pt idx="403">
                  <c:v>43827</c:v>
                </c:pt>
                <c:pt idx="404">
                  <c:v>43828</c:v>
                </c:pt>
                <c:pt idx="405">
                  <c:v>43829</c:v>
                </c:pt>
                <c:pt idx="406">
                  <c:v>43830</c:v>
                </c:pt>
                <c:pt idx="407">
                  <c:v>43831</c:v>
                </c:pt>
                <c:pt idx="408">
                  <c:v>43832</c:v>
                </c:pt>
                <c:pt idx="409">
                  <c:v>43833</c:v>
                </c:pt>
                <c:pt idx="410">
                  <c:v>43834</c:v>
                </c:pt>
                <c:pt idx="411">
                  <c:v>43835</c:v>
                </c:pt>
                <c:pt idx="412">
                  <c:v>43836</c:v>
                </c:pt>
                <c:pt idx="413">
                  <c:v>43837</c:v>
                </c:pt>
                <c:pt idx="414">
                  <c:v>43838</c:v>
                </c:pt>
                <c:pt idx="415">
                  <c:v>43839</c:v>
                </c:pt>
                <c:pt idx="416">
                  <c:v>43840</c:v>
                </c:pt>
                <c:pt idx="417">
                  <c:v>43841</c:v>
                </c:pt>
                <c:pt idx="418">
                  <c:v>43842</c:v>
                </c:pt>
                <c:pt idx="419">
                  <c:v>43843</c:v>
                </c:pt>
                <c:pt idx="420">
                  <c:v>43844</c:v>
                </c:pt>
                <c:pt idx="421">
                  <c:v>43845</c:v>
                </c:pt>
                <c:pt idx="422">
                  <c:v>43846</c:v>
                </c:pt>
                <c:pt idx="423">
                  <c:v>43847</c:v>
                </c:pt>
                <c:pt idx="424">
                  <c:v>43848</c:v>
                </c:pt>
                <c:pt idx="425">
                  <c:v>43849</c:v>
                </c:pt>
                <c:pt idx="426">
                  <c:v>43850</c:v>
                </c:pt>
                <c:pt idx="427">
                  <c:v>43851</c:v>
                </c:pt>
                <c:pt idx="428">
                  <c:v>43852</c:v>
                </c:pt>
                <c:pt idx="429">
                  <c:v>43853</c:v>
                </c:pt>
                <c:pt idx="430">
                  <c:v>43854</c:v>
                </c:pt>
                <c:pt idx="431">
                  <c:v>43855</c:v>
                </c:pt>
                <c:pt idx="432">
                  <c:v>43856</c:v>
                </c:pt>
                <c:pt idx="433">
                  <c:v>43857</c:v>
                </c:pt>
                <c:pt idx="434">
                  <c:v>43858</c:v>
                </c:pt>
                <c:pt idx="435">
                  <c:v>43859</c:v>
                </c:pt>
                <c:pt idx="436">
                  <c:v>43860</c:v>
                </c:pt>
                <c:pt idx="437">
                  <c:v>43861</c:v>
                </c:pt>
                <c:pt idx="438">
                  <c:v>43862</c:v>
                </c:pt>
                <c:pt idx="439">
                  <c:v>43863</c:v>
                </c:pt>
                <c:pt idx="440">
                  <c:v>43864</c:v>
                </c:pt>
                <c:pt idx="441">
                  <c:v>43865</c:v>
                </c:pt>
                <c:pt idx="442">
                  <c:v>43866</c:v>
                </c:pt>
                <c:pt idx="443">
                  <c:v>43867</c:v>
                </c:pt>
                <c:pt idx="444">
                  <c:v>43868</c:v>
                </c:pt>
                <c:pt idx="445">
                  <c:v>43869</c:v>
                </c:pt>
                <c:pt idx="446">
                  <c:v>43870</c:v>
                </c:pt>
                <c:pt idx="447">
                  <c:v>43871</c:v>
                </c:pt>
                <c:pt idx="448">
                  <c:v>43872</c:v>
                </c:pt>
                <c:pt idx="449">
                  <c:v>43873</c:v>
                </c:pt>
                <c:pt idx="450">
                  <c:v>43874</c:v>
                </c:pt>
                <c:pt idx="451">
                  <c:v>43875</c:v>
                </c:pt>
                <c:pt idx="452">
                  <c:v>43876</c:v>
                </c:pt>
                <c:pt idx="453">
                  <c:v>43877</c:v>
                </c:pt>
                <c:pt idx="454">
                  <c:v>43878</c:v>
                </c:pt>
                <c:pt idx="455">
                  <c:v>43879</c:v>
                </c:pt>
                <c:pt idx="456">
                  <c:v>43880</c:v>
                </c:pt>
                <c:pt idx="457">
                  <c:v>43881</c:v>
                </c:pt>
                <c:pt idx="458">
                  <c:v>43882</c:v>
                </c:pt>
                <c:pt idx="459">
                  <c:v>43883</c:v>
                </c:pt>
                <c:pt idx="460">
                  <c:v>43884</c:v>
                </c:pt>
                <c:pt idx="461">
                  <c:v>43885</c:v>
                </c:pt>
                <c:pt idx="462">
                  <c:v>43886</c:v>
                </c:pt>
                <c:pt idx="463">
                  <c:v>43887</c:v>
                </c:pt>
                <c:pt idx="464">
                  <c:v>43888</c:v>
                </c:pt>
                <c:pt idx="465">
                  <c:v>43889</c:v>
                </c:pt>
                <c:pt idx="466">
                  <c:v>43890</c:v>
                </c:pt>
                <c:pt idx="467">
                  <c:v>43891</c:v>
                </c:pt>
                <c:pt idx="468">
                  <c:v>43892</c:v>
                </c:pt>
                <c:pt idx="469">
                  <c:v>43893</c:v>
                </c:pt>
                <c:pt idx="470">
                  <c:v>43894</c:v>
                </c:pt>
                <c:pt idx="471">
                  <c:v>43895</c:v>
                </c:pt>
                <c:pt idx="472">
                  <c:v>43896</c:v>
                </c:pt>
                <c:pt idx="473">
                  <c:v>43897</c:v>
                </c:pt>
                <c:pt idx="474">
                  <c:v>43898</c:v>
                </c:pt>
                <c:pt idx="475">
                  <c:v>43899</c:v>
                </c:pt>
                <c:pt idx="476">
                  <c:v>43900</c:v>
                </c:pt>
                <c:pt idx="477">
                  <c:v>43901</c:v>
                </c:pt>
                <c:pt idx="478">
                  <c:v>43902</c:v>
                </c:pt>
                <c:pt idx="479">
                  <c:v>43903</c:v>
                </c:pt>
                <c:pt idx="480">
                  <c:v>43904</c:v>
                </c:pt>
                <c:pt idx="481">
                  <c:v>43905</c:v>
                </c:pt>
                <c:pt idx="482">
                  <c:v>43906</c:v>
                </c:pt>
                <c:pt idx="483">
                  <c:v>43907</c:v>
                </c:pt>
                <c:pt idx="484">
                  <c:v>43908</c:v>
                </c:pt>
                <c:pt idx="485">
                  <c:v>43909</c:v>
                </c:pt>
                <c:pt idx="486">
                  <c:v>43910</c:v>
                </c:pt>
                <c:pt idx="487">
                  <c:v>43911</c:v>
                </c:pt>
                <c:pt idx="488">
                  <c:v>43912</c:v>
                </c:pt>
                <c:pt idx="489">
                  <c:v>43913</c:v>
                </c:pt>
                <c:pt idx="490">
                  <c:v>43914</c:v>
                </c:pt>
                <c:pt idx="491">
                  <c:v>43915</c:v>
                </c:pt>
                <c:pt idx="492">
                  <c:v>43916</c:v>
                </c:pt>
                <c:pt idx="493">
                  <c:v>43917</c:v>
                </c:pt>
                <c:pt idx="494">
                  <c:v>43918</c:v>
                </c:pt>
                <c:pt idx="495">
                  <c:v>43919</c:v>
                </c:pt>
                <c:pt idx="496">
                  <c:v>43920</c:v>
                </c:pt>
                <c:pt idx="497">
                  <c:v>43921</c:v>
                </c:pt>
                <c:pt idx="498">
                  <c:v>43922</c:v>
                </c:pt>
                <c:pt idx="499">
                  <c:v>43923</c:v>
                </c:pt>
                <c:pt idx="500">
                  <c:v>43924</c:v>
                </c:pt>
                <c:pt idx="501">
                  <c:v>43925</c:v>
                </c:pt>
                <c:pt idx="502">
                  <c:v>43926</c:v>
                </c:pt>
                <c:pt idx="503">
                  <c:v>43927</c:v>
                </c:pt>
                <c:pt idx="504">
                  <c:v>43928</c:v>
                </c:pt>
                <c:pt idx="505">
                  <c:v>43929</c:v>
                </c:pt>
                <c:pt idx="506">
                  <c:v>43930</c:v>
                </c:pt>
                <c:pt idx="507">
                  <c:v>43931</c:v>
                </c:pt>
                <c:pt idx="508">
                  <c:v>43932</c:v>
                </c:pt>
                <c:pt idx="509">
                  <c:v>43933</c:v>
                </c:pt>
                <c:pt idx="510">
                  <c:v>43934</c:v>
                </c:pt>
                <c:pt idx="511">
                  <c:v>43935</c:v>
                </c:pt>
                <c:pt idx="512">
                  <c:v>43936</c:v>
                </c:pt>
                <c:pt idx="513">
                  <c:v>43937</c:v>
                </c:pt>
                <c:pt idx="514">
                  <c:v>43938</c:v>
                </c:pt>
                <c:pt idx="515">
                  <c:v>43939</c:v>
                </c:pt>
                <c:pt idx="516">
                  <c:v>43940</c:v>
                </c:pt>
                <c:pt idx="517">
                  <c:v>43941</c:v>
                </c:pt>
                <c:pt idx="518">
                  <c:v>43942</c:v>
                </c:pt>
                <c:pt idx="519">
                  <c:v>43943</c:v>
                </c:pt>
                <c:pt idx="520">
                  <c:v>43944</c:v>
                </c:pt>
                <c:pt idx="521">
                  <c:v>43945</c:v>
                </c:pt>
                <c:pt idx="522">
                  <c:v>43946</c:v>
                </c:pt>
                <c:pt idx="523">
                  <c:v>43947</c:v>
                </c:pt>
                <c:pt idx="524">
                  <c:v>43948</c:v>
                </c:pt>
                <c:pt idx="525">
                  <c:v>43949</c:v>
                </c:pt>
                <c:pt idx="526">
                  <c:v>43950</c:v>
                </c:pt>
                <c:pt idx="527">
                  <c:v>43951</c:v>
                </c:pt>
                <c:pt idx="528">
                  <c:v>43952</c:v>
                </c:pt>
                <c:pt idx="529">
                  <c:v>43953</c:v>
                </c:pt>
                <c:pt idx="530">
                  <c:v>43954</c:v>
                </c:pt>
                <c:pt idx="531">
                  <c:v>43955</c:v>
                </c:pt>
                <c:pt idx="532">
                  <c:v>43956</c:v>
                </c:pt>
                <c:pt idx="533">
                  <c:v>43957</c:v>
                </c:pt>
                <c:pt idx="534">
                  <c:v>43958</c:v>
                </c:pt>
                <c:pt idx="535">
                  <c:v>43959</c:v>
                </c:pt>
                <c:pt idx="536">
                  <c:v>43960</c:v>
                </c:pt>
                <c:pt idx="537">
                  <c:v>43961</c:v>
                </c:pt>
                <c:pt idx="538">
                  <c:v>43962</c:v>
                </c:pt>
                <c:pt idx="539">
                  <c:v>43963</c:v>
                </c:pt>
                <c:pt idx="540">
                  <c:v>43964</c:v>
                </c:pt>
                <c:pt idx="541">
                  <c:v>43965</c:v>
                </c:pt>
                <c:pt idx="542">
                  <c:v>43966</c:v>
                </c:pt>
                <c:pt idx="543">
                  <c:v>43967</c:v>
                </c:pt>
                <c:pt idx="544">
                  <c:v>43968</c:v>
                </c:pt>
                <c:pt idx="545">
                  <c:v>43969</c:v>
                </c:pt>
                <c:pt idx="546">
                  <c:v>43970</c:v>
                </c:pt>
                <c:pt idx="547">
                  <c:v>43971</c:v>
                </c:pt>
                <c:pt idx="548">
                  <c:v>43972</c:v>
                </c:pt>
                <c:pt idx="549">
                  <c:v>43973</c:v>
                </c:pt>
                <c:pt idx="550">
                  <c:v>43974</c:v>
                </c:pt>
                <c:pt idx="551">
                  <c:v>43975</c:v>
                </c:pt>
                <c:pt idx="552">
                  <c:v>43976</c:v>
                </c:pt>
                <c:pt idx="553">
                  <c:v>43977</c:v>
                </c:pt>
              </c:numCache>
            </c:numRef>
          </c:cat>
          <c:val>
            <c:numRef>
              <c:f>运行数据!$FJ$7:$FJ$999</c:f>
              <c:numCache>
                <c:formatCode>#,##0_ </c:formatCode>
                <c:ptCount val="993"/>
                <c:pt idx="0">
                  <c:v>5548</c:v>
                </c:pt>
                <c:pt idx="1">
                  <c:v>6266</c:v>
                </c:pt>
                <c:pt idx="2">
                  <c:v>4154</c:v>
                </c:pt>
                <c:pt idx="3">
                  <c:v>8566</c:v>
                </c:pt>
                <c:pt idx="4">
                  <c:v>5908</c:v>
                </c:pt>
                <c:pt idx="5">
                  <c:v>7318</c:v>
                </c:pt>
                <c:pt idx="6">
                  <c:v>6242</c:v>
                </c:pt>
                <c:pt idx="7">
                  <c:v>7830</c:v>
                </c:pt>
                <c:pt idx="8">
                  <c:v>5594</c:v>
                </c:pt>
                <c:pt idx="9">
                  <c:v>6368</c:v>
                </c:pt>
                <c:pt idx="11">
                  <c:v>10550</c:v>
                </c:pt>
                <c:pt idx="12">
                  <c:v>6902</c:v>
                </c:pt>
                <c:pt idx="13">
                  <c:v>7218</c:v>
                </c:pt>
                <c:pt idx="14">
                  <c:v>4610</c:v>
                </c:pt>
                <c:pt idx="15">
                  <c:v>7010</c:v>
                </c:pt>
                <c:pt idx="16">
                  <c:v>3182</c:v>
                </c:pt>
                <c:pt idx="17">
                  <c:v>6596</c:v>
                </c:pt>
                <c:pt idx="18">
                  <c:v>3978</c:v>
                </c:pt>
                <c:pt idx="19">
                  <c:v>5496</c:v>
                </c:pt>
                <c:pt idx="20">
                  <c:v>3778</c:v>
                </c:pt>
                <c:pt idx="21">
                  <c:v>5964</c:v>
                </c:pt>
                <c:pt idx="22">
                  <c:v>5968</c:v>
                </c:pt>
                <c:pt idx="23">
                  <c:v>6190</c:v>
                </c:pt>
                <c:pt idx="24">
                  <c:v>5634</c:v>
                </c:pt>
                <c:pt idx="25">
                  <c:v>6516</c:v>
                </c:pt>
                <c:pt idx="26">
                  <c:v>4326</c:v>
                </c:pt>
                <c:pt idx="27">
                  <c:v>5938</c:v>
                </c:pt>
                <c:pt idx="28">
                  <c:v>4698</c:v>
                </c:pt>
                <c:pt idx="29">
                  <c:v>6772</c:v>
                </c:pt>
                <c:pt idx="30">
                  <c:v>7292</c:v>
                </c:pt>
                <c:pt idx="31">
                  <c:v>7030</c:v>
                </c:pt>
                <c:pt idx="32">
                  <c:v>3078</c:v>
                </c:pt>
                <c:pt idx="33">
                  <c:v>5062</c:v>
                </c:pt>
                <c:pt idx="34">
                  <c:v>6148</c:v>
                </c:pt>
                <c:pt idx="35">
                  <c:v>6144</c:v>
                </c:pt>
                <c:pt idx="36">
                  <c:v>4482</c:v>
                </c:pt>
                <c:pt idx="37">
                  <c:v>6820</c:v>
                </c:pt>
                <c:pt idx="38">
                  <c:v>6022</c:v>
                </c:pt>
                <c:pt idx="39">
                  <c:v>4502</c:v>
                </c:pt>
                <c:pt idx="40">
                  <c:v>4256</c:v>
                </c:pt>
                <c:pt idx="41">
                  <c:v>6872</c:v>
                </c:pt>
                <c:pt idx="42">
                  <c:v>6873</c:v>
                </c:pt>
                <c:pt idx="43">
                  <c:v>4722</c:v>
                </c:pt>
                <c:pt idx="44">
                  <c:v>4035</c:v>
                </c:pt>
                <c:pt idx="45">
                  <c:v>7054</c:v>
                </c:pt>
                <c:pt idx="46">
                  <c:v>7018</c:v>
                </c:pt>
                <c:pt idx="47">
                  <c:v>5630</c:v>
                </c:pt>
                <c:pt idx="48">
                  <c:v>6532</c:v>
                </c:pt>
                <c:pt idx="49">
                  <c:v>6520</c:v>
                </c:pt>
                <c:pt idx="50">
                  <c:v>7520</c:v>
                </c:pt>
                <c:pt idx="51">
                  <c:v>6410</c:v>
                </c:pt>
                <c:pt idx="52">
                  <c:v>6398</c:v>
                </c:pt>
                <c:pt idx="53">
                  <c:v>5866</c:v>
                </c:pt>
                <c:pt idx="54">
                  <c:v>7344</c:v>
                </c:pt>
                <c:pt idx="55">
                  <c:v>7054</c:v>
                </c:pt>
                <c:pt idx="56">
                  <c:v>6938</c:v>
                </c:pt>
                <c:pt idx="57">
                  <c:v>6800</c:v>
                </c:pt>
                <c:pt idx="58">
                  <c:v>6012</c:v>
                </c:pt>
                <c:pt idx="59">
                  <c:v>6806</c:v>
                </c:pt>
                <c:pt idx="60">
                  <c:v>6028</c:v>
                </c:pt>
                <c:pt idx="61">
                  <c:v>7094</c:v>
                </c:pt>
                <c:pt idx="62">
                  <c:v>5792</c:v>
                </c:pt>
                <c:pt idx="63">
                  <c:v>6052</c:v>
                </c:pt>
                <c:pt idx="64">
                  <c:v>6038</c:v>
                </c:pt>
                <c:pt idx="65">
                  <c:v>5444</c:v>
                </c:pt>
                <c:pt idx="66">
                  <c:v>5614</c:v>
                </c:pt>
                <c:pt idx="67">
                  <c:v>6366</c:v>
                </c:pt>
                <c:pt idx="68">
                  <c:v>6398</c:v>
                </c:pt>
                <c:pt idx="69">
                  <c:v>4752</c:v>
                </c:pt>
                <c:pt idx="70">
                  <c:v>6334</c:v>
                </c:pt>
                <c:pt idx="71">
                  <c:v>5610</c:v>
                </c:pt>
                <c:pt idx="72">
                  <c:v>6421</c:v>
                </c:pt>
                <c:pt idx="73">
                  <c:v>5754</c:v>
                </c:pt>
                <c:pt idx="74">
                  <c:v>5810</c:v>
                </c:pt>
                <c:pt idx="75">
                  <c:v>6426</c:v>
                </c:pt>
                <c:pt idx="76">
                  <c:v>6263</c:v>
                </c:pt>
                <c:pt idx="77">
                  <c:v>5394</c:v>
                </c:pt>
                <c:pt idx="78">
                  <c:v>5082</c:v>
                </c:pt>
                <c:pt idx="79">
                  <c:v>5650</c:v>
                </c:pt>
                <c:pt idx="80">
                  <c:v>5754</c:v>
                </c:pt>
                <c:pt idx="81">
                  <c:v>5798</c:v>
                </c:pt>
                <c:pt idx="82">
                  <c:v>7104</c:v>
                </c:pt>
                <c:pt idx="83">
                  <c:v>5452</c:v>
                </c:pt>
                <c:pt idx="84">
                  <c:v>5526</c:v>
                </c:pt>
                <c:pt idx="85">
                  <c:v>5960</c:v>
                </c:pt>
                <c:pt idx="86">
                  <c:v>6020</c:v>
                </c:pt>
                <c:pt idx="87">
                  <c:v>5550</c:v>
                </c:pt>
                <c:pt idx="88">
                  <c:v>7104</c:v>
                </c:pt>
                <c:pt idx="89">
                  <c:v>4836</c:v>
                </c:pt>
                <c:pt idx="90">
                  <c:v>5978</c:v>
                </c:pt>
                <c:pt idx="91">
                  <c:v>5658</c:v>
                </c:pt>
                <c:pt idx="92">
                  <c:v>5452</c:v>
                </c:pt>
                <c:pt idx="93">
                  <c:v>5378</c:v>
                </c:pt>
                <c:pt idx="94">
                  <c:v>4806</c:v>
                </c:pt>
                <c:pt idx="95">
                  <c:v>5966</c:v>
                </c:pt>
                <c:pt idx="96">
                  <c:v>7104</c:v>
                </c:pt>
                <c:pt idx="97">
                  <c:v>5874</c:v>
                </c:pt>
                <c:pt idx="98">
                  <c:v>5592</c:v>
                </c:pt>
                <c:pt idx="99">
                  <c:v>6304</c:v>
                </c:pt>
                <c:pt idx="100">
                  <c:v>5966</c:v>
                </c:pt>
                <c:pt idx="101">
                  <c:v>5588</c:v>
                </c:pt>
                <c:pt idx="102">
                  <c:v>6120</c:v>
                </c:pt>
                <c:pt idx="103">
                  <c:v>7624</c:v>
                </c:pt>
                <c:pt idx="104">
                  <c:v>5592</c:v>
                </c:pt>
                <c:pt idx="105">
                  <c:v>5828</c:v>
                </c:pt>
                <c:pt idx="106">
                  <c:v>5934</c:v>
                </c:pt>
                <c:pt idx="107">
                  <c:v>5944</c:v>
                </c:pt>
                <c:pt idx="108">
                  <c:v>6120</c:v>
                </c:pt>
                <c:pt idx="109">
                  <c:v>5766</c:v>
                </c:pt>
                <c:pt idx="110">
                  <c:v>6068</c:v>
                </c:pt>
                <c:pt idx="111">
                  <c:v>5678</c:v>
                </c:pt>
                <c:pt idx="112">
                  <c:v>5934</c:v>
                </c:pt>
                <c:pt idx="113">
                  <c:v>6308</c:v>
                </c:pt>
                <c:pt idx="114">
                  <c:v>5644</c:v>
                </c:pt>
                <c:pt idx="115">
                  <c:v>7190</c:v>
                </c:pt>
                <c:pt idx="116">
                  <c:v>6068</c:v>
                </c:pt>
                <c:pt idx="117">
                  <c:v>5054</c:v>
                </c:pt>
                <c:pt idx="118">
                  <c:v>7470</c:v>
                </c:pt>
                <c:pt idx="119">
                  <c:v>8564</c:v>
                </c:pt>
                <c:pt idx="120">
                  <c:v>6068</c:v>
                </c:pt>
                <c:pt idx="121">
                  <c:v>6532</c:v>
                </c:pt>
                <c:pt idx="122">
                  <c:v>5720</c:v>
                </c:pt>
                <c:pt idx="123">
                  <c:v>5986</c:v>
                </c:pt>
                <c:pt idx="124">
                  <c:v>7470</c:v>
                </c:pt>
                <c:pt idx="125">
                  <c:v>5806</c:v>
                </c:pt>
                <c:pt idx="126">
                  <c:v>4906</c:v>
                </c:pt>
                <c:pt idx="127">
                  <c:v>4656</c:v>
                </c:pt>
                <c:pt idx="128">
                  <c:v>5720</c:v>
                </c:pt>
                <c:pt idx="129">
                  <c:v>4474</c:v>
                </c:pt>
                <c:pt idx="130">
                  <c:v>5458</c:v>
                </c:pt>
                <c:pt idx="131">
                  <c:v>5388</c:v>
                </c:pt>
                <c:pt idx="132">
                  <c:v>5720</c:v>
                </c:pt>
                <c:pt idx="133">
                  <c:v>5750</c:v>
                </c:pt>
                <c:pt idx="134">
                  <c:v>5860</c:v>
                </c:pt>
                <c:pt idx="135">
                  <c:v>5910</c:v>
                </c:pt>
                <c:pt idx="136">
                  <c:v>4656</c:v>
                </c:pt>
                <c:pt idx="137">
                  <c:v>6900</c:v>
                </c:pt>
                <c:pt idx="138">
                  <c:v>6744</c:v>
                </c:pt>
                <c:pt idx="139">
                  <c:v>5350</c:v>
                </c:pt>
                <c:pt idx="140">
                  <c:v>6476</c:v>
                </c:pt>
                <c:pt idx="141">
                  <c:v>4628</c:v>
                </c:pt>
                <c:pt idx="142">
                  <c:v>4983</c:v>
                </c:pt>
                <c:pt idx="143">
                  <c:v>5164</c:v>
                </c:pt>
                <c:pt idx="144">
                  <c:v>5350</c:v>
                </c:pt>
                <c:pt idx="145">
                  <c:v>4994</c:v>
                </c:pt>
                <c:pt idx="146">
                  <c:v>5244</c:v>
                </c:pt>
                <c:pt idx="147">
                  <c:v>5242</c:v>
                </c:pt>
                <c:pt idx="148">
                  <c:v>4628</c:v>
                </c:pt>
                <c:pt idx="149">
                  <c:v>4762</c:v>
                </c:pt>
                <c:pt idx="150">
                  <c:v>5758</c:v>
                </c:pt>
                <c:pt idx="151">
                  <c:v>1212</c:v>
                </c:pt>
                <c:pt idx="152">
                  <c:v>5596</c:v>
                </c:pt>
                <c:pt idx="153">
                  <c:v>5314</c:v>
                </c:pt>
                <c:pt idx="154">
                  <c:v>4568</c:v>
                </c:pt>
                <c:pt idx="155">
                  <c:v>7214</c:v>
                </c:pt>
                <c:pt idx="156">
                  <c:v>5980</c:v>
                </c:pt>
                <c:pt idx="157">
                  <c:v>4798</c:v>
                </c:pt>
                <c:pt idx="158">
                  <c:v>98.4</c:v>
                </c:pt>
                <c:pt idx="159">
                  <c:v>4802</c:v>
                </c:pt>
                <c:pt idx="160">
                  <c:v>5400</c:v>
                </c:pt>
                <c:pt idx="161">
                  <c:v>1570</c:v>
                </c:pt>
                <c:pt idx="162">
                  <c:v>5310</c:v>
                </c:pt>
                <c:pt idx="163">
                  <c:v>4720</c:v>
                </c:pt>
                <c:pt idx="164">
                  <c:v>4240</c:v>
                </c:pt>
                <c:pt idx="165">
                  <c:v>4802</c:v>
                </c:pt>
                <c:pt idx="166">
                  <c:v>5540</c:v>
                </c:pt>
                <c:pt idx="167">
                  <c:v>5422</c:v>
                </c:pt>
                <c:pt idx="168">
                  <c:v>6606</c:v>
                </c:pt>
                <c:pt idx="169">
                  <c:v>5848</c:v>
                </c:pt>
                <c:pt idx="170">
                  <c:v>5500</c:v>
                </c:pt>
                <c:pt idx="171">
                  <c:v>4688</c:v>
                </c:pt>
                <c:pt idx="172">
                  <c:v>4058</c:v>
                </c:pt>
                <c:pt idx="173">
                  <c:v>5506</c:v>
                </c:pt>
                <c:pt idx="174">
                  <c:v>5400</c:v>
                </c:pt>
                <c:pt idx="175">
                  <c:v>4998</c:v>
                </c:pt>
                <c:pt idx="176">
                  <c:v>5500</c:v>
                </c:pt>
                <c:pt idx="177">
                  <c:v>5216</c:v>
                </c:pt>
                <c:pt idx="178">
                  <c:v>5328</c:v>
                </c:pt>
                <c:pt idx="179">
                  <c:v>4594</c:v>
                </c:pt>
                <c:pt idx="180">
                  <c:v>5500</c:v>
                </c:pt>
                <c:pt idx="181">
                  <c:v>4720</c:v>
                </c:pt>
                <c:pt idx="182">
                  <c:v>4906</c:v>
                </c:pt>
                <c:pt idx="183">
                  <c:v>5454</c:v>
                </c:pt>
                <c:pt idx="184">
                  <c:v>5708</c:v>
                </c:pt>
                <c:pt idx="185">
                  <c:v>20.100000000000001</c:v>
                </c:pt>
                <c:pt idx="186">
                  <c:v>4838</c:v>
                </c:pt>
                <c:pt idx="187">
                  <c:v>4954</c:v>
                </c:pt>
                <c:pt idx="188">
                  <c:v>4654</c:v>
                </c:pt>
                <c:pt idx="189">
                  <c:v>4400</c:v>
                </c:pt>
                <c:pt idx="190">
                  <c:v>5072</c:v>
                </c:pt>
                <c:pt idx="191">
                  <c:v>4062</c:v>
                </c:pt>
                <c:pt idx="192">
                  <c:v>5450</c:v>
                </c:pt>
                <c:pt idx="193">
                  <c:v>4176</c:v>
                </c:pt>
                <c:pt idx="194">
                  <c:v>5084</c:v>
                </c:pt>
                <c:pt idx="195">
                  <c:v>5866</c:v>
                </c:pt>
                <c:pt idx="196">
                  <c:v>4560</c:v>
                </c:pt>
                <c:pt idx="197">
                  <c:v>4634</c:v>
                </c:pt>
                <c:pt idx="198">
                  <c:v>6186</c:v>
                </c:pt>
                <c:pt idx="199">
                  <c:v>4554</c:v>
                </c:pt>
                <c:pt idx="200">
                  <c:v>4922</c:v>
                </c:pt>
                <c:pt idx="201">
                  <c:v>4626</c:v>
                </c:pt>
                <c:pt idx="203">
                  <c:v>3496</c:v>
                </c:pt>
                <c:pt idx="204">
                  <c:v>7748</c:v>
                </c:pt>
                <c:pt idx="205">
                  <c:v>7662</c:v>
                </c:pt>
                <c:pt idx="206">
                  <c:v>6254</c:v>
                </c:pt>
                <c:pt idx="207">
                  <c:v>4720</c:v>
                </c:pt>
                <c:pt idx="208">
                  <c:v>6232</c:v>
                </c:pt>
                <c:pt idx="209">
                  <c:v>7152</c:v>
                </c:pt>
                <c:pt idx="210">
                  <c:v>5732</c:v>
                </c:pt>
                <c:pt idx="211">
                  <c:v>2980</c:v>
                </c:pt>
                <c:pt idx="212">
                  <c:v>6140</c:v>
                </c:pt>
                <c:pt idx="213">
                  <c:v>5866</c:v>
                </c:pt>
                <c:pt idx="214">
                  <c:v>5390</c:v>
                </c:pt>
                <c:pt idx="215">
                  <c:v>5748</c:v>
                </c:pt>
                <c:pt idx="216">
                  <c:v>5634</c:v>
                </c:pt>
                <c:pt idx="217">
                  <c:v>5990</c:v>
                </c:pt>
                <c:pt idx="218">
                  <c:v>3610</c:v>
                </c:pt>
                <c:pt idx="219">
                  <c:v>4240</c:v>
                </c:pt>
                <c:pt idx="220">
                  <c:v>5796</c:v>
                </c:pt>
                <c:pt idx="221">
                  <c:v>6708</c:v>
                </c:pt>
                <c:pt idx="222">
                  <c:v>6753</c:v>
                </c:pt>
                <c:pt idx="223">
                  <c:v>5466</c:v>
                </c:pt>
                <c:pt idx="224">
                  <c:v>5874</c:v>
                </c:pt>
                <c:pt idx="225">
                  <c:v>5566</c:v>
                </c:pt>
                <c:pt idx="226">
                  <c:v>7280</c:v>
                </c:pt>
                <c:pt idx="227">
                  <c:v>4380</c:v>
                </c:pt>
                <c:pt idx="228">
                  <c:v>4820</c:v>
                </c:pt>
                <c:pt idx="229">
                  <c:v>5828</c:v>
                </c:pt>
                <c:pt idx="230">
                  <c:v>4672</c:v>
                </c:pt>
                <c:pt idx="231">
                  <c:v>4642</c:v>
                </c:pt>
                <c:pt idx="232">
                  <c:v>5890</c:v>
                </c:pt>
                <c:pt idx="233">
                  <c:v>5270</c:v>
                </c:pt>
                <c:pt idx="234">
                  <c:v>5842</c:v>
                </c:pt>
                <c:pt idx="235">
                  <c:v>5978</c:v>
                </c:pt>
                <c:pt idx="236">
                  <c:v>6468</c:v>
                </c:pt>
                <c:pt idx="237">
                  <c:v>5714</c:v>
                </c:pt>
                <c:pt idx="238">
                  <c:v>7344</c:v>
                </c:pt>
                <c:pt idx="239">
                  <c:v>5132</c:v>
                </c:pt>
                <c:pt idx="240">
                  <c:v>7452</c:v>
                </c:pt>
                <c:pt idx="241">
                  <c:v>5514</c:v>
                </c:pt>
                <c:pt idx="242">
                  <c:v>6522</c:v>
                </c:pt>
                <c:pt idx="243">
                  <c:v>5720</c:v>
                </c:pt>
                <c:pt idx="244">
                  <c:v>6022</c:v>
                </c:pt>
                <c:pt idx="245">
                  <c:v>5980</c:v>
                </c:pt>
                <c:pt idx="246">
                  <c:v>6476</c:v>
                </c:pt>
                <c:pt idx="247">
                  <c:v>4322</c:v>
                </c:pt>
                <c:pt idx="248">
                  <c:v>6434</c:v>
                </c:pt>
                <c:pt idx="249">
                  <c:v>6072</c:v>
                </c:pt>
                <c:pt idx="250">
                  <c:v>6458</c:v>
                </c:pt>
                <c:pt idx="251">
                  <c:v>5644</c:v>
                </c:pt>
                <c:pt idx="252">
                  <c:v>5978</c:v>
                </c:pt>
                <c:pt idx="253">
                  <c:v>5832</c:v>
                </c:pt>
                <c:pt idx="254">
                  <c:v>5970</c:v>
                </c:pt>
                <c:pt idx="255">
                  <c:v>4830</c:v>
                </c:pt>
                <c:pt idx="256">
                  <c:v>2688</c:v>
                </c:pt>
                <c:pt idx="257">
                  <c:v>5656</c:v>
                </c:pt>
                <c:pt idx="258">
                  <c:v>6040</c:v>
                </c:pt>
                <c:pt idx="259">
                  <c:v>4538</c:v>
                </c:pt>
                <c:pt idx="260">
                  <c:v>3478</c:v>
                </c:pt>
                <c:pt idx="261">
                  <c:v>5858</c:v>
                </c:pt>
                <c:pt idx="262">
                  <c:v>5886</c:v>
                </c:pt>
                <c:pt idx="263">
                  <c:v>4832</c:v>
                </c:pt>
                <c:pt idx="264">
                  <c:v>2450</c:v>
                </c:pt>
                <c:pt idx="265">
                  <c:v>7538</c:v>
                </c:pt>
                <c:pt idx="266">
                  <c:v>5122</c:v>
                </c:pt>
                <c:pt idx="267">
                  <c:v>4830</c:v>
                </c:pt>
                <c:pt idx="268">
                  <c:v>4766</c:v>
                </c:pt>
                <c:pt idx="269">
                  <c:v>5190</c:v>
                </c:pt>
                <c:pt idx="270">
                  <c:v>5514</c:v>
                </c:pt>
                <c:pt idx="271">
                  <c:v>4682</c:v>
                </c:pt>
                <c:pt idx="272">
                  <c:v>3110</c:v>
                </c:pt>
                <c:pt idx="273">
                  <c:v>5128</c:v>
                </c:pt>
                <c:pt idx="274">
                  <c:v>4500</c:v>
                </c:pt>
                <c:pt idx="275">
                  <c:v>4544</c:v>
                </c:pt>
                <c:pt idx="276">
                  <c:v>2256</c:v>
                </c:pt>
                <c:pt idx="277">
                  <c:v>5000</c:v>
                </c:pt>
                <c:pt idx="278">
                  <c:v>4372</c:v>
                </c:pt>
                <c:pt idx="279">
                  <c:v>5084</c:v>
                </c:pt>
                <c:pt idx="280">
                  <c:v>3640</c:v>
                </c:pt>
                <c:pt idx="281">
                  <c:v>4056</c:v>
                </c:pt>
                <c:pt idx="282">
                  <c:v>4582</c:v>
                </c:pt>
                <c:pt idx="283">
                  <c:v>4604</c:v>
                </c:pt>
                <c:pt idx="284">
                  <c:v>4318</c:v>
                </c:pt>
                <c:pt idx="285">
                  <c:v>5424</c:v>
                </c:pt>
                <c:pt idx="286">
                  <c:v>4652</c:v>
                </c:pt>
                <c:pt idx="287">
                  <c:v>4984</c:v>
                </c:pt>
                <c:pt idx="288">
                  <c:v>5568</c:v>
                </c:pt>
                <c:pt idx="289">
                  <c:v>4446</c:v>
                </c:pt>
                <c:pt idx="290">
                  <c:v>5650</c:v>
                </c:pt>
                <c:pt idx="291">
                  <c:v>5460</c:v>
                </c:pt>
                <c:pt idx="292">
                  <c:v>5460</c:v>
                </c:pt>
                <c:pt idx="293">
                  <c:v>5724</c:v>
                </c:pt>
                <c:pt idx="294">
                  <c:v>4804</c:v>
                </c:pt>
                <c:pt idx="295">
                  <c:v>4054</c:v>
                </c:pt>
                <c:pt idx="296">
                  <c:v>4950</c:v>
                </c:pt>
                <c:pt idx="297">
                  <c:v>4984</c:v>
                </c:pt>
                <c:pt idx="298">
                  <c:v>5870</c:v>
                </c:pt>
                <c:pt idx="299">
                  <c:v>3912</c:v>
                </c:pt>
                <c:pt idx="300">
                  <c:v>5386</c:v>
                </c:pt>
                <c:pt idx="301">
                  <c:v>5374</c:v>
                </c:pt>
                <c:pt idx="302">
                  <c:v>6222</c:v>
                </c:pt>
                <c:pt idx="303">
                  <c:v>4978</c:v>
                </c:pt>
                <c:pt idx="304">
                  <c:v>5466</c:v>
                </c:pt>
                <c:pt idx="305">
                  <c:v>5158</c:v>
                </c:pt>
                <c:pt idx="306">
                  <c:v>6688</c:v>
                </c:pt>
                <c:pt idx="307">
                  <c:v>3778</c:v>
                </c:pt>
                <c:pt idx="308">
                  <c:v>4752</c:v>
                </c:pt>
                <c:pt idx="309">
                  <c:v>4756</c:v>
                </c:pt>
                <c:pt idx="310">
                  <c:v>4666</c:v>
                </c:pt>
                <c:pt idx="311">
                  <c:v>5156</c:v>
                </c:pt>
                <c:pt idx="312">
                  <c:v>2924</c:v>
                </c:pt>
                <c:pt idx="313">
                  <c:v>4936</c:v>
                </c:pt>
                <c:pt idx="314">
                  <c:v>4064</c:v>
                </c:pt>
                <c:pt idx="315">
                  <c:v>5528</c:v>
                </c:pt>
                <c:pt idx="316">
                  <c:v>4082</c:v>
                </c:pt>
                <c:pt idx="317">
                  <c:v>4898</c:v>
                </c:pt>
                <c:pt idx="318">
                  <c:v>5256</c:v>
                </c:pt>
                <c:pt idx="319">
                  <c:v>4430</c:v>
                </c:pt>
                <c:pt idx="320">
                  <c:v>4278</c:v>
                </c:pt>
                <c:pt idx="321">
                  <c:v>4000</c:v>
                </c:pt>
                <c:pt idx="322">
                  <c:v>3868</c:v>
                </c:pt>
                <c:pt idx="323">
                  <c:v>3414</c:v>
                </c:pt>
                <c:pt idx="324">
                  <c:v>3636</c:v>
                </c:pt>
                <c:pt idx="325">
                  <c:v>3976</c:v>
                </c:pt>
                <c:pt idx="326">
                  <c:v>3954</c:v>
                </c:pt>
                <c:pt idx="327">
                  <c:v>3954</c:v>
                </c:pt>
                <c:pt idx="328">
                  <c:v>2366</c:v>
                </c:pt>
                <c:pt idx="329">
                  <c:v>2366</c:v>
                </c:pt>
                <c:pt idx="330">
                  <c:v>2366</c:v>
                </c:pt>
                <c:pt idx="331">
                  <c:v>3550</c:v>
                </c:pt>
                <c:pt idx="332">
                  <c:v>2078</c:v>
                </c:pt>
                <c:pt idx="333">
                  <c:v>3004</c:v>
                </c:pt>
                <c:pt idx="334">
                  <c:v>4334</c:v>
                </c:pt>
                <c:pt idx="335">
                  <c:v>3534</c:v>
                </c:pt>
                <c:pt idx="336">
                  <c:v>1534</c:v>
                </c:pt>
                <c:pt idx="337">
                  <c:v>1942</c:v>
                </c:pt>
                <c:pt idx="338">
                  <c:v>2864</c:v>
                </c:pt>
                <c:pt idx="339">
                  <c:v>2480</c:v>
                </c:pt>
                <c:pt idx="340">
                  <c:v>2774</c:v>
                </c:pt>
                <c:pt idx="341">
                  <c:v>3054</c:v>
                </c:pt>
                <c:pt idx="342">
                  <c:v>2226</c:v>
                </c:pt>
                <c:pt idx="343">
                  <c:v>1620</c:v>
                </c:pt>
                <c:pt idx="344">
                  <c:v>2538</c:v>
                </c:pt>
                <c:pt idx="345">
                  <c:v>3040</c:v>
                </c:pt>
                <c:pt idx="346">
                  <c:v>2236</c:v>
                </c:pt>
                <c:pt idx="347">
                  <c:v>3314</c:v>
                </c:pt>
                <c:pt idx="348">
                  <c:v>2210</c:v>
                </c:pt>
                <c:pt idx="349">
                  <c:v>3148</c:v>
                </c:pt>
                <c:pt idx="350">
                  <c:v>2762</c:v>
                </c:pt>
                <c:pt idx="351">
                  <c:v>2024</c:v>
                </c:pt>
                <c:pt idx="352">
                  <c:v>1810</c:v>
                </c:pt>
                <c:pt idx="353">
                  <c:v>2806</c:v>
                </c:pt>
                <c:pt idx="354">
                  <c:v>2502</c:v>
                </c:pt>
                <c:pt idx="355">
                  <c:v>1668</c:v>
                </c:pt>
                <c:pt idx="356">
                  <c:v>1640</c:v>
                </c:pt>
                <c:pt idx="357">
                  <c:v>3204</c:v>
                </c:pt>
                <c:pt idx="358">
                  <c:v>2344</c:v>
                </c:pt>
                <c:pt idx="359">
                  <c:v>2486</c:v>
                </c:pt>
                <c:pt idx="360">
                  <c:v>3082</c:v>
                </c:pt>
                <c:pt idx="361">
                  <c:v>2894</c:v>
                </c:pt>
                <c:pt idx="362">
                  <c:v>2884</c:v>
                </c:pt>
                <c:pt idx="363">
                  <c:v>3308</c:v>
                </c:pt>
                <c:pt idx="364">
                  <c:v>3342</c:v>
                </c:pt>
                <c:pt idx="365">
                  <c:v>3112</c:v>
                </c:pt>
                <c:pt idx="366">
                  <c:v>6360</c:v>
                </c:pt>
                <c:pt idx="367">
                  <c:v>3998</c:v>
                </c:pt>
                <c:pt idx="368">
                  <c:v>6464</c:v>
                </c:pt>
                <c:pt idx="369">
                  <c:v>4478</c:v>
                </c:pt>
                <c:pt idx="370">
                  <c:v>5380</c:v>
                </c:pt>
                <c:pt idx="371">
                  <c:v>4948</c:v>
                </c:pt>
                <c:pt idx="372">
                  <c:v>5206</c:v>
                </c:pt>
                <c:pt idx="373">
                  <c:v>6082</c:v>
                </c:pt>
                <c:pt idx="374">
                  <c:v>4774</c:v>
                </c:pt>
                <c:pt idx="375">
                  <c:v>5152</c:v>
                </c:pt>
                <c:pt idx="376">
                  <c:v>6468</c:v>
                </c:pt>
                <c:pt idx="377">
                  <c:v>5224</c:v>
                </c:pt>
                <c:pt idx="378">
                  <c:v>5856</c:v>
                </c:pt>
                <c:pt idx="379">
                  <c:v>5348</c:v>
                </c:pt>
                <c:pt idx="380">
                  <c:v>5004</c:v>
                </c:pt>
                <c:pt idx="381">
                  <c:v>4820</c:v>
                </c:pt>
                <c:pt idx="382">
                  <c:v>4704</c:v>
                </c:pt>
                <c:pt idx="383">
                  <c:v>4326</c:v>
                </c:pt>
                <c:pt idx="384">
                  <c:v>5046</c:v>
                </c:pt>
                <c:pt idx="385">
                  <c:v>5384</c:v>
                </c:pt>
                <c:pt idx="386">
                  <c:v>5110</c:v>
                </c:pt>
                <c:pt idx="387">
                  <c:v>5730</c:v>
                </c:pt>
                <c:pt idx="388">
                  <c:v>5316</c:v>
                </c:pt>
                <c:pt idx="389">
                  <c:v>5162</c:v>
                </c:pt>
                <c:pt idx="390">
                  <c:v>4281</c:v>
                </c:pt>
                <c:pt idx="391">
                  <c:v>5234</c:v>
                </c:pt>
                <c:pt idx="392">
                  <c:v>5708</c:v>
                </c:pt>
                <c:pt idx="393">
                  <c:v>5138</c:v>
                </c:pt>
                <c:pt idx="394">
                  <c:v>2630</c:v>
                </c:pt>
                <c:pt idx="395">
                  <c:v>6722</c:v>
                </c:pt>
                <c:pt idx="396">
                  <c:v>4462</c:v>
                </c:pt>
                <c:pt idx="397">
                  <c:v>5840</c:v>
                </c:pt>
                <c:pt idx="398">
                  <c:v>3814</c:v>
                </c:pt>
                <c:pt idx="399">
                  <c:v>4812</c:v>
                </c:pt>
                <c:pt idx="400">
                  <c:v>4760</c:v>
                </c:pt>
                <c:pt idx="401">
                  <c:v>5316</c:v>
                </c:pt>
                <c:pt idx="402">
                  <c:v>6072</c:v>
                </c:pt>
                <c:pt idx="403">
                  <c:v>5044</c:v>
                </c:pt>
                <c:pt idx="404">
                  <c:v>4302</c:v>
                </c:pt>
                <c:pt idx="405">
                  <c:v>4670</c:v>
                </c:pt>
                <c:pt idx="406">
                  <c:v>4402</c:v>
                </c:pt>
                <c:pt idx="407">
                  <c:v>5238</c:v>
                </c:pt>
                <c:pt idx="408">
                  <c:v>4634</c:v>
                </c:pt>
                <c:pt idx="409">
                  <c:v>6436</c:v>
                </c:pt>
                <c:pt idx="410">
                  <c:v>5270</c:v>
                </c:pt>
                <c:pt idx="411">
                  <c:v>5038</c:v>
                </c:pt>
                <c:pt idx="412">
                  <c:v>4724</c:v>
                </c:pt>
                <c:pt idx="413">
                  <c:v>5896</c:v>
                </c:pt>
                <c:pt idx="414">
                  <c:v>4238</c:v>
                </c:pt>
                <c:pt idx="415">
                  <c:v>4524</c:v>
                </c:pt>
                <c:pt idx="416">
                  <c:v>5284</c:v>
                </c:pt>
                <c:pt idx="417">
                  <c:v>5464</c:v>
                </c:pt>
                <c:pt idx="418">
                  <c:v>3516</c:v>
                </c:pt>
                <c:pt idx="419">
                  <c:v>5882</c:v>
                </c:pt>
                <c:pt idx="420">
                  <c:v>3582</c:v>
                </c:pt>
                <c:pt idx="421">
                  <c:v>5094</c:v>
                </c:pt>
                <c:pt idx="422">
                  <c:v>3788</c:v>
                </c:pt>
                <c:pt idx="423">
                  <c:v>5038</c:v>
                </c:pt>
                <c:pt idx="424">
                  <c:v>4400</c:v>
                </c:pt>
                <c:pt idx="425">
                  <c:v>5466</c:v>
                </c:pt>
                <c:pt idx="426">
                  <c:v>5856</c:v>
                </c:pt>
                <c:pt idx="427">
                  <c:v>5018</c:v>
                </c:pt>
                <c:pt idx="428">
                  <c:v>5066</c:v>
                </c:pt>
                <c:pt idx="429">
                  <c:v>4980</c:v>
                </c:pt>
                <c:pt idx="430">
                  <c:v>5106</c:v>
                </c:pt>
                <c:pt idx="431">
                  <c:v>5652</c:v>
                </c:pt>
                <c:pt idx="432">
                  <c:v>5678</c:v>
                </c:pt>
                <c:pt idx="433">
                  <c:v>5898</c:v>
                </c:pt>
                <c:pt idx="434">
                  <c:v>5762</c:v>
                </c:pt>
                <c:pt idx="435">
                  <c:v>5616</c:v>
                </c:pt>
                <c:pt idx="436">
                  <c:v>5856</c:v>
                </c:pt>
                <c:pt idx="437">
                  <c:v>5768</c:v>
                </c:pt>
                <c:pt idx="438">
                  <c:v>5624</c:v>
                </c:pt>
                <c:pt idx="439">
                  <c:v>6456</c:v>
                </c:pt>
                <c:pt idx="440">
                  <c:v>5016</c:v>
                </c:pt>
                <c:pt idx="441">
                  <c:v>5416</c:v>
                </c:pt>
                <c:pt idx="442">
                  <c:v>5425</c:v>
                </c:pt>
                <c:pt idx="443">
                  <c:v>3128</c:v>
                </c:pt>
                <c:pt idx="444">
                  <c:v>5026</c:v>
                </c:pt>
                <c:pt idx="445">
                  <c:v>4972</c:v>
                </c:pt>
                <c:pt idx="446">
                  <c:v>5636</c:v>
                </c:pt>
                <c:pt idx="447">
                  <c:v>3630</c:v>
                </c:pt>
                <c:pt idx="448">
                  <c:v>5240</c:v>
                </c:pt>
                <c:pt idx="449">
                  <c:v>5480</c:v>
                </c:pt>
                <c:pt idx="450">
                  <c:v>5686</c:v>
                </c:pt>
                <c:pt idx="451">
                  <c:v>5030</c:v>
                </c:pt>
                <c:pt idx="452">
                  <c:v>5428</c:v>
                </c:pt>
                <c:pt idx="453">
                  <c:v>5184</c:v>
                </c:pt>
                <c:pt idx="454">
                  <c:v>4954</c:v>
                </c:pt>
                <c:pt idx="455">
                  <c:v>4086</c:v>
                </c:pt>
                <c:pt idx="456">
                  <c:v>4378</c:v>
                </c:pt>
                <c:pt idx="457">
                  <c:v>4614</c:v>
                </c:pt>
                <c:pt idx="458">
                  <c:v>4325</c:v>
                </c:pt>
                <c:pt idx="459">
                  <c:v>4984</c:v>
                </c:pt>
                <c:pt idx="460">
                  <c:v>4694</c:v>
                </c:pt>
                <c:pt idx="461">
                  <c:v>5022</c:v>
                </c:pt>
                <c:pt idx="462">
                  <c:v>3594</c:v>
                </c:pt>
                <c:pt idx="463">
                  <c:v>5854</c:v>
                </c:pt>
                <c:pt idx="464">
                  <c:v>4998</c:v>
                </c:pt>
                <c:pt idx="465">
                  <c:v>4958</c:v>
                </c:pt>
                <c:pt idx="466">
                  <c:v>3580</c:v>
                </c:pt>
                <c:pt idx="467">
                  <c:v>5348</c:v>
                </c:pt>
                <c:pt idx="468">
                  <c:v>4488</c:v>
                </c:pt>
                <c:pt idx="469">
                  <c:v>4776</c:v>
                </c:pt>
                <c:pt idx="470">
                  <c:v>4610</c:v>
                </c:pt>
                <c:pt idx="471">
                  <c:v>3990</c:v>
                </c:pt>
                <c:pt idx="472">
                  <c:v>5174</c:v>
                </c:pt>
                <c:pt idx="473">
                  <c:v>3264</c:v>
                </c:pt>
                <c:pt idx="474">
                  <c:v>4910</c:v>
                </c:pt>
                <c:pt idx="475">
                  <c:v>5248</c:v>
                </c:pt>
                <c:pt idx="476">
                  <c:v>5258</c:v>
                </c:pt>
                <c:pt idx="477">
                  <c:v>4020</c:v>
                </c:pt>
                <c:pt idx="478">
                  <c:v>2958</c:v>
                </c:pt>
                <c:pt idx="479">
                  <c:v>4828</c:v>
                </c:pt>
                <c:pt idx="480">
                  <c:v>4052</c:v>
                </c:pt>
                <c:pt idx="481">
                  <c:v>4276</c:v>
                </c:pt>
                <c:pt idx="482">
                  <c:v>3586</c:v>
                </c:pt>
                <c:pt idx="483">
                  <c:v>3700</c:v>
                </c:pt>
                <c:pt idx="484">
                  <c:v>3092</c:v>
                </c:pt>
                <c:pt idx="485">
                  <c:v>3948</c:v>
                </c:pt>
                <c:pt idx="486">
                  <c:v>3988</c:v>
                </c:pt>
                <c:pt idx="487">
                  <c:v>4106</c:v>
                </c:pt>
                <c:pt idx="488">
                  <c:v>4458</c:v>
                </c:pt>
                <c:pt idx="489">
                  <c:v>3780</c:v>
                </c:pt>
                <c:pt idx="490">
                  <c:v>4424</c:v>
                </c:pt>
                <c:pt idx="491">
                  <c:v>2316</c:v>
                </c:pt>
                <c:pt idx="492">
                  <c:v>3894</c:v>
                </c:pt>
                <c:pt idx="493">
                  <c:v>5326</c:v>
                </c:pt>
                <c:pt idx="494">
                  <c:v>4530</c:v>
                </c:pt>
                <c:pt idx="495">
                  <c:v>4576</c:v>
                </c:pt>
                <c:pt idx="496">
                  <c:v>3270</c:v>
                </c:pt>
                <c:pt idx="497">
                  <c:v>3076</c:v>
                </c:pt>
                <c:pt idx="498">
                  <c:v>4550</c:v>
                </c:pt>
                <c:pt idx="499">
                  <c:v>4702</c:v>
                </c:pt>
                <c:pt idx="500">
                  <c:v>2722</c:v>
                </c:pt>
                <c:pt idx="501">
                  <c:v>4056</c:v>
                </c:pt>
                <c:pt idx="502">
                  <c:v>4936</c:v>
                </c:pt>
                <c:pt idx="503">
                  <c:v>4208</c:v>
                </c:pt>
                <c:pt idx="504">
                  <c:v>4600</c:v>
                </c:pt>
                <c:pt idx="505">
                  <c:v>2378</c:v>
                </c:pt>
                <c:pt idx="506">
                  <c:v>5054</c:v>
                </c:pt>
                <c:pt idx="507">
                  <c:v>4080</c:v>
                </c:pt>
                <c:pt idx="508">
                  <c:v>4848</c:v>
                </c:pt>
                <c:pt idx="509">
                  <c:v>2644</c:v>
                </c:pt>
                <c:pt idx="510">
                  <c:v>4252</c:v>
                </c:pt>
                <c:pt idx="511">
                  <c:v>3756</c:v>
                </c:pt>
                <c:pt idx="512">
                  <c:v>3504</c:v>
                </c:pt>
                <c:pt idx="513">
                  <c:v>2558</c:v>
                </c:pt>
                <c:pt idx="514">
                  <c:v>4454</c:v>
                </c:pt>
                <c:pt idx="515">
                  <c:v>4328</c:v>
                </c:pt>
                <c:pt idx="516">
                  <c:v>4974</c:v>
                </c:pt>
                <c:pt idx="517">
                  <c:v>3842</c:v>
                </c:pt>
                <c:pt idx="518">
                  <c:v>3806</c:v>
                </c:pt>
                <c:pt idx="519">
                  <c:v>4536</c:v>
                </c:pt>
                <c:pt idx="520">
                  <c:v>3916</c:v>
                </c:pt>
                <c:pt idx="521">
                  <c:v>3830</c:v>
                </c:pt>
                <c:pt idx="522">
                  <c:v>3880</c:v>
                </c:pt>
                <c:pt idx="523">
                  <c:v>4814</c:v>
                </c:pt>
                <c:pt idx="524">
                  <c:v>4404</c:v>
                </c:pt>
                <c:pt idx="525">
                  <c:v>2558</c:v>
                </c:pt>
                <c:pt idx="526">
                  <c:v>4110</c:v>
                </c:pt>
                <c:pt idx="527">
                  <c:v>3854</c:v>
                </c:pt>
                <c:pt idx="528">
                  <c:v>3878</c:v>
                </c:pt>
                <c:pt idx="529">
                  <c:v>3810</c:v>
                </c:pt>
                <c:pt idx="530">
                  <c:v>4678</c:v>
                </c:pt>
                <c:pt idx="531">
                  <c:v>4598</c:v>
                </c:pt>
                <c:pt idx="532">
                  <c:v>5418</c:v>
                </c:pt>
                <c:pt idx="533">
                  <c:v>4462</c:v>
                </c:pt>
                <c:pt idx="534">
                  <c:v>4962</c:v>
                </c:pt>
                <c:pt idx="535">
                  <c:v>4868</c:v>
                </c:pt>
                <c:pt idx="536">
                  <c:v>4868</c:v>
                </c:pt>
                <c:pt idx="537">
                  <c:v>5348</c:v>
                </c:pt>
                <c:pt idx="538">
                  <c:v>5348</c:v>
                </c:pt>
                <c:pt idx="539">
                  <c:v>4036</c:v>
                </c:pt>
                <c:pt idx="540">
                  <c:v>4620</c:v>
                </c:pt>
                <c:pt idx="541">
                  <c:v>3594</c:v>
                </c:pt>
                <c:pt idx="542">
                  <c:v>4284</c:v>
                </c:pt>
                <c:pt idx="543">
                  <c:v>4952</c:v>
                </c:pt>
                <c:pt idx="544">
                  <c:v>4910</c:v>
                </c:pt>
                <c:pt idx="545">
                  <c:v>4326</c:v>
                </c:pt>
                <c:pt idx="546">
                  <c:v>4170</c:v>
                </c:pt>
                <c:pt idx="547">
                  <c:v>4888</c:v>
                </c:pt>
                <c:pt idx="548">
                  <c:v>3980</c:v>
                </c:pt>
                <c:pt idx="549">
                  <c:v>3042</c:v>
                </c:pt>
                <c:pt idx="550">
                  <c:v>4350</c:v>
                </c:pt>
                <c:pt idx="551">
                  <c:v>4314</c:v>
                </c:pt>
                <c:pt idx="552">
                  <c:v>4632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2DB-4B54-B104-95DEC70A94CF}"/>
            </c:ext>
          </c:extLst>
        </c:ser>
        <c:ser>
          <c:idx val="5"/>
          <c:order val="5"/>
          <c:tx>
            <c:v>AnR F</c:v>
          </c:tx>
          <c:spPr>
            <a:ln w="12700" cap="rnd" cmpd="sng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diamond"/>
            <c:size val="5"/>
            <c:spPr>
              <a:solidFill>
                <a:schemeClr val="bg1"/>
              </a:solidFill>
              <a:ln w="12700" cmpd="sng">
                <a:solidFill>
                  <a:srgbClr val="FF0000"/>
                </a:solidFill>
                <a:prstDash val="solid"/>
              </a:ln>
              <a:effectLst/>
            </c:spPr>
          </c:marker>
          <c:cat>
            <c:numRef>
              <c:f>运行数据!$A$7:$A$999</c:f>
              <c:numCache>
                <c:formatCode>m/d/yyyy</c:formatCode>
                <c:ptCount val="993"/>
                <c:pt idx="0">
                  <c:v>43424</c:v>
                </c:pt>
                <c:pt idx="1">
                  <c:v>43425</c:v>
                </c:pt>
                <c:pt idx="2">
                  <c:v>43426</c:v>
                </c:pt>
                <c:pt idx="3">
                  <c:v>43427</c:v>
                </c:pt>
                <c:pt idx="4">
                  <c:v>43428</c:v>
                </c:pt>
                <c:pt idx="5">
                  <c:v>43429</c:v>
                </c:pt>
                <c:pt idx="6">
                  <c:v>43430</c:v>
                </c:pt>
                <c:pt idx="7">
                  <c:v>43431</c:v>
                </c:pt>
                <c:pt idx="8">
                  <c:v>43432</c:v>
                </c:pt>
                <c:pt idx="9">
                  <c:v>43433</c:v>
                </c:pt>
                <c:pt idx="10">
                  <c:v>43434</c:v>
                </c:pt>
                <c:pt idx="11">
                  <c:v>43435</c:v>
                </c:pt>
                <c:pt idx="12">
                  <c:v>43436</c:v>
                </c:pt>
                <c:pt idx="13">
                  <c:v>43437</c:v>
                </c:pt>
                <c:pt idx="14">
                  <c:v>43438</c:v>
                </c:pt>
                <c:pt idx="15">
                  <c:v>43439</c:v>
                </c:pt>
                <c:pt idx="16">
                  <c:v>43440</c:v>
                </c:pt>
                <c:pt idx="17">
                  <c:v>43441</c:v>
                </c:pt>
                <c:pt idx="18">
                  <c:v>43442</c:v>
                </c:pt>
                <c:pt idx="19">
                  <c:v>43443</c:v>
                </c:pt>
                <c:pt idx="20">
                  <c:v>43444</c:v>
                </c:pt>
                <c:pt idx="21">
                  <c:v>43445</c:v>
                </c:pt>
                <c:pt idx="22">
                  <c:v>43446</c:v>
                </c:pt>
                <c:pt idx="23">
                  <c:v>43447</c:v>
                </c:pt>
                <c:pt idx="24">
                  <c:v>43448</c:v>
                </c:pt>
                <c:pt idx="25">
                  <c:v>43449</c:v>
                </c:pt>
                <c:pt idx="26">
                  <c:v>43450</c:v>
                </c:pt>
                <c:pt idx="27">
                  <c:v>43451</c:v>
                </c:pt>
                <c:pt idx="28">
                  <c:v>43452</c:v>
                </c:pt>
                <c:pt idx="29">
                  <c:v>43453</c:v>
                </c:pt>
                <c:pt idx="30">
                  <c:v>43454</c:v>
                </c:pt>
                <c:pt idx="31">
                  <c:v>43455</c:v>
                </c:pt>
                <c:pt idx="32">
                  <c:v>43456</c:v>
                </c:pt>
                <c:pt idx="33">
                  <c:v>43457</c:v>
                </c:pt>
                <c:pt idx="34">
                  <c:v>43458</c:v>
                </c:pt>
                <c:pt idx="35">
                  <c:v>43459</c:v>
                </c:pt>
                <c:pt idx="36">
                  <c:v>43460</c:v>
                </c:pt>
                <c:pt idx="37">
                  <c:v>43461</c:v>
                </c:pt>
                <c:pt idx="38">
                  <c:v>43462</c:v>
                </c:pt>
                <c:pt idx="39">
                  <c:v>43463</c:v>
                </c:pt>
                <c:pt idx="40">
                  <c:v>43464</c:v>
                </c:pt>
                <c:pt idx="41">
                  <c:v>43465</c:v>
                </c:pt>
                <c:pt idx="42">
                  <c:v>43466</c:v>
                </c:pt>
                <c:pt idx="43">
                  <c:v>43467</c:v>
                </c:pt>
                <c:pt idx="44">
                  <c:v>43468</c:v>
                </c:pt>
                <c:pt idx="45">
                  <c:v>43469</c:v>
                </c:pt>
                <c:pt idx="46">
                  <c:v>43470</c:v>
                </c:pt>
                <c:pt idx="47">
                  <c:v>43471</c:v>
                </c:pt>
                <c:pt idx="48">
                  <c:v>43472</c:v>
                </c:pt>
                <c:pt idx="49">
                  <c:v>43473</c:v>
                </c:pt>
                <c:pt idx="50">
                  <c:v>43474</c:v>
                </c:pt>
                <c:pt idx="51">
                  <c:v>43475</c:v>
                </c:pt>
                <c:pt idx="52">
                  <c:v>43476</c:v>
                </c:pt>
                <c:pt idx="53">
                  <c:v>43477</c:v>
                </c:pt>
                <c:pt idx="54">
                  <c:v>43478</c:v>
                </c:pt>
                <c:pt idx="55">
                  <c:v>43479</c:v>
                </c:pt>
                <c:pt idx="56">
                  <c:v>43480</c:v>
                </c:pt>
                <c:pt idx="57">
                  <c:v>43481</c:v>
                </c:pt>
                <c:pt idx="58">
                  <c:v>43482</c:v>
                </c:pt>
                <c:pt idx="59">
                  <c:v>43483</c:v>
                </c:pt>
                <c:pt idx="60">
                  <c:v>43484</c:v>
                </c:pt>
                <c:pt idx="61">
                  <c:v>43485</c:v>
                </c:pt>
                <c:pt idx="62">
                  <c:v>43486</c:v>
                </c:pt>
                <c:pt idx="63">
                  <c:v>43487</c:v>
                </c:pt>
                <c:pt idx="64">
                  <c:v>43488</c:v>
                </c:pt>
                <c:pt idx="65">
                  <c:v>43489</c:v>
                </c:pt>
                <c:pt idx="66">
                  <c:v>43490</c:v>
                </c:pt>
                <c:pt idx="67">
                  <c:v>43491</c:v>
                </c:pt>
                <c:pt idx="68">
                  <c:v>43492</c:v>
                </c:pt>
                <c:pt idx="69">
                  <c:v>43493</c:v>
                </c:pt>
                <c:pt idx="70">
                  <c:v>43494</c:v>
                </c:pt>
                <c:pt idx="71">
                  <c:v>43495</c:v>
                </c:pt>
                <c:pt idx="72">
                  <c:v>43496</c:v>
                </c:pt>
                <c:pt idx="73">
                  <c:v>43497</c:v>
                </c:pt>
                <c:pt idx="74">
                  <c:v>43498</c:v>
                </c:pt>
                <c:pt idx="75">
                  <c:v>43499</c:v>
                </c:pt>
                <c:pt idx="76">
                  <c:v>43500</c:v>
                </c:pt>
                <c:pt idx="77">
                  <c:v>43501</c:v>
                </c:pt>
                <c:pt idx="78">
                  <c:v>43502</c:v>
                </c:pt>
                <c:pt idx="79">
                  <c:v>43503</c:v>
                </c:pt>
                <c:pt idx="80">
                  <c:v>43504</c:v>
                </c:pt>
                <c:pt idx="81">
                  <c:v>43505</c:v>
                </c:pt>
                <c:pt idx="82">
                  <c:v>43506</c:v>
                </c:pt>
                <c:pt idx="83">
                  <c:v>43507</c:v>
                </c:pt>
                <c:pt idx="84">
                  <c:v>43508</c:v>
                </c:pt>
                <c:pt idx="85">
                  <c:v>43509</c:v>
                </c:pt>
                <c:pt idx="86">
                  <c:v>43510</c:v>
                </c:pt>
                <c:pt idx="87">
                  <c:v>43511</c:v>
                </c:pt>
                <c:pt idx="88">
                  <c:v>43512</c:v>
                </c:pt>
                <c:pt idx="89">
                  <c:v>43513</c:v>
                </c:pt>
                <c:pt idx="90">
                  <c:v>43514</c:v>
                </c:pt>
                <c:pt idx="91">
                  <c:v>43515</c:v>
                </c:pt>
                <c:pt idx="92">
                  <c:v>43516</c:v>
                </c:pt>
                <c:pt idx="93">
                  <c:v>43517</c:v>
                </c:pt>
                <c:pt idx="94">
                  <c:v>43518</c:v>
                </c:pt>
                <c:pt idx="95">
                  <c:v>43519</c:v>
                </c:pt>
                <c:pt idx="96">
                  <c:v>43520</c:v>
                </c:pt>
                <c:pt idx="97">
                  <c:v>43521</c:v>
                </c:pt>
                <c:pt idx="98">
                  <c:v>43522</c:v>
                </c:pt>
                <c:pt idx="99">
                  <c:v>43523</c:v>
                </c:pt>
                <c:pt idx="100">
                  <c:v>43524</c:v>
                </c:pt>
                <c:pt idx="101">
                  <c:v>43525</c:v>
                </c:pt>
                <c:pt idx="102">
                  <c:v>43526</c:v>
                </c:pt>
                <c:pt idx="103">
                  <c:v>43527</c:v>
                </c:pt>
                <c:pt idx="104">
                  <c:v>43528</c:v>
                </c:pt>
                <c:pt idx="105">
                  <c:v>43529</c:v>
                </c:pt>
                <c:pt idx="106">
                  <c:v>43530</c:v>
                </c:pt>
                <c:pt idx="107">
                  <c:v>43531</c:v>
                </c:pt>
                <c:pt idx="108">
                  <c:v>43532</c:v>
                </c:pt>
                <c:pt idx="109">
                  <c:v>43533</c:v>
                </c:pt>
                <c:pt idx="110">
                  <c:v>43534</c:v>
                </c:pt>
                <c:pt idx="111">
                  <c:v>43535</c:v>
                </c:pt>
                <c:pt idx="112">
                  <c:v>43536</c:v>
                </c:pt>
                <c:pt idx="113">
                  <c:v>43537</c:v>
                </c:pt>
                <c:pt idx="114">
                  <c:v>43538</c:v>
                </c:pt>
                <c:pt idx="115">
                  <c:v>43539</c:v>
                </c:pt>
                <c:pt idx="116">
                  <c:v>43540</c:v>
                </c:pt>
                <c:pt idx="117">
                  <c:v>43541</c:v>
                </c:pt>
                <c:pt idx="118">
                  <c:v>43542</c:v>
                </c:pt>
                <c:pt idx="119">
                  <c:v>43543</c:v>
                </c:pt>
                <c:pt idx="120">
                  <c:v>43544</c:v>
                </c:pt>
                <c:pt idx="121">
                  <c:v>43545</c:v>
                </c:pt>
                <c:pt idx="122">
                  <c:v>43546</c:v>
                </c:pt>
                <c:pt idx="123">
                  <c:v>43547</c:v>
                </c:pt>
                <c:pt idx="124">
                  <c:v>43548</c:v>
                </c:pt>
                <c:pt idx="125">
                  <c:v>43549</c:v>
                </c:pt>
                <c:pt idx="126">
                  <c:v>43550</c:v>
                </c:pt>
                <c:pt idx="127">
                  <c:v>43551</c:v>
                </c:pt>
                <c:pt idx="128">
                  <c:v>43552</c:v>
                </c:pt>
                <c:pt idx="129">
                  <c:v>43553</c:v>
                </c:pt>
                <c:pt idx="130">
                  <c:v>43554</c:v>
                </c:pt>
                <c:pt idx="131">
                  <c:v>43555</c:v>
                </c:pt>
                <c:pt idx="132">
                  <c:v>43556</c:v>
                </c:pt>
                <c:pt idx="133">
                  <c:v>43557</c:v>
                </c:pt>
                <c:pt idx="134">
                  <c:v>43558</c:v>
                </c:pt>
                <c:pt idx="135">
                  <c:v>43559</c:v>
                </c:pt>
                <c:pt idx="136">
                  <c:v>43560</c:v>
                </c:pt>
                <c:pt idx="137">
                  <c:v>43561</c:v>
                </c:pt>
                <c:pt idx="138">
                  <c:v>43562</c:v>
                </c:pt>
                <c:pt idx="139">
                  <c:v>43563</c:v>
                </c:pt>
                <c:pt idx="140">
                  <c:v>43564</c:v>
                </c:pt>
                <c:pt idx="141">
                  <c:v>43565</c:v>
                </c:pt>
                <c:pt idx="142">
                  <c:v>43566</c:v>
                </c:pt>
                <c:pt idx="143">
                  <c:v>43567</c:v>
                </c:pt>
                <c:pt idx="144">
                  <c:v>43568</c:v>
                </c:pt>
                <c:pt idx="145">
                  <c:v>43569</c:v>
                </c:pt>
                <c:pt idx="146">
                  <c:v>43570</c:v>
                </c:pt>
                <c:pt idx="147">
                  <c:v>43571</c:v>
                </c:pt>
                <c:pt idx="148">
                  <c:v>43572</c:v>
                </c:pt>
                <c:pt idx="149">
                  <c:v>43573</c:v>
                </c:pt>
                <c:pt idx="150">
                  <c:v>43574</c:v>
                </c:pt>
                <c:pt idx="151">
                  <c:v>43575</c:v>
                </c:pt>
                <c:pt idx="152">
                  <c:v>43576</c:v>
                </c:pt>
                <c:pt idx="153">
                  <c:v>43577</c:v>
                </c:pt>
                <c:pt idx="154">
                  <c:v>43578</c:v>
                </c:pt>
                <c:pt idx="155">
                  <c:v>43579</c:v>
                </c:pt>
                <c:pt idx="156">
                  <c:v>43580</c:v>
                </c:pt>
                <c:pt idx="157">
                  <c:v>43581</c:v>
                </c:pt>
                <c:pt idx="158">
                  <c:v>43582</c:v>
                </c:pt>
                <c:pt idx="159">
                  <c:v>43583</c:v>
                </c:pt>
                <c:pt idx="160">
                  <c:v>43584</c:v>
                </c:pt>
                <c:pt idx="161">
                  <c:v>43585</c:v>
                </c:pt>
                <c:pt idx="162">
                  <c:v>43586</c:v>
                </c:pt>
                <c:pt idx="163">
                  <c:v>43587</c:v>
                </c:pt>
                <c:pt idx="164">
                  <c:v>43588</c:v>
                </c:pt>
                <c:pt idx="165">
                  <c:v>43589</c:v>
                </c:pt>
                <c:pt idx="166">
                  <c:v>43590</c:v>
                </c:pt>
                <c:pt idx="167">
                  <c:v>43591</c:v>
                </c:pt>
                <c:pt idx="168">
                  <c:v>43592</c:v>
                </c:pt>
                <c:pt idx="169">
                  <c:v>43593</c:v>
                </c:pt>
                <c:pt idx="170">
                  <c:v>43594</c:v>
                </c:pt>
                <c:pt idx="171">
                  <c:v>43595</c:v>
                </c:pt>
                <c:pt idx="172">
                  <c:v>43596</c:v>
                </c:pt>
                <c:pt idx="173">
                  <c:v>43597</c:v>
                </c:pt>
                <c:pt idx="174">
                  <c:v>43598</c:v>
                </c:pt>
                <c:pt idx="175">
                  <c:v>43599</c:v>
                </c:pt>
                <c:pt idx="176">
                  <c:v>43600</c:v>
                </c:pt>
                <c:pt idx="177">
                  <c:v>43601</c:v>
                </c:pt>
                <c:pt idx="178">
                  <c:v>43602</c:v>
                </c:pt>
                <c:pt idx="179">
                  <c:v>43603</c:v>
                </c:pt>
                <c:pt idx="180">
                  <c:v>43604</c:v>
                </c:pt>
                <c:pt idx="181">
                  <c:v>43605</c:v>
                </c:pt>
                <c:pt idx="182">
                  <c:v>43606</c:v>
                </c:pt>
                <c:pt idx="183">
                  <c:v>43607</c:v>
                </c:pt>
                <c:pt idx="184">
                  <c:v>43608</c:v>
                </c:pt>
                <c:pt idx="185">
                  <c:v>43609</c:v>
                </c:pt>
                <c:pt idx="186">
                  <c:v>43610</c:v>
                </c:pt>
                <c:pt idx="187">
                  <c:v>43611</c:v>
                </c:pt>
                <c:pt idx="188">
                  <c:v>43612</c:v>
                </c:pt>
                <c:pt idx="189">
                  <c:v>43613</c:v>
                </c:pt>
                <c:pt idx="190">
                  <c:v>43614</c:v>
                </c:pt>
                <c:pt idx="191">
                  <c:v>43615</c:v>
                </c:pt>
                <c:pt idx="192">
                  <c:v>43616</c:v>
                </c:pt>
                <c:pt idx="193">
                  <c:v>43617</c:v>
                </c:pt>
                <c:pt idx="194">
                  <c:v>43618</c:v>
                </c:pt>
                <c:pt idx="195">
                  <c:v>43619</c:v>
                </c:pt>
                <c:pt idx="196">
                  <c:v>43620</c:v>
                </c:pt>
                <c:pt idx="197">
                  <c:v>43621</c:v>
                </c:pt>
                <c:pt idx="198">
                  <c:v>43622</c:v>
                </c:pt>
                <c:pt idx="199">
                  <c:v>43623</c:v>
                </c:pt>
                <c:pt idx="200">
                  <c:v>43624</c:v>
                </c:pt>
                <c:pt idx="201">
                  <c:v>43625</c:v>
                </c:pt>
                <c:pt idx="202">
                  <c:v>43626</c:v>
                </c:pt>
                <c:pt idx="203">
                  <c:v>43627</c:v>
                </c:pt>
                <c:pt idx="204">
                  <c:v>43628</c:v>
                </c:pt>
                <c:pt idx="205">
                  <c:v>43629</c:v>
                </c:pt>
                <c:pt idx="206">
                  <c:v>43630</c:v>
                </c:pt>
                <c:pt idx="207">
                  <c:v>43631</c:v>
                </c:pt>
                <c:pt idx="208">
                  <c:v>43632</c:v>
                </c:pt>
                <c:pt idx="209">
                  <c:v>43633</c:v>
                </c:pt>
                <c:pt idx="210">
                  <c:v>43634</c:v>
                </c:pt>
                <c:pt idx="211">
                  <c:v>43635</c:v>
                </c:pt>
                <c:pt idx="212">
                  <c:v>43636</c:v>
                </c:pt>
                <c:pt idx="213">
                  <c:v>43637</c:v>
                </c:pt>
                <c:pt idx="214">
                  <c:v>43638</c:v>
                </c:pt>
                <c:pt idx="215">
                  <c:v>43639</c:v>
                </c:pt>
                <c:pt idx="216">
                  <c:v>43640</c:v>
                </c:pt>
                <c:pt idx="217">
                  <c:v>43641</c:v>
                </c:pt>
                <c:pt idx="218">
                  <c:v>43642</c:v>
                </c:pt>
                <c:pt idx="219">
                  <c:v>43643</c:v>
                </c:pt>
                <c:pt idx="220">
                  <c:v>43644</c:v>
                </c:pt>
                <c:pt idx="221">
                  <c:v>43645</c:v>
                </c:pt>
                <c:pt idx="222">
                  <c:v>43646</c:v>
                </c:pt>
                <c:pt idx="223">
                  <c:v>43647</c:v>
                </c:pt>
                <c:pt idx="224">
                  <c:v>43648</c:v>
                </c:pt>
                <c:pt idx="225">
                  <c:v>43649</c:v>
                </c:pt>
                <c:pt idx="226">
                  <c:v>43650</c:v>
                </c:pt>
                <c:pt idx="227">
                  <c:v>43651</c:v>
                </c:pt>
                <c:pt idx="228">
                  <c:v>43652</c:v>
                </c:pt>
                <c:pt idx="229">
                  <c:v>43653</c:v>
                </c:pt>
                <c:pt idx="230">
                  <c:v>43654</c:v>
                </c:pt>
                <c:pt idx="231">
                  <c:v>43655</c:v>
                </c:pt>
                <c:pt idx="232">
                  <c:v>43656</c:v>
                </c:pt>
                <c:pt idx="233">
                  <c:v>43657</c:v>
                </c:pt>
                <c:pt idx="234">
                  <c:v>43658</c:v>
                </c:pt>
                <c:pt idx="235">
                  <c:v>43659</c:v>
                </c:pt>
                <c:pt idx="236">
                  <c:v>43660</c:v>
                </c:pt>
                <c:pt idx="237">
                  <c:v>43661</c:v>
                </c:pt>
                <c:pt idx="238">
                  <c:v>43662</c:v>
                </c:pt>
                <c:pt idx="239">
                  <c:v>43663</c:v>
                </c:pt>
                <c:pt idx="240">
                  <c:v>43664</c:v>
                </c:pt>
                <c:pt idx="241">
                  <c:v>43665</c:v>
                </c:pt>
                <c:pt idx="242">
                  <c:v>43666</c:v>
                </c:pt>
                <c:pt idx="243">
                  <c:v>43667</c:v>
                </c:pt>
                <c:pt idx="244">
                  <c:v>43668</c:v>
                </c:pt>
                <c:pt idx="245">
                  <c:v>43669</c:v>
                </c:pt>
                <c:pt idx="246">
                  <c:v>43670</c:v>
                </c:pt>
                <c:pt idx="247">
                  <c:v>43671</c:v>
                </c:pt>
                <c:pt idx="248">
                  <c:v>43672</c:v>
                </c:pt>
                <c:pt idx="249">
                  <c:v>43673</c:v>
                </c:pt>
                <c:pt idx="250">
                  <c:v>43674</c:v>
                </c:pt>
                <c:pt idx="251">
                  <c:v>43675</c:v>
                </c:pt>
                <c:pt idx="252">
                  <c:v>43676</c:v>
                </c:pt>
                <c:pt idx="253">
                  <c:v>43677</c:v>
                </c:pt>
                <c:pt idx="254">
                  <c:v>43678</c:v>
                </c:pt>
                <c:pt idx="255">
                  <c:v>43679</c:v>
                </c:pt>
                <c:pt idx="256">
                  <c:v>43680</c:v>
                </c:pt>
                <c:pt idx="257">
                  <c:v>43681</c:v>
                </c:pt>
                <c:pt idx="258">
                  <c:v>43682</c:v>
                </c:pt>
                <c:pt idx="259">
                  <c:v>43683</c:v>
                </c:pt>
                <c:pt idx="260">
                  <c:v>43684</c:v>
                </c:pt>
                <c:pt idx="261">
                  <c:v>43685</c:v>
                </c:pt>
                <c:pt idx="262">
                  <c:v>43686</c:v>
                </c:pt>
                <c:pt idx="263">
                  <c:v>43687</c:v>
                </c:pt>
                <c:pt idx="264">
                  <c:v>43688</c:v>
                </c:pt>
                <c:pt idx="265">
                  <c:v>43689</c:v>
                </c:pt>
                <c:pt idx="266">
                  <c:v>43690</c:v>
                </c:pt>
                <c:pt idx="267">
                  <c:v>43691</c:v>
                </c:pt>
                <c:pt idx="268">
                  <c:v>43692</c:v>
                </c:pt>
                <c:pt idx="269">
                  <c:v>43693</c:v>
                </c:pt>
                <c:pt idx="270">
                  <c:v>43694</c:v>
                </c:pt>
                <c:pt idx="271">
                  <c:v>43695</c:v>
                </c:pt>
                <c:pt idx="272">
                  <c:v>43696</c:v>
                </c:pt>
                <c:pt idx="273">
                  <c:v>43697</c:v>
                </c:pt>
                <c:pt idx="274">
                  <c:v>43698</c:v>
                </c:pt>
                <c:pt idx="275">
                  <c:v>43699</c:v>
                </c:pt>
                <c:pt idx="276">
                  <c:v>43700</c:v>
                </c:pt>
                <c:pt idx="277">
                  <c:v>43701</c:v>
                </c:pt>
                <c:pt idx="278">
                  <c:v>43702</c:v>
                </c:pt>
                <c:pt idx="279">
                  <c:v>43703</c:v>
                </c:pt>
                <c:pt idx="280">
                  <c:v>43704</c:v>
                </c:pt>
                <c:pt idx="281">
                  <c:v>43705</c:v>
                </c:pt>
                <c:pt idx="282">
                  <c:v>43706</c:v>
                </c:pt>
                <c:pt idx="283">
                  <c:v>43707</c:v>
                </c:pt>
                <c:pt idx="284">
                  <c:v>43708</c:v>
                </c:pt>
                <c:pt idx="285">
                  <c:v>43709</c:v>
                </c:pt>
                <c:pt idx="286">
                  <c:v>43710</c:v>
                </c:pt>
                <c:pt idx="287">
                  <c:v>43711</c:v>
                </c:pt>
                <c:pt idx="288">
                  <c:v>43712</c:v>
                </c:pt>
                <c:pt idx="289">
                  <c:v>43713</c:v>
                </c:pt>
                <c:pt idx="290">
                  <c:v>43714</c:v>
                </c:pt>
                <c:pt idx="291">
                  <c:v>43715</c:v>
                </c:pt>
                <c:pt idx="292">
                  <c:v>43716</c:v>
                </c:pt>
                <c:pt idx="293">
                  <c:v>43717</c:v>
                </c:pt>
                <c:pt idx="294">
                  <c:v>43718</c:v>
                </c:pt>
                <c:pt idx="295">
                  <c:v>43719</c:v>
                </c:pt>
                <c:pt idx="296">
                  <c:v>43720</c:v>
                </c:pt>
                <c:pt idx="297">
                  <c:v>43721</c:v>
                </c:pt>
                <c:pt idx="298">
                  <c:v>43722</c:v>
                </c:pt>
                <c:pt idx="299">
                  <c:v>43723</c:v>
                </c:pt>
                <c:pt idx="300">
                  <c:v>43724</c:v>
                </c:pt>
                <c:pt idx="301">
                  <c:v>43725</c:v>
                </c:pt>
                <c:pt idx="302">
                  <c:v>43726</c:v>
                </c:pt>
                <c:pt idx="303">
                  <c:v>43727</c:v>
                </c:pt>
                <c:pt idx="304">
                  <c:v>43728</c:v>
                </c:pt>
                <c:pt idx="305">
                  <c:v>43729</c:v>
                </c:pt>
                <c:pt idx="306">
                  <c:v>43730</c:v>
                </c:pt>
                <c:pt idx="307">
                  <c:v>43731</c:v>
                </c:pt>
                <c:pt idx="308">
                  <c:v>43732</c:v>
                </c:pt>
                <c:pt idx="309">
                  <c:v>43733</c:v>
                </c:pt>
                <c:pt idx="310">
                  <c:v>43734</c:v>
                </c:pt>
                <c:pt idx="311">
                  <c:v>43735</c:v>
                </c:pt>
                <c:pt idx="312">
                  <c:v>43736</c:v>
                </c:pt>
                <c:pt idx="313">
                  <c:v>43737</c:v>
                </c:pt>
                <c:pt idx="314">
                  <c:v>43738</c:v>
                </c:pt>
                <c:pt idx="315">
                  <c:v>43739</c:v>
                </c:pt>
                <c:pt idx="316">
                  <c:v>43740</c:v>
                </c:pt>
                <c:pt idx="317">
                  <c:v>43741</c:v>
                </c:pt>
                <c:pt idx="318">
                  <c:v>43742</c:v>
                </c:pt>
                <c:pt idx="319">
                  <c:v>43743</c:v>
                </c:pt>
                <c:pt idx="320">
                  <c:v>43744</c:v>
                </c:pt>
                <c:pt idx="321">
                  <c:v>43745</c:v>
                </c:pt>
                <c:pt idx="322">
                  <c:v>43746</c:v>
                </c:pt>
                <c:pt idx="323">
                  <c:v>43747</c:v>
                </c:pt>
                <c:pt idx="324">
                  <c:v>43748</c:v>
                </c:pt>
                <c:pt idx="325">
                  <c:v>43749</c:v>
                </c:pt>
                <c:pt idx="326">
                  <c:v>43750</c:v>
                </c:pt>
                <c:pt idx="327">
                  <c:v>43751</c:v>
                </c:pt>
                <c:pt idx="328">
                  <c:v>43752</c:v>
                </c:pt>
                <c:pt idx="329">
                  <c:v>43753</c:v>
                </c:pt>
                <c:pt idx="330">
                  <c:v>43754</c:v>
                </c:pt>
                <c:pt idx="331">
                  <c:v>43755</c:v>
                </c:pt>
                <c:pt idx="332">
                  <c:v>43756</c:v>
                </c:pt>
                <c:pt idx="333">
                  <c:v>43757</c:v>
                </c:pt>
                <c:pt idx="334">
                  <c:v>43758</c:v>
                </c:pt>
                <c:pt idx="335">
                  <c:v>43759</c:v>
                </c:pt>
                <c:pt idx="336">
                  <c:v>43760</c:v>
                </c:pt>
                <c:pt idx="337">
                  <c:v>43761</c:v>
                </c:pt>
                <c:pt idx="338">
                  <c:v>43762</c:v>
                </c:pt>
                <c:pt idx="339">
                  <c:v>43763</c:v>
                </c:pt>
                <c:pt idx="340">
                  <c:v>43764</c:v>
                </c:pt>
                <c:pt idx="341">
                  <c:v>43765</c:v>
                </c:pt>
                <c:pt idx="342">
                  <c:v>43766</c:v>
                </c:pt>
                <c:pt idx="343">
                  <c:v>43767</c:v>
                </c:pt>
                <c:pt idx="344">
                  <c:v>43768</c:v>
                </c:pt>
                <c:pt idx="345">
                  <c:v>43769</c:v>
                </c:pt>
                <c:pt idx="346">
                  <c:v>43770</c:v>
                </c:pt>
                <c:pt idx="347">
                  <c:v>43771</c:v>
                </c:pt>
                <c:pt idx="348">
                  <c:v>43772</c:v>
                </c:pt>
                <c:pt idx="349">
                  <c:v>43773</c:v>
                </c:pt>
                <c:pt idx="350">
                  <c:v>43774</c:v>
                </c:pt>
                <c:pt idx="351">
                  <c:v>43775</c:v>
                </c:pt>
                <c:pt idx="352">
                  <c:v>43776</c:v>
                </c:pt>
                <c:pt idx="353">
                  <c:v>43777</c:v>
                </c:pt>
                <c:pt idx="354">
                  <c:v>43778</c:v>
                </c:pt>
                <c:pt idx="355">
                  <c:v>43779</c:v>
                </c:pt>
                <c:pt idx="356">
                  <c:v>43780</c:v>
                </c:pt>
                <c:pt idx="357">
                  <c:v>43781</c:v>
                </c:pt>
                <c:pt idx="358">
                  <c:v>43782</c:v>
                </c:pt>
                <c:pt idx="359">
                  <c:v>43783</c:v>
                </c:pt>
                <c:pt idx="360">
                  <c:v>43784</c:v>
                </c:pt>
                <c:pt idx="361">
                  <c:v>43785</c:v>
                </c:pt>
                <c:pt idx="362">
                  <c:v>43786</c:v>
                </c:pt>
                <c:pt idx="363">
                  <c:v>43787</c:v>
                </c:pt>
                <c:pt idx="364">
                  <c:v>43788</c:v>
                </c:pt>
                <c:pt idx="365">
                  <c:v>43789</c:v>
                </c:pt>
                <c:pt idx="366">
                  <c:v>43790</c:v>
                </c:pt>
                <c:pt idx="367">
                  <c:v>43791</c:v>
                </c:pt>
                <c:pt idx="368">
                  <c:v>43792</c:v>
                </c:pt>
                <c:pt idx="369">
                  <c:v>43793</c:v>
                </c:pt>
                <c:pt idx="370">
                  <c:v>43794</c:v>
                </c:pt>
                <c:pt idx="371">
                  <c:v>43795</c:v>
                </c:pt>
                <c:pt idx="372">
                  <c:v>43796</c:v>
                </c:pt>
                <c:pt idx="373">
                  <c:v>43797</c:v>
                </c:pt>
                <c:pt idx="374">
                  <c:v>43798</c:v>
                </c:pt>
                <c:pt idx="375">
                  <c:v>43799</c:v>
                </c:pt>
                <c:pt idx="376">
                  <c:v>43800</c:v>
                </c:pt>
                <c:pt idx="377">
                  <c:v>43801</c:v>
                </c:pt>
                <c:pt idx="378">
                  <c:v>43802</c:v>
                </c:pt>
                <c:pt idx="379">
                  <c:v>43803</c:v>
                </c:pt>
                <c:pt idx="380">
                  <c:v>43804</c:v>
                </c:pt>
                <c:pt idx="381">
                  <c:v>43805</c:v>
                </c:pt>
                <c:pt idx="382">
                  <c:v>43806</c:v>
                </c:pt>
                <c:pt idx="383">
                  <c:v>43807</c:v>
                </c:pt>
                <c:pt idx="384">
                  <c:v>43808</c:v>
                </c:pt>
                <c:pt idx="385">
                  <c:v>43809</c:v>
                </c:pt>
                <c:pt idx="386">
                  <c:v>43810</c:v>
                </c:pt>
                <c:pt idx="387">
                  <c:v>43811</c:v>
                </c:pt>
                <c:pt idx="388">
                  <c:v>43812</c:v>
                </c:pt>
                <c:pt idx="389">
                  <c:v>43813</c:v>
                </c:pt>
                <c:pt idx="390">
                  <c:v>43814</c:v>
                </c:pt>
                <c:pt idx="391">
                  <c:v>43815</c:v>
                </c:pt>
                <c:pt idx="392">
                  <c:v>43816</c:v>
                </c:pt>
                <c:pt idx="393">
                  <c:v>43817</c:v>
                </c:pt>
                <c:pt idx="394">
                  <c:v>43818</c:v>
                </c:pt>
                <c:pt idx="395">
                  <c:v>43819</c:v>
                </c:pt>
                <c:pt idx="396">
                  <c:v>43820</c:v>
                </c:pt>
                <c:pt idx="397">
                  <c:v>43821</c:v>
                </c:pt>
                <c:pt idx="398">
                  <c:v>43822</c:v>
                </c:pt>
                <c:pt idx="399">
                  <c:v>43823</c:v>
                </c:pt>
                <c:pt idx="400">
                  <c:v>43824</c:v>
                </c:pt>
                <c:pt idx="401">
                  <c:v>43825</c:v>
                </c:pt>
                <c:pt idx="402">
                  <c:v>43826</c:v>
                </c:pt>
                <c:pt idx="403">
                  <c:v>43827</c:v>
                </c:pt>
                <c:pt idx="404">
                  <c:v>43828</c:v>
                </c:pt>
                <c:pt idx="405">
                  <c:v>43829</c:v>
                </c:pt>
                <c:pt idx="406">
                  <c:v>43830</c:v>
                </c:pt>
                <c:pt idx="407">
                  <c:v>43831</c:v>
                </c:pt>
                <c:pt idx="408">
                  <c:v>43832</c:v>
                </c:pt>
                <c:pt idx="409">
                  <c:v>43833</c:v>
                </c:pt>
                <c:pt idx="410">
                  <c:v>43834</c:v>
                </c:pt>
                <c:pt idx="411">
                  <c:v>43835</c:v>
                </c:pt>
                <c:pt idx="412">
                  <c:v>43836</c:v>
                </c:pt>
                <c:pt idx="413">
                  <c:v>43837</c:v>
                </c:pt>
                <c:pt idx="414">
                  <c:v>43838</c:v>
                </c:pt>
                <c:pt idx="415">
                  <c:v>43839</c:v>
                </c:pt>
                <c:pt idx="416">
                  <c:v>43840</c:v>
                </c:pt>
                <c:pt idx="417">
                  <c:v>43841</c:v>
                </c:pt>
                <c:pt idx="418">
                  <c:v>43842</c:v>
                </c:pt>
                <c:pt idx="419">
                  <c:v>43843</c:v>
                </c:pt>
                <c:pt idx="420">
                  <c:v>43844</c:v>
                </c:pt>
                <c:pt idx="421">
                  <c:v>43845</c:v>
                </c:pt>
                <c:pt idx="422">
                  <c:v>43846</c:v>
                </c:pt>
                <c:pt idx="423">
                  <c:v>43847</c:v>
                </c:pt>
                <c:pt idx="424">
                  <c:v>43848</c:v>
                </c:pt>
                <c:pt idx="425">
                  <c:v>43849</c:v>
                </c:pt>
                <c:pt idx="426">
                  <c:v>43850</c:v>
                </c:pt>
                <c:pt idx="427">
                  <c:v>43851</c:v>
                </c:pt>
                <c:pt idx="428">
                  <c:v>43852</c:v>
                </c:pt>
                <c:pt idx="429">
                  <c:v>43853</c:v>
                </c:pt>
                <c:pt idx="430">
                  <c:v>43854</c:v>
                </c:pt>
                <c:pt idx="431">
                  <c:v>43855</c:v>
                </c:pt>
                <c:pt idx="432">
                  <c:v>43856</c:v>
                </c:pt>
                <c:pt idx="433">
                  <c:v>43857</c:v>
                </c:pt>
                <c:pt idx="434">
                  <c:v>43858</c:v>
                </c:pt>
                <c:pt idx="435">
                  <c:v>43859</c:v>
                </c:pt>
                <c:pt idx="436">
                  <c:v>43860</c:v>
                </c:pt>
                <c:pt idx="437">
                  <c:v>43861</c:v>
                </c:pt>
                <c:pt idx="438">
                  <c:v>43862</c:v>
                </c:pt>
                <c:pt idx="439">
                  <c:v>43863</c:v>
                </c:pt>
                <c:pt idx="440">
                  <c:v>43864</c:v>
                </c:pt>
                <c:pt idx="441">
                  <c:v>43865</c:v>
                </c:pt>
                <c:pt idx="442">
                  <c:v>43866</c:v>
                </c:pt>
                <c:pt idx="443">
                  <c:v>43867</c:v>
                </c:pt>
                <c:pt idx="444">
                  <c:v>43868</c:v>
                </c:pt>
                <c:pt idx="445">
                  <c:v>43869</c:v>
                </c:pt>
                <c:pt idx="446">
                  <c:v>43870</c:v>
                </c:pt>
                <c:pt idx="447">
                  <c:v>43871</c:v>
                </c:pt>
                <c:pt idx="448">
                  <c:v>43872</c:v>
                </c:pt>
                <c:pt idx="449">
                  <c:v>43873</c:v>
                </c:pt>
                <c:pt idx="450">
                  <c:v>43874</c:v>
                </c:pt>
                <c:pt idx="451">
                  <c:v>43875</c:v>
                </c:pt>
                <c:pt idx="452">
                  <c:v>43876</c:v>
                </c:pt>
                <c:pt idx="453">
                  <c:v>43877</c:v>
                </c:pt>
                <c:pt idx="454">
                  <c:v>43878</c:v>
                </c:pt>
                <c:pt idx="455">
                  <c:v>43879</c:v>
                </c:pt>
                <c:pt idx="456">
                  <c:v>43880</c:v>
                </c:pt>
                <c:pt idx="457">
                  <c:v>43881</c:v>
                </c:pt>
                <c:pt idx="458">
                  <c:v>43882</c:v>
                </c:pt>
                <c:pt idx="459">
                  <c:v>43883</c:v>
                </c:pt>
                <c:pt idx="460">
                  <c:v>43884</c:v>
                </c:pt>
                <c:pt idx="461">
                  <c:v>43885</c:v>
                </c:pt>
                <c:pt idx="462">
                  <c:v>43886</c:v>
                </c:pt>
                <c:pt idx="463">
                  <c:v>43887</c:v>
                </c:pt>
                <c:pt idx="464">
                  <c:v>43888</c:v>
                </c:pt>
                <c:pt idx="465">
                  <c:v>43889</c:v>
                </c:pt>
                <c:pt idx="466">
                  <c:v>43890</c:v>
                </c:pt>
                <c:pt idx="467">
                  <c:v>43891</c:v>
                </c:pt>
                <c:pt idx="468">
                  <c:v>43892</c:v>
                </c:pt>
                <c:pt idx="469">
                  <c:v>43893</c:v>
                </c:pt>
                <c:pt idx="470">
                  <c:v>43894</c:v>
                </c:pt>
                <c:pt idx="471">
                  <c:v>43895</c:v>
                </c:pt>
                <c:pt idx="472">
                  <c:v>43896</c:v>
                </c:pt>
                <c:pt idx="473">
                  <c:v>43897</c:v>
                </c:pt>
                <c:pt idx="474">
                  <c:v>43898</c:v>
                </c:pt>
                <c:pt idx="475">
                  <c:v>43899</c:v>
                </c:pt>
                <c:pt idx="476">
                  <c:v>43900</c:v>
                </c:pt>
                <c:pt idx="477">
                  <c:v>43901</c:v>
                </c:pt>
                <c:pt idx="478">
                  <c:v>43902</c:v>
                </c:pt>
                <c:pt idx="479">
                  <c:v>43903</c:v>
                </c:pt>
                <c:pt idx="480">
                  <c:v>43904</c:v>
                </c:pt>
                <c:pt idx="481">
                  <c:v>43905</c:v>
                </c:pt>
                <c:pt idx="482">
                  <c:v>43906</c:v>
                </c:pt>
                <c:pt idx="483">
                  <c:v>43907</c:v>
                </c:pt>
                <c:pt idx="484">
                  <c:v>43908</c:v>
                </c:pt>
                <c:pt idx="485">
                  <c:v>43909</c:v>
                </c:pt>
                <c:pt idx="486">
                  <c:v>43910</c:v>
                </c:pt>
                <c:pt idx="487">
                  <c:v>43911</c:v>
                </c:pt>
                <c:pt idx="488">
                  <c:v>43912</c:v>
                </c:pt>
                <c:pt idx="489">
                  <c:v>43913</c:v>
                </c:pt>
                <c:pt idx="490">
                  <c:v>43914</c:v>
                </c:pt>
                <c:pt idx="491">
                  <c:v>43915</c:v>
                </c:pt>
                <c:pt idx="492">
                  <c:v>43916</c:v>
                </c:pt>
                <c:pt idx="493">
                  <c:v>43917</c:v>
                </c:pt>
                <c:pt idx="494">
                  <c:v>43918</c:v>
                </c:pt>
                <c:pt idx="495">
                  <c:v>43919</c:v>
                </c:pt>
                <c:pt idx="496">
                  <c:v>43920</c:v>
                </c:pt>
                <c:pt idx="497">
                  <c:v>43921</c:v>
                </c:pt>
                <c:pt idx="498">
                  <c:v>43922</c:v>
                </c:pt>
                <c:pt idx="499">
                  <c:v>43923</c:v>
                </c:pt>
                <c:pt idx="500">
                  <c:v>43924</c:v>
                </c:pt>
                <c:pt idx="501">
                  <c:v>43925</c:v>
                </c:pt>
                <c:pt idx="502">
                  <c:v>43926</c:v>
                </c:pt>
                <c:pt idx="503">
                  <c:v>43927</c:v>
                </c:pt>
                <c:pt idx="504">
                  <c:v>43928</c:v>
                </c:pt>
                <c:pt idx="505">
                  <c:v>43929</c:v>
                </c:pt>
                <c:pt idx="506">
                  <c:v>43930</c:v>
                </c:pt>
                <c:pt idx="507">
                  <c:v>43931</c:v>
                </c:pt>
                <c:pt idx="508">
                  <c:v>43932</c:v>
                </c:pt>
                <c:pt idx="509">
                  <c:v>43933</c:v>
                </c:pt>
                <c:pt idx="510">
                  <c:v>43934</c:v>
                </c:pt>
                <c:pt idx="511">
                  <c:v>43935</c:v>
                </c:pt>
                <c:pt idx="512">
                  <c:v>43936</c:v>
                </c:pt>
                <c:pt idx="513">
                  <c:v>43937</c:v>
                </c:pt>
                <c:pt idx="514">
                  <c:v>43938</c:v>
                </c:pt>
                <c:pt idx="515">
                  <c:v>43939</c:v>
                </c:pt>
                <c:pt idx="516">
                  <c:v>43940</c:v>
                </c:pt>
                <c:pt idx="517">
                  <c:v>43941</c:v>
                </c:pt>
                <c:pt idx="518">
                  <c:v>43942</c:v>
                </c:pt>
                <c:pt idx="519">
                  <c:v>43943</c:v>
                </c:pt>
                <c:pt idx="520">
                  <c:v>43944</c:v>
                </c:pt>
                <c:pt idx="521">
                  <c:v>43945</c:v>
                </c:pt>
                <c:pt idx="522">
                  <c:v>43946</c:v>
                </c:pt>
                <c:pt idx="523">
                  <c:v>43947</c:v>
                </c:pt>
                <c:pt idx="524">
                  <c:v>43948</c:v>
                </c:pt>
                <c:pt idx="525">
                  <c:v>43949</c:v>
                </c:pt>
                <c:pt idx="526">
                  <c:v>43950</c:v>
                </c:pt>
                <c:pt idx="527">
                  <c:v>43951</c:v>
                </c:pt>
                <c:pt idx="528">
                  <c:v>43952</c:v>
                </c:pt>
                <c:pt idx="529">
                  <c:v>43953</c:v>
                </c:pt>
                <c:pt idx="530">
                  <c:v>43954</c:v>
                </c:pt>
                <c:pt idx="531">
                  <c:v>43955</c:v>
                </c:pt>
                <c:pt idx="532">
                  <c:v>43956</c:v>
                </c:pt>
                <c:pt idx="533">
                  <c:v>43957</c:v>
                </c:pt>
                <c:pt idx="534">
                  <c:v>43958</c:v>
                </c:pt>
                <c:pt idx="535">
                  <c:v>43959</c:v>
                </c:pt>
                <c:pt idx="536">
                  <c:v>43960</c:v>
                </c:pt>
                <c:pt idx="537">
                  <c:v>43961</c:v>
                </c:pt>
                <c:pt idx="538">
                  <c:v>43962</c:v>
                </c:pt>
                <c:pt idx="539">
                  <c:v>43963</c:v>
                </c:pt>
                <c:pt idx="540">
                  <c:v>43964</c:v>
                </c:pt>
                <c:pt idx="541">
                  <c:v>43965</c:v>
                </c:pt>
                <c:pt idx="542">
                  <c:v>43966</c:v>
                </c:pt>
                <c:pt idx="543">
                  <c:v>43967</c:v>
                </c:pt>
                <c:pt idx="544">
                  <c:v>43968</c:v>
                </c:pt>
                <c:pt idx="545">
                  <c:v>43969</c:v>
                </c:pt>
                <c:pt idx="546">
                  <c:v>43970</c:v>
                </c:pt>
                <c:pt idx="547">
                  <c:v>43971</c:v>
                </c:pt>
                <c:pt idx="548">
                  <c:v>43972</c:v>
                </c:pt>
                <c:pt idx="549">
                  <c:v>43973</c:v>
                </c:pt>
                <c:pt idx="550">
                  <c:v>43974</c:v>
                </c:pt>
                <c:pt idx="551">
                  <c:v>43975</c:v>
                </c:pt>
                <c:pt idx="552">
                  <c:v>43976</c:v>
                </c:pt>
                <c:pt idx="553">
                  <c:v>43977</c:v>
                </c:pt>
              </c:numCache>
            </c:numRef>
          </c:cat>
          <c:val>
            <c:numRef>
              <c:f>运行数据!$GB$7:$GB$999</c:f>
              <c:numCache>
                <c:formatCode>#,##0_ </c:formatCode>
                <c:ptCount val="993"/>
                <c:pt idx="0">
                  <c:v>5814</c:v>
                </c:pt>
                <c:pt idx="1">
                  <c:v>7344</c:v>
                </c:pt>
                <c:pt idx="2">
                  <c:v>6634</c:v>
                </c:pt>
                <c:pt idx="3">
                  <c:v>7358</c:v>
                </c:pt>
                <c:pt idx="4">
                  <c:v>5958</c:v>
                </c:pt>
                <c:pt idx="5">
                  <c:v>7838</c:v>
                </c:pt>
                <c:pt idx="6">
                  <c:v>3667</c:v>
                </c:pt>
                <c:pt idx="7">
                  <c:v>8362</c:v>
                </c:pt>
                <c:pt idx="8">
                  <c:v>4328</c:v>
                </c:pt>
                <c:pt idx="9">
                  <c:v>6844</c:v>
                </c:pt>
                <c:pt idx="10">
                  <c:v>6712</c:v>
                </c:pt>
                <c:pt idx="11">
                  <c:v>7252</c:v>
                </c:pt>
                <c:pt idx="12">
                  <c:v>6930</c:v>
                </c:pt>
                <c:pt idx="13">
                  <c:v>4492</c:v>
                </c:pt>
                <c:pt idx="14">
                  <c:v>5008</c:v>
                </c:pt>
                <c:pt idx="15">
                  <c:v>6968</c:v>
                </c:pt>
                <c:pt idx="16">
                  <c:v>6106</c:v>
                </c:pt>
                <c:pt idx="17">
                  <c:v>6176</c:v>
                </c:pt>
                <c:pt idx="18">
                  <c:v>5424</c:v>
                </c:pt>
                <c:pt idx="19">
                  <c:v>3870</c:v>
                </c:pt>
                <c:pt idx="20">
                  <c:v>6232</c:v>
                </c:pt>
                <c:pt idx="21">
                  <c:v>5902</c:v>
                </c:pt>
                <c:pt idx="22">
                  <c:v>5758</c:v>
                </c:pt>
                <c:pt idx="23">
                  <c:v>6384</c:v>
                </c:pt>
                <c:pt idx="24">
                  <c:v>4434</c:v>
                </c:pt>
                <c:pt idx="25">
                  <c:v>6214</c:v>
                </c:pt>
                <c:pt idx="26">
                  <c:v>4938</c:v>
                </c:pt>
                <c:pt idx="27">
                  <c:v>5528</c:v>
                </c:pt>
                <c:pt idx="28">
                  <c:v>6490</c:v>
                </c:pt>
                <c:pt idx="29">
                  <c:v>6932</c:v>
                </c:pt>
                <c:pt idx="30">
                  <c:v>7346</c:v>
                </c:pt>
                <c:pt idx="31">
                  <c:v>7113</c:v>
                </c:pt>
                <c:pt idx="32">
                  <c:v>3166</c:v>
                </c:pt>
                <c:pt idx="33">
                  <c:v>5640</c:v>
                </c:pt>
                <c:pt idx="34">
                  <c:v>3772</c:v>
                </c:pt>
                <c:pt idx="35">
                  <c:v>6406</c:v>
                </c:pt>
                <c:pt idx="36">
                  <c:v>4470</c:v>
                </c:pt>
                <c:pt idx="37">
                  <c:v>5074</c:v>
                </c:pt>
                <c:pt idx="38">
                  <c:v>5075</c:v>
                </c:pt>
                <c:pt idx="39">
                  <c:v>5902</c:v>
                </c:pt>
                <c:pt idx="40">
                  <c:v>6620</c:v>
                </c:pt>
                <c:pt idx="41">
                  <c:v>7562</c:v>
                </c:pt>
                <c:pt idx="42">
                  <c:v>7563</c:v>
                </c:pt>
                <c:pt idx="43">
                  <c:v>4656</c:v>
                </c:pt>
                <c:pt idx="44">
                  <c:v>5690</c:v>
                </c:pt>
                <c:pt idx="45">
                  <c:v>7370</c:v>
                </c:pt>
                <c:pt idx="46">
                  <c:v>6942</c:v>
                </c:pt>
                <c:pt idx="47">
                  <c:v>5714</c:v>
                </c:pt>
                <c:pt idx="48">
                  <c:v>6398</c:v>
                </c:pt>
                <c:pt idx="49">
                  <c:v>6174</c:v>
                </c:pt>
                <c:pt idx="50">
                  <c:v>7084</c:v>
                </c:pt>
                <c:pt idx="51">
                  <c:v>6992</c:v>
                </c:pt>
                <c:pt idx="52">
                  <c:v>6357</c:v>
                </c:pt>
                <c:pt idx="53">
                  <c:v>6626</c:v>
                </c:pt>
                <c:pt idx="54">
                  <c:v>6170</c:v>
                </c:pt>
                <c:pt idx="55">
                  <c:v>6916</c:v>
                </c:pt>
                <c:pt idx="56">
                  <c:v>6634</c:v>
                </c:pt>
                <c:pt idx="57">
                  <c:v>6498</c:v>
                </c:pt>
                <c:pt idx="58">
                  <c:v>5854</c:v>
                </c:pt>
                <c:pt idx="59">
                  <c:v>6494</c:v>
                </c:pt>
                <c:pt idx="60">
                  <c:v>6638</c:v>
                </c:pt>
                <c:pt idx="61">
                  <c:v>6864</c:v>
                </c:pt>
                <c:pt idx="62">
                  <c:v>6406</c:v>
                </c:pt>
                <c:pt idx="63">
                  <c:v>5500</c:v>
                </c:pt>
                <c:pt idx="64">
                  <c:v>6920</c:v>
                </c:pt>
                <c:pt idx="65">
                  <c:v>5700</c:v>
                </c:pt>
                <c:pt idx="66">
                  <c:v>6000</c:v>
                </c:pt>
                <c:pt idx="67">
                  <c:v>6376</c:v>
                </c:pt>
                <c:pt idx="68">
                  <c:v>6259</c:v>
                </c:pt>
                <c:pt idx="69">
                  <c:v>5196</c:v>
                </c:pt>
                <c:pt idx="70">
                  <c:v>6074</c:v>
                </c:pt>
                <c:pt idx="71">
                  <c:v>5942</c:v>
                </c:pt>
                <c:pt idx="72">
                  <c:v>6658</c:v>
                </c:pt>
                <c:pt idx="73">
                  <c:v>5668</c:v>
                </c:pt>
                <c:pt idx="74">
                  <c:v>5956</c:v>
                </c:pt>
                <c:pt idx="75">
                  <c:v>6858</c:v>
                </c:pt>
                <c:pt idx="76">
                  <c:v>6658</c:v>
                </c:pt>
                <c:pt idx="77">
                  <c:v>4244</c:v>
                </c:pt>
                <c:pt idx="78">
                  <c:v>6060</c:v>
                </c:pt>
                <c:pt idx="79">
                  <c:v>5472</c:v>
                </c:pt>
                <c:pt idx="80">
                  <c:v>5668</c:v>
                </c:pt>
                <c:pt idx="81">
                  <c:v>30.7</c:v>
                </c:pt>
                <c:pt idx="82">
                  <c:v>5622</c:v>
                </c:pt>
                <c:pt idx="83">
                  <c:v>6068</c:v>
                </c:pt>
                <c:pt idx="84">
                  <c:v>5478</c:v>
                </c:pt>
                <c:pt idx="85">
                  <c:v>5536</c:v>
                </c:pt>
                <c:pt idx="86">
                  <c:v>5318</c:v>
                </c:pt>
                <c:pt idx="87">
                  <c:v>5200</c:v>
                </c:pt>
                <c:pt idx="88">
                  <c:v>5622</c:v>
                </c:pt>
                <c:pt idx="89">
                  <c:v>5002</c:v>
                </c:pt>
                <c:pt idx="90">
                  <c:v>5070</c:v>
                </c:pt>
                <c:pt idx="91">
                  <c:v>2766</c:v>
                </c:pt>
                <c:pt idx="92">
                  <c:v>6068</c:v>
                </c:pt>
                <c:pt idx="93">
                  <c:v>5524</c:v>
                </c:pt>
                <c:pt idx="94">
                  <c:v>5514</c:v>
                </c:pt>
                <c:pt idx="95">
                  <c:v>5736</c:v>
                </c:pt>
                <c:pt idx="96">
                  <c:v>5622</c:v>
                </c:pt>
                <c:pt idx="97">
                  <c:v>5898</c:v>
                </c:pt>
                <c:pt idx="98">
                  <c:v>5818</c:v>
                </c:pt>
                <c:pt idx="99">
                  <c:v>5956</c:v>
                </c:pt>
                <c:pt idx="100">
                  <c:v>5736</c:v>
                </c:pt>
                <c:pt idx="101">
                  <c:v>5012</c:v>
                </c:pt>
                <c:pt idx="102">
                  <c:v>6176</c:v>
                </c:pt>
                <c:pt idx="103">
                  <c:v>7458</c:v>
                </c:pt>
                <c:pt idx="104">
                  <c:v>5818</c:v>
                </c:pt>
                <c:pt idx="105">
                  <c:v>5616</c:v>
                </c:pt>
                <c:pt idx="106">
                  <c:v>6786</c:v>
                </c:pt>
                <c:pt idx="107">
                  <c:v>5394</c:v>
                </c:pt>
                <c:pt idx="108">
                  <c:v>6176</c:v>
                </c:pt>
                <c:pt idx="109">
                  <c:v>5128</c:v>
                </c:pt>
                <c:pt idx="110">
                  <c:v>5804</c:v>
                </c:pt>
                <c:pt idx="111">
                  <c:v>4984</c:v>
                </c:pt>
                <c:pt idx="112">
                  <c:v>6786</c:v>
                </c:pt>
                <c:pt idx="113">
                  <c:v>5190</c:v>
                </c:pt>
                <c:pt idx="114">
                  <c:v>5344</c:v>
                </c:pt>
                <c:pt idx="115">
                  <c:v>7480</c:v>
                </c:pt>
                <c:pt idx="116">
                  <c:v>5804</c:v>
                </c:pt>
                <c:pt idx="117">
                  <c:v>6236</c:v>
                </c:pt>
                <c:pt idx="118">
                  <c:v>6758</c:v>
                </c:pt>
                <c:pt idx="119">
                  <c:v>8040</c:v>
                </c:pt>
                <c:pt idx="120">
                  <c:v>5804</c:v>
                </c:pt>
                <c:pt idx="121">
                  <c:v>6618</c:v>
                </c:pt>
                <c:pt idx="122">
                  <c:v>6088</c:v>
                </c:pt>
                <c:pt idx="123">
                  <c:v>5464</c:v>
                </c:pt>
                <c:pt idx="124">
                  <c:v>6758</c:v>
                </c:pt>
                <c:pt idx="125">
                  <c:v>5908</c:v>
                </c:pt>
                <c:pt idx="126">
                  <c:v>5552</c:v>
                </c:pt>
                <c:pt idx="127">
                  <c:v>5990</c:v>
                </c:pt>
                <c:pt idx="128">
                  <c:v>6088</c:v>
                </c:pt>
                <c:pt idx="129">
                  <c:v>6426</c:v>
                </c:pt>
                <c:pt idx="130">
                  <c:v>5526</c:v>
                </c:pt>
                <c:pt idx="131">
                  <c:v>5648</c:v>
                </c:pt>
                <c:pt idx="132">
                  <c:v>6088</c:v>
                </c:pt>
                <c:pt idx="133">
                  <c:v>5960</c:v>
                </c:pt>
                <c:pt idx="134">
                  <c:v>5658</c:v>
                </c:pt>
                <c:pt idx="135">
                  <c:v>6184</c:v>
                </c:pt>
                <c:pt idx="136">
                  <c:v>5990</c:v>
                </c:pt>
                <c:pt idx="137">
                  <c:v>7916</c:v>
                </c:pt>
                <c:pt idx="138">
                  <c:v>6442</c:v>
                </c:pt>
                <c:pt idx="139">
                  <c:v>5384</c:v>
                </c:pt>
                <c:pt idx="140">
                  <c:v>6174</c:v>
                </c:pt>
                <c:pt idx="141">
                  <c:v>4986</c:v>
                </c:pt>
                <c:pt idx="142">
                  <c:v>4885</c:v>
                </c:pt>
                <c:pt idx="143">
                  <c:v>4964</c:v>
                </c:pt>
                <c:pt idx="144">
                  <c:v>5384</c:v>
                </c:pt>
                <c:pt idx="145">
                  <c:v>5028</c:v>
                </c:pt>
                <c:pt idx="146">
                  <c:v>5656</c:v>
                </c:pt>
                <c:pt idx="147">
                  <c:v>4896</c:v>
                </c:pt>
                <c:pt idx="148">
                  <c:v>4986</c:v>
                </c:pt>
                <c:pt idx="149">
                  <c:v>4746</c:v>
                </c:pt>
                <c:pt idx="150">
                  <c:v>5606</c:v>
                </c:pt>
                <c:pt idx="151">
                  <c:v>532</c:v>
                </c:pt>
                <c:pt idx="152">
                  <c:v>4848</c:v>
                </c:pt>
                <c:pt idx="153">
                  <c:v>5060</c:v>
                </c:pt>
                <c:pt idx="154">
                  <c:v>4044</c:v>
                </c:pt>
                <c:pt idx="155">
                  <c:v>6406</c:v>
                </c:pt>
                <c:pt idx="156">
                  <c:v>4532</c:v>
                </c:pt>
                <c:pt idx="157">
                  <c:v>4894</c:v>
                </c:pt>
                <c:pt idx="158">
                  <c:v>4823</c:v>
                </c:pt>
                <c:pt idx="159">
                  <c:v>4430</c:v>
                </c:pt>
                <c:pt idx="160">
                  <c:v>4906</c:v>
                </c:pt>
                <c:pt idx="161">
                  <c:v>4082</c:v>
                </c:pt>
                <c:pt idx="162">
                  <c:v>5614</c:v>
                </c:pt>
                <c:pt idx="163">
                  <c:v>4592</c:v>
                </c:pt>
                <c:pt idx="164">
                  <c:v>5508</c:v>
                </c:pt>
                <c:pt idx="165">
                  <c:v>4430</c:v>
                </c:pt>
                <c:pt idx="166">
                  <c:v>5762</c:v>
                </c:pt>
                <c:pt idx="167">
                  <c:v>2682</c:v>
                </c:pt>
                <c:pt idx="168">
                  <c:v>5540</c:v>
                </c:pt>
                <c:pt idx="169">
                  <c:v>5658</c:v>
                </c:pt>
                <c:pt idx="170">
                  <c:v>4758</c:v>
                </c:pt>
                <c:pt idx="171">
                  <c:v>5704</c:v>
                </c:pt>
                <c:pt idx="172">
                  <c:v>6884</c:v>
                </c:pt>
                <c:pt idx="173">
                  <c:v>6096</c:v>
                </c:pt>
                <c:pt idx="174">
                  <c:v>5370</c:v>
                </c:pt>
                <c:pt idx="175">
                  <c:v>5946</c:v>
                </c:pt>
                <c:pt idx="176">
                  <c:v>4758</c:v>
                </c:pt>
                <c:pt idx="177">
                  <c:v>4814</c:v>
                </c:pt>
                <c:pt idx="178">
                  <c:v>4862</c:v>
                </c:pt>
                <c:pt idx="179">
                  <c:v>4570</c:v>
                </c:pt>
                <c:pt idx="180">
                  <c:v>4758</c:v>
                </c:pt>
                <c:pt idx="181">
                  <c:v>4528</c:v>
                </c:pt>
                <c:pt idx="182">
                  <c:v>4906</c:v>
                </c:pt>
                <c:pt idx="183">
                  <c:v>4986</c:v>
                </c:pt>
                <c:pt idx="184">
                  <c:v>6984</c:v>
                </c:pt>
                <c:pt idx="185">
                  <c:v>5140</c:v>
                </c:pt>
                <c:pt idx="186">
                  <c:v>5014</c:v>
                </c:pt>
                <c:pt idx="187">
                  <c:v>4940</c:v>
                </c:pt>
                <c:pt idx="188">
                  <c:v>6566</c:v>
                </c:pt>
                <c:pt idx="189">
                  <c:v>4530</c:v>
                </c:pt>
                <c:pt idx="190">
                  <c:v>4800</c:v>
                </c:pt>
                <c:pt idx="191">
                  <c:v>4198</c:v>
                </c:pt>
                <c:pt idx="192">
                  <c:v>2122</c:v>
                </c:pt>
                <c:pt idx="193">
                  <c:v>4152</c:v>
                </c:pt>
                <c:pt idx="194">
                  <c:v>4792</c:v>
                </c:pt>
                <c:pt idx="195">
                  <c:v>4522</c:v>
                </c:pt>
                <c:pt idx="196">
                  <c:v>4098</c:v>
                </c:pt>
                <c:pt idx="197">
                  <c:v>4688</c:v>
                </c:pt>
                <c:pt idx="198">
                  <c:v>6186</c:v>
                </c:pt>
                <c:pt idx="199">
                  <c:v>3652</c:v>
                </c:pt>
                <c:pt idx="200">
                  <c:v>5274</c:v>
                </c:pt>
                <c:pt idx="201">
                  <c:v>5012</c:v>
                </c:pt>
                <c:pt idx="203">
                  <c:v>4696</c:v>
                </c:pt>
                <c:pt idx="204">
                  <c:v>4132</c:v>
                </c:pt>
                <c:pt idx="205">
                  <c:v>6978</c:v>
                </c:pt>
                <c:pt idx="206">
                  <c:v>6166</c:v>
                </c:pt>
                <c:pt idx="207">
                  <c:v>5002</c:v>
                </c:pt>
                <c:pt idx="208">
                  <c:v>6654</c:v>
                </c:pt>
                <c:pt idx="209">
                  <c:v>6998</c:v>
                </c:pt>
                <c:pt idx="210">
                  <c:v>7018</c:v>
                </c:pt>
                <c:pt idx="211">
                  <c:v>1844</c:v>
                </c:pt>
                <c:pt idx="212">
                  <c:v>6704</c:v>
                </c:pt>
                <c:pt idx="213">
                  <c:v>6154</c:v>
                </c:pt>
                <c:pt idx="214">
                  <c:v>5438</c:v>
                </c:pt>
                <c:pt idx="215">
                  <c:v>5168</c:v>
                </c:pt>
                <c:pt idx="216">
                  <c:v>6186</c:v>
                </c:pt>
                <c:pt idx="217">
                  <c:v>5778</c:v>
                </c:pt>
                <c:pt idx="218">
                  <c:v>5688</c:v>
                </c:pt>
                <c:pt idx="219">
                  <c:v>4088</c:v>
                </c:pt>
                <c:pt idx="220">
                  <c:v>5002</c:v>
                </c:pt>
                <c:pt idx="221">
                  <c:v>5878</c:v>
                </c:pt>
                <c:pt idx="222">
                  <c:v>6434</c:v>
                </c:pt>
                <c:pt idx="223">
                  <c:v>6372</c:v>
                </c:pt>
                <c:pt idx="224">
                  <c:v>3656</c:v>
                </c:pt>
                <c:pt idx="225">
                  <c:v>5124</c:v>
                </c:pt>
                <c:pt idx="226">
                  <c:v>7369</c:v>
                </c:pt>
                <c:pt idx="227">
                  <c:v>5336</c:v>
                </c:pt>
                <c:pt idx="228">
                  <c:v>4820</c:v>
                </c:pt>
                <c:pt idx="229">
                  <c:v>5828</c:v>
                </c:pt>
                <c:pt idx="230">
                  <c:v>5100</c:v>
                </c:pt>
                <c:pt idx="231">
                  <c:v>5244</c:v>
                </c:pt>
                <c:pt idx="232">
                  <c:v>6278</c:v>
                </c:pt>
                <c:pt idx="233">
                  <c:v>4088</c:v>
                </c:pt>
                <c:pt idx="234">
                  <c:v>4834</c:v>
                </c:pt>
                <c:pt idx="235">
                  <c:v>6132</c:v>
                </c:pt>
                <c:pt idx="236">
                  <c:v>6448</c:v>
                </c:pt>
                <c:pt idx="237">
                  <c:v>5586</c:v>
                </c:pt>
                <c:pt idx="238">
                  <c:v>6986</c:v>
                </c:pt>
                <c:pt idx="239">
                  <c:v>4966</c:v>
                </c:pt>
                <c:pt idx="240">
                  <c:v>6494</c:v>
                </c:pt>
                <c:pt idx="241">
                  <c:v>5492</c:v>
                </c:pt>
                <c:pt idx="242">
                  <c:v>6322</c:v>
                </c:pt>
                <c:pt idx="243">
                  <c:v>5960</c:v>
                </c:pt>
                <c:pt idx="244">
                  <c:v>5154</c:v>
                </c:pt>
                <c:pt idx="245">
                  <c:v>5890</c:v>
                </c:pt>
                <c:pt idx="246">
                  <c:v>5350</c:v>
                </c:pt>
                <c:pt idx="247">
                  <c:v>4324</c:v>
                </c:pt>
                <c:pt idx="248">
                  <c:v>6182</c:v>
                </c:pt>
                <c:pt idx="249">
                  <c:v>6476</c:v>
                </c:pt>
                <c:pt idx="250">
                  <c:v>6436</c:v>
                </c:pt>
                <c:pt idx="251">
                  <c:v>5300</c:v>
                </c:pt>
                <c:pt idx="252">
                  <c:v>5846</c:v>
                </c:pt>
                <c:pt idx="253">
                  <c:v>5964</c:v>
                </c:pt>
                <c:pt idx="254">
                  <c:v>5196</c:v>
                </c:pt>
                <c:pt idx="255">
                  <c:v>4798</c:v>
                </c:pt>
                <c:pt idx="256">
                  <c:v>6138</c:v>
                </c:pt>
                <c:pt idx="257">
                  <c:v>5698</c:v>
                </c:pt>
                <c:pt idx="258">
                  <c:v>5970</c:v>
                </c:pt>
                <c:pt idx="259">
                  <c:v>4556</c:v>
                </c:pt>
                <c:pt idx="260">
                  <c:v>6486</c:v>
                </c:pt>
                <c:pt idx="261">
                  <c:v>6544</c:v>
                </c:pt>
                <c:pt idx="262">
                  <c:v>5934</c:v>
                </c:pt>
                <c:pt idx="263">
                  <c:v>5068</c:v>
                </c:pt>
                <c:pt idx="264">
                  <c:v>5132</c:v>
                </c:pt>
                <c:pt idx="265">
                  <c:v>4502</c:v>
                </c:pt>
                <c:pt idx="266">
                  <c:v>4788</c:v>
                </c:pt>
                <c:pt idx="267">
                  <c:v>4900</c:v>
                </c:pt>
                <c:pt idx="268">
                  <c:v>5782</c:v>
                </c:pt>
                <c:pt idx="269">
                  <c:v>4508</c:v>
                </c:pt>
                <c:pt idx="270">
                  <c:v>5828</c:v>
                </c:pt>
                <c:pt idx="271">
                  <c:v>5038</c:v>
                </c:pt>
                <c:pt idx="272">
                  <c:v>5024</c:v>
                </c:pt>
                <c:pt idx="273">
                  <c:v>4912</c:v>
                </c:pt>
                <c:pt idx="274">
                  <c:v>5388</c:v>
                </c:pt>
                <c:pt idx="275">
                  <c:v>4978</c:v>
                </c:pt>
                <c:pt idx="276">
                  <c:v>2530</c:v>
                </c:pt>
                <c:pt idx="277">
                  <c:v>2670</c:v>
                </c:pt>
                <c:pt idx="278">
                  <c:v>4824</c:v>
                </c:pt>
                <c:pt idx="279">
                  <c:v>5436</c:v>
                </c:pt>
                <c:pt idx="280">
                  <c:v>2678</c:v>
                </c:pt>
                <c:pt idx="281">
                  <c:v>6360</c:v>
                </c:pt>
                <c:pt idx="282">
                  <c:v>4810</c:v>
                </c:pt>
                <c:pt idx="283">
                  <c:v>4132</c:v>
                </c:pt>
                <c:pt idx="284">
                  <c:v>4520</c:v>
                </c:pt>
                <c:pt idx="285">
                  <c:v>5902</c:v>
                </c:pt>
                <c:pt idx="286">
                  <c:v>4558</c:v>
                </c:pt>
                <c:pt idx="287">
                  <c:v>5448</c:v>
                </c:pt>
                <c:pt idx="288">
                  <c:v>3844</c:v>
                </c:pt>
                <c:pt idx="289">
                  <c:v>5614</c:v>
                </c:pt>
                <c:pt idx="290">
                  <c:v>5130</c:v>
                </c:pt>
                <c:pt idx="291">
                  <c:v>4374</c:v>
                </c:pt>
                <c:pt idx="292">
                  <c:v>4998</c:v>
                </c:pt>
                <c:pt idx="293">
                  <c:v>5782</c:v>
                </c:pt>
                <c:pt idx="294">
                  <c:v>5150</c:v>
                </c:pt>
                <c:pt idx="295">
                  <c:v>4054</c:v>
                </c:pt>
                <c:pt idx="296">
                  <c:v>5058</c:v>
                </c:pt>
                <c:pt idx="297">
                  <c:v>5620</c:v>
                </c:pt>
                <c:pt idx="298">
                  <c:v>6142</c:v>
                </c:pt>
                <c:pt idx="299">
                  <c:v>5046</c:v>
                </c:pt>
                <c:pt idx="300">
                  <c:v>3710</c:v>
                </c:pt>
                <c:pt idx="301">
                  <c:v>5450</c:v>
                </c:pt>
                <c:pt idx="302">
                  <c:v>6260</c:v>
                </c:pt>
                <c:pt idx="303">
                  <c:v>4884</c:v>
                </c:pt>
                <c:pt idx="304">
                  <c:v>3366</c:v>
                </c:pt>
                <c:pt idx="305">
                  <c:v>5092</c:v>
                </c:pt>
                <c:pt idx="306">
                  <c:v>6124</c:v>
                </c:pt>
                <c:pt idx="307">
                  <c:v>4758</c:v>
                </c:pt>
                <c:pt idx="308">
                  <c:v>3430</c:v>
                </c:pt>
                <c:pt idx="309">
                  <c:v>4826</c:v>
                </c:pt>
                <c:pt idx="310">
                  <c:v>4486</c:v>
                </c:pt>
                <c:pt idx="311">
                  <c:v>4900</c:v>
                </c:pt>
                <c:pt idx="312">
                  <c:v>4462</c:v>
                </c:pt>
                <c:pt idx="313">
                  <c:v>4548</c:v>
                </c:pt>
                <c:pt idx="314">
                  <c:v>4246</c:v>
                </c:pt>
                <c:pt idx="315">
                  <c:v>5264</c:v>
                </c:pt>
                <c:pt idx="316">
                  <c:v>4082</c:v>
                </c:pt>
                <c:pt idx="317">
                  <c:v>2724</c:v>
                </c:pt>
                <c:pt idx="318">
                  <c:v>4768</c:v>
                </c:pt>
                <c:pt idx="319">
                  <c:v>4582</c:v>
                </c:pt>
                <c:pt idx="320">
                  <c:v>4102</c:v>
                </c:pt>
                <c:pt idx="321">
                  <c:v>3976</c:v>
                </c:pt>
                <c:pt idx="322">
                  <c:v>3870</c:v>
                </c:pt>
                <c:pt idx="323">
                  <c:v>3418</c:v>
                </c:pt>
                <c:pt idx="324">
                  <c:v>3632</c:v>
                </c:pt>
                <c:pt idx="325">
                  <c:v>3868</c:v>
                </c:pt>
                <c:pt idx="326">
                  <c:v>4030</c:v>
                </c:pt>
                <c:pt idx="327">
                  <c:v>4030</c:v>
                </c:pt>
                <c:pt idx="328">
                  <c:v>2638</c:v>
                </c:pt>
                <c:pt idx="329">
                  <c:v>2638</c:v>
                </c:pt>
                <c:pt idx="330">
                  <c:v>2638</c:v>
                </c:pt>
                <c:pt idx="331">
                  <c:v>3272</c:v>
                </c:pt>
                <c:pt idx="332">
                  <c:v>2984</c:v>
                </c:pt>
                <c:pt idx="333">
                  <c:v>2836</c:v>
                </c:pt>
                <c:pt idx="334">
                  <c:v>4118</c:v>
                </c:pt>
                <c:pt idx="335">
                  <c:v>4002</c:v>
                </c:pt>
                <c:pt idx="336">
                  <c:v>2150</c:v>
                </c:pt>
                <c:pt idx="337">
                  <c:v>1618</c:v>
                </c:pt>
                <c:pt idx="338">
                  <c:v>2928</c:v>
                </c:pt>
                <c:pt idx="339">
                  <c:v>2662</c:v>
                </c:pt>
                <c:pt idx="340">
                  <c:v>3004</c:v>
                </c:pt>
                <c:pt idx="341">
                  <c:v>2952</c:v>
                </c:pt>
                <c:pt idx="342">
                  <c:v>2804</c:v>
                </c:pt>
                <c:pt idx="343">
                  <c:v>2450</c:v>
                </c:pt>
                <c:pt idx="344">
                  <c:v>1836</c:v>
                </c:pt>
                <c:pt idx="345">
                  <c:v>3334</c:v>
                </c:pt>
                <c:pt idx="346">
                  <c:v>2368</c:v>
                </c:pt>
                <c:pt idx="347">
                  <c:v>3348</c:v>
                </c:pt>
                <c:pt idx="348">
                  <c:v>2386</c:v>
                </c:pt>
                <c:pt idx="349">
                  <c:v>3224</c:v>
                </c:pt>
                <c:pt idx="350">
                  <c:v>2816</c:v>
                </c:pt>
                <c:pt idx="351">
                  <c:v>1698</c:v>
                </c:pt>
                <c:pt idx="352">
                  <c:v>2086</c:v>
                </c:pt>
                <c:pt idx="353">
                  <c:v>2738</c:v>
                </c:pt>
                <c:pt idx="354">
                  <c:v>2646</c:v>
                </c:pt>
                <c:pt idx="355">
                  <c:v>1624</c:v>
                </c:pt>
                <c:pt idx="356">
                  <c:v>2156</c:v>
                </c:pt>
                <c:pt idx="357">
                  <c:v>3278</c:v>
                </c:pt>
                <c:pt idx="358">
                  <c:v>1840</c:v>
                </c:pt>
                <c:pt idx="359">
                  <c:v>2638</c:v>
                </c:pt>
                <c:pt idx="360">
                  <c:v>2792</c:v>
                </c:pt>
                <c:pt idx="361">
                  <c:v>3044</c:v>
                </c:pt>
                <c:pt idx="362">
                  <c:v>2856</c:v>
                </c:pt>
                <c:pt idx="363">
                  <c:v>3252</c:v>
                </c:pt>
                <c:pt idx="364">
                  <c:v>3168</c:v>
                </c:pt>
                <c:pt idx="365">
                  <c:v>2694</c:v>
                </c:pt>
                <c:pt idx="366">
                  <c:v>3646</c:v>
                </c:pt>
                <c:pt idx="367">
                  <c:v>6310</c:v>
                </c:pt>
                <c:pt idx="368">
                  <c:v>6776</c:v>
                </c:pt>
                <c:pt idx="369">
                  <c:v>3368</c:v>
                </c:pt>
                <c:pt idx="370">
                  <c:v>5346</c:v>
                </c:pt>
                <c:pt idx="371">
                  <c:v>6396</c:v>
                </c:pt>
                <c:pt idx="372">
                  <c:v>2627</c:v>
                </c:pt>
                <c:pt idx="373">
                  <c:v>5680</c:v>
                </c:pt>
                <c:pt idx="374">
                  <c:v>5168</c:v>
                </c:pt>
                <c:pt idx="375">
                  <c:v>5430</c:v>
                </c:pt>
                <c:pt idx="376">
                  <c:v>5514</c:v>
                </c:pt>
                <c:pt idx="377">
                  <c:v>5346</c:v>
                </c:pt>
                <c:pt idx="378">
                  <c:v>5056</c:v>
                </c:pt>
                <c:pt idx="379">
                  <c:v>5368</c:v>
                </c:pt>
                <c:pt idx="380">
                  <c:v>4414</c:v>
                </c:pt>
                <c:pt idx="381">
                  <c:v>5034</c:v>
                </c:pt>
                <c:pt idx="382">
                  <c:v>5092</c:v>
                </c:pt>
                <c:pt idx="383">
                  <c:v>3448</c:v>
                </c:pt>
                <c:pt idx="384">
                  <c:v>4876</c:v>
                </c:pt>
                <c:pt idx="385">
                  <c:v>5296</c:v>
                </c:pt>
                <c:pt idx="386">
                  <c:v>4204</c:v>
                </c:pt>
                <c:pt idx="387">
                  <c:v>5908</c:v>
                </c:pt>
                <c:pt idx="388">
                  <c:v>5062</c:v>
                </c:pt>
                <c:pt idx="389">
                  <c:v>5130</c:v>
                </c:pt>
                <c:pt idx="390">
                  <c:v>3902</c:v>
                </c:pt>
                <c:pt idx="391">
                  <c:v>5596</c:v>
                </c:pt>
                <c:pt idx="392">
                  <c:v>5596</c:v>
                </c:pt>
                <c:pt idx="393">
                  <c:v>5474</c:v>
                </c:pt>
                <c:pt idx="394">
                  <c:v>2574</c:v>
                </c:pt>
                <c:pt idx="395">
                  <c:v>6486</c:v>
                </c:pt>
                <c:pt idx="396">
                  <c:v>4710</c:v>
                </c:pt>
                <c:pt idx="397">
                  <c:v>5552</c:v>
                </c:pt>
                <c:pt idx="398">
                  <c:v>4094</c:v>
                </c:pt>
                <c:pt idx="399">
                  <c:v>4904</c:v>
                </c:pt>
                <c:pt idx="400">
                  <c:v>4720</c:v>
                </c:pt>
                <c:pt idx="401">
                  <c:v>5576</c:v>
                </c:pt>
                <c:pt idx="402">
                  <c:v>5366</c:v>
                </c:pt>
                <c:pt idx="403">
                  <c:v>5234</c:v>
                </c:pt>
                <c:pt idx="404">
                  <c:v>4060</c:v>
                </c:pt>
                <c:pt idx="405">
                  <c:v>4720</c:v>
                </c:pt>
                <c:pt idx="406">
                  <c:v>3582</c:v>
                </c:pt>
                <c:pt idx="407">
                  <c:v>4898</c:v>
                </c:pt>
                <c:pt idx="408">
                  <c:v>4702</c:v>
                </c:pt>
                <c:pt idx="409">
                  <c:v>6528</c:v>
                </c:pt>
                <c:pt idx="410">
                  <c:v>4248</c:v>
                </c:pt>
                <c:pt idx="411">
                  <c:v>5588</c:v>
                </c:pt>
                <c:pt idx="412">
                  <c:v>4836</c:v>
                </c:pt>
                <c:pt idx="413">
                  <c:v>5922</c:v>
                </c:pt>
                <c:pt idx="414">
                  <c:v>4448</c:v>
                </c:pt>
                <c:pt idx="415">
                  <c:v>5230</c:v>
                </c:pt>
                <c:pt idx="416">
                  <c:v>4968</c:v>
                </c:pt>
                <c:pt idx="417">
                  <c:v>5786</c:v>
                </c:pt>
                <c:pt idx="418">
                  <c:v>4782</c:v>
                </c:pt>
                <c:pt idx="419">
                  <c:v>6006</c:v>
                </c:pt>
                <c:pt idx="420">
                  <c:v>4474</c:v>
                </c:pt>
                <c:pt idx="421">
                  <c:v>5270</c:v>
                </c:pt>
                <c:pt idx="422">
                  <c:v>4350</c:v>
                </c:pt>
                <c:pt idx="423">
                  <c:v>5404</c:v>
                </c:pt>
                <c:pt idx="424">
                  <c:v>5058</c:v>
                </c:pt>
                <c:pt idx="425">
                  <c:v>5634</c:v>
                </c:pt>
                <c:pt idx="426">
                  <c:v>5106</c:v>
                </c:pt>
                <c:pt idx="427">
                  <c:v>5056</c:v>
                </c:pt>
                <c:pt idx="428">
                  <c:v>5300</c:v>
                </c:pt>
                <c:pt idx="429">
                  <c:v>4684</c:v>
                </c:pt>
                <c:pt idx="430">
                  <c:v>5206</c:v>
                </c:pt>
                <c:pt idx="431">
                  <c:v>5584</c:v>
                </c:pt>
                <c:pt idx="432">
                  <c:v>5948</c:v>
                </c:pt>
                <c:pt idx="433">
                  <c:v>5868</c:v>
                </c:pt>
                <c:pt idx="434">
                  <c:v>5388</c:v>
                </c:pt>
                <c:pt idx="435">
                  <c:v>5358</c:v>
                </c:pt>
                <c:pt idx="436">
                  <c:v>4994</c:v>
                </c:pt>
                <c:pt idx="437">
                  <c:v>5738</c:v>
                </c:pt>
                <c:pt idx="438">
                  <c:v>5605</c:v>
                </c:pt>
                <c:pt idx="439">
                  <c:v>6628</c:v>
                </c:pt>
                <c:pt idx="440">
                  <c:v>4872</c:v>
                </c:pt>
                <c:pt idx="441">
                  <c:v>5364</c:v>
                </c:pt>
                <c:pt idx="442">
                  <c:v>5605</c:v>
                </c:pt>
                <c:pt idx="443">
                  <c:v>3676</c:v>
                </c:pt>
                <c:pt idx="444">
                  <c:v>5174</c:v>
                </c:pt>
                <c:pt idx="445">
                  <c:v>4848</c:v>
                </c:pt>
                <c:pt idx="446">
                  <c:v>5738</c:v>
                </c:pt>
                <c:pt idx="447">
                  <c:v>3790</c:v>
                </c:pt>
                <c:pt idx="448">
                  <c:v>5390</c:v>
                </c:pt>
                <c:pt idx="449">
                  <c:v>4832</c:v>
                </c:pt>
                <c:pt idx="450">
                  <c:v>5984</c:v>
                </c:pt>
                <c:pt idx="451">
                  <c:v>5464</c:v>
                </c:pt>
                <c:pt idx="452">
                  <c:v>5428</c:v>
                </c:pt>
                <c:pt idx="453">
                  <c:v>5654</c:v>
                </c:pt>
                <c:pt idx="454">
                  <c:v>5654</c:v>
                </c:pt>
                <c:pt idx="455">
                  <c:v>4204</c:v>
                </c:pt>
                <c:pt idx="456">
                  <c:v>4608</c:v>
                </c:pt>
                <c:pt idx="457">
                  <c:v>4720</c:v>
                </c:pt>
                <c:pt idx="458">
                  <c:v>3238</c:v>
                </c:pt>
                <c:pt idx="459">
                  <c:v>5272</c:v>
                </c:pt>
                <c:pt idx="460">
                  <c:v>4640</c:v>
                </c:pt>
                <c:pt idx="461">
                  <c:v>4990</c:v>
                </c:pt>
                <c:pt idx="462">
                  <c:v>4338</c:v>
                </c:pt>
                <c:pt idx="463">
                  <c:v>5502</c:v>
                </c:pt>
                <c:pt idx="464">
                  <c:v>4932</c:v>
                </c:pt>
                <c:pt idx="465">
                  <c:v>4808</c:v>
                </c:pt>
                <c:pt idx="466">
                  <c:v>4512</c:v>
                </c:pt>
                <c:pt idx="467">
                  <c:v>5320</c:v>
                </c:pt>
                <c:pt idx="468">
                  <c:v>4502</c:v>
                </c:pt>
                <c:pt idx="469">
                  <c:v>4686</c:v>
                </c:pt>
                <c:pt idx="470">
                  <c:v>4666</c:v>
                </c:pt>
                <c:pt idx="471">
                  <c:v>3342</c:v>
                </c:pt>
                <c:pt idx="472">
                  <c:v>5722</c:v>
                </c:pt>
                <c:pt idx="473">
                  <c:v>3352</c:v>
                </c:pt>
                <c:pt idx="474">
                  <c:v>5634</c:v>
                </c:pt>
                <c:pt idx="475">
                  <c:v>5692</c:v>
                </c:pt>
                <c:pt idx="476">
                  <c:v>5284</c:v>
                </c:pt>
                <c:pt idx="477">
                  <c:v>3940</c:v>
                </c:pt>
                <c:pt idx="478">
                  <c:v>2576</c:v>
                </c:pt>
                <c:pt idx="479">
                  <c:v>4634</c:v>
                </c:pt>
                <c:pt idx="480">
                  <c:v>3762</c:v>
                </c:pt>
                <c:pt idx="481">
                  <c:v>4492</c:v>
                </c:pt>
                <c:pt idx="482">
                  <c:v>3728</c:v>
                </c:pt>
                <c:pt idx="483">
                  <c:v>3510</c:v>
                </c:pt>
                <c:pt idx="484">
                  <c:v>3782</c:v>
                </c:pt>
                <c:pt idx="485">
                  <c:v>3692</c:v>
                </c:pt>
                <c:pt idx="486">
                  <c:v>4392</c:v>
                </c:pt>
                <c:pt idx="487">
                  <c:v>3828</c:v>
                </c:pt>
                <c:pt idx="488">
                  <c:v>4252</c:v>
                </c:pt>
                <c:pt idx="489">
                  <c:v>3898</c:v>
                </c:pt>
                <c:pt idx="490">
                  <c:v>4448</c:v>
                </c:pt>
                <c:pt idx="491">
                  <c:v>3616</c:v>
                </c:pt>
                <c:pt idx="492">
                  <c:v>4738</c:v>
                </c:pt>
                <c:pt idx="493">
                  <c:v>5926</c:v>
                </c:pt>
                <c:pt idx="494">
                  <c:v>3842</c:v>
                </c:pt>
                <c:pt idx="495">
                  <c:v>3768</c:v>
                </c:pt>
                <c:pt idx="496">
                  <c:v>3270</c:v>
                </c:pt>
                <c:pt idx="497">
                  <c:v>2940</c:v>
                </c:pt>
                <c:pt idx="498">
                  <c:v>4330</c:v>
                </c:pt>
                <c:pt idx="499">
                  <c:v>4682</c:v>
                </c:pt>
                <c:pt idx="500">
                  <c:v>2766</c:v>
                </c:pt>
                <c:pt idx="501">
                  <c:v>3896</c:v>
                </c:pt>
                <c:pt idx="502">
                  <c:v>4696</c:v>
                </c:pt>
                <c:pt idx="503">
                  <c:v>4116</c:v>
                </c:pt>
                <c:pt idx="504">
                  <c:v>4126</c:v>
                </c:pt>
                <c:pt idx="505">
                  <c:v>2806</c:v>
                </c:pt>
                <c:pt idx="506">
                  <c:v>4756</c:v>
                </c:pt>
                <c:pt idx="507">
                  <c:v>4634</c:v>
                </c:pt>
                <c:pt idx="508">
                  <c:v>4952</c:v>
                </c:pt>
                <c:pt idx="509">
                  <c:v>4112</c:v>
                </c:pt>
                <c:pt idx="510">
                  <c:v>3872</c:v>
                </c:pt>
                <c:pt idx="511">
                  <c:v>2492</c:v>
                </c:pt>
                <c:pt idx="512">
                  <c:v>2974</c:v>
                </c:pt>
                <c:pt idx="513">
                  <c:v>4348</c:v>
                </c:pt>
                <c:pt idx="514">
                  <c:v>4688</c:v>
                </c:pt>
                <c:pt idx="515">
                  <c:v>4544</c:v>
                </c:pt>
                <c:pt idx="516">
                  <c:v>4562</c:v>
                </c:pt>
                <c:pt idx="517">
                  <c:v>4194</c:v>
                </c:pt>
                <c:pt idx="518">
                  <c:v>3662</c:v>
                </c:pt>
                <c:pt idx="519">
                  <c:v>4400</c:v>
                </c:pt>
                <c:pt idx="520">
                  <c:v>4324</c:v>
                </c:pt>
                <c:pt idx="521">
                  <c:v>3952</c:v>
                </c:pt>
                <c:pt idx="522">
                  <c:v>4076</c:v>
                </c:pt>
                <c:pt idx="523">
                  <c:v>4304</c:v>
                </c:pt>
                <c:pt idx="524">
                  <c:v>4536</c:v>
                </c:pt>
                <c:pt idx="525">
                  <c:v>1152</c:v>
                </c:pt>
                <c:pt idx="526">
                  <c:v>4334</c:v>
                </c:pt>
                <c:pt idx="527">
                  <c:v>4224</c:v>
                </c:pt>
                <c:pt idx="528">
                  <c:v>3670</c:v>
                </c:pt>
                <c:pt idx="529">
                  <c:v>2854</c:v>
                </c:pt>
                <c:pt idx="530">
                  <c:v>4696</c:v>
                </c:pt>
                <c:pt idx="531">
                  <c:v>4606</c:v>
                </c:pt>
                <c:pt idx="532">
                  <c:v>5248</c:v>
                </c:pt>
                <c:pt idx="533">
                  <c:v>3834</c:v>
                </c:pt>
                <c:pt idx="534">
                  <c:v>4414</c:v>
                </c:pt>
                <c:pt idx="535">
                  <c:v>4390</c:v>
                </c:pt>
                <c:pt idx="536">
                  <c:v>5306</c:v>
                </c:pt>
                <c:pt idx="537">
                  <c:v>3736</c:v>
                </c:pt>
                <c:pt idx="538">
                  <c:v>4460</c:v>
                </c:pt>
                <c:pt idx="539">
                  <c:v>3924</c:v>
                </c:pt>
                <c:pt idx="540">
                  <c:v>3868</c:v>
                </c:pt>
                <c:pt idx="541">
                  <c:v>3420</c:v>
                </c:pt>
                <c:pt idx="542">
                  <c:v>4376</c:v>
                </c:pt>
                <c:pt idx="543">
                  <c:v>4688</c:v>
                </c:pt>
                <c:pt idx="544">
                  <c:v>4956</c:v>
                </c:pt>
                <c:pt idx="545">
                  <c:v>2850</c:v>
                </c:pt>
                <c:pt idx="546">
                  <c:v>4036</c:v>
                </c:pt>
                <c:pt idx="547">
                  <c:v>4654</c:v>
                </c:pt>
                <c:pt idx="548">
                  <c:v>4180</c:v>
                </c:pt>
                <c:pt idx="549">
                  <c:v>4010</c:v>
                </c:pt>
                <c:pt idx="550">
                  <c:v>4414</c:v>
                </c:pt>
                <c:pt idx="551">
                  <c:v>4256</c:v>
                </c:pt>
                <c:pt idx="552">
                  <c:v>4416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2DB-4B54-B104-95DEC70A94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9450127"/>
        <c:axId val="229077674"/>
      </c:lineChart>
      <c:dateAx>
        <c:axId val="529450127"/>
        <c:scaling>
          <c:orientation val="minMax"/>
          <c:min val="43497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Date</a:t>
                </a:r>
              </a:p>
            </c:rich>
          </c:tx>
          <c:layout>
            <c:manualLayout>
              <c:xMode val="edge"/>
              <c:yMode val="edge"/>
              <c:x val="0.70087592113816299"/>
              <c:y val="0.8806579421299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anchor="ctr" anchorCtr="1"/>
            <a:lstStyle/>
            <a:p>
              <a:pPr defTabSz="914400"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yyyy/m/d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  <a:sym typeface="Times New Roman" panose="02020603050405020304" pitchFamily="18" charset="0"/>
              </a:defRPr>
            </a:pPr>
            <a:endParaRPr lang="zh-CN"/>
          </a:p>
        </c:txPr>
        <c:crossAx val="229077674"/>
        <c:crosses val="autoZero"/>
        <c:auto val="1"/>
        <c:lblOffset val="100"/>
        <c:baseTimeUnit val="days"/>
      </c:dateAx>
      <c:valAx>
        <c:axId val="229077674"/>
        <c:scaling>
          <c:orientation val="minMax"/>
          <c:max val="10000"/>
        </c:scaling>
        <c:delete val="0"/>
        <c:axPos val="l"/>
        <c:majorGridlines>
          <c:spPr>
            <a:ln w="12700" cap="flat" cmpd="sng" algn="ctr">
              <a:solidFill>
                <a:schemeClr val="tx1"/>
              </a:solidFill>
              <a:prstDash val="sysDash"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 b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Anaerobic Effluent Biosolids  (mg/L)</a:t>
                </a:r>
              </a:p>
            </c:rich>
          </c:tx>
          <c:layout>
            <c:manualLayout>
              <c:xMode val="edge"/>
              <c:yMode val="edge"/>
              <c:x val="2.77659957888465E-2"/>
              <c:y val="0.224288630087644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 defTabSz="914400"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 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  <a:sym typeface="Times New Roman" panose="02020603050405020304" pitchFamily="18" charset="0"/>
              </a:defRPr>
            </a:pPr>
            <a:endParaRPr lang="zh-CN"/>
          </a:p>
        </c:txPr>
        <c:crossAx val="529450127"/>
        <c:crosses val="autoZero"/>
        <c:crossBetween val="between"/>
      </c:valAx>
      <c:spPr>
        <a:noFill/>
        <a:ln w="9525" cmpd="sng">
          <a:solidFill>
            <a:schemeClr val="tx1"/>
          </a:solidFill>
          <a:prstDash val="solid"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  <a:sym typeface="Times New Roman" panose="02020603050405020304" pitchFamily="18" charset="0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  <a:sym typeface="Times New Roman" panose="02020603050405020304" pitchFamily="18" charset="0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  <a:sym typeface="Times New Roman" panose="02020603050405020304" pitchFamily="18" charset="0"/>
              </a:defRPr>
            </a:pPr>
            <a:endParaRPr lang="zh-CN"/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  <a:sym typeface="Times New Roman" panose="02020603050405020304" pitchFamily="18" charset="0"/>
              </a:defRPr>
            </a:pPr>
            <a:endParaRPr lang="zh-CN"/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  <a:sym typeface="Times New Roman" panose="02020603050405020304" pitchFamily="18" charset="0"/>
              </a:defRPr>
            </a:pPr>
            <a:endParaRPr lang="zh-CN"/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  <a:sym typeface="Times New Roman" panose="02020603050405020304" pitchFamily="18" charset="0"/>
              </a:defRPr>
            </a:pPr>
            <a:endParaRPr lang="zh-CN"/>
          </a:p>
        </c:txPr>
      </c:legendEntry>
      <c:layout>
        <c:manualLayout>
          <c:xMode val="edge"/>
          <c:yMode val="edge"/>
          <c:x val="0.28018288235437899"/>
          <c:y val="6.9443549946371197E-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Times New Roman" panose="02020603050405020304" pitchFamily="18" charset="0"/>
              <a:cs typeface="Times New Roman" panose="02020603050405020304" pitchFamily="18" charset="0"/>
              <a:sym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sz="1600" b="1">
                <a:latin typeface="Times New Roman" panose="02020603050405020304" pitchFamily="18" charset="0"/>
                <a:cs typeface="Times New Roman" panose="02020603050405020304" pitchFamily="18" charset="0"/>
              </a:rPr>
              <a:t>Anaerobic Effluent Biosolids  (mg/L)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2396987151085501"/>
          <c:y val="0.15054477810257799"/>
          <c:w val="0.85779057746270904"/>
          <c:h val="0.60874302418283299"/>
        </c:manualLayout>
      </c:layout>
      <c:lineChart>
        <c:grouping val="standard"/>
        <c:varyColors val="0"/>
        <c:ser>
          <c:idx val="0"/>
          <c:order val="0"/>
          <c:tx>
            <c:v>AnR A-Gas</c:v>
          </c:tx>
          <c:spPr>
            <a:ln w="9525" cap="rnd" cmpd="sng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运行数据!$A$7:$A$999</c:f>
              <c:numCache>
                <c:formatCode>m/d/yyyy</c:formatCode>
                <c:ptCount val="993"/>
                <c:pt idx="0">
                  <c:v>43424</c:v>
                </c:pt>
                <c:pt idx="1">
                  <c:v>43425</c:v>
                </c:pt>
                <c:pt idx="2">
                  <c:v>43426</c:v>
                </c:pt>
                <c:pt idx="3">
                  <c:v>43427</c:v>
                </c:pt>
                <c:pt idx="4">
                  <c:v>43428</c:v>
                </c:pt>
                <c:pt idx="5">
                  <c:v>43429</c:v>
                </c:pt>
                <c:pt idx="6">
                  <c:v>43430</c:v>
                </c:pt>
                <c:pt idx="7">
                  <c:v>43431</c:v>
                </c:pt>
                <c:pt idx="8">
                  <c:v>43432</c:v>
                </c:pt>
                <c:pt idx="9">
                  <c:v>43433</c:v>
                </c:pt>
                <c:pt idx="10">
                  <c:v>43434</c:v>
                </c:pt>
                <c:pt idx="11">
                  <c:v>43435</c:v>
                </c:pt>
                <c:pt idx="12">
                  <c:v>43436</c:v>
                </c:pt>
                <c:pt idx="13">
                  <c:v>43437</c:v>
                </c:pt>
                <c:pt idx="14">
                  <c:v>43438</c:v>
                </c:pt>
                <c:pt idx="15">
                  <c:v>43439</c:v>
                </c:pt>
                <c:pt idx="16">
                  <c:v>43440</c:v>
                </c:pt>
                <c:pt idx="17">
                  <c:v>43441</c:v>
                </c:pt>
                <c:pt idx="18">
                  <c:v>43442</c:v>
                </c:pt>
                <c:pt idx="19">
                  <c:v>43443</c:v>
                </c:pt>
                <c:pt idx="20">
                  <c:v>43444</c:v>
                </c:pt>
                <c:pt idx="21">
                  <c:v>43445</c:v>
                </c:pt>
                <c:pt idx="22">
                  <c:v>43446</c:v>
                </c:pt>
                <c:pt idx="23">
                  <c:v>43447</c:v>
                </c:pt>
                <c:pt idx="24">
                  <c:v>43448</c:v>
                </c:pt>
                <c:pt idx="25">
                  <c:v>43449</c:v>
                </c:pt>
                <c:pt idx="26">
                  <c:v>43450</c:v>
                </c:pt>
                <c:pt idx="27">
                  <c:v>43451</c:v>
                </c:pt>
                <c:pt idx="28">
                  <c:v>43452</c:v>
                </c:pt>
                <c:pt idx="29">
                  <c:v>43453</c:v>
                </c:pt>
                <c:pt idx="30">
                  <c:v>43454</c:v>
                </c:pt>
                <c:pt idx="31">
                  <c:v>43455</c:v>
                </c:pt>
                <c:pt idx="32">
                  <c:v>43456</c:v>
                </c:pt>
                <c:pt idx="33">
                  <c:v>43457</c:v>
                </c:pt>
                <c:pt idx="34">
                  <c:v>43458</c:v>
                </c:pt>
                <c:pt idx="35">
                  <c:v>43459</c:v>
                </c:pt>
                <c:pt idx="36">
                  <c:v>43460</c:v>
                </c:pt>
                <c:pt idx="37">
                  <c:v>43461</c:v>
                </c:pt>
                <c:pt idx="38">
                  <c:v>43462</c:v>
                </c:pt>
                <c:pt idx="39">
                  <c:v>43463</c:v>
                </c:pt>
                <c:pt idx="40">
                  <c:v>43464</c:v>
                </c:pt>
                <c:pt idx="41">
                  <c:v>43465</c:v>
                </c:pt>
                <c:pt idx="42">
                  <c:v>43466</c:v>
                </c:pt>
                <c:pt idx="43">
                  <c:v>43467</c:v>
                </c:pt>
                <c:pt idx="44">
                  <c:v>43468</c:v>
                </c:pt>
                <c:pt idx="45">
                  <c:v>43469</c:v>
                </c:pt>
                <c:pt idx="46">
                  <c:v>43470</c:v>
                </c:pt>
                <c:pt idx="47">
                  <c:v>43471</c:v>
                </c:pt>
                <c:pt idx="48">
                  <c:v>43472</c:v>
                </c:pt>
                <c:pt idx="49">
                  <c:v>43473</c:v>
                </c:pt>
                <c:pt idx="50">
                  <c:v>43474</c:v>
                </c:pt>
                <c:pt idx="51">
                  <c:v>43475</c:v>
                </c:pt>
                <c:pt idx="52">
                  <c:v>43476</c:v>
                </c:pt>
                <c:pt idx="53">
                  <c:v>43477</c:v>
                </c:pt>
                <c:pt idx="54">
                  <c:v>43478</c:v>
                </c:pt>
                <c:pt idx="55">
                  <c:v>43479</c:v>
                </c:pt>
                <c:pt idx="56">
                  <c:v>43480</c:v>
                </c:pt>
                <c:pt idx="57">
                  <c:v>43481</c:v>
                </c:pt>
                <c:pt idx="58">
                  <c:v>43482</c:v>
                </c:pt>
                <c:pt idx="59">
                  <c:v>43483</c:v>
                </c:pt>
                <c:pt idx="60">
                  <c:v>43484</c:v>
                </c:pt>
                <c:pt idx="61">
                  <c:v>43485</c:v>
                </c:pt>
                <c:pt idx="62">
                  <c:v>43486</c:v>
                </c:pt>
                <c:pt idx="63">
                  <c:v>43487</c:v>
                </c:pt>
                <c:pt idx="64">
                  <c:v>43488</c:v>
                </c:pt>
                <c:pt idx="65">
                  <c:v>43489</c:v>
                </c:pt>
                <c:pt idx="66">
                  <c:v>43490</c:v>
                </c:pt>
                <c:pt idx="67">
                  <c:v>43491</c:v>
                </c:pt>
                <c:pt idx="68">
                  <c:v>43492</c:v>
                </c:pt>
                <c:pt idx="69">
                  <c:v>43493</c:v>
                </c:pt>
                <c:pt idx="70">
                  <c:v>43494</c:v>
                </c:pt>
                <c:pt idx="71">
                  <c:v>43495</c:v>
                </c:pt>
                <c:pt idx="72">
                  <c:v>43496</c:v>
                </c:pt>
                <c:pt idx="73">
                  <c:v>43497</c:v>
                </c:pt>
                <c:pt idx="74">
                  <c:v>43498</c:v>
                </c:pt>
                <c:pt idx="75">
                  <c:v>43499</c:v>
                </c:pt>
                <c:pt idx="76">
                  <c:v>43500</c:v>
                </c:pt>
                <c:pt idx="77">
                  <c:v>43501</c:v>
                </c:pt>
                <c:pt idx="78">
                  <c:v>43502</c:v>
                </c:pt>
                <c:pt idx="79">
                  <c:v>43503</c:v>
                </c:pt>
                <c:pt idx="80">
                  <c:v>43504</c:v>
                </c:pt>
                <c:pt idx="81">
                  <c:v>43505</c:v>
                </c:pt>
                <c:pt idx="82">
                  <c:v>43506</c:v>
                </c:pt>
                <c:pt idx="83">
                  <c:v>43507</c:v>
                </c:pt>
                <c:pt idx="84">
                  <c:v>43508</c:v>
                </c:pt>
                <c:pt idx="85">
                  <c:v>43509</c:v>
                </c:pt>
                <c:pt idx="86">
                  <c:v>43510</c:v>
                </c:pt>
                <c:pt idx="87">
                  <c:v>43511</c:v>
                </c:pt>
                <c:pt idx="88">
                  <c:v>43512</c:v>
                </c:pt>
                <c:pt idx="89">
                  <c:v>43513</c:v>
                </c:pt>
                <c:pt idx="90">
                  <c:v>43514</c:v>
                </c:pt>
                <c:pt idx="91">
                  <c:v>43515</c:v>
                </c:pt>
                <c:pt idx="92">
                  <c:v>43516</c:v>
                </c:pt>
                <c:pt idx="93">
                  <c:v>43517</c:v>
                </c:pt>
                <c:pt idx="94">
                  <c:v>43518</c:v>
                </c:pt>
                <c:pt idx="95">
                  <c:v>43519</c:v>
                </c:pt>
                <c:pt idx="96">
                  <c:v>43520</c:v>
                </c:pt>
                <c:pt idx="97">
                  <c:v>43521</c:v>
                </c:pt>
                <c:pt idx="98">
                  <c:v>43522</c:v>
                </c:pt>
                <c:pt idx="99">
                  <c:v>43523</c:v>
                </c:pt>
                <c:pt idx="100">
                  <c:v>43524</c:v>
                </c:pt>
                <c:pt idx="101">
                  <c:v>43525</c:v>
                </c:pt>
                <c:pt idx="102">
                  <c:v>43526</c:v>
                </c:pt>
                <c:pt idx="103">
                  <c:v>43527</c:v>
                </c:pt>
                <c:pt idx="104">
                  <c:v>43528</c:v>
                </c:pt>
                <c:pt idx="105">
                  <c:v>43529</c:v>
                </c:pt>
                <c:pt idx="106">
                  <c:v>43530</c:v>
                </c:pt>
                <c:pt idx="107">
                  <c:v>43531</c:v>
                </c:pt>
                <c:pt idx="108">
                  <c:v>43532</c:v>
                </c:pt>
                <c:pt idx="109">
                  <c:v>43533</c:v>
                </c:pt>
                <c:pt idx="110">
                  <c:v>43534</c:v>
                </c:pt>
                <c:pt idx="111">
                  <c:v>43535</c:v>
                </c:pt>
                <c:pt idx="112">
                  <c:v>43536</c:v>
                </c:pt>
                <c:pt idx="113">
                  <c:v>43537</c:v>
                </c:pt>
                <c:pt idx="114">
                  <c:v>43538</c:v>
                </c:pt>
                <c:pt idx="115">
                  <c:v>43539</c:v>
                </c:pt>
                <c:pt idx="116">
                  <c:v>43540</c:v>
                </c:pt>
                <c:pt idx="117">
                  <c:v>43541</c:v>
                </c:pt>
                <c:pt idx="118">
                  <c:v>43542</c:v>
                </c:pt>
                <c:pt idx="119">
                  <c:v>43543</c:v>
                </c:pt>
                <c:pt idx="120">
                  <c:v>43544</c:v>
                </c:pt>
                <c:pt idx="121">
                  <c:v>43545</c:v>
                </c:pt>
                <c:pt idx="122">
                  <c:v>43546</c:v>
                </c:pt>
                <c:pt idx="123">
                  <c:v>43547</c:v>
                </c:pt>
                <c:pt idx="124">
                  <c:v>43548</c:v>
                </c:pt>
                <c:pt idx="125">
                  <c:v>43549</c:v>
                </c:pt>
                <c:pt idx="126">
                  <c:v>43550</c:v>
                </c:pt>
                <c:pt idx="127">
                  <c:v>43551</c:v>
                </c:pt>
                <c:pt idx="128">
                  <c:v>43552</c:v>
                </c:pt>
                <c:pt idx="129">
                  <c:v>43553</c:v>
                </c:pt>
                <c:pt idx="130">
                  <c:v>43554</c:v>
                </c:pt>
                <c:pt idx="131">
                  <c:v>43555</c:v>
                </c:pt>
                <c:pt idx="132">
                  <c:v>43556</c:v>
                </c:pt>
                <c:pt idx="133">
                  <c:v>43557</c:v>
                </c:pt>
                <c:pt idx="134">
                  <c:v>43558</c:v>
                </c:pt>
                <c:pt idx="135">
                  <c:v>43559</c:v>
                </c:pt>
                <c:pt idx="136">
                  <c:v>43560</c:v>
                </c:pt>
                <c:pt idx="137">
                  <c:v>43561</c:v>
                </c:pt>
                <c:pt idx="138">
                  <c:v>43562</c:v>
                </c:pt>
                <c:pt idx="139">
                  <c:v>43563</c:v>
                </c:pt>
                <c:pt idx="140">
                  <c:v>43564</c:v>
                </c:pt>
                <c:pt idx="141">
                  <c:v>43565</c:v>
                </c:pt>
                <c:pt idx="142">
                  <c:v>43566</c:v>
                </c:pt>
                <c:pt idx="143">
                  <c:v>43567</c:v>
                </c:pt>
                <c:pt idx="144">
                  <c:v>43568</c:v>
                </c:pt>
                <c:pt idx="145">
                  <c:v>43569</c:v>
                </c:pt>
                <c:pt idx="146">
                  <c:v>43570</c:v>
                </c:pt>
                <c:pt idx="147">
                  <c:v>43571</c:v>
                </c:pt>
                <c:pt idx="148">
                  <c:v>43572</c:v>
                </c:pt>
                <c:pt idx="149">
                  <c:v>43573</c:v>
                </c:pt>
                <c:pt idx="150">
                  <c:v>43574</c:v>
                </c:pt>
                <c:pt idx="151">
                  <c:v>43575</c:v>
                </c:pt>
                <c:pt idx="152">
                  <c:v>43576</c:v>
                </c:pt>
                <c:pt idx="153">
                  <c:v>43577</c:v>
                </c:pt>
                <c:pt idx="154">
                  <c:v>43578</c:v>
                </c:pt>
                <c:pt idx="155">
                  <c:v>43579</c:v>
                </c:pt>
                <c:pt idx="156">
                  <c:v>43580</c:v>
                </c:pt>
                <c:pt idx="157">
                  <c:v>43581</c:v>
                </c:pt>
                <c:pt idx="158">
                  <c:v>43582</c:v>
                </c:pt>
                <c:pt idx="159">
                  <c:v>43583</c:v>
                </c:pt>
                <c:pt idx="160">
                  <c:v>43584</c:v>
                </c:pt>
                <c:pt idx="161">
                  <c:v>43585</c:v>
                </c:pt>
                <c:pt idx="162">
                  <c:v>43586</c:v>
                </c:pt>
                <c:pt idx="163">
                  <c:v>43587</c:v>
                </c:pt>
                <c:pt idx="164">
                  <c:v>43588</c:v>
                </c:pt>
                <c:pt idx="165">
                  <c:v>43589</c:v>
                </c:pt>
                <c:pt idx="166">
                  <c:v>43590</c:v>
                </c:pt>
                <c:pt idx="167">
                  <c:v>43591</c:v>
                </c:pt>
                <c:pt idx="168">
                  <c:v>43592</c:v>
                </c:pt>
                <c:pt idx="169">
                  <c:v>43593</c:v>
                </c:pt>
                <c:pt idx="170">
                  <c:v>43594</c:v>
                </c:pt>
                <c:pt idx="171">
                  <c:v>43595</c:v>
                </c:pt>
                <c:pt idx="172">
                  <c:v>43596</c:v>
                </c:pt>
                <c:pt idx="173">
                  <c:v>43597</c:v>
                </c:pt>
                <c:pt idx="174">
                  <c:v>43598</c:v>
                </c:pt>
                <c:pt idx="175">
                  <c:v>43599</c:v>
                </c:pt>
                <c:pt idx="176">
                  <c:v>43600</c:v>
                </c:pt>
                <c:pt idx="177">
                  <c:v>43601</c:v>
                </c:pt>
                <c:pt idx="178">
                  <c:v>43602</c:v>
                </c:pt>
                <c:pt idx="179">
                  <c:v>43603</c:v>
                </c:pt>
                <c:pt idx="180">
                  <c:v>43604</c:v>
                </c:pt>
                <c:pt idx="181">
                  <c:v>43605</c:v>
                </c:pt>
                <c:pt idx="182">
                  <c:v>43606</c:v>
                </c:pt>
                <c:pt idx="183">
                  <c:v>43607</c:v>
                </c:pt>
                <c:pt idx="184">
                  <c:v>43608</c:v>
                </c:pt>
                <c:pt idx="185">
                  <c:v>43609</c:v>
                </c:pt>
                <c:pt idx="186">
                  <c:v>43610</c:v>
                </c:pt>
                <c:pt idx="187">
                  <c:v>43611</c:v>
                </c:pt>
                <c:pt idx="188">
                  <c:v>43612</c:v>
                </c:pt>
                <c:pt idx="189">
                  <c:v>43613</c:v>
                </c:pt>
                <c:pt idx="190">
                  <c:v>43614</c:v>
                </c:pt>
                <c:pt idx="191">
                  <c:v>43615</c:v>
                </c:pt>
                <c:pt idx="192">
                  <c:v>43616</c:v>
                </c:pt>
                <c:pt idx="193">
                  <c:v>43617</c:v>
                </c:pt>
                <c:pt idx="194">
                  <c:v>43618</c:v>
                </c:pt>
                <c:pt idx="195">
                  <c:v>43619</c:v>
                </c:pt>
                <c:pt idx="196">
                  <c:v>43620</c:v>
                </c:pt>
                <c:pt idx="197">
                  <c:v>43621</c:v>
                </c:pt>
                <c:pt idx="198">
                  <c:v>43622</c:v>
                </c:pt>
                <c:pt idx="199">
                  <c:v>43623</c:v>
                </c:pt>
                <c:pt idx="200">
                  <c:v>43624</c:v>
                </c:pt>
                <c:pt idx="201">
                  <c:v>43625</c:v>
                </c:pt>
                <c:pt idx="202">
                  <c:v>43626</c:v>
                </c:pt>
                <c:pt idx="203">
                  <c:v>43627</c:v>
                </c:pt>
                <c:pt idx="204">
                  <c:v>43628</c:v>
                </c:pt>
                <c:pt idx="205">
                  <c:v>43629</c:v>
                </c:pt>
                <c:pt idx="206">
                  <c:v>43630</c:v>
                </c:pt>
                <c:pt idx="207">
                  <c:v>43631</c:v>
                </c:pt>
                <c:pt idx="208">
                  <c:v>43632</c:v>
                </c:pt>
                <c:pt idx="209">
                  <c:v>43633</c:v>
                </c:pt>
                <c:pt idx="210">
                  <c:v>43634</c:v>
                </c:pt>
                <c:pt idx="211">
                  <c:v>43635</c:v>
                </c:pt>
                <c:pt idx="212">
                  <c:v>43636</c:v>
                </c:pt>
                <c:pt idx="213">
                  <c:v>43637</c:v>
                </c:pt>
                <c:pt idx="214">
                  <c:v>43638</c:v>
                </c:pt>
                <c:pt idx="215">
                  <c:v>43639</c:v>
                </c:pt>
                <c:pt idx="216">
                  <c:v>43640</c:v>
                </c:pt>
                <c:pt idx="217">
                  <c:v>43641</c:v>
                </c:pt>
                <c:pt idx="218">
                  <c:v>43642</c:v>
                </c:pt>
                <c:pt idx="219">
                  <c:v>43643</c:v>
                </c:pt>
                <c:pt idx="220">
                  <c:v>43644</c:v>
                </c:pt>
                <c:pt idx="221">
                  <c:v>43645</c:v>
                </c:pt>
                <c:pt idx="222">
                  <c:v>43646</c:v>
                </c:pt>
                <c:pt idx="223">
                  <c:v>43647</c:v>
                </c:pt>
                <c:pt idx="224">
                  <c:v>43648</c:v>
                </c:pt>
                <c:pt idx="225">
                  <c:v>43649</c:v>
                </c:pt>
                <c:pt idx="226">
                  <c:v>43650</c:v>
                </c:pt>
                <c:pt idx="227">
                  <c:v>43651</c:v>
                </c:pt>
                <c:pt idx="228">
                  <c:v>43652</c:v>
                </c:pt>
                <c:pt idx="229">
                  <c:v>43653</c:v>
                </c:pt>
                <c:pt idx="230">
                  <c:v>43654</c:v>
                </c:pt>
                <c:pt idx="231">
                  <c:v>43655</c:v>
                </c:pt>
                <c:pt idx="232">
                  <c:v>43656</c:v>
                </c:pt>
                <c:pt idx="233">
                  <c:v>43657</c:v>
                </c:pt>
                <c:pt idx="234">
                  <c:v>43658</c:v>
                </c:pt>
                <c:pt idx="235">
                  <c:v>43659</c:v>
                </c:pt>
                <c:pt idx="236">
                  <c:v>43660</c:v>
                </c:pt>
                <c:pt idx="237">
                  <c:v>43661</c:v>
                </c:pt>
                <c:pt idx="238">
                  <c:v>43662</c:v>
                </c:pt>
                <c:pt idx="239">
                  <c:v>43663</c:v>
                </c:pt>
                <c:pt idx="240">
                  <c:v>43664</c:v>
                </c:pt>
                <c:pt idx="241">
                  <c:v>43665</c:v>
                </c:pt>
                <c:pt idx="242">
                  <c:v>43666</c:v>
                </c:pt>
                <c:pt idx="243">
                  <c:v>43667</c:v>
                </c:pt>
                <c:pt idx="244">
                  <c:v>43668</c:v>
                </c:pt>
                <c:pt idx="245">
                  <c:v>43669</c:v>
                </c:pt>
                <c:pt idx="246">
                  <c:v>43670</c:v>
                </c:pt>
                <c:pt idx="247">
                  <c:v>43671</c:v>
                </c:pt>
                <c:pt idx="248">
                  <c:v>43672</c:v>
                </c:pt>
                <c:pt idx="249">
                  <c:v>43673</c:v>
                </c:pt>
                <c:pt idx="250">
                  <c:v>43674</c:v>
                </c:pt>
                <c:pt idx="251">
                  <c:v>43675</c:v>
                </c:pt>
                <c:pt idx="252">
                  <c:v>43676</c:v>
                </c:pt>
                <c:pt idx="253">
                  <c:v>43677</c:v>
                </c:pt>
                <c:pt idx="254">
                  <c:v>43678</c:v>
                </c:pt>
                <c:pt idx="255">
                  <c:v>43679</c:v>
                </c:pt>
                <c:pt idx="256">
                  <c:v>43680</c:v>
                </c:pt>
                <c:pt idx="257">
                  <c:v>43681</c:v>
                </c:pt>
                <c:pt idx="258">
                  <c:v>43682</c:v>
                </c:pt>
                <c:pt idx="259">
                  <c:v>43683</c:v>
                </c:pt>
                <c:pt idx="260">
                  <c:v>43684</c:v>
                </c:pt>
                <c:pt idx="261">
                  <c:v>43685</c:v>
                </c:pt>
                <c:pt idx="262">
                  <c:v>43686</c:v>
                </c:pt>
                <c:pt idx="263">
                  <c:v>43687</c:v>
                </c:pt>
                <c:pt idx="264">
                  <c:v>43688</c:v>
                </c:pt>
                <c:pt idx="265">
                  <c:v>43689</c:v>
                </c:pt>
                <c:pt idx="266">
                  <c:v>43690</c:v>
                </c:pt>
                <c:pt idx="267">
                  <c:v>43691</c:v>
                </c:pt>
                <c:pt idx="268">
                  <c:v>43692</c:v>
                </c:pt>
                <c:pt idx="269">
                  <c:v>43693</c:v>
                </c:pt>
                <c:pt idx="270">
                  <c:v>43694</c:v>
                </c:pt>
                <c:pt idx="271">
                  <c:v>43695</c:v>
                </c:pt>
                <c:pt idx="272">
                  <c:v>43696</c:v>
                </c:pt>
                <c:pt idx="273">
                  <c:v>43697</c:v>
                </c:pt>
                <c:pt idx="274">
                  <c:v>43698</c:v>
                </c:pt>
                <c:pt idx="275">
                  <c:v>43699</c:v>
                </c:pt>
                <c:pt idx="276">
                  <c:v>43700</c:v>
                </c:pt>
                <c:pt idx="277">
                  <c:v>43701</c:v>
                </c:pt>
                <c:pt idx="278">
                  <c:v>43702</c:v>
                </c:pt>
                <c:pt idx="279">
                  <c:v>43703</c:v>
                </c:pt>
                <c:pt idx="280">
                  <c:v>43704</c:v>
                </c:pt>
                <c:pt idx="281">
                  <c:v>43705</c:v>
                </c:pt>
                <c:pt idx="282">
                  <c:v>43706</c:v>
                </c:pt>
                <c:pt idx="283">
                  <c:v>43707</c:v>
                </c:pt>
                <c:pt idx="284">
                  <c:v>43708</c:v>
                </c:pt>
                <c:pt idx="285">
                  <c:v>43709</c:v>
                </c:pt>
                <c:pt idx="286">
                  <c:v>43710</c:v>
                </c:pt>
                <c:pt idx="287">
                  <c:v>43711</c:v>
                </c:pt>
                <c:pt idx="288">
                  <c:v>43712</c:v>
                </c:pt>
                <c:pt idx="289">
                  <c:v>43713</c:v>
                </c:pt>
                <c:pt idx="290">
                  <c:v>43714</c:v>
                </c:pt>
                <c:pt idx="291">
                  <c:v>43715</c:v>
                </c:pt>
                <c:pt idx="292">
                  <c:v>43716</c:v>
                </c:pt>
                <c:pt idx="293">
                  <c:v>43717</c:v>
                </c:pt>
                <c:pt idx="294">
                  <c:v>43718</c:v>
                </c:pt>
                <c:pt idx="295">
                  <c:v>43719</c:v>
                </c:pt>
                <c:pt idx="296">
                  <c:v>43720</c:v>
                </c:pt>
                <c:pt idx="297">
                  <c:v>43721</c:v>
                </c:pt>
                <c:pt idx="298">
                  <c:v>43722</c:v>
                </c:pt>
                <c:pt idx="299">
                  <c:v>43723</c:v>
                </c:pt>
                <c:pt idx="300">
                  <c:v>43724</c:v>
                </c:pt>
                <c:pt idx="301">
                  <c:v>43725</c:v>
                </c:pt>
                <c:pt idx="302">
                  <c:v>43726</c:v>
                </c:pt>
                <c:pt idx="303">
                  <c:v>43727</c:v>
                </c:pt>
                <c:pt idx="304">
                  <c:v>43728</c:v>
                </c:pt>
                <c:pt idx="305">
                  <c:v>43729</c:v>
                </c:pt>
                <c:pt idx="306">
                  <c:v>43730</c:v>
                </c:pt>
                <c:pt idx="307">
                  <c:v>43731</c:v>
                </c:pt>
                <c:pt idx="308">
                  <c:v>43732</c:v>
                </c:pt>
                <c:pt idx="309">
                  <c:v>43733</c:v>
                </c:pt>
                <c:pt idx="310">
                  <c:v>43734</c:v>
                </c:pt>
                <c:pt idx="311">
                  <c:v>43735</c:v>
                </c:pt>
                <c:pt idx="312">
                  <c:v>43736</c:v>
                </c:pt>
                <c:pt idx="313">
                  <c:v>43737</c:v>
                </c:pt>
                <c:pt idx="314">
                  <c:v>43738</c:v>
                </c:pt>
                <c:pt idx="315">
                  <c:v>43739</c:v>
                </c:pt>
                <c:pt idx="316">
                  <c:v>43740</c:v>
                </c:pt>
                <c:pt idx="317">
                  <c:v>43741</c:v>
                </c:pt>
                <c:pt idx="318">
                  <c:v>43742</c:v>
                </c:pt>
                <c:pt idx="319">
                  <c:v>43743</c:v>
                </c:pt>
                <c:pt idx="320">
                  <c:v>43744</c:v>
                </c:pt>
                <c:pt idx="321">
                  <c:v>43745</c:v>
                </c:pt>
                <c:pt idx="322">
                  <c:v>43746</c:v>
                </c:pt>
                <c:pt idx="323">
                  <c:v>43747</c:v>
                </c:pt>
                <c:pt idx="324">
                  <c:v>43748</c:v>
                </c:pt>
                <c:pt idx="325">
                  <c:v>43749</c:v>
                </c:pt>
                <c:pt idx="326">
                  <c:v>43750</c:v>
                </c:pt>
                <c:pt idx="327">
                  <c:v>43751</c:v>
                </c:pt>
                <c:pt idx="328">
                  <c:v>43752</c:v>
                </c:pt>
                <c:pt idx="329">
                  <c:v>43753</c:v>
                </c:pt>
                <c:pt idx="330">
                  <c:v>43754</c:v>
                </c:pt>
                <c:pt idx="331">
                  <c:v>43755</c:v>
                </c:pt>
                <c:pt idx="332">
                  <c:v>43756</c:v>
                </c:pt>
                <c:pt idx="333">
                  <c:v>43757</c:v>
                </c:pt>
                <c:pt idx="334">
                  <c:v>43758</c:v>
                </c:pt>
                <c:pt idx="335">
                  <c:v>43759</c:v>
                </c:pt>
                <c:pt idx="336">
                  <c:v>43760</c:v>
                </c:pt>
                <c:pt idx="337">
                  <c:v>43761</c:v>
                </c:pt>
                <c:pt idx="338">
                  <c:v>43762</c:v>
                </c:pt>
                <c:pt idx="339">
                  <c:v>43763</c:v>
                </c:pt>
                <c:pt idx="340">
                  <c:v>43764</c:v>
                </c:pt>
                <c:pt idx="341">
                  <c:v>43765</c:v>
                </c:pt>
                <c:pt idx="342">
                  <c:v>43766</c:v>
                </c:pt>
                <c:pt idx="343">
                  <c:v>43767</c:v>
                </c:pt>
                <c:pt idx="344">
                  <c:v>43768</c:v>
                </c:pt>
                <c:pt idx="345">
                  <c:v>43769</c:v>
                </c:pt>
                <c:pt idx="346">
                  <c:v>43770</c:v>
                </c:pt>
                <c:pt idx="347">
                  <c:v>43771</c:v>
                </c:pt>
                <c:pt idx="348">
                  <c:v>43772</c:v>
                </c:pt>
                <c:pt idx="349">
                  <c:v>43773</c:v>
                </c:pt>
                <c:pt idx="350">
                  <c:v>43774</c:v>
                </c:pt>
                <c:pt idx="351">
                  <c:v>43775</c:v>
                </c:pt>
                <c:pt idx="352">
                  <c:v>43776</c:v>
                </c:pt>
                <c:pt idx="353">
                  <c:v>43777</c:v>
                </c:pt>
                <c:pt idx="354">
                  <c:v>43778</c:v>
                </c:pt>
                <c:pt idx="355">
                  <c:v>43779</c:v>
                </c:pt>
                <c:pt idx="356">
                  <c:v>43780</c:v>
                </c:pt>
                <c:pt idx="357">
                  <c:v>43781</c:v>
                </c:pt>
                <c:pt idx="358">
                  <c:v>43782</c:v>
                </c:pt>
                <c:pt idx="359">
                  <c:v>43783</c:v>
                </c:pt>
                <c:pt idx="360">
                  <c:v>43784</c:v>
                </c:pt>
                <c:pt idx="361">
                  <c:v>43785</c:v>
                </c:pt>
                <c:pt idx="362">
                  <c:v>43786</c:v>
                </c:pt>
                <c:pt idx="363">
                  <c:v>43787</c:v>
                </c:pt>
                <c:pt idx="364">
                  <c:v>43788</c:v>
                </c:pt>
                <c:pt idx="365">
                  <c:v>43789</c:v>
                </c:pt>
                <c:pt idx="366">
                  <c:v>43790</c:v>
                </c:pt>
                <c:pt idx="367">
                  <c:v>43791</c:v>
                </c:pt>
                <c:pt idx="368">
                  <c:v>43792</c:v>
                </c:pt>
                <c:pt idx="369">
                  <c:v>43793</c:v>
                </c:pt>
                <c:pt idx="370">
                  <c:v>43794</c:v>
                </c:pt>
                <c:pt idx="371">
                  <c:v>43795</c:v>
                </c:pt>
                <c:pt idx="372">
                  <c:v>43796</c:v>
                </c:pt>
                <c:pt idx="373">
                  <c:v>43797</c:v>
                </c:pt>
                <c:pt idx="374">
                  <c:v>43798</c:v>
                </c:pt>
                <c:pt idx="375">
                  <c:v>43799</c:v>
                </c:pt>
                <c:pt idx="376">
                  <c:v>43800</c:v>
                </c:pt>
                <c:pt idx="377">
                  <c:v>43801</c:v>
                </c:pt>
                <c:pt idx="378">
                  <c:v>43802</c:v>
                </c:pt>
                <c:pt idx="379">
                  <c:v>43803</c:v>
                </c:pt>
                <c:pt idx="380">
                  <c:v>43804</c:v>
                </c:pt>
                <c:pt idx="381">
                  <c:v>43805</c:v>
                </c:pt>
                <c:pt idx="382">
                  <c:v>43806</c:v>
                </c:pt>
                <c:pt idx="383">
                  <c:v>43807</c:v>
                </c:pt>
                <c:pt idx="384">
                  <c:v>43808</c:v>
                </c:pt>
                <c:pt idx="385">
                  <c:v>43809</c:v>
                </c:pt>
                <c:pt idx="386">
                  <c:v>43810</c:v>
                </c:pt>
                <c:pt idx="387">
                  <c:v>43811</c:v>
                </c:pt>
                <c:pt idx="388">
                  <c:v>43812</c:v>
                </c:pt>
                <c:pt idx="389">
                  <c:v>43813</c:v>
                </c:pt>
                <c:pt idx="390">
                  <c:v>43814</c:v>
                </c:pt>
                <c:pt idx="391">
                  <c:v>43815</c:v>
                </c:pt>
                <c:pt idx="392">
                  <c:v>43816</c:v>
                </c:pt>
                <c:pt idx="393">
                  <c:v>43817</c:v>
                </c:pt>
                <c:pt idx="394">
                  <c:v>43818</c:v>
                </c:pt>
                <c:pt idx="395">
                  <c:v>43819</c:v>
                </c:pt>
                <c:pt idx="396">
                  <c:v>43820</c:v>
                </c:pt>
                <c:pt idx="397">
                  <c:v>43821</c:v>
                </c:pt>
                <c:pt idx="398">
                  <c:v>43822</c:v>
                </c:pt>
                <c:pt idx="399">
                  <c:v>43823</c:v>
                </c:pt>
                <c:pt idx="400">
                  <c:v>43824</c:v>
                </c:pt>
                <c:pt idx="401">
                  <c:v>43825</c:v>
                </c:pt>
                <c:pt idx="402">
                  <c:v>43826</c:v>
                </c:pt>
                <c:pt idx="403">
                  <c:v>43827</c:v>
                </c:pt>
                <c:pt idx="404">
                  <c:v>43828</c:v>
                </c:pt>
                <c:pt idx="405">
                  <c:v>43829</c:v>
                </c:pt>
                <c:pt idx="406">
                  <c:v>43830</c:v>
                </c:pt>
                <c:pt idx="407">
                  <c:v>43831</c:v>
                </c:pt>
                <c:pt idx="408">
                  <c:v>43832</c:v>
                </c:pt>
                <c:pt idx="409">
                  <c:v>43833</c:v>
                </c:pt>
                <c:pt idx="410">
                  <c:v>43834</c:v>
                </c:pt>
                <c:pt idx="411">
                  <c:v>43835</c:v>
                </c:pt>
                <c:pt idx="412">
                  <c:v>43836</c:v>
                </c:pt>
                <c:pt idx="413">
                  <c:v>43837</c:v>
                </c:pt>
                <c:pt idx="414">
                  <c:v>43838</c:v>
                </c:pt>
                <c:pt idx="415">
                  <c:v>43839</c:v>
                </c:pt>
                <c:pt idx="416">
                  <c:v>43840</c:v>
                </c:pt>
                <c:pt idx="417">
                  <c:v>43841</c:v>
                </c:pt>
                <c:pt idx="418">
                  <c:v>43842</c:v>
                </c:pt>
                <c:pt idx="419">
                  <c:v>43843</c:v>
                </c:pt>
                <c:pt idx="420">
                  <c:v>43844</c:v>
                </c:pt>
                <c:pt idx="421">
                  <c:v>43845</c:v>
                </c:pt>
                <c:pt idx="422">
                  <c:v>43846</c:v>
                </c:pt>
                <c:pt idx="423">
                  <c:v>43847</c:v>
                </c:pt>
                <c:pt idx="424">
                  <c:v>43848</c:v>
                </c:pt>
                <c:pt idx="425">
                  <c:v>43849</c:v>
                </c:pt>
                <c:pt idx="426">
                  <c:v>43850</c:v>
                </c:pt>
                <c:pt idx="427">
                  <c:v>43851</c:v>
                </c:pt>
                <c:pt idx="428">
                  <c:v>43852</c:v>
                </c:pt>
                <c:pt idx="429">
                  <c:v>43853</c:v>
                </c:pt>
                <c:pt idx="430">
                  <c:v>43854</c:v>
                </c:pt>
                <c:pt idx="431">
                  <c:v>43855</c:v>
                </c:pt>
                <c:pt idx="432">
                  <c:v>43856</c:v>
                </c:pt>
                <c:pt idx="433">
                  <c:v>43857</c:v>
                </c:pt>
                <c:pt idx="434">
                  <c:v>43858</c:v>
                </c:pt>
                <c:pt idx="435">
                  <c:v>43859</c:v>
                </c:pt>
                <c:pt idx="436">
                  <c:v>43860</c:v>
                </c:pt>
                <c:pt idx="437">
                  <c:v>43861</c:v>
                </c:pt>
                <c:pt idx="438">
                  <c:v>43862</c:v>
                </c:pt>
                <c:pt idx="439">
                  <c:v>43863</c:v>
                </c:pt>
                <c:pt idx="440">
                  <c:v>43864</c:v>
                </c:pt>
                <c:pt idx="441">
                  <c:v>43865</c:v>
                </c:pt>
                <c:pt idx="442">
                  <c:v>43866</c:v>
                </c:pt>
                <c:pt idx="443">
                  <c:v>43867</c:v>
                </c:pt>
                <c:pt idx="444">
                  <c:v>43868</c:v>
                </c:pt>
                <c:pt idx="445">
                  <c:v>43869</c:v>
                </c:pt>
                <c:pt idx="446">
                  <c:v>43870</c:v>
                </c:pt>
                <c:pt idx="447">
                  <c:v>43871</c:v>
                </c:pt>
                <c:pt idx="448">
                  <c:v>43872</c:v>
                </c:pt>
                <c:pt idx="449">
                  <c:v>43873</c:v>
                </c:pt>
                <c:pt idx="450">
                  <c:v>43874</c:v>
                </c:pt>
                <c:pt idx="451">
                  <c:v>43875</c:v>
                </c:pt>
                <c:pt idx="452">
                  <c:v>43876</c:v>
                </c:pt>
                <c:pt idx="453">
                  <c:v>43877</c:v>
                </c:pt>
                <c:pt idx="454">
                  <c:v>43878</c:v>
                </c:pt>
                <c:pt idx="455">
                  <c:v>43879</c:v>
                </c:pt>
                <c:pt idx="456">
                  <c:v>43880</c:v>
                </c:pt>
                <c:pt idx="457">
                  <c:v>43881</c:v>
                </c:pt>
                <c:pt idx="458">
                  <c:v>43882</c:v>
                </c:pt>
                <c:pt idx="459">
                  <c:v>43883</c:v>
                </c:pt>
                <c:pt idx="460">
                  <c:v>43884</c:v>
                </c:pt>
                <c:pt idx="461">
                  <c:v>43885</c:v>
                </c:pt>
                <c:pt idx="462">
                  <c:v>43886</c:v>
                </c:pt>
                <c:pt idx="463">
                  <c:v>43887</c:v>
                </c:pt>
                <c:pt idx="464">
                  <c:v>43888</c:v>
                </c:pt>
                <c:pt idx="465">
                  <c:v>43889</c:v>
                </c:pt>
                <c:pt idx="466">
                  <c:v>43890</c:v>
                </c:pt>
                <c:pt idx="467">
                  <c:v>43891</c:v>
                </c:pt>
                <c:pt idx="468">
                  <c:v>43892</c:v>
                </c:pt>
                <c:pt idx="469">
                  <c:v>43893</c:v>
                </c:pt>
                <c:pt idx="470">
                  <c:v>43894</c:v>
                </c:pt>
                <c:pt idx="471">
                  <c:v>43895</c:v>
                </c:pt>
                <c:pt idx="472">
                  <c:v>43896</c:v>
                </c:pt>
                <c:pt idx="473">
                  <c:v>43897</c:v>
                </c:pt>
                <c:pt idx="474">
                  <c:v>43898</c:v>
                </c:pt>
                <c:pt idx="475">
                  <c:v>43899</c:v>
                </c:pt>
                <c:pt idx="476">
                  <c:v>43900</c:v>
                </c:pt>
                <c:pt idx="477">
                  <c:v>43901</c:v>
                </c:pt>
                <c:pt idx="478">
                  <c:v>43902</c:v>
                </c:pt>
                <c:pt idx="479">
                  <c:v>43903</c:v>
                </c:pt>
                <c:pt idx="480">
                  <c:v>43904</c:v>
                </c:pt>
                <c:pt idx="481">
                  <c:v>43905</c:v>
                </c:pt>
                <c:pt idx="482">
                  <c:v>43906</c:v>
                </c:pt>
                <c:pt idx="483">
                  <c:v>43907</c:v>
                </c:pt>
                <c:pt idx="484">
                  <c:v>43908</c:v>
                </c:pt>
                <c:pt idx="485">
                  <c:v>43909</c:v>
                </c:pt>
                <c:pt idx="486">
                  <c:v>43910</c:v>
                </c:pt>
                <c:pt idx="487">
                  <c:v>43911</c:v>
                </c:pt>
                <c:pt idx="488">
                  <c:v>43912</c:v>
                </c:pt>
                <c:pt idx="489">
                  <c:v>43913</c:v>
                </c:pt>
                <c:pt idx="490">
                  <c:v>43914</c:v>
                </c:pt>
                <c:pt idx="491">
                  <c:v>43915</c:v>
                </c:pt>
                <c:pt idx="492">
                  <c:v>43916</c:v>
                </c:pt>
                <c:pt idx="493">
                  <c:v>43917</c:v>
                </c:pt>
                <c:pt idx="494">
                  <c:v>43918</c:v>
                </c:pt>
                <c:pt idx="495">
                  <c:v>43919</c:v>
                </c:pt>
                <c:pt idx="496">
                  <c:v>43920</c:v>
                </c:pt>
                <c:pt idx="497">
                  <c:v>43921</c:v>
                </c:pt>
                <c:pt idx="498">
                  <c:v>43922</c:v>
                </c:pt>
                <c:pt idx="499">
                  <c:v>43923</c:v>
                </c:pt>
                <c:pt idx="500">
                  <c:v>43924</c:v>
                </c:pt>
                <c:pt idx="501">
                  <c:v>43925</c:v>
                </c:pt>
                <c:pt idx="502">
                  <c:v>43926</c:v>
                </c:pt>
                <c:pt idx="503">
                  <c:v>43927</c:v>
                </c:pt>
                <c:pt idx="504">
                  <c:v>43928</c:v>
                </c:pt>
                <c:pt idx="505">
                  <c:v>43929</c:v>
                </c:pt>
                <c:pt idx="506">
                  <c:v>43930</c:v>
                </c:pt>
                <c:pt idx="507">
                  <c:v>43931</c:v>
                </c:pt>
                <c:pt idx="508">
                  <c:v>43932</c:v>
                </c:pt>
                <c:pt idx="509">
                  <c:v>43933</c:v>
                </c:pt>
                <c:pt idx="510">
                  <c:v>43934</c:v>
                </c:pt>
                <c:pt idx="511">
                  <c:v>43935</c:v>
                </c:pt>
                <c:pt idx="512">
                  <c:v>43936</c:v>
                </c:pt>
                <c:pt idx="513">
                  <c:v>43937</c:v>
                </c:pt>
                <c:pt idx="514">
                  <c:v>43938</c:v>
                </c:pt>
                <c:pt idx="515">
                  <c:v>43939</c:v>
                </c:pt>
                <c:pt idx="516">
                  <c:v>43940</c:v>
                </c:pt>
                <c:pt idx="517">
                  <c:v>43941</c:v>
                </c:pt>
                <c:pt idx="518">
                  <c:v>43942</c:v>
                </c:pt>
                <c:pt idx="519">
                  <c:v>43943</c:v>
                </c:pt>
                <c:pt idx="520">
                  <c:v>43944</c:v>
                </c:pt>
                <c:pt idx="521">
                  <c:v>43945</c:v>
                </c:pt>
                <c:pt idx="522">
                  <c:v>43946</c:v>
                </c:pt>
                <c:pt idx="523">
                  <c:v>43947</c:v>
                </c:pt>
                <c:pt idx="524">
                  <c:v>43948</c:v>
                </c:pt>
                <c:pt idx="525">
                  <c:v>43949</c:v>
                </c:pt>
                <c:pt idx="526">
                  <c:v>43950</c:v>
                </c:pt>
                <c:pt idx="527">
                  <c:v>43951</c:v>
                </c:pt>
                <c:pt idx="528">
                  <c:v>43952</c:v>
                </c:pt>
                <c:pt idx="529">
                  <c:v>43953</c:v>
                </c:pt>
                <c:pt idx="530">
                  <c:v>43954</c:v>
                </c:pt>
                <c:pt idx="531">
                  <c:v>43955</c:v>
                </c:pt>
                <c:pt idx="532">
                  <c:v>43956</c:v>
                </c:pt>
                <c:pt idx="533">
                  <c:v>43957</c:v>
                </c:pt>
                <c:pt idx="534">
                  <c:v>43958</c:v>
                </c:pt>
                <c:pt idx="535">
                  <c:v>43959</c:v>
                </c:pt>
                <c:pt idx="536">
                  <c:v>43960</c:v>
                </c:pt>
                <c:pt idx="537">
                  <c:v>43961</c:v>
                </c:pt>
                <c:pt idx="538">
                  <c:v>43962</c:v>
                </c:pt>
                <c:pt idx="539">
                  <c:v>43963</c:v>
                </c:pt>
                <c:pt idx="540">
                  <c:v>43964</c:v>
                </c:pt>
                <c:pt idx="541">
                  <c:v>43965</c:v>
                </c:pt>
                <c:pt idx="542">
                  <c:v>43966</c:v>
                </c:pt>
                <c:pt idx="543">
                  <c:v>43967</c:v>
                </c:pt>
                <c:pt idx="544">
                  <c:v>43968</c:v>
                </c:pt>
                <c:pt idx="545">
                  <c:v>43969</c:v>
                </c:pt>
                <c:pt idx="546">
                  <c:v>43970</c:v>
                </c:pt>
                <c:pt idx="547">
                  <c:v>43971</c:v>
                </c:pt>
                <c:pt idx="548">
                  <c:v>43972</c:v>
                </c:pt>
                <c:pt idx="549">
                  <c:v>43973</c:v>
                </c:pt>
                <c:pt idx="550">
                  <c:v>43974</c:v>
                </c:pt>
                <c:pt idx="551">
                  <c:v>43975</c:v>
                </c:pt>
                <c:pt idx="552">
                  <c:v>43976</c:v>
                </c:pt>
                <c:pt idx="553">
                  <c:v>43977</c:v>
                </c:pt>
              </c:numCache>
            </c:numRef>
          </c:cat>
          <c:val>
            <c:numRef>
              <c:f>运行数据!$CS$7:$CS$999</c:f>
              <c:numCache>
                <c:formatCode>#,##0_ </c:formatCode>
                <c:ptCount val="993"/>
                <c:pt idx="0">
                  <c:v>4631</c:v>
                </c:pt>
                <c:pt idx="1">
                  <c:v>4457</c:v>
                </c:pt>
                <c:pt idx="2">
                  <c:v>4331</c:v>
                </c:pt>
                <c:pt idx="3">
                  <c:v>4280</c:v>
                </c:pt>
                <c:pt idx="4">
                  <c:v>4116</c:v>
                </c:pt>
                <c:pt idx="5">
                  <c:v>3990</c:v>
                </c:pt>
                <c:pt idx="6">
                  <c:v>4245</c:v>
                </c:pt>
                <c:pt idx="7">
                  <c:v>4045</c:v>
                </c:pt>
                <c:pt idx="8">
                  <c:v>3947</c:v>
                </c:pt>
                <c:pt idx="9">
                  <c:v>4107</c:v>
                </c:pt>
                <c:pt idx="10">
                  <c:v>4103</c:v>
                </c:pt>
                <c:pt idx="11">
                  <c:v>4092</c:v>
                </c:pt>
                <c:pt idx="12">
                  <c:v>4353</c:v>
                </c:pt>
                <c:pt idx="13">
                  <c:v>4235</c:v>
                </c:pt>
                <c:pt idx="14">
                  <c:v>4122</c:v>
                </c:pt>
                <c:pt idx="15">
                  <c:v>4109</c:v>
                </c:pt>
                <c:pt idx="16">
                  <c:v>3981</c:v>
                </c:pt>
                <c:pt idx="17">
                  <c:v>3779</c:v>
                </c:pt>
                <c:pt idx="18">
                  <c:v>3763</c:v>
                </c:pt>
                <c:pt idx="19">
                  <c:v>3785</c:v>
                </c:pt>
                <c:pt idx="20">
                  <c:v>3787</c:v>
                </c:pt>
                <c:pt idx="21">
                  <c:v>3752</c:v>
                </c:pt>
                <c:pt idx="22">
                  <c:v>3641</c:v>
                </c:pt>
                <c:pt idx="23">
                  <c:v>3621</c:v>
                </c:pt>
                <c:pt idx="24">
                  <c:v>3762</c:v>
                </c:pt>
                <c:pt idx="25">
                  <c:v>3719</c:v>
                </c:pt>
                <c:pt idx="26">
                  <c:v>3575</c:v>
                </c:pt>
                <c:pt idx="27">
                  <c:v>3655</c:v>
                </c:pt>
                <c:pt idx="28">
                  <c:v>3829</c:v>
                </c:pt>
                <c:pt idx="29">
                  <c:v>3753</c:v>
                </c:pt>
                <c:pt idx="30">
                  <c:v>3786</c:v>
                </c:pt>
                <c:pt idx="31">
                  <c:v>4021</c:v>
                </c:pt>
                <c:pt idx="32">
                  <c:v>4003</c:v>
                </c:pt>
                <c:pt idx="33">
                  <c:v>4064</c:v>
                </c:pt>
                <c:pt idx="34">
                  <c:v>4263</c:v>
                </c:pt>
                <c:pt idx="35">
                  <c:v>4418</c:v>
                </c:pt>
                <c:pt idx="36">
                  <c:v>5069</c:v>
                </c:pt>
                <c:pt idx="37">
                  <c:v>4802</c:v>
                </c:pt>
                <c:pt idx="38">
                  <c:v>4967</c:v>
                </c:pt>
                <c:pt idx="39">
                  <c:v>3983</c:v>
                </c:pt>
                <c:pt idx="40">
                  <c:v>4762</c:v>
                </c:pt>
                <c:pt idx="41">
                  <c:v>4396</c:v>
                </c:pt>
                <c:pt idx="42">
                  <c:v>4336</c:v>
                </c:pt>
                <c:pt idx="43">
                  <c:v>4244</c:v>
                </c:pt>
                <c:pt idx="44">
                  <c:v>4107</c:v>
                </c:pt>
                <c:pt idx="45">
                  <c:v>4229</c:v>
                </c:pt>
                <c:pt idx="46">
                  <c:v>4208</c:v>
                </c:pt>
                <c:pt idx="47">
                  <c:v>4265</c:v>
                </c:pt>
                <c:pt idx="48">
                  <c:v>4062</c:v>
                </c:pt>
                <c:pt idx="49">
                  <c:v>3315</c:v>
                </c:pt>
                <c:pt idx="50">
                  <c:v>3593</c:v>
                </c:pt>
                <c:pt idx="51">
                  <c:v>4836</c:v>
                </c:pt>
                <c:pt idx="52">
                  <c:v>4198</c:v>
                </c:pt>
                <c:pt idx="53">
                  <c:v>3867</c:v>
                </c:pt>
                <c:pt idx="54">
                  <c:v>4167</c:v>
                </c:pt>
                <c:pt idx="55">
                  <c:v>4480</c:v>
                </c:pt>
                <c:pt idx="56">
                  <c:v>5152</c:v>
                </c:pt>
                <c:pt idx="57">
                  <c:v>4821</c:v>
                </c:pt>
                <c:pt idx="58">
                  <c:v>4066</c:v>
                </c:pt>
                <c:pt idx="59">
                  <c:v>4657</c:v>
                </c:pt>
                <c:pt idx="60">
                  <c:v>5275</c:v>
                </c:pt>
                <c:pt idx="61">
                  <c:v>4731</c:v>
                </c:pt>
                <c:pt idx="62">
                  <c:v>4350</c:v>
                </c:pt>
                <c:pt idx="63">
                  <c:v>4376</c:v>
                </c:pt>
                <c:pt idx="64">
                  <c:v>4784</c:v>
                </c:pt>
                <c:pt idx="65">
                  <c:v>4866</c:v>
                </c:pt>
                <c:pt idx="66">
                  <c:v>5021</c:v>
                </c:pt>
                <c:pt idx="67">
                  <c:v>4716</c:v>
                </c:pt>
                <c:pt idx="68">
                  <c:v>4101</c:v>
                </c:pt>
                <c:pt idx="69">
                  <c:v>4511</c:v>
                </c:pt>
                <c:pt idx="70">
                  <c:v>4688</c:v>
                </c:pt>
                <c:pt idx="71">
                  <c:v>4470</c:v>
                </c:pt>
                <c:pt idx="72">
                  <c:v>3966</c:v>
                </c:pt>
                <c:pt idx="73">
                  <c:v>4149</c:v>
                </c:pt>
                <c:pt idx="74">
                  <c:v>4322</c:v>
                </c:pt>
                <c:pt idx="75">
                  <c:v>4198</c:v>
                </c:pt>
                <c:pt idx="76">
                  <c:v>4142</c:v>
                </c:pt>
                <c:pt idx="77">
                  <c:v>3946</c:v>
                </c:pt>
                <c:pt idx="78">
                  <c:v>4018</c:v>
                </c:pt>
                <c:pt idx="79">
                  <c:v>4258</c:v>
                </c:pt>
                <c:pt idx="80">
                  <c:v>4580</c:v>
                </c:pt>
                <c:pt idx="81">
                  <c:v>4155</c:v>
                </c:pt>
                <c:pt idx="82">
                  <c:v>3850</c:v>
                </c:pt>
                <c:pt idx="83">
                  <c:v>3762</c:v>
                </c:pt>
                <c:pt idx="84">
                  <c:v>3632</c:v>
                </c:pt>
                <c:pt idx="85">
                  <c:v>3708</c:v>
                </c:pt>
                <c:pt idx="86">
                  <c:v>3824</c:v>
                </c:pt>
                <c:pt idx="87">
                  <c:v>4007</c:v>
                </c:pt>
                <c:pt idx="88">
                  <c:v>4373</c:v>
                </c:pt>
                <c:pt idx="89">
                  <c:v>4233</c:v>
                </c:pt>
                <c:pt idx="90">
                  <c:v>4332</c:v>
                </c:pt>
                <c:pt idx="91">
                  <c:v>4900</c:v>
                </c:pt>
                <c:pt idx="92">
                  <c:v>5374</c:v>
                </c:pt>
                <c:pt idx="93">
                  <c:v>6764</c:v>
                </c:pt>
                <c:pt idx="94">
                  <c:v>6320</c:v>
                </c:pt>
                <c:pt idx="95">
                  <c:v>5943</c:v>
                </c:pt>
                <c:pt idx="96">
                  <c:v>5600</c:v>
                </c:pt>
                <c:pt idx="97">
                  <c:v>5026</c:v>
                </c:pt>
                <c:pt idx="98">
                  <c:v>5303</c:v>
                </c:pt>
                <c:pt idx="99">
                  <c:v>5840</c:v>
                </c:pt>
                <c:pt idx="100">
                  <c:v>5470</c:v>
                </c:pt>
                <c:pt idx="101">
                  <c:v>6357</c:v>
                </c:pt>
                <c:pt idx="102">
                  <c:v>6822</c:v>
                </c:pt>
                <c:pt idx="103">
                  <c:v>5961</c:v>
                </c:pt>
                <c:pt idx="104">
                  <c:v>5842</c:v>
                </c:pt>
                <c:pt idx="105">
                  <c:v>6162</c:v>
                </c:pt>
                <c:pt idx="106">
                  <c:v>5628</c:v>
                </c:pt>
                <c:pt idx="107">
                  <c:v>5404</c:v>
                </c:pt>
                <c:pt idx="108">
                  <c:v>5367</c:v>
                </c:pt>
                <c:pt idx="109">
                  <c:v>5328</c:v>
                </c:pt>
                <c:pt idx="110">
                  <c:v>5161</c:v>
                </c:pt>
                <c:pt idx="111">
                  <c:v>5482</c:v>
                </c:pt>
                <c:pt idx="112">
                  <c:v>5622</c:v>
                </c:pt>
                <c:pt idx="113">
                  <c:v>5621</c:v>
                </c:pt>
                <c:pt idx="114">
                  <c:v>5723</c:v>
                </c:pt>
                <c:pt idx="115">
                  <c:v>5253</c:v>
                </c:pt>
                <c:pt idx="116">
                  <c:v>4675</c:v>
                </c:pt>
                <c:pt idx="117">
                  <c:v>5307</c:v>
                </c:pt>
                <c:pt idx="118">
                  <c:v>5939</c:v>
                </c:pt>
                <c:pt idx="119">
                  <c:v>5816</c:v>
                </c:pt>
                <c:pt idx="120">
                  <c:v>5171</c:v>
                </c:pt>
                <c:pt idx="121">
                  <c:v>5705</c:v>
                </c:pt>
                <c:pt idx="122">
                  <c:v>5045</c:v>
                </c:pt>
                <c:pt idx="123">
                  <c:v>4985</c:v>
                </c:pt>
                <c:pt idx="124">
                  <c:v>5109</c:v>
                </c:pt>
                <c:pt idx="125">
                  <c:v>5256</c:v>
                </c:pt>
                <c:pt idx="126">
                  <c:v>5673</c:v>
                </c:pt>
                <c:pt idx="127">
                  <c:v>4569</c:v>
                </c:pt>
                <c:pt idx="128">
                  <c:v>4363</c:v>
                </c:pt>
                <c:pt idx="129">
                  <c:v>5151</c:v>
                </c:pt>
                <c:pt idx="130">
                  <c:v>5207</c:v>
                </c:pt>
                <c:pt idx="131">
                  <c:v>5135</c:v>
                </c:pt>
                <c:pt idx="132">
                  <c:v>5112</c:v>
                </c:pt>
                <c:pt idx="133">
                  <c:v>5229</c:v>
                </c:pt>
                <c:pt idx="134">
                  <c:v>5658</c:v>
                </c:pt>
                <c:pt idx="135">
                  <c:v>6129</c:v>
                </c:pt>
                <c:pt idx="136">
                  <c:v>5899</c:v>
                </c:pt>
                <c:pt idx="137">
                  <c:v>5508</c:v>
                </c:pt>
                <c:pt idx="138">
                  <c:v>6030</c:v>
                </c:pt>
                <c:pt idx="139">
                  <c:v>6033</c:v>
                </c:pt>
                <c:pt idx="140">
                  <c:v>5994</c:v>
                </c:pt>
                <c:pt idx="141">
                  <c:v>4168</c:v>
                </c:pt>
                <c:pt idx="142">
                  <c:v>3457</c:v>
                </c:pt>
                <c:pt idx="143">
                  <c:v>3149</c:v>
                </c:pt>
                <c:pt idx="144">
                  <c:v>2996</c:v>
                </c:pt>
                <c:pt idx="145">
                  <c:v>2988</c:v>
                </c:pt>
                <c:pt idx="146">
                  <c:v>3303</c:v>
                </c:pt>
                <c:pt idx="147">
                  <c:v>3270</c:v>
                </c:pt>
                <c:pt idx="148">
                  <c:v>3319</c:v>
                </c:pt>
                <c:pt idx="149">
                  <c:v>3517</c:v>
                </c:pt>
                <c:pt idx="150">
                  <c:v>3532</c:v>
                </c:pt>
                <c:pt idx="151">
                  <c:v>1923</c:v>
                </c:pt>
                <c:pt idx="152">
                  <c:v>2697</c:v>
                </c:pt>
                <c:pt idx="153">
                  <c:v>3251</c:v>
                </c:pt>
                <c:pt idx="154">
                  <c:v>3736</c:v>
                </c:pt>
                <c:pt idx="155">
                  <c:v>3641</c:v>
                </c:pt>
                <c:pt idx="156">
                  <c:v>2939</c:v>
                </c:pt>
                <c:pt idx="157">
                  <c:v>2589</c:v>
                </c:pt>
                <c:pt idx="158">
                  <c:v>3234</c:v>
                </c:pt>
                <c:pt idx="159">
                  <c:v>4141</c:v>
                </c:pt>
                <c:pt idx="160">
                  <c:v>4077</c:v>
                </c:pt>
                <c:pt idx="161">
                  <c:v>4678</c:v>
                </c:pt>
                <c:pt idx="162">
                  <c:v>5277</c:v>
                </c:pt>
                <c:pt idx="163">
                  <c:v>5506</c:v>
                </c:pt>
                <c:pt idx="164">
                  <c:v>5423</c:v>
                </c:pt>
                <c:pt idx="165">
                  <c:v>5434</c:v>
                </c:pt>
                <c:pt idx="166">
                  <c:v>5481</c:v>
                </c:pt>
                <c:pt idx="167">
                  <c:v>5441</c:v>
                </c:pt>
                <c:pt idx="168">
                  <c:v>5328</c:v>
                </c:pt>
                <c:pt idx="169">
                  <c:v>5484</c:v>
                </c:pt>
                <c:pt idx="170">
                  <c:v>4872</c:v>
                </c:pt>
                <c:pt idx="171">
                  <c:v>5336</c:v>
                </c:pt>
                <c:pt idx="172">
                  <c:v>5207</c:v>
                </c:pt>
                <c:pt idx="173">
                  <c:v>4844</c:v>
                </c:pt>
                <c:pt idx="174">
                  <c:v>4329</c:v>
                </c:pt>
                <c:pt idx="175">
                  <c:v>4619</c:v>
                </c:pt>
                <c:pt idx="176">
                  <c:v>4598</c:v>
                </c:pt>
                <c:pt idx="177">
                  <c:v>4322</c:v>
                </c:pt>
                <c:pt idx="178">
                  <c:v>4222</c:v>
                </c:pt>
                <c:pt idx="179">
                  <c:v>4214</c:v>
                </c:pt>
                <c:pt idx="180">
                  <c:v>3963</c:v>
                </c:pt>
                <c:pt idx="181">
                  <c:v>4071</c:v>
                </c:pt>
                <c:pt idx="182">
                  <c:v>4365</c:v>
                </c:pt>
                <c:pt idx="183">
                  <c:v>4334</c:v>
                </c:pt>
                <c:pt idx="184">
                  <c:v>4355</c:v>
                </c:pt>
                <c:pt idx="185">
                  <c:v>4073</c:v>
                </c:pt>
                <c:pt idx="186">
                  <c:v>3685</c:v>
                </c:pt>
                <c:pt idx="187">
                  <c:v>3747</c:v>
                </c:pt>
                <c:pt idx="188">
                  <c:v>3836</c:v>
                </c:pt>
                <c:pt idx="189">
                  <c:v>4360</c:v>
                </c:pt>
                <c:pt idx="190">
                  <c:v>4599</c:v>
                </c:pt>
                <c:pt idx="191">
                  <c:v>4463</c:v>
                </c:pt>
                <c:pt idx="192">
                  <c:v>4205</c:v>
                </c:pt>
                <c:pt idx="193">
                  <c:v>3581</c:v>
                </c:pt>
                <c:pt idx="194">
                  <c:v>3992</c:v>
                </c:pt>
                <c:pt idx="195">
                  <c:v>4411</c:v>
                </c:pt>
                <c:pt idx="196">
                  <c:v>4418</c:v>
                </c:pt>
                <c:pt idx="197">
                  <c:v>4510</c:v>
                </c:pt>
                <c:pt idx="198">
                  <c:v>4226</c:v>
                </c:pt>
                <c:pt idx="199">
                  <c:v>3772</c:v>
                </c:pt>
                <c:pt idx="200">
                  <c:v>3614</c:v>
                </c:pt>
                <c:pt idx="201">
                  <c:v>3933</c:v>
                </c:pt>
                <c:pt idx="202">
                  <c:v>3605</c:v>
                </c:pt>
                <c:pt idx="203">
                  <c:v>3549</c:v>
                </c:pt>
                <c:pt idx="204">
                  <c:v>3683</c:v>
                </c:pt>
                <c:pt idx="205">
                  <c:v>3698</c:v>
                </c:pt>
                <c:pt idx="206">
                  <c:v>4375</c:v>
                </c:pt>
                <c:pt idx="207">
                  <c:v>4264</c:v>
                </c:pt>
                <c:pt idx="208">
                  <c:v>4309</c:v>
                </c:pt>
                <c:pt idx="209">
                  <c:v>4313</c:v>
                </c:pt>
                <c:pt idx="210">
                  <c:v>4177</c:v>
                </c:pt>
                <c:pt idx="211">
                  <c:v>4224</c:v>
                </c:pt>
                <c:pt idx="212">
                  <c:v>3558</c:v>
                </c:pt>
                <c:pt idx="213">
                  <c:v>3393</c:v>
                </c:pt>
                <c:pt idx="214">
                  <c:v>3421</c:v>
                </c:pt>
                <c:pt idx="215">
                  <c:v>3403</c:v>
                </c:pt>
                <c:pt idx="216">
                  <c:v>3475</c:v>
                </c:pt>
                <c:pt idx="217">
                  <c:v>3219</c:v>
                </c:pt>
                <c:pt idx="218">
                  <c:v>3388</c:v>
                </c:pt>
                <c:pt idx="219">
                  <c:v>3664</c:v>
                </c:pt>
                <c:pt idx="220">
                  <c:v>3677</c:v>
                </c:pt>
                <c:pt idx="221">
                  <c:v>3612</c:v>
                </c:pt>
                <c:pt idx="222">
                  <c:v>3728</c:v>
                </c:pt>
                <c:pt idx="223">
                  <c:v>327</c:v>
                </c:pt>
                <c:pt idx="224">
                  <c:v>3730</c:v>
                </c:pt>
                <c:pt idx="225">
                  <c:v>3744</c:v>
                </c:pt>
                <c:pt idx="226">
                  <c:v>3648</c:v>
                </c:pt>
                <c:pt idx="227">
                  <c:v>3532</c:v>
                </c:pt>
                <c:pt idx="228">
                  <c:v>3677</c:v>
                </c:pt>
                <c:pt idx="229">
                  <c:v>3559</c:v>
                </c:pt>
                <c:pt idx="230">
                  <c:v>3347</c:v>
                </c:pt>
                <c:pt idx="231">
                  <c:v>3053</c:v>
                </c:pt>
                <c:pt idx="232">
                  <c:v>3319</c:v>
                </c:pt>
                <c:pt idx="233">
                  <c:v>3529</c:v>
                </c:pt>
                <c:pt idx="234">
                  <c:v>3487</c:v>
                </c:pt>
                <c:pt idx="235">
                  <c:v>3578</c:v>
                </c:pt>
                <c:pt idx="236">
                  <c:v>3936</c:v>
                </c:pt>
                <c:pt idx="237">
                  <c:v>4055</c:v>
                </c:pt>
                <c:pt idx="238">
                  <c:v>3671</c:v>
                </c:pt>
                <c:pt idx="239">
                  <c:v>3695</c:v>
                </c:pt>
                <c:pt idx="240">
                  <c:v>3944</c:v>
                </c:pt>
                <c:pt idx="241">
                  <c:v>3998</c:v>
                </c:pt>
                <c:pt idx="242">
                  <c:v>4175</c:v>
                </c:pt>
                <c:pt idx="243">
                  <c:v>4302</c:v>
                </c:pt>
                <c:pt idx="244">
                  <c:v>4167</c:v>
                </c:pt>
                <c:pt idx="245">
                  <c:v>4533</c:v>
                </c:pt>
                <c:pt idx="246">
                  <c:v>4583</c:v>
                </c:pt>
                <c:pt idx="247">
                  <c:v>4293</c:v>
                </c:pt>
                <c:pt idx="248">
                  <c:v>4315</c:v>
                </c:pt>
                <c:pt idx="249">
                  <c:v>4342</c:v>
                </c:pt>
                <c:pt idx="250">
                  <c:v>4232</c:v>
                </c:pt>
                <c:pt idx="251">
                  <c:v>4396</c:v>
                </c:pt>
                <c:pt idx="252">
                  <c:v>4982</c:v>
                </c:pt>
                <c:pt idx="253">
                  <c:v>5311</c:v>
                </c:pt>
                <c:pt idx="254">
                  <c:v>5058</c:v>
                </c:pt>
                <c:pt idx="255">
                  <c:v>4779</c:v>
                </c:pt>
                <c:pt idx="256">
                  <c:v>4713</c:v>
                </c:pt>
                <c:pt idx="257">
                  <c:v>4336</c:v>
                </c:pt>
                <c:pt idx="258">
                  <c:v>4221</c:v>
                </c:pt>
                <c:pt idx="259">
                  <c:v>3952</c:v>
                </c:pt>
                <c:pt idx="260">
                  <c:v>3897</c:v>
                </c:pt>
                <c:pt idx="261">
                  <c:v>3951</c:v>
                </c:pt>
                <c:pt idx="262">
                  <c:v>3602</c:v>
                </c:pt>
                <c:pt idx="263">
                  <c:v>3334</c:v>
                </c:pt>
                <c:pt idx="264">
                  <c:v>3197</c:v>
                </c:pt>
                <c:pt idx="265">
                  <c:v>3319</c:v>
                </c:pt>
                <c:pt idx="266">
                  <c:v>3131</c:v>
                </c:pt>
                <c:pt idx="267">
                  <c:v>3231</c:v>
                </c:pt>
                <c:pt idx="268">
                  <c:v>3199</c:v>
                </c:pt>
                <c:pt idx="269">
                  <c:v>3215</c:v>
                </c:pt>
                <c:pt idx="270">
                  <c:v>3112</c:v>
                </c:pt>
                <c:pt idx="271">
                  <c:v>2983</c:v>
                </c:pt>
                <c:pt idx="272">
                  <c:v>2995</c:v>
                </c:pt>
                <c:pt idx="273">
                  <c:v>2928</c:v>
                </c:pt>
                <c:pt idx="274">
                  <c:v>2966</c:v>
                </c:pt>
                <c:pt idx="275">
                  <c:v>3019</c:v>
                </c:pt>
                <c:pt idx="276">
                  <c:v>2894</c:v>
                </c:pt>
                <c:pt idx="277">
                  <c:v>2958</c:v>
                </c:pt>
                <c:pt idx="278">
                  <c:v>2870</c:v>
                </c:pt>
                <c:pt idx="279">
                  <c:v>3010</c:v>
                </c:pt>
                <c:pt idx="280">
                  <c:v>3008</c:v>
                </c:pt>
                <c:pt idx="281">
                  <c:v>3960</c:v>
                </c:pt>
                <c:pt idx="282">
                  <c:v>2749</c:v>
                </c:pt>
                <c:pt idx="283">
                  <c:v>2882</c:v>
                </c:pt>
                <c:pt idx="284">
                  <c:v>2724</c:v>
                </c:pt>
                <c:pt idx="285">
                  <c:v>2640</c:v>
                </c:pt>
                <c:pt idx="286">
                  <c:v>2613</c:v>
                </c:pt>
                <c:pt idx="287">
                  <c:v>2899</c:v>
                </c:pt>
                <c:pt idx="288">
                  <c:v>2920</c:v>
                </c:pt>
                <c:pt idx="289">
                  <c:v>3061</c:v>
                </c:pt>
                <c:pt idx="290">
                  <c:v>3098</c:v>
                </c:pt>
                <c:pt idx="291">
                  <c:v>3309</c:v>
                </c:pt>
                <c:pt idx="292">
                  <c:v>3424</c:v>
                </c:pt>
                <c:pt idx="293">
                  <c:v>3647</c:v>
                </c:pt>
                <c:pt idx="294">
                  <c:v>3650</c:v>
                </c:pt>
                <c:pt idx="295">
                  <c:v>4162</c:v>
                </c:pt>
                <c:pt idx="296">
                  <c:v>3722</c:v>
                </c:pt>
                <c:pt idx="297">
                  <c:v>3860</c:v>
                </c:pt>
                <c:pt idx="298">
                  <c:v>3933</c:v>
                </c:pt>
                <c:pt idx="299">
                  <c:v>3786</c:v>
                </c:pt>
                <c:pt idx="300">
                  <c:v>3708</c:v>
                </c:pt>
                <c:pt idx="301">
                  <c:v>3735</c:v>
                </c:pt>
                <c:pt idx="302">
                  <c:v>3616</c:v>
                </c:pt>
                <c:pt idx="303">
                  <c:v>3639</c:v>
                </c:pt>
                <c:pt idx="304">
                  <c:v>3350</c:v>
                </c:pt>
                <c:pt idx="305">
                  <c:v>3232</c:v>
                </c:pt>
                <c:pt idx="306">
                  <c:v>3173</c:v>
                </c:pt>
                <c:pt idx="307">
                  <c:v>3343</c:v>
                </c:pt>
                <c:pt idx="308">
                  <c:v>3455</c:v>
                </c:pt>
                <c:pt idx="309">
                  <c:v>3506</c:v>
                </c:pt>
                <c:pt idx="310">
                  <c:v>3463</c:v>
                </c:pt>
                <c:pt idx="311">
                  <c:v>3522</c:v>
                </c:pt>
                <c:pt idx="312">
                  <c:v>3593</c:v>
                </c:pt>
                <c:pt idx="313">
                  <c:v>3620</c:v>
                </c:pt>
                <c:pt idx="314">
                  <c:v>3592</c:v>
                </c:pt>
                <c:pt idx="315">
                  <c:v>3303</c:v>
                </c:pt>
                <c:pt idx="316">
                  <c:v>3464</c:v>
                </c:pt>
                <c:pt idx="317">
                  <c:v>3430</c:v>
                </c:pt>
                <c:pt idx="318">
                  <c:v>3327</c:v>
                </c:pt>
                <c:pt idx="319">
                  <c:v>3186</c:v>
                </c:pt>
                <c:pt idx="320">
                  <c:v>3102</c:v>
                </c:pt>
                <c:pt idx="321">
                  <c:v>3010</c:v>
                </c:pt>
                <c:pt idx="322">
                  <c:v>3055</c:v>
                </c:pt>
                <c:pt idx="323">
                  <c:v>2621</c:v>
                </c:pt>
                <c:pt idx="324">
                  <c:v>3188</c:v>
                </c:pt>
                <c:pt idx="325">
                  <c:v>3140</c:v>
                </c:pt>
                <c:pt idx="326">
                  <c:v>2994</c:v>
                </c:pt>
                <c:pt idx="327">
                  <c:v>2902</c:v>
                </c:pt>
                <c:pt idx="328">
                  <c:v>2679</c:v>
                </c:pt>
                <c:pt idx="329">
                  <c:v>2554</c:v>
                </c:pt>
                <c:pt idx="330">
                  <c:v>2534</c:v>
                </c:pt>
                <c:pt idx="331">
                  <c:v>2464</c:v>
                </c:pt>
                <c:pt idx="332">
                  <c:v>2417</c:v>
                </c:pt>
                <c:pt idx="333">
                  <c:v>2363</c:v>
                </c:pt>
                <c:pt idx="334">
                  <c:v>2271</c:v>
                </c:pt>
                <c:pt idx="335">
                  <c:v>2109</c:v>
                </c:pt>
                <c:pt idx="336">
                  <c:v>2126</c:v>
                </c:pt>
                <c:pt idx="337">
                  <c:v>2130</c:v>
                </c:pt>
                <c:pt idx="338">
                  <c:v>2099</c:v>
                </c:pt>
                <c:pt idx="339">
                  <c:v>2226</c:v>
                </c:pt>
                <c:pt idx="340">
                  <c:v>2213</c:v>
                </c:pt>
                <c:pt idx="341">
                  <c:v>2099</c:v>
                </c:pt>
                <c:pt idx="342">
                  <c:v>2189</c:v>
                </c:pt>
                <c:pt idx="343">
                  <c:v>2348</c:v>
                </c:pt>
                <c:pt idx="344">
                  <c:v>2417</c:v>
                </c:pt>
                <c:pt idx="345">
                  <c:v>2384</c:v>
                </c:pt>
                <c:pt idx="346">
                  <c:v>2363</c:v>
                </c:pt>
                <c:pt idx="347">
                  <c:v>2558</c:v>
                </c:pt>
                <c:pt idx="348">
                  <c:v>2596</c:v>
                </c:pt>
                <c:pt idx="349">
                  <c:v>2550</c:v>
                </c:pt>
                <c:pt idx="350">
                  <c:v>2474</c:v>
                </c:pt>
                <c:pt idx="351">
                  <c:v>2551</c:v>
                </c:pt>
                <c:pt idx="352">
                  <c:v>2516</c:v>
                </c:pt>
                <c:pt idx="353">
                  <c:v>2460</c:v>
                </c:pt>
                <c:pt idx="354">
                  <c:v>2410</c:v>
                </c:pt>
                <c:pt idx="355">
                  <c:v>2470</c:v>
                </c:pt>
                <c:pt idx="356">
                  <c:v>2513</c:v>
                </c:pt>
                <c:pt idx="357">
                  <c:v>2497</c:v>
                </c:pt>
                <c:pt idx="358">
                  <c:v>2506</c:v>
                </c:pt>
                <c:pt idx="359">
                  <c:v>2818</c:v>
                </c:pt>
                <c:pt idx="360">
                  <c:v>3876</c:v>
                </c:pt>
                <c:pt idx="361">
                  <c:v>3318</c:v>
                </c:pt>
                <c:pt idx="362">
                  <c:v>3296</c:v>
                </c:pt>
                <c:pt idx="363">
                  <c:v>2736</c:v>
                </c:pt>
                <c:pt idx="364">
                  <c:v>3122</c:v>
                </c:pt>
                <c:pt idx="365">
                  <c:v>3410</c:v>
                </c:pt>
                <c:pt idx="366">
                  <c:v>3805</c:v>
                </c:pt>
                <c:pt idx="367">
                  <c:v>4253</c:v>
                </c:pt>
                <c:pt idx="368">
                  <c:v>4217</c:v>
                </c:pt>
                <c:pt idx="369">
                  <c:v>4300</c:v>
                </c:pt>
                <c:pt idx="370">
                  <c:v>4141</c:v>
                </c:pt>
                <c:pt idx="371">
                  <c:v>3806</c:v>
                </c:pt>
                <c:pt idx="372">
                  <c:v>3418</c:v>
                </c:pt>
                <c:pt idx="373">
                  <c:v>3644</c:v>
                </c:pt>
                <c:pt idx="374">
                  <c:v>3958</c:v>
                </c:pt>
                <c:pt idx="375">
                  <c:v>4009</c:v>
                </c:pt>
                <c:pt idx="376">
                  <c:v>3366</c:v>
                </c:pt>
                <c:pt idx="377">
                  <c:v>3034</c:v>
                </c:pt>
                <c:pt idx="378">
                  <c:v>3308</c:v>
                </c:pt>
                <c:pt idx="379">
                  <c:v>3573</c:v>
                </c:pt>
                <c:pt idx="380">
                  <c:v>3535</c:v>
                </c:pt>
                <c:pt idx="381">
                  <c:v>3479</c:v>
                </c:pt>
                <c:pt idx="382">
                  <c:v>3605</c:v>
                </c:pt>
                <c:pt idx="383">
                  <c:v>3567</c:v>
                </c:pt>
                <c:pt idx="384">
                  <c:v>3753</c:v>
                </c:pt>
                <c:pt idx="385">
                  <c:v>3735</c:v>
                </c:pt>
                <c:pt idx="386">
                  <c:v>3735</c:v>
                </c:pt>
                <c:pt idx="387">
                  <c:v>3908</c:v>
                </c:pt>
                <c:pt idx="388">
                  <c:v>3879</c:v>
                </c:pt>
                <c:pt idx="389">
                  <c:v>3830</c:v>
                </c:pt>
                <c:pt idx="390">
                  <c:v>3909</c:v>
                </c:pt>
                <c:pt idx="391">
                  <c:v>3964</c:v>
                </c:pt>
                <c:pt idx="392">
                  <c:v>3441</c:v>
                </c:pt>
                <c:pt idx="393">
                  <c:v>3201</c:v>
                </c:pt>
                <c:pt idx="394">
                  <c:v>3277</c:v>
                </c:pt>
                <c:pt idx="395">
                  <c:v>3175</c:v>
                </c:pt>
                <c:pt idx="396">
                  <c:v>3365</c:v>
                </c:pt>
                <c:pt idx="397">
                  <c:v>4469</c:v>
                </c:pt>
                <c:pt idx="398">
                  <c:v>3106</c:v>
                </c:pt>
                <c:pt idx="399">
                  <c:v>3216</c:v>
                </c:pt>
                <c:pt idx="400">
                  <c:v>3165</c:v>
                </c:pt>
                <c:pt idx="401">
                  <c:v>3210</c:v>
                </c:pt>
                <c:pt idx="402">
                  <c:v>3078</c:v>
                </c:pt>
                <c:pt idx="403">
                  <c:v>3480</c:v>
                </c:pt>
                <c:pt idx="404">
                  <c:v>3379</c:v>
                </c:pt>
                <c:pt idx="405">
                  <c:v>3682</c:v>
                </c:pt>
                <c:pt idx="406">
                  <c:v>3716</c:v>
                </c:pt>
                <c:pt idx="407">
                  <c:v>3383</c:v>
                </c:pt>
                <c:pt idx="408">
                  <c:v>3497</c:v>
                </c:pt>
                <c:pt idx="409">
                  <c:v>3758</c:v>
                </c:pt>
                <c:pt idx="410">
                  <c:v>3587</c:v>
                </c:pt>
                <c:pt idx="411">
                  <c:v>3768</c:v>
                </c:pt>
                <c:pt idx="412">
                  <c:v>3482</c:v>
                </c:pt>
                <c:pt idx="413">
                  <c:v>3769</c:v>
                </c:pt>
                <c:pt idx="414">
                  <c:v>3372</c:v>
                </c:pt>
                <c:pt idx="415">
                  <c:v>3327</c:v>
                </c:pt>
                <c:pt idx="416">
                  <c:v>3310</c:v>
                </c:pt>
                <c:pt idx="417">
                  <c:v>3520</c:v>
                </c:pt>
                <c:pt idx="418">
                  <c:v>3095</c:v>
                </c:pt>
                <c:pt idx="419">
                  <c:v>3127</c:v>
                </c:pt>
                <c:pt idx="420">
                  <c:v>3019</c:v>
                </c:pt>
                <c:pt idx="421">
                  <c:v>2704</c:v>
                </c:pt>
                <c:pt idx="422">
                  <c:v>2977</c:v>
                </c:pt>
                <c:pt idx="423">
                  <c:v>3133</c:v>
                </c:pt>
                <c:pt idx="424">
                  <c:v>3406</c:v>
                </c:pt>
                <c:pt idx="425">
                  <c:v>3921</c:v>
                </c:pt>
                <c:pt idx="426">
                  <c:v>3520</c:v>
                </c:pt>
                <c:pt idx="427">
                  <c:v>3131</c:v>
                </c:pt>
                <c:pt idx="428">
                  <c:v>2725</c:v>
                </c:pt>
                <c:pt idx="429">
                  <c:v>2933</c:v>
                </c:pt>
                <c:pt idx="430">
                  <c:v>2703</c:v>
                </c:pt>
                <c:pt idx="431">
                  <c:v>3082</c:v>
                </c:pt>
                <c:pt idx="432">
                  <c:v>2863</c:v>
                </c:pt>
                <c:pt idx="433">
                  <c:v>2864</c:v>
                </c:pt>
                <c:pt idx="434">
                  <c:v>2563</c:v>
                </c:pt>
                <c:pt idx="435">
                  <c:v>2769</c:v>
                </c:pt>
                <c:pt idx="436">
                  <c:v>2680</c:v>
                </c:pt>
                <c:pt idx="437">
                  <c:v>2854</c:v>
                </c:pt>
                <c:pt idx="438">
                  <c:v>2848</c:v>
                </c:pt>
                <c:pt idx="439">
                  <c:v>3095</c:v>
                </c:pt>
                <c:pt idx="440">
                  <c:v>3029</c:v>
                </c:pt>
                <c:pt idx="441">
                  <c:v>3160</c:v>
                </c:pt>
                <c:pt idx="442">
                  <c:v>2874</c:v>
                </c:pt>
                <c:pt idx="443">
                  <c:v>2905</c:v>
                </c:pt>
                <c:pt idx="444">
                  <c:v>2651</c:v>
                </c:pt>
                <c:pt idx="445">
                  <c:v>2758</c:v>
                </c:pt>
                <c:pt idx="446">
                  <c:v>2622</c:v>
                </c:pt>
                <c:pt idx="447">
                  <c:v>2408</c:v>
                </c:pt>
                <c:pt idx="448">
                  <c:v>2120</c:v>
                </c:pt>
                <c:pt idx="449">
                  <c:v>1960</c:v>
                </c:pt>
                <c:pt idx="450">
                  <c:v>1915</c:v>
                </c:pt>
                <c:pt idx="451">
                  <c:v>1918</c:v>
                </c:pt>
                <c:pt idx="452">
                  <c:v>1918</c:v>
                </c:pt>
                <c:pt idx="453">
                  <c:v>1544</c:v>
                </c:pt>
                <c:pt idx="454">
                  <c:v>1530</c:v>
                </c:pt>
                <c:pt idx="455">
                  <c:v>1668</c:v>
                </c:pt>
                <c:pt idx="456">
                  <c:v>1901</c:v>
                </c:pt>
                <c:pt idx="457">
                  <c:v>2001</c:v>
                </c:pt>
                <c:pt idx="458">
                  <c:v>2231</c:v>
                </c:pt>
                <c:pt idx="459">
                  <c:v>2321</c:v>
                </c:pt>
                <c:pt idx="460">
                  <c:v>2293</c:v>
                </c:pt>
                <c:pt idx="461">
                  <c:v>2187</c:v>
                </c:pt>
                <c:pt idx="462">
                  <c:v>2602</c:v>
                </c:pt>
                <c:pt idx="463">
                  <c:v>2688</c:v>
                </c:pt>
                <c:pt idx="464">
                  <c:v>2613</c:v>
                </c:pt>
                <c:pt idx="465">
                  <c:v>2740</c:v>
                </c:pt>
                <c:pt idx="466">
                  <c:v>2769</c:v>
                </c:pt>
                <c:pt idx="467">
                  <c:v>2569</c:v>
                </c:pt>
                <c:pt idx="468">
                  <c:v>2534</c:v>
                </c:pt>
                <c:pt idx="469">
                  <c:v>2550</c:v>
                </c:pt>
                <c:pt idx="470">
                  <c:v>2625</c:v>
                </c:pt>
                <c:pt idx="471">
                  <c:v>2649</c:v>
                </c:pt>
                <c:pt idx="472">
                  <c:v>2599</c:v>
                </c:pt>
                <c:pt idx="473">
                  <c:v>2611</c:v>
                </c:pt>
                <c:pt idx="474">
                  <c:v>2587</c:v>
                </c:pt>
                <c:pt idx="475">
                  <c:v>2470</c:v>
                </c:pt>
                <c:pt idx="476">
                  <c:v>2521</c:v>
                </c:pt>
                <c:pt idx="477">
                  <c:v>2698</c:v>
                </c:pt>
                <c:pt idx="478">
                  <c:v>2830</c:v>
                </c:pt>
                <c:pt idx="479">
                  <c:v>2782</c:v>
                </c:pt>
                <c:pt idx="480">
                  <c:v>2836</c:v>
                </c:pt>
                <c:pt idx="481">
                  <c:v>2708</c:v>
                </c:pt>
                <c:pt idx="482">
                  <c:v>2758</c:v>
                </c:pt>
                <c:pt idx="483">
                  <c:v>2719</c:v>
                </c:pt>
                <c:pt idx="484">
                  <c:v>2851</c:v>
                </c:pt>
                <c:pt idx="485">
                  <c:v>2814</c:v>
                </c:pt>
                <c:pt idx="486">
                  <c:v>2732</c:v>
                </c:pt>
                <c:pt idx="487">
                  <c:v>2771</c:v>
                </c:pt>
                <c:pt idx="488">
                  <c:v>2793</c:v>
                </c:pt>
                <c:pt idx="489">
                  <c:v>2765</c:v>
                </c:pt>
                <c:pt idx="490">
                  <c:v>2751</c:v>
                </c:pt>
                <c:pt idx="491">
                  <c:v>2747</c:v>
                </c:pt>
                <c:pt idx="492">
                  <c:v>2884</c:v>
                </c:pt>
                <c:pt idx="493">
                  <c:v>2853</c:v>
                </c:pt>
                <c:pt idx="494">
                  <c:v>2736</c:v>
                </c:pt>
                <c:pt idx="495">
                  <c:v>2583</c:v>
                </c:pt>
                <c:pt idx="496">
                  <c:v>2594</c:v>
                </c:pt>
                <c:pt idx="497">
                  <c:v>2630</c:v>
                </c:pt>
                <c:pt idx="498">
                  <c:v>2693</c:v>
                </c:pt>
                <c:pt idx="499">
                  <c:v>2840</c:v>
                </c:pt>
                <c:pt idx="500">
                  <c:v>2845</c:v>
                </c:pt>
                <c:pt idx="501">
                  <c:v>2892</c:v>
                </c:pt>
                <c:pt idx="502">
                  <c:v>2959</c:v>
                </c:pt>
                <c:pt idx="503">
                  <c:v>2932</c:v>
                </c:pt>
                <c:pt idx="504">
                  <c:v>2934</c:v>
                </c:pt>
                <c:pt idx="505">
                  <c:v>3032</c:v>
                </c:pt>
                <c:pt idx="506">
                  <c:v>3061</c:v>
                </c:pt>
                <c:pt idx="507">
                  <c:v>2959</c:v>
                </c:pt>
                <c:pt idx="508">
                  <c:v>2925</c:v>
                </c:pt>
                <c:pt idx="509">
                  <c:v>2827</c:v>
                </c:pt>
                <c:pt idx="510">
                  <c:v>2964</c:v>
                </c:pt>
                <c:pt idx="511">
                  <c:v>3178</c:v>
                </c:pt>
                <c:pt idx="512">
                  <c:v>3270</c:v>
                </c:pt>
                <c:pt idx="513">
                  <c:v>3321</c:v>
                </c:pt>
                <c:pt idx="514">
                  <c:v>3222</c:v>
                </c:pt>
                <c:pt idx="515">
                  <c:v>3199</c:v>
                </c:pt>
                <c:pt idx="516">
                  <c:v>3103</c:v>
                </c:pt>
                <c:pt idx="517">
                  <c:v>3001</c:v>
                </c:pt>
                <c:pt idx="518">
                  <c:v>3180</c:v>
                </c:pt>
                <c:pt idx="519">
                  <c:v>3137</c:v>
                </c:pt>
                <c:pt idx="520">
                  <c:v>3280</c:v>
                </c:pt>
                <c:pt idx="521">
                  <c:v>3211</c:v>
                </c:pt>
                <c:pt idx="522">
                  <c:v>3276</c:v>
                </c:pt>
                <c:pt idx="523">
                  <c:v>3312</c:v>
                </c:pt>
                <c:pt idx="524">
                  <c:v>3268</c:v>
                </c:pt>
                <c:pt idx="525">
                  <c:v>3173</c:v>
                </c:pt>
                <c:pt idx="526">
                  <c:v>3096</c:v>
                </c:pt>
                <c:pt idx="527">
                  <c:v>3245</c:v>
                </c:pt>
                <c:pt idx="528">
                  <c:v>3402</c:v>
                </c:pt>
                <c:pt idx="529">
                  <c:v>3274</c:v>
                </c:pt>
                <c:pt idx="530">
                  <c:v>3605</c:v>
                </c:pt>
                <c:pt idx="531">
                  <c:v>3808</c:v>
                </c:pt>
                <c:pt idx="532">
                  <c:v>3558</c:v>
                </c:pt>
                <c:pt idx="533">
                  <c:v>3194</c:v>
                </c:pt>
                <c:pt idx="534">
                  <c:v>3305</c:v>
                </c:pt>
                <c:pt idx="535">
                  <c:v>3308</c:v>
                </c:pt>
                <c:pt idx="536">
                  <c:v>3603</c:v>
                </c:pt>
                <c:pt idx="537">
                  <c:v>3586</c:v>
                </c:pt>
                <c:pt idx="538">
                  <c:v>3246</c:v>
                </c:pt>
                <c:pt idx="539">
                  <c:v>3528</c:v>
                </c:pt>
                <c:pt idx="540">
                  <c:v>3615</c:v>
                </c:pt>
                <c:pt idx="541">
                  <c:v>3310</c:v>
                </c:pt>
                <c:pt idx="542">
                  <c:v>3468</c:v>
                </c:pt>
                <c:pt idx="543">
                  <c:v>3502</c:v>
                </c:pt>
                <c:pt idx="544">
                  <c:v>3554</c:v>
                </c:pt>
                <c:pt idx="545">
                  <c:v>3648</c:v>
                </c:pt>
                <c:pt idx="546">
                  <c:v>3634</c:v>
                </c:pt>
                <c:pt idx="547">
                  <c:v>3363</c:v>
                </c:pt>
                <c:pt idx="548">
                  <c:v>3226</c:v>
                </c:pt>
                <c:pt idx="549">
                  <c:v>3032</c:v>
                </c:pt>
                <c:pt idx="550">
                  <c:v>3155</c:v>
                </c:pt>
                <c:pt idx="551">
                  <c:v>3160</c:v>
                </c:pt>
                <c:pt idx="552">
                  <c:v>3355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61-4F18-853F-B290171083D6}"/>
            </c:ext>
          </c:extLst>
        </c:ser>
        <c:ser>
          <c:idx val="1"/>
          <c:order val="1"/>
          <c:tx>
            <c:v>AnR B-Gas</c:v>
          </c:tx>
          <c:spPr>
            <a:ln w="9525" cap="rnd" cmpd="sng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12700" cmpd="sng">
                <a:solidFill>
                  <a:schemeClr val="accent1"/>
                </a:solidFill>
                <a:prstDash val="solid"/>
              </a:ln>
              <a:effectLst/>
            </c:spPr>
          </c:marker>
          <c:cat>
            <c:numRef>
              <c:f>运行数据!$A$7:$A$999</c:f>
              <c:numCache>
                <c:formatCode>m/d/yyyy</c:formatCode>
                <c:ptCount val="993"/>
                <c:pt idx="0">
                  <c:v>43424</c:v>
                </c:pt>
                <c:pt idx="1">
                  <c:v>43425</c:v>
                </c:pt>
                <c:pt idx="2">
                  <c:v>43426</c:v>
                </c:pt>
                <c:pt idx="3">
                  <c:v>43427</c:v>
                </c:pt>
                <c:pt idx="4">
                  <c:v>43428</c:v>
                </c:pt>
                <c:pt idx="5">
                  <c:v>43429</c:v>
                </c:pt>
                <c:pt idx="6">
                  <c:v>43430</c:v>
                </c:pt>
                <c:pt idx="7">
                  <c:v>43431</c:v>
                </c:pt>
                <c:pt idx="8">
                  <c:v>43432</c:v>
                </c:pt>
                <c:pt idx="9">
                  <c:v>43433</c:v>
                </c:pt>
                <c:pt idx="10">
                  <c:v>43434</c:v>
                </c:pt>
                <c:pt idx="11">
                  <c:v>43435</c:v>
                </c:pt>
                <c:pt idx="12">
                  <c:v>43436</c:v>
                </c:pt>
                <c:pt idx="13">
                  <c:v>43437</c:v>
                </c:pt>
                <c:pt idx="14">
                  <c:v>43438</c:v>
                </c:pt>
                <c:pt idx="15">
                  <c:v>43439</c:v>
                </c:pt>
                <c:pt idx="16">
                  <c:v>43440</c:v>
                </c:pt>
                <c:pt idx="17">
                  <c:v>43441</c:v>
                </c:pt>
                <c:pt idx="18">
                  <c:v>43442</c:v>
                </c:pt>
                <c:pt idx="19">
                  <c:v>43443</c:v>
                </c:pt>
                <c:pt idx="20">
                  <c:v>43444</c:v>
                </c:pt>
                <c:pt idx="21">
                  <c:v>43445</c:v>
                </c:pt>
                <c:pt idx="22">
                  <c:v>43446</c:v>
                </c:pt>
                <c:pt idx="23">
                  <c:v>43447</c:v>
                </c:pt>
                <c:pt idx="24">
                  <c:v>43448</c:v>
                </c:pt>
                <c:pt idx="25">
                  <c:v>43449</c:v>
                </c:pt>
                <c:pt idx="26">
                  <c:v>43450</c:v>
                </c:pt>
                <c:pt idx="27">
                  <c:v>43451</c:v>
                </c:pt>
                <c:pt idx="28">
                  <c:v>43452</c:v>
                </c:pt>
                <c:pt idx="29">
                  <c:v>43453</c:v>
                </c:pt>
                <c:pt idx="30">
                  <c:v>43454</c:v>
                </c:pt>
                <c:pt idx="31">
                  <c:v>43455</c:v>
                </c:pt>
                <c:pt idx="32">
                  <c:v>43456</c:v>
                </c:pt>
                <c:pt idx="33">
                  <c:v>43457</c:v>
                </c:pt>
                <c:pt idx="34">
                  <c:v>43458</c:v>
                </c:pt>
                <c:pt idx="35">
                  <c:v>43459</c:v>
                </c:pt>
                <c:pt idx="36">
                  <c:v>43460</c:v>
                </c:pt>
                <c:pt idx="37">
                  <c:v>43461</c:v>
                </c:pt>
                <c:pt idx="38">
                  <c:v>43462</c:v>
                </c:pt>
                <c:pt idx="39">
                  <c:v>43463</c:v>
                </c:pt>
                <c:pt idx="40">
                  <c:v>43464</c:v>
                </c:pt>
                <c:pt idx="41">
                  <c:v>43465</c:v>
                </c:pt>
                <c:pt idx="42">
                  <c:v>43466</c:v>
                </c:pt>
                <c:pt idx="43">
                  <c:v>43467</c:v>
                </c:pt>
                <c:pt idx="44">
                  <c:v>43468</c:v>
                </c:pt>
                <c:pt idx="45">
                  <c:v>43469</c:v>
                </c:pt>
                <c:pt idx="46">
                  <c:v>43470</c:v>
                </c:pt>
                <c:pt idx="47">
                  <c:v>43471</c:v>
                </c:pt>
                <c:pt idx="48">
                  <c:v>43472</c:v>
                </c:pt>
                <c:pt idx="49">
                  <c:v>43473</c:v>
                </c:pt>
                <c:pt idx="50">
                  <c:v>43474</c:v>
                </c:pt>
                <c:pt idx="51">
                  <c:v>43475</c:v>
                </c:pt>
                <c:pt idx="52">
                  <c:v>43476</c:v>
                </c:pt>
                <c:pt idx="53">
                  <c:v>43477</c:v>
                </c:pt>
                <c:pt idx="54">
                  <c:v>43478</c:v>
                </c:pt>
                <c:pt idx="55">
                  <c:v>43479</c:v>
                </c:pt>
                <c:pt idx="56">
                  <c:v>43480</c:v>
                </c:pt>
                <c:pt idx="57">
                  <c:v>43481</c:v>
                </c:pt>
                <c:pt idx="58">
                  <c:v>43482</c:v>
                </c:pt>
                <c:pt idx="59">
                  <c:v>43483</c:v>
                </c:pt>
                <c:pt idx="60">
                  <c:v>43484</c:v>
                </c:pt>
                <c:pt idx="61">
                  <c:v>43485</c:v>
                </c:pt>
                <c:pt idx="62">
                  <c:v>43486</c:v>
                </c:pt>
                <c:pt idx="63">
                  <c:v>43487</c:v>
                </c:pt>
                <c:pt idx="64">
                  <c:v>43488</c:v>
                </c:pt>
                <c:pt idx="65">
                  <c:v>43489</c:v>
                </c:pt>
                <c:pt idx="66">
                  <c:v>43490</c:v>
                </c:pt>
                <c:pt idx="67">
                  <c:v>43491</c:v>
                </c:pt>
                <c:pt idx="68">
                  <c:v>43492</c:v>
                </c:pt>
                <c:pt idx="69">
                  <c:v>43493</c:v>
                </c:pt>
                <c:pt idx="70">
                  <c:v>43494</c:v>
                </c:pt>
                <c:pt idx="71">
                  <c:v>43495</c:v>
                </c:pt>
                <c:pt idx="72">
                  <c:v>43496</c:v>
                </c:pt>
                <c:pt idx="73">
                  <c:v>43497</c:v>
                </c:pt>
                <c:pt idx="74">
                  <c:v>43498</c:v>
                </c:pt>
                <c:pt idx="75">
                  <c:v>43499</c:v>
                </c:pt>
                <c:pt idx="76">
                  <c:v>43500</c:v>
                </c:pt>
                <c:pt idx="77">
                  <c:v>43501</c:v>
                </c:pt>
                <c:pt idx="78">
                  <c:v>43502</c:v>
                </c:pt>
                <c:pt idx="79">
                  <c:v>43503</c:v>
                </c:pt>
                <c:pt idx="80">
                  <c:v>43504</c:v>
                </c:pt>
                <c:pt idx="81">
                  <c:v>43505</c:v>
                </c:pt>
                <c:pt idx="82">
                  <c:v>43506</c:v>
                </c:pt>
                <c:pt idx="83">
                  <c:v>43507</c:v>
                </c:pt>
                <c:pt idx="84">
                  <c:v>43508</c:v>
                </c:pt>
                <c:pt idx="85">
                  <c:v>43509</c:v>
                </c:pt>
                <c:pt idx="86">
                  <c:v>43510</c:v>
                </c:pt>
                <c:pt idx="87">
                  <c:v>43511</c:v>
                </c:pt>
                <c:pt idx="88">
                  <c:v>43512</c:v>
                </c:pt>
                <c:pt idx="89">
                  <c:v>43513</c:v>
                </c:pt>
                <c:pt idx="90">
                  <c:v>43514</c:v>
                </c:pt>
                <c:pt idx="91">
                  <c:v>43515</c:v>
                </c:pt>
                <c:pt idx="92">
                  <c:v>43516</c:v>
                </c:pt>
                <c:pt idx="93">
                  <c:v>43517</c:v>
                </c:pt>
                <c:pt idx="94">
                  <c:v>43518</c:v>
                </c:pt>
                <c:pt idx="95">
                  <c:v>43519</c:v>
                </c:pt>
                <c:pt idx="96">
                  <c:v>43520</c:v>
                </c:pt>
                <c:pt idx="97">
                  <c:v>43521</c:v>
                </c:pt>
                <c:pt idx="98">
                  <c:v>43522</c:v>
                </c:pt>
                <c:pt idx="99">
                  <c:v>43523</c:v>
                </c:pt>
                <c:pt idx="100">
                  <c:v>43524</c:v>
                </c:pt>
                <c:pt idx="101">
                  <c:v>43525</c:v>
                </c:pt>
                <c:pt idx="102">
                  <c:v>43526</c:v>
                </c:pt>
                <c:pt idx="103">
                  <c:v>43527</c:v>
                </c:pt>
                <c:pt idx="104">
                  <c:v>43528</c:v>
                </c:pt>
                <c:pt idx="105">
                  <c:v>43529</c:v>
                </c:pt>
                <c:pt idx="106">
                  <c:v>43530</c:v>
                </c:pt>
                <c:pt idx="107">
                  <c:v>43531</c:v>
                </c:pt>
                <c:pt idx="108">
                  <c:v>43532</c:v>
                </c:pt>
                <c:pt idx="109">
                  <c:v>43533</c:v>
                </c:pt>
                <c:pt idx="110">
                  <c:v>43534</c:v>
                </c:pt>
                <c:pt idx="111">
                  <c:v>43535</c:v>
                </c:pt>
                <c:pt idx="112">
                  <c:v>43536</c:v>
                </c:pt>
                <c:pt idx="113">
                  <c:v>43537</c:v>
                </c:pt>
                <c:pt idx="114">
                  <c:v>43538</c:v>
                </c:pt>
                <c:pt idx="115">
                  <c:v>43539</c:v>
                </c:pt>
                <c:pt idx="116">
                  <c:v>43540</c:v>
                </c:pt>
                <c:pt idx="117">
                  <c:v>43541</c:v>
                </c:pt>
                <c:pt idx="118">
                  <c:v>43542</c:v>
                </c:pt>
                <c:pt idx="119">
                  <c:v>43543</c:v>
                </c:pt>
                <c:pt idx="120">
                  <c:v>43544</c:v>
                </c:pt>
                <c:pt idx="121">
                  <c:v>43545</c:v>
                </c:pt>
                <c:pt idx="122">
                  <c:v>43546</c:v>
                </c:pt>
                <c:pt idx="123">
                  <c:v>43547</c:v>
                </c:pt>
                <c:pt idx="124">
                  <c:v>43548</c:v>
                </c:pt>
                <c:pt idx="125">
                  <c:v>43549</c:v>
                </c:pt>
                <c:pt idx="126">
                  <c:v>43550</c:v>
                </c:pt>
                <c:pt idx="127">
                  <c:v>43551</c:v>
                </c:pt>
                <c:pt idx="128">
                  <c:v>43552</c:v>
                </c:pt>
                <c:pt idx="129">
                  <c:v>43553</c:v>
                </c:pt>
                <c:pt idx="130">
                  <c:v>43554</c:v>
                </c:pt>
                <c:pt idx="131">
                  <c:v>43555</c:v>
                </c:pt>
                <c:pt idx="132">
                  <c:v>43556</c:v>
                </c:pt>
                <c:pt idx="133">
                  <c:v>43557</c:v>
                </c:pt>
                <c:pt idx="134">
                  <c:v>43558</c:v>
                </c:pt>
                <c:pt idx="135">
                  <c:v>43559</c:v>
                </c:pt>
                <c:pt idx="136">
                  <c:v>43560</c:v>
                </c:pt>
                <c:pt idx="137">
                  <c:v>43561</c:v>
                </c:pt>
                <c:pt idx="138">
                  <c:v>43562</c:v>
                </c:pt>
                <c:pt idx="139">
                  <c:v>43563</c:v>
                </c:pt>
                <c:pt idx="140">
                  <c:v>43564</c:v>
                </c:pt>
                <c:pt idx="141">
                  <c:v>43565</c:v>
                </c:pt>
                <c:pt idx="142">
                  <c:v>43566</c:v>
                </c:pt>
                <c:pt idx="143">
                  <c:v>43567</c:v>
                </c:pt>
                <c:pt idx="144">
                  <c:v>43568</c:v>
                </c:pt>
                <c:pt idx="145">
                  <c:v>43569</c:v>
                </c:pt>
                <c:pt idx="146">
                  <c:v>43570</c:v>
                </c:pt>
                <c:pt idx="147">
                  <c:v>43571</c:v>
                </c:pt>
                <c:pt idx="148">
                  <c:v>43572</c:v>
                </c:pt>
                <c:pt idx="149">
                  <c:v>43573</c:v>
                </c:pt>
                <c:pt idx="150">
                  <c:v>43574</c:v>
                </c:pt>
                <c:pt idx="151">
                  <c:v>43575</c:v>
                </c:pt>
                <c:pt idx="152">
                  <c:v>43576</c:v>
                </c:pt>
                <c:pt idx="153">
                  <c:v>43577</c:v>
                </c:pt>
                <c:pt idx="154">
                  <c:v>43578</c:v>
                </c:pt>
                <c:pt idx="155">
                  <c:v>43579</c:v>
                </c:pt>
                <c:pt idx="156">
                  <c:v>43580</c:v>
                </c:pt>
                <c:pt idx="157">
                  <c:v>43581</c:v>
                </c:pt>
                <c:pt idx="158">
                  <c:v>43582</c:v>
                </c:pt>
                <c:pt idx="159">
                  <c:v>43583</c:v>
                </c:pt>
                <c:pt idx="160">
                  <c:v>43584</c:v>
                </c:pt>
                <c:pt idx="161">
                  <c:v>43585</c:v>
                </c:pt>
                <c:pt idx="162">
                  <c:v>43586</c:v>
                </c:pt>
                <c:pt idx="163">
                  <c:v>43587</c:v>
                </c:pt>
                <c:pt idx="164">
                  <c:v>43588</c:v>
                </c:pt>
                <c:pt idx="165">
                  <c:v>43589</c:v>
                </c:pt>
                <c:pt idx="166">
                  <c:v>43590</c:v>
                </c:pt>
                <c:pt idx="167">
                  <c:v>43591</c:v>
                </c:pt>
                <c:pt idx="168">
                  <c:v>43592</c:v>
                </c:pt>
                <c:pt idx="169">
                  <c:v>43593</c:v>
                </c:pt>
                <c:pt idx="170">
                  <c:v>43594</c:v>
                </c:pt>
                <c:pt idx="171">
                  <c:v>43595</c:v>
                </c:pt>
                <c:pt idx="172">
                  <c:v>43596</c:v>
                </c:pt>
                <c:pt idx="173">
                  <c:v>43597</c:v>
                </c:pt>
                <c:pt idx="174">
                  <c:v>43598</c:v>
                </c:pt>
                <c:pt idx="175">
                  <c:v>43599</c:v>
                </c:pt>
                <c:pt idx="176">
                  <c:v>43600</c:v>
                </c:pt>
                <c:pt idx="177">
                  <c:v>43601</c:v>
                </c:pt>
                <c:pt idx="178">
                  <c:v>43602</c:v>
                </c:pt>
                <c:pt idx="179">
                  <c:v>43603</c:v>
                </c:pt>
                <c:pt idx="180">
                  <c:v>43604</c:v>
                </c:pt>
                <c:pt idx="181">
                  <c:v>43605</c:v>
                </c:pt>
                <c:pt idx="182">
                  <c:v>43606</c:v>
                </c:pt>
                <c:pt idx="183">
                  <c:v>43607</c:v>
                </c:pt>
                <c:pt idx="184">
                  <c:v>43608</c:v>
                </c:pt>
                <c:pt idx="185">
                  <c:v>43609</c:v>
                </c:pt>
                <c:pt idx="186">
                  <c:v>43610</c:v>
                </c:pt>
                <c:pt idx="187">
                  <c:v>43611</c:v>
                </c:pt>
                <c:pt idx="188">
                  <c:v>43612</c:v>
                </c:pt>
                <c:pt idx="189">
                  <c:v>43613</c:v>
                </c:pt>
                <c:pt idx="190">
                  <c:v>43614</c:v>
                </c:pt>
                <c:pt idx="191">
                  <c:v>43615</c:v>
                </c:pt>
                <c:pt idx="192">
                  <c:v>43616</c:v>
                </c:pt>
                <c:pt idx="193">
                  <c:v>43617</c:v>
                </c:pt>
                <c:pt idx="194">
                  <c:v>43618</c:v>
                </c:pt>
                <c:pt idx="195">
                  <c:v>43619</c:v>
                </c:pt>
                <c:pt idx="196">
                  <c:v>43620</c:v>
                </c:pt>
                <c:pt idx="197">
                  <c:v>43621</c:v>
                </c:pt>
                <c:pt idx="198">
                  <c:v>43622</c:v>
                </c:pt>
                <c:pt idx="199">
                  <c:v>43623</c:v>
                </c:pt>
                <c:pt idx="200">
                  <c:v>43624</c:v>
                </c:pt>
                <c:pt idx="201">
                  <c:v>43625</c:v>
                </c:pt>
                <c:pt idx="202">
                  <c:v>43626</c:v>
                </c:pt>
                <c:pt idx="203">
                  <c:v>43627</c:v>
                </c:pt>
                <c:pt idx="204">
                  <c:v>43628</c:v>
                </c:pt>
                <c:pt idx="205">
                  <c:v>43629</c:v>
                </c:pt>
                <c:pt idx="206">
                  <c:v>43630</c:v>
                </c:pt>
                <c:pt idx="207">
                  <c:v>43631</c:v>
                </c:pt>
                <c:pt idx="208">
                  <c:v>43632</c:v>
                </c:pt>
                <c:pt idx="209">
                  <c:v>43633</c:v>
                </c:pt>
                <c:pt idx="210">
                  <c:v>43634</c:v>
                </c:pt>
                <c:pt idx="211">
                  <c:v>43635</c:v>
                </c:pt>
                <c:pt idx="212">
                  <c:v>43636</c:v>
                </c:pt>
                <c:pt idx="213">
                  <c:v>43637</c:v>
                </c:pt>
                <c:pt idx="214">
                  <c:v>43638</c:v>
                </c:pt>
                <c:pt idx="215">
                  <c:v>43639</c:v>
                </c:pt>
                <c:pt idx="216">
                  <c:v>43640</c:v>
                </c:pt>
                <c:pt idx="217">
                  <c:v>43641</c:v>
                </c:pt>
                <c:pt idx="218">
                  <c:v>43642</c:v>
                </c:pt>
                <c:pt idx="219">
                  <c:v>43643</c:v>
                </c:pt>
                <c:pt idx="220">
                  <c:v>43644</c:v>
                </c:pt>
                <c:pt idx="221">
                  <c:v>43645</c:v>
                </c:pt>
                <c:pt idx="222">
                  <c:v>43646</c:v>
                </c:pt>
                <c:pt idx="223">
                  <c:v>43647</c:v>
                </c:pt>
                <c:pt idx="224">
                  <c:v>43648</c:v>
                </c:pt>
                <c:pt idx="225">
                  <c:v>43649</c:v>
                </c:pt>
                <c:pt idx="226">
                  <c:v>43650</c:v>
                </c:pt>
                <c:pt idx="227">
                  <c:v>43651</c:v>
                </c:pt>
                <c:pt idx="228">
                  <c:v>43652</c:v>
                </c:pt>
                <c:pt idx="229">
                  <c:v>43653</c:v>
                </c:pt>
                <c:pt idx="230">
                  <c:v>43654</c:v>
                </c:pt>
                <c:pt idx="231">
                  <c:v>43655</c:v>
                </c:pt>
                <c:pt idx="232">
                  <c:v>43656</c:v>
                </c:pt>
                <c:pt idx="233">
                  <c:v>43657</c:v>
                </c:pt>
                <c:pt idx="234">
                  <c:v>43658</c:v>
                </c:pt>
                <c:pt idx="235">
                  <c:v>43659</c:v>
                </c:pt>
                <c:pt idx="236">
                  <c:v>43660</c:v>
                </c:pt>
                <c:pt idx="237">
                  <c:v>43661</c:v>
                </c:pt>
                <c:pt idx="238">
                  <c:v>43662</c:v>
                </c:pt>
                <c:pt idx="239">
                  <c:v>43663</c:v>
                </c:pt>
                <c:pt idx="240">
                  <c:v>43664</c:v>
                </c:pt>
                <c:pt idx="241">
                  <c:v>43665</c:v>
                </c:pt>
                <c:pt idx="242">
                  <c:v>43666</c:v>
                </c:pt>
                <c:pt idx="243">
                  <c:v>43667</c:v>
                </c:pt>
                <c:pt idx="244">
                  <c:v>43668</c:v>
                </c:pt>
                <c:pt idx="245">
                  <c:v>43669</c:v>
                </c:pt>
                <c:pt idx="246">
                  <c:v>43670</c:v>
                </c:pt>
                <c:pt idx="247">
                  <c:v>43671</c:v>
                </c:pt>
                <c:pt idx="248">
                  <c:v>43672</c:v>
                </c:pt>
                <c:pt idx="249">
                  <c:v>43673</c:v>
                </c:pt>
                <c:pt idx="250">
                  <c:v>43674</c:v>
                </c:pt>
                <c:pt idx="251">
                  <c:v>43675</c:v>
                </c:pt>
                <c:pt idx="252">
                  <c:v>43676</c:v>
                </c:pt>
                <c:pt idx="253">
                  <c:v>43677</c:v>
                </c:pt>
                <c:pt idx="254">
                  <c:v>43678</c:v>
                </c:pt>
                <c:pt idx="255">
                  <c:v>43679</c:v>
                </c:pt>
                <c:pt idx="256">
                  <c:v>43680</c:v>
                </c:pt>
                <c:pt idx="257">
                  <c:v>43681</c:v>
                </c:pt>
                <c:pt idx="258">
                  <c:v>43682</c:v>
                </c:pt>
                <c:pt idx="259">
                  <c:v>43683</c:v>
                </c:pt>
                <c:pt idx="260">
                  <c:v>43684</c:v>
                </c:pt>
                <c:pt idx="261">
                  <c:v>43685</c:v>
                </c:pt>
                <c:pt idx="262">
                  <c:v>43686</c:v>
                </c:pt>
                <c:pt idx="263">
                  <c:v>43687</c:v>
                </c:pt>
                <c:pt idx="264">
                  <c:v>43688</c:v>
                </c:pt>
                <c:pt idx="265">
                  <c:v>43689</c:v>
                </c:pt>
                <c:pt idx="266">
                  <c:v>43690</c:v>
                </c:pt>
                <c:pt idx="267">
                  <c:v>43691</c:v>
                </c:pt>
                <c:pt idx="268">
                  <c:v>43692</c:v>
                </c:pt>
                <c:pt idx="269">
                  <c:v>43693</c:v>
                </c:pt>
                <c:pt idx="270">
                  <c:v>43694</c:v>
                </c:pt>
                <c:pt idx="271">
                  <c:v>43695</c:v>
                </c:pt>
                <c:pt idx="272">
                  <c:v>43696</c:v>
                </c:pt>
                <c:pt idx="273">
                  <c:v>43697</c:v>
                </c:pt>
                <c:pt idx="274">
                  <c:v>43698</c:v>
                </c:pt>
                <c:pt idx="275">
                  <c:v>43699</c:v>
                </c:pt>
                <c:pt idx="276">
                  <c:v>43700</c:v>
                </c:pt>
                <c:pt idx="277">
                  <c:v>43701</c:v>
                </c:pt>
                <c:pt idx="278">
                  <c:v>43702</c:v>
                </c:pt>
                <c:pt idx="279">
                  <c:v>43703</c:v>
                </c:pt>
                <c:pt idx="280">
                  <c:v>43704</c:v>
                </c:pt>
                <c:pt idx="281">
                  <c:v>43705</c:v>
                </c:pt>
                <c:pt idx="282">
                  <c:v>43706</c:v>
                </c:pt>
                <c:pt idx="283">
                  <c:v>43707</c:v>
                </c:pt>
                <c:pt idx="284">
                  <c:v>43708</c:v>
                </c:pt>
                <c:pt idx="285">
                  <c:v>43709</c:v>
                </c:pt>
                <c:pt idx="286">
                  <c:v>43710</c:v>
                </c:pt>
                <c:pt idx="287">
                  <c:v>43711</c:v>
                </c:pt>
                <c:pt idx="288">
                  <c:v>43712</c:v>
                </c:pt>
                <c:pt idx="289">
                  <c:v>43713</c:v>
                </c:pt>
                <c:pt idx="290">
                  <c:v>43714</c:v>
                </c:pt>
                <c:pt idx="291">
                  <c:v>43715</c:v>
                </c:pt>
                <c:pt idx="292">
                  <c:v>43716</c:v>
                </c:pt>
                <c:pt idx="293">
                  <c:v>43717</c:v>
                </c:pt>
                <c:pt idx="294">
                  <c:v>43718</c:v>
                </c:pt>
                <c:pt idx="295">
                  <c:v>43719</c:v>
                </c:pt>
                <c:pt idx="296">
                  <c:v>43720</c:v>
                </c:pt>
                <c:pt idx="297">
                  <c:v>43721</c:v>
                </c:pt>
                <c:pt idx="298">
                  <c:v>43722</c:v>
                </c:pt>
                <c:pt idx="299">
                  <c:v>43723</c:v>
                </c:pt>
                <c:pt idx="300">
                  <c:v>43724</c:v>
                </c:pt>
                <c:pt idx="301">
                  <c:v>43725</c:v>
                </c:pt>
                <c:pt idx="302">
                  <c:v>43726</c:v>
                </c:pt>
                <c:pt idx="303">
                  <c:v>43727</c:v>
                </c:pt>
                <c:pt idx="304">
                  <c:v>43728</c:v>
                </c:pt>
                <c:pt idx="305">
                  <c:v>43729</c:v>
                </c:pt>
                <c:pt idx="306">
                  <c:v>43730</c:v>
                </c:pt>
                <c:pt idx="307">
                  <c:v>43731</c:v>
                </c:pt>
                <c:pt idx="308">
                  <c:v>43732</c:v>
                </c:pt>
                <c:pt idx="309">
                  <c:v>43733</c:v>
                </c:pt>
                <c:pt idx="310">
                  <c:v>43734</c:v>
                </c:pt>
                <c:pt idx="311">
                  <c:v>43735</c:v>
                </c:pt>
                <c:pt idx="312">
                  <c:v>43736</c:v>
                </c:pt>
                <c:pt idx="313">
                  <c:v>43737</c:v>
                </c:pt>
                <c:pt idx="314">
                  <c:v>43738</c:v>
                </c:pt>
                <c:pt idx="315">
                  <c:v>43739</c:v>
                </c:pt>
                <c:pt idx="316">
                  <c:v>43740</c:v>
                </c:pt>
                <c:pt idx="317">
                  <c:v>43741</c:v>
                </c:pt>
                <c:pt idx="318">
                  <c:v>43742</c:v>
                </c:pt>
                <c:pt idx="319">
                  <c:v>43743</c:v>
                </c:pt>
                <c:pt idx="320">
                  <c:v>43744</c:v>
                </c:pt>
                <c:pt idx="321">
                  <c:v>43745</c:v>
                </c:pt>
                <c:pt idx="322">
                  <c:v>43746</c:v>
                </c:pt>
                <c:pt idx="323">
                  <c:v>43747</c:v>
                </c:pt>
                <c:pt idx="324">
                  <c:v>43748</c:v>
                </c:pt>
                <c:pt idx="325">
                  <c:v>43749</c:v>
                </c:pt>
                <c:pt idx="326">
                  <c:v>43750</c:v>
                </c:pt>
                <c:pt idx="327">
                  <c:v>43751</c:v>
                </c:pt>
                <c:pt idx="328">
                  <c:v>43752</c:v>
                </c:pt>
                <c:pt idx="329">
                  <c:v>43753</c:v>
                </c:pt>
                <c:pt idx="330">
                  <c:v>43754</c:v>
                </c:pt>
                <c:pt idx="331">
                  <c:v>43755</c:v>
                </c:pt>
                <c:pt idx="332">
                  <c:v>43756</c:v>
                </c:pt>
                <c:pt idx="333">
                  <c:v>43757</c:v>
                </c:pt>
                <c:pt idx="334">
                  <c:v>43758</c:v>
                </c:pt>
                <c:pt idx="335">
                  <c:v>43759</c:v>
                </c:pt>
                <c:pt idx="336">
                  <c:v>43760</c:v>
                </c:pt>
                <c:pt idx="337">
                  <c:v>43761</c:v>
                </c:pt>
                <c:pt idx="338">
                  <c:v>43762</c:v>
                </c:pt>
                <c:pt idx="339">
                  <c:v>43763</c:v>
                </c:pt>
                <c:pt idx="340">
                  <c:v>43764</c:v>
                </c:pt>
                <c:pt idx="341">
                  <c:v>43765</c:v>
                </c:pt>
                <c:pt idx="342">
                  <c:v>43766</c:v>
                </c:pt>
                <c:pt idx="343">
                  <c:v>43767</c:v>
                </c:pt>
                <c:pt idx="344">
                  <c:v>43768</c:v>
                </c:pt>
                <c:pt idx="345">
                  <c:v>43769</c:v>
                </c:pt>
                <c:pt idx="346">
                  <c:v>43770</c:v>
                </c:pt>
                <c:pt idx="347">
                  <c:v>43771</c:v>
                </c:pt>
                <c:pt idx="348">
                  <c:v>43772</c:v>
                </c:pt>
                <c:pt idx="349">
                  <c:v>43773</c:v>
                </c:pt>
                <c:pt idx="350">
                  <c:v>43774</c:v>
                </c:pt>
                <c:pt idx="351">
                  <c:v>43775</c:v>
                </c:pt>
                <c:pt idx="352">
                  <c:v>43776</c:v>
                </c:pt>
                <c:pt idx="353">
                  <c:v>43777</c:v>
                </c:pt>
                <c:pt idx="354">
                  <c:v>43778</c:v>
                </c:pt>
                <c:pt idx="355">
                  <c:v>43779</c:v>
                </c:pt>
                <c:pt idx="356">
                  <c:v>43780</c:v>
                </c:pt>
                <c:pt idx="357">
                  <c:v>43781</c:v>
                </c:pt>
                <c:pt idx="358">
                  <c:v>43782</c:v>
                </c:pt>
                <c:pt idx="359">
                  <c:v>43783</c:v>
                </c:pt>
                <c:pt idx="360">
                  <c:v>43784</c:v>
                </c:pt>
                <c:pt idx="361">
                  <c:v>43785</c:v>
                </c:pt>
                <c:pt idx="362">
                  <c:v>43786</c:v>
                </c:pt>
                <c:pt idx="363">
                  <c:v>43787</c:v>
                </c:pt>
                <c:pt idx="364">
                  <c:v>43788</c:v>
                </c:pt>
                <c:pt idx="365">
                  <c:v>43789</c:v>
                </c:pt>
                <c:pt idx="366">
                  <c:v>43790</c:v>
                </c:pt>
                <c:pt idx="367">
                  <c:v>43791</c:v>
                </c:pt>
                <c:pt idx="368">
                  <c:v>43792</c:v>
                </c:pt>
                <c:pt idx="369">
                  <c:v>43793</c:v>
                </c:pt>
                <c:pt idx="370">
                  <c:v>43794</c:v>
                </c:pt>
                <c:pt idx="371">
                  <c:v>43795</c:v>
                </c:pt>
                <c:pt idx="372">
                  <c:v>43796</c:v>
                </c:pt>
                <c:pt idx="373">
                  <c:v>43797</c:v>
                </c:pt>
                <c:pt idx="374">
                  <c:v>43798</c:v>
                </c:pt>
                <c:pt idx="375">
                  <c:v>43799</c:v>
                </c:pt>
                <c:pt idx="376">
                  <c:v>43800</c:v>
                </c:pt>
                <c:pt idx="377">
                  <c:v>43801</c:v>
                </c:pt>
                <c:pt idx="378">
                  <c:v>43802</c:v>
                </c:pt>
                <c:pt idx="379">
                  <c:v>43803</c:v>
                </c:pt>
                <c:pt idx="380">
                  <c:v>43804</c:v>
                </c:pt>
                <c:pt idx="381">
                  <c:v>43805</c:v>
                </c:pt>
                <c:pt idx="382">
                  <c:v>43806</c:v>
                </c:pt>
                <c:pt idx="383">
                  <c:v>43807</c:v>
                </c:pt>
                <c:pt idx="384">
                  <c:v>43808</c:v>
                </c:pt>
                <c:pt idx="385">
                  <c:v>43809</c:v>
                </c:pt>
                <c:pt idx="386">
                  <c:v>43810</c:v>
                </c:pt>
                <c:pt idx="387">
                  <c:v>43811</c:v>
                </c:pt>
                <c:pt idx="388">
                  <c:v>43812</c:v>
                </c:pt>
                <c:pt idx="389">
                  <c:v>43813</c:v>
                </c:pt>
                <c:pt idx="390">
                  <c:v>43814</c:v>
                </c:pt>
                <c:pt idx="391">
                  <c:v>43815</c:v>
                </c:pt>
                <c:pt idx="392">
                  <c:v>43816</c:v>
                </c:pt>
                <c:pt idx="393">
                  <c:v>43817</c:v>
                </c:pt>
                <c:pt idx="394">
                  <c:v>43818</c:v>
                </c:pt>
                <c:pt idx="395">
                  <c:v>43819</c:v>
                </c:pt>
                <c:pt idx="396">
                  <c:v>43820</c:v>
                </c:pt>
                <c:pt idx="397">
                  <c:v>43821</c:v>
                </c:pt>
                <c:pt idx="398">
                  <c:v>43822</c:v>
                </c:pt>
                <c:pt idx="399">
                  <c:v>43823</c:v>
                </c:pt>
                <c:pt idx="400">
                  <c:v>43824</c:v>
                </c:pt>
                <c:pt idx="401">
                  <c:v>43825</c:v>
                </c:pt>
                <c:pt idx="402">
                  <c:v>43826</c:v>
                </c:pt>
                <c:pt idx="403">
                  <c:v>43827</c:v>
                </c:pt>
                <c:pt idx="404">
                  <c:v>43828</c:v>
                </c:pt>
                <c:pt idx="405">
                  <c:v>43829</c:v>
                </c:pt>
                <c:pt idx="406">
                  <c:v>43830</c:v>
                </c:pt>
                <c:pt idx="407">
                  <c:v>43831</c:v>
                </c:pt>
                <c:pt idx="408">
                  <c:v>43832</c:v>
                </c:pt>
                <c:pt idx="409">
                  <c:v>43833</c:v>
                </c:pt>
                <c:pt idx="410">
                  <c:v>43834</c:v>
                </c:pt>
                <c:pt idx="411">
                  <c:v>43835</c:v>
                </c:pt>
                <c:pt idx="412">
                  <c:v>43836</c:v>
                </c:pt>
                <c:pt idx="413">
                  <c:v>43837</c:v>
                </c:pt>
                <c:pt idx="414">
                  <c:v>43838</c:v>
                </c:pt>
                <c:pt idx="415">
                  <c:v>43839</c:v>
                </c:pt>
                <c:pt idx="416">
                  <c:v>43840</c:v>
                </c:pt>
                <c:pt idx="417">
                  <c:v>43841</c:v>
                </c:pt>
                <c:pt idx="418">
                  <c:v>43842</c:v>
                </c:pt>
                <c:pt idx="419">
                  <c:v>43843</c:v>
                </c:pt>
                <c:pt idx="420">
                  <c:v>43844</c:v>
                </c:pt>
                <c:pt idx="421">
                  <c:v>43845</c:v>
                </c:pt>
                <c:pt idx="422">
                  <c:v>43846</c:v>
                </c:pt>
                <c:pt idx="423">
                  <c:v>43847</c:v>
                </c:pt>
                <c:pt idx="424">
                  <c:v>43848</c:v>
                </c:pt>
                <c:pt idx="425">
                  <c:v>43849</c:v>
                </c:pt>
                <c:pt idx="426">
                  <c:v>43850</c:v>
                </c:pt>
                <c:pt idx="427">
                  <c:v>43851</c:v>
                </c:pt>
                <c:pt idx="428">
                  <c:v>43852</c:v>
                </c:pt>
                <c:pt idx="429">
                  <c:v>43853</c:v>
                </c:pt>
                <c:pt idx="430">
                  <c:v>43854</c:v>
                </c:pt>
                <c:pt idx="431">
                  <c:v>43855</c:v>
                </c:pt>
                <c:pt idx="432">
                  <c:v>43856</c:v>
                </c:pt>
                <c:pt idx="433">
                  <c:v>43857</c:v>
                </c:pt>
                <c:pt idx="434">
                  <c:v>43858</c:v>
                </c:pt>
                <c:pt idx="435">
                  <c:v>43859</c:v>
                </c:pt>
                <c:pt idx="436">
                  <c:v>43860</c:v>
                </c:pt>
                <c:pt idx="437">
                  <c:v>43861</c:v>
                </c:pt>
                <c:pt idx="438">
                  <c:v>43862</c:v>
                </c:pt>
                <c:pt idx="439">
                  <c:v>43863</c:v>
                </c:pt>
                <c:pt idx="440">
                  <c:v>43864</c:v>
                </c:pt>
                <c:pt idx="441">
                  <c:v>43865</c:v>
                </c:pt>
                <c:pt idx="442">
                  <c:v>43866</c:v>
                </c:pt>
                <c:pt idx="443">
                  <c:v>43867</c:v>
                </c:pt>
                <c:pt idx="444">
                  <c:v>43868</c:v>
                </c:pt>
                <c:pt idx="445">
                  <c:v>43869</c:v>
                </c:pt>
                <c:pt idx="446">
                  <c:v>43870</c:v>
                </c:pt>
                <c:pt idx="447">
                  <c:v>43871</c:v>
                </c:pt>
                <c:pt idx="448">
                  <c:v>43872</c:v>
                </c:pt>
                <c:pt idx="449">
                  <c:v>43873</c:v>
                </c:pt>
                <c:pt idx="450">
                  <c:v>43874</c:v>
                </c:pt>
                <c:pt idx="451">
                  <c:v>43875</c:v>
                </c:pt>
                <c:pt idx="452">
                  <c:v>43876</c:v>
                </c:pt>
                <c:pt idx="453">
                  <c:v>43877</c:v>
                </c:pt>
                <c:pt idx="454">
                  <c:v>43878</c:v>
                </c:pt>
                <c:pt idx="455">
                  <c:v>43879</c:v>
                </c:pt>
                <c:pt idx="456">
                  <c:v>43880</c:v>
                </c:pt>
                <c:pt idx="457">
                  <c:v>43881</c:v>
                </c:pt>
                <c:pt idx="458">
                  <c:v>43882</c:v>
                </c:pt>
                <c:pt idx="459">
                  <c:v>43883</c:v>
                </c:pt>
                <c:pt idx="460">
                  <c:v>43884</c:v>
                </c:pt>
                <c:pt idx="461">
                  <c:v>43885</c:v>
                </c:pt>
                <c:pt idx="462">
                  <c:v>43886</c:v>
                </c:pt>
                <c:pt idx="463">
                  <c:v>43887</c:v>
                </c:pt>
                <c:pt idx="464">
                  <c:v>43888</c:v>
                </c:pt>
                <c:pt idx="465">
                  <c:v>43889</c:v>
                </c:pt>
                <c:pt idx="466">
                  <c:v>43890</c:v>
                </c:pt>
                <c:pt idx="467">
                  <c:v>43891</c:v>
                </c:pt>
                <c:pt idx="468">
                  <c:v>43892</c:v>
                </c:pt>
                <c:pt idx="469">
                  <c:v>43893</c:v>
                </c:pt>
                <c:pt idx="470">
                  <c:v>43894</c:v>
                </c:pt>
                <c:pt idx="471">
                  <c:v>43895</c:v>
                </c:pt>
                <c:pt idx="472">
                  <c:v>43896</c:v>
                </c:pt>
                <c:pt idx="473">
                  <c:v>43897</c:v>
                </c:pt>
                <c:pt idx="474">
                  <c:v>43898</c:v>
                </c:pt>
                <c:pt idx="475">
                  <c:v>43899</c:v>
                </c:pt>
                <c:pt idx="476">
                  <c:v>43900</c:v>
                </c:pt>
                <c:pt idx="477">
                  <c:v>43901</c:v>
                </c:pt>
                <c:pt idx="478">
                  <c:v>43902</c:v>
                </c:pt>
                <c:pt idx="479">
                  <c:v>43903</c:v>
                </c:pt>
                <c:pt idx="480">
                  <c:v>43904</c:v>
                </c:pt>
                <c:pt idx="481">
                  <c:v>43905</c:v>
                </c:pt>
                <c:pt idx="482">
                  <c:v>43906</c:v>
                </c:pt>
                <c:pt idx="483">
                  <c:v>43907</c:v>
                </c:pt>
                <c:pt idx="484">
                  <c:v>43908</c:v>
                </c:pt>
                <c:pt idx="485">
                  <c:v>43909</c:v>
                </c:pt>
                <c:pt idx="486">
                  <c:v>43910</c:v>
                </c:pt>
                <c:pt idx="487">
                  <c:v>43911</c:v>
                </c:pt>
                <c:pt idx="488">
                  <c:v>43912</c:v>
                </c:pt>
                <c:pt idx="489">
                  <c:v>43913</c:v>
                </c:pt>
                <c:pt idx="490">
                  <c:v>43914</c:v>
                </c:pt>
                <c:pt idx="491">
                  <c:v>43915</c:v>
                </c:pt>
                <c:pt idx="492">
                  <c:v>43916</c:v>
                </c:pt>
                <c:pt idx="493">
                  <c:v>43917</c:v>
                </c:pt>
                <c:pt idx="494">
                  <c:v>43918</c:v>
                </c:pt>
                <c:pt idx="495">
                  <c:v>43919</c:v>
                </c:pt>
                <c:pt idx="496">
                  <c:v>43920</c:v>
                </c:pt>
                <c:pt idx="497">
                  <c:v>43921</c:v>
                </c:pt>
                <c:pt idx="498">
                  <c:v>43922</c:v>
                </c:pt>
                <c:pt idx="499">
                  <c:v>43923</c:v>
                </c:pt>
                <c:pt idx="500">
                  <c:v>43924</c:v>
                </c:pt>
                <c:pt idx="501">
                  <c:v>43925</c:v>
                </c:pt>
                <c:pt idx="502">
                  <c:v>43926</c:v>
                </c:pt>
                <c:pt idx="503">
                  <c:v>43927</c:v>
                </c:pt>
                <c:pt idx="504">
                  <c:v>43928</c:v>
                </c:pt>
                <c:pt idx="505">
                  <c:v>43929</c:v>
                </c:pt>
                <c:pt idx="506">
                  <c:v>43930</c:v>
                </c:pt>
                <c:pt idx="507">
                  <c:v>43931</c:v>
                </c:pt>
                <c:pt idx="508">
                  <c:v>43932</c:v>
                </c:pt>
                <c:pt idx="509">
                  <c:v>43933</c:v>
                </c:pt>
                <c:pt idx="510">
                  <c:v>43934</c:v>
                </c:pt>
                <c:pt idx="511">
                  <c:v>43935</c:v>
                </c:pt>
                <c:pt idx="512">
                  <c:v>43936</c:v>
                </c:pt>
                <c:pt idx="513">
                  <c:v>43937</c:v>
                </c:pt>
                <c:pt idx="514">
                  <c:v>43938</c:v>
                </c:pt>
                <c:pt idx="515">
                  <c:v>43939</c:v>
                </c:pt>
                <c:pt idx="516">
                  <c:v>43940</c:v>
                </c:pt>
                <c:pt idx="517">
                  <c:v>43941</c:v>
                </c:pt>
                <c:pt idx="518">
                  <c:v>43942</c:v>
                </c:pt>
                <c:pt idx="519">
                  <c:v>43943</c:v>
                </c:pt>
                <c:pt idx="520">
                  <c:v>43944</c:v>
                </c:pt>
                <c:pt idx="521">
                  <c:v>43945</c:v>
                </c:pt>
                <c:pt idx="522">
                  <c:v>43946</c:v>
                </c:pt>
                <c:pt idx="523">
                  <c:v>43947</c:v>
                </c:pt>
                <c:pt idx="524">
                  <c:v>43948</c:v>
                </c:pt>
                <c:pt idx="525">
                  <c:v>43949</c:v>
                </c:pt>
                <c:pt idx="526">
                  <c:v>43950</c:v>
                </c:pt>
                <c:pt idx="527">
                  <c:v>43951</c:v>
                </c:pt>
                <c:pt idx="528">
                  <c:v>43952</c:v>
                </c:pt>
                <c:pt idx="529">
                  <c:v>43953</c:v>
                </c:pt>
                <c:pt idx="530">
                  <c:v>43954</c:v>
                </c:pt>
                <c:pt idx="531">
                  <c:v>43955</c:v>
                </c:pt>
                <c:pt idx="532">
                  <c:v>43956</c:v>
                </c:pt>
                <c:pt idx="533">
                  <c:v>43957</c:v>
                </c:pt>
                <c:pt idx="534">
                  <c:v>43958</c:v>
                </c:pt>
                <c:pt idx="535">
                  <c:v>43959</c:v>
                </c:pt>
                <c:pt idx="536">
                  <c:v>43960</c:v>
                </c:pt>
                <c:pt idx="537">
                  <c:v>43961</c:v>
                </c:pt>
                <c:pt idx="538">
                  <c:v>43962</c:v>
                </c:pt>
                <c:pt idx="539">
                  <c:v>43963</c:v>
                </c:pt>
                <c:pt idx="540">
                  <c:v>43964</c:v>
                </c:pt>
                <c:pt idx="541">
                  <c:v>43965</c:v>
                </c:pt>
                <c:pt idx="542">
                  <c:v>43966</c:v>
                </c:pt>
                <c:pt idx="543">
                  <c:v>43967</c:v>
                </c:pt>
                <c:pt idx="544">
                  <c:v>43968</c:v>
                </c:pt>
                <c:pt idx="545">
                  <c:v>43969</c:v>
                </c:pt>
                <c:pt idx="546">
                  <c:v>43970</c:v>
                </c:pt>
                <c:pt idx="547">
                  <c:v>43971</c:v>
                </c:pt>
                <c:pt idx="548">
                  <c:v>43972</c:v>
                </c:pt>
                <c:pt idx="549">
                  <c:v>43973</c:v>
                </c:pt>
                <c:pt idx="550">
                  <c:v>43974</c:v>
                </c:pt>
                <c:pt idx="551">
                  <c:v>43975</c:v>
                </c:pt>
                <c:pt idx="552">
                  <c:v>43976</c:v>
                </c:pt>
                <c:pt idx="553">
                  <c:v>43977</c:v>
                </c:pt>
              </c:numCache>
            </c:numRef>
          </c:cat>
          <c:val>
            <c:numRef>
              <c:f>运行数据!$DK$7:$DK$999</c:f>
              <c:numCache>
                <c:formatCode>#,##0_ </c:formatCode>
                <c:ptCount val="993"/>
                <c:pt idx="0">
                  <c:v>7191</c:v>
                </c:pt>
                <c:pt idx="1">
                  <c:v>7252</c:v>
                </c:pt>
                <c:pt idx="2">
                  <c:v>6901</c:v>
                </c:pt>
                <c:pt idx="3">
                  <c:v>6677</c:v>
                </c:pt>
                <c:pt idx="4">
                  <c:v>6611</c:v>
                </c:pt>
                <c:pt idx="5">
                  <c:v>6442</c:v>
                </c:pt>
                <c:pt idx="6">
                  <c:v>6681</c:v>
                </c:pt>
                <c:pt idx="7">
                  <c:v>6450</c:v>
                </c:pt>
                <c:pt idx="8">
                  <c:v>6299</c:v>
                </c:pt>
                <c:pt idx="9">
                  <c:v>6585</c:v>
                </c:pt>
                <c:pt idx="10">
                  <c:v>6701</c:v>
                </c:pt>
                <c:pt idx="11">
                  <c:v>6349</c:v>
                </c:pt>
                <c:pt idx="12">
                  <c:v>7035</c:v>
                </c:pt>
                <c:pt idx="13">
                  <c:v>6807</c:v>
                </c:pt>
                <c:pt idx="14">
                  <c:v>6750</c:v>
                </c:pt>
                <c:pt idx="15">
                  <c:v>6670</c:v>
                </c:pt>
                <c:pt idx="16">
                  <c:v>6996</c:v>
                </c:pt>
                <c:pt idx="17">
                  <c:v>6859</c:v>
                </c:pt>
                <c:pt idx="18">
                  <c:v>6962</c:v>
                </c:pt>
                <c:pt idx="19">
                  <c:v>6895</c:v>
                </c:pt>
                <c:pt idx="20">
                  <c:v>7319</c:v>
                </c:pt>
                <c:pt idx="21">
                  <c:v>7254</c:v>
                </c:pt>
                <c:pt idx="22">
                  <c:v>6705</c:v>
                </c:pt>
                <c:pt idx="23">
                  <c:v>6537</c:v>
                </c:pt>
                <c:pt idx="24">
                  <c:v>6401</c:v>
                </c:pt>
                <c:pt idx="25">
                  <c:v>6478</c:v>
                </c:pt>
                <c:pt idx="26">
                  <c:v>6135</c:v>
                </c:pt>
                <c:pt idx="27">
                  <c:v>6076</c:v>
                </c:pt>
                <c:pt idx="28">
                  <c:v>6436</c:v>
                </c:pt>
                <c:pt idx="29">
                  <c:v>5849</c:v>
                </c:pt>
                <c:pt idx="30">
                  <c:v>5868</c:v>
                </c:pt>
                <c:pt idx="31">
                  <c:v>6515</c:v>
                </c:pt>
                <c:pt idx="32">
                  <c:v>6633</c:v>
                </c:pt>
                <c:pt idx="33">
                  <c:v>6526</c:v>
                </c:pt>
                <c:pt idx="34">
                  <c:v>6675</c:v>
                </c:pt>
                <c:pt idx="35">
                  <c:v>6932</c:v>
                </c:pt>
                <c:pt idx="36">
                  <c:v>7600</c:v>
                </c:pt>
                <c:pt idx="37">
                  <c:v>7391</c:v>
                </c:pt>
                <c:pt idx="38">
                  <c:v>7839</c:v>
                </c:pt>
                <c:pt idx="39">
                  <c:v>5722</c:v>
                </c:pt>
                <c:pt idx="40">
                  <c:v>5600</c:v>
                </c:pt>
                <c:pt idx="41">
                  <c:v>6772</c:v>
                </c:pt>
                <c:pt idx="42">
                  <c:v>7078</c:v>
                </c:pt>
                <c:pt idx="43">
                  <c:v>6285</c:v>
                </c:pt>
                <c:pt idx="44">
                  <c:v>5741</c:v>
                </c:pt>
                <c:pt idx="45">
                  <c:v>6106</c:v>
                </c:pt>
                <c:pt idx="46">
                  <c:v>6066</c:v>
                </c:pt>
                <c:pt idx="47">
                  <c:v>6031</c:v>
                </c:pt>
                <c:pt idx="48">
                  <c:v>5632</c:v>
                </c:pt>
                <c:pt idx="49">
                  <c:v>4456</c:v>
                </c:pt>
                <c:pt idx="50">
                  <c:v>5149</c:v>
                </c:pt>
                <c:pt idx="51">
                  <c:v>7400</c:v>
                </c:pt>
                <c:pt idx="52">
                  <c:v>6102</c:v>
                </c:pt>
                <c:pt idx="53">
                  <c:v>5626</c:v>
                </c:pt>
                <c:pt idx="54">
                  <c:v>6018</c:v>
                </c:pt>
                <c:pt idx="55">
                  <c:v>6584</c:v>
                </c:pt>
                <c:pt idx="56">
                  <c:v>7591</c:v>
                </c:pt>
                <c:pt idx="57">
                  <c:v>6732</c:v>
                </c:pt>
                <c:pt idx="58">
                  <c:v>5511</c:v>
                </c:pt>
                <c:pt idx="59">
                  <c:v>6606</c:v>
                </c:pt>
                <c:pt idx="60">
                  <c:v>7418</c:v>
                </c:pt>
                <c:pt idx="61">
                  <c:v>6476</c:v>
                </c:pt>
                <c:pt idx="62">
                  <c:v>5420</c:v>
                </c:pt>
                <c:pt idx="63">
                  <c:v>5241</c:v>
                </c:pt>
                <c:pt idx="64">
                  <c:v>5774</c:v>
                </c:pt>
                <c:pt idx="65">
                  <c:v>6372</c:v>
                </c:pt>
                <c:pt idx="66">
                  <c:v>6671</c:v>
                </c:pt>
                <c:pt idx="67">
                  <c:v>6150</c:v>
                </c:pt>
                <c:pt idx="68">
                  <c:v>4868</c:v>
                </c:pt>
                <c:pt idx="69">
                  <c:v>5680</c:v>
                </c:pt>
                <c:pt idx="70">
                  <c:v>2884</c:v>
                </c:pt>
                <c:pt idx="71">
                  <c:v>5374</c:v>
                </c:pt>
                <c:pt idx="72">
                  <c:v>5018</c:v>
                </c:pt>
                <c:pt idx="73">
                  <c:v>5285</c:v>
                </c:pt>
                <c:pt idx="74">
                  <c:v>5424</c:v>
                </c:pt>
                <c:pt idx="75">
                  <c:v>5244</c:v>
                </c:pt>
                <c:pt idx="76">
                  <c:v>5093</c:v>
                </c:pt>
                <c:pt idx="77">
                  <c:v>4686</c:v>
                </c:pt>
                <c:pt idx="78">
                  <c:v>4594</c:v>
                </c:pt>
                <c:pt idx="79">
                  <c:v>5884</c:v>
                </c:pt>
                <c:pt idx="80">
                  <c:v>6399</c:v>
                </c:pt>
                <c:pt idx="81">
                  <c:v>5663</c:v>
                </c:pt>
                <c:pt idx="82">
                  <c:v>5228</c:v>
                </c:pt>
                <c:pt idx="83">
                  <c:v>4823</c:v>
                </c:pt>
                <c:pt idx="84">
                  <c:v>4689</c:v>
                </c:pt>
                <c:pt idx="85">
                  <c:v>4796</c:v>
                </c:pt>
                <c:pt idx="86">
                  <c:v>4894</c:v>
                </c:pt>
                <c:pt idx="87">
                  <c:v>5423</c:v>
                </c:pt>
                <c:pt idx="88">
                  <c:v>5656</c:v>
                </c:pt>
                <c:pt idx="89">
                  <c:v>5380</c:v>
                </c:pt>
                <c:pt idx="90">
                  <c:v>5860</c:v>
                </c:pt>
                <c:pt idx="91">
                  <c:v>6928</c:v>
                </c:pt>
                <c:pt idx="92">
                  <c:v>8156</c:v>
                </c:pt>
                <c:pt idx="93">
                  <c:v>10426</c:v>
                </c:pt>
                <c:pt idx="94">
                  <c:v>10125</c:v>
                </c:pt>
                <c:pt idx="95">
                  <c:v>8268</c:v>
                </c:pt>
                <c:pt idx="96">
                  <c:v>6959</c:v>
                </c:pt>
                <c:pt idx="97">
                  <c:v>6356</c:v>
                </c:pt>
                <c:pt idx="98">
                  <c:v>6938</c:v>
                </c:pt>
                <c:pt idx="99">
                  <c:v>7853</c:v>
                </c:pt>
                <c:pt idx="100">
                  <c:v>7088</c:v>
                </c:pt>
                <c:pt idx="101">
                  <c:v>8880</c:v>
                </c:pt>
                <c:pt idx="102">
                  <c:v>9456</c:v>
                </c:pt>
                <c:pt idx="103">
                  <c:v>7516</c:v>
                </c:pt>
                <c:pt idx="104">
                  <c:v>7539</c:v>
                </c:pt>
                <c:pt idx="105">
                  <c:v>8351</c:v>
                </c:pt>
                <c:pt idx="106">
                  <c:v>6876</c:v>
                </c:pt>
                <c:pt idx="107">
                  <c:v>6550</c:v>
                </c:pt>
                <c:pt idx="108">
                  <c:v>6685</c:v>
                </c:pt>
                <c:pt idx="109">
                  <c:v>6512</c:v>
                </c:pt>
                <c:pt idx="110">
                  <c:v>6224</c:v>
                </c:pt>
                <c:pt idx="111">
                  <c:v>6624</c:v>
                </c:pt>
                <c:pt idx="112">
                  <c:v>6690</c:v>
                </c:pt>
                <c:pt idx="113">
                  <c:v>6998</c:v>
                </c:pt>
                <c:pt idx="114">
                  <c:v>7339</c:v>
                </c:pt>
                <c:pt idx="115">
                  <c:v>6144</c:v>
                </c:pt>
                <c:pt idx="116">
                  <c:v>5105</c:v>
                </c:pt>
                <c:pt idx="117">
                  <c:v>6217</c:v>
                </c:pt>
                <c:pt idx="118">
                  <c:v>7113</c:v>
                </c:pt>
                <c:pt idx="119">
                  <c:v>7137</c:v>
                </c:pt>
                <c:pt idx="120">
                  <c:v>5913</c:v>
                </c:pt>
                <c:pt idx="121">
                  <c:v>7035</c:v>
                </c:pt>
                <c:pt idx="122">
                  <c:v>5926</c:v>
                </c:pt>
                <c:pt idx="123">
                  <c:v>5893</c:v>
                </c:pt>
                <c:pt idx="124">
                  <c:v>6108</c:v>
                </c:pt>
                <c:pt idx="125">
                  <c:v>6292</c:v>
                </c:pt>
                <c:pt idx="126">
                  <c:v>6544</c:v>
                </c:pt>
                <c:pt idx="127">
                  <c:v>5313</c:v>
                </c:pt>
                <c:pt idx="128">
                  <c:v>5025</c:v>
                </c:pt>
                <c:pt idx="129">
                  <c:v>5941</c:v>
                </c:pt>
                <c:pt idx="130">
                  <c:v>6195</c:v>
                </c:pt>
                <c:pt idx="131">
                  <c:v>6286</c:v>
                </c:pt>
                <c:pt idx="132">
                  <c:v>6123</c:v>
                </c:pt>
                <c:pt idx="133">
                  <c:v>6200</c:v>
                </c:pt>
                <c:pt idx="134">
                  <c:v>6831</c:v>
                </c:pt>
                <c:pt idx="135">
                  <c:v>7731</c:v>
                </c:pt>
                <c:pt idx="136">
                  <c:v>6966</c:v>
                </c:pt>
                <c:pt idx="137">
                  <c:v>6451</c:v>
                </c:pt>
                <c:pt idx="138">
                  <c:v>6963</c:v>
                </c:pt>
                <c:pt idx="139">
                  <c:v>6974</c:v>
                </c:pt>
                <c:pt idx="140">
                  <c:v>7155</c:v>
                </c:pt>
                <c:pt idx="141">
                  <c:v>4880</c:v>
                </c:pt>
                <c:pt idx="142">
                  <c:v>4880</c:v>
                </c:pt>
                <c:pt idx="143">
                  <c:v>3738</c:v>
                </c:pt>
                <c:pt idx="144">
                  <c:v>3515</c:v>
                </c:pt>
                <c:pt idx="145">
                  <c:v>3488</c:v>
                </c:pt>
                <c:pt idx="146">
                  <c:v>3851</c:v>
                </c:pt>
                <c:pt idx="147">
                  <c:v>3856</c:v>
                </c:pt>
                <c:pt idx="148">
                  <c:v>3881</c:v>
                </c:pt>
                <c:pt idx="149">
                  <c:v>3869</c:v>
                </c:pt>
                <c:pt idx="150">
                  <c:v>3912</c:v>
                </c:pt>
                <c:pt idx="151">
                  <c:v>2358</c:v>
                </c:pt>
                <c:pt idx="152">
                  <c:v>3627</c:v>
                </c:pt>
                <c:pt idx="153">
                  <c:v>3673</c:v>
                </c:pt>
                <c:pt idx="154">
                  <c:v>4173</c:v>
                </c:pt>
                <c:pt idx="155">
                  <c:v>4186</c:v>
                </c:pt>
                <c:pt idx="156">
                  <c:v>3341</c:v>
                </c:pt>
                <c:pt idx="157">
                  <c:v>2991</c:v>
                </c:pt>
                <c:pt idx="158">
                  <c:v>3655</c:v>
                </c:pt>
                <c:pt idx="159">
                  <c:v>4596</c:v>
                </c:pt>
                <c:pt idx="160">
                  <c:v>4645</c:v>
                </c:pt>
                <c:pt idx="161">
                  <c:v>5540</c:v>
                </c:pt>
                <c:pt idx="162">
                  <c:v>6291</c:v>
                </c:pt>
                <c:pt idx="163">
                  <c:v>6376</c:v>
                </c:pt>
                <c:pt idx="164">
                  <c:v>6189</c:v>
                </c:pt>
                <c:pt idx="165">
                  <c:v>6299</c:v>
                </c:pt>
                <c:pt idx="166">
                  <c:v>6169</c:v>
                </c:pt>
                <c:pt idx="167">
                  <c:v>6404</c:v>
                </c:pt>
                <c:pt idx="168">
                  <c:v>6123</c:v>
                </c:pt>
                <c:pt idx="169">
                  <c:v>6229</c:v>
                </c:pt>
                <c:pt idx="170">
                  <c:v>6044</c:v>
                </c:pt>
                <c:pt idx="171">
                  <c:v>6337</c:v>
                </c:pt>
                <c:pt idx="172">
                  <c:v>6132</c:v>
                </c:pt>
                <c:pt idx="173">
                  <c:v>5345</c:v>
                </c:pt>
                <c:pt idx="174">
                  <c:v>4911</c:v>
                </c:pt>
                <c:pt idx="175">
                  <c:v>5197</c:v>
                </c:pt>
                <c:pt idx="176">
                  <c:v>5339</c:v>
                </c:pt>
                <c:pt idx="177">
                  <c:v>4877</c:v>
                </c:pt>
                <c:pt idx="178">
                  <c:v>4783</c:v>
                </c:pt>
                <c:pt idx="179">
                  <c:v>4848</c:v>
                </c:pt>
                <c:pt idx="180">
                  <c:v>4566</c:v>
                </c:pt>
                <c:pt idx="181">
                  <c:v>4739</c:v>
                </c:pt>
                <c:pt idx="182">
                  <c:v>4936</c:v>
                </c:pt>
                <c:pt idx="183">
                  <c:v>5150</c:v>
                </c:pt>
                <c:pt idx="184">
                  <c:v>5149</c:v>
                </c:pt>
                <c:pt idx="185">
                  <c:v>4786</c:v>
                </c:pt>
                <c:pt idx="186">
                  <c:v>4441</c:v>
                </c:pt>
                <c:pt idx="187">
                  <c:v>4485</c:v>
                </c:pt>
                <c:pt idx="188">
                  <c:v>4719</c:v>
                </c:pt>
                <c:pt idx="189">
                  <c:v>5601</c:v>
                </c:pt>
                <c:pt idx="190">
                  <c:v>5555</c:v>
                </c:pt>
                <c:pt idx="191">
                  <c:v>5478</c:v>
                </c:pt>
                <c:pt idx="192">
                  <c:v>4970</c:v>
                </c:pt>
                <c:pt idx="193">
                  <c:v>4379</c:v>
                </c:pt>
                <c:pt idx="194">
                  <c:v>5165</c:v>
                </c:pt>
                <c:pt idx="195">
                  <c:v>5528</c:v>
                </c:pt>
                <c:pt idx="196">
                  <c:v>5676</c:v>
                </c:pt>
                <c:pt idx="197">
                  <c:v>5670</c:v>
                </c:pt>
                <c:pt idx="198">
                  <c:v>4852</c:v>
                </c:pt>
                <c:pt idx="199">
                  <c:v>4454</c:v>
                </c:pt>
                <c:pt idx="200">
                  <c:v>4311</c:v>
                </c:pt>
                <c:pt idx="201">
                  <c:v>4648</c:v>
                </c:pt>
                <c:pt idx="202">
                  <c:v>4279</c:v>
                </c:pt>
                <c:pt idx="203">
                  <c:v>4278</c:v>
                </c:pt>
                <c:pt idx="204">
                  <c:v>4755</c:v>
                </c:pt>
                <c:pt idx="205">
                  <c:v>4951</c:v>
                </c:pt>
                <c:pt idx="206">
                  <c:v>5021</c:v>
                </c:pt>
                <c:pt idx="207">
                  <c:v>4970</c:v>
                </c:pt>
                <c:pt idx="208">
                  <c:v>5164</c:v>
                </c:pt>
                <c:pt idx="209">
                  <c:v>5083</c:v>
                </c:pt>
                <c:pt idx="210">
                  <c:v>4919</c:v>
                </c:pt>
                <c:pt idx="211">
                  <c:v>4943</c:v>
                </c:pt>
                <c:pt idx="212">
                  <c:v>4237</c:v>
                </c:pt>
                <c:pt idx="213">
                  <c:v>4038</c:v>
                </c:pt>
                <c:pt idx="214">
                  <c:v>4024</c:v>
                </c:pt>
                <c:pt idx="215">
                  <c:v>4075</c:v>
                </c:pt>
                <c:pt idx="216">
                  <c:v>4083</c:v>
                </c:pt>
                <c:pt idx="217">
                  <c:v>3830</c:v>
                </c:pt>
                <c:pt idx="218">
                  <c:v>3986</c:v>
                </c:pt>
                <c:pt idx="219">
                  <c:v>4240</c:v>
                </c:pt>
                <c:pt idx="220">
                  <c:v>4252</c:v>
                </c:pt>
                <c:pt idx="221">
                  <c:v>4336</c:v>
                </c:pt>
                <c:pt idx="222">
                  <c:v>3339</c:v>
                </c:pt>
                <c:pt idx="223">
                  <c:v>4391</c:v>
                </c:pt>
                <c:pt idx="224">
                  <c:v>4325</c:v>
                </c:pt>
                <c:pt idx="225">
                  <c:v>4510</c:v>
                </c:pt>
                <c:pt idx="226">
                  <c:v>4442</c:v>
                </c:pt>
                <c:pt idx="227">
                  <c:v>4380</c:v>
                </c:pt>
                <c:pt idx="228">
                  <c:v>4273</c:v>
                </c:pt>
                <c:pt idx="229">
                  <c:v>4049</c:v>
                </c:pt>
                <c:pt idx="230">
                  <c:v>3864</c:v>
                </c:pt>
                <c:pt idx="231">
                  <c:v>3622</c:v>
                </c:pt>
                <c:pt idx="232">
                  <c:v>3800</c:v>
                </c:pt>
                <c:pt idx="233">
                  <c:v>3997</c:v>
                </c:pt>
                <c:pt idx="234">
                  <c:v>4020</c:v>
                </c:pt>
                <c:pt idx="235">
                  <c:v>4048</c:v>
                </c:pt>
                <c:pt idx="236">
                  <c:v>4352</c:v>
                </c:pt>
                <c:pt idx="237">
                  <c:v>4308</c:v>
                </c:pt>
                <c:pt idx="238">
                  <c:v>4183</c:v>
                </c:pt>
                <c:pt idx="239">
                  <c:v>4145</c:v>
                </c:pt>
                <c:pt idx="240">
                  <c:v>4372</c:v>
                </c:pt>
                <c:pt idx="241">
                  <c:v>4471</c:v>
                </c:pt>
                <c:pt idx="242">
                  <c:v>4617</c:v>
                </c:pt>
                <c:pt idx="243">
                  <c:v>4763</c:v>
                </c:pt>
                <c:pt idx="244">
                  <c:v>4607</c:v>
                </c:pt>
                <c:pt idx="245">
                  <c:v>4990</c:v>
                </c:pt>
                <c:pt idx="246">
                  <c:v>5012</c:v>
                </c:pt>
                <c:pt idx="247">
                  <c:v>4720</c:v>
                </c:pt>
                <c:pt idx="248">
                  <c:v>4738</c:v>
                </c:pt>
                <c:pt idx="249">
                  <c:v>4893</c:v>
                </c:pt>
                <c:pt idx="250">
                  <c:v>4746</c:v>
                </c:pt>
                <c:pt idx="251">
                  <c:v>4874</c:v>
                </c:pt>
                <c:pt idx="252">
                  <c:v>5476</c:v>
                </c:pt>
                <c:pt idx="253">
                  <c:v>5819</c:v>
                </c:pt>
                <c:pt idx="254">
                  <c:v>5530</c:v>
                </c:pt>
                <c:pt idx="255">
                  <c:v>5225</c:v>
                </c:pt>
                <c:pt idx="256">
                  <c:v>5189</c:v>
                </c:pt>
                <c:pt idx="257">
                  <c:v>4811</c:v>
                </c:pt>
                <c:pt idx="258">
                  <c:v>4714</c:v>
                </c:pt>
                <c:pt idx="259">
                  <c:v>4397</c:v>
                </c:pt>
                <c:pt idx="260">
                  <c:v>4444</c:v>
                </c:pt>
                <c:pt idx="261">
                  <c:v>4527</c:v>
                </c:pt>
                <c:pt idx="262">
                  <c:v>4266</c:v>
                </c:pt>
                <c:pt idx="263">
                  <c:v>4267</c:v>
                </c:pt>
                <c:pt idx="264">
                  <c:v>3801</c:v>
                </c:pt>
                <c:pt idx="265">
                  <c:v>3880</c:v>
                </c:pt>
                <c:pt idx="266">
                  <c:v>3771</c:v>
                </c:pt>
                <c:pt idx="267">
                  <c:v>3868</c:v>
                </c:pt>
                <c:pt idx="268">
                  <c:v>3860</c:v>
                </c:pt>
                <c:pt idx="269">
                  <c:v>3808</c:v>
                </c:pt>
                <c:pt idx="270">
                  <c:v>3620</c:v>
                </c:pt>
                <c:pt idx="271">
                  <c:v>3585</c:v>
                </c:pt>
                <c:pt idx="272">
                  <c:v>3694</c:v>
                </c:pt>
                <c:pt idx="273">
                  <c:v>3660</c:v>
                </c:pt>
                <c:pt idx="274">
                  <c:v>3653</c:v>
                </c:pt>
                <c:pt idx="275">
                  <c:v>3661</c:v>
                </c:pt>
                <c:pt idx="276">
                  <c:v>3527</c:v>
                </c:pt>
                <c:pt idx="277">
                  <c:v>3542</c:v>
                </c:pt>
                <c:pt idx="278">
                  <c:v>3504</c:v>
                </c:pt>
                <c:pt idx="279">
                  <c:v>3602</c:v>
                </c:pt>
                <c:pt idx="280">
                  <c:v>3681</c:v>
                </c:pt>
                <c:pt idx="281">
                  <c:v>3654</c:v>
                </c:pt>
                <c:pt idx="282">
                  <c:v>3548</c:v>
                </c:pt>
                <c:pt idx="283">
                  <c:v>3570</c:v>
                </c:pt>
                <c:pt idx="284">
                  <c:v>3495</c:v>
                </c:pt>
                <c:pt idx="285">
                  <c:v>3420</c:v>
                </c:pt>
                <c:pt idx="286">
                  <c:v>3391</c:v>
                </c:pt>
                <c:pt idx="287">
                  <c:v>3539</c:v>
                </c:pt>
                <c:pt idx="288">
                  <c:v>3591</c:v>
                </c:pt>
                <c:pt idx="289">
                  <c:v>3592</c:v>
                </c:pt>
                <c:pt idx="290">
                  <c:v>3707</c:v>
                </c:pt>
                <c:pt idx="291">
                  <c:v>3888</c:v>
                </c:pt>
                <c:pt idx="292">
                  <c:v>3973</c:v>
                </c:pt>
                <c:pt idx="293">
                  <c:v>4165</c:v>
                </c:pt>
                <c:pt idx="294">
                  <c:v>3999</c:v>
                </c:pt>
                <c:pt idx="295">
                  <c:v>3704</c:v>
                </c:pt>
                <c:pt idx="296">
                  <c:v>4172</c:v>
                </c:pt>
                <c:pt idx="297">
                  <c:v>4252</c:v>
                </c:pt>
                <c:pt idx="298">
                  <c:v>4352</c:v>
                </c:pt>
                <c:pt idx="299">
                  <c:v>4200</c:v>
                </c:pt>
                <c:pt idx="300">
                  <c:v>4106</c:v>
                </c:pt>
                <c:pt idx="301">
                  <c:v>4139</c:v>
                </c:pt>
                <c:pt idx="302">
                  <c:v>4041</c:v>
                </c:pt>
                <c:pt idx="303">
                  <c:v>4068</c:v>
                </c:pt>
                <c:pt idx="304">
                  <c:v>3830</c:v>
                </c:pt>
                <c:pt idx="305">
                  <c:v>3808</c:v>
                </c:pt>
                <c:pt idx="306">
                  <c:v>3680</c:v>
                </c:pt>
                <c:pt idx="307">
                  <c:v>3821</c:v>
                </c:pt>
                <c:pt idx="308">
                  <c:v>3882</c:v>
                </c:pt>
                <c:pt idx="309">
                  <c:v>3972</c:v>
                </c:pt>
                <c:pt idx="310">
                  <c:v>3957</c:v>
                </c:pt>
                <c:pt idx="311">
                  <c:v>3954</c:v>
                </c:pt>
                <c:pt idx="312">
                  <c:v>3994</c:v>
                </c:pt>
                <c:pt idx="313">
                  <c:v>4063</c:v>
                </c:pt>
                <c:pt idx="314">
                  <c:v>4018</c:v>
                </c:pt>
                <c:pt idx="315">
                  <c:v>3843</c:v>
                </c:pt>
                <c:pt idx="316">
                  <c:v>3869</c:v>
                </c:pt>
                <c:pt idx="317">
                  <c:v>3824</c:v>
                </c:pt>
                <c:pt idx="318">
                  <c:v>3756</c:v>
                </c:pt>
                <c:pt idx="319">
                  <c:v>3651</c:v>
                </c:pt>
                <c:pt idx="320">
                  <c:v>3555</c:v>
                </c:pt>
                <c:pt idx="321">
                  <c:v>3484</c:v>
                </c:pt>
                <c:pt idx="322">
                  <c:v>3530</c:v>
                </c:pt>
                <c:pt idx="323">
                  <c:v>3411</c:v>
                </c:pt>
                <c:pt idx="324">
                  <c:v>3681</c:v>
                </c:pt>
                <c:pt idx="325">
                  <c:v>3676</c:v>
                </c:pt>
                <c:pt idx="326">
                  <c:v>3561</c:v>
                </c:pt>
                <c:pt idx="327">
                  <c:v>3561</c:v>
                </c:pt>
                <c:pt idx="328">
                  <c:v>3561</c:v>
                </c:pt>
                <c:pt idx="329">
                  <c:v>3561</c:v>
                </c:pt>
                <c:pt idx="330">
                  <c:v>3305</c:v>
                </c:pt>
                <c:pt idx="331">
                  <c:v>3181</c:v>
                </c:pt>
                <c:pt idx="332">
                  <c:v>3158</c:v>
                </c:pt>
                <c:pt idx="333">
                  <c:v>3085</c:v>
                </c:pt>
                <c:pt idx="334">
                  <c:v>2938</c:v>
                </c:pt>
                <c:pt idx="335">
                  <c:v>2744</c:v>
                </c:pt>
                <c:pt idx="336">
                  <c:v>2821</c:v>
                </c:pt>
                <c:pt idx="337">
                  <c:v>2755</c:v>
                </c:pt>
                <c:pt idx="338">
                  <c:v>2746</c:v>
                </c:pt>
                <c:pt idx="339">
                  <c:v>2859</c:v>
                </c:pt>
                <c:pt idx="340">
                  <c:v>2928</c:v>
                </c:pt>
                <c:pt idx="341">
                  <c:v>2944</c:v>
                </c:pt>
                <c:pt idx="342">
                  <c:v>2943</c:v>
                </c:pt>
                <c:pt idx="343">
                  <c:v>2993</c:v>
                </c:pt>
                <c:pt idx="344">
                  <c:v>3006</c:v>
                </c:pt>
                <c:pt idx="345">
                  <c:v>3046</c:v>
                </c:pt>
                <c:pt idx="346">
                  <c:v>3153</c:v>
                </c:pt>
                <c:pt idx="347">
                  <c:v>3308</c:v>
                </c:pt>
                <c:pt idx="348">
                  <c:v>3229</c:v>
                </c:pt>
                <c:pt idx="349">
                  <c:v>3118</c:v>
                </c:pt>
                <c:pt idx="350">
                  <c:v>3063</c:v>
                </c:pt>
                <c:pt idx="351">
                  <c:v>3167</c:v>
                </c:pt>
                <c:pt idx="352">
                  <c:v>3113</c:v>
                </c:pt>
                <c:pt idx="353">
                  <c:v>3007</c:v>
                </c:pt>
                <c:pt idx="354">
                  <c:v>2917</c:v>
                </c:pt>
                <c:pt idx="355">
                  <c:v>3092</c:v>
                </c:pt>
                <c:pt idx="356">
                  <c:v>3080</c:v>
                </c:pt>
                <c:pt idx="357">
                  <c:v>3116</c:v>
                </c:pt>
                <c:pt idx="358">
                  <c:v>3142</c:v>
                </c:pt>
                <c:pt idx="359">
                  <c:v>3626</c:v>
                </c:pt>
                <c:pt idx="360">
                  <c:v>3876</c:v>
                </c:pt>
                <c:pt idx="361">
                  <c:v>3876</c:v>
                </c:pt>
                <c:pt idx="362">
                  <c:v>3682</c:v>
                </c:pt>
                <c:pt idx="363">
                  <c:v>3209</c:v>
                </c:pt>
                <c:pt idx="364">
                  <c:v>3618</c:v>
                </c:pt>
                <c:pt idx="365">
                  <c:v>3854</c:v>
                </c:pt>
                <c:pt idx="366">
                  <c:v>4187</c:v>
                </c:pt>
                <c:pt idx="367">
                  <c:v>4502</c:v>
                </c:pt>
                <c:pt idx="368">
                  <c:v>4436</c:v>
                </c:pt>
                <c:pt idx="369">
                  <c:v>4580</c:v>
                </c:pt>
                <c:pt idx="370">
                  <c:v>4326</c:v>
                </c:pt>
                <c:pt idx="371">
                  <c:v>4080</c:v>
                </c:pt>
                <c:pt idx="372">
                  <c:v>3852</c:v>
                </c:pt>
                <c:pt idx="373">
                  <c:v>3946</c:v>
                </c:pt>
                <c:pt idx="374">
                  <c:v>4199</c:v>
                </c:pt>
                <c:pt idx="375">
                  <c:v>4060</c:v>
                </c:pt>
                <c:pt idx="376">
                  <c:v>3718</c:v>
                </c:pt>
                <c:pt idx="377">
                  <c:v>3330</c:v>
                </c:pt>
                <c:pt idx="378">
                  <c:v>3669</c:v>
                </c:pt>
                <c:pt idx="379">
                  <c:v>3775</c:v>
                </c:pt>
                <c:pt idx="380">
                  <c:v>3857</c:v>
                </c:pt>
                <c:pt idx="381">
                  <c:v>3760</c:v>
                </c:pt>
                <c:pt idx="382">
                  <c:v>3884</c:v>
                </c:pt>
                <c:pt idx="383">
                  <c:v>3859</c:v>
                </c:pt>
                <c:pt idx="384">
                  <c:v>4027</c:v>
                </c:pt>
                <c:pt idx="385">
                  <c:v>4059</c:v>
                </c:pt>
                <c:pt idx="386">
                  <c:v>4059</c:v>
                </c:pt>
                <c:pt idx="387">
                  <c:v>4215</c:v>
                </c:pt>
                <c:pt idx="388">
                  <c:v>4269</c:v>
                </c:pt>
                <c:pt idx="389">
                  <c:v>4210</c:v>
                </c:pt>
                <c:pt idx="390">
                  <c:v>4249</c:v>
                </c:pt>
                <c:pt idx="391">
                  <c:v>3978</c:v>
                </c:pt>
                <c:pt idx="392">
                  <c:v>3859</c:v>
                </c:pt>
                <c:pt idx="393">
                  <c:v>3700</c:v>
                </c:pt>
                <c:pt idx="394">
                  <c:v>3851</c:v>
                </c:pt>
                <c:pt idx="395">
                  <c:v>3770</c:v>
                </c:pt>
                <c:pt idx="396">
                  <c:v>3905</c:v>
                </c:pt>
                <c:pt idx="397">
                  <c:v>4315</c:v>
                </c:pt>
                <c:pt idx="398">
                  <c:v>3674</c:v>
                </c:pt>
                <c:pt idx="399">
                  <c:v>3788</c:v>
                </c:pt>
                <c:pt idx="400">
                  <c:v>3625</c:v>
                </c:pt>
                <c:pt idx="401">
                  <c:v>3717</c:v>
                </c:pt>
                <c:pt idx="402">
                  <c:v>3864</c:v>
                </c:pt>
                <c:pt idx="403">
                  <c:v>3922</c:v>
                </c:pt>
                <c:pt idx="404">
                  <c:v>3901</c:v>
                </c:pt>
                <c:pt idx="405">
                  <c:v>4089</c:v>
                </c:pt>
                <c:pt idx="406">
                  <c:v>4388</c:v>
                </c:pt>
                <c:pt idx="407">
                  <c:v>4067</c:v>
                </c:pt>
                <c:pt idx="408">
                  <c:v>4074</c:v>
                </c:pt>
                <c:pt idx="409">
                  <c:v>4208</c:v>
                </c:pt>
                <c:pt idx="410">
                  <c:v>4280</c:v>
                </c:pt>
                <c:pt idx="411">
                  <c:v>4233</c:v>
                </c:pt>
                <c:pt idx="412">
                  <c:v>4104</c:v>
                </c:pt>
                <c:pt idx="413">
                  <c:v>4158</c:v>
                </c:pt>
                <c:pt idx="414">
                  <c:v>4224</c:v>
                </c:pt>
                <c:pt idx="415">
                  <c:v>4055</c:v>
                </c:pt>
                <c:pt idx="416">
                  <c:v>3979</c:v>
                </c:pt>
                <c:pt idx="417">
                  <c:v>4221</c:v>
                </c:pt>
                <c:pt idx="418">
                  <c:v>4142</c:v>
                </c:pt>
                <c:pt idx="419">
                  <c:v>3788</c:v>
                </c:pt>
                <c:pt idx="420">
                  <c:v>3914</c:v>
                </c:pt>
                <c:pt idx="421">
                  <c:v>3027</c:v>
                </c:pt>
                <c:pt idx="422">
                  <c:v>3942</c:v>
                </c:pt>
                <c:pt idx="423">
                  <c:v>4107</c:v>
                </c:pt>
                <c:pt idx="424">
                  <c:v>4358</c:v>
                </c:pt>
                <c:pt idx="425">
                  <c:v>4603</c:v>
                </c:pt>
                <c:pt idx="426">
                  <c:v>4176</c:v>
                </c:pt>
                <c:pt idx="427">
                  <c:v>3654</c:v>
                </c:pt>
                <c:pt idx="428">
                  <c:v>3456</c:v>
                </c:pt>
                <c:pt idx="429">
                  <c:v>3666</c:v>
                </c:pt>
                <c:pt idx="430">
                  <c:v>3610</c:v>
                </c:pt>
                <c:pt idx="431">
                  <c:v>3798</c:v>
                </c:pt>
                <c:pt idx="432">
                  <c:v>4117</c:v>
                </c:pt>
                <c:pt idx="433">
                  <c:v>3896</c:v>
                </c:pt>
                <c:pt idx="434">
                  <c:v>3564</c:v>
                </c:pt>
                <c:pt idx="435">
                  <c:v>3545</c:v>
                </c:pt>
                <c:pt idx="436">
                  <c:v>3553</c:v>
                </c:pt>
                <c:pt idx="437">
                  <c:v>3567</c:v>
                </c:pt>
                <c:pt idx="438">
                  <c:v>3563</c:v>
                </c:pt>
                <c:pt idx="439">
                  <c:v>3772</c:v>
                </c:pt>
                <c:pt idx="440">
                  <c:v>3693</c:v>
                </c:pt>
                <c:pt idx="441">
                  <c:v>3662</c:v>
                </c:pt>
                <c:pt idx="442">
                  <c:v>3508</c:v>
                </c:pt>
                <c:pt idx="443">
                  <c:v>3615</c:v>
                </c:pt>
                <c:pt idx="444">
                  <c:v>3489</c:v>
                </c:pt>
                <c:pt idx="445">
                  <c:v>3473</c:v>
                </c:pt>
                <c:pt idx="446">
                  <c:v>3221</c:v>
                </c:pt>
                <c:pt idx="447">
                  <c:v>3028</c:v>
                </c:pt>
                <c:pt idx="448">
                  <c:v>2767</c:v>
                </c:pt>
                <c:pt idx="449">
                  <c:v>2644</c:v>
                </c:pt>
                <c:pt idx="450">
                  <c:v>2608</c:v>
                </c:pt>
                <c:pt idx="451">
                  <c:v>2605</c:v>
                </c:pt>
                <c:pt idx="452">
                  <c:v>2589</c:v>
                </c:pt>
                <c:pt idx="453">
                  <c:v>2340</c:v>
                </c:pt>
                <c:pt idx="454">
                  <c:v>2283</c:v>
                </c:pt>
                <c:pt idx="455">
                  <c:v>2392</c:v>
                </c:pt>
                <c:pt idx="456">
                  <c:v>2549</c:v>
                </c:pt>
                <c:pt idx="457">
                  <c:v>2617</c:v>
                </c:pt>
                <c:pt idx="458">
                  <c:v>2820</c:v>
                </c:pt>
                <c:pt idx="459">
                  <c:v>3020</c:v>
                </c:pt>
                <c:pt idx="460">
                  <c:v>2948</c:v>
                </c:pt>
                <c:pt idx="461">
                  <c:v>2817</c:v>
                </c:pt>
                <c:pt idx="462">
                  <c:v>3113</c:v>
                </c:pt>
                <c:pt idx="463">
                  <c:v>3349</c:v>
                </c:pt>
                <c:pt idx="464">
                  <c:v>3238</c:v>
                </c:pt>
                <c:pt idx="465">
                  <c:v>3525</c:v>
                </c:pt>
                <c:pt idx="466">
                  <c:v>3361</c:v>
                </c:pt>
                <c:pt idx="467">
                  <c:v>3320</c:v>
                </c:pt>
                <c:pt idx="468">
                  <c:v>3204</c:v>
                </c:pt>
                <c:pt idx="469">
                  <c:v>3253</c:v>
                </c:pt>
                <c:pt idx="470">
                  <c:v>3258</c:v>
                </c:pt>
                <c:pt idx="471">
                  <c:v>3321</c:v>
                </c:pt>
                <c:pt idx="472">
                  <c:v>3317</c:v>
                </c:pt>
                <c:pt idx="473">
                  <c:v>3245</c:v>
                </c:pt>
                <c:pt idx="474">
                  <c:v>3266</c:v>
                </c:pt>
                <c:pt idx="475">
                  <c:v>3229</c:v>
                </c:pt>
                <c:pt idx="476">
                  <c:v>3196</c:v>
                </c:pt>
                <c:pt idx="477">
                  <c:v>3403</c:v>
                </c:pt>
                <c:pt idx="478">
                  <c:v>3481</c:v>
                </c:pt>
                <c:pt idx="479">
                  <c:v>3748</c:v>
                </c:pt>
                <c:pt idx="480">
                  <c:v>3566</c:v>
                </c:pt>
                <c:pt idx="481">
                  <c:v>3616</c:v>
                </c:pt>
                <c:pt idx="482">
                  <c:v>3668</c:v>
                </c:pt>
                <c:pt idx="483">
                  <c:v>3434</c:v>
                </c:pt>
                <c:pt idx="484">
                  <c:v>3498</c:v>
                </c:pt>
                <c:pt idx="485">
                  <c:v>3517</c:v>
                </c:pt>
                <c:pt idx="486">
                  <c:v>3475</c:v>
                </c:pt>
                <c:pt idx="487">
                  <c:v>3447</c:v>
                </c:pt>
                <c:pt idx="488">
                  <c:v>3474</c:v>
                </c:pt>
                <c:pt idx="489">
                  <c:v>3465</c:v>
                </c:pt>
                <c:pt idx="490">
                  <c:v>3442</c:v>
                </c:pt>
                <c:pt idx="491">
                  <c:v>3516</c:v>
                </c:pt>
                <c:pt idx="492">
                  <c:v>3536</c:v>
                </c:pt>
                <c:pt idx="493">
                  <c:v>3524</c:v>
                </c:pt>
                <c:pt idx="494">
                  <c:v>3701</c:v>
                </c:pt>
                <c:pt idx="495">
                  <c:v>3378</c:v>
                </c:pt>
                <c:pt idx="496">
                  <c:v>3233</c:v>
                </c:pt>
                <c:pt idx="497">
                  <c:v>3103</c:v>
                </c:pt>
                <c:pt idx="498">
                  <c:v>3175</c:v>
                </c:pt>
                <c:pt idx="499">
                  <c:v>3272</c:v>
                </c:pt>
                <c:pt idx="500">
                  <c:v>3283</c:v>
                </c:pt>
                <c:pt idx="501">
                  <c:v>3320</c:v>
                </c:pt>
                <c:pt idx="502">
                  <c:v>3423</c:v>
                </c:pt>
                <c:pt idx="503">
                  <c:v>3388</c:v>
                </c:pt>
                <c:pt idx="504">
                  <c:v>3376</c:v>
                </c:pt>
                <c:pt idx="505">
                  <c:v>3406</c:v>
                </c:pt>
                <c:pt idx="506">
                  <c:v>3445</c:v>
                </c:pt>
                <c:pt idx="507">
                  <c:v>3466</c:v>
                </c:pt>
                <c:pt idx="508">
                  <c:v>3336</c:v>
                </c:pt>
                <c:pt idx="509">
                  <c:v>3397</c:v>
                </c:pt>
                <c:pt idx="510">
                  <c:v>3432</c:v>
                </c:pt>
                <c:pt idx="511">
                  <c:v>3492</c:v>
                </c:pt>
                <c:pt idx="512">
                  <c:v>3582</c:v>
                </c:pt>
                <c:pt idx="513">
                  <c:v>3600</c:v>
                </c:pt>
                <c:pt idx="514">
                  <c:v>3485</c:v>
                </c:pt>
                <c:pt idx="515">
                  <c:v>3499</c:v>
                </c:pt>
                <c:pt idx="516">
                  <c:v>3500</c:v>
                </c:pt>
                <c:pt idx="517">
                  <c:v>3367</c:v>
                </c:pt>
                <c:pt idx="518">
                  <c:v>3541</c:v>
                </c:pt>
                <c:pt idx="519">
                  <c:v>3441</c:v>
                </c:pt>
                <c:pt idx="520">
                  <c:v>3566</c:v>
                </c:pt>
                <c:pt idx="521">
                  <c:v>3520</c:v>
                </c:pt>
                <c:pt idx="522">
                  <c:v>3551</c:v>
                </c:pt>
                <c:pt idx="523">
                  <c:v>3555</c:v>
                </c:pt>
                <c:pt idx="524">
                  <c:v>3527</c:v>
                </c:pt>
                <c:pt idx="525">
                  <c:v>3450</c:v>
                </c:pt>
                <c:pt idx="526">
                  <c:v>3398</c:v>
                </c:pt>
                <c:pt idx="527">
                  <c:v>3495</c:v>
                </c:pt>
                <c:pt idx="528">
                  <c:v>3547</c:v>
                </c:pt>
                <c:pt idx="529">
                  <c:v>3542</c:v>
                </c:pt>
                <c:pt idx="530">
                  <c:v>3705</c:v>
                </c:pt>
                <c:pt idx="531">
                  <c:v>3973</c:v>
                </c:pt>
                <c:pt idx="532">
                  <c:v>3752</c:v>
                </c:pt>
                <c:pt idx="533">
                  <c:v>3514</c:v>
                </c:pt>
                <c:pt idx="534">
                  <c:v>3573</c:v>
                </c:pt>
                <c:pt idx="535">
                  <c:v>3624</c:v>
                </c:pt>
                <c:pt idx="536">
                  <c:v>3796</c:v>
                </c:pt>
                <c:pt idx="537">
                  <c:v>3799</c:v>
                </c:pt>
                <c:pt idx="538">
                  <c:v>3488</c:v>
                </c:pt>
                <c:pt idx="539">
                  <c:v>3689</c:v>
                </c:pt>
                <c:pt idx="540">
                  <c:v>3726</c:v>
                </c:pt>
                <c:pt idx="541">
                  <c:v>3511</c:v>
                </c:pt>
                <c:pt idx="542">
                  <c:v>3758</c:v>
                </c:pt>
                <c:pt idx="543">
                  <c:v>3694</c:v>
                </c:pt>
                <c:pt idx="544">
                  <c:v>3748</c:v>
                </c:pt>
                <c:pt idx="545">
                  <c:v>3831</c:v>
                </c:pt>
                <c:pt idx="546">
                  <c:v>3797</c:v>
                </c:pt>
                <c:pt idx="547">
                  <c:v>3586</c:v>
                </c:pt>
                <c:pt idx="548">
                  <c:v>3453</c:v>
                </c:pt>
                <c:pt idx="549">
                  <c:v>3382</c:v>
                </c:pt>
                <c:pt idx="550">
                  <c:v>3379</c:v>
                </c:pt>
                <c:pt idx="551">
                  <c:v>3430</c:v>
                </c:pt>
                <c:pt idx="552">
                  <c:v>3567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61-4F18-853F-B290171083D6}"/>
            </c:ext>
          </c:extLst>
        </c:ser>
        <c:ser>
          <c:idx val="2"/>
          <c:order val="2"/>
          <c:tx>
            <c:v>AnR C-Gas</c:v>
          </c:tx>
          <c:spPr>
            <a:ln w="9525" cap="rnd" cmpd="sng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12700" cmpd="sng">
                <a:solidFill>
                  <a:schemeClr val="tx1"/>
                </a:solidFill>
                <a:prstDash val="solid"/>
              </a:ln>
              <a:effectLst/>
            </c:spPr>
          </c:marker>
          <c:cat>
            <c:numRef>
              <c:f>运行数据!$A$7:$A$999</c:f>
              <c:numCache>
                <c:formatCode>m/d/yyyy</c:formatCode>
                <c:ptCount val="993"/>
                <c:pt idx="0">
                  <c:v>43424</c:v>
                </c:pt>
                <c:pt idx="1">
                  <c:v>43425</c:v>
                </c:pt>
                <c:pt idx="2">
                  <c:v>43426</c:v>
                </c:pt>
                <c:pt idx="3">
                  <c:v>43427</c:v>
                </c:pt>
                <c:pt idx="4">
                  <c:v>43428</c:v>
                </c:pt>
                <c:pt idx="5">
                  <c:v>43429</c:v>
                </c:pt>
                <c:pt idx="6">
                  <c:v>43430</c:v>
                </c:pt>
                <c:pt idx="7">
                  <c:v>43431</c:v>
                </c:pt>
                <c:pt idx="8">
                  <c:v>43432</c:v>
                </c:pt>
                <c:pt idx="9">
                  <c:v>43433</c:v>
                </c:pt>
                <c:pt idx="10">
                  <c:v>43434</c:v>
                </c:pt>
                <c:pt idx="11">
                  <c:v>43435</c:v>
                </c:pt>
                <c:pt idx="12">
                  <c:v>43436</c:v>
                </c:pt>
                <c:pt idx="13">
                  <c:v>43437</c:v>
                </c:pt>
                <c:pt idx="14">
                  <c:v>43438</c:v>
                </c:pt>
                <c:pt idx="15">
                  <c:v>43439</c:v>
                </c:pt>
                <c:pt idx="16">
                  <c:v>43440</c:v>
                </c:pt>
                <c:pt idx="17">
                  <c:v>43441</c:v>
                </c:pt>
                <c:pt idx="18">
                  <c:v>43442</c:v>
                </c:pt>
                <c:pt idx="19">
                  <c:v>43443</c:v>
                </c:pt>
                <c:pt idx="20">
                  <c:v>43444</c:v>
                </c:pt>
                <c:pt idx="21">
                  <c:v>43445</c:v>
                </c:pt>
                <c:pt idx="22">
                  <c:v>43446</c:v>
                </c:pt>
                <c:pt idx="23">
                  <c:v>43447</c:v>
                </c:pt>
                <c:pt idx="24">
                  <c:v>43448</c:v>
                </c:pt>
                <c:pt idx="25">
                  <c:v>43449</c:v>
                </c:pt>
                <c:pt idx="26">
                  <c:v>43450</c:v>
                </c:pt>
                <c:pt idx="27">
                  <c:v>43451</c:v>
                </c:pt>
                <c:pt idx="28">
                  <c:v>43452</c:v>
                </c:pt>
                <c:pt idx="29">
                  <c:v>43453</c:v>
                </c:pt>
                <c:pt idx="30">
                  <c:v>43454</c:v>
                </c:pt>
                <c:pt idx="31">
                  <c:v>43455</c:v>
                </c:pt>
                <c:pt idx="32">
                  <c:v>43456</c:v>
                </c:pt>
                <c:pt idx="33">
                  <c:v>43457</c:v>
                </c:pt>
                <c:pt idx="34">
                  <c:v>43458</c:v>
                </c:pt>
                <c:pt idx="35">
                  <c:v>43459</c:v>
                </c:pt>
                <c:pt idx="36">
                  <c:v>43460</c:v>
                </c:pt>
                <c:pt idx="37">
                  <c:v>43461</c:v>
                </c:pt>
                <c:pt idx="38">
                  <c:v>43462</c:v>
                </c:pt>
                <c:pt idx="39">
                  <c:v>43463</c:v>
                </c:pt>
                <c:pt idx="40">
                  <c:v>43464</c:v>
                </c:pt>
                <c:pt idx="41">
                  <c:v>43465</c:v>
                </c:pt>
                <c:pt idx="42">
                  <c:v>43466</c:v>
                </c:pt>
                <c:pt idx="43">
                  <c:v>43467</c:v>
                </c:pt>
                <c:pt idx="44">
                  <c:v>43468</c:v>
                </c:pt>
                <c:pt idx="45">
                  <c:v>43469</c:v>
                </c:pt>
                <c:pt idx="46">
                  <c:v>43470</c:v>
                </c:pt>
                <c:pt idx="47">
                  <c:v>43471</c:v>
                </c:pt>
                <c:pt idx="48">
                  <c:v>43472</c:v>
                </c:pt>
                <c:pt idx="49">
                  <c:v>43473</c:v>
                </c:pt>
                <c:pt idx="50">
                  <c:v>43474</c:v>
                </c:pt>
                <c:pt idx="51">
                  <c:v>43475</c:v>
                </c:pt>
                <c:pt idx="52">
                  <c:v>43476</c:v>
                </c:pt>
                <c:pt idx="53">
                  <c:v>43477</c:v>
                </c:pt>
                <c:pt idx="54">
                  <c:v>43478</c:v>
                </c:pt>
                <c:pt idx="55">
                  <c:v>43479</c:v>
                </c:pt>
                <c:pt idx="56">
                  <c:v>43480</c:v>
                </c:pt>
                <c:pt idx="57">
                  <c:v>43481</c:v>
                </c:pt>
                <c:pt idx="58">
                  <c:v>43482</c:v>
                </c:pt>
                <c:pt idx="59">
                  <c:v>43483</c:v>
                </c:pt>
                <c:pt idx="60">
                  <c:v>43484</c:v>
                </c:pt>
                <c:pt idx="61">
                  <c:v>43485</c:v>
                </c:pt>
                <c:pt idx="62">
                  <c:v>43486</c:v>
                </c:pt>
                <c:pt idx="63">
                  <c:v>43487</c:v>
                </c:pt>
                <c:pt idx="64">
                  <c:v>43488</c:v>
                </c:pt>
                <c:pt idx="65">
                  <c:v>43489</c:v>
                </c:pt>
                <c:pt idx="66">
                  <c:v>43490</c:v>
                </c:pt>
                <c:pt idx="67">
                  <c:v>43491</c:v>
                </c:pt>
                <c:pt idx="68">
                  <c:v>43492</c:v>
                </c:pt>
                <c:pt idx="69">
                  <c:v>43493</c:v>
                </c:pt>
                <c:pt idx="70">
                  <c:v>43494</c:v>
                </c:pt>
                <c:pt idx="71">
                  <c:v>43495</c:v>
                </c:pt>
                <c:pt idx="72">
                  <c:v>43496</c:v>
                </c:pt>
                <c:pt idx="73">
                  <c:v>43497</c:v>
                </c:pt>
                <c:pt idx="74">
                  <c:v>43498</c:v>
                </c:pt>
                <c:pt idx="75">
                  <c:v>43499</c:v>
                </c:pt>
                <c:pt idx="76">
                  <c:v>43500</c:v>
                </c:pt>
                <c:pt idx="77">
                  <c:v>43501</c:v>
                </c:pt>
                <c:pt idx="78">
                  <c:v>43502</c:v>
                </c:pt>
                <c:pt idx="79">
                  <c:v>43503</c:v>
                </c:pt>
                <c:pt idx="80">
                  <c:v>43504</c:v>
                </c:pt>
                <c:pt idx="81">
                  <c:v>43505</c:v>
                </c:pt>
                <c:pt idx="82">
                  <c:v>43506</c:v>
                </c:pt>
                <c:pt idx="83">
                  <c:v>43507</c:v>
                </c:pt>
                <c:pt idx="84">
                  <c:v>43508</c:v>
                </c:pt>
                <c:pt idx="85">
                  <c:v>43509</c:v>
                </c:pt>
                <c:pt idx="86">
                  <c:v>43510</c:v>
                </c:pt>
                <c:pt idx="87">
                  <c:v>43511</c:v>
                </c:pt>
                <c:pt idx="88">
                  <c:v>43512</c:v>
                </c:pt>
                <c:pt idx="89">
                  <c:v>43513</c:v>
                </c:pt>
                <c:pt idx="90">
                  <c:v>43514</c:v>
                </c:pt>
                <c:pt idx="91">
                  <c:v>43515</c:v>
                </c:pt>
                <c:pt idx="92">
                  <c:v>43516</c:v>
                </c:pt>
                <c:pt idx="93">
                  <c:v>43517</c:v>
                </c:pt>
                <c:pt idx="94">
                  <c:v>43518</c:v>
                </c:pt>
                <c:pt idx="95">
                  <c:v>43519</c:v>
                </c:pt>
                <c:pt idx="96">
                  <c:v>43520</c:v>
                </c:pt>
                <c:pt idx="97">
                  <c:v>43521</c:v>
                </c:pt>
                <c:pt idx="98">
                  <c:v>43522</c:v>
                </c:pt>
                <c:pt idx="99">
                  <c:v>43523</c:v>
                </c:pt>
                <c:pt idx="100">
                  <c:v>43524</c:v>
                </c:pt>
                <c:pt idx="101">
                  <c:v>43525</c:v>
                </c:pt>
                <c:pt idx="102">
                  <c:v>43526</c:v>
                </c:pt>
                <c:pt idx="103">
                  <c:v>43527</c:v>
                </c:pt>
                <c:pt idx="104">
                  <c:v>43528</c:v>
                </c:pt>
                <c:pt idx="105">
                  <c:v>43529</c:v>
                </c:pt>
                <c:pt idx="106">
                  <c:v>43530</c:v>
                </c:pt>
                <c:pt idx="107">
                  <c:v>43531</c:v>
                </c:pt>
                <c:pt idx="108">
                  <c:v>43532</c:v>
                </c:pt>
                <c:pt idx="109">
                  <c:v>43533</c:v>
                </c:pt>
                <c:pt idx="110">
                  <c:v>43534</c:v>
                </c:pt>
                <c:pt idx="111">
                  <c:v>43535</c:v>
                </c:pt>
                <c:pt idx="112">
                  <c:v>43536</c:v>
                </c:pt>
                <c:pt idx="113">
                  <c:v>43537</c:v>
                </c:pt>
                <c:pt idx="114">
                  <c:v>43538</c:v>
                </c:pt>
                <c:pt idx="115">
                  <c:v>43539</c:v>
                </c:pt>
                <c:pt idx="116">
                  <c:v>43540</c:v>
                </c:pt>
                <c:pt idx="117">
                  <c:v>43541</c:v>
                </c:pt>
                <c:pt idx="118">
                  <c:v>43542</c:v>
                </c:pt>
                <c:pt idx="119">
                  <c:v>43543</c:v>
                </c:pt>
                <c:pt idx="120">
                  <c:v>43544</c:v>
                </c:pt>
                <c:pt idx="121">
                  <c:v>43545</c:v>
                </c:pt>
                <c:pt idx="122">
                  <c:v>43546</c:v>
                </c:pt>
                <c:pt idx="123">
                  <c:v>43547</c:v>
                </c:pt>
                <c:pt idx="124">
                  <c:v>43548</c:v>
                </c:pt>
                <c:pt idx="125">
                  <c:v>43549</c:v>
                </c:pt>
                <c:pt idx="126">
                  <c:v>43550</c:v>
                </c:pt>
                <c:pt idx="127">
                  <c:v>43551</c:v>
                </c:pt>
                <c:pt idx="128">
                  <c:v>43552</c:v>
                </c:pt>
                <c:pt idx="129">
                  <c:v>43553</c:v>
                </c:pt>
                <c:pt idx="130">
                  <c:v>43554</c:v>
                </c:pt>
                <c:pt idx="131">
                  <c:v>43555</c:v>
                </c:pt>
                <c:pt idx="132">
                  <c:v>43556</c:v>
                </c:pt>
                <c:pt idx="133">
                  <c:v>43557</c:v>
                </c:pt>
                <c:pt idx="134">
                  <c:v>43558</c:v>
                </c:pt>
                <c:pt idx="135">
                  <c:v>43559</c:v>
                </c:pt>
                <c:pt idx="136">
                  <c:v>43560</c:v>
                </c:pt>
                <c:pt idx="137">
                  <c:v>43561</c:v>
                </c:pt>
                <c:pt idx="138">
                  <c:v>43562</c:v>
                </c:pt>
                <c:pt idx="139">
                  <c:v>43563</c:v>
                </c:pt>
                <c:pt idx="140">
                  <c:v>43564</c:v>
                </c:pt>
                <c:pt idx="141">
                  <c:v>43565</c:v>
                </c:pt>
                <c:pt idx="142">
                  <c:v>43566</c:v>
                </c:pt>
                <c:pt idx="143">
                  <c:v>43567</c:v>
                </c:pt>
                <c:pt idx="144">
                  <c:v>43568</c:v>
                </c:pt>
                <c:pt idx="145">
                  <c:v>43569</c:v>
                </c:pt>
                <c:pt idx="146">
                  <c:v>43570</c:v>
                </c:pt>
                <c:pt idx="147">
                  <c:v>43571</c:v>
                </c:pt>
                <c:pt idx="148">
                  <c:v>43572</c:v>
                </c:pt>
                <c:pt idx="149">
                  <c:v>43573</c:v>
                </c:pt>
                <c:pt idx="150">
                  <c:v>43574</c:v>
                </c:pt>
                <c:pt idx="151">
                  <c:v>43575</c:v>
                </c:pt>
                <c:pt idx="152">
                  <c:v>43576</c:v>
                </c:pt>
                <c:pt idx="153">
                  <c:v>43577</c:v>
                </c:pt>
                <c:pt idx="154">
                  <c:v>43578</c:v>
                </c:pt>
                <c:pt idx="155">
                  <c:v>43579</c:v>
                </c:pt>
                <c:pt idx="156">
                  <c:v>43580</c:v>
                </c:pt>
                <c:pt idx="157">
                  <c:v>43581</c:v>
                </c:pt>
                <c:pt idx="158">
                  <c:v>43582</c:v>
                </c:pt>
                <c:pt idx="159">
                  <c:v>43583</c:v>
                </c:pt>
                <c:pt idx="160">
                  <c:v>43584</c:v>
                </c:pt>
                <c:pt idx="161">
                  <c:v>43585</c:v>
                </c:pt>
                <c:pt idx="162">
                  <c:v>43586</c:v>
                </c:pt>
                <c:pt idx="163">
                  <c:v>43587</c:v>
                </c:pt>
                <c:pt idx="164">
                  <c:v>43588</c:v>
                </c:pt>
                <c:pt idx="165">
                  <c:v>43589</c:v>
                </c:pt>
                <c:pt idx="166">
                  <c:v>43590</c:v>
                </c:pt>
                <c:pt idx="167">
                  <c:v>43591</c:v>
                </c:pt>
                <c:pt idx="168">
                  <c:v>43592</c:v>
                </c:pt>
                <c:pt idx="169">
                  <c:v>43593</c:v>
                </c:pt>
                <c:pt idx="170">
                  <c:v>43594</c:v>
                </c:pt>
                <c:pt idx="171">
                  <c:v>43595</c:v>
                </c:pt>
                <c:pt idx="172">
                  <c:v>43596</c:v>
                </c:pt>
                <c:pt idx="173">
                  <c:v>43597</c:v>
                </c:pt>
                <c:pt idx="174">
                  <c:v>43598</c:v>
                </c:pt>
                <c:pt idx="175">
                  <c:v>43599</c:v>
                </c:pt>
                <c:pt idx="176">
                  <c:v>43600</c:v>
                </c:pt>
                <c:pt idx="177">
                  <c:v>43601</c:v>
                </c:pt>
                <c:pt idx="178">
                  <c:v>43602</c:v>
                </c:pt>
                <c:pt idx="179">
                  <c:v>43603</c:v>
                </c:pt>
                <c:pt idx="180">
                  <c:v>43604</c:v>
                </c:pt>
                <c:pt idx="181">
                  <c:v>43605</c:v>
                </c:pt>
                <c:pt idx="182">
                  <c:v>43606</c:v>
                </c:pt>
                <c:pt idx="183">
                  <c:v>43607</c:v>
                </c:pt>
                <c:pt idx="184">
                  <c:v>43608</c:v>
                </c:pt>
                <c:pt idx="185">
                  <c:v>43609</c:v>
                </c:pt>
                <c:pt idx="186">
                  <c:v>43610</c:v>
                </c:pt>
                <c:pt idx="187">
                  <c:v>43611</c:v>
                </c:pt>
                <c:pt idx="188">
                  <c:v>43612</c:v>
                </c:pt>
                <c:pt idx="189">
                  <c:v>43613</c:v>
                </c:pt>
                <c:pt idx="190">
                  <c:v>43614</c:v>
                </c:pt>
                <c:pt idx="191">
                  <c:v>43615</c:v>
                </c:pt>
                <c:pt idx="192">
                  <c:v>43616</c:v>
                </c:pt>
                <c:pt idx="193">
                  <c:v>43617</c:v>
                </c:pt>
                <c:pt idx="194">
                  <c:v>43618</c:v>
                </c:pt>
                <c:pt idx="195">
                  <c:v>43619</c:v>
                </c:pt>
                <c:pt idx="196">
                  <c:v>43620</c:v>
                </c:pt>
                <c:pt idx="197">
                  <c:v>43621</c:v>
                </c:pt>
                <c:pt idx="198">
                  <c:v>43622</c:v>
                </c:pt>
                <c:pt idx="199">
                  <c:v>43623</c:v>
                </c:pt>
                <c:pt idx="200">
                  <c:v>43624</c:v>
                </c:pt>
                <c:pt idx="201">
                  <c:v>43625</c:v>
                </c:pt>
                <c:pt idx="202">
                  <c:v>43626</c:v>
                </c:pt>
                <c:pt idx="203">
                  <c:v>43627</c:v>
                </c:pt>
                <c:pt idx="204">
                  <c:v>43628</c:v>
                </c:pt>
                <c:pt idx="205">
                  <c:v>43629</c:v>
                </c:pt>
                <c:pt idx="206">
                  <c:v>43630</c:v>
                </c:pt>
                <c:pt idx="207">
                  <c:v>43631</c:v>
                </c:pt>
                <c:pt idx="208">
                  <c:v>43632</c:v>
                </c:pt>
                <c:pt idx="209">
                  <c:v>43633</c:v>
                </c:pt>
                <c:pt idx="210">
                  <c:v>43634</c:v>
                </c:pt>
                <c:pt idx="211">
                  <c:v>43635</c:v>
                </c:pt>
                <c:pt idx="212">
                  <c:v>43636</c:v>
                </c:pt>
                <c:pt idx="213">
                  <c:v>43637</c:v>
                </c:pt>
                <c:pt idx="214">
                  <c:v>43638</c:v>
                </c:pt>
                <c:pt idx="215">
                  <c:v>43639</c:v>
                </c:pt>
                <c:pt idx="216">
                  <c:v>43640</c:v>
                </c:pt>
                <c:pt idx="217">
                  <c:v>43641</c:v>
                </c:pt>
                <c:pt idx="218">
                  <c:v>43642</c:v>
                </c:pt>
                <c:pt idx="219">
                  <c:v>43643</c:v>
                </c:pt>
                <c:pt idx="220">
                  <c:v>43644</c:v>
                </c:pt>
                <c:pt idx="221">
                  <c:v>43645</c:v>
                </c:pt>
                <c:pt idx="222">
                  <c:v>43646</c:v>
                </c:pt>
                <c:pt idx="223">
                  <c:v>43647</c:v>
                </c:pt>
                <c:pt idx="224">
                  <c:v>43648</c:v>
                </c:pt>
                <c:pt idx="225">
                  <c:v>43649</c:v>
                </c:pt>
                <c:pt idx="226">
                  <c:v>43650</c:v>
                </c:pt>
                <c:pt idx="227">
                  <c:v>43651</c:v>
                </c:pt>
                <c:pt idx="228">
                  <c:v>43652</c:v>
                </c:pt>
                <c:pt idx="229">
                  <c:v>43653</c:v>
                </c:pt>
                <c:pt idx="230">
                  <c:v>43654</c:v>
                </c:pt>
                <c:pt idx="231">
                  <c:v>43655</c:v>
                </c:pt>
                <c:pt idx="232">
                  <c:v>43656</c:v>
                </c:pt>
                <c:pt idx="233">
                  <c:v>43657</c:v>
                </c:pt>
                <c:pt idx="234">
                  <c:v>43658</c:v>
                </c:pt>
                <c:pt idx="235">
                  <c:v>43659</c:v>
                </c:pt>
                <c:pt idx="236">
                  <c:v>43660</c:v>
                </c:pt>
                <c:pt idx="237">
                  <c:v>43661</c:v>
                </c:pt>
                <c:pt idx="238">
                  <c:v>43662</c:v>
                </c:pt>
                <c:pt idx="239">
                  <c:v>43663</c:v>
                </c:pt>
                <c:pt idx="240">
                  <c:v>43664</c:v>
                </c:pt>
                <c:pt idx="241">
                  <c:v>43665</c:v>
                </c:pt>
                <c:pt idx="242">
                  <c:v>43666</c:v>
                </c:pt>
                <c:pt idx="243">
                  <c:v>43667</c:v>
                </c:pt>
                <c:pt idx="244">
                  <c:v>43668</c:v>
                </c:pt>
                <c:pt idx="245">
                  <c:v>43669</c:v>
                </c:pt>
                <c:pt idx="246">
                  <c:v>43670</c:v>
                </c:pt>
                <c:pt idx="247">
                  <c:v>43671</c:v>
                </c:pt>
                <c:pt idx="248">
                  <c:v>43672</c:v>
                </c:pt>
                <c:pt idx="249">
                  <c:v>43673</c:v>
                </c:pt>
                <c:pt idx="250">
                  <c:v>43674</c:v>
                </c:pt>
                <c:pt idx="251">
                  <c:v>43675</c:v>
                </c:pt>
                <c:pt idx="252">
                  <c:v>43676</c:v>
                </c:pt>
                <c:pt idx="253">
                  <c:v>43677</c:v>
                </c:pt>
                <c:pt idx="254">
                  <c:v>43678</c:v>
                </c:pt>
                <c:pt idx="255">
                  <c:v>43679</c:v>
                </c:pt>
                <c:pt idx="256">
                  <c:v>43680</c:v>
                </c:pt>
                <c:pt idx="257">
                  <c:v>43681</c:v>
                </c:pt>
                <c:pt idx="258">
                  <c:v>43682</c:v>
                </c:pt>
                <c:pt idx="259">
                  <c:v>43683</c:v>
                </c:pt>
                <c:pt idx="260">
                  <c:v>43684</c:v>
                </c:pt>
                <c:pt idx="261">
                  <c:v>43685</c:v>
                </c:pt>
                <c:pt idx="262">
                  <c:v>43686</c:v>
                </c:pt>
                <c:pt idx="263">
                  <c:v>43687</c:v>
                </c:pt>
                <c:pt idx="264">
                  <c:v>43688</c:v>
                </c:pt>
                <c:pt idx="265">
                  <c:v>43689</c:v>
                </c:pt>
                <c:pt idx="266">
                  <c:v>43690</c:v>
                </c:pt>
                <c:pt idx="267">
                  <c:v>43691</c:v>
                </c:pt>
                <c:pt idx="268">
                  <c:v>43692</c:v>
                </c:pt>
                <c:pt idx="269">
                  <c:v>43693</c:v>
                </c:pt>
                <c:pt idx="270">
                  <c:v>43694</c:v>
                </c:pt>
                <c:pt idx="271">
                  <c:v>43695</c:v>
                </c:pt>
                <c:pt idx="272">
                  <c:v>43696</c:v>
                </c:pt>
                <c:pt idx="273">
                  <c:v>43697</c:v>
                </c:pt>
                <c:pt idx="274">
                  <c:v>43698</c:v>
                </c:pt>
                <c:pt idx="275">
                  <c:v>43699</c:v>
                </c:pt>
                <c:pt idx="276">
                  <c:v>43700</c:v>
                </c:pt>
                <c:pt idx="277">
                  <c:v>43701</c:v>
                </c:pt>
                <c:pt idx="278">
                  <c:v>43702</c:v>
                </c:pt>
                <c:pt idx="279">
                  <c:v>43703</c:v>
                </c:pt>
                <c:pt idx="280">
                  <c:v>43704</c:v>
                </c:pt>
                <c:pt idx="281">
                  <c:v>43705</c:v>
                </c:pt>
                <c:pt idx="282">
                  <c:v>43706</c:v>
                </c:pt>
                <c:pt idx="283">
                  <c:v>43707</c:v>
                </c:pt>
                <c:pt idx="284">
                  <c:v>43708</c:v>
                </c:pt>
                <c:pt idx="285">
                  <c:v>43709</c:v>
                </c:pt>
                <c:pt idx="286">
                  <c:v>43710</c:v>
                </c:pt>
                <c:pt idx="287">
                  <c:v>43711</c:v>
                </c:pt>
                <c:pt idx="288">
                  <c:v>43712</c:v>
                </c:pt>
                <c:pt idx="289">
                  <c:v>43713</c:v>
                </c:pt>
                <c:pt idx="290">
                  <c:v>43714</c:v>
                </c:pt>
                <c:pt idx="291">
                  <c:v>43715</c:v>
                </c:pt>
                <c:pt idx="292">
                  <c:v>43716</c:v>
                </c:pt>
                <c:pt idx="293">
                  <c:v>43717</c:v>
                </c:pt>
                <c:pt idx="294">
                  <c:v>43718</c:v>
                </c:pt>
                <c:pt idx="295">
                  <c:v>43719</c:v>
                </c:pt>
                <c:pt idx="296">
                  <c:v>43720</c:v>
                </c:pt>
                <c:pt idx="297">
                  <c:v>43721</c:v>
                </c:pt>
                <c:pt idx="298">
                  <c:v>43722</c:v>
                </c:pt>
                <c:pt idx="299">
                  <c:v>43723</c:v>
                </c:pt>
                <c:pt idx="300">
                  <c:v>43724</c:v>
                </c:pt>
                <c:pt idx="301">
                  <c:v>43725</c:v>
                </c:pt>
                <c:pt idx="302">
                  <c:v>43726</c:v>
                </c:pt>
                <c:pt idx="303">
                  <c:v>43727</c:v>
                </c:pt>
                <c:pt idx="304">
                  <c:v>43728</c:v>
                </c:pt>
                <c:pt idx="305">
                  <c:v>43729</c:v>
                </c:pt>
                <c:pt idx="306">
                  <c:v>43730</c:v>
                </c:pt>
                <c:pt idx="307">
                  <c:v>43731</c:v>
                </c:pt>
                <c:pt idx="308">
                  <c:v>43732</c:v>
                </c:pt>
                <c:pt idx="309">
                  <c:v>43733</c:v>
                </c:pt>
                <c:pt idx="310">
                  <c:v>43734</c:v>
                </c:pt>
                <c:pt idx="311">
                  <c:v>43735</c:v>
                </c:pt>
                <c:pt idx="312">
                  <c:v>43736</c:v>
                </c:pt>
                <c:pt idx="313">
                  <c:v>43737</c:v>
                </c:pt>
                <c:pt idx="314">
                  <c:v>43738</c:v>
                </c:pt>
                <c:pt idx="315">
                  <c:v>43739</c:v>
                </c:pt>
                <c:pt idx="316">
                  <c:v>43740</c:v>
                </c:pt>
                <c:pt idx="317">
                  <c:v>43741</c:v>
                </c:pt>
                <c:pt idx="318">
                  <c:v>43742</c:v>
                </c:pt>
                <c:pt idx="319">
                  <c:v>43743</c:v>
                </c:pt>
                <c:pt idx="320">
                  <c:v>43744</c:v>
                </c:pt>
                <c:pt idx="321">
                  <c:v>43745</c:v>
                </c:pt>
                <c:pt idx="322">
                  <c:v>43746</c:v>
                </c:pt>
                <c:pt idx="323">
                  <c:v>43747</c:v>
                </c:pt>
                <c:pt idx="324">
                  <c:v>43748</c:v>
                </c:pt>
                <c:pt idx="325">
                  <c:v>43749</c:v>
                </c:pt>
                <c:pt idx="326">
                  <c:v>43750</c:v>
                </c:pt>
                <c:pt idx="327">
                  <c:v>43751</c:v>
                </c:pt>
                <c:pt idx="328">
                  <c:v>43752</c:v>
                </c:pt>
                <c:pt idx="329">
                  <c:v>43753</c:v>
                </c:pt>
                <c:pt idx="330">
                  <c:v>43754</c:v>
                </c:pt>
                <c:pt idx="331">
                  <c:v>43755</c:v>
                </c:pt>
                <c:pt idx="332">
                  <c:v>43756</c:v>
                </c:pt>
                <c:pt idx="333">
                  <c:v>43757</c:v>
                </c:pt>
                <c:pt idx="334">
                  <c:v>43758</c:v>
                </c:pt>
                <c:pt idx="335">
                  <c:v>43759</c:v>
                </c:pt>
                <c:pt idx="336">
                  <c:v>43760</c:v>
                </c:pt>
                <c:pt idx="337">
                  <c:v>43761</c:v>
                </c:pt>
                <c:pt idx="338">
                  <c:v>43762</c:v>
                </c:pt>
                <c:pt idx="339">
                  <c:v>43763</c:v>
                </c:pt>
                <c:pt idx="340">
                  <c:v>43764</c:v>
                </c:pt>
                <c:pt idx="341">
                  <c:v>43765</c:v>
                </c:pt>
                <c:pt idx="342">
                  <c:v>43766</c:v>
                </c:pt>
                <c:pt idx="343">
                  <c:v>43767</c:v>
                </c:pt>
                <c:pt idx="344">
                  <c:v>43768</c:v>
                </c:pt>
                <c:pt idx="345">
                  <c:v>43769</c:v>
                </c:pt>
                <c:pt idx="346">
                  <c:v>43770</c:v>
                </c:pt>
                <c:pt idx="347">
                  <c:v>43771</c:v>
                </c:pt>
                <c:pt idx="348">
                  <c:v>43772</c:v>
                </c:pt>
                <c:pt idx="349">
                  <c:v>43773</c:v>
                </c:pt>
                <c:pt idx="350">
                  <c:v>43774</c:v>
                </c:pt>
                <c:pt idx="351">
                  <c:v>43775</c:v>
                </c:pt>
                <c:pt idx="352">
                  <c:v>43776</c:v>
                </c:pt>
                <c:pt idx="353">
                  <c:v>43777</c:v>
                </c:pt>
                <c:pt idx="354">
                  <c:v>43778</c:v>
                </c:pt>
                <c:pt idx="355">
                  <c:v>43779</c:v>
                </c:pt>
                <c:pt idx="356">
                  <c:v>43780</c:v>
                </c:pt>
                <c:pt idx="357">
                  <c:v>43781</c:v>
                </c:pt>
                <c:pt idx="358">
                  <c:v>43782</c:v>
                </c:pt>
                <c:pt idx="359">
                  <c:v>43783</c:v>
                </c:pt>
                <c:pt idx="360">
                  <c:v>43784</c:v>
                </c:pt>
                <c:pt idx="361">
                  <c:v>43785</c:v>
                </c:pt>
                <c:pt idx="362">
                  <c:v>43786</c:v>
                </c:pt>
                <c:pt idx="363">
                  <c:v>43787</c:v>
                </c:pt>
                <c:pt idx="364">
                  <c:v>43788</c:v>
                </c:pt>
                <c:pt idx="365">
                  <c:v>43789</c:v>
                </c:pt>
                <c:pt idx="366">
                  <c:v>43790</c:v>
                </c:pt>
                <c:pt idx="367">
                  <c:v>43791</c:v>
                </c:pt>
                <c:pt idx="368">
                  <c:v>43792</c:v>
                </c:pt>
                <c:pt idx="369">
                  <c:v>43793</c:v>
                </c:pt>
                <c:pt idx="370">
                  <c:v>43794</c:v>
                </c:pt>
                <c:pt idx="371">
                  <c:v>43795</c:v>
                </c:pt>
                <c:pt idx="372">
                  <c:v>43796</c:v>
                </c:pt>
                <c:pt idx="373">
                  <c:v>43797</c:v>
                </c:pt>
                <c:pt idx="374">
                  <c:v>43798</c:v>
                </c:pt>
                <c:pt idx="375">
                  <c:v>43799</c:v>
                </c:pt>
                <c:pt idx="376">
                  <c:v>43800</c:v>
                </c:pt>
                <c:pt idx="377">
                  <c:v>43801</c:v>
                </c:pt>
                <c:pt idx="378">
                  <c:v>43802</c:v>
                </c:pt>
                <c:pt idx="379">
                  <c:v>43803</c:v>
                </c:pt>
                <c:pt idx="380">
                  <c:v>43804</c:v>
                </c:pt>
                <c:pt idx="381">
                  <c:v>43805</c:v>
                </c:pt>
                <c:pt idx="382">
                  <c:v>43806</c:v>
                </c:pt>
                <c:pt idx="383">
                  <c:v>43807</c:v>
                </c:pt>
                <c:pt idx="384">
                  <c:v>43808</c:v>
                </c:pt>
                <c:pt idx="385">
                  <c:v>43809</c:v>
                </c:pt>
                <c:pt idx="386">
                  <c:v>43810</c:v>
                </c:pt>
                <c:pt idx="387">
                  <c:v>43811</c:v>
                </c:pt>
                <c:pt idx="388">
                  <c:v>43812</c:v>
                </c:pt>
                <c:pt idx="389">
                  <c:v>43813</c:v>
                </c:pt>
                <c:pt idx="390">
                  <c:v>43814</c:v>
                </c:pt>
                <c:pt idx="391">
                  <c:v>43815</c:v>
                </c:pt>
                <c:pt idx="392">
                  <c:v>43816</c:v>
                </c:pt>
                <c:pt idx="393">
                  <c:v>43817</c:v>
                </c:pt>
                <c:pt idx="394">
                  <c:v>43818</c:v>
                </c:pt>
                <c:pt idx="395">
                  <c:v>43819</c:v>
                </c:pt>
                <c:pt idx="396">
                  <c:v>43820</c:v>
                </c:pt>
                <c:pt idx="397">
                  <c:v>43821</c:v>
                </c:pt>
                <c:pt idx="398">
                  <c:v>43822</c:v>
                </c:pt>
                <c:pt idx="399">
                  <c:v>43823</c:v>
                </c:pt>
                <c:pt idx="400">
                  <c:v>43824</c:v>
                </c:pt>
                <c:pt idx="401">
                  <c:v>43825</c:v>
                </c:pt>
                <c:pt idx="402">
                  <c:v>43826</c:v>
                </c:pt>
                <c:pt idx="403">
                  <c:v>43827</c:v>
                </c:pt>
                <c:pt idx="404">
                  <c:v>43828</c:v>
                </c:pt>
                <c:pt idx="405">
                  <c:v>43829</c:v>
                </c:pt>
                <c:pt idx="406">
                  <c:v>43830</c:v>
                </c:pt>
                <c:pt idx="407">
                  <c:v>43831</c:v>
                </c:pt>
                <c:pt idx="408">
                  <c:v>43832</c:v>
                </c:pt>
                <c:pt idx="409">
                  <c:v>43833</c:v>
                </c:pt>
                <c:pt idx="410">
                  <c:v>43834</c:v>
                </c:pt>
                <c:pt idx="411">
                  <c:v>43835</c:v>
                </c:pt>
                <c:pt idx="412">
                  <c:v>43836</c:v>
                </c:pt>
                <c:pt idx="413">
                  <c:v>43837</c:v>
                </c:pt>
                <c:pt idx="414">
                  <c:v>43838</c:v>
                </c:pt>
                <c:pt idx="415">
                  <c:v>43839</c:v>
                </c:pt>
                <c:pt idx="416">
                  <c:v>43840</c:v>
                </c:pt>
                <c:pt idx="417">
                  <c:v>43841</c:v>
                </c:pt>
                <c:pt idx="418">
                  <c:v>43842</c:v>
                </c:pt>
                <c:pt idx="419">
                  <c:v>43843</c:v>
                </c:pt>
                <c:pt idx="420">
                  <c:v>43844</c:v>
                </c:pt>
                <c:pt idx="421">
                  <c:v>43845</c:v>
                </c:pt>
                <c:pt idx="422">
                  <c:v>43846</c:v>
                </c:pt>
                <c:pt idx="423">
                  <c:v>43847</c:v>
                </c:pt>
                <c:pt idx="424">
                  <c:v>43848</c:v>
                </c:pt>
                <c:pt idx="425">
                  <c:v>43849</c:v>
                </c:pt>
                <c:pt idx="426">
                  <c:v>43850</c:v>
                </c:pt>
                <c:pt idx="427">
                  <c:v>43851</c:v>
                </c:pt>
                <c:pt idx="428">
                  <c:v>43852</c:v>
                </c:pt>
                <c:pt idx="429">
                  <c:v>43853</c:v>
                </c:pt>
                <c:pt idx="430">
                  <c:v>43854</c:v>
                </c:pt>
                <c:pt idx="431">
                  <c:v>43855</c:v>
                </c:pt>
                <c:pt idx="432">
                  <c:v>43856</c:v>
                </c:pt>
                <c:pt idx="433">
                  <c:v>43857</c:v>
                </c:pt>
                <c:pt idx="434">
                  <c:v>43858</c:v>
                </c:pt>
                <c:pt idx="435">
                  <c:v>43859</c:v>
                </c:pt>
                <c:pt idx="436">
                  <c:v>43860</c:v>
                </c:pt>
                <c:pt idx="437">
                  <c:v>43861</c:v>
                </c:pt>
                <c:pt idx="438">
                  <c:v>43862</c:v>
                </c:pt>
                <c:pt idx="439">
                  <c:v>43863</c:v>
                </c:pt>
                <c:pt idx="440">
                  <c:v>43864</c:v>
                </c:pt>
                <c:pt idx="441">
                  <c:v>43865</c:v>
                </c:pt>
                <c:pt idx="442">
                  <c:v>43866</c:v>
                </c:pt>
                <c:pt idx="443">
                  <c:v>43867</c:v>
                </c:pt>
                <c:pt idx="444">
                  <c:v>43868</c:v>
                </c:pt>
                <c:pt idx="445">
                  <c:v>43869</c:v>
                </c:pt>
                <c:pt idx="446">
                  <c:v>43870</c:v>
                </c:pt>
                <c:pt idx="447">
                  <c:v>43871</c:v>
                </c:pt>
                <c:pt idx="448">
                  <c:v>43872</c:v>
                </c:pt>
                <c:pt idx="449">
                  <c:v>43873</c:v>
                </c:pt>
                <c:pt idx="450">
                  <c:v>43874</c:v>
                </c:pt>
                <c:pt idx="451">
                  <c:v>43875</c:v>
                </c:pt>
                <c:pt idx="452">
                  <c:v>43876</c:v>
                </c:pt>
                <c:pt idx="453">
                  <c:v>43877</c:v>
                </c:pt>
                <c:pt idx="454">
                  <c:v>43878</c:v>
                </c:pt>
                <c:pt idx="455">
                  <c:v>43879</c:v>
                </c:pt>
                <c:pt idx="456">
                  <c:v>43880</c:v>
                </c:pt>
                <c:pt idx="457">
                  <c:v>43881</c:v>
                </c:pt>
                <c:pt idx="458">
                  <c:v>43882</c:v>
                </c:pt>
                <c:pt idx="459">
                  <c:v>43883</c:v>
                </c:pt>
                <c:pt idx="460">
                  <c:v>43884</c:v>
                </c:pt>
                <c:pt idx="461">
                  <c:v>43885</c:v>
                </c:pt>
                <c:pt idx="462">
                  <c:v>43886</c:v>
                </c:pt>
                <c:pt idx="463">
                  <c:v>43887</c:v>
                </c:pt>
                <c:pt idx="464">
                  <c:v>43888</c:v>
                </c:pt>
                <c:pt idx="465">
                  <c:v>43889</c:v>
                </c:pt>
                <c:pt idx="466">
                  <c:v>43890</c:v>
                </c:pt>
                <c:pt idx="467">
                  <c:v>43891</c:v>
                </c:pt>
                <c:pt idx="468">
                  <c:v>43892</c:v>
                </c:pt>
                <c:pt idx="469">
                  <c:v>43893</c:v>
                </c:pt>
                <c:pt idx="470">
                  <c:v>43894</c:v>
                </c:pt>
                <c:pt idx="471">
                  <c:v>43895</c:v>
                </c:pt>
                <c:pt idx="472">
                  <c:v>43896</c:v>
                </c:pt>
                <c:pt idx="473">
                  <c:v>43897</c:v>
                </c:pt>
                <c:pt idx="474">
                  <c:v>43898</c:v>
                </c:pt>
                <c:pt idx="475">
                  <c:v>43899</c:v>
                </c:pt>
                <c:pt idx="476">
                  <c:v>43900</c:v>
                </c:pt>
                <c:pt idx="477">
                  <c:v>43901</c:v>
                </c:pt>
                <c:pt idx="478">
                  <c:v>43902</c:v>
                </c:pt>
                <c:pt idx="479">
                  <c:v>43903</c:v>
                </c:pt>
                <c:pt idx="480">
                  <c:v>43904</c:v>
                </c:pt>
                <c:pt idx="481">
                  <c:v>43905</c:v>
                </c:pt>
                <c:pt idx="482">
                  <c:v>43906</c:v>
                </c:pt>
                <c:pt idx="483">
                  <c:v>43907</c:v>
                </c:pt>
                <c:pt idx="484">
                  <c:v>43908</c:v>
                </c:pt>
                <c:pt idx="485">
                  <c:v>43909</c:v>
                </c:pt>
                <c:pt idx="486">
                  <c:v>43910</c:v>
                </c:pt>
                <c:pt idx="487">
                  <c:v>43911</c:v>
                </c:pt>
                <c:pt idx="488">
                  <c:v>43912</c:v>
                </c:pt>
                <c:pt idx="489">
                  <c:v>43913</c:v>
                </c:pt>
                <c:pt idx="490">
                  <c:v>43914</c:v>
                </c:pt>
                <c:pt idx="491">
                  <c:v>43915</c:v>
                </c:pt>
                <c:pt idx="492">
                  <c:v>43916</c:v>
                </c:pt>
                <c:pt idx="493">
                  <c:v>43917</c:v>
                </c:pt>
                <c:pt idx="494">
                  <c:v>43918</c:v>
                </c:pt>
                <c:pt idx="495">
                  <c:v>43919</c:v>
                </c:pt>
                <c:pt idx="496">
                  <c:v>43920</c:v>
                </c:pt>
                <c:pt idx="497">
                  <c:v>43921</c:v>
                </c:pt>
                <c:pt idx="498">
                  <c:v>43922</c:v>
                </c:pt>
                <c:pt idx="499">
                  <c:v>43923</c:v>
                </c:pt>
                <c:pt idx="500">
                  <c:v>43924</c:v>
                </c:pt>
                <c:pt idx="501">
                  <c:v>43925</c:v>
                </c:pt>
                <c:pt idx="502">
                  <c:v>43926</c:v>
                </c:pt>
                <c:pt idx="503">
                  <c:v>43927</c:v>
                </c:pt>
                <c:pt idx="504">
                  <c:v>43928</c:v>
                </c:pt>
                <c:pt idx="505">
                  <c:v>43929</c:v>
                </c:pt>
                <c:pt idx="506">
                  <c:v>43930</c:v>
                </c:pt>
                <c:pt idx="507">
                  <c:v>43931</c:v>
                </c:pt>
                <c:pt idx="508">
                  <c:v>43932</c:v>
                </c:pt>
                <c:pt idx="509">
                  <c:v>43933</c:v>
                </c:pt>
                <c:pt idx="510">
                  <c:v>43934</c:v>
                </c:pt>
                <c:pt idx="511">
                  <c:v>43935</c:v>
                </c:pt>
                <c:pt idx="512">
                  <c:v>43936</c:v>
                </c:pt>
                <c:pt idx="513">
                  <c:v>43937</c:v>
                </c:pt>
                <c:pt idx="514">
                  <c:v>43938</c:v>
                </c:pt>
                <c:pt idx="515">
                  <c:v>43939</c:v>
                </c:pt>
                <c:pt idx="516">
                  <c:v>43940</c:v>
                </c:pt>
                <c:pt idx="517">
                  <c:v>43941</c:v>
                </c:pt>
                <c:pt idx="518">
                  <c:v>43942</c:v>
                </c:pt>
                <c:pt idx="519">
                  <c:v>43943</c:v>
                </c:pt>
                <c:pt idx="520">
                  <c:v>43944</c:v>
                </c:pt>
                <c:pt idx="521">
                  <c:v>43945</c:v>
                </c:pt>
                <c:pt idx="522">
                  <c:v>43946</c:v>
                </c:pt>
                <c:pt idx="523">
                  <c:v>43947</c:v>
                </c:pt>
                <c:pt idx="524">
                  <c:v>43948</c:v>
                </c:pt>
                <c:pt idx="525">
                  <c:v>43949</c:v>
                </c:pt>
                <c:pt idx="526">
                  <c:v>43950</c:v>
                </c:pt>
                <c:pt idx="527">
                  <c:v>43951</c:v>
                </c:pt>
                <c:pt idx="528">
                  <c:v>43952</c:v>
                </c:pt>
                <c:pt idx="529">
                  <c:v>43953</c:v>
                </c:pt>
                <c:pt idx="530">
                  <c:v>43954</c:v>
                </c:pt>
                <c:pt idx="531">
                  <c:v>43955</c:v>
                </c:pt>
                <c:pt idx="532">
                  <c:v>43956</c:v>
                </c:pt>
                <c:pt idx="533">
                  <c:v>43957</c:v>
                </c:pt>
                <c:pt idx="534">
                  <c:v>43958</c:v>
                </c:pt>
                <c:pt idx="535">
                  <c:v>43959</c:v>
                </c:pt>
                <c:pt idx="536">
                  <c:v>43960</c:v>
                </c:pt>
                <c:pt idx="537">
                  <c:v>43961</c:v>
                </c:pt>
                <c:pt idx="538">
                  <c:v>43962</c:v>
                </c:pt>
                <c:pt idx="539">
                  <c:v>43963</c:v>
                </c:pt>
                <c:pt idx="540">
                  <c:v>43964</c:v>
                </c:pt>
                <c:pt idx="541">
                  <c:v>43965</c:v>
                </c:pt>
                <c:pt idx="542">
                  <c:v>43966</c:v>
                </c:pt>
                <c:pt idx="543">
                  <c:v>43967</c:v>
                </c:pt>
                <c:pt idx="544">
                  <c:v>43968</c:v>
                </c:pt>
                <c:pt idx="545">
                  <c:v>43969</c:v>
                </c:pt>
                <c:pt idx="546">
                  <c:v>43970</c:v>
                </c:pt>
                <c:pt idx="547">
                  <c:v>43971</c:v>
                </c:pt>
                <c:pt idx="548">
                  <c:v>43972</c:v>
                </c:pt>
                <c:pt idx="549">
                  <c:v>43973</c:v>
                </c:pt>
                <c:pt idx="550">
                  <c:v>43974</c:v>
                </c:pt>
                <c:pt idx="551">
                  <c:v>43975</c:v>
                </c:pt>
                <c:pt idx="552">
                  <c:v>43976</c:v>
                </c:pt>
                <c:pt idx="553">
                  <c:v>43977</c:v>
                </c:pt>
              </c:numCache>
            </c:numRef>
          </c:cat>
          <c:val>
            <c:numRef>
              <c:f>运行数据!$EC$7:$EC$999</c:f>
              <c:numCache>
                <c:formatCode>#,##0_ </c:formatCode>
                <c:ptCount val="993"/>
                <c:pt idx="0">
                  <c:v>6823</c:v>
                </c:pt>
                <c:pt idx="1">
                  <c:v>7056</c:v>
                </c:pt>
                <c:pt idx="2">
                  <c:v>7080</c:v>
                </c:pt>
                <c:pt idx="3">
                  <c:v>6822</c:v>
                </c:pt>
                <c:pt idx="4">
                  <c:v>6675</c:v>
                </c:pt>
                <c:pt idx="5">
                  <c:v>6497</c:v>
                </c:pt>
                <c:pt idx="6">
                  <c:v>6909</c:v>
                </c:pt>
                <c:pt idx="7">
                  <c:v>6731</c:v>
                </c:pt>
                <c:pt idx="8">
                  <c:v>6602</c:v>
                </c:pt>
                <c:pt idx="9">
                  <c:v>6852</c:v>
                </c:pt>
                <c:pt idx="10">
                  <c:v>6851</c:v>
                </c:pt>
                <c:pt idx="11">
                  <c:v>6895</c:v>
                </c:pt>
                <c:pt idx="12">
                  <c:v>6929</c:v>
                </c:pt>
                <c:pt idx="13">
                  <c:v>6820</c:v>
                </c:pt>
                <c:pt idx="14">
                  <c:v>6851</c:v>
                </c:pt>
                <c:pt idx="15">
                  <c:v>6796</c:v>
                </c:pt>
                <c:pt idx="16">
                  <c:v>6968</c:v>
                </c:pt>
                <c:pt idx="17">
                  <c:v>9021</c:v>
                </c:pt>
                <c:pt idx="18">
                  <c:v>13060</c:v>
                </c:pt>
                <c:pt idx="19">
                  <c:v>14699</c:v>
                </c:pt>
                <c:pt idx="20">
                  <c:v>11738</c:v>
                </c:pt>
                <c:pt idx="21">
                  <c:v>9529</c:v>
                </c:pt>
                <c:pt idx="22">
                  <c:v>7687</c:v>
                </c:pt>
                <c:pt idx="23">
                  <c:v>6743</c:v>
                </c:pt>
                <c:pt idx="24">
                  <c:v>6469</c:v>
                </c:pt>
                <c:pt idx="25">
                  <c:v>6268</c:v>
                </c:pt>
                <c:pt idx="26">
                  <c:v>5955</c:v>
                </c:pt>
                <c:pt idx="27">
                  <c:v>5935</c:v>
                </c:pt>
                <c:pt idx="28">
                  <c:v>6350</c:v>
                </c:pt>
                <c:pt idx="29">
                  <c:v>6290</c:v>
                </c:pt>
                <c:pt idx="30">
                  <c:v>6289</c:v>
                </c:pt>
                <c:pt idx="31">
                  <c:v>6613</c:v>
                </c:pt>
                <c:pt idx="32">
                  <c:v>6710</c:v>
                </c:pt>
                <c:pt idx="33">
                  <c:v>6827</c:v>
                </c:pt>
                <c:pt idx="34">
                  <c:v>7099</c:v>
                </c:pt>
                <c:pt idx="35">
                  <c:v>7328</c:v>
                </c:pt>
                <c:pt idx="36">
                  <c:v>7876</c:v>
                </c:pt>
                <c:pt idx="37">
                  <c:v>7780</c:v>
                </c:pt>
                <c:pt idx="38">
                  <c:v>7924</c:v>
                </c:pt>
                <c:pt idx="39">
                  <c:v>6638</c:v>
                </c:pt>
                <c:pt idx="40">
                  <c:v>7780</c:v>
                </c:pt>
                <c:pt idx="41">
                  <c:v>7547</c:v>
                </c:pt>
                <c:pt idx="42">
                  <c:v>7560</c:v>
                </c:pt>
                <c:pt idx="43">
                  <c:v>7640</c:v>
                </c:pt>
                <c:pt idx="44">
                  <c:v>7476</c:v>
                </c:pt>
                <c:pt idx="45">
                  <c:v>7590</c:v>
                </c:pt>
                <c:pt idx="46">
                  <c:v>7535</c:v>
                </c:pt>
                <c:pt idx="47">
                  <c:v>7710</c:v>
                </c:pt>
                <c:pt idx="48">
                  <c:v>7524</c:v>
                </c:pt>
                <c:pt idx="49">
                  <c:v>6181</c:v>
                </c:pt>
                <c:pt idx="50">
                  <c:v>6747</c:v>
                </c:pt>
                <c:pt idx="51">
                  <c:v>9354</c:v>
                </c:pt>
                <c:pt idx="52">
                  <c:v>8146</c:v>
                </c:pt>
                <c:pt idx="53">
                  <c:v>7706</c:v>
                </c:pt>
                <c:pt idx="54">
                  <c:v>8559</c:v>
                </c:pt>
                <c:pt idx="55">
                  <c:v>9004</c:v>
                </c:pt>
                <c:pt idx="56">
                  <c:v>9856</c:v>
                </c:pt>
                <c:pt idx="57">
                  <c:v>9074</c:v>
                </c:pt>
                <c:pt idx="58">
                  <c:v>8102</c:v>
                </c:pt>
                <c:pt idx="59">
                  <c:v>9393</c:v>
                </c:pt>
                <c:pt idx="60">
                  <c:v>10526</c:v>
                </c:pt>
                <c:pt idx="61">
                  <c:v>9332</c:v>
                </c:pt>
                <c:pt idx="62">
                  <c:v>8456</c:v>
                </c:pt>
                <c:pt idx="63">
                  <c:v>8241</c:v>
                </c:pt>
                <c:pt idx="64">
                  <c:v>8968</c:v>
                </c:pt>
                <c:pt idx="65">
                  <c:v>9470</c:v>
                </c:pt>
                <c:pt idx="66">
                  <c:v>9780</c:v>
                </c:pt>
                <c:pt idx="67">
                  <c:v>9274</c:v>
                </c:pt>
                <c:pt idx="68">
                  <c:v>7807</c:v>
                </c:pt>
                <c:pt idx="69">
                  <c:v>8734</c:v>
                </c:pt>
                <c:pt idx="70">
                  <c:v>9088</c:v>
                </c:pt>
                <c:pt idx="71">
                  <c:v>8512</c:v>
                </c:pt>
                <c:pt idx="72">
                  <c:v>7716</c:v>
                </c:pt>
                <c:pt idx="73">
                  <c:v>7990</c:v>
                </c:pt>
                <c:pt idx="74">
                  <c:v>8213</c:v>
                </c:pt>
                <c:pt idx="75">
                  <c:v>7925</c:v>
                </c:pt>
                <c:pt idx="76">
                  <c:v>7816</c:v>
                </c:pt>
                <c:pt idx="77">
                  <c:v>7373</c:v>
                </c:pt>
                <c:pt idx="78">
                  <c:v>7288</c:v>
                </c:pt>
                <c:pt idx="79">
                  <c:v>8357</c:v>
                </c:pt>
                <c:pt idx="80">
                  <c:v>9596</c:v>
                </c:pt>
                <c:pt idx="81">
                  <c:v>8336</c:v>
                </c:pt>
                <c:pt idx="82">
                  <c:v>7611</c:v>
                </c:pt>
                <c:pt idx="83">
                  <c:v>7568</c:v>
                </c:pt>
                <c:pt idx="84">
                  <c:v>7187</c:v>
                </c:pt>
                <c:pt idx="85">
                  <c:v>7260</c:v>
                </c:pt>
                <c:pt idx="86">
                  <c:v>7577</c:v>
                </c:pt>
                <c:pt idx="87">
                  <c:v>7959</c:v>
                </c:pt>
                <c:pt idx="88">
                  <c:v>8462</c:v>
                </c:pt>
                <c:pt idx="89">
                  <c:v>8109</c:v>
                </c:pt>
                <c:pt idx="90">
                  <c:v>8236</c:v>
                </c:pt>
                <c:pt idx="91">
                  <c:v>9479</c:v>
                </c:pt>
                <c:pt idx="92">
                  <c:v>10887</c:v>
                </c:pt>
                <c:pt idx="93">
                  <c:v>12399</c:v>
                </c:pt>
                <c:pt idx="94">
                  <c:v>11118</c:v>
                </c:pt>
                <c:pt idx="95">
                  <c:v>9867</c:v>
                </c:pt>
                <c:pt idx="96">
                  <c:v>9088</c:v>
                </c:pt>
                <c:pt idx="97">
                  <c:v>8042</c:v>
                </c:pt>
                <c:pt idx="98">
                  <c:v>8538</c:v>
                </c:pt>
                <c:pt idx="99">
                  <c:v>9293</c:v>
                </c:pt>
                <c:pt idx="100">
                  <c:v>8948</c:v>
                </c:pt>
                <c:pt idx="101">
                  <c:v>10541</c:v>
                </c:pt>
                <c:pt idx="102">
                  <c:v>11060</c:v>
                </c:pt>
                <c:pt idx="103">
                  <c:v>8942</c:v>
                </c:pt>
                <c:pt idx="104">
                  <c:v>9024</c:v>
                </c:pt>
                <c:pt idx="105">
                  <c:v>9598</c:v>
                </c:pt>
                <c:pt idx="106">
                  <c:v>8516</c:v>
                </c:pt>
                <c:pt idx="107">
                  <c:v>8177</c:v>
                </c:pt>
                <c:pt idx="108">
                  <c:v>8087</c:v>
                </c:pt>
                <c:pt idx="109">
                  <c:v>7982</c:v>
                </c:pt>
                <c:pt idx="110">
                  <c:v>7748</c:v>
                </c:pt>
                <c:pt idx="111">
                  <c:v>6890</c:v>
                </c:pt>
                <c:pt idx="112">
                  <c:v>8333</c:v>
                </c:pt>
                <c:pt idx="113">
                  <c:v>8377</c:v>
                </c:pt>
                <c:pt idx="114">
                  <c:v>8389</c:v>
                </c:pt>
                <c:pt idx="115">
                  <c:v>7717</c:v>
                </c:pt>
                <c:pt idx="116">
                  <c:v>6566</c:v>
                </c:pt>
                <c:pt idx="117">
                  <c:v>7469</c:v>
                </c:pt>
                <c:pt idx="118">
                  <c:v>8229</c:v>
                </c:pt>
                <c:pt idx="119">
                  <c:v>8209</c:v>
                </c:pt>
                <c:pt idx="120">
                  <c:v>7126</c:v>
                </c:pt>
                <c:pt idx="121">
                  <c:v>7864</c:v>
                </c:pt>
                <c:pt idx="122">
                  <c:v>6882</c:v>
                </c:pt>
                <c:pt idx="123">
                  <c:v>6959</c:v>
                </c:pt>
                <c:pt idx="124">
                  <c:v>7052</c:v>
                </c:pt>
                <c:pt idx="125">
                  <c:v>7344</c:v>
                </c:pt>
                <c:pt idx="126">
                  <c:v>7746</c:v>
                </c:pt>
                <c:pt idx="127">
                  <c:v>6406</c:v>
                </c:pt>
                <c:pt idx="128">
                  <c:v>6011</c:v>
                </c:pt>
                <c:pt idx="129">
                  <c:v>6993</c:v>
                </c:pt>
                <c:pt idx="130">
                  <c:v>7071</c:v>
                </c:pt>
                <c:pt idx="131">
                  <c:v>7093</c:v>
                </c:pt>
                <c:pt idx="132">
                  <c:v>7089</c:v>
                </c:pt>
                <c:pt idx="133">
                  <c:v>7169</c:v>
                </c:pt>
                <c:pt idx="134">
                  <c:v>7880</c:v>
                </c:pt>
                <c:pt idx="135">
                  <c:v>8588</c:v>
                </c:pt>
                <c:pt idx="136">
                  <c:v>8125</c:v>
                </c:pt>
                <c:pt idx="137">
                  <c:v>7368</c:v>
                </c:pt>
                <c:pt idx="138">
                  <c:v>8036</c:v>
                </c:pt>
                <c:pt idx="139">
                  <c:v>7992</c:v>
                </c:pt>
                <c:pt idx="140">
                  <c:v>8288</c:v>
                </c:pt>
                <c:pt idx="141">
                  <c:v>5626</c:v>
                </c:pt>
                <c:pt idx="142">
                  <c:v>5626</c:v>
                </c:pt>
                <c:pt idx="143">
                  <c:v>4299</c:v>
                </c:pt>
                <c:pt idx="144">
                  <c:v>4047</c:v>
                </c:pt>
                <c:pt idx="145">
                  <c:v>4007</c:v>
                </c:pt>
                <c:pt idx="146">
                  <c:v>4468</c:v>
                </c:pt>
                <c:pt idx="147">
                  <c:v>4338</c:v>
                </c:pt>
                <c:pt idx="148">
                  <c:v>4425</c:v>
                </c:pt>
                <c:pt idx="149">
                  <c:v>4571</c:v>
                </c:pt>
                <c:pt idx="150">
                  <c:v>4699</c:v>
                </c:pt>
                <c:pt idx="151">
                  <c:v>3063</c:v>
                </c:pt>
                <c:pt idx="152">
                  <c:v>4568</c:v>
                </c:pt>
                <c:pt idx="153">
                  <c:v>4408</c:v>
                </c:pt>
                <c:pt idx="154">
                  <c:v>5007</c:v>
                </c:pt>
                <c:pt idx="155">
                  <c:v>4926</c:v>
                </c:pt>
                <c:pt idx="156">
                  <c:v>3958</c:v>
                </c:pt>
                <c:pt idx="157">
                  <c:v>3588</c:v>
                </c:pt>
                <c:pt idx="158">
                  <c:v>4440</c:v>
                </c:pt>
                <c:pt idx="159">
                  <c:v>5636</c:v>
                </c:pt>
                <c:pt idx="160">
                  <c:v>5591</c:v>
                </c:pt>
                <c:pt idx="161">
                  <c:v>6303</c:v>
                </c:pt>
                <c:pt idx="162">
                  <c:v>7166</c:v>
                </c:pt>
                <c:pt idx="163">
                  <c:v>7452</c:v>
                </c:pt>
                <c:pt idx="164">
                  <c:v>7300</c:v>
                </c:pt>
                <c:pt idx="165">
                  <c:v>7231</c:v>
                </c:pt>
                <c:pt idx="166">
                  <c:v>7252</c:v>
                </c:pt>
                <c:pt idx="167">
                  <c:v>7368</c:v>
                </c:pt>
                <c:pt idx="168">
                  <c:v>7132</c:v>
                </c:pt>
                <c:pt idx="169">
                  <c:v>7219</c:v>
                </c:pt>
                <c:pt idx="170">
                  <c:v>6867</c:v>
                </c:pt>
                <c:pt idx="171">
                  <c:v>7014</c:v>
                </c:pt>
                <c:pt idx="172">
                  <c:v>6772</c:v>
                </c:pt>
                <c:pt idx="173">
                  <c:v>6110</c:v>
                </c:pt>
                <c:pt idx="174">
                  <c:v>5641</c:v>
                </c:pt>
                <c:pt idx="175">
                  <c:v>5868</c:v>
                </c:pt>
                <c:pt idx="176">
                  <c:v>5911</c:v>
                </c:pt>
                <c:pt idx="177">
                  <c:v>5598</c:v>
                </c:pt>
                <c:pt idx="178">
                  <c:v>5177</c:v>
                </c:pt>
                <c:pt idx="179">
                  <c:v>5243</c:v>
                </c:pt>
                <c:pt idx="180">
                  <c:v>4967</c:v>
                </c:pt>
                <c:pt idx="181">
                  <c:v>4970</c:v>
                </c:pt>
                <c:pt idx="182">
                  <c:v>5194</c:v>
                </c:pt>
                <c:pt idx="183">
                  <c:v>5465</c:v>
                </c:pt>
                <c:pt idx="184">
                  <c:v>5504</c:v>
                </c:pt>
                <c:pt idx="185">
                  <c:v>5125</c:v>
                </c:pt>
                <c:pt idx="186">
                  <c:v>4766</c:v>
                </c:pt>
                <c:pt idx="187">
                  <c:v>4791</c:v>
                </c:pt>
                <c:pt idx="188">
                  <c:v>4919</c:v>
                </c:pt>
                <c:pt idx="189">
                  <c:v>5695</c:v>
                </c:pt>
                <c:pt idx="190">
                  <c:v>5893</c:v>
                </c:pt>
                <c:pt idx="191">
                  <c:v>5725</c:v>
                </c:pt>
                <c:pt idx="192">
                  <c:v>5334</c:v>
                </c:pt>
                <c:pt idx="193">
                  <c:v>4647</c:v>
                </c:pt>
                <c:pt idx="194">
                  <c:v>5029</c:v>
                </c:pt>
                <c:pt idx="195">
                  <c:v>5469</c:v>
                </c:pt>
                <c:pt idx="196">
                  <c:v>5585</c:v>
                </c:pt>
                <c:pt idx="197">
                  <c:v>5348</c:v>
                </c:pt>
                <c:pt idx="198">
                  <c:v>5040</c:v>
                </c:pt>
                <c:pt idx="199">
                  <c:v>5010</c:v>
                </c:pt>
                <c:pt idx="200">
                  <c:v>4604</c:v>
                </c:pt>
                <c:pt idx="201">
                  <c:v>5067</c:v>
                </c:pt>
                <c:pt idx="202">
                  <c:v>4621</c:v>
                </c:pt>
                <c:pt idx="203">
                  <c:v>4654</c:v>
                </c:pt>
                <c:pt idx="204">
                  <c:v>4842</c:v>
                </c:pt>
                <c:pt idx="205">
                  <c:v>4865</c:v>
                </c:pt>
                <c:pt idx="206">
                  <c:v>5748</c:v>
                </c:pt>
                <c:pt idx="207">
                  <c:v>5291</c:v>
                </c:pt>
                <c:pt idx="208">
                  <c:v>5453</c:v>
                </c:pt>
                <c:pt idx="209">
                  <c:v>5306</c:v>
                </c:pt>
                <c:pt idx="210">
                  <c:v>5149</c:v>
                </c:pt>
                <c:pt idx="211">
                  <c:v>5192</c:v>
                </c:pt>
                <c:pt idx="212">
                  <c:v>4418</c:v>
                </c:pt>
                <c:pt idx="213">
                  <c:v>4183</c:v>
                </c:pt>
                <c:pt idx="214">
                  <c:v>4256</c:v>
                </c:pt>
                <c:pt idx="215">
                  <c:v>4271</c:v>
                </c:pt>
                <c:pt idx="216">
                  <c:v>4253</c:v>
                </c:pt>
                <c:pt idx="217">
                  <c:v>4012</c:v>
                </c:pt>
                <c:pt idx="218">
                  <c:v>4179</c:v>
                </c:pt>
                <c:pt idx="219">
                  <c:v>4448</c:v>
                </c:pt>
                <c:pt idx="220">
                  <c:v>4498</c:v>
                </c:pt>
                <c:pt idx="221">
                  <c:v>4465</c:v>
                </c:pt>
                <c:pt idx="222">
                  <c:v>3647</c:v>
                </c:pt>
                <c:pt idx="223">
                  <c:v>4454</c:v>
                </c:pt>
                <c:pt idx="224">
                  <c:v>4501</c:v>
                </c:pt>
                <c:pt idx="225">
                  <c:v>4465</c:v>
                </c:pt>
                <c:pt idx="226">
                  <c:v>4352</c:v>
                </c:pt>
                <c:pt idx="227">
                  <c:v>4250</c:v>
                </c:pt>
                <c:pt idx="228">
                  <c:v>4391</c:v>
                </c:pt>
                <c:pt idx="229">
                  <c:v>4302</c:v>
                </c:pt>
                <c:pt idx="230">
                  <c:v>4199</c:v>
                </c:pt>
                <c:pt idx="231">
                  <c:v>3824</c:v>
                </c:pt>
                <c:pt idx="232">
                  <c:v>4137</c:v>
                </c:pt>
                <c:pt idx="233">
                  <c:v>4353</c:v>
                </c:pt>
                <c:pt idx="234">
                  <c:v>4395</c:v>
                </c:pt>
                <c:pt idx="235">
                  <c:v>4492</c:v>
                </c:pt>
                <c:pt idx="236">
                  <c:v>4851</c:v>
                </c:pt>
                <c:pt idx="237">
                  <c:v>4882</c:v>
                </c:pt>
                <c:pt idx="238">
                  <c:v>4708</c:v>
                </c:pt>
                <c:pt idx="239">
                  <c:v>4680</c:v>
                </c:pt>
                <c:pt idx="240">
                  <c:v>4967</c:v>
                </c:pt>
                <c:pt idx="241">
                  <c:v>4965</c:v>
                </c:pt>
                <c:pt idx="242">
                  <c:v>5117</c:v>
                </c:pt>
                <c:pt idx="243">
                  <c:v>5233</c:v>
                </c:pt>
                <c:pt idx="244">
                  <c:v>5114</c:v>
                </c:pt>
                <c:pt idx="245">
                  <c:v>5518</c:v>
                </c:pt>
                <c:pt idx="246">
                  <c:v>5523</c:v>
                </c:pt>
                <c:pt idx="247">
                  <c:v>5241</c:v>
                </c:pt>
                <c:pt idx="248">
                  <c:v>5224</c:v>
                </c:pt>
                <c:pt idx="249">
                  <c:v>5378</c:v>
                </c:pt>
                <c:pt idx="250">
                  <c:v>5226</c:v>
                </c:pt>
                <c:pt idx="251">
                  <c:v>5424</c:v>
                </c:pt>
                <c:pt idx="252">
                  <c:v>6077</c:v>
                </c:pt>
                <c:pt idx="253">
                  <c:v>6462</c:v>
                </c:pt>
                <c:pt idx="254">
                  <c:v>6162</c:v>
                </c:pt>
                <c:pt idx="255">
                  <c:v>5838</c:v>
                </c:pt>
                <c:pt idx="256">
                  <c:v>5688</c:v>
                </c:pt>
                <c:pt idx="257">
                  <c:v>5263</c:v>
                </c:pt>
                <c:pt idx="258">
                  <c:v>5199</c:v>
                </c:pt>
                <c:pt idx="259">
                  <c:v>4871</c:v>
                </c:pt>
                <c:pt idx="260">
                  <c:v>4861</c:v>
                </c:pt>
                <c:pt idx="261">
                  <c:v>4896</c:v>
                </c:pt>
                <c:pt idx="262">
                  <c:v>4563</c:v>
                </c:pt>
                <c:pt idx="263">
                  <c:v>4564</c:v>
                </c:pt>
                <c:pt idx="264">
                  <c:v>4074</c:v>
                </c:pt>
                <c:pt idx="265">
                  <c:v>4216</c:v>
                </c:pt>
                <c:pt idx="266">
                  <c:v>4080</c:v>
                </c:pt>
                <c:pt idx="267">
                  <c:v>4201</c:v>
                </c:pt>
                <c:pt idx="268">
                  <c:v>4187</c:v>
                </c:pt>
                <c:pt idx="269">
                  <c:v>4137</c:v>
                </c:pt>
                <c:pt idx="270">
                  <c:v>4064</c:v>
                </c:pt>
                <c:pt idx="271">
                  <c:v>3892</c:v>
                </c:pt>
                <c:pt idx="272">
                  <c:v>3851</c:v>
                </c:pt>
                <c:pt idx="273">
                  <c:v>3794</c:v>
                </c:pt>
                <c:pt idx="274">
                  <c:v>3796</c:v>
                </c:pt>
                <c:pt idx="275">
                  <c:v>3716</c:v>
                </c:pt>
                <c:pt idx="276">
                  <c:v>3680</c:v>
                </c:pt>
                <c:pt idx="277">
                  <c:v>3765</c:v>
                </c:pt>
                <c:pt idx="278">
                  <c:v>3762</c:v>
                </c:pt>
                <c:pt idx="279">
                  <c:v>3887</c:v>
                </c:pt>
                <c:pt idx="280">
                  <c:v>3945</c:v>
                </c:pt>
                <c:pt idx="281">
                  <c:v>3821</c:v>
                </c:pt>
                <c:pt idx="282">
                  <c:v>3600</c:v>
                </c:pt>
                <c:pt idx="283">
                  <c:v>3702</c:v>
                </c:pt>
                <c:pt idx="284">
                  <c:v>3578</c:v>
                </c:pt>
                <c:pt idx="285">
                  <c:v>3469</c:v>
                </c:pt>
                <c:pt idx="286">
                  <c:v>3445</c:v>
                </c:pt>
                <c:pt idx="287">
                  <c:v>3717</c:v>
                </c:pt>
                <c:pt idx="288">
                  <c:v>3830</c:v>
                </c:pt>
                <c:pt idx="289">
                  <c:v>3831</c:v>
                </c:pt>
                <c:pt idx="290">
                  <c:v>4139</c:v>
                </c:pt>
                <c:pt idx="291">
                  <c:v>4401</c:v>
                </c:pt>
                <c:pt idx="292">
                  <c:v>4577</c:v>
                </c:pt>
                <c:pt idx="293">
                  <c:v>4799</c:v>
                </c:pt>
                <c:pt idx="294">
                  <c:v>4956</c:v>
                </c:pt>
                <c:pt idx="295">
                  <c:v>5092</c:v>
                </c:pt>
                <c:pt idx="296">
                  <c:v>5096</c:v>
                </c:pt>
                <c:pt idx="297">
                  <c:v>5154</c:v>
                </c:pt>
                <c:pt idx="298">
                  <c:v>5198</c:v>
                </c:pt>
                <c:pt idx="299">
                  <c:v>5119</c:v>
                </c:pt>
                <c:pt idx="300">
                  <c:v>5032</c:v>
                </c:pt>
                <c:pt idx="301">
                  <c:v>4958</c:v>
                </c:pt>
                <c:pt idx="302">
                  <c:v>4838</c:v>
                </c:pt>
                <c:pt idx="303">
                  <c:v>4867</c:v>
                </c:pt>
                <c:pt idx="304">
                  <c:v>4631</c:v>
                </c:pt>
                <c:pt idx="305">
                  <c:v>4418</c:v>
                </c:pt>
                <c:pt idx="306">
                  <c:v>4326</c:v>
                </c:pt>
                <c:pt idx="307">
                  <c:v>4428</c:v>
                </c:pt>
                <c:pt idx="308">
                  <c:v>4440</c:v>
                </c:pt>
                <c:pt idx="309">
                  <c:v>4531</c:v>
                </c:pt>
                <c:pt idx="310">
                  <c:v>4463</c:v>
                </c:pt>
                <c:pt idx="311">
                  <c:v>4445</c:v>
                </c:pt>
                <c:pt idx="312">
                  <c:v>4531</c:v>
                </c:pt>
                <c:pt idx="313">
                  <c:v>4607</c:v>
                </c:pt>
                <c:pt idx="314">
                  <c:v>4505</c:v>
                </c:pt>
                <c:pt idx="315">
                  <c:v>4256</c:v>
                </c:pt>
                <c:pt idx="316">
                  <c:v>4433</c:v>
                </c:pt>
                <c:pt idx="317">
                  <c:v>4260</c:v>
                </c:pt>
                <c:pt idx="318">
                  <c:v>4284</c:v>
                </c:pt>
                <c:pt idx="319">
                  <c:v>4187</c:v>
                </c:pt>
                <c:pt idx="320">
                  <c:v>4078</c:v>
                </c:pt>
                <c:pt idx="321">
                  <c:v>3962</c:v>
                </c:pt>
                <c:pt idx="322">
                  <c:v>4013</c:v>
                </c:pt>
                <c:pt idx="323">
                  <c:v>3937</c:v>
                </c:pt>
                <c:pt idx="324">
                  <c:v>4232</c:v>
                </c:pt>
                <c:pt idx="325">
                  <c:v>4203</c:v>
                </c:pt>
                <c:pt idx="326">
                  <c:v>3997</c:v>
                </c:pt>
                <c:pt idx="327">
                  <c:v>3997</c:v>
                </c:pt>
                <c:pt idx="328">
                  <c:v>3997</c:v>
                </c:pt>
                <c:pt idx="329">
                  <c:v>3997</c:v>
                </c:pt>
                <c:pt idx="330">
                  <c:v>3473</c:v>
                </c:pt>
                <c:pt idx="331">
                  <c:v>3387</c:v>
                </c:pt>
                <c:pt idx="332">
                  <c:v>3344</c:v>
                </c:pt>
                <c:pt idx="333">
                  <c:v>3223</c:v>
                </c:pt>
                <c:pt idx="334">
                  <c:v>3087</c:v>
                </c:pt>
                <c:pt idx="335">
                  <c:v>2877</c:v>
                </c:pt>
                <c:pt idx="336">
                  <c:v>2899</c:v>
                </c:pt>
                <c:pt idx="337">
                  <c:v>2910</c:v>
                </c:pt>
                <c:pt idx="338">
                  <c:v>2864</c:v>
                </c:pt>
                <c:pt idx="339">
                  <c:v>2971</c:v>
                </c:pt>
                <c:pt idx="340">
                  <c:v>3030</c:v>
                </c:pt>
                <c:pt idx="341">
                  <c:v>3148</c:v>
                </c:pt>
                <c:pt idx="342">
                  <c:v>3179</c:v>
                </c:pt>
                <c:pt idx="343">
                  <c:v>3255</c:v>
                </c:pt>
                <c:pt idx="344">
                  <c:v>3308</c:v>
                </c:pt>
                <c:pt idx="345">
                  <c:v>3357</c:v>
                </c:pt>
                <c:pt idx="346">
                  <c:v>3381</c:v>
                </c:pt>
                <c:pt idx="347">
                  <c:v>3395</c:v>
                </c:pt>
                <c:pt idx="348">
                  <c:v>3257</c:v>
                </c:pt>
                <c:pt idx="349">
                  <c:v>3151</c:v>
                </c:pt>
                <c:pt idx="350">
                  <c:v>3046</c:v>
                </c:pt>
                <c:pt idx="351">
                  <c:v>3188</c:v>
                </c:pt>
                <c:pt idx="352">
                  <c:v>3190</c:v>
                </c:pt>
                <c:pt idx="353">
                  <c:v>3117</c:v>
                </c:pt>
                <c:pt idx="354">
                  <c:v>3190</c:v>
                </c:pt>
                <c:pt idx="355">
                  <c:v>3305</c:v>
                </c:pt>
                <c:pt idx="356">
                  <c:v>3383</c:v>
                </c:pt>
                <c:pt idx="357">
                  <c:v>3358</c:v>
                </c:pt>
                <c:pt idx="358">
                  <c:v>3192</c:v>
                </c:pt>
                <c:pt idx="359">
                  <c:v>3464</c:v>
                </c:pt>
                <c:pt idx="360">
                  <c:v>3755</c:v>
                </c:pt>
                <c:pt idx="361">
                  <c:v>3755</c:v>
                </c:pt>
                <c:pt idx="362">
                  <c:v>4369</c:v>
                </c:pt>
                <c:pt idx="363">
                  <c:v>3913</c:v>
                </c:pt>
                <c:pt idx="364">
                  <c:v>4011</c:v>
                </c:pt>
                <c:pt idx="365">
                  <c:v>4311</c:v>
                </c:pt>
                <c:pt idx="366">
                  <c:v>4627</c:v>
                </c:pt>
                <c:pt idx="367">
                  <c:v>5109</c:v>
                </c:pt>
                <c:pt idx="368">
                  <c:v>5067</c:v>
                </c:pt>
                <c:pt idx="369">
                  <c:v>5963</c:v>
                </c:pt>
                <c:pt idx="370">
                  <c:v>5536</c:v>
                </c:pt>
                <c:pt idx="371">
                  <c:v>5052</c:v>
                </c:pt>
                <c:pt idx="372">
                  <c:v>4712</c:v>
                </c:pt>
                <c:pt idx="373">
                  <c:v>4854</c:v>
                </c:pt>
                <c:pt idx="374">
                  <c:v>5197</c:v>
                </c:pt>
                <c:pt idx="375">
                  <c:v>5124</c:v>
                </c:pt>
                <c:pt idx="376">
                  <c:v>4620</c:v>
                </c:pt>
                <c:pt idx="377">
                  <c:v>4106</c:v>
                </c:pt>
                <c:pt idx="378">
                  <c:v>4521</c:v>
                </c:pt>
                <c:pt idx="379">
                  <c:v>4691</c:v>
                </c:pt>
                <c:pt idx="380">
                  <c:v>4746</c:v>
                </c:pt>
                <c:pt idx="381">
                  <c:v>4648</c:v>
                </c:pt>
                <c:pt idx="382">
                  <c:v>4795</c:v>
                </c:pt>
                <c:pt idx="383">
                  <c:v>4935</c:v>
                </c:pt>
                <c:pt idx="384">
                  <c:v>4913</c:v>
                </c:pt>
                <c:pt idx="385">
                  <c:v>4941</c:v>
                </c:pt>
                <c:pt idx="386">
                  <c:v>4941</c:v>
                </c:pt>
                <c:pt idx="387">
                  <c:v>5157</c:v>
                </c:pt>
                <c:pt idx="388">
                  <c:v>5103</c:v>
                </c:pt>
                <c:pt idx="389">
                  <c:v>5031</c:v>
                </c:pt>
                <c:pt idx="390">
                  <c:v>5074</c:v>
                </c:pt>
                <c:pt idx="391">
                  <c:v>4776</c:v>
                </c:pt>
                <c:pt idx="392">
                  <c:v>4621</c:v>
                </c:pt>
                <c:pt idx="393">
                  <c:v>4249</c:v>
                </c:pt>
                <c:pt idx="394">
                  <c:v>4416</c:v>
                </c:pt>
                <c:pt idx="395">
                  <c:v>4329</c:v>
                </c:pt>
                <c:pt idx="396">
                  <c:v>4513</c:v>
                </c:pt>
                <c:pt idx="397">
                  <c:v>4715</c:v>
                </c:pt>
                <c:pt idx="398">
                  <c:v>4223</c:v>
                </c:pt>
                <c:pt idx="399">
                  <c:v>4303</c:v>
                </c:pt>
                <c:pt idx="400">
                  <c:v>4248</c:v>
                </c:pt>
                <c:pt idx="401">
                  <c:v>4264</c:v>
                </c:pt>
                <c:pt idx="402">
                  <c:v>4336</c:v>
                </c:pt>
                <c:pt idx="403">
                  <c:v>4540</c:v>
                </c:pt>
                <c:pt idx="404">
                  <c:v>4553</c:v>
                </c:pt>
                <c:pt idx="405">
                  <c:v>4756</c:v>
                </c:pt>
                <c:pt idx="406">
                  <c:v>4952</c:v>
                </c:pt>
                <c:pt idx="407">
                  <c:v>4617</c:v>
                </c:pt>
                <c:pt idx="408">
                  <c:v>4699</c:v>
                </c:pt>
                <c:pt idx="409">
                  <c:v>4800</c:v>
                </c:pt>
                <c:pt idx="410">
                  <c:v>4979</c:v>
                </c:pt>
                <c:pt idx="411">
                  <c:v>4850</c:v>
                </c:pt>
                <c:pt idx="412">
                  <c:v>4727</c:v>
                </c:pt>
                <c:pt idx="413">
                  <c:v>4791</c:v>
                </c:pt>
                <c:pt idx="414">
                  <c:v>4592</c:v>
                </c:pt>
                <c:pt idx="415">
                  <c:v>4465</c:v>
                </c:pt>
                <c:pt idx="416">
                  <c:v>4510</c:v>
                </c:pt>
                <c:pt idx="417">
                  <c:v>4724</c:v>
                </c:pt>
                <c:pt idx="418">
                  <c:v>4513</c:v>
                </c:pt>
                <c:pt idx="419">
                  <c:v>4145</c:v>
                </c:pt>
                <c:pt idx="420">
                  <c:v>3914</c:v>
                </c:pt>
                <c:pt idx="421">
                  <c:v>3196</c:v>
                </c:pt>
                <c:pt idx="422">
                  <c:v>4128</c:v>
                </c:pt>
                <c:pt idx="423">
                  <c:v>4406</c:v>
                </c:pt>
                <c:pt idx="424">
                  <c:v>4571</c:v>
                </c:pt>
                <c:pt idx="425">
                  <c:v>4907</c:v>
                </c:pt>
                <c:pt idx="426">
                  <c:v>4572</c:v>
                </c:pt>
                <c:pt idx="427">
                  <c:v>4141</c:v>
                </c:pt>
                <c:pt idx="428">
                  <c:v>3761</c:v>
                </c:pt>
                <c:pt idx="429">
                  <c:v>3887</c:v>
                </c:pt>
                <c:pt idx="430">
                  <c:v>3891</c:v>
                </c:pt>
                <c:pt idx="431">
                  <c:v>4079</c:v>
                </c:pt>
                <c:pt idx="432">
                  <c:v>4255</c:v>
                </c:pt>
                <c:pt idx="433">
                  <c:v>4037</c:v>
                </c:pt>
                <c:pt idx="434">
                  <c:v>3745</c:v>
                </c:pt>
                <c:pt idx="435">
                  <c:v>3808</c:v>
                </c:pt>
                <c:pt idx="436">
                  <c:v>3777</c:v>
                </c:pt>
                <c:pt idx="437">
                  <c:v>3816</c:v>
                </c:pt>
                <c:pt idx="438">
                  <c:v>3942</c:v>
                </c:pt>
                <c:pt idx="439">
                  <c:v>3772</c:v>
                </c:pt>
                <c:pt idx="440">
                  <c:v>4255</c:v>
                </c:pt>
                <c:pt idx="441">
                  <c:v>4061</c:v>
                </c:pt>
                <c:pt idx="442">
                  <c:v>3873</c:v>
                </c:pt>
                <c:pt idx="443">
                  <c:v>3828</c:v>
                </c:pt>
                <c:pt idx="444">
                  <c:v>3753</c:v>
                </c:pt>
                <c:pt idx="445">
                  <c:v>3723</c:v>
                </c:pt>
                <c:pt idx="446">
                  <c:v>3486</c:v>
                </c:pt>
                <c:pt idx="447">
                  <c:v>3156</c:v>
                </c:pt>
                <c:pt idx="448">
                  <c:v>2978</c:v>
                </c:pt>
                <c:pt idx="449">
                  <c:v>2605</c:v>
                </c:pt>
                <c:pt idx="450">
                  <c:v>2533</c:v>
                </c:pt>
                <c:pt idx="451">
                  <c:v>2511</c:v>
                </c:pt>
                <c:pt idx="452">
                  <c:v>2535</c:v>
                </c:pt>
                <c:pt idx="453">
                  <c:v>2174</c:v>
                </c:pt>
                <c:pt idx="454">
                  <c:v>2191</c:v>
                </c:pt>
                <c:pt idx="455">
                  <c:v>2313</c:v>
                </c:pt>
                <c:pt idx="456">
                  <c:v>2546</c:v>
                </c:pt>
                <c:pt idx="457">
                  <c:v>2675</c:v>
                </c:pt>
                <c:pt idx="458">
                  <c:v>2877</c:v>
                </c:pt>
                <c:pt idx="459">
                  <c:v>2974</c:v>
                </c:pt>
                <c:pt idx="460">
                  <c:v>2929</c:v>
                </c:pt>
                <c:pt idx="461">
                  <c:v>2821</c:v>
                </c:pt>
                <c:pt idx="462">
                  <c:v>3217</c:v>
                </c:pt>
                <c:pt idx="463">
                  <c:v>3408</c:v>
                </c:pt>
                <c:pt idx="464">
                  <c:v>3300</c:v>
                </c:pt>
                <c:pt idx="465">
                  <c:v>3467</c:v>
                </c:pt>
                <c:pt idx="466">
                  <c:v>3436</c:v>
                </c:pt>
                <c:pt idx="467">
                  <c:v>3299</c:v>
                </c:pt>
                <c:pt idx="468">
                  <c:v>3243</c:v>
                </c:pt>
                <c:pt idx="469">
                  <c:v>3284</c:v>
                </c:pt>
                <c:pt idx="470">
                  <c:v>3191</c:v>
                </c:pt>
                <c:pt idx="471">
                  <c:v>3254</c:v>
                </c:pt>
                <c:pt idx="472">
                  <c:v>3218</c:v>
                </c:pt>
                <c:pt idx="473">
                  <c:v>3243</c:v>
                </c:pt>
                <c:pt idx="474">
                  <c:v>3252</c:v>
                </c:pt>
                <c:pt idx="475">
                  <c:v>3174</c:v>
                </c:pt>
                <c:pt idx="476">
                  <c:v>3253</c:v>
                </c:pt>
                <c:pt idx="477">
                  <c:v>3422</c:v>
                </c:pt>
                <c:pt idx="478">
                  <c:v>3575</c:v>
                </c:pt>
                <c:pt idx="479">
                  <c:v>3644</c:v>
                </c:pt>
                <c:pt idx="480">
                  <c:v>3625</c:v>
                </c:pt>
                <c:pt idx="481">
                  <c:v>3634</c:v>
                </c:pt>
                <c:pt idx="482">
                  <c:v>3644</c:v>
                </c:pt>
                <c:pt idx="483">
                  <c:v>3506</c:v>
                </c:pt>
                <c:pt idx="484">
                  <c:v>3650</c:v>
                </c:pt>
                <c:pt idx="485">
                  <c:v>3575</c:v>
                </c:pt>
                <c:pt idx="486">
                  <c:v>3544</c:v>
                </c:pt>
                <c:pt idx="487">
                  <c:v>3489</c:v>
                </c:pt>
                <c:pt idx="488">
                  <c:v>3624</c:v>
                </c:pt>
                <c:pt idx="489">
                  <c:v>3476</c:v>
                </c:pt>
                <c:pt idx="490">
                  <c:v>3403</c:v>
                </c:pt>
                <c:pt idx="491">
                  <c:v>3426</c:v>
                </c:pt>
                <c:pt idx="492">
                  <c:v>3564</c:v>
                </c:pt>
                <c:pt idx="493">
                  <c:v>3537</c:v>
                </c:pt>
                <c:pt idx="494">
                  <c:v>3439</c:v>
                </c:pt>
                <c:pt idx="495">
                  <c:v>3294</c:v>
                </c:pt>
                <c:pt idx="496">
                  <c:v>3327</c:v>
                </c:pt>
                <c:pt idx="497">
                  <c:v>3333</c:v>
                </c:pt>
                <c:pt idx="498">
                  <c:v>3363</c:v>
                </c:pt>
                <c:pt idx="499">
                  <c:v>3482</c:v>
                </c:pt>
                <c:pt idx="500">
                  <c:v>3503</c:v>
                </c:pt>
                <c:pt idx="501">
                  <c:v>3571</c:v>
                </c:pt>
                <c:pt idx="502">
                  <c:v>3647</c:v>
                </c:pt>
                <c:pt idx="503">
                  <c:v>3646</c:v>
                </c:pt>
                <c:pt idx="504">
                  <c:v>3681</c:v>
                </c:pt>
                <c:pt idx="505">
                  <c:v>3660</c:v>
                </c:pt>
                <c:pt idx="506">
                  <c:v>3678</c:v>
                </c:pt>
                <c:pt idx="507">
                  <c:v>3615</c:v>
                </c:pt>
                <c:pt idx="508">
                  <c:v>3643</c:v>
                </c:pt>
                <c:pt idx="509">
                  <c:v>3616</c:v>
                </c:pt>
                <c:pt idx="510">
                  <c:v>3721</c:v>
                </c:pt>
                <c:pt idx="511">
                  <c:v>3896</c:v>
                </c:pt>
                <c:pt idx="512">
                  <c:v>3963</c:v>
                </c:pt>
                <c:pt idx="513">
                  <c:v>3067</c:v>
                </c:pt>
                <c:pt idx="514">
                  <c:v>3872</c:v>
                </c:pt>
                <c:pt idx="515">
                  <c:v>3880</c:v>
                </c:pt>
                <c:pt idx="516">
                  <c:v>3837</c:v>
                </c:pt>
                <c:pt idx="517">
                  <c:v>3800</c:v>
                </c:pt>
                <c:pt idx="518">
                  <c:v>3872</c:v>
                </c:pt>
                <c:pt idx="519">
                  <c:v>3823</c:v>
                </c:pt>
                <c:pt idx="520">
                  <c:v>3951</c:v>
                </c:pt>
                <c:pt idx="521">
                  <c:v>3889</c:v>
                </c:pt>
                <c:pt idx="522">
                  <c:v>3924</c:v>
                </c:pt>
                <c:pt idx="523">
                  <c:v>3940</c:v>
                </c:pt>
                <c:pt idx="524">
                  <c:v>3948</c:v>
                </c:pt>
                <c:pt idx="525">
                  <c:v>3794</c:v>
                </c:pt>
                <c:pt idx="526">
                  <c:v>3682</c:v>
                </c:pt>
                <c:pt idx="527">
                  <c:v>3769</c:v>
                </c:pt>
                <c:pt idx="528">
                  <c:v>3897</c:v>
                </c:pt>
                <c:pt idx="529">
                  <c:v>3935</c:v>
                </c:pt>
                <c:pt idx="530">
                  <c:v>4067</c:v>
                </c:pt>
                <c:pt idx="531">
                  <c:v>4369</c:v>
                </c:pt>
                <c:pt idx="532">
                  <c:v>4106</c:v>
                </c:pt>
                <c:pt idx="533">
                  <c:v>3801</c:v>
                </c:pt>
                <c:pt idx="534">
                  <c:v>3863</c:v>
                </c:pt>
                <c:pt idx="535">
                  <c:v>3887</c:v>
                </c:pt>
                <c:pt idx="536">
                  <c:v>4166</c:v>
                </c:pt>
                <c:pt idx="537">
                  <c:v>4200</c:v>
                </c:pt>
                <c:pt idx="538">
                  <c:v>3827</c:v>
                </c:pt>
                <c:pt idx="539">
                  <c:v>4146</c:v>
                </c:pt>
                <c:pt idx="540">
                  <c:v>4074</c:v>
                </c:pt>
                <c:pt idx="541">
                  <c:v>3909</c:v>
                </c:pt>
                <c:pt idx="542">
                  <c:v>4287</c:v>
                </c:pt>
                <c:pt idx="543">
                  <c:v>4097</c:v>
                </c:pt>
                <c:pt idx="544">
                  <c:v>4162</c:v>
                </c:pt>
                <c:pt idx="545">
                  <c:v>4255</c:v>
                </c:pt>
                <c:pt idx="546">
                  <c:v>4246</c:v>
                </c:pt>
                <c:pt idx="547">
                  <c:v>3930</c:v>
                </c:pt>
                <c:pt idx="548">
                  <c:v>3773</c:v>
                </c:pt>
                <c:pt idx="549">
                  <c:v>3696</c:v>
                </c:pt>
                <c:pt idx="550">
                  <c:v>3710</c:v>
                </c:pt>
                <c:pt idx="551">
                  <c:v>3666</c:v>
                </c:pt>
                <c:pt idx="552">
                  <c:v>3829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61-4F18-853F-B290171083D6}"/>
            </c:ext>
          </c:extLst>
        </c:ser>
        <c:ser>
          <c:idx val="3"/>
          <c:order val="3"/>
          <c:tx>
            <c:v>AnR D-Gas</c:v>
          </c:tx>
          <c:spPr>
            <a:ln w="9525" cap="rnd" cmpd="sng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运行数据!$A$7:$A$999</c:f>
              <c:numCache>
                <c:formatCode>m/d/yyyy</c:formatCode>
                <c:ptCount val="993"/>
                <c:pt idx="0">
                  <c:v>43424</c:v>
                </c:pt>
                <c:pt idx="1">
                  <c:v>43425</c:v>
                </c:pt>
                <c:pt idx="2">
                  <c:v>43426</c:v>
                </c:pt>
                <c:pt idx="3">
                  <c:v>43427</c:v>
                </c:pt>
                <c:pt idx="4">
                  <c:v>43428</c:v>
                </c:pt>
                <c:pt idx="5">
                  <c:v>43429</c:v>
                </c:pt>
                <c:pt idx="6">
                  <c:v>43430</c:v>
                </c:pt>
                <c:pt idx="7">
                  <c:v>43431</c:v>
                </c:pt>
                <c:pt idx="8">
                  <c:v>43432</c:v>
                </c:pt>
                <c:pt idx="9">
                  <c:v>43433</c:v>
                </c:pt>
                <c:pt idx="10">
                  <c:v>43434</c:v>
                </c:pt>
                <c:pt idx="11">
                  <c:v>43435</c:v>
                </c:pt>
                <c:pt idx="12">
                  <c:v>43436</c:v>
                </c:pt>
                <c:pt idx="13">
                  <c:v>43437</c:v>
                </c:pt>
                <c:pt idx="14">
                  <c:v>43438</c:v>
                </c:pt>
                <c:pt idx="15">
                  <c:v>43439</c:v>
                </c:pt>
                <c:pt idx="16">
                  <c:v>43440</c:v>
                </c:pt>
                <c:pt idx="17">
                  <c:v>43441</c:v>
                </c:pt>
                <c:pt idx="18">
                  <c:v>43442</c:v>
                </c:pt>
                <c:pt idx="19">
                  <c:v>43443</c:v>
                </c:pt>
                <c:pt idx="20">
                  <c:v>43444</c:v>
                </c:pt>
                <c:pt idx="21">
                  <c:v>43445</c:v>
                </c:pt>
                <c:pt idx="22">
                  <c:v>43446</c:v>
                </c:pt>
                <c:pt idx="23">
                  <c:v>43447</c:v>
                </c:pt>
                <c:pt idx="24">
                  <c:v>43448</c:v>
                </c:pt>
                <c:pt idx="25">
                  <c:v>43449</c:v>
                </c:pt>
                <c:pt idx="26">
                  <c:v>43450</c:v>
                </c:pt>
                <c:pt idx="27">
                  <c:v>43451</c:v>
                </c:pt>
                <c:pt idx="28">
                  <c:v>43452</c:v>
                </c:pt>
                <c:pt idx="29">
                  <c:v>43453</c:v>
                </c:pt>
                <c:pt idx="30">
                  <c:v>43454</c:v>
                </c:pt>
                <c:pt idx="31">
                  <c:v>43455</c:v>
                </c:pt>
                <c:pt idx="32">
                  <c:v>43456</c:v>
                </c:pt>
                <c:pt idx="33">
                  <c:v>43457</c:v>
                </c:pt>
                <c:pt idx="34">
                  <c:v>43458</c:v>
                </c:pt>
                <c:pt idx="35">
                  <c:v>43459</c:v>
                </c:pt>
                <c:pt idx="36">
                  <c:v>43460</c:v>
                </c:pt>
                <c:pt idx="37">
                  <c:v>43461</c:v>
                </c:pt>
                <c:pt idx="38">
                  <c:v>43462</c:v>
                </c:pt>
                <c:pt idx="39">
                  <c:v>43463</c:v>
                </c:pt>
                <c:pt idx="40">
                  <c:v>43464</c:v>
                </c:pt>
                <c:pt idx="41">
                  <c:v>43465</c:v>
                </c:pt>
                <c:pt idx="42">
                  <c:v>43466</c:v>
                </c:pt>
                <c:pt idx="43">
                  <c:v>43467</c:v>
                </c:pt>
                <c:pt idx="44">
                  <c:v>43468</c:v>
                </c:pt>
                <c:pt idx="45">
                  <c:v>43469</c:v>
                </c:pt>
                <c:pt idx="46">
                  <c:v>43470</c:v>
                </c:pt>
                <c:pt idx="47">
                  <c:v>43471</c:v>
                </c:pt>
                <c:pt idx="48">
                  <c:v>43472</c:v>
                </c:pt>
                <c:pt idx="49">
                  <c:v>43473</c:v>
                </c:pt>
                <c:pt idx="50">
                  <c:v>43474</c:v>
                </c:pt>
                <c:pt idx="51">
                  <c:v>43475</c:v>
                </c:pt>
                <c:pt idx="52">
                  <c:v>43476</c:v>
                </c:pt>
                <c:pt idx="53">
                  <c:v>43477</c:v>
                </c:pt>
                <c:pt idx="54">
                  <c:v>43478</c:v>
                </c:pt>
                <c:pt idx="55">
                  <c:v>43479</c:v>
                </c:pt>
                <c:pt idx="56">
                  <c:v>43480</c:v>
                </c:pt>
                <c:pt idx="57">
                  <c:v>43481</c:v>
                </c:pt>
                <c:pt idx="58">
                  <c:v>43482</c:v>
                </c:pt>
                <c:pt idx="59">
                  <c:v>43483</c:v>
                </c:pt>
                <c:pt idx="60">
                  <c:v>43484</c:v>
                </c:pt>
                <c:pt idx="61">
                  <c:v>43485</c:v>
                </c:pt>
                <c:pt idx="62">
                  <c:v>43486</c:v>
                </c:pt>
                <c:pt idx="63">
                  <c:v>43487</c:v>
                </c:pt>
                <c:pt idx="64">
                  <c:v>43488</c:v>
                </c:pt>
                <c:pt idx="65">
                  <c:v>43489</c:v>
                </c:pt>
                <c:pt idx="66">
                  <c:v>43490</c:v>
                </c:pt>
                <c:pt idx="67">
                  <c:v>43491</c:v>
                </c:pt>
                <c:pt idx="68">
                  <c:v>43492</c:v>
                </c:pt>
                <c:pt idx="69">
                  <c:v>43493</c:v>
                </c:pt>
                <c:pt idx="70">
                  <c:v>43494</c:v>
                </c:pt>
                <c:pt idx="71">
                  <c:v>43495</c:v>
                </c:pt>
                <c:pt idx="72">
                  <c:v>43496</c:v>
                </c:pt>
                <c:pt idx="73">
                  <c:v>43497</c:v>
                </c:pt>
                <c:pt idx="74">
                  <c:v>43498</c:v>
                </c:pt>
                <c:pt idx="75">
                  <c:v>43499</c:v>
                </c:pt>
                <c:pt idx="76">
                  <c:v>43500</c:v>
                </c:pt>
                <c:pt idx="77">
                  <c:v>43501</c:v>
                </c:pt>
                <c:pt idx="78">
                  <c:v>43502</c:v>
                </c:pt>
                <c:pt idx="79">
                  <c:v>43503</c:v>
                </c:pt>
                <c:pt idx="80">
                  <c:v>43504</c:v>
                </c:pt>
                <c:pt idx="81">
                  <c:v>43505</c:v>
                </c:pt>
                <c:pt idx="82">
                  <c:v>43506</c:v>
                </c:pt>
                <c:pt idx="83">
                  <c:v>43507</c:v>
                </c:pt>
                <c:pt idx="84">
                  <c:v>43508</c:v>
                </c:pt>
                <c:pt idx="85">
                  <c:v>43509</c:v>
                </c:pt>
                <c:pt idx="86">
                  <c:v>43510</c:v>
                </c:pt>
                <c:pt idx="87">
                  <c:v>43511</c:v>
                </c:pt>
                <c:pt idx="88">
                  <c:v>43512</c:v>
                </c:pt>
                <c:pt idx="89">
                  <c:v>43513</c:v>
                </c:pt>
                <c:pt idx="90">
                  <c:v>43514</c:v>
                </c:pt>
                <c:pt idx="91">
                  <c:v>43515</c:v>
                </c:pt>
                <c:pt idx="92">
                  <c:v>43516</c:v>
                </c:pt>
                <c:pt idx="93">
                  <c:v>43517</c:v>
                </c:pt>
                <c:pt idx="94">
                  <c:v>43518</c:v>
                </c:pt>
                <c:pt idx="95">
                  <c:v>43519</c:v>
                </c:pt>
                <c:pt idx="96">
                  <c:v>43520</c:v>
                </c:pt>
                <c:pt idx="97">
                  <c:v>43521</c:v>
                </c:pt>
                <c:pt idx="98">
                  <c:v>43522</c:v>
                </c:pt>
                <c:pt idx="99">
                  <c:v>43523</c:v>
                </c:pt>
                <c:pt idx="100">
                  <c:v>43524</c:v>
                </c:pt>
                <c:pt idx="101">
                  <c:v>43525</c:v>
                </c:pt>
                <c:pt idx="102">
                  <c:v>43526</c:v>
                </c:pt>
                <c:pt idx="103">
                  <c:v>43527</c:v>
                </c:pt>
                <c:pt idx="104">
                  <c:v>43528</c:v>
                </c:pt>
                <c:pt idx="105">
                  <c:v>43529</c:v>
                </c:pt>
                <c:pt idx="106">
                  <c:v>43530</c:v>
                </c:pt>
                <c:pt idx="107">
                  <c:v>43531</c:v>
                </c:pt>
                <c:pt idx="108">
                  <c:v>43532</c:v>
                </c:pt>
                <c:pt idx="109">
                  <c:v>43533</c:v>
                </c:pt>
                <c:pt idx="110">
                  <c:v>43534</c:v>
                </c:pt>
                <c:pt idx="111">
                  <c:v>43535</c:v>
                </c:pt>
                <c:pt idx="112">
                  <c:v>43536</c:v>
                </c:pt>
                <c:pt idx="113">
                  <c:v>43537</c:v>
                </c:pt>
                <c:pt idx="114">
                  <c:v>43538</c:v>
                </c:pt>
                <c:pt idx="115">
                  <c:v>43539</c:v>
                </c:pt>
                <c:pt idx="116">
                  <c:v>43540</c:v>
                </c:pt>
                <c:pt idx="117">
                  <c:v>43541</c:v>
                </c:pt>
                <c:pt idx="118">
                  <c:v>43542</c:v>
                </c:pt>
                <c:pt idx="119">
                  <c:v>43543</c:v>
                </c:pt>
                <c:pt idx="120">
                  <c:v>43544</c:v>
                </c:pt>
                <c:pt idx="121">
                  <c:v>43545</c:v>
                </c:pt>
                <c:pt idx="122">
                  <c:v>43546</c:v>
                </c:pt>
                <c:pt idx="123">
                  <c:v>43547</c:v>
                </c:pt>
                <c:pt idx="124">
                  <c:v>43548</c:v>
                </c:pt>
                <c:pt idx="125">
                  <c:v>43549</c:v>
                </c:pt>
                <c:pt idx="126">
                  <c:v>43550</c:v>
                </c:pt>
                <c:pt idx="127">
                  <c:v>43551</c:v>
                </c:pt>
                <c:pt idx="128">
                  <c:v>43552</c:v>
                </c:pt>
                <c:pt idx="129">
                  <c:v>43553</c:v>
                </c:pt>
                <c:pt idx="130">
                  <c:v>43554</c:v>
                </c:pt>
                <c:pt idx="131">
                  <c:v>43555</c:v>
                </c:pt>
                <c:pt idx="132">
                  <c:v>43556</c:v>
                </c:pt>
                <c:pt idx="133">
                  <c:v>43557</c:v>
                </c:pt>
                <c:pt idx="134">
                  <c:v>43558</c:v>
                </c:pt>
                <c:pt idx="135">
                  <c:v>43559</c:v>
                </c:pt>
                <c:pt idx="136">
                  <c:v>43560</c:v>
                </c:pt>
                <c:pt idx="137">
                  <c:v>43561</c:v>
                </c:pt>
                <c:pt idx="138">
                  <c:v>43562</c:v>
                </c:pt>
                <c:pt idx="139">
                  <c:v>43563</c:v>
                </c:pt>
                <c:pt idx="140">
                  <c:v>43564</c:v>
                </c:pt>
                <c:pt idx="141">
                  <c:v>43565</c:v>
                </c:pt>
                <c:pt idx="142">
                  <c:v>43566</c:v>
                </c:pt>
                <c:pt idx="143">
                  <c:v>43567</c:v>
                </c:pt>
                <c:pt idx="144">
                  <c:v>43568</c:v>
                </c:pt>
                <c:pt idx="145">
                  <c:v>43569</c:v>
                </c:pt>
                <c:pt idx="146">
                  <c:v>43570</c:v>
                </c:pt>
                <c:pt idx="147">
                  <c:v>43571</c:v>
                </c:pt>
                <c:pt idx="148">
                  <c:v>43572</c:v>
                </c:pt>
                <c:pt idx="149">
                  <c:v>43573</c:v>
                </c:pt>
                <c:pt idx="150">
                  <c:v>43574</c:v>
                </c:pt>
                <c:pt idx="151">
                  <c:v>43575</c:v>
                </c:pt>
                <c:pt idx="152">
                  <c:v>43576</c:v>
                </c:pt>
                <c:pt idx="153">
                  <c:v>43577</c:v>
                </c:pt>
                <c:pt idx="154">
                  <c:v>43578</c:v>
                </c:pt>
                <c:pt idx="155">
                  <c:v>43579</c:v>
                </c:pt>
                <c:pt idx="156">
                  <c:v>43580</c:v>
                </c:pt>
                <c:pt idx="157">
                  <c:v>43581</c:v>
                </c:pt>
                <c:pt idx="158">
                  <c:v>43582</c:v>
                </c:pt>
                <c:pt idx="159">
                  <c:v>43583</c:v>
                </c:pt>
                <c:pt idx="160">
                  <c:v>43584</c:v>
                </c:pt>
                <c:pt idx="161">
                  <c:v>43585</c:v>
                </c:pt>
                <c:pt idx="162">
                  <c:v>43586</c:v>
                </c:pt>
                <c:pt idx="163">
                  <c:v>43587</c:v>
                </c:pt>
                <c:pt idx="164">
                  <c:v>43588</c:v>
                </c:pt>
                <c:pt idx="165">
                  <c:v>43589</c:v>
                </c:pt>
                <c:pt idx="166">
                  <c:v>43590</c:v>
                </c:pt>
                <c:pt idx="167">
                  <c:v>43591</c:v>
                </c:pt>
                <c:pt idx="168">
                  <c:v>43592</c:v>
                </c:pt>
                <c:pt idx="169">
                  <c:v>43593</c:v>
                </c:pt>
                <c:pt idx="170">
                  <c:v>43594</c:v>
                </c:pt>
                <c:pt idx="171">
                  <c:v>43595</c:v>
                </c:pt>
                <c:pt idx="172">
                  <c:v>43596</c:v>
                </c:pt>
                <c:pt idx="173">
                  <c:v>43597</c:v>
                </c:pt>
                <c:pt idx="174">
                  <c:v>43598</c:v>
                </c:pt>
                <c:pt idx="175">
                  <c:v>43599</c:v>
                </c:pt>
                <c:pt idx="176">
                  <c:v>43600</c:v>
                </c:pt>
                <c:pt idx="177">
                  <c:v>43601</c:v>
                </c:pt>
                <c:pt idx="178">
                  <c:v>43602</c:v>
                </c:pt>
                <c:pt idx="179">
                  <c:v>43603</c:v>
                </c:pt>
                <c:pt idx="180">
                  <c:v>43604</c:v>
                </c:pt>
                <c:pt idx="181">
                  <c:v>43605</c:v>
                </c:pt>
                <c:pt idx="182">
                  <c:v>43606</c:v>
                </c:pt>
                <c:pt idx="183">
                  <c:v>43607</c:v>
                </c:pt>
                <c:pt idx="184">
                  <c:v>43608</c:v>
                </c:pt>
                <c:pt idx="185">
                  <c:v>43609</c:v>
                </c:pt>
                <c:pt idx="186">
                  <c:v>43610</c:v>
                </c:pt>
                <c:pt idx="187">
                  <c:v>43611</c:v>
                </c:pt>
                <c:pt idx="188">
                  <c:v>43612</c:v>
                </c:pt>
                <c:pt idx="189">
                  <c:v>43613</c:v>
                </c:pt>
                <c:pt idx="190">
                  <c:v>43614</c:v>
                </c:pt>
                <c:pt idx="191">
                  <c:v>43615</c:v>
                </c:pt>
                <c:pt idx="192">
                  <c:v>43616</c:v>
                </c:pt>
                <c:pt idx="193">
                  <c:v>43617</c:v>
                </c:pt>
                <c:pt idx="194">
                  <c:v>43618</c:v>
                </c:pt>
                <c:pt idx="195">
                  <c:v>43619</c:v>
                </c:pt>
                <c:pt idx="196">
                  <c:v>43620</c:v>
                </c:pt>
                <c:pt idx="197">
                  <c:v>43621</c:v>
                </c:pt>
                <c:pt idx="198">
                  <c:v>43622</c:v>
                </c:pt>
                <c:pt idx="199">
                  <c:v>43623</c:v>
                </c:pt>
                <c:pt idx="200">
                  <c:v>43624</c:v>
                </c:pt>
                <c:pt idx="201">
                  <c:v>43625</c:v>
                </c:pt>
                <c:pt idx="202">
                  <c:v>43626</c:v>
                </c:pt>
                <c:pt idx="203">
                  <c:v>43627</c:v>
                </c:pt>
                <c:pt idx="204">
                  <c:v>43628</c:v>
                </c:pt>
                <c:pt idx="205">
                  <c:v>43629</c:v>
                </c:pt>
                <c:pt idx="206">
                  <c:v>43630</c:v>
                </c:pt>
                <c:pt idx="207">
                  <c:v>43631</c:v>
                </c:pt>
                <c:pt idx="208">
                  <c:v>43632</c:v>
                </c:pt>
                <c:pt idx="209">
                  <c:v>43633</c:v>
                </c:pt>
                <c:pt idx="210">
                  <c:v>43634</c:v>
                </c:pt>
                <c:pt idx="211">
                  <c:v>43635</c:v>
                </c:pt>
                <c:pt idx="212">
                  <c:v>43636</c:v>
                </c:pt>
                <c:pt idx="213">
                  <c:v>43637</c:v>
                </c:pt>
                <c:pt idx="214">
                  <c:v>43638</c:v>
                </c:pt>
                <c:pt idx="215">
                  <c:v>43639</c:v>
                </c:pt>
                <c:pt idx="216">
                  <c:v>43640</c:v>
                </c:pt>
                <c:pt idx="217">
                  <c:v>43641</c:v>
                </c:pt>
                <c:pt idx="218">
                  <c:v>43642</c:v>
                </c:pt>
                <c:pt idx="219">
                  <c:v>43643</c:v>
                </c:pt>
                <c:pt idx="220">
                  <c:v>43644</c:v>
                </c:pt>
                <c:pt idx="221">
                  <c:v>43645</c:v>
                </c:pt>
                <c:pt idx="222">
                  <c:v>43646</c:v>
                </c:pt>
                <c:pt idx="223">
                  <c:v>43647</c:v>
                </c:pt>
                <c:pt idx="224">
                  <c:v>43648</c:v>
                </c:pt>
                <c:pt idx="225">
                  <c:v>43649</c:v>
                </c:pt>
                <c:pt idx="226">
                  <c:v>43650</c:v>
                </c:pt>
                <c:pt idx="227">
                  <c:v>43651</c:v>
                </c:pt>
                <c:pt idx="228">
                  <c:v>43652</c:v>
                </c:pt>
                <c:pt idx="229">
                  <c:v>43653</c:v>
                </c:pt>
                <c:pt idx="230">
                  <c:v>43654</c:v>
                </c:pt>
                <c:pt idx="231">
                  <c:v>43655</c:v>
                </c:pt>
                <c:pt idx="232">
                  <c:v>43656</c:v>
                </c:pt>
                <c:pt idx="233">
                  <c:v>43657</c:v>
                </c:pt>
                <c:pt idx="234">
                  <c:v>43658</c:v>
                </c:pt>
                <c:pt idx="235">
                  <c:v>43659</c:v>
                </c:pt>
                <c:pt idx="236">
                  <c:v>43660</c:v>
                </c:pt>
                <c:pt idx="237">
                  <c:v>43661</c:v>
                </c:pt>
                <c:pt idx="238">
                  <c:v>43662</c:v>
                </c:pt>
                <c:pt idx="239">
                  <c:v>43663</c:v>
                </c:pt>
                <c:pt idx="240">
                  <c:v>43664</c:v>
                </c:pt>
                <c:pt idx="241">
                  <c:v>43665</c:v>
                </c:pt>
                <c:pt idx="242">
                  <c:v>43666</c:v>
                </c:pt>
                <c:pt idx="243">
                  <c:v>43667</c:v>
                </c:pt>
                <c:pt idx="244">
                  <c:v>43668</c:v>
                </c:pt>
                <c:pt idx="245">
                  <c:v>43669</c:v>
                </c:pt>
                <c:pt idx="246">
                  <c:v>43670</c:v>
                </c:pt>
                <c:pt idx="247">
                  <c:v>43671</c:v>
                </c:pt>
                <c:pt idx="248">
                  <c:v>43672</c:v>
                </c:pt>
                <c:pt idx="249">
                  <c:v>43673</c:v>
                </c:pt>
                <c:pt idx="250">
                  <c:v>43674</c:v>
                </c:pt>
                <c:pt idx="251">
                  <c:v>43675</c:v>
                </c:pt>
                <c:pt idx="252">
                  <c:v>43676</c:v>
                </c:pt>
                <c:pt idx="253">
                  <c:v>43677</c:v>
                </c:pt>
                <c:pt idx="254">
                  <c:v>43678</c:v>
                </c:pt>
                <c:pt idx="255">
                  <c:v>43679</c:v>
                </c:pt>
                <c:pt idx="256">
                  <c:v>43680</c:v>
                </c:pt>
                <c:pt idx="257">
                  <c:v>43681</c:v>
                </c:pt>
                <c:pt idx="258">
                  <c:v>43682</c:v>
                </c:pt>
                <c:pt idx="259">
                  <c:v>43683</c:v>
                </c:pt>
                <c:pt idx="260">
                  <c:v>43684</c:v>
                </c:pt>
                <c:pt idx="261">
                  <c:v>43685</c:v>
                </c:pt>
                <c:pt idx="262">
                  <c:v>43686</c:v>
                </c:pt>
                <c:pt idx="263">
                  <c:v>43687</c:v>
                </c:pt>
                <c:pt idx="264">
                  <c:v>43688</c:v>
                </c:pt>
                <c:pt idx="265">
                  <c:v>43689</c:v>
                </c:pt>
                <c:pt idx="266">
                  <c:v>43690</c:v>
                </c:pt>
                <c:pt idx="267">
                  <c:v>43691</c:v>
                </c:pt>
                <c:pt idx="268">
                  <c:v>43692</c:v>
                </c:pt>
                <c:pt idx="269">
                  <c:v>43693</c:v>
                </c:pt>
                <c:pt idx="270">
                  <c:v>43694</c:v>
                </c:pt>
                <c:pt idx="271">
                  <c:v>43695</c:v>
                </c:pt>
                <c:pt idx="272">
                  <c:v>43696</c:v>
                </c:pt>
                <c:pt idx="273">
                  <c:v>43697</c:v>
                </c:pt>
                <c:pt idx="274">
                  <c:v>43698</c:v>
                </c:pt>
                <c:pt idx="275">
                  <c:v>43699</c:v>
                </c:pt>
                <c:pt idx="276">
                  <c:v>43700</c:v>
                </c:pt>
                <c:pt idx="277">
                  <c:v>43701</c:v>
                </c:pt>
                <c:pt idx="278">
                  <c:v>43702</c:v>
                </c:pt>
                <c:pt idx="279">
                  <c:v>43703</c:v>
                </c:pt>
                <c:pt idx="280">
                  <c:v>43704</c:v>
                </c:pt>
                <c:pt idx="281">
                  <c:v>43705</c:v>
                </c:pt>
                <c:pt idx="282">
                  <c:v>43706</c:v>
                </c:pt>
                <c:pt idx="283">
                  <c:v>43707</c:v>
                </c:pt>
                <c:pt idx="284">
                  <c:v>43708</c:v>
                </c:pt>
                <c:pt idx="285">
                  <c:v>43709</c:v>
                </c:pt>
                <c:pt idx="286">
                  <c:v>43710</c:v>
                </c:pt>
                <c:pt idx="287">
                  <c:v>43711</c:v>
                </c:pt>
                <c:pt idx="288">
                  <c:v>43712</c:v>
                </c:pt>
                <c:pt idx="289">
                  <c:v>43713</c:v>
                </c:pt>
                <c:pt idx="290">
                  <c:v>43714</c:v>
                </c:pt>
                <c:pt idx="291">
                  <c:v>43715</c:v>
                </c:pt>
                <c:pt idx="292">
                  <c:v>43716</c:v>
                </c:pt>
                <c:pt idx="293">
                  <c:v>43717</c:v>
                </c:pt>
                <c:pt idx="294">
                  <c:v>43718</c:v>
                </c:pt>
                <c:pt idx="295">
                  <c:v>43719</c:v>
                </c:pt>
                <c:pt idx="296">
                  <c:v>43720</c:v>
                </c:pt>
                <c:pt idx="297">
                  <c:v>43721</c:v>
                </c:pt>
                <c:pt idx="298">
                  <c:v>43722</c:v>
                </c:pt>
                <c:pt idx="299">
                  <c:v>43723</c:v>
                </c:pt>
                <c:pt idx="300">
                  <c:v>43724</c:v>
                </c:pt>
                <c:pt idx="301">
                  <c:v>43725</c:v>
                </c:pt>
                <c:pt idx="302">
                  <c:v>43726</c:v>
                </c:pt>
                <c:pt idx="303">
                  <c:v>43727</c:v>
                </c:pt>
                <c:pt idx="304">
                  <c:v>43728</c:v>
                </c:pt>
                <c:pt idx="305">
                  <c:v>43729</c:v>
                </c:pt>
                <c:pt idx="306">
                  <c:v>43730</c:v>
                </c:pt>
                <c:pt idx="307">
                  <c:v>43731</c:v>
                </c:pt>
                <c:pt idx="308">
                  <c:v>43732</c:v>
                </c:pt>
                <c:pt idx="309">
                  <c:v>43733</c:v>
                </c:pt>
                <c:pt idx="310">
                  <c:v>43734</c:v>
                </c:pt>
                <c:pt idx="311">
                  <c:v>43735</c:v>
                </c:pt>
                <c:pt idx="312">
                  <c:v>43736</c:v>
                </c:pt>
                <c:pt idx="313">
                  <c:v>43737</c:v>
                </c:pt>
                <c:pt idx="314">
                  <c:v>43738</c:v>
                </c:pt>
                <c:pt idx="315">
                  <c:v>43739</c:v>
                </c:pt>
                <c:pt idx="316">
                  <c:v>43740</c:v>
                </c:pt>
                <c:pt idx="317">
                  <c:v>43741</c:v>
                </c:pt>
                <c:pt idx="318">
                  <c:v>43742</c:v>
                </c:pt>
                <c:pt idx="319">
                  <c:v>43743</c:v>
                </c:pt>
                <c:pt idx="320">
                  <c:v>43744</c:v>
                </c:pt>
                <c:pt idx="321">
                  <c:v>43745</c:v>
                </c:pt>
                <c:pt idx="322">
                  <c:v>43746</c:v>
                </c:pt>
                <c:pt idx="323">
                  <c:v>43747</c:v>
                </c:pt>
                <c:pt idx="324">
                  <c:v>43748</c:v>
                </c:pt>
                <c:pt idx="325">
                  <c:v>43749</c:v>
                </c:pt>
                <c:pt idx="326">
                  <c:v>43750</c:v>
                </c:pt>
                <c:pt idx="327">
                  <c:v>43751</c:v>
                </c:pt>
                <c:pt idx="328">
                  <c:v>43752</c:v>
                </c:pt>
                <c:pt idx="329">
                  <c:v>43753</c:v>
                </c:pt>
                <c:pt idx="330">
                  <c:v>43754</c:v>
                </c:pt>
                <c:pt idx="331">
                  <c:v>43755</c:v>
                </c:pt>
                <c:pt idx="332">
                  <c:v>43756</c:v>
                </c:pt>
                <c:pt idx="333">
                  <c:v>43757</c:v>
                </c:pt>
                <c:pt idx="334">
                  <c:v>43758</c:v>
                </c:pt>
                <c:pt idx="335">
                  <c:v>43759</c:v>
                </c:pt>
                <c:pt idx="336">
                  <c:v>43760</c:v>
                </c:pt>
                <c:pt idx="337">
                  <c:v>43761</c:v>
                </c:pt>
                <c:pt idx="338">
                  <c:v>43762</c:v>
                </c:pt>
                <c:pt idx="339">
                  <c:v>43763</c:v>
                </c:pt>
                <c:pt idx="340">
                  <c:v>43764</c:v>
                </c:pt>
                <c:pt idx="341">
                  <c:v>43765</c:v>
                </c:pt>
                <c:pt idx="342">
                  <c:v>43766</c:v>
                </c:pt>
                <c:pt idx="343">
                  <c:v>43767</c:v>
                </c:pt>
                <c:pt idx="344">
                  <c:v>43768</c:v>
                </c:pt>
                <c:pt idx="345">
                  <c:v>43769</c:v>
                </c:pt>
                <c:pt idx="346">
                  <c:v>43770</c:v>
                </c:pt>
                <c:pt idx="347">
                  <c:v>43771</c:v>
                </c:pt>
                <c:pt idx="348">
                  <c:v>43772</c:v>
                </c:pt>
                <c:pt idx="349">
                  <c:v>43773</c:v>
                </c:pt>
                <c:pt idx="350">
                  <c:v>43774</c:v>
                </c:pt>
                <c:pt idx="351">
                  <c:v>43775</c:v>
                </c:pt>
                <c:pt idx="352">
                  <c:v>43776</c:v>
                </c:pt>
                <c:pt idx="353">
                  <c:v>43777</c:v>
                </c:pt>
                <c:pt idx="354">
                  <c:v>43778</c:v>
                </c:pt>
                <c:pt idx="355">
                  <c:v>43779</c:v>
                </c:pt>
                <c:pt idx="356">
                  <c:v>43780</c:v>
                </c:pt>
                <c:pt idx="357">
                  <c:v>43781</c:v>
                </c:pt>
                <c:pt idx="358">
                  <c:v>43782</c:v>
                </c:pt>
                <c:pt idx="359">
                  <c:v>43783</c:v>
                </c:pt>
                <c:pt idx="360">
                  <c:v>43784</c:v>
                </c:pt>
                <c:pt idx="361">
                  <c:v>43785</c:v>
                </c:pt>
                <c:pt idx="362">
                  <c:v>43786</c:v>
                </c:pt>
                <c:pt idx="363">
                  <c:v>43787</c:v>
                </c:pt>
                <c:pt idx="364">
                  <c:v>43788</c:v>
                </c:pt>
                <c:pt idx="365">
                  <c:v>43789</c:v>
                </c:pt>
                <c:pt idx="366">
                  <c:v>43790</c:v>
                </c:pt>
                <c:pt idx="367">
                  <c:v>43791</c:v>
                </c:pt>
                <c:pt idx="368">
                  <c:v>43792</c:v>
                </c:pt>
                <c:pt idx="369">
                  <c:v>43793</c:v>
                </c:pt>
                <c:pt idx="370">
                  <c:v>43794</c:v>
                </c:pt>
                <c:pt idx="371">
                  <c:v>43795</c:v>
                </c:pt>
                <c:pt idx="372">
                  <c:v>43796</c:v>
                </c:pt>
                <c:pt idx="373">
                  <c:v>43797</c:v>
                </c:pt>
                <c:pt idx="374">
                  <c:v>43798</c:v>
                </c:pt>
                <c:pt idx="375">
                  <c:v>43799</c:v>
                </c:pt>
                <c:pt idx="376">
                  <c:v>43800</c:v>
                </c:pt>
                <c:pt idx="377">
                  <c:v>43801</c:v>
                </c:pt>
                <c:pt idx="378">
                  <c:v>43802</c:v>
                </c:pt>
                <c:pt idx="379">
                  <c:v>43803</c:v>
                </c:pt>
                <c:pt idx="380">
                  <c:v>43804</c:v>
                </c:pt>
                <c:pt idx="381">
                  <c:v>43805</c:v>
                </c:pt>
                <c:pt idx="382">
                  <c:v>43806</c:v>
                </c:pt>
                <c:pt idx="383">
                  <c:v>43807</c:v>
                </c:pt>
                <c:pt idx="384">
                  <c:v>43808</c:v>
                </c:pt>
                <c:pt idx="385">
                  <c:v>43809</c:v>
                </c:pt>
                <c:pt idx="386">
                  <c:v>43810</c:v>
                </c:pt>
                <c:pt idx="387">
                  <c:v>43811</c:v>
                </c:pt>
                <c:pt idx="388">
                  <c:v>43812</c:v>
                </c:pt>
                <c:pt idx="389">
                  <c:v>43813</c:v>
                </c:pt>
                <c:pt idx="390">
                  <c:v>43814</c:v>
                </c:pt>
                <c:pt idx="391">
                  <c:v>43815</c:v>
                </c:pt>
                <c:pt idx="392">
                  <c:v>43816</c:v>
                </c:pt>
                <c:pt idx="393">
                  <c:v>43817</c:v>
                </c:pt>
                <c:pt idx="394">
                  <c:v>43818</c:v>
                </c:pt>
                <c:pt idx="395">
                  <c:v>43819</c:v>
                </c:pt>
                <c:pt idx="396">
                  <c:v>43820</c:v>
                </c:pt>
                <c:pt idx="397">
                  <c:v>43821</c:v>
                </c:pt>
                <c:pt idx="398">
                  <c:v>43822</c:v>
                </c:pt>
                <c:pt idx="399">
                  <c:v>43823</c:v>
                </c:pt>
                <c:pt idx="400">
                  <c:v>43824</c:v>
                </c:pt>
                <c:pt idx="401">
                  <c:v>43825</c:v>
                </c:pt>
                <c:pt idx="402">
                  <c:v>43826</c:v>
                </c:pt>
                <c:pt idx="403">
                  <c:v>43827</c:v>
                </c:pt>
                <c:pt idx="404">
                  <c:v>43828</c:v>
                </c:pt>
                <c:pt idx="405">
                  <c:v>43829</c:v>
                </c:pt>
                <c:pt idx="406">
                  <c:v>43830</c:v>
                </c:pt>
                <c:pt idx="407">
                  <c:v>43831</c:v>
                </c:pt>
                <c:pt idx="408">
                  <c:v>43832</c:v>
                </c:pt>
                <c:pt idx="409">
                  <c:v>43833</c:v>
                </c:pt>
                <c:pt idx="410">
                  <c:v>43834</c:v>
                </c:pt>
                <c:pt idx="411">
                  <c:v>43835</c:v>
                </c:pt>
                <c:pt idx="412">
                  <c:v>43836</c:v>
                </c:pt>
                <c:pt idx="413">
                  <c:v>43837</c:v>
                </c:pt>
                <c:pt idx="414">
                  <c:v>43838</c:v>
                </c:pt>
                <c:pt idx="415">
                  <c:v>43839</c:v>
                </c:pt>
                <c:pt idx="416">
                  <c:v>43840</c:v>
                </c:pt>
                <c:pt idx="417">
                  <c:v>43841</c:v>
                </c:pt>
                <c:pt idx="418">
                  <c:v>43842</c:v>
                </c:pt>
                <c:pt idx="419">
                  <c:v>43843</c:v>
                </c:pt>
                <c:pt idx="420">
                  <c:v>43844</c:v>
                </c:pt>
                <c:pt idx="421">
                  <c:v>43845</c:v>
                </c:pt>
                <c:pt idx="422">
                  <c:v>43846</c:v>
                </c:pt>
                <c:pt idx="423">
                  <c:v>43847</c:v>
                </c:pt>
                <c:pt idx="424">
                  <c:v>43848</c:v>
                </c:pt>
                <c:pt idx="425">
                  <c:v>43849</c:v>
                </c:pt>
                <c:pt idx="426">
                  <c:v>43850</c:v>
                </c:pt>
                <c:pt idx="427">
                  <c:v>43851</c:v>
                </c:pt>
                <c:pt idx="428">
                  <c:v>43852</c:v>
                </c:pt>
                <c:pt idx="429">
                  <c:v>43853</c:v>
                </c:pt>
                <c:pt idx="430">
                  <c:v>43854</c:v>
                </c:pt>
                <c:pt idx="431">
                  <c:v>43855</c:v>
                </c:pt>
                <c:pt idx="432">
                  <c:v>43856</c:v>
                </c:pt>
                <c:pt idx="433">
                  <c:v>43857</c:v>
                </c:pt>
                <c:pt idx="434">
                  <c:v>43858</c:v>
                </c:pt>
                <c:pt idx="435">
                  <c:v>43859</c:v>
                </c:pt>
                <c:pt idx="436">
                  <c:v>43860</c:v>
                </c:pt>
                <c:pt idx="437">
                  <c:v>43861</c:v>
                </c:pt>
                <c:pt idx="438">
                  <c:v>43862</c:v>
                </c:pt>
                <c:pt idx="439">
                  <c:v>43863</c:v>
                </c:pt>
                <c:pt idx="440">
                  <c:v>43864</c:v>
                </c:pt>
                <c:pt idx="441">
                  <c:v>43865</c:v>
                </c:pt>
                <c:pt idx="442">
                  <c:v>43866</c:v>
                </c:pt>
                <c:pt idx="443">
                  <c:v>43867</c:v>
                </c:pt>
                <c:pt idx="444">
                  <c:v>43868</c:v>
                </c:pt>
                <c:pt idx="445">
                  <c:v>43869</c:v>
                </c:pt>
                <c:pt idx="446">
                  <c:v>43870</c:v>
                </c:pt>
                <c:pt idx="447">
                  <c:v>43871</c:v>
                </c:pt>
                <c:pt idx="448">
                  <c:v>43872</c:v>
                </c:pt>
                <c:pt idx="449">
                  <c:v>43873</c:v>
                </c:pt>
                <c:pt idx="450">
                  <c:v>43874</c:v>
                </c:pt>
                <c:pt idx="451">
                  <c:v>43875</c:v>
                </c:pt>
                <c:pt idx="452">
                  <c:v>43876</c:v>
                </c:pt>
                <c:pt idx="453">
                  <c:v>43877</c:v>
                </c:pt>
                <c:pt idx="454">
                  <c:v>43878</c:v>
                </c:pt>
                <c:pt idx="455">
                  <c:v>43879</c:v>
                </c:pt>
                <c:pt idx="456">
                  <c:v>43880</c:v>
                </c:pt>
                <c:pt idx="457">
                  <c:v>43881</c:v>
                </c:pt>
                <c:pt idx="458">
                  <c:v>43882</c:v>
                </c:pt>
                <c:pt idx="459">
                  <c:v>43883</c:v>
                </c:pt>
                <c:pt idx="460">
                  <c:v>43884</c:v>
                </c:pt>
                <c:pt idx="461">
                  <c:v>43885</c:v>
                </c:pt>
                <c:pt idx="462">
                  <c:v>43886</c:v>
                </c:pt>
                <c:pt idx="463">
                  <c:v>43887</c:v>
                </c:pt>
                <c:pt idx="464">
                  <c:v>43888</c:v>
                </c:pt>
                <c:pt idx="465">
                  <c:v>43889</c:v>
                </c:pt>
                <c:pt idx="466">
                  <c:v>43890</c:v>
                </c:pt>
                <c:pt idx="467">
                  <c:v>43891</c:v>
                </c:pt>
                <c:pt idx="468">
                  <c:v>43892</c:v>
                </c:pt>
                <c:pt idx="469">
                  <c:v>43893</c:v>
                </c:pt>
                <c:pt idx="470">
                  <c:v>43894</c:v>
                </c:pt>
                <c:pt idx="471">
                  <c:v>43895</c:v>
                </c:pt>
                <c:pt idx="472">
                  <c:v>43896</c:v>
                </c:pt>
                <c:pt idx="473">
                  <c:v>43897</c:v>
                </c:pt>
                <c:pt idx="474">
                  <c:v>43898</c:v>
                </c:pt>
                <c:pt idx="475">
                  <c:v>43899</c:v>
                </c:pt>
                <c:pt idx="476">
                  <c:v>43900</c:v>
                </c:pt>
                <c:pt idx="477">
                  <c:v>43901</c:v>
                </c:pt>
                <c:pt idx="478">
                  <c:v>43902</c:v>
                </c:pt>
                <c:pt idx="479">
                  <c:v>43903</c:v>
                </c:pt>
                <c:pt idx="480">
                  <c:v>43904</c:v>
                </c:pt>
                <c:pt idx="481">
                  <c:v>43905</c:v>
                </c:pt>
                <c:pt idx="482">
                  <c:v>43906</c:v>
                </c:pt>
                <c:pt idx="483">
                  <c:v>43907</c:v>
                </c:pt>
                <c:pt idx="484">
                  <c:v>43908</c:v>
                </c:pt>
                <c:pt idx="485">
                  <c:v>43909</c:v>
                </c:pt>
                <c:pt idx="486">
                  <c:v>43910</c:v>
                </c:pt>
                <c:pt idx="487">
                  <c:v>43911</c:v>
                </c:pt>
                <c:pt idx="488">
                  <c:v>43912</c:v>
                </c:pt>
                <c:pt idx="489">
                  <c:v>43913</c:v>
                </c:pt>
                <c:pt idx="490">
                  <c:v>43914</c:v>
                </c:pt>
                <c:pt idx="491">
                  <c:v>43915</c:v>
                </c:pt>
                <c:pt idx="492">
                  <c:v>43916</c:v>
                </c:pt>
                <c:pt idx="493">
                  <c:v>43917</c:v>
                </c:pt>
                <c:pt idx="494">
                  <c:v>43918</c:v>
                </c:pt>
                <c:pt idx="495">
                  <c:v>43919</c:v>
                </c:pt>
                <c:pt idx="496">
                  <c:v>43920</c:v>
                </c:pt>
                <c:pt idx="497">
                  <c:v>43921</c:v>
                </c:pt>
                <c:pt idx="498">
                  <c:v>43922</c:v>
                </c:pt>
                <c:pt idx="499">
                  <c:v>43923</c:v>
                </c:pt>
                <c:pt idx="500">
                  <c:v>43924</c:v>
                </c:pt>
                <c:pt idx="501">
                  <c:v>43925</c:v>
                </c:pt>
                <c:pt idx="502">
                  <c:v>43926</c:v>
                </c:pt>
                <c:pt idx="503">
                  <c:v>43927</c:v>
                </c:pt>
                <c:pt idx="504">
                  <c:v>43928</c:v>
                </c:pt>
                <c:pt idx="505">
                  <c:v>43929</c:v>
                </c:pt>
                <c:pt idx="506">
                  <c:v>43930</c:v>
                </c:pt>
                <c:pt idx="507">
                  <c:v>43931</c:v>
                </c:pt>
                <c:pt idx="508">
                  <c:v>43932</c:v>
                </c:pt>
                <c:pt idx="509">
                  <c:v>43933</c:v>
                </c:pt>
                <c:pt idx="510">
                  <c:v>43934</c:v>
                </c:pt>
                <c:pt idx="511">
                  <c:v>43935</c:v>
                </c:pt>
                <c:pt idx="512">
                  <c:v>43936</c:v>
                </c:pt>
                <c:pt idx="513">
                  <c:v>43937</c:v>
                </c:pt>
                <c:pt idx="514">
                  <c:v>43938</c:v>
                </c:pt>
                <c:pt idx="515">
                  <c:v>43939</c:v>
                </c:pt>
                <c:pt idx="516">
                  <c:v>43940</c:v>
                </c:pt>
                <c:pt idx="517">
                  <c:v>43941</c:v>
                </c:pt>
                <c:pt idx="518">
                  <c:v>43942</c:v>
                </c:pt>
                <c:pt idx="519">
                  <c:v>43943</c:v>
                </c:pt>
                <c:pt idx="520">
                  <c:v>43944</c:v>
                </c:pt>
                <c:pt idx="521">
                  <c:v>43945</c:v>
                </c:pt>
                <c:pt idx="522">
                  <c:v>43946</c:v>
                </c:pt>
                <c:pt idx="523">
                  <c:v>43947</c:v>
                </c:pt>
                <c:pt idx="524">
                  <c:v>43948</c:v>
                </c:pt>
                <c:pt idx="525">
                  <c:v>43949</c:v>
                </c:pt>
                <c:pt idx="526">
                  <c:v>43950</c:v>
                </c:pt>
                <c:pt idx="527">
                  <c:v>43951</c:v>
                </c:pt>
                <c:pt idx="528">
                  <c:v>43952</c:v>
                </c:pt>
                <c:pt idx="529">
                  <c:v>43953</c:v>
                </c:pt>
                <c:pt idx="530">
                  <c:v>43954</c:v>
                </c:pt>
                <c:pt idx="531">
                  <c:v>43955</c:v>
                </c:pt>
                <c:pt idx="532">
                  <c:v>43956</c:v>
                </c:pt>
                <c:pt idx="533">
                  <c:v>43957</c:v>
                </c:pt>
                <c:pt idx="534">
                  <c:v>43958</c:v>
                </c:pt>
                <c:pt idx="535">
                  <c:v>43959</c:v>
                </c:pt>
                <c:pt idx="536">
                  <c:v>43960</c:v>
                </c:pt>
                <c:pt idx="537">
                  <c:v>43961</c:v>
                </c:pt>
                <c:pt idx="538">
                  <c:v>43962</c:v>
                </c:pt>
                <c:pt idx="539">
                  <c:v>43963</c:v>
                </c:pt>
                <c:pt idx="540">
                  <c:v>43964</c:v>
                </c:pt>
                <c:pt idx="541">
                  <c:v>43965</c:v>
                </c:pt>
                <c:pt idx="542">
                  <c:v>43966</c:v>
                </c:pt>
                <c:pt idx="543">
                  <c:v>43967</c:v>
                </c:pt>
                <c:pt idx="544">
                  <c:v>43968</c:v>
                </c:pt>
                <c:pt idx="545">
                  <c:v>43969</c:v>
                </c:pt>
                <c:pt idx="546">
                  <c:v>43970</c:v>
                </c:pt>
                <c:pt idx="547">
                  <c:v>43971</c:v>
                </c:pt>
                <c:pt idx="548">
                  <c:v>43972</c:v>
                </c:pt>
                <c:pt idx="549">
                  <c:v>43973</c:v>
                </c:pt>
                <c:pt idx="550">
                  <c:v>43974</c:v>
                </c:pt>
                <c:pt idx="551">
                  <c:v>43975</c:v>
                </c:pt>
                <c:pt idx="552">
                  <c:v>43976</c:v>
                </c:pt>
                <c:pt idx="553">
                  <c:v>43977</c:v>
                </c:pt>
              </c:numCache>
            </c:numRef>
          </c:cat>
          <c:val>
            <c:numRef>
              <c:f>运行数据!$EU$7:$EU$999</c:f>
              <c:numCache>
                <c:formatCode>#,##0_ </c:formatCode>
                <c:ptCount val="993"/>
                <c:pt idx="0">
                  <c:v>5389</c:v>
                </c:pt>
                <c:pt idx="1">
                  <c:v>5404</c:v>
                </c:pt>
                <c:pt idx="2">
                  <c:v>5330</c:v>
                </c:pt>
                <c:pt idx="3">
                  <c:v>5174</c:v>
                </c:pt>
                <c:pt idx="4">
                  <c:v>5255</c:v>
                </c:pt>
                <c:pt idx="5">
                  <c:v>4731</c:v>
                </c:pt>
                <c:pt idx="6">
                  <c:v>5038</c:v>
                </c:pt>
                <c:pt idx="7">
                  <c:v>4849</c:v>
                </c:pt>
                <c:pt idx="8">
                  <c:v>4719</c:v>
                </c:pt>
                <c:pt idx="9">
                  <c:v>5053</c:v>
                </c:pt>
                <c:pt idx="10">
                  <c:v>4885</c:v>
                </c:pt>
                <c:pt idx="11">
                  <c:v>5011</c:v>
                </c:pt>
                <c:pt idx="12">
                  <c:v>5275</c:v>
                </c:pt>
                <c:pt idx="13">
                  <c:v>5262</c:v>
                </c:pt>
                <c:pt idx="14">
                  <c:v>5165</c:v>
                </c:pt>
                <c:pt idx="15">
                  <c:v>5059</c:v>
                </c:pt>
                <c:pt idx="16">
                  <c:v>5026</c:v>
                </c:pt>
                <c:pt idx="17">
                  <c:v>4877</c:v>
                </c:pt>
                <c:pt idx="18">
                  <c:v>4818</c:v>
                </c:pt>
                <c:pt idx="19">
                  <c:v>4764</c:v>
                </c:pt>
                <c:pt idx="20">
                  <c:v>4864</c:v>
                </c:pt>
                <c:pt idx="21">
                  <c:v>4725</c:v>
                </c:pt>
                <c:pt idx="22">
                  <c:v>4519</c:v>
                </c:pt>
                <c:pt idx="23">
                  <c:v>4478</c:v>
                </c:pt>
                <c:pt idx="24">
                  <c:v>4492</c:v>
                </c:pt>
                <c:pt idx="25">
                  <c:v>4557</c:v>
                </c:pt>
                <c:pt idx="26">
                  <c:v>4427</c:v>
                </c:pt>
                <c:pt idx="27">
                  <c:v>4641</c:v>
                </c:pt>
                <c:pt idx="28">
                  <c:v>4895</c:v>
                </c:pt>
                <c:pt idx="29">
                  <c:v>4636</c:v>
                </c:pt>
                <c:pt idx="30">
                  <c:v>4721</c:v>
                </c:pt>
                <c:pt idx="31">
                  <c:v>5013</c:v>
                </c:pt>
                <c:pt idx="32">
                  <c:v>5002</c:v>
                </c:pt>
                <c:pt idx="33">
                  <c:v>4986</c:v>
                </c:pt>
                <c:pt idx="34">
                  <c:v>5211</c:v>
                </c:pt>
                <c:pt idx="35">
                  <c:v>5326</c:v>
                </c:pt>
                <c:pt idx="36">
                  <c:v>5923</c:v>
                </c:pt>
                <c:pt idx="37">
                  <c:v>5702</c:v>
                </c:pt>
                <c:pt idx="38">
                  <c:v>5769</c:v>
                </c:pt>
                <c:pt idx="39">
                  <c:v>4851</c:v>
                </c:pt>
                <c:pt idx="40">
                  <c:v>5941</c:v>
                </c:pt>
                <c:pt idx="41">
                  <c:v>5574</c:v>
                </c:pt>
                <c:pt idx="42">
                  <c:v>5524</c:v>
                </c:pt>
                <c:pt idx="43">
                  <c:v>5428</c:v>
                </c:pt>
                <c:pt idx="44">
                  <c:v>5257</c:v>
                </c:pt>
                <c:pt idx="45">
                  <c:v>5529</c:v>
                </c:pt>
                <c:pt idx="46">
                  <c:v>5377</c:v>
                </c:pt>
                <c:pt idx="47">
                  <c:v>5301</c:v>
                </c:pt>
                <c:pt idx="48">
                  <c:v>4898</c:v>
                </c:pt>
                <c:pt idx="49">
                  <c:v>3739</c:v>
                </c:pt>
                <c:pt idx="50">
                  <c:v>4137</c:v>
                </c:pt>
                <c:pt idx="51">
                  <c:v>5811</c:v>
                </c:pt>
                <c:pt idx="52">
                  <c:v>4781</c:v>
                </c:pt>
                <c:pt idx="53">
                  <c:v>4638</c:v>
                </c:pt>
                <c:pt idx="54">
                  <c:v>5143</c:v>
                </c:pt>
                <c:pt idx="55">
                  <c:v>5496</c:v>
                </c:pt>
                <c:pt idx="56">
                  <c:v>6490</c:v>
                </c:pt>
                <c:pt idx="57">
                  <c:v>6317</c:v>
                </c:pt>
                <c:pt idx="58">
                  <c:v>5169</c:v>
                </c:pt>
                <c:pt idx="59">
                  <c:v>6428</c:v>
                </c:pt>
                <c:pt idx="60">
                  <c:v>6919</c:v>
                </c:pt>
                <c:pt idx="61">
                  <c:v>6528</c:v>
                </c:pt>
                <c:pt idx="62">
                  <c:v>5915</c:v>
                </c:pt>
                <c:pt idx="63">
                  <c:v>6136</c:v>
                </c:pt>
                <c:pt idx="64">
                  <c:v>6810</c:v>
                </c:pt>
                <c:pt idx="65">
                  <c:v>7225</c:v>
                </c:pt>
                <c:pt idx="66">
                  <c:v>7129</c:v>
                </c:pt>
                <c:pt idx="67">
                  <c:v>6588</c:v>
                </c:pt>
                <c:pt idx="68">
                  <c:v>5833</c:v>
                </c:pt>
                <c:pt idx="69">
                  <c:v>6854</c:v>
                </c:pt>
                <c:pt idx="70">
                  <c:v>7266</c:v>
                </c:pt>
                <c:pt idx="71">
                  <c:v>6623</c:v>
                </c:pt>
                <c:pt idx="72">
                  <c:v>5963</c:v>
                </c:pt>
                <c:pt idx="73">
                  <c:v>6391</c:v>
                </c:pt>
                <c:pt idx="74">
                  <c:v>6679</c:v>
                </c:pt>
                <c:pt idx="75">
                  <c:v>6504</c:v>
                </c:pt>
                <c:pt idx="76">
                  <c:v>6234</c:v>
                </c:pt>
                <c:pt idx="77">
                  <c:v>5781</c:v>
                </c:pt>
                <c:pt idx="78">
                  <c:v>5598</c:v>
                </c:pt>
                <c:pt idx="79">
                  <c:v>6637</c:v>
                </c:pt>
                <c:pt idx="80">
                  <c:v>7515</c:v>
                </c:pt>
                <c:pt idx="81">
                  <c:v>6648</c:v>
                </c:pt>
                <c:pt idx="82">
                  <c:v>6015</c:v>
                </c:pt>
                <c:pt idx="83">
                  <c:v>5659</c:v>
                </c:pt>
                <c:pt idx="84">
                  <c:v>5266</c:v>
                </c:pt>
                <c:pt idx="85">
                  <c:v>5407</c:v>
                </c:pt>
                <c:pt idx="86">
                  <c:v>5588</c:v>
                </c:pt>
                <c:pt idx="87">
                  <c:v>5813</c:v>
                </c:pt>
                <c:pt idx="88">
                  <c:v>6258</c:v>
                </c:pt>
                <c:pt idx="89">
                  <c:v>6110</c:v>
                </c:pt>
                <c:pt idx="90">
                  <c:v>6374</c:v>
                </c:pt>
                <c:pt idx="91">
                  <c:v>7497</c:v>
                </c:pt>
                <c:pt idx="92">
                  <c:v>9282</c:v>
                </c:pt>
                <c:pt idx="93">
                  <c:v>11647</c:v>
                </c:pt>
                <c:pt idx="94">
                  <c:v>10945</c:v>
                </c:pt>
                <c:pt idx="95">
                  <c:v>9832</c:v>
                </c:pt>
                <c:pt idx="96">
                  <c:v>8756</c:v>
                </c:pt>
                <c:pt idx="97">
                  <c:v>7463</c:v>
                </c:pt>
                <c:pt idx="98">
                  <c:v>8151</c:v>
                </c:pt>
                <c:pt idx="99">
                  <c:v>9106</c:v>
                </c:pt>
                <c:pt idx="100">
                  <c:v>8210</c:v>
                </c:pt>
                <c:pt idx="101">
                  <c:v>9461</c:v>
                </c:pt>
                <c:pt idx="102">
                  <c:v>9787</c:v>
                </c:pt>
                <c:pt idx="103">
                  <c:v>8156</c:v>
                </c:pt>
                <c:pt idx="104">
                  <c:v>8299</c:v>
                </c:pt>
                <c:pt idx="105">
                  <c:v>8614</c:v>
                </c:pt>
                <c:pt idx="106">
                  <c:v>7971</c:v>
                </c:pt>
                <c:pt idx="107">
                  <c:v>7817</c:v>
                </c:pt>
                <c:pt idx="108">
                  <c:v>7773</c:v>
                </c:pt>
                <c:pt idx="109">
                  <c:v>7644</c:v>
                </c:pt>
                <c:pt idx="110">
                  <c:v>7486</c:v>
                </c:pt>
                <c:pt idx="111">
                  <c:v>7963</c:v>
                </c:pt>
                <c:pt idx="112">
                  <c:v>8292</c:v>
                </c:pt>
                <c:pt idx="113">
                  <c:v>8335</c:v>
                </c:pt>
                <c:pt idx="114">
                  <c:v>8635</c:v>
                </c:pt>
                <c:pt idx="115">
                  <c:v>7662</c:v>
                </c:pt>
                <c:pt idx="116">
                  <c:v>6518</c:v>
                </c:pt>
                <c:pt idx="117">
                  <c:v>7728</c:v>
                </c:pt>
                <c:pt idx="118">
                  <c:v>8481</c:v>
                </c:pt>
                <c:pt idx="119">
                  <c:v>8611</c:v>
                </c:pt>
                <c:pt idx="120">
                  <c:v>7265</c:v>
                </c:pt>
                <c:pt idx="121">
                  <c:v>8312</c:v>
                </c:pt>
                <c:pt idx="122">
                  <c:v>7091</c:v>
                </c:pt>
                <c:pt idx="123">
                  <c:v>7185</c:v>
                </c:pt>
                <c:pt idx="124">
                  <c:v>7299</c:v>
                </c:pt>
                <c:pt idx="125">
                  <c:v>7504</c:v>
                </c:pt>
                <c:pt idx="126">
                  <c:v>7985</c:v>
                </c:pt>
                <c:pt idx="127">
                  <c:v>6518</c:v>
                </c:pt>
                <c:pt idx="128">
                  <c:v>6054</c:v>
                </c:pt>
                <c:pt idx="129">
                  <c:v>7167</c:v>
                </c:pt>
                <c:pt idx="130">
                  <c:v>7316</c:v>
                </c:pt>
                <c:pt idx="131">
                  <c:v>7348</c:v>
                </c:pt>
                <c:pt idx="132">
                  <c:v>7237</c:v>
                </c:pt>
                <c:pt idx="133">
                  <c:v>7342</c:v>
                </c:pt>
                <c:pt idx="134">
                  <c:v>7914</c:v>
                </c:pt>
                <c:pt idx="135">
                  <c:v>8660</c:v>
                </c:pt>
                <c:pt idx="136">
                  <c:v>8342</c:v>
                </c:pt>
                <c:pt idx="137">
                  <c:v>7781</c:v>
                </c:pt>
                <c:pt idx="138">
                  <c:v>8183</c:v>
                </c:pt>
                <c:pt idx="139">
                  <c:v>8236</c:v>
                </c:pt>
                <c:pt idx="140">
                  <c:v>8544</c:v>
                </c:pt>
                <c:pt idx="141">
                  <c:v>5652</c:v>
                </c:pt>
                <c:pt idx="142">
                  <c:v>4564</c:v>
                </c:pt>
                <c:pt idx="143">
                  <c:v>4066</c:v>
                </c:pt>
                <c:pt idx="144">
                  <c:v>3725</c:v>
                </c:pt>
                <c:pt idx="145">
                  <c:v>3669</c:v>
                </c:pt>
                <c:pt idx="146">
                  <c:v>4152</c:v>
                </c:pt>
                <c:pt idx="147">
                  <c:v>4171</c:v>
                </c:pt>
                <c:pt idx="148">
                  <c:v>4185</c:v>
                </c:pt>
                <c:pt idx="149">
                  <c:v>4370</c:v>
                </c:pt>
                <c:pt idx="150">
                  <c:v>4567</c:v>
                </c:pt>
                <c:pt idx="151">
                  <c:v>2712</c:v>
                </c:pt>
                <c:pt idx="152">
                  <c:v>4255</c:v>
                </c:pt>
                <c:pt idx="153">
                  <c:v>3973</c:v>
                </c:pt>
                <c:pt idx="154">
                  <c:v>4501</c:v>
                </c:pt>
                <c:pt idx="155">
                  <c:v>4503</c:v>
                </c:pt>
                <c:pt idx="156">
                  <c:v>3546</c:v>
                </c:pt>
                <c:pt idx="157">
                  <c:v>3168</c:v>
                </c:pt>
                <c:pt idx="158">
                  <c:v>4023</c:v>
                </c:pt>
                <c:pt idx="159">
                  <c:v>5347</c:v>
                </c:pt>
                <c:pt idx="160">
                  <c:v>5307</c:v>
                </c:pt>
                <c:pt idx="161">
                  <c:v>6205</c:v>
                </c:pt>
                <c:pt idx="162">
                  <c:v>7123</c:v>
                </c:pt>
                <c:pt idx="163">
                  <c:v>7519</c:v>
                </c:pt>
                <c:pt idx="164">
                  <c:v>7273</c:v>
                </c:pt>
                <c:pt idx="165">
                  <c:v>7292</c:v>
                </c:pt>
                <c:pt idx="166">
                  <c:v>7338</c:v>
                </c:pt>
                <c:pt idx="167">
                  <c:v>7575</c:v>
                </c:pt>
                <c:pt idx="168">
                  <c:v>7193</c:v>
                </c:pt>
                <c:pt idx="169">
                  <c:v>7267</c:v>
                </c:pt>
                <c:pt idx="170">
                  <c:v>6773</c:v>
                </c:pt>
                <c:pt idx="171">
                  <c:v>6979</c:v>
                </c:pt>
                <c:pt idx="172">
                  <c:v>6789</c:v>
                </c:pt>
                <c:pt idx="173">
                  <c:v>5935</c:v>
                </c:pt>
                <c:pt idx="174">
                  <c:v>5484</c:v>
                </c:pt>
                <c:pt idx="175">
                  <c:v>5826</c:v>
                </c:pt>
                <c:pt idx="176">
                  <c:v>5545</c:v>
                </c:pt>
                <c:pt idx="177">
                  <c:v>5246</c:v>
                </c:pt>
                <c:pt idx="178">
                  <c:v>4985</c:v>
                </c:pt>
                <c:pt idx="179">
                  <c:v>5056</c:v>
                </c:pt>
                <c:pt idx="180">
                  <c:v>4798</c:v>
                </c:pt>
                <c:pt idx="181">
                  <c:v>4758</c:v>
                </c:pt>
                <c:pt idx="182">
                  <c:v>4941</c:v>
                </c:pt>
                <c:pt idx="183">
                  <c:v>5199</c:v>
                </c:pt>
                <c:pt idx="184">
                  <c:v>5122</c:v>
                </c:pt>
                <c:pt idx="185">
                  <c:v>4779</c:v>
                </c:pt>
                <c:pt idx="186">
                  <c:v>4420</c:v>
                </c:pt>
                <c:pt idx="187">
                  <c:v>4503</c:v>
                </c:pt>
                <c:pt idx="188">
                  <c:v>4601</c:v>
                </c:pt>
                <c:pt idx="189">
                  <c:v>5481</c:v>
                </c:pt>
                <c:pt idx="190">
                  <c:v>5625</c:v>
                </c:pt>
                <c:pt idx="191">
                  <c:v>5520</c:v>
                </c:pt>
                <c:pt idx="192">
                  <c:v>5036</c:v>
                </c:pt>
                <c:pt idx="193">
                  <c:v>4314</c:v>
                </c:pt>
                <c:pt idx="194">
                  <c:v>4951</c:v>
                </c:pt>
                <c:pt idx="195">
                  <c:v>5436</c:v>
                </c:pt>
                <c:pt idx="196">
                  <c:v>5426</c:v>
                </c:pt>
                <c:pt idx="197">
                  <c:v>5200</c:v>
                </c:pt>
                <c:pt idx="198">
                  <c:v>4845</c:v>
                </c:pt>
                <c:pt idx="199">
                  <c:v>4780</c:v>
                </c:pt>
                <c:pt idx="200">
                  <c:v>4354</c:v>
                </c:pt>
                <c:pt idx="201">
                  <c:v>4842</c:v>
                </c:pt>
                <c:pt idx="202">
                  <c:v>4389</c:v>
                </c:pt>
                <c:pt idx="203">
                  <c:v>4391</c:v>
                </c:pt>
                <c:pt idx="204">
                  <c:v>4675</c:v>
                </c:pt>
                <c:pt idx="205">
                  <c:v>4750</c:v>
                </c:pt>
                <c:pt idx="206">
                  <c:v>5416</c:v>
                </c:pt>
                <c:pt idx="207">
                  <c:v>5129</c:v>
                </c:pt>
                <c:pt idx="208">
                  <c:v>5322</c:v>
                </c:pt>
                <c:pt idx="209">
                  <c:v>5246</c:v>
                </c:pt>
                <c:pt idx="210">
                  <c:v>5127</c:v>
                </c:pt>
                <c:pt idx="211">
                  <c:v>5166</c:v>
                </c:pt>
                <c:pt idx="212">
                  <c:v>4372</c:v>
                </c:pt>
                <c:pt idx="213">
                  <c:v>4150</c:v>
                </c:pt>
                <c:pt idx="214">
                  <c:v>4200</c:v>
                </c:pt>
                <c:pt idx="215">
                  <c:v>4231</c:v>
                </c:pt>
                <c:pt idx="216">
                  <c:v>4176</c:v>
                </c:pt>
                <c:pt idx="217">
                  <c:v>3891</c:v>
                </c:pt>
                <c:pt idx="218">
                  <c:v>4058</c:v>
                </c:pt>
                <c:pt idx="219">
                  <c:v>4332</c:v>
                </c:pt>
                <c:pt idx="220">
                  <c:v>4337</c:v>
                </c:pt>
                <c:pt idx="221">
                  <c:v>4353</c:v>
                </c:pt>
                <c:pt idx="222">
                  <c:v>3556</c:v>
                </c:pt>
                <c:pt idx="223">
                  <c:v>4398</c:v>
                </c:pt>
                <c:pt idx="224">
                  <c:v>4416</c:v>
                </c:pt>
                <c:pt idx="225">
                  <c:v>4462</c:v>
                </c:pt>
                <c:pt idx="226">
                  <c:v>4370</c:v>
                </c:pt>
                <c:pt idx="227">
                  <c:v>4262</c:v>
                </c:pt>
                <c:pt idx="228">
                  <c:v>4374</c:v>
                </c:pt>
                <c:pt idx="229">
                  <c:v>4192</c:v>
                </c:pt>
                <c:pt idx="230">
                  <c:v>3930</c:v>
                </c:pt>
                <c:pt idx="231">
                  <c:v>3666</c:v>
                </c:pt>
                <c:pt idx="232">
                  <c:v>3936</c:v>
                </c:pt>
                <c:pt idx="233">
                  <c:v>4192</c:v>
                </c:pt>
                <c:pt idx="234">
                  <c:v>4248</c:v>
                </c:pt>
                <c:pt idx="235">
                  <c:v>4345</c:v>
                </c:pt>
                <c:pt idx="236">
                  <c:v>4742</c:v>
                </c:pt>
                <c:pt idx="237">
                  <c:v>4678</c:v>
                </c:pt>
                <c:pt idx="238">
                  <c:v>4397</c:v>
                </c:pt>
                <c:pt idx="239">
                  <c:v>4295</c:v>
                </c:pt>
                <c:pt idx="240">
                  <c:v>4620</c:v>
                </c:pt>
                <c:pt idx="241">
                  <c:v>4776</c:v>
                </c:pt>
                <c:pt idx="242">
                  <c:v>4914</c:v>
                </c:pt>
                <c:pt idx="243">
                  <c:v>5025</c:v>
                </c:pt>
                <c:pt idx="244">
                  <c:v>4859</c:v>
                </c:pt>
                <c:pt idx="245">
                  <c:v>5313</c:v>
                </c:pt>
                <c:pt idx="246">
                  <c:v>5357</c:v>
                </c:pt>
                <c:pt idx="247">
                  <c:v>4971</c:v>
                </c:pt>
                <c:pt idx="248">
                  <c:v>4972</c:v>
                </c:pt>
                <c:pt idx="249">
                  <c:v>5221</c:v>
                </c:pt>
                <c:pt idx="250">
                  <c:v>4996</c:v>
                </c:pt>
                <c:pt idx="251">
                  <c:v>5185</c:v>
                </c:pt>
                <c:pt idx="252">
                  <c:v>5852</c:v>
                </c:pt>
                <c:pt idx="253">
                  <c:v>6241</c:v>
                </c:pt>
                <c:pt idx="254">
                  <c:v>5939</c:v>
                </c:pt>
                <c:pt idx="255">
                  <c:v>5590</c:v>
                </c:pt>
                <c:pt idx="256">
                  <c:v>5498</c:v>
                </c:pt>
                <c:pt idx="257">
                  <c:v>5101</c:v>
                </c:pt>
                <c:pt idx="258">
                  <c:v>4969</c:v>
                </c:pt>
                <c:pt idx="259">
                  <c:v>4603</c:v>
                </c:pt>
                <c:pt idx="260">
                  <c:v>4606</c:v>
                </c:pt>
                <c:pt idx="261">
                  <c:v>4696</c:v>
                </c:pt>
                <c:pt idx="262">
                  <c:v>4386</c:v>
                </c:pt>
                <c:pt idx="263">
                  <c:v>4014</c:v>
                </c:pt>
                <c:pt idx="264">
                  <c:v>3664</c:v>
                </c:pt>
                <c:pt idx="265">
                  <c:v>3736</c:v>
                </c:pt>
                <c:pt idx="266">
                  <c:v>5597</c:v>
                </c:pt>
                <c:pt idx="267">
                  <c:v>3660</c:v>
                </c:pt>
                <c:pt idx="268">
                  <c:v>3632</c:v>
                </c:pt>
                <c:pt idx="269">
                  <c:v>3625</c:v>
                </c:pt>
                <c:pt idx="270">
                  <c:v>3493</c:v>
                </c:pt>
                <c:pt idx="271">
                  <c:v>3404</c:v>
                </c:pt>
                <c:pt idx="272">
                  <c:v>3483</c:v>
                </c:pt>
                <c:pt idx="273">
                  <c:v>3379</c:v>
                </c:pt>
                <c:pt idx="274">
                  <c:v>3355</c:v>
                </c:pt>
                <c:pt idx="275">
                  <c:v>3305</c:v>
                </c:pt>
                <c:pt idx="276">
                  <c:v>3261</c:v>
                </c:pt>
                <c:pt idx="277">
                  <c:v>3342</c:v>
                </c:pt>
                <c:pt idx="278">
                  <c:v>3378</c:v>
                </c:pt>
                <c:pt idx="279">
                  <c:v>3458</c:v>
                </c:pt>
                <c:pt idx="280">
                  <c:v>3467</c:v>
                </c:pt>
                <c:pt idx="281">
                  <c:v>3420</c:v>
                </c:pt>
                <c:pt idx="282">
                  <c:v>3204</c:v>
                </c:pt>
                <c:pt idx="283">
                  <c:v>3315</c:v>
                </c:pt>
                <c:pt idx="284">
                  <c:v>3246</c:v>
                </c:pt>
                <c:pt idx="285">
                  <c:v>3109</c:v>
                </c:pt>
                <c:pt idx="286">
                  <c:v>3093</c:v>
                </c:pt>
                <c:pt idx="287">
                  <c:v>3318</c:v>
                </c:pt>
                <c:pt idx="288">
                  <c:v>3415</c:v>
                </c:pt>
                <c:pt idx="289">
                  <c:v>3534</c:v>
                </c:pt>
                <c:pt idx="290">
                  <c:v>3647</c:v>
                </c:pt>
                <c:pt idx="291">
                  <c:v>3833</c:v>
                </c:pt>
                <c:pt idx="292">
                  <c:v>3977</c:v>
                </c:pt>
                <c:pt idx="293">
                  <c:v>4218</c:v>
                </c:pt>
                <c:pt idx="294">
                  <c:v>4194</c:v>
                </c:pt>
                <c:pt idx="295">
                  <c:v>4312</c:v>
                </c:pt>
                <c:pt idx="296">
                  <c:v>4327</c:v>
                </c:pt>
                <c:pt idx="297">
                  <c:v>4486</c:v>
                </c:pt>
                <c:pt idx="298">
                  <c:v>4571</c:v>
                </c:pt>
                <c:pt idx="299">
                  <c:v>4459</c:v>
                </c:pt>
                <c:pt idx="300">
                  <c:v>4316</c:v>
                </c:pt>
                <c:pt idx="301">
                  <c:v>4357</c:v>
                </c:pt>
                <c:pt idx="302">
                  <c:v>4271</c:v>
                </c:pt>
                <c:pt idx="303">
                  <c:v>4299</c:v>
                </c:pt>
                <c:pt idx="304">
                  <c:v>4058</c:v>
                </c:pt>
                <c:pt idx="305">
                  <c:v>3878</c:v>
                </c:pt>
                <c:pt idx="306">
                  <c:v>3729</c:v>
                </c:pt>
                <c:pt idx="307">
                  <c:v>3905</c:v>
                </c:pt>
                <c:pt idx="308">
                  <c:v>3950</c:v>
                </c:pt>
                <c:pt idx="309">
                  <c:v>4042</c:v>
                </c:pt>
                <c:pt idx="310">
                  <c:v>4014</c:v>
                </c:pt>
                <c:pt idx="311">
                  <c:v>4063</c:v>
                </c:pt>
                <c:pt idx="312">
                  <c:v>4100</c:v>
                </c:pt>
                <c:pt idx="313">
                  <c:v>4178</c:v>
                </c:pt>
                <c:pt idx="314">
                  <c:v>4074</c:v>
                </c:pt>
                <c:pt idx="315">
                  <c:v>3901</c:v>
                </c:pt>
                <c:pt idx="316">
                  <c:v>3987</c:v>
                </c:pt>
                <c:pt idx="317">
                  <c:v>3894</c:v>
                </c:pt>
                <c:pt idx="318">
                  <c:v>3746</c:v>
                </c:pt>
                <c:pt idx="319">
                  <c:v>3752</c:v>
                </c:pt>
                <c:pt idx="320">
                  <c:v>3552</c:v>
                </c:pt>
                <c:pt idx="321">
                  <c:v>3402</c:v>
                </c:pt>
                <c:pt idx="322">
                  <c:v>3459</c:v>
                </c:pt>
                <c:pt idx="323">
                  <c:v>3372</c:v>
                </c:pt>
                <c:pt idx="324">
                  <c:v>3556</c:v>
                </c:pt>
                <c:pt idx="325">
                  <c:v>3508</c:v>
                </c:pt>
                <c:pt idx="326">
                  <c:v>3315</c:v>
                </c:pt>
                <c:pt idx="327">
                  <c:v>3186</c:v>
                </c:pt>
                <c:pt idx="328">
                  <c:v>2985</c:v>
                </c:pt>
                <c:pt idx="329">
                  <c:v>2827</c:v>
                </c:pt>
                <c:pt idx="330">
                  <c:v>2828</c:v>
                </c:pt>
                <c:pt idx="331">
                  <c:v>2745</c:v>
                </c:pt>
                <c:pt idx="332">
                  <c:v>2691</c:v>
                </c:pt>
                <c:pt idx="333">
                  <c:v>2582</c:v>
                </c:pt>
                <c:pt idx="334">
                  <c:v>2471</c:v>
                </c:pt>
                <c:pt idx="335">
                  <c:v>2301</c:v>
                </c:pt>
                <c:pt idx="336">
                  <c:v>2273</c:v>
                </c:pt>
                <c:pt idx="337">
                  <c:v>2306</c:v>
                </c:pt>
                <c:pt idx="338">
                  <c:v>2282</c:v>
                </c:pt>
                <c:pt idx="339">
                  <c:v>2282</c:v>
                </c:pt>
                <c:pt idx="340">
                  <c:v>2467</c:v>
                </c:pt>
                <c:pt idx="341">
                  <c:v>2559</c:v>
                </c:pt>
                <c:pt idx="342">
                  <c:v>2562</c:v>
                </c:pt>
                <c:pt idx="343">
                  <c:v>2573</c:v>
                </c:pt>
                <c:pt idx="344">
                  <c:v>2624</c:v>
                </c:pt>
                <c:pt idx="345">
                  <c:v>2704</c:v>
                </c:pt>
                <c:pt idx="346">
                  <c:v>2829</c:v>
                </c:pt>
                <c:pt idx="347">
                  <c:v>2771</c:v>
                </c:pt>
                <c:pt idx="348">
                  <c:v>2660</c:v>
                </c:pt>
                <c:pt idx="349">
                  <c:v>2551</c:v>
                </c:pt>
                <c:pt idx="350">
                  <c:v>2460</c:v>
                </c:pt>
                <c:pt idx="351">
                  <c:v>2575</c:v>
                </c:pt>
                <c:pt idx="352">
                  <c:v>2587</c:v>
                </c:pt>
                <c:pt idx="353">
                  <c:v>2500</c:v>
                </c:pt>
                <c:pt idx="354">
                  <c:v>2561</c:v>
                </c:pt>
                <c:pt idx="355">
                  <c:v>2638</c:v>
                </c:pt>
                <c:pt idx="356">
                  <c:v>2687</c:v>
                </c:pt>
                <c:pt idx="357">
                  <c:v>2685</c:v>
                </c:pt>
                <c:pt idx="358">
                  <c:v>2539</c:v>
                </c:pt>
                <c:pt idx="359">
                  <c:v>2889</c:v>
                </c:pt>
                <c:pt idx="360">
                  <c:v>3086</c:v>
                </c:pt>
                <c:pt idx="361">
                  <c:v>5556</c:v>
                </c:pt>
                <c:pt idx="362">
                  <c:v>3687</c:v>
                </c:pt>
                <c:pt idx="363">
                  <c:v>3344</c:v>
                </c:pt>
                <c:pt idx="364">
                  <c:v>3443</c:v>
                </c:pt>
                <c:pt idx="365">
                  <c:v>3824</c:v>
                </c:pt>
                <c:pt idx="366">
                  <c:v>4310</c:v>
                </c:pt>
                <c:pt idx="367">
                  <c:v>4827</c:v>
                </c:pt>
                <c:pt idx="368">
                  <c:v>4709</c:v>
                </c:pt>
                <c:pt idx="369">
                  <c:v>4987</c:v>
                </c:pt>
                <c:pt idx="370">
                  <c:v>4447</c:v>
                </c:pt>
                <c:pt idx="371">
                  <c:v>3925</c:v>
                </c:pt>
                <c:pt idx="372">
                  <c:v>3716</c:v>
                </c:pt>
                <c:pt idx="373">
                  <c:v>3818</c:v>
                </c:pt>
                <c:pt idx="374">
                  <c:v>4082</c:v>
                </c:pt>
                <c:pt idx="375">
                  <c:v>4161</c:v>
                </c:pt>
                <c:pt idx="376">
                  <c:v>3733</c:v>
                </c:pt>
                <c:pt idx="377">
                  <c:v>3283</c:v>
                </c:pt>
                <c:pt idx="378">
                  <c:v>3639</c:v>
                </c:pt>
                <c:pt idx="379">
                  <c:v>3722</c:v>
                </c:pt>
                <c:pt idx="380">
                  <c:v>3778</c:v>
                </c:pt>
                <c:pt idx="381">
                  <c:v>3811</c:v>
                </c:pt>
                <c:pt idx="382">
                  <c:v>3939</c:v>
                </c:pt>
                <c:pt idx="383">
                  <c:v>3920</c:v>
                </c:pt>
                <c:pt idx="384">
                  <c:v>4020</c:v>
                </c:pt>
                <c:pt idx="385">
                  <c:v>4063</c:v>
                </c:pt>
                <c:pt idx="386">
                  <c:v>4063</c:v>
                </c:pt>
                <c:pt idx="387">
                  <c:v>4169</c:v>
                </c:pt>
                <c:pt idx="388">
                  <c:v>4341</c:v>
                </c:pt>
                <c:pt idx="389">
                  <c:v>4123</c:v>
                </c:pt>
                <c:pt idx="390">
                  <c:v>4215</c:v>
                </c:pt>
                <c:pt idx="391">
                  <c:v>3924</c:v>
                </c:pt>
                <c:pt idx="392">
                  <c:v>3706</c:v>
                </c:pt>
                <c:pt idx="393">
                  <c:v>3418</c:v>
                </c:pt>
                <c:pt idx="394">
                  <c:v>3717</c:v>
                </c:pt>
                <c:pt idx="395">
                  <c:v>3666</c:v>
                </c:pt>
                <c:pt idx="396">
                  <c:v>3855</c:v>
                </c:pt>
                <c:pt idx="397">
                  <c:v>4143</c:v>
                </c:pt>
                <c:pt idx="398">
                  <c:v>3474</c:v>
                </c:pt>
                <c:pt idx="399">
                  <c:v>3646</c:v>
                </c:pt>
                <c:pt idx="400">
                  <c:v>3511</c:v>
                </c:pt>
                <c:pt idx="401">
                  <c:v>3623</c:v>
                </c:pt>
                <c:pt idx="402">
                  <c:v>3689</c:v>
                </c:pt>
                <c:pt idx="403">
                  <c:v>3754</c:v>
                </c:pt>
                <c:pt idx="404">
                  <c:v>3766</c:v>
                </c:pt>
                <c:pt idx="405">
                  <c:v>3858</c:v>
                </c:pt>
                <c:pt idx="406">
                  <c:v>4140</c:v>
                </c:pt>
                <c:pt idx="407">
                  <c:v>4094</c:v>
                </c:pt>
                <c:pt idx="408">
                  <c:v>3873</c:v>
                </c:pt>
                <c:pt idx="409">
                  <c:v>3953</c:v>
                </c:pt>
                <c:pt idx="410">
                  <c:v>4150</c:v>
                </c:pt>
                <c:pt idx="411">
                  <c:v>4035</c:v>
                </c:pt>
                <c:pt idx="412">
                  <c:v>3882</c:v>
                </c:pt>
                <c:pt idx="413">
                  <c:v>3814</c:v>
                </c:pt>
                <c:pt idx="414">
                  <c:v>3822</c:v>
                </c:pt>
                <c:pt idx="415">
                  <c:v>3684</c:v>
                </c:pt>
                <c:pt idx="416">
                  <c:v>3770</c:v>
                </c:pt>
                <c:pt idx="417">
                  <c:v>3974</c:v>
                </c:pt>
                <c:pt idx="418">
                  <c:v>3799</c:v>
                </c:pt>
                <c:pt idx="419">
                  <c:v>3512</c:v>
                </c:pt>
                <c:pt idx="420">
                  <c:v>3174</c:v>
                </c:pt>
                <c:pt idx="421">
                  <c:v>2402</c:v>
                </c:pt>
                <c:pt idx="422">
                  <c:v>3542</c:v>
                </c:pt>
                <c:pt idx="423">
                  <c:v>3571</c:v>
                </c:pt>
                <c:pt idx="424">
                  <c:v>3846</c:v>
                </c:pt>
                <c:pt idx="425">
                  <c:v>4140</c:v>
                </c:pt>
                <c:pt idx="426">
                  <c:v>3794</c:v>
                </c:pt>
                <c:pt idx="427">
                  <c:v>3438</c:v>
                </c:pt>
                <c:pt idx="428">
                  <c:v>3121</c:v>
                </c:pt>
                <c:pt idx="429">
                  <c:v>3261</c:v>
                </c:pt>
                <c:pt idx="430">
                  <c:v>3216</c:v>
                </c:pt>
                <c:pt idx="431">
                  <c:v>3380</c:v>
                </c:pt>
                <c:pt idx="432">
                  <c:v>3530</c:v>
                </c:pt>
                <c:pt idx="433">
                  <c:v>3330</c:v>
                </c:pt>
                <c:pt idx="434">
                  <c:v>3110</c:v>
                </c:pt>
                <c:pt idx="435">
                  <c:v>3095</c:v>
                </c:pt>
                <c:pt idx="436">
                  <c:v>3140</c:v>
                </c:pt>
                <c:pt idx="437">
                  <c:v>3114</c:v>
                </c:pt>
                <c:pt idx="438">
                  <c:v>3143</c:v>
                </c:pt>
                <c:pt idx="439">
                  <c:v>3412</c:v>
                </c:pt>
                <c:pt idx="440">
                  <c:v>3471</c:v>
                </c:pt>
                <c:pt idx="441">
                  <c:v>3383</c:v>
                </c:pt>
                <c:pt idx="442">
                  <c:v>3174</c:v>
                </c:pt>
                <c:pt idx="443">
                  <c:v>3132</c:v>
                </c:pt>
                <c:pt idx="444">
                  <c:v>3036</c:v>
                </c:pt>
                <c:pt idx="445">
                  <c:v>2976</c:v>
                </c:pt>
                <c:pt idx="446">
                  <c:v>2788</c:v>
                </c:pt>
                <c:pt idx="447">
                  <c:v>2522</c:v>
                </c:pt>
                <c:pt idx="448">
                  <c:v>2277</c:v>
                </c:pt>
                <c:pt idx="449">
                  <c:v>2092</c:v>
                </c:pt>
                <c:pt idx="450">
                  <c:v>2097</c:v>
                </c:pt>
                <c:pt idx="451">
                  <c:v>2127</c:v>
                </c:pt>
                <c:pt idx="452">
                  <c:v>2059</c:v>
                </c:pt>
                <c:pt idx="453">
                  <c:v>1865</c:v>
                </c:pt>
                <c:pt idx="454">
                  <c:v>1828</c:v>
                </c:pt>
                <c:pt idx="455">
                  <c:v>1948</c:v>
                </c:pt>
                <c:pt idx="456">
                  <c:v>2159</c:v>
                </c:pt>
                <c:pt idx="457">
                  <c:v>2272</c:v>
                </c:pt>
                <c:pt idx="458">
                  <c:v>2358</c:v>
                </c:pt>
                <c:pt idx="459">
                  <c:v>2521</c:v>
                </c:pt>
                <c:pt idx="460">
                  <c:v>2549</c:v>
                </c:pt>
                <c:pt idx="461">
                  <c:v>2359</c:v>
                </c:pt>
                <c:pt idx="462">
                  <c:v>2763</c:v>
                </c:pt>
                <c:pt idx="463">
                  <c:v>2870</c:v>
                </c:pt>
                <c:pt idx="464">
                  <c:v>2819</c:v>
                </c:pt>
                <c:pt idx="465">
                  <c:v>2969</c:v>
                </c:pt>
                <c:pt idx="466">
                  <c:v>2932</c:v>
                </c:pt>
                <c:pt idx="467">
                  <c:v>2801</c:v>
                </c:pt>
                <c:pt idx="468">
                  <c:v>2750</c:v>
                </c:pt>
                <c:pt idx="469">
                  <c:v>2793</c:v>
                </c:pt>
                <c:pt idx="470">
                  <c:v>2853</c:v>
                </c:pt>
                <c:pt idx="471">
                  <c:v>2859</c:v>
                </c:pt>
                <c:pt idx="472">
                  <c:v>2779</c:v>
                </c:pt>
                <c:pt idx="473">
                  <c:v>2866</c:v>
                </c:pt>
                <c:pt idx="474">
                  <c:v>2903</c:v>
                </c:pt>
                <c:pt idx="475">
                  <c:v>2714</c:v>
                </c:pt>
                <c:pt idx="476">
                  <c:v>3790</c:v>
                </c:pt>
                <c:pt idx="477">
                  <c:v>2971</c:v>
                </c:pt>
                <c:pt idx="478">
                  <c:v>3080</c:v>
                </c:pt>
                <c:pt idx="479">
                  <c:v>3145</c:v>
                </c:pt>
                <c:pt idx="480">
                  <c:v>3019</c:v>
                </c:pt>
                <c:pt idx="481">
                  <c:v>3152</c:v>
                </c:pt>
                <c:pt idx="482">
                  <c:v>3153</c:v>
                </c:pt>
                <c:pt idx="483">
                  <c:v>3089</c:v>
                </c:pt>
                <c:pt idx="484">
                  <c:v>3020</c:v>
                </c:pt>
                <c:pt idx="485">
                  <c:v>3018</c:v>
                </c:pt>
                <c:pt idx="486">
                  <c:v>3009</c:v>
                </c:pt>
                <c:pt idx="487">
                  <c:v>3010</c:v>
                </c:pt>
                <c:pt idx="488">
                  <c:v>3036</c:v>
                </c:pt>
                <c:pt idx="489">
                  <c:v>2995</c:v>
                </c:pt>
                <c:pt idx="490">
                  <c:v>2987</c:v>
                </c:pt>
                <c:pt idx="491">
                  <c:v>3005</c:v>
                </c:pt>
                <c:pt idx="492">
                  <c:v>3126</c:v>
                </c:pt>
                <c:pt idx="493">
                  <c:v>3089</c:v>
                </c:pt>
                <c:pt idx="494">
                  <c:v>3044</c:v>
                </c:pt>
                <c:pt idx="495">
                  <c:v>2873</c:v>
                </c:pt>
                <c:pt idx="496">
                  <c:v>2977</c:v>
                </c:pt>
                <c:pt idx="497">
                  <c:v>2869</c:v>
                </c:pt>
                <c:pt idx="498">
                  <c:v>2970</c:v>
                </c:pt>
                <c:pt idx="499">
                  <c:v>3122</c:v>
                </c:pt>
                <c:pt idx="500">
                  <c:v>3140</c:v>
                </c:pt>
                <c:pt idx="501">
                  <c:v>3202</c:v>
                </c:pt>
                <c:pt idx="502">
                  <c:v>3234</c:v>
                </c:pt>
                <c:pt idx="503">
                  <c:v>3274</c:v>
                </c:pt>
                <c:pt idx="504">
                  <c:v>3257</c:v>
                </c:pt>
                <c:pt idx="505">
                  <c:v>3297</c:v>
                </c:pt>
                <c:pt idx="506">
                  <c:v>3319</c:v>
                </c:pt>
                <c:pt idx="507">
                  <c:v>3272</c:v>
                </c:pt>
                <c:pt idx="508">
                  <c:v>3292</c:v>
                </c:pt>
                <c:pt idx="509">
                  <c:v>3395</c:v>
                </c:pt>
                <c:pt idx="510">
                  <c:v>3341</c:v>
                </c:pt>
                <c:pt idx="511">
                  <c:v>3541</c:v>
                </c:pt>
                <c:pt idx="512">
                  <c:v>3510</c:v>
                </c:pt>
                <c:pt idx="513">
                  <c:v>3562</c:v>
                </c:pt>
                <c:pt idx="514">
                  <c:v>3471</c:v>
                </c:pt>
                <c:pt idx="515">
                  <c:v>3378</c:v>
                </c:pt>
                <c:pt idx="516">
                  <c:v>3327</c:v>
                </c:pt>
                <c:pt idx="517">
                  <c:v>3262</c:v>
                </c:pt>
                <c:pt idx="518">
                  <c:v>3346</c:v>
                </c:pt>
                <c:pt idx="519">
                  <c:v>3281</c:v>
                </c:pt>
                <c:pt idx="520">
                  <c:v>3427</c:v>
                </c:pt>
                <c:pt idx="521">
                  <c:v>3358</c:v>
                </c:pt>
                <c:pt idx="522">
                  <c:v>3383</c:v>
                </c:pt>
                <c:pt idx="523">
                  <c:v>3380</c:v>
                </c:pt>
                <c:pt idx="524">
                  <c:v>3377</c:v>
                </c:pt>
                <c:pt idx="525">
                  <c:v>3308</c:v>
                </c:pt>
                <c:pt idx="526">
                  <c:v>3271</c:v>
                </c:pt>
                <c:pt idx="527">
                  <c:v>3318</c:v>
                </c:pt>
                <c:pt idx="528">
                  <c:v>3408</c:v>
                </c:pt>
                <c:pt idx="529">
                  <c:v>3457</c:v>
                </c:pt>
                <c:pt idx="530">
                  <c:v>3563</c:v>
                </c:pt>
                <c:pt idx="531">
                  <c:v>3830</c:v>
                </c:pt>
                <c:pt idx="532">
                  <c:v>3667</c:v>
                </c:pt>
                <c:pt idx="533">
                  <c:v>3343</c:v>
                </c:pt>
                <c:pt idx="534">
                  <c:v>3373</c:v>
                </c:pt>
                <c:pt idx="535">
                  <c:v>3407</c:v>
                </c:pt>
                <c:pt idx="536">
                  <c:v>3626</c:v>
                </c:pt>
                <c:pt idx="537">
                  <c:v>3611</c:v>
                </c:pt>
                <c:pt idx="538">
                  <c:v>3275</c:v>
                </c:pt>
                <c:pt idx="539">
                  <c:v>3549</c:v>
                </c:pt>
                <c:pt idx="540">
                  <c:v>3534</c:v>
                </c:pt>
                <c:pt idx="541">
                  <c:v>3422</c:v>
                </c:pt>
                <c:pt idx="542">
                  <c:v>3422</c:v>
                </c:pt>
                <c:pt idx="543">
                  <c:v>3619</c:v>
                </c:pt>
                <c:pt idx="544">
                  <c:v>3651</c:v>
                </c:pt>
                <c:pt idx="545">
                  <c:v>3740</c:v>
                </c:pt>
                <c:pt idx="546">
                  <c:v>3671</c:v>
                </c:pt>
                <c:pt idx="547">
                  <c:v>3493</c:v>
                </c:pt>
                <c:pt idx="548">
                  <c:v>3289</c:v>
                </c:pt>
                <c:pt idx="549">
                  <c:v>3207</c:v>
                </c:pt>
                <c:pt idx="550">
                  <c:v>3231</c:v>
                </c:pt>
                <c:pt idx="551">
                  <c:v>3222</c:v>
                </c:pt>
                <c:pt idx="552">
                  <c:v>3393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161-4F18-853F-B290171083D6}"/>
            </c:ext>
          </c:extLst>
        </c:ser>
        <c:ser>
          <c:idx val="4"/>
          <c:order val="4"/>
          <c:tx>
            <c:v>AnR E-Gas</c:v>
          </c:tx>
          <c:spPr>
            <a:ln w="12700" cap="rnd" cmpd="sng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diamond"/>
            <c:size val="5"/>
            <c:spPr>
              <a:gradFill>
                <a:gsLst>
                  <a:gs pos="0">
                    <a:srgbClr val="FF0000">
                      <a:lumMod val="84000"/>
                    </a:srgbClr>
                  </a:gs>
                  <a:gs pos="100000">
                    <a:srgbClr val="760303"/>
                  </a:gs>
                </a:gsLst>
                <a:lin ang="5400000" scaled="0"/>
              </a:gradFill>
              <a:ln w="9525" cmpd="sng">
                <a:solidFill>
                  <a:srgbClr val="FF0000"/>
                </a:solidFill>
                <a:prstDash val="solid"/>
              </a:ln>
              <a:effectLst/>
            </c:spPr>
          </c:marker>
          <c:cat>
            <c:numRef>
              <c:f>运行数据!$A$7:$A$999</c:f>
              <c:numCache>
                <c:formatCode>m/d/yyyy</c:formatCode>
                <c:ptCount val="993"/>
                <c:pt idx="0">
                  <c:v>43424</c:v>
                </c:pt>
                <c:pt idx="1">
                  <c:v>43425</c:v>
                </c:pt>
                <c:pt idx="2">
                  <c:v>43426</c:v>
                </c:pt>
                <c:pt idx="3">
                  <c:v>43427</c:v>
                </c:pt>
                <c:pt idx="4">
                  <c:v>43428</c:v>
                </c:pt>
                <c:pt idx="5">
                  <c:v>43429</c:v>
                </c:pt>
                <c:pt idx="6">
                  <c:v>43430</c:v>
                </c:pt>
                <c:pt idx="7">
                  <c:v>43431</c:v>
                </c:pt>
                <c:pt idx="8">
                  <c:v>43432</c:v>
                </c:pt>
                <c:pt idx="9">
                  <c:v>43433</c:v>
                </c:pt>
                <c:pt idx="10">
                  <c:v>43434</c:v>
                </c:pt>
                <c:pt idx="11">
                  <c:v>43435</c:v>
                </c:pt>
                <c:pt idx="12">
                  <c:v>43436</c:v>
                </c:pt>
                <c:pt idx="13">
                  <c:v>43437</c:v>
                </c:pt>
                <c:pt idx="14">
                  <c:v>43438</c:v>
                </c:pt>
                <c:pt idx="15">
                  <c:v>43439</c:v>
                </c:pt>
                <c:pt idx="16">
                  <c:v>43440</c:v>
                </c:pt>
                <c:pt idx="17">
                  <c:v>43441</c:v>
                </c:pt>
                <c:pt idx="18">
                  <c:v>43442</c:v>
                </c:pt>
                <c:pt idx="19">
                  <c:v>43443</c:v>
                </c:pt>
                <c:pt idx="20">
                  <c:v>43444</c:v>
                </c:pt>
                <c:pt idx="21">
                  <c:v>43445</c:v>
                </c:pt>
                <c:pt idx="22">
                  <c:v>43446</c:v>
                </c:pt>
                <c:pt idx="23">
                  <c:v>43447</c:v>
                </c:pt>
                <c:pt idx="24">
                  <c:v>43448</c:v>
                </c:pt>
                <c:pt idx="25">
                  <c:v>43449</c:v>
                </c:pt>
                <c:pt idx="26">
                  <c:v>43450</c:v>
                </c:pt>
                <c:pt idx="27">
                  <c:v>43451</c:v>
                </c:pt>
                <c:pt idx="28">
                  <c:v>43452</c:v>
                </c:pt>
                <c:pt idx="29">
                  <c:v>43453</c:v>
                </c:pt>
                <c:pt idx="30">
                  <c:v>43454</c:v>
                </c:pt>
                <c:pt idx="31">
                  <c:v>43455</c:v>
                </c:pt>
                <c:pt idx="32">
                  <c:v>43456</c:v>
                </c:pt>
                <c:pt idx="33">
                  <c:v>43457</c:v>
                </c:pt>
                <c:pt idx="34">
                  <c:v>43458</c:v>
                </c:pt>
                <c:pt idx="35">
                  <c:v>43459</c:v>
                </c:pt>
                <c:pt idx="36">
                  <c:v>43460</c:v>
                </c:pt>
                <c:pt idx="37">
                  <c:v>43461</c:v>
                </c:pt>
                <c:pt idx="38">
                  <c:v>43462</c:v>
                </c:pt>
                <c:pt idx="39">
                  <c:v>43463</c:v>
                </c:pt>
                <c:pt idx="40">
                  <c:v>43464</c:v>
                </c:pt>
                <c:pt idx="41">
                  <c:v>43465</c:v>
                </c:pt>
                <c:pt idx="42">
                  <c:v>43466</c:v>
                </c:pt>
                <c:pt idx="43">
                  <c:v>43467</c:v>
                </c:pt>
                <c:pt idx="44">
                  <c:v>43468</c:v>
                </c:pt>
                <c:pt idx="45">
                  <c:v>43469</c:v>
                </c:pt>
                <c:pt idx="46">
                  <c:v>43470</c:v>
                </c:pt>
                <c:pt idx="47">
                  <c:v>43471</c:v>
                </c:pt>
                <c:pt idx="48">
                  <c:v>43472</c:v>
                </c:pt>
                <c:pt idx="49">
                  <c:v>43473</c:v>
                </c:pt>
                <c:pt idx="50">
                  <c:v>43474</c:v>
                </c:pt>
                <c:pt idx="51">
                  <c:v>43475</c:v>
                </c:pt>
                <c:pt idx="52">
                  <c:v>43476</c:v>
                </c:pt>
                <c:pt idx="53">
                  <c:v>43477</c:v>
                </c:pt>
                <c:pt idx="54">
                  <c:v>43478</c:v>
                </c:pt>
                <c:pt idx="55">
                  <c:v>43479</c:v>
                </c:pt>
                <c:pt idx="56">
                  <c:v>43480</c:v>
                </c:pt>
                <c:pt idx="57">
                  <c:v>43481</c:v>
                </c:pt>
                <c:pt idx="58">
                  <c:v>43482</c:v>
                </c:pt>
                <c:pt idx="59">
                  <c:v>43483</c:v>
                </c:pt>
                <c:pt idx="60">
                  <c:v>43484</c:v>
                </c:pt>
                <c:pt idx="61">
                  <c:v>43485</c:v>
                </c:pt>
                <c:pt idx="62">
                  <c:v>43486</c:v>
                </c:pt>
                <c:pt idx="63">
                  <c:v>43487</c:v>
                </c:pt>
                <c:pt idx="64">
                  <c:v>43488</c:v>
                </c:pt>
                <c:pt idx="65">
                  <c:v>43489</c:v>
                </c:pt>
                <c:pt idx="66">
                  <c:v>43490</c:v>
                </c:pt>
                <c:pt idx="67">
                  <c:v>43491</c:v>
                </c:pt>
                <c:pt idx="68">
                  <c:v>43492</c:v>
                </c:pt>
                <c:pt idx="69">
                  <c:v>43493</c:v>
                </c:pt>
                <c:pt idx="70">
                  <c:v>43494</c:v>
                </c:pt>
                <c:pt idx="71">
                  <c:v>43495</c:v>
                </c:pt>
                <c:pt idx="72">
                  <c:v>43496</c:v>
                </c:pt>
                <c:pt idx="73">
                  <c:v>43497</c:v>
                </c:pt>
                <c:pt idx="74">
                  <c:v>43498</c:v>
                </c:pt>
                <c:pt idx="75">
                  <c:v>43499</c:v>
                </c:pt>
                <c:pt idx="76">
                  <c:v>43500</c:v>
                </c:pt>
                <c:pt idx="77">
                  <c:v>43501</c:v>
                </c:pt>
                <c:pt idx="78">
                  <c:v>43502</c:v>
                </c:pt>
                <c:pt idx="79">
                  <c:v>43503</c:v>
                </c:pt>
                <c:pt idx="80">
                  <c:v>43504</c:v>
                </c:pt>
                <c:pt idx="81">
                  <c:v>43505</c:v>
                </c:pt>
                <c:pt idx="82">
                  <c:v>43506</c:v>
                </c:pt>
                <c:pt idx="83">
                  <c:v>43507</c:v>
                </c:pt>
                <c:pt idx="84">
                  <c:v>43508</c:v>
                </c:pt>
                <c:pt idx="85">
                  <c:v>43509</c:v>
                </c:pt>
                <c:pt idx="86">
                  <c:v>43510</c:v>
                </c:pt>
                <c:pt idx="87">
                  <c:v>43511</c:v>
                </c:pt>
                <c:pt idx="88">
                  <c:v>43512</c:v>
                </c:pt>
                <c:pt idx="89">
                  <c:v>43513</c:v>
                </c:pt>
                <c:pt idx="90">
                  <c:v>43514</c:v>
                </c:pt>
                <c:pt idx="91">
                  <c:v>43515</c:v>
                </c:pt>
                <c:pt idx="92">
                  <c:v>43516</c:v>
                </c:pt>
                <c:pt idx="93">
                  <c:v>43517</c:v>
                </c:pt>
                <c:pt idx="94">
                  <c:v>43518</c:v>
                </c:pt>
                <c:pt idx="95">
                  <c:v>43519</c:v>
                </c:pt>
                <c:pt idx="96">
                  <c:v>43520</c:v>
                </c:pt>
                <c:pt idx="97">
                  <c:v>43521</c:v>
                </c:pt>
                <c:pt idx="98">
                  <c:v>43522</c:v>
                </c:pt>
                <c:pt idx="99">
                  <c:v>43523</c:v>
                </c:pt>
                <c:pt idx="100">
                  <c:v>43524</c:v>
                </c:pt>
                <c:pt idx="101">
                  <c:v>43525</c:v>
                </c:pt>
                <c:pt idx="102">
                  <c:v>43526</c:v>
                </c:pt>
                <c:pt idx="103">
                  <c:v>43527</c:v>
                </c:pt>
                <c:pt idx="104">
                  <c:v>43528</c:v>
                </c:pt>
                <c:pt idx="105">
                  <c:v>43529</c:v>
                </c:pt>
                <c:pt idx="106">
                  <c:v>43530</c:v>
                </c:pt>
                <c:pt idx="107">
                  <c:v>43531</c:v>
                </c:pt>
                <c:pt idx="108">
                  <c:v>43532</c:v>
                </c:pt>
                <c:pt idx="109">
                  <c:v>43533</c:v>
                </c:pt>
                <c:pt idx="110">
                  <c:v>43534</c:v>
                </c:pt>
                <c:pt idx="111">
                  <c:v>43535</c:v>
                </c:pt>
                <c:pt idx="112">
                  <c:v>43536</c:v>
                </c:pt>
                <c:pt idx="113">
                  <c:v>43537</c:v>
                </c:pt>
                <c:pt idx="114">
                  <c:v>43538</c:v>
                </c:pt>
                <c:pt idx="115">
                  <c:v>43539</c:v>
                </c:pt>
                <c:pt idx="116">
                  <c:v>43540</c:v>
                </c:pt>
                <c:pt idx="117">
                  <c:v>43541</c:v>
                </c:pt>
                <c:pt idx="118">
                  <c:v>43542</c:v>
                </c:pt>
                <c:pt idx="119">
                  <c:v>43543</c:v>
                </c:pt>
                <c:pt idx="120">
                  <c:v>43544</c:v>
                </c:pt>
                <c:pt idx="121">
                  <c:v>43545</c:v>
                </c:pt>
                <c:pt idx="122">
                  <c:v>43546</c:v>
                </c:pt>
                <c:pt idx="123">
                  <c:v>43547</c:v>
                </c:pt>
                <c:pt idx="124">
                  <c:v>43548</c:v>
                </c:pt>
                <c:pt idx="125">
                  <c:v>43549</c:v>
                </c:pt>
                <c:pt idx="126">
                  <c:v>43550</c:v>
                </c:pt>
                <c:pt idx="127">
                  <c:v>43551</c:v>
                </c:pt>
                <c:pt idx="128">
                  <c:v>43552</c:v>
                </c:pt>
                <c:pt idx="129">
                  <c:v>43553</c:v>
                </c:pt>
                <c:pt idx="130">
                  <c:v>43554</c:v>
                </c:pt>
                <c:pt idx="131">
                  <c:v>43555</c:v>
                </c:pt>
                <c:pt idx="132">
                  <c:v>43556</c:v>
                </c:pt>
                <c:pt idx="133">
                  <c:v>43557</c:v>
                </c:pt>
                <c:pt idx="134">
                  <c:v>43558</c:v>
                </c:pt>
                <c:pt idx="135">
                  <c:v>43559</c:v>
                </c:pt>
                <c:pt idx="136">
                  <c:v>43560</c:v>
                </c:pt>
                <c:pt idx="137">
                  <c:v>43561</c:v>
                </c:pt>
                <c:pt idx="138">
                  <c:v>43562</c:v>
                </c:pt>
                <c:pt idx="139">
                  <c:v>43563</c:v>
                </c:pt>
                <c:pt idx="140">
                  <c:v>43564</c:v>
                </c:pt>
                <c:pt idx="141">
                  <c:v>43565</c:v>
                </c:pt>
                <c:pt idx="142">
                  <c:v>43566</c:v>
                </c:pt>
                <c:pt idx="143">
                  <c:v>43567</c:v>
                </c:pt>
                <c:pt idx="144">
                  <c:v>43568</c:v>
                </c:pt>
                <c:pt idx="145">
                  <c:v>43569</c:v>
                </c:pt>
                <c:pt idx="146">
                  <c:v>43570</c:v>
                </c:pt>
                <c:pt idx="147">
                  <c:v>43571</c:v>
                </c:pt>
                <c:pt idx="148">
                  <c:v>43572</c:v>
                </c:pt>
                <c:pt idx="149">
                  <c:v>43573</c:v>
                </c:pt>
                <c:pt idx="150">
                  <c:v>43574</c:v>
                </c:pt>
                <c:pt idx="151">
                  <c:v>43575</c:v>
                </c:pt>
                <c:pt idx="152">
                  <c:v>43576</c:v>
                </c:pt>
                <c:pt idx="153">
                  <c:v>43577</c:v>
                </c:pt>
                <c:pt idx="154">
                  <c:v>43578</c:v>
                </c:pt>
                <c:pt idx="155">
                  <c:v>43579</c:v>
                </c:pt>
                <c:pt idx="156">
                  <c:v>43580</c:v>
                </c:pt>
                <c:pt idx="157">
                  <c:v>43581</c:v>
                </c:pt>
                <c:pt idx="158">
                  <c:v>43582</c:v>
                </c:pt>
                <c:pt idx="159">
                  <c:v>43583</c:v>
                </c:pt>
                <c:pt idx="160">
                  <c:v>43584</c:v>
                </c:pt>
                <c:pt idx="161">
                  <c:v>43585</c:v>
                </c:pt>
                <c:pt idx="162">
                  <c:v>43586</c:v>
                </c:pt>
                <c:pt idx="163">
                  <c:v>43587</c:v>
                </c:pt>
                <c:pt idx="164">
                  <c:v>43588</c:v>
                </c:pt>
                <c:pt idx="165">
                  <c:v>43589</c:v>
                </c:pt>
                <c:pt idx="166">
                  <c:v>43590</c:v>
                </c:pt>
                <c:pt idx="167">
                  <c:v>43591</c:v>
                </c:pt>
                <c:pt idx="168">
                  <c:v>43592</c:v>
                </c:pt>
                <c:pt idx="169">
                  <c:v>43593</c:v>
                </c:pt>
                <c:pt idx="170">
                  <c:v>43594</c:v>
                </c:pt>
                <c:pt idx="171">
                  <c:v>43595</c:v>
                </c:pt>
                <c:pt idx="172">
                  <c:v>43596</c:v>
                </c:pt>
                <c:pt idx="173">
                  <c:v>43597</c:v>
                </c:pt>
                <c:pt idx="174">
                  <c:v>43598</c:v>
                </c:pt>
                <c:pt idx="175">
                  <c:v>43599</c:v>
                </c:pt>
                <c:pt idx="176">
                  <c:v>43600</c:v>
                </c:pt>
                <c:pt idx="177">
                  <c:v>43601</c:v>
                </c:pt>
                <c:pt idx="178">
                  <c:v>43602</c:v>
                </c:pt>
                <c:pt idx="179">
                  <c:v>43603</c:v>
                </c:pt>
                <c:pt idx="180">
                  <c:v>43604</c:v>
                </c:pt>
                <c:pt idx="181">
                  <c:v>43605</c:v>
                </c:pt>
                <c:pt idx="182">
                  <c:v>43606</c:v>
                </c:pt>
                <c:pt idx="183">
                  <c:v>43607</c:v>
                </c:pt>
                <c:pt idx="184">
                  <c:v>43608</c:v>
                </c:pt>
                <c:pt idx="185">
                  <c:v>43609</c:v>
                </c:pt>
                <c:pt idx="186">
                  <c:v>43610</c:v>
                </c:pt>
                <c:pt idx="187">
                  <c:v>43611</c:v>
                </c:pt>
                <c:pt idx="188">
                  <c:v>43612</c:v>
                </c:pt>
                <c:pt idx="189">
                  <c:v>43613</c:v>
                </c:pt>
                <c:pt idx="190">
                  <c:v>43614</c:v>
                </c:pt>
                <c:pt idx="191">
                  <c:v>43615</c:v>
                </c:pt>
                <c:pt idx="192">
                  <c:v>43616</c:v>
                </c:pt>
                <c:pt idx="193">
                  <c:v>43617</c:v>
                </c:pt>
                <c:pt idx="194">
                  <c:v>43618</c:v>
                </c:pt>
                <c:pt idx="195">
                  <c:v>43619</c:v>
                </c:pt>
                <c:pt idx="196">
                  <c:v>43620</c:v>
                </c:pt>
                <c:pt idx="197">
                  <c:v>43621</c:v>
                </c:pt>
                <c:pt idx="198">
                  <c:v>43622</c:v>
                </c:pt>
                <c:pt idx="199">
                  <c:v>43623</c:v>
                </c:pt>
                <c:pt idx="200">
                  <c:v>43624</c:v>
                </c:pt>
                <c:pt idx="201">
                  <c:v>43625</c:v>
                </c:pt>
                <c:pt idx="202">
                  <c:v>43626</c:v>
                </c:pt>
                <c:pt idx="203">
                  <c:v>43627</c:v>
                </c:pt>
                <c:pt idx="204">
                  <c:v>43628</c:v>
                </c:pt>
                <c:pt idx="205">
                  <c:v>43629</c:v>
                </c:pt>
                <c:pt idx="206">
                  <c:v>43630</c:v>
                </c:pt>
                <c:pt idx="207">
                  <c:v>43631</c:v>
                </c:pt>
                <c:pt idx="208">
                  <c:v>43632</c:v>
                </c:pt>
                <c:pt idx="209">
                  <c:v>43633</c:v>
                </c:pt>
                <c:pt idx="210">
                  <c:v>43634</c:v>
                </c:pt>
                <c:pt idx="211">
                  <c:v>43635</c:v>
                </c:pt>
                <c:pt idx="212">
                  <c:v>43636</c:v>
                </c:pt>
                <c:pt idx="213">
                  <c:v>43637</c:v>
                </c:pt>
                <c:pt idx="214">
                  <c:v>43638</c:v>
                </c:pt>
                <c:pt idx="215">
                  <c:v>43639</c:v>
                </c:pt>
                <c:pt idx="216">
                  <c:v>43640</c:v>
                </c:pt>
                <c:pt idx="217">
                  <c:v>43641</c:v>
                </c:pt>
                <c:pt idx="218">
                  <c:v>43642</c:v>
                </c:pt>
                <c:pt idx="219">
                  <c:v>43643</c:v>
                </c:pt>
                <c:pt idx="220">
                  <c:v>43644</c:v>
                </c:pt>
                <c:pt idx="221">
                  <c:v>43645</c:v>
                </c:pt>
                <c:pt idx="222">
                  <c:v>43646</c:v>
                </c:pt>
                <c:pt idx="223">
                  <c:v>43647</c:v>
                </c:pt>
                <c:pt idx="224">
                  <c:v>43648</c:v>
                </c:pt>
                <c:pt idx="225">
                  <c:v>43649</c:v>
                </c:pt>
                <c:pt idx="226">
                  <c:v>43650</c:v>
                </c:pt>
                <c:pt idx="227">
                  <c:v>43651</c:v>
                </c:pt>
                <c:pt idx="228">
                  <c:v>43652</c:v>
                </c:pt>
                <c:pt idx="229">
                  <c:v>43653</c:v>
                </c:pt>
                <c:pt idx="230">
                  <c:v>43654</c:v>
                </c:pt>
                <c:pt idx="231">
                  <c:v>43655</c:v>
                </c:pt>
                <c:pt idx="232">
                  <c:v>43656</c:v>
                </c:pt>
                <c:pt idx="233">
                  <c:v>43657</c:v>
                </c:pt>
                <c:pt idx="234">
                  <c:v>43658</c:v>
                </c:pt>
                <c:pt idx="235">
                  <c:v>43659</c:v>
                </c:pt>
                <c:pt idx="236">
                  <c:v>43660</c:v>
                </c:pt>
                <c:pt idx="237">
                  <c:v>43661</c:v>
                </c:pt>
                <c:pt idx="238">
                  <c:v>43662</c:v>
                </c:pt>
                <c:pt idx="239">
                  <c:v>43663</c:v>
                </c:pt>
                <c:pt idx="240">
                  <c:v>43664</c:v>
                </c:pt>
                <c:pt idx="241">
                  <c:v>43665</c:v>
                </c:pt>
                <c:pt idx="242">
                  <c:v>43666</c:v>
                </c:pt>
                <c:pt idx="243">
                  <c:v>43667</c:v>
                </c:pt>
                <c:pt idx="244">
                  <c:v>43668</c:v>
                </c:pt>
                <c:pt idx="245">
                  <c:v>43669</c:v>
                </c:pt>
                <c:pt idx="246">
                  <c:v>43670</c:v>
                </c:pt>
                <c:pt idx="247">
                  <c:v>43671</c:v>
                </c:pt>
                <c:pt idx="248">
                  <c:v>43672</c:v>
                </c:pt>
                <c:pt idx="249">
                  <c:v>43673</c:v>
                </c:pt>
                <c:pt idx="250">
                  <c:v>43674</c:v>
                </c:pt>
                <c:pt idx="251">
                  <c:v>43675</c:v>
                </c:pt>
                <c:pt idx="252">
                  <c:v>43676</c:v>
                </c:pt>
                <c:pt idx="253">
                  <c:v>43677</c:v>
                </c:pt>
                <c:pt idx="254">
                  <c:v>43678</c:v>
                </c:pt>
                <c:pt idx="255">
                  <c:v>43679</c:v>
                </c:pt>
                <c:pt idx="256">
                  <c:v>43680</c:v>
                </c:pt>
                <c:pt idx="257">
                  <c:v>43681</c:v>
                </c:pt>
                <c:pt idx="258">
                  <c:v>43682</c:v>
                </c:pt>
                <c:pt idx="259">
                  <c:v>43683</c:v>
                </c:pt>
                <c:pt idx="260">
                  <c:v>43684</c:v>
                </c:pt>
                <c:pt idx="261">
                  <c:v>43685</c:v>
                </c:pt>
                <c:pt idx="262">
                  <c:v>43686</c:v>
                </c:pt>
                <c:pt idx="263">
                  <c:v>43687</c:v>
                </c:pt>
                <c:pt idx="264">
                  <c:v>43688</c:v>
                </c:pt>
                <c:pt idx="265">
                  <c:v>43689</c:v>
                </c:pt>
                <c:pt idx="266">
                  <c:v>43690</c:v>
                </c:pt>
                <c:pt idx="267">
                  <c:v>43691</c:v>
                </c:pt>
                <c:pt idx="268">
                  <c:v>43692</c:v>
                </c:pt>
                <c:pt idx="269">
                  <c:v>43693</c:v>
                </c:pt>
                <c:pt idx="270">
                  <c:v>43694</c:v>
                </c:pt>
                <c:pt idx="271">
                  <c:v>43695</c:v>
                </c:pt>
                <c:pt idx="272">
                  <c:v>43696</c:v>
                </c:pt>
                <c:pt idx="273">
                  <c:v>43697</c:v>
                </c:pt>
                <c:pt idx="274">
                  <c:v>43698</c:v>
                </c:pt>
                <c:pt idx="275">
                  <c:v>43699</c:v>
                </c:pt>
                <c:pt idx="276">
                  <c:v>43700</c:v>
                </c:pt>
                <c:pt idx="277">
                  <c:v>43701</c:v>
                </c:pt>
                <c:pt idx="278">
                  <c:v>43702</c:v>
                </c:pt>
                <c:pt idx="279">
                  <c:v>43703</c:v>
                </c:pt>
                <c:pt idx="280">
                  <c:v>43704</c:v>
                </c:pt>
                <c:pt idx="281">
                  <c:v>43705</c:v>
                </c:pt>
                <c:pt idx="282">
                  <c:v>43706</c:v>
                </c:pt>
                <c:pt idx="283">
                  <c:v>43707</c:v>
                </c:pt>
                <c:pt idx="284">
                  <c:v>43708</c:v>
                </c:pt>
                <c:pt idx="285">
                  <c:v>43709</c:v>
                </c:pt>
                <c:pt idx="286">
                  <c:v>43710</c:v>
                </c:pt>
                <c:pt idx="287">
                  <c:v>43711</c:v>
                </c:pt>
                <c:pt idx="288">
                  <c:v>43712</c:v>
                </c:pt>
                <c:pt idx="289">
                  <c:v>43713</c:v>
                </c:pt>
                <c:pt idx="290">
                  <c:v>43714</c:v>
                </c:pt>
                <c:pt idx="291">
                  <c:v>43715</c:v>
                </c:pt>
                <c:pt idx="292">
                  <c:v>43716</c:v>
                </c:pt>
                <c:pt idx="293">
                  <c:v>43717</c:v>
                </c:pt>
                <c:pt idx="294">
                  <c:v>43718</c:v>
                </c:pt>
                <c:pt idx="295">
                  <c:v>43719</c:v>
                </c:pt>
                <c:pt idx="296">
                  <c:v>43720</c:v>
                </c:pt>
                <c:pt idx="297">
                  <c:v>43721</c:v>
                </c:pt>
                <c:pt idx="298">
                  <c:v>43722</c:v>
                </c:pt>
                <c:pt idx="299">
                  <c:v>43723</c:v>
                </c:pt>
                <c:pt idx="300">
                  <c:v>43724</c:v>
                </c:pt>
                <c:pt idx="301">
                  <c:v>43725</c:v>
                </c:pt>
                <c:pt idx="302">
                  <c:v>43726</c:v>
                </c:pt>
                <c:pt idx="303">
                  <c:v>43727</c:v>
                </c:pt>
                <c:pt idx="304">
                  <c:v>43728</c:v>
                </c:pt>
                <c:pt idx="305">
                  <c:v>43729</c:v>
                </c:pt>
                <c:pt idx="306">
                  <c:v>43730</c:v>
                </c:pt>
                <c:pt idx="307">
                  <c:v>43731</c:v>
                </c:pt>
                <c:pt idx="308">
                  <c:v>43732</c:v>
                </c:pt>
                <c:pt idx="309">
                  <c:v>43733</c:v>
                </c:pt>
                <c:pt idx="310">
                  <c:v>43734</c:v>
                </c:pt>
                <c:pt idx="311">
                  <c:v>43735</c:v>
                </c:pt>
                <c:pt idx="312">
                  <c:v>43736</c:v>
                </c:pt>
                <c:pt idx="313">
                  <c:v>43737</c:v>
                </c:pt>
                <c:pt idx="314">
                  <c:v>43738</c:v>
                </c:pt>
                <c:pt idx="315">
                  <c:v>43739</c:v>
                </c:pt>
                <c:pt idx="316">
                  <c:v>43740</c:v>
                </c:pt>
                <c:pt idx="317">
                  <c:v>43741</c:v>
                </c:pt>
                <c:pt idx="318">
                  <c:v>43742</c:v>
                </c:pt>
                <c:pt idx="319">
                  <c:v>43743</c:v>
                </c:pt>
                <c:pt idx="320">
                  <c:v>43744</c:v>
                </c:pt>
                <c:pt idx="321">
                  <c:v>43745</c:v>
                </c:pt>
                <c:pt idx="322">
                  <c:v>43746</c:v>
                </c:pt>
                <c:pt idx="323">
                  <c:v>43747</c:v>
                </c:pt>
                <c:pt idx="324">
                  <c:v>43748</c:v>
                </c:pt>
                <c:pt idx="325">
                  <c:v>43749</c:v>
                </c:pt>
                <c:pt idx="326">
                  <c:v>43750</c:v>
                </c:pt>
                <c:pt idx="327">
                  <c:v>43751</c:v>
                </c:pt>
                <c:pt idx="328">
                  <c:v>43752</c:v>
                </c:pt>
                <c:pt idx="329">
                  <c:v>43753</c:v>
                </c:pt>
                <c:pt idx="330">
                  <c:v>43754</c:v>
                </c:pt>
                <c:pt idx="331">
                  <c:v>43755</c:v>
                </c:pt>
                <c:pt idx="332">
                  <c:v>43756</c:v>
                </c:pt>
                <c:pt idx="333">
                  <c:v>43757</c:v>
                </c:pt>
                <c:pt idx="334">
                  <c:v>43758</c:v>
                </c:pt>
                <c:pt idx="335">
                  <c:v>43759</c:v>
                </c:pt>
                <c:pt idx="336">
                  <c:v>43760</c:v>
                </c:pt>
                <c:pt idx="337">
                  <c:v>43761</c:v>
                </c:pt>
                <c:pt idx="338">
                  <c:v>43762</c:v>
                </c:pt>
                <c:pt idx="339">
                  <c:v>43763</c:v>
                </c:pt>
                <c:pt idx="340">
                  <c:v>43764</c:v>
                </c:pt>
                <c:pt idx="341">
                  <c:v>43765</c:v>
                </c:pt>
                <c:pt idx="342">
                  <c:v>43766</c:v>
                </c:pt>
                <c:pt idx="343">
                  <c:v>43767</c:v>
                </c:pt>
                <c:pt idx="344">
                  <c:v>43768</c:v>
                </c:pt>
                <c:pt idx="345">
                  <c:v>43769</c:v>
                </c:pt>
                <c:pt idx="346">
                  <c:v>43770</c:v>
                </c:pt>
                <c:pt idx="347">
                  <c:v>43771</c:v>
                </c:pt>
                <c:pt idx="348">
                  <c:v>43772</c:v>
                </c:pt>
                <c:pt idx="349">
                  <c:v>43773</c:v>
                </c:pt>
                <c:pt idx="350">
                  <c:v>43774</c:v>
                </c:pt>
                <c:pt idx="351">
                  <c:v>43775</c:v>
                </c:pt>
                <c:pt idx="352">
                  <c:v>43776</c:v>
                </c:pt>
                <c:pt idx="353">
                  <c:v>43777</c:v>
                </c:pt>
                <c:pt idx="354">
                  <c:v>43778</c:v>
                </c:pt>
                <c:pt idx="355">
                  <c:v>43779</c:v>
                </c:pt>
                <c:pt idx="356">
                  <c:v>43780</c:v>
                </c:pt>
                <c:pt idx="357">
                  <c:v>43781</c:v>
                </c:pt>
                <c:pt idx="358">
                  <c:v>43782</c:v>
                </c:pt>
                <c:pt idx="359">
                  <c:v>43783</c:v>
                </c:pt>
                <c:pt idx="360">
                  <c:v>43784</c:v>
                </c:pt>
                <c:pt idx="361">
                  <c:v>43785</c:v>
                </c:pt>
                <c:pt idx="362">
                  <c:v>43786</c:v>
                </c:pt>
                <c:pt idx="363">
                  <c:v>43787</c:v>
                </c:pt>
                <c:pt idx="364">
                  <c:v>43788</c:v>
                </c:pt>
                <c:pt idx="365">
                  <c:v>43789</c:v>
                </c:pt>
                <c:pt idx="366">
                  <c:v>43790</c:v>
                </c:pt>
                <c:pt idx="367">
                  <c:v>43791</c:v>
                </c:pt>
                <c:pt idx="368">
                  <c:v>43792</c:v>
                </c:pt>
                <c:pt idx="369">
                  <c:v>43793</c:v>
                </c:pt>
                <c:pt idx="370">
                  <c:v>43794</c:v>
                </c:pt>
                <c:pt idx="371">
                  <c:v>43795</c:v>
                </c:pt>
                <c:pt idx="372">
                  <c:v>43796</c:v>
                </c:pt>
                <c:pt idx="373">
                  <c:v>43797</c:v>
                </c:pt>
                <c:pt idx="374">
                  <c:v>43798</c:v>
                </c:pt>
                <c:pt idx="375">
                  <c:v>43799</c:v>
                </c:pt>
                <c:pt idx="376">
                  <c:v>43800</c:v>
                </c:pt>
                <c:pt idx="377">
                  <c:v>43801</c:v>
                </c:pt>
                <c:pt idx="378">
                  <c:v>43802</c:v>
                </c:pt>
                <c:pt idx="379">
                  <c:v>43803</c:v>
                </c:pt>
                <c:pt idx="380">
                  <c:v>43804</c:v>
                </c:pt>
                <c:pt idx="381">
                  <c:v>43805</c:v>
                </c:pt>
                <c:pt idx="382">
                  <c:v>43806</c:v>
                </c:pt>
                <c:pt idx="383">
                  <c:v>43807</c:v>
                </c:pt>
                <c:pt idx="384">
                  <c:v>43808</c:v>
                </c:pt>
                <c:pt idx="385">
                  <c:v>43809</c:v>
                </c:pt>
                <c:pt idx="386">
                  <c:v>43810</c:v>
                </c:pt>
                <c:pt idx="387">
                  <c:v>43811</c:v>
                </c:pt>
                <c:pt idx="388">
                  <c:v>43812</c:v>
                </c:pt>
                <c:pt idx="389">
                  <c:v>43813</c:v>
                </c:pt>
                <c:pt idx="390">
                  <c:v>43814</c:v>
                </c:pt>
                <c:pt idx="391">
                  <c:v>43815</c:v>
                </c:pt>
                <c:pt idx="392">
                  <c:v>43816</c:v>
                </c:pt>
                <c:pt idx="393">
                  <c:v>43817</c:v>
                </c:pt>
                <c:pt idx="394">
                  <c:v>43818</c:v>
                </c:pt>
                <c:pt idx="395">
                  <c:v>43819</c:v>
                </c:pt>
                <c:pt idx="396">
                  <c:v>43820</c:v>
                </c:pt>
                <c:pt idx="397">
                  <c:v>43821</c:v>
                </c:pt>
                <c:pt idx="398">
                  <c:v>43822</c:v>
                </c:pt>
                <c:pt idx="399">
                  <c:v>43823</c:v>
                </c:pt>
                <c:pt idx="400">
                  <c:v>43824</c:v>
                </c:pt>
                <c:pt idx="401">
                  <c:v>43825</c:v>
                </c:pt>
                <c:pt idx="402">
                  <c:v>43826</c:v>
                </c:pt>
                <c:pt idx="403">
                  <c:v>43827</c:v>
                </c:pt>
                <c:pt idx="404">
                  <c:v>43828</c:v>
                </c:pt>
                <c:pt idx="405">
                  <c:v>43829</c:v>
                </c:pt>
                <c:pt idx="406">
                  <c:v>43830</c:v>
                </c:pt>
                <c:pt idx="407">
                  <c:v>43831</c:v>
                </c:pt>
                <c:pt idx="408">
                  <c:v>43832</c:v>
                </c:pt>
                <c:pt idx="409">
                  <c:v>43833</c:v>
                </c:pt>
                <c:pt idx="410">
                  <c:v>43834</c:v>
                </c:pt>
                <c:pt idx="411">
                  <c:v>43835</c:v>
                </c:pt>
                <c:pt idx="412">
                  <c:v>43836</c:v>
                </c:pt>
                <c:pt idx="413">
                  <c:v>43837</c:v>
                </c:pt>
                <c:pt idx="414">
                  <c:v>43838</c:v>
                </c:pt>
                <c:pt idx="415">
                  <c:v>43839</c:v>
                </c:pt>
                <c:pt idx="416">
                  <c:v>43840</c:v>
                </c:pt>
                <c:pt idx="417">
                  <c:v>43841</c:v>
                </c:pt>
                <c:pt idx="418">
                  <c:v>43842</c:v>
                </c:pt>
                <c:pt idx="419">
                  <c:v>43843</c:v>
                </c:pt>
                <c:pt idx="420">
                  <c:v>43844</c:v>
                </c:pt>
                <c:pt idx="421">
                  <c:v>43845</c:v>
                </c:pt>
                <c:pt idx="422">
                  <c:v>43846</c:v>
                </c:pt>
                <c:pt idx="423">
                  <c:v>43847</c:v>
                </c:pt>
                <c:pt idx="424">
                  <c:v>43848</c:v>
                </c:pt>
                <c:pt idx="425">
                  <c:v>43849</c:v>
                </c:pt>
                <c:pt idx="426">
                  <c:v>43850</c:v>
                </c:pt>
                <c:pt idx="427">
                  <c:v>43851</c:v>
                </c:pt>
                <c:pt idx="428">
                  <c:v>43852</c:v>
                </c:pt>
                <c:pt idx="429">
                  <c:v>43853</c:v>
                </c:pt>
                <c:pt idx="430">
                  <c:v>43854</c:v>
                </c:pt>
                <c:pt idx="431">
                  <c:v>43855</c:v>
                </c:pt>
                <c:pt idx="432">
                  <c:v>43856</c:v>
                </c:pt>
                <c:pt idx="433">
                  <c:v>43857</c:v>
                </c:pt>
                <c:pt idx="434">
                  <c:v>43858</c:v>
                </c:pt>
                <c:pt idx="435">
                  <c:v>43859</c:v>
                </c:pt>
                <c:pt idx="436">
                  <c:v>43860</c:v>
                </c:pt>
                <c:pt idx="437">
                  <c:v>43861</c:v>
                </c:pt>
                <c:pt idx="438">
                  <c:v>43862</c:v>
                </c:pt>
                <c:pt idx="439">
                  <c:v>43863</c:v>
                </c:pt>
                <c:pt idx="440">
                  <c:v>43864</c:v>
                </c:pt>
                <c:pt idx="441">
                  <c:v>43865</c:v>
                </c:pt>
                <c:pt idx="442">
                  <c:v>43866</c:v>
                </c:pt>
                <c:pt idx="443">
                  <c:v>43867</c:v>
                </c:pt>
                <c:pt idx="444">
                  <c:v>43868</c:v>
                </c:pt>
                <c:pt idx="445">
                  <c:v>43869</c:v>
                </c:pt>
                <c:pt idx="446">
                  <c:v>43870</c:v>
                </c:pt>
                <c:pt idx="447">
                  <c:v>43871</c:v>
                </c:pt>
                <c:pt idx="448">
                  <c:v>43872</c:v>
                </c:pt>
                <c:pt idx="449">
                  <c:v>43873</c:v>
                </c:pt>
                <c:pt idx="450">
                  <c:v>43874</c:v>
                </c:pt>
                <c:pt idx="451">
                  <c:v>43875</c:v>
                </c:pt>
                <c:pt idx="452">
                  <c:v>43876</c:v>
                </c:pt>
                <c:pt idx="453">
                  <c:v>43877</c:v>
                </c:pt>
                <c:pt idx="454">
                  <c:v>43878</c:v>
                </c:pt>
                <c:pt idx="455">
                  <c:v>43879</c:v>
                </c:pt>
                <c:pt idx="456">
                  <c:v>43880</c:v>
                </c:pt>
                <c:pt idx="457">
                  <c:v>43881</c:v>
                </c:pt>
                <c:pt idx="458">
                  <c:v>43882</c:v>
                </c:pt>
                <c:pt idx="459">
                  <c:v>43883</c:v>
                </c:pt>
                <c:pt idx="460">
                  <c:v>43884</c:v>
                </c:pt>
                <c:pt idx="461">
                  <c:v>43885</c:v>
                </c:pt>
                <c:pt idx="462">
                  <c:v>43886</c:v>
                </c:pt>
                <c:pt idx="463">
                  <c:v>43887</c:v>
                </c:pt>
                <c:pt idx="464">
                  <c:v>43888</c:v>
                </c:pt>
                <c:pt idx="465">
                  <c:v>43889</c:v>
                </c:pt>
                <c:pt idx="466">
                  <c:v>43890</c:v>
                </c:pt>
                <c:pt idx="467">
                  <c:v>43891</c:v>
                </c:pt>
                <c:pt idx="468">
                  <c:v>43892</c:v>
                </c:pt>
                <c:pt idx="469">
                  <c:v>43893</c:v>
                </c:pt>
                <c:pt idx="470">
                  <c:v>43894</c:v>
                </c:pt>
                <c:pt idx="471">
                  <c:v>43895</c:v>
                </c:pt>
                <c:pt idx="472">
                  <c:v>43896</c:v>
                </c:pt>
                <c:pt idx="473">
                  <c:v>43897</c:v>
                </c:pt>
                <c:pt idx="474">
                  <c:v>43898</c:v>
                </c:pt>
                <c:pt idx="475">
                  <c:v>43899</c:v>
                </c:pt>
                <c:pt idx="476">
                  <c:v>43900</c:v>
                </c:pt>
                <c:pt idx="477">
                  <c:v>43901</c:v>
                </c:pt>
                <c:pt idx="478">
                  <c:v>43902</c:v>
                </c:pt>
                <c:pt idx="479">
                  <c:v>43903</c:v>
                </c:pt>
                <c:pt idx="480">
                  <c:v>43904</c:v>
                </c:pt>
                <c:pt idx="481">
                  <c:v>43905</c:v>
                </c:pt>
                <c:pt idx="482">
                  <c:v>43906</c:v>
                </c:pt>
                <c:pt idx="483">
                  <c:v>43907</c:v>
                </c:pt>
                <c:pt idx="484">
                  <c:v>43908</c:v>
                </c:pt>
                <c:pt idx="485">
                  <c:v>43909</c:v>
                </c:pt>
                <c:pt idx="486">
                  <c:v>43910</c:v>
                </c:pt>
                <c:pt idx="487">
                  <c:v>43911</c:v>
                </c:pt>
                <c:pt idx="488">
                  <c:v>43912</c:v>
                </c:pt>
                <c:pt idx="489">
                  <c:v>43913</c:v>
                </c:pt>
                <c:pt idx="490">
                  <c:v>43914</c:v>
                </c:pt>
                <c:pt idx="491">
                  <c:v>43915</c:v>
                </c:pt>
                <c:pt idx="492">
                  <c:v>43916</c:v>
                </c:pt>
                <c:pt idx="493">
                  <c:v>43917</c:v>
                </c:pt>
                <c:pt idx="494">
                  <c:v>43918</c:v>
                </c:pt>
                <c:pt idx="495">
                  <c:v>43919</c:v>
                </c:pt>
                <c:pt idx="496">
                  <c:v>43920</c:v>
                </c:pt>
                <c:pt idx="497">
                  <c:v>43921</c:v>
                </c:pt>
                <c:pt idx="498">
                  <c:v>43922</c:v>
                </c:pt>
                <c:pt idx="499">
                  <c:v>43923</c:v>
                </c:pt>
                <c:pt idx="500">
                  <c:v>43924</c:v>
                </c:pt>
                <c:pt idx="501">
                  <c:v>43925</c:v>
                </c:pt>
                <c:pt idx="502">
                  <c:v>43926</c:v>
                </c:pt>
                <c:pt idx="503">
                  <c:v>43927</c:v>
                </c:pt>
                <c:pt idx="504">
                  <c:v>43928</c:v>
                </c:pt>
                <c:pt idx="505">
                  <c:v>43929</c:v>
                </c:pt>
                <c:pt idx="506">
                  <c:v>43930</c:v>
                </c:pt>
                <c:pt idx="507">
                  <c:v>43931</c:v>
                </c:pt>
                <c:pt idx="508">
                  <c:v>43932</c:v>
                </c:pt>
                <c:pt idx="509">
                  <c:v>43933</c:v>
                </c:pt>
                <c:pt idx="510">
                  <c:v>43934</c:v>
                </c:pt>
                <c:pt idx="511">
                  <c:v>43935</c:v>
                </c:pt>
                <c:pt idx="512">
                  <c:v>43936</c:v>
                </c:pt>
                <c:pt idx="513">
                  <c:v>43937</c:v>
                </c:pt>
                <c:pt idx="514">
                  <c:v>43938</c:v>
                </c:pt>
                <c:pt idx="515">
                  <c:v>43939</c:v>
                </c:pt>
                <c:pt idx="516">
                  <c:v>43940</c:v>
                </c:pt>
                <c:pt idx="517">
                  <c:v>43941</c:v>
                </c:pt>
                <c:pt idx="518">
                  <c:v>43942</c:v>
                </c:pt>
                <c:pt idx="519">
                  <c:v>43943</c:v>
                </c:pt>
                <c:pt idx="520">
                  <c:v>43944</c:v>
                </c:pt>
                <c:pt idx="521">
                  <c:v>43945</c:v>
                </c:pt>
                <c:pt idx="522">
                  <c:v>43946</c:v>
                </c:pt>
                <c:pt idx="523">
                  <c:v>43947</c:v>
                </c:pt>
                <c:pt idx="524">
                  <c:v>43948</c:v>
                </c:pt>
                <c:pt idx="525">
                  <c:v>43949</c:v>
                </c:pt>
                <c:pt idx="526">
                  <c:v>43950</c:v>
                </c:pt>
                <c:pt idx="527">
                  <c:v>43951</c:v>
                </c:pt>
                <c:pt idx="528">
                  <c:v>43952</c:v>
                </c:pt>
                <c:pt idx="529">
                  <c:v>43953</c:v>
                </c:pt>
                <c:pt idx="530">
                  <c:v>43954</c:v>
                </c:pt>
                <c:pt idx="531">
                  <c:v>43955</c:v>
                </c:pt>
                <c:pt idx="532">
                  <c:v>43956</c:v>
                </c:pt>
                <c:pt idx="533">
                  <c:v>43957</c:v>
                </c:pt>
                <c:pt idx="534">
                  <c:v>43958</c:v>
                </c:pt>
                <c:pt idx="535">
                  <c:v>43959</c:v>
                </c:pt>
                <c:pt idx="536">
                  <c:v>43960</c:v>
                </c:pt>
                <c:pt idx="537">
                  <c:v>43961</c:v>
                </c:pt>
                <c:pt idx="538">
                  <c:v>43962</c:v>
                </c:pt>
                <c:pt idx="539">
                  <c:v>43963</c:v>
                </c:pt>
                <c:pt idx="540">
                  <c:v>43964</c:v>
                </c:pt>
                <c:pt idx="541">
                  <c:v>43965</c:v>
                </c:pt>
                <c:pt idx="542">
                  <c:v>43966</c:v>
                </c:pt>
                <c:pt idx="543">
                  <c:v>43967</c:v>
                </c:pt>
                <c:pt idx="544">
                  <c:v>43968</c:v>
                </c:pt>
                <c:pt idx="545">
                  <c:v>43969</c:v>
                </c:pt>
                <c:pt idx="546">
                  <c:v>43970</c:v>
                </c:pt>
                <c:pt idx="547">
                  <c:v>43971</c:v>
                </c:pt>
                <c:pt idx="548">
                  <c:v>43972</c:v>
                </c:pt>
                <c:pt idx="549">
                  <c:v>43973</c:v>
                </c:pt>
                <c:pt idx="550">
                  <c:v>43974</c:v>
                </c:pt>
                <c:pt idx="551">
                  <c:v>43975</c:v>
                </c:pt>
                <c:pt idx="552">
                  <c:v>43976</c:v>
                </c:pt>
                <c:pt idx="553">
                  <c:v>43977</c:v>
                </c:pt>
              </c:numCache>
            </c:numRef>
          </c:cat>
          <c:val>
            <c:numRef>
              <c:f>运行数据!$FM$7:$FM$999</c:f>
              <c:numCache>
                <c:formatCode>#,##0_ </c:formatCode>
                <c:ptCount val="993"/>
                <c:pt idx="0">
                  <c:v>7990</c:v>
                </c:pt>
                <c:pt idx="1">
                  <c:v>8459</c:v>
                </c:pt>
                <c:pt idx="2">
                  <c:v>7753</c:v>
                </c:pt>
                <c:pt idx="3">
                  <c:v>7337</c:v>
                </c:pt>
                <c:pt idx="4">
                  <c:v>7379</c:v>
                </c:pt>
                <c:pt idx="5">
                  <c:v>6951</c:v>
                </c:pt>
                <c:pt idx="6">
                  <c:v>7109</c:v>
                </c:pt>
                <c:pt idx="7">
                  <c:v>7061</c:v>
                </c:pt>
                <c:pt idx="8">
                  <c:v>6553</c:v>
                </c:pt>
                <c:pt idx="9">
                  <c:v>6865</c:v>
                </c:pt>
                <c:pt idx="10">
                  <c:v>7062</c:v>
                </c:pt>
                <c:pt idx="11">
                  <c:v>7034</c:v>
                </c:pt>
                <c:pt idx="12">
                  <c:v>7569</c:v>
                </c:pt>
                <c:pt idx="13">
                  <c:v>7676</c:v>
                </c:pt>
                <c:pt idx="14">
                  <c:v>8025</c:v>
                </c:pt>
                <c:pt idx="15">
                  <c:v>7544</c:v>
                </c:pt>
                <c:pt idx="16">
                  <c:v>7985</c:v>
                </c:pt>
                <c:pt idx="17">
                  <c:v>8163</c:v>
                </c:pt>
                <c:pt idx="18">
                  <c:v>8341</c:v>
                </c:pt>
                <c:pt idx="19">
                  <c:v>8011</c:v>
                </c:pt>
                <c:pt idx="20">
                  <c:v>8254</c:v>
                </c:pt>
                <c:pt idx="21">
                  <c:v>7537</c:v>
                </c:pt>
                <c:pt idx="22">
                  <c:v>7162</c:v>
                </c:pt>
                <c:pt idx="23">
                  <c:v>6996</c:v>
                </c:pt>
                <c:pt idx="24">
                  <c:v>6206</c:v>
                </c:pt>
                <c:pt idx="25">
                  <c:v>7129</c:v>
                </c:pt>
                <c:pt idx="26">
                  <c:v>6322</c:v>
                </c:pt>
                <c:pt idx="27">
                  <c:v>6082</c:v>
                </c:pt>
                <c:pt idx="28">
                  <c:v>6446</c:v>
                </c:pt>
                <c:pt idx="29">
                  <c:v>6206</c:v>
                </c:pt>
                <c:pt idx="30">
                  <c:v>6149</c:v>
                </c:pt>
                <c:pt idx="31">
                  <c:v>6557</c:v>
                </c:pt>
                <c:pt idx="32">
                  <c:v>6857</c:v>
                </c:pt>
                <c:pt idx="33">
                  <c:v>6691</c:v>
                </c:pt>
                <c:pt idx="34">
                  <c:v>6971</c:v>
                </c:pt>
                <c:pt idx="35">
                  <c:v>7037</c:v>
                </c:pt>
                <c:pt idx="36">
                  <c:v>7734</c:v>
                </c:pt>
                <c:pt idx="37">
                  <c:v>7238</c:v>
                </c:pt>
                <c:pt idx="38">
                  <c:v>7992</c:v>
                </c:pt>
                <c:pt idx="39">
                  <c:v>6517</c:v>
                </c:pt>
                <c:pt idx="40">
                  <c:v>8230</c:v>
                </c:pt>
                <c:pt idx="41">
                  <c:v>7421</c:v>
                </c:pt>
                <c:pt idx="42">
                  <c:v>7181</c:v>
                </c:pt>
                <c:pt idx="43">
                  <c:v>6999</c:v>
                </c:pt>
                <c:pt idx="44">
                  <c:v>6723</c:v>
                </c:pt>
                <c:pt idx="45">
                  <c:v>7201</c:v>
                </c:pt>
                <c:pt idx="46">
                  <c:v>7009</c:v>
                </c:pt>
                <c:pt idx="47">
                  <c:v>6621</c:v>
                </c:pt>
                <c:pt idx="48">
                  <c:v>6267</c:v>
                </c:pt>
                <c:pt idx="49">
                  <c:v>5118</c:v>
                </c:pt>
                <c:pt idx="50">
                  <c:v>6110</c:v>
                </c:pt>
                <c:pt idx="51">
                  <c:v>7562</c:v>
                </c:pt>
                <c:pt idx="52">
                  <c:v>6230</c:v>
                </c:pt>
                <c:pt idx="53">
                  <c:v>5766</c:v>
                </c:pt>
                <c:pt idx="54">
                  <c:v>6220</c:v>
                </c:pt>
                <c:pt idx="55">
                  <c:v>6703</c:v>
                </c:pt>
                <c:pt idx="56">
                  <c:v>7445</c:v>
                </c:pt>
                <c:pt idx="57">
                  <c:v>6854</c:v>
                </c:pt>
                <c:pt idx="58">
                  <c:v>5832</c:v>
                </c:pt>
                <c:pt idx="59">
                  <c:v>6964</c:v>
                </c:pt>
                <c:pt idx="60">
                  <c:v>7652</c:v>
                </c:pt>
                <c:pt idx="61">
                  <c:v>6525</c:v>
                </c:pt>
                <c:pt idx="62">
                  <c:v>5926</c:v>
                </c:pt>
                <c:pt idx="63">
                  <c:v>6025</c:v>
                </c:pt>
                <c:pt idx="64">
                  <c:v>6737</c:v>
                </c:pt>
                <c:pt idx="65">
                  <c:v>7262</c:v>
                </c:pt>
                <c:pt idx="66">
                  <c:v>9371</c:v>
                </c:pt>
                <c:pt idx="67">
                  <c:v>6804</c:v>
                </c:pt>
                <c:pt idx="68">
                  <c:v>5735</c:v>
                </c:pt>
                <c:pt idx="69">
                  <c:v>6420</c:v>
                </c:pt>
                <c:pt idx="70">
                  <c:v>6908</c:v>
                </c:pt>
                <c:pt idx="71">
                  <c:v>6218</c:v>
                </c:pt>
                <c:pt idx="72">
                  <c:v>6070</c:v>
                </c:pt>
                <c:pt idx="73">
                  <c:v>6471</c:v>
                </c:pt>
                <c:pt idx="74">
                  <c:v>6302</c:v>
                </c:pt>
                <c:pt idx="75">
                  <c:v>6134</c:v>
                </c:pt>
                <c:pt idx="76">
                  <c:v>5981</c:v>
                </c:pt>
                <c:pt idx="77">
                  <c:v>5552</c:v>
                </c:pt>
                <c:pt idx="78">
                  <c:v>5481</c:v>
                </c:pt>
                <c:pt idx="79">
                  <c:v>7055</c:v>
                </c:pt>
                <c:pt idx="80">
                  <c:v>7454</c:v>
                </c:pt>
                <c:pt idx="81">
                  <c:v>6476</c:v>
                </c:pt>
                <c:pt idx="82">
                  <c:v>5866</c:v>
                </c:pt>
                <c:pt idx="83">
                  <c:v>5524</c:v>
                </c:pt>
                <c:pt idx="84">
                  <c:v>5853</c:v>
                </c:pt>
                <c:pt idx="85">
                  <c:v>5619</c:v>
                </c:pt>
                <c:pt idx="86">
                  <c:v>5681</c:v>
                </c:pt>
                <c:pt idx="87">
                  <c:v>5971</c:v>
                </c:pt>
                <c:pt idx="88">
                  <c:v>6088</c:v>
                </c:pt>
                <c:pt idx="89">
                  <c:v>5893</c:v>
                </c:pt>
                <c:pt idx="90">
                  <c:v>6408</c:v>
                </c:pt>
                <c:pt idx="91">
                  <c:v>7067</c:v>
                </c:pt>
                <c:pt idx="92">
                  <c:v>7372</c:v>
                </c:pt>
                <c:pt idx="93">
                  <c:v>8659</c:v>
                </c:pt>
                <c:pt idx="94">
                  <c:v>9839</c:v>
                </c:pt>
                <c:pt idx="95">
                  <c:v>7772</c:v>
                </c:pt>
                <c:pt idx="96">
                  <c:v>6576</c:v>
                </c:pt>
                <c:pt idx="97">
                  <c:v>6455</c:v>
                </c:pt>
                <c:pt idx="98">
                  <c:v>7064</c:v>
                </c:pt>
                <c:pt idx="99">
                  <c:v>8224</c:v>
                </c:pt>
                <c:pt idx="100">
                  <c:v>7293</c:v>
                </c:pt>
                <c:pt idx="101">
                  <c:v>7962</c:v>
                </c:pt>
                <c:pt idx="102">
                  <c:v>8065</c:v>
                </c:pt>
                <c:pt idx="103">
                  <c:v>7129</c:v>
                </c:pt>
                <c:pt idx="104">
                  <c:v>7072</c:v>
                </c:pt>
                <c:pt idx="105">
                  <c:v>7481</c:v>
                </c:pt>
                <c:pt idx="106">
                  <c:v>6373</c:v>
                </c:pt>
                <c:pt idx="107">
                  <c:v>6385</c:v>
                </c:pt>
                <c:pt idx="108">
                  <c:v>6437</c:v>
                </c:pt>
                <c:pt idx="109">
                  <c:v>6155</c:v>
                </c:pt>
                <c:pt idx="110">
                  <c:v>5900</c:v>
                </c:pt>
                <c:pt idx="111">
                  <c:v>6278</c:v>
                </c:pt>
                <c:pt idx="112">
                  <c:v>6688</c:v>
                </c:pt>
                <c:pt idx="113">
                  <c:v>6904</c:v>
                </c:pt>
                <c:pt idx="114">
                  <c:v>6809</c:v>
                </c:pt>
                <c:pt idx="115">
                  <c:v>5933</c:v>
                </c:pt>
                <c:pt idx="116">
                  <c:v>5025</c:v>
                </c:pt>
                <c:pt idx="117">
                  <c:v>6137</c:v>
                </c:pt>
                <c:pt idx="118">
                  <c:v>6923</c:v>
                </c:pt>
                <c:pt idx="119">
                  <c:v>6807</c:v>
                </c:pt>
                <c:pt idx="120">
                  <c:v>5589</c:v>
                </c:pt>
                <c:pt idx="121">
                  <c:v>7015</c:v>
                </c:pt>
                <c:pt idx="122">
                  <c:v>5855</c:v>
                </c:pt>
                <c:pt idx="123">
                  <c:v>5945</c:v>
                </c:pt>
                <c:pt idx="124">
                  <c:v>6342</c:v>
                </c:pt>
                <c:pt idx="125">
                  <c:v>6500</c:v>
                </c:pt>
                <c:pt idx="126">
                  <c:v>6634</c:v>
                </c:pt>
                <c:pt idx="127">
                  <c:v>5406</c:v>
                </c:pt>
                <c:pt idx="128">
                  <c:v>5201</c:v>
                </c:pt>
                <c:pt idx="129">
                  <c:v>6301</c:v>
                </c:pt>
                <c:pt idx="130">
                  <c:v>6642</c:v>
                </c:pt>
                <c:pt idx="131">
                  <c:v>7049</c:v>
                </c:pt>
                <c:pt idx="132">
                  <c:v>6669</c:v>
                </c:pt>
                <c:pt idx="133">
                  <c:v>6850</c:v>
                </c:pt>
                <c:pt idx="134">
                  <c:v>7570</c:v>
                </c:pt>
                <c:pt idx="135">
                  <c:v>8688</c:v>
                </c:pt>
                <c:pt idx="136">
                  <c:v>7517</c:v>
                </c:pt>
                <c:pt idx="137">
                  <c:v>7001</c:v>
                </c:pt>
                <c:pt idx="138">
                  <c:v>7782</c:v>
                </c:pt>
                <c:pt idx="139">
                  <c:v>7800</c:v>
                </c:pt>
                <c:pt idx="140">
                  <c:v>8220</c:v>
                </c:pt>
                <c:pt idx="141">
                  <c:v>5624</c:v>
                </c:pt>
                <c:pt idx="142">
                  <c:v>4589</c:v>
                </c:pt>
                <c:pt idx="143">
                  <c:v>4315</c:v>
                </c:pt>
                <c:pt idx="144">
                  <c:v>4076</c:v>
                </c:pt>
                <c:pt idx="145">
                  <c:v>3868</c:v>
                </c:pt>
                <c:pt idx="146">
                  <c:v>4473</c:v>
                </c:pt>
                <c:pt idx="147">
                  <c:v>4150</c:v>
                </c:pt>
                <c:pt idx="148">
                  <c:v>3825</c:v>
                </c:pt>
                <c:pt idx="149">
                  <c:v>3860</c:v>
                </c:pt>
                <c:pt idx="150">
                  <c:v>4133</c:v>
                </c:pt>
                <c:pt idx="151">
                  <c:v>1964</c:v>
                </c:pt>
                <c:pt idx="152">
                  <c:v>3862</c:v>
                </c:pt>
                <c:pt idx="153">
                  <c:v>4307</c:v>
                </c:pt>
                <c:pt idx="154">
                  <c:v>4916</c:v>
                </c:pt>
                <c:pt idx="155">
                  <c:v>4929</c:v>
                </c:pt>
                <c:pt idx="156">
                  <c:v>3521</c:v>
                </c:pt>
                <c:pt idx="157">
                  <c:v>3166</c:v>
                </c:pt>
                <c:pt idx="158">
                  <c:v>4279</c:v>
                </c:pt>
                <c:pt idx="159">
                  <c:v>5278</c:v>
                </c:pt>
                <c:pt idx="160">
                  <c:v>5520</c:v>
                </c:pt>
                <c:pt idx="161">
                  <c:v>6940</c:v>
                </c:pt>
                <c:pt idx="162">
                  <c:v>7844</c:v>
                </c:pt>
                <c:pt idx="163">
                  <c:v>7956</c:v>
                </c:pt>
                <c:pt idx="164">
                  <c:v>7502</c:v>
                </c:pt>
                <c:pt idx="165">
                  <c:v>7843</c:v>
                </c:pt>
                <c:pt idx="166">
                  <c:v>7919</c:v>
                </c:pt>
                <c:pt idx="167">
                  <c:v>8298</c:v>
                </c:pt>
                <c:pt idx="168">
                  <c:v>7752</c:v>
                </c:pt>
                <c:pt idx="169">
                  <c:v>8010</c:v>
                </c:pt>
                <c:pt idx="170">
                  <c:v>7385</c:v>
                </c:pt>
                <c:pt idx="171">
                  <c:v>7665</c:v>
                </c:pt>
                <c:pt idx="172">
                  <c:v>7173</c:v>
                </c:pt>
                <c:pt idx="173">
                  <c:v>6106</c:v>
                </c:pt>
                <c:pt idx="174">
                  <c:v>6139</c:v>
                </c:pt>
                <c:pt idx="175">
                  <c:v>6601</c:v>
                </c:pt>
                <c:pt idx="176">
                  <c:v>6927</c:v>
                </c:pt>
                <c:pt idx="177">
                  <c:v>5589</c:v>
                </c:pt>
                <c:pt idx="178">
                  <c:v>5215</c:v>
                </c:pt>
                <c:pt idx="179">
                  <c:v>5504</c:v>
                </c:pt>
                <c:pt idx="180">
                  <c:v>4941</c:v>
                </c:pt>
                <c:pt idx="181">
                  <c:v>5177</c:v>
                </c:pt>
                <c:pt idx="182">
                  <c:v>5201</c:v>
                </c:pt>
                <c:pt idx="183">
                  <c:v>5623</c:v>
                </c:pt>
                <c:pt idx="184">
                  <c:v>5453</c:v>
                </c:pt>
                <c:pt idx="185">
                  <c:v>5139</c:v>
                </c:pt>
                <c:pt idx="186">
                  <c:v>4847</c:v>
                </c:pt>
                <c:pt idx="187">
                  <c:v>5051</c:v>
                </c:pt>
                <c:pt idx="188">
                  <c:v>5426</c:v>
                </c:pt>
                <c:pt idx="189">
                  <c:v>6516</c:v>
                </c:pt>
                <c:pt idx="190">
                  <c:v>6542</c:v>
                </c:pt>
                <c:pt idx="191">
                  <c:v>6482</c:v>
                </c:pt>
                <c:pt idx="192">
                  <c:v>5555</c:v>
                </c:pt>
                <c:pt idx="193">
                  <c:v>4726</c:v>
                </c:pt>
                <c:pt idx="194">
                  <c:v>6530</c:v>
                </c:pt>
                <c:pt idx="195">
                  <c:v>6612</c:v>
                </c:pt>
                <c:pt idx="196">
                  <c:v>6923</c:v>
                </c:pt>
                <c:pt idx="197">
                  <c:v>7424</c:v>
                </c:pt>
                <c:pt idx="198">
                  <c:v>6271</c:v>
                </c:pt>
                <c:pt idx="199">
                  <c:v>5409</c:v>
                </c:pt>
                <c:pt idx="200">
                  <c:v>4988</c:v>
                </c:pt>
                <c:pt idx="201">
                  <c:v>5318</c:v>
                </c:pt>
                <c:pt idx="202">
                  <c:v>4848</c:v>
                </c:pt>
                <c:pt idx="203">
                  <c:v>4854</c:v>
                </c:pt>
                <c:pt idx="204">
                  <c:v>5903</c:v>
                </c:pt>
                <c:pt idx="205">
                  <c:v>6141</c:v>
                </c:pt>
                <c:pt idx="206">
                  <c:v>5687</c:v>
                </c:pt>
                <c:pt idx="207">
                  <c:v>5740</c:v>
                </c:pt>
                <c:pt idx="208">
                  <c:v>5794</c:v>
                </c:pt>
                <c:pt idx="209">
                  <c:v>5902</c:v>
                </c:pt>
                <c:pt idx="210">
                  <c:v>5689</c:v>
                </c:pt>
                <c:pt idx="211">
                  <c:v>5326</c:v>
                </c:pt>
                <c:pt idx="212">
                  <c:v>4770</c:v>
                </c:pt>
                <c:pt idx="213">
                  <c:v>4583</c:v>
                </c:pt>
                <c:pt idx="214">
                  <c:v>4657</c:v>
                </c:pt>
                <c:pt idx="215">
                  <c:v>4810</c:v>
                </c:pt>
                <c:pt idx="216">
                  <c:v>4798</c:v>
                </c:pt>
                <c:pt idx="217">
                  <c:v>4506</c:v>
                </c:pt>
                <c:pt idx="218">
                  <c:v>4620</c:v>
                </c:pt>
                <c:pt idx="219">
                  <c:v>4948</c:v>
                </c:pt>
                <c:pt idx="220">
                  <c:v>4796</c:v>
                </c:pt>
                <c:pt idx="221">
                  <c:v>4986</c:v>
                </c:pt>
                <c:pt idx="222">
                  <c:v>2850</c:v>
                </c:pt>
                <c:pt idx="223">
                  <c:v>5017</c:v>
                </c:pt>
                <c:pt idx="224">
                  <c:v>4940</c:v>
                </c:pt>
                <c:pt idx="225">
                  <c:v>5306</c:v>
                </c:pt>
                <c:pt idx="226">
                  <c:v>5128</c:v>
                </c:pt>
                <c:pt idx="227">
                  <c:v>4898</c:v>
                </c:pt>
                <c:pt idx="228">
                  <c:v>4738</c:v>
                </c:pt>
                <c:pt idx="229">
                  <c:v>4208</c:v>
                </c:pt>
                <c:pt idx="230">
                  <c:v>4148</c:v>
                </c:pt>
                <c:pt idx="231">
                  <c:v>3859</c:v>
                </c:pt>
                <c:pt idx="232">
                  <c:v>3881</c:v>
                </c:pt>
                <c:pt idx="233">
                  <c:v>4324</c:v>
                </c:pt>
                <c:pt idx="234">
                  <c:v>4336</c:v>
                </c:pt>
                <c:pt idx="235">
                  <c:v>4312</c:v>
                </c:pt>
                <c:pt idx="236">
                  <c:v>4632</c:v>
                </c:pt>
                <c:pt idx="237">
                  <c:v>4569</c:v>
                </c:pt>
                <c:pt idx="238">
                  <c:v>4339</c:v>
                </c:pt>
                <c:pt idx="239">
                  <c:v>4233</c:v>
                </c:pt>
                <c:pt idx="240">
                  <c:v>4543</c:v>
                </c:pt>
                <c:pt idx="241">
                  <c:v>4665</c:v>
                </c:pt>
                <c:pt idx="242">
                  <c:v>4880</c:v>
                </c:pt>
                <c:pt idx="243">
                  <c:v>4964</c:v>
                </c:pt>
                <c:pt idx="244">
                  <c:v>4841</c:v>
                </c:pt>
                <c:pt idx="245">
                  <c:v>5263</c:v>
                </c:pt>
                <c:pt idx="246">
                  <c:v>5315</c:v>
                </c:pt>
                <c:pt idx="247">
                  <c:v>5004</c:v>
                </c:pt>
                <c:pt idx="248">
                  <c:v>4943</c:v>
                </c:pt>
                <c:pt idx="249">
                  <c:v>5209</c:v>
                </c:pt>
                <c:pt idx="250">
                  <c:v>4856</c:v>
                </c:pt>
                <c:pt idx="251">
                  <c:v>5105</c:v>
                </c:pt>
                <c:pt idx="252">
                  <c:v>5926</c:v>
                </c:pt>
                <c:pt idx="253">
                  <c:v>6378</c:v>
                </c:pt>
                <c:pt idx="254">
                  <c:v>6014</c:v>
                </c:pt>
                <c:pt idx="255">
                  <c:v>5694</c:v>
                </c:pt>
                <c:pt idx="256">
                  <c:v>5632</c:v>
                </c:pt>
                <c:pt idx="257">
                  <c:v>5312</c:v>
                </c:pt>
                <c:pt idx="258">
                  <c:v>5155</c:v>
                </c:pt>
                <c:pt idx="259">
                  <c:v>4743</c:v>
                </c:pt>
                <c:pt idx="260">
                  <c:v>4876</c:v>
                </c:pt>
                <c:pt idx="261">
                  <c:v>5168</c:v>
                </c:pt>
                <c:pt idx="262">
                  <c:v>4999</c:v>
                </c:pt>
                <c:pt idx="263">
                  <c:v>4623</c:v>
                </c:pt>
                <c:pt idx="264">
                  <c:v>4328</c:v>
                </c:pt>
                <c:pt idx="265">
                  <c:v>4297</c:v>
                </c:pt>
                <c:pt idx="266">
                  <c:v>4022</c:v>
                </c:pt>
                <c:pt idx="267">
                  <c:v>4061</c:v>
                </c:pt>
                <c:pt idx="268">
                  <c:v>3869</c:v>
                </c:pt>
                <c:pt idx="269">
                  <c:v>3692</c:v>
                </c:pt>
                <c:pt idx="270">
                  <c:v>3537</c:v>
                </c:pt>
                <c:pt idx="271">
                  <c:v>3735</c:v>
                </c:pt>
                <c:pt idx="272">
                  <c:v>4058</c:v>
                </c:pt>
                <c:pt idx="273">
                  <c:v>4149</c:v>
                </c:pt>
                <c:pt idx="274">
                  <c:v>4206</c:v>
                </c:pt>
                <c:pt idx="275">
                  <c:v>4268</c:v>
                </c:pt>
                <c:pt idx="276">
                  <c:v>4276</c:v>
                </c:pt>
                <c:pt idx="277">
                  <c:v>4367</c:v>
                </c:pt>
                <c:pt idx="278">
                  <c:v>4368</c:v>
                </c:pt>
                <c:pt idx="279">
                  <c:v>4536</c:v>
                </c:pt>
                <c:pt idx="280">
                  <c:v>4568</c:v>
                </c:pt>
                <c:pt idx="281">
                  <c:v>4459</c:v>
                </c:pt>
                <c:pt idx="282">
                  <c:v>4327</c:v>
                </c:pt>
                <c:pt idx="283">
                  <c:v>4429</c:v>
                </c:pt>
                <c:pt idx="284">
                  <c:v>4234</c:v>
                </c:pt>
                <c:pt idx="285">
                  <c:v>4124</c:v>
                </c:pt>
                <c:pt idx="286">
                  <c:v>3971</c:v>
                </c:pt>
                <c:pt idx="287">
                  <c:v>4134</c:v>
                </c:pt>
                <c:pt idx="288">
                  <c:v>4138</c:v>
                </c:pt>
                <c:pt idx="289">
                  <c:v>4175</c:v>
                </c:pt>
                <c:pt idx="290">
                  <c:v>4325</c:v>
                </c:pt>
                <c:pt idx="291">
                  <c:v>4423</c:v>
                </c:pt>
                <c:pt idx="292">
                  <c:v>4414</c:v>
                </c:pt>
                <c:pt idx="293">
                  <c:v>4714</c:v>
                </c:pt>
                <c:pt idx="294">
                  <c:v>4401</c:v>
                </c:pt>
                <c:pt idx="295">
                  <c:v>4465</c:v>
                </c:pt>
                <c:pt idx="296">
                  <c:v>4560</c:v>
                </c:pt>
                <c:pt idx="297">
                  <c:v>4708</c:v>
                </c:pt>
                <c:pt idx="298">
                  <c:v>4748</c:v>
                </c:pt>
                <c:pt idx="299">
                  <c:v>4739</c:v>
                </c:pt>
                <c:pt idx="300">
                  <c:v>4519</c:v>
                </c:pt>
                <c:pt idx="301">
                  <c:v>4421</c:v>
                </c:pt>
                <c:pt idx="302">
                  <c:v>4266</c:v>
                </c:pt>
                <c:pt idx="303">
                  <c:v>4291</c:v>
                </c:pt>
                <c:pt idx="304">
                  <c:v>3958</c:v>
                </c:pt>
                <c:pt idx="305">
                  <c:v>3937</c:v>
                </c:pt>
                <c:pt idx="306">
                  <c:v>3760</c:v>
                </c:pt>
                <c:pt idx="307">
                  <c:v>3781</c:v>
                </c:pt>
                <c:pt idx="308">
                  <c:v>3796</c:v>
                </c:pt>
                <c:pt idx="309">
                  <c:v>3910</c:v>
                </c:pt>
                <c:pt idx="310">
                  <c:v>3833</c:v>
                </c:pt>
                <c:pt idx="311">
                  <c:v>3858</c:v>
                </c:pt>
                <c:pt idx="312">
                  <c:v>3959</c:v>
                </c:pt>
                <c:pt idx="313">
                  <c:v>4080</c:v>
                </c:pt>
                <c:pt idx="314">
                  <c:v>4026</c:v>
                </c:pt>
                <c:pt idx="315">
                  <c:v>3815</c:v>
                </c:pt>
                <c:pt idx="316">
                  <c:v>3842</c:v>
                </c:pt>
                <c:pt idx="317">
                  <c:v>3828</c:v>
                </c:pt>
                <c:pt idx="318">
                  <c:v>3653</c:v>
                </c:pt>
                <c:pt idx="319">
                  <c:v>3606</c:v>
                </c:pt>
                <c:pt idx="320">
                  <c:v>3469</c:v>
                </c:pt>
                <c:pt idx="321">
                  <c:v>3426</c:v>
                </c:pt>
                <c:pt idx="322">
                  <c:v>3494</c:v>
                </c:pt>
                <c:pt idx="323">
                  <c:v>3269</c:v>
                </c:pt>
                <c:pt idx="324">
                  <c:v>3779</c:v>
                </c:pt>
                <c:pt idx="325">
                  <c:v>3888</c:v>
                </c:pt>
                <c:pt idx="326">
                  <c:v>3762</c:v>
                </c:pt>
                <c:pt idx="327">
                  <c:v>3790</c:v>
                </c:pt>
                <c:pt idx="328">
                  <c:v>3817</c:v>
                </c:pt>
                <c:pt idx="329">
                  <c:v>3819</c:v>
                </c:pt>
                <c:pt idx="330">
                  <c:v>3531</c:v>
                </c:pt>
                <c:pt idx="331">
                  <c:v>3385</c:v>
                </c:pt>
                <c:pt idx="332">
                  <c:v>3672</c:v>
                </c:pt>
                <c:pt idx="333">
                  <c:v>3820</c:v>
                </c:pt>
                <c:pt idx="334">
                  <c:v>3997</c:v>
                </c:pt>
                <c:pt idx="335">
                  <c:v>4060</c:v>
                </c:pt>
                <c:pt idx="336">
                  <c:v>4017</c:v>
                </c:pt>
                <c:pt idx="337">
                  <c:v>3973</c:v>
                </c:pt>
                <c:pt idx="338">
                  <c:v>3861</c:v>
                </c:pt>
                <c:pt idx="339">
                  <c:v>3861</c:v>
                </c:pt>
                <c:pt idx="340">
                  <c:v>3492</c:v>
                </c:pt>
                <c:pt idx="341">
                  <c:v>3594</c:v>
                </c:pt>
                <c:pt idx="342">
                  <c:v>3795</c:v>
                </c:pt>
                <c:pt idx="343">
                  <c:v>4011</c:v>
                </c:pt>
                <c:pt idx="344">
                  <c:v>3823</c:v>
                </c:pt>
                <c:pt idx="345">
                  <c:v>3832</c:v>
                </c:pt>
                <c:pt idx="346">
                  <c:v>3836</c:v>
                </c:pt>
                <c:pt idx="347">
                  <c:v>4096</c:v>
                </c:pt>
                <c:pt idx="348">
                  <c:v>4040</c:v>
                </c:pt>
                <c:pt idx="349">
                  <c:v>3894</c:v>
                </c:pt>
                <c:pt idx="350">
                  <c:v>3844</c:v>
                </c:pt>
                <c:pt idx="351">
                  <c:v>3907</c:v>
                </c:pt>
                <c:pt idx="352">
                  <c:v>3896</c:v>
                </c:pt>
                <c:pt idx="353">
                  <c:v>3704</c:v>
                </c:pt>
                <c:pt idx="354">
                  <c:v>3647</c:v>
                </c:pt>
                <c:pt idx="355">
                  <c:v>3750</c:v>
                </c:pt>
                <c:pt idx="356">
                  <c:v>3859</c:v>
                </c:pt>
                <c:pt idx="357">
                  <c:v>3881</c:v>
                </c:pt>
                <c:pt idx="358">
                  <c:v>4141</c:v>
                </c:pt>
                <c:pt idx="359">
                  <c:v>5342</c:v>
                </c:pt>
                <c:pt idx="360">
                  <c:v>5987</c:v>
                </c:pt>
                <c:pt idx="361">
                  <c:v>6145</c:v>
                </c:pt>
                <c:pt idx="362">
                  <c:v>5760</c:v>
                </c:pt>
                <c:pt idx="363">
                  <c:v>5506</c:v>
                </c:pt>
                <c:pt idx="364">
                  <c:v>3967</c:v>
                </c:pt>
                <c:pt idx="365">
                  <c:v>4018</c:v>
                </c:pt>
                <c:pt idx="366">
                  <c:v>4248</c:v>
                </c:pt>
                <c:pt idx="367">
                  <c:v>4544</c:v>
                </c:pt>
                <c:pt idx="368">
                  <c:v>4341</c:v>
                </c:pt>
                <c:pt idx="369">
                  <c:v>4730</c:v>
                </c:pt>
                <c:pt idx="370">
                  <c:v>4629</c:v>
                </c:pt>
                <c:pt idx="371">
                  <c:v>4048</c:v>
                </c:pt>
                <c:pt idx="372">
                  <c:v>4042</c:v>
                </c:pt>
                <c:pt idx="373">
                  <c:v>4064</c:v>
                </c:pt>
                <c:pt idx="374">
                  <c:v>4245</c:v>
                </c:pt>
                <c:pt idx="375">
                  <c:v>4242</c:v>
                </c:pt>
                <c:pt idx="376">
                  <c:v>4045</c:v>
                </c:pt>
                <c:pt idx="377">
                  <c:v>3469</c:v>
                </c:pt>
                <c:pt idx="378">
                  <c:v>3662</c:v>
                </c:pt>
                <c:pt idx="379">
                  <c:v>3732</c:v>
                </c:pt>
                <c:pt idx="380">
                  <c:v>3855</c:v>
                </c:pt>
                <c:pt idx="381">
                  <c:v>3932</c:v>
                </c:pt>
                <c:pt idx="382">
                  <c:v>3963</c:v>
                </c:pt>
                <c:pt idx="383">
                  <c:v>4070</c:v>
                </c:pt>
                <c:pt idx="384">
                  <c:v>4103</c:v>
                </c:pt>
                <c:pt idx="385">
                  <c:v>4095</c:v>
                </c:pt>
                <c:pt idx="386">
                  <c:v>4095</c:v>
                </c:pt>
                <c:pt idx="387">
                  <c:v>4296</c:v>
                </c:pt>
                <c:pt idx="388">
                  <c:v>4489</c:v>
                </c:pt>
                <c:pt idx="389">
                  <c:v>4191</c:v>
                </c:pt>
                <c:pt idx="390">
                  <c:v>4338</c:v>
                </c:pt>
                <c:pt idx="391">
                  <c:v>3972</c:v>
                </c:pt>
                <c:pt idx="392">
                  <c:v>3776</c:v>
                </c:pt>
                <c:pt idx="393">
                  <c:v>3558</c:v>
                </c:pt>
                <c:pt idx="394">
                  <c:v>3922</c:v>
                </c:pt>
                <c:pt idx="395">
                  <c:v>3829</c:v>
                </c:pt>
                <c:pt idx="396">
                  <c:v>4015</c:v>
                </c:pt>
                <c:pt idx="397">
                  <c:v>4469</c:v>
                </c:pt>
                <c:pt idx="398">
                  <c:v>3604</c:v>
                </c:pt>
                <c:pt idx="399">
                  <c:v>3772</c:v>
                </c:pt>
                <c:pt idx="400">
                  <c:v>3585</c:v>
                </c:pt>
                <c:pt idx="401">
                  <c:v>3623</c:v>
                </c:pt>
                <c:pt idx="402">
                  <c:v>3971</c:v>
                </c:pt>
                <c:pt idx="403">
                  <c:v>3877</c:v>
                </c:pt>
                <c:pt idx="404">
                  <c:v>3816</c:v>
                </c:pt>
                <c:pt idx="405">
                  <c:v>3974</c:v>
                </c:pt>
                <c:pt idx="406">
                  <c:v>4363</c:v>
                </c:pt>
                <c:pt idx="407">
                  <c:v>4082</c:v>
                </c:pt>
                <c:pt idx="408">
                  <c:v>4069</c:v>
                </c:pt>
                <c:pt idx="409">
                  <c:v>4053</c:v>
                </c:pt>
                <c:pt idx="410">
                  <c:v>4329</c:v>
                </c:pt>
                <c:pt idx="411">
                  <c:v>4125</c:v>
                </c:pt>
                <c:pt idx="412">
                  <c:v>4015</c:v>
                </c:pt>
                <c:pt idx="413">
                  <c:v>3880</c:v>
                </c:pt>
                <c:pt idx="414">
                  <c:v>4242</c:v>
                </c:pt>
                <c:pt idx="415">
                  <c:v>3919</c:v>
                </c:pt>
                <c:pt idx="416">
                  <c:v>3900</c:v>
                </c:pt>
                <c:pt idx="417">
                  <c:v>4306</c:v>
                </c:pt>
                <c:pt idx="418">
                  <c:v>3975</c:v>
                </c:pt>
                <c:pt idx="419">
                  <c:v>3541</c:v>
                </c:pt>
                <c:pt idx="420">
                  <c:v>3406</c:v>
                </c:pt>
                <c:pt idx="421">
                  <c:v>3445</c:v>
                </c:pt>
                <c:pt idx="422">
                  <c:v>4145</c:v>
                </c:pt>
                <c:pt idx="423">
                  <c:v>4005</c:v>
                </c:pt>
                <c:pt idx="424">
                  <c:v>4236</c:v>
                </c:pt>
                <c:pt idx="425">
                  <c:v>4552</c:v>
                </c:pt>
                <c:pt idx="426">
                  <c:v>4226</c:v>
                </c:pt>
                <c:pt idx="427">
                  <c:v>3462</c:v>
                </c:pt>
                <c:pt idx="428">
                  <c:v>3475</c:v>
                </c:pt>
                <c:pt idx="429">
                  <c:v>3346</c:v>
                </c:pt>
                <c:pt idx="430">
                  <c:v>3480</c:v>
                </c:pt>
                <c:pt idx="431">
                  <c:v>3623</c:v>
                </c:pt>
                <c:pt idx="432">
                  <c:v>4002</c:v>
                </c:pt>
                <c:pt idx="433">
                  <c:v>3818</c:v>
                </c:pt>
                <c:pt idx="434">
                  <c:v>3492</c:v>
                </c:pt>
                <c:pt idx="435">
                  <c:v>3381</c:v>
                </c:pt>
                <c:pt idx="436">
                  <c:v>3440</c:v>
                </c:pt>
                <c:pt idx="437">
                  <c:v>3536</c:v>
                </c:pt>
                <c:pt idx="438">
                  <c:v>3430</c:v>
                </c:pt>
                <c:pt idx="439">
                  <c:v>3656</c:v>
                </c:pt>
                <c:pt idx="440">
                  <c:v>3571</c:v>
                </c:pt>
                <c:pt idx="441">
                  <c:v>3463</c:v>
                </c:pt>
                <c:pt idx="442">
                  <c:v>3328</c:v>
                </c:pt>
                <c:pt idx="443">
                  <c:v>3517</c:v>
                </c:pt>
                <c:pt idx="444">
                  <c:v>3687</c:v>
                </c:pt>
                <c:pt idx="445">
                  <c:v>3372</c:v>
                </c:pt>
                <c:pt idx="446">
                  <c:v>3275</c:v>
                </c:pt>
                <c:pt idx="447">
                  <c:v>3047</c:v>
                </c:pt>
                <c:pt idx="448">
                  <c:v>2898</c:v>
                </c:pt>
                <c:pt idx="449">
                  <c:v>2699</c:v>
                </c:pt>
                <c:pt idx="450">
                  <c:v>2691</c:v>
                </c:pt>
                <c:pt idx="451">
                  <c:v>2605</c:v>
                </c:pt>
                <c:pt idx="452">
                  <c:v>2597</c:v>
                </c:pt>
                <c:pt idx="453">
                  <c:v>2639</c:v>
                </c:pt>
                <c:pt idx="454">
                  <c:v>2531</c:v>
                </c:pt>
                <c:pt idx="455">
                  <c:v>2415</c:v>
                </c:pt>
                <c:pt idx="456">
                  <c:v>2462</c:v>
                </c:pt>
                <c:pt idx="457">
                  <c:v>2563</c:v>
                </c:pt>
                <c:pt idx="458">
                  <c:v>2769</c:v>
                </c:pt>
                <c:pt idx="459">
                  <c:v>2847</c:v>
                </c:pt>
                <c:pt idx="460">
                  <c:v>2783</c:v>
                </c:pt>
                <c:pt idx="461">
                  <c:v>2630</c:v>
                </c:pt>
                <c:pt idx="462">
                  <c:v>2769</c:v>
                </c:pt>
                <c:pt idx="463">
                  <c:v>3148</c:v>
                </c:pt>
                <c:pt idx="464">
                  <c:v>3110</c:v>
                </c:pt>
                <c:pt idx="465">
                  <c:v>3390</c:v>
                </c:pt>
                <c:pt idx="466">
                  <c:v>3179</c:v>
                </c:pt>
                <c:pt idx="467">
                  <c:v>3138</c:v>
                </c:pt>
                <c:pt idx="468">
                  <c:v>3114</c:v>
                </c:pt>
                <c:pt idx="469">
                  <c:v>3087</c:v>
                </c:pt>
                <c:pt idx="470">
                  <c:v>3083</c:v>
                </c:pt>
                <c:pt idx="471">
                  <c:v>3195</c:v>
                </c:pt>
                <c:pt idx="472">
                  <c:v>3256</c:v>
                </c:pt>
                <c:pt idx="473">
                  <c:v>3124</c:v>
                </c:pt>
                <c:pt idx="474">
                  <c:v>3070</c:v>
                </c:pt>
                <c:pt idx="475">
                  <c:v>2974</c:v>
                </c:pt>
                <c:pt idx="476">
                  <c:v>3088</c:v>
                </c:pt>
                <c:pt idx="477">
                  <c:v>3234</c:v>
                </c:pt>
                <c:pt idx="478">
                  <c:v>3378</c:v>
                </c:pt>
                <c:pt idx="479">
                  <c:v>3629</c:v>
                </c:pt>
                <c:pt idx="480">
                  <c:v>3521</c:v>
                </c:pt>
                <c:pt idx="481">
                  <c:v>3521</c:v>
                </c:pt>
                <c:pt idx="482">
                  <c:v>3460</c:v>
                </c:pt>
                <c:pt idx="483">
                  <c:v>3357</c:v>
                </c:pt>
                <c:pt idx="484">
                  <c:v>3397</c:v>
                </c:pt>
                <c:pt idx="485">
                  <c:v>3417</c:v>
                </c:pt>
                <c:pt idx="486">
                  <c:v>3337</c:v>
                </c:pt>
                <c:pt idx="487">
                  <c:v>3288</c:v>
                </c:pt>
                <c:pt idx="488">
                  <c:v>3280</c:v>
                </c:pt>
                <c:pt idx="489">
                  <c:v>3252</c:v>
                </c:pt>
                <c:pt idx="490">
                  <c:v>3263</c:v>
                </c:pt>
                <c:pt idx="491">
                  <c:v>3233</c:v>
                </c:pt>
                <c:pt idx="492">
                  <c:v>3404</c:v>
                </c:pt>
                <c:pt idx="493">
                  <c:v>3232</c:v>
                </c:pt>
                <c:pt idx="494">
                  <c:v>3338</c:v>
                </c:pt>
                <c:pt idx="495">
                  <c:v>3126</c:v>
                </c:pt>
                <c:pt idx="496">
                  <c:v>3195</c:v>
                </c:pt>
                <c:pt idx="497">
                  <c:v>2988</c:v>
                </c:pt>
                <c:pt idx="498">
                  <c:v>3095</c:v>
                </c:pt>
                <c:pt idx="499">
                  <c:v>3185</c:v>
                </c:pt>
                <c:pt idx="500">
                  <c:v>3203</c:v>
                </c:pt>
                <c:pt idx="501">
                  <c:v>3281</c:v>
                </c:pt>
                <c:pt idx="502">
                  <c:v>3397</c:v>
                </c:pt>
                <c:pt idx="503">
                  <c:v>3342</c:v>
                </c:pt>
                <c:pt idx="504">
                  <c:v>3279</c:v>
                </c:pt>
                <c:pt idx="505">
                  <c:v>3316</c:v>
                </c:pt>
                <c:pt idx="506">
                  <c:v>3305</c:v>
                </c:pt>
                <c:pt idx="507">
                  <c:v>3259</c:v>
                </c:pt>
                <c:pt idx="508">
                  <c:v>3308</c:v>
                </c:pt>
                <c:pt idx="509">
                  <c:v>3432</c:v>
                </c:pt>
                <c:pt idx="510">
                  <c:v>3349</c:v>
                </c:pt>
                <c:pt idx="511">
                  <c:v>3489</c:v>
                </c:pt>
                <c:pt idx="512">
                  <c:v>3581</c:v>
                </c:pt>
                <c:pt idx="513">
                  <c:v>3616</c:v>
                </c:pt>
                <c:pt idx="514">
                  <c:v>3517</c:v>
                </c:pt>
                <c:pt idx="515">
                  <c:v>3564</c:v>
                </c:pt>
                <c:pt idx="516">
                  <c:v>3512</c:v>
                </c:pt>
                <c:pt idx="517">
                  <c:v>3424</c:v>
                </c:pt>
                <c:pt idx="518">
                  <c:v>3625</c:v>
                </c:pt>
                <c:pt idx="519">
                  <c:v>3418</c:v>
                </c:pt>
                <c:pt idx="520">
                  <c:v>3599</c:v>
                </c:pt>
                <c:pt idx="521">
                  <c:v>3509</c:v>
                </c:pt>
                <c:pt idx="522">
                  <c:v>3524</c:v>
                </c:pt>
                <c:pt idx="523">
                  <c:v>3596</c:v>
                </c:pt>
                <c:pt idx="524">
                  <c:v>3510</c:v>
                </c:pt>
                <c:pt idx="525">
                  <c:v>3473</c:v>
                </c:pt>
                <c:pt idx="526">
                  <c:v>3372</c:v>
                </c:pt>
                <c:pt idx="527">
                  <c:v>3468</c:v>
                </c:pt>
                <c:pt idx="528">
                  <c:v>3579</c:v>
                </c:pt>
                <c:pt idx="529">
                  <c:v>3581</c:v>
                </c:pt>
                <c:pt idx="530">
                  <c:v>3762</c:v>
                </c:pt>
                <c:pt idx="531">
                  <c:v>3962</c:v>
                </c:pt>
                <c:pt idx="532">
                  <c:v>3693</c:v>
                </c:pt>
                <c:pt idx="533">
                  <c:v>3525</c:v>
                </c:pt>
                <c:pt idx="534">
                  <c:v>3600</c:v>
                </c:pt>
                <c:pt idx="535">
                  <c:v>3610</c:v>
                </c:pt>
                <c:pt idx="536">
                  <c:v>3844</c:v>
                </c:pt>
                <c:pt idx="537">
                  <c:v>3831</c:v>
                </c:pt>
                <c:pt idx="538">
                  <c:v>3533</c:v>
                </c:pt>
                <c:pt idx="539">
                  <c:v>3839</c:v>
                </c:pt>
                <c:pt idx="540">
                  <c:v>3727</c:v>
                </c:pt>
                <c:pt idx="541">
                  <c:v>3626</c:v>
                </c:pt>
                <c:pt idx="542">
                  <c:v>3590</c:v>
                </c:pt>
                <c:pt idx="543">
                  <c:v>3739</c:v>
                </c:pt>
                <c:pt idx="544">
                  <c:v>3765</c:v>
                </c:pt>
                <c:pt idx="545">
                  <c:v>3876</c:v>
                </c:pt>
                <c:pt idx="546">
                  <c:v>3891</c:v>
                </c:pt>
                <c:pt idx="547">
                  <c:v>3723</c:v>
                </c:pt>
                <c:pt idx="548">
                  <c:v>3455</c:v>
                </c:pt>
                <c:pt idx="549">
                  <c:v>3360</c:v>
                </c:pt>
                <c:pt idx="550">
                  <c:v>3412</c:v>
                </c:pt>
                <c:pt idx="551">
                  <c:v>3493</c:v>
                </c:pt>
                <c:pt idx="552">
                  <c:v>3657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161-4F18-853F-B290171083D6}"/>
            </c:ext>
          </c:extLst>
        </c:ser>
        <c:ser>
          <c:idx val="5"/>
          <c:order val="5"/>
          <c:tx>
            <c:v>AnR F-Gas</c:v>
          </c:tx>
          <c:spPr>
            <a:ln w="9525" cap="rnd" cmpd="sng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diamond"/>
            <c:size val="5"/>
            <c:spPr>
              <a:solidFill>
                <a:schemeClr val="bg1"/>
              </a:solidFill>
              <a:ln w="12700" cmpd="sng">
                <a:solidFill>
                  <a:srgbClr val="FF0000"/>
                </a:solidFill>
                <a:prstDash val="solid"/>
              </a:ln>
              <a:effectLst/>
            </c:spPr>
          </c:marker>
          <c:cat>
            <c:numRef>
              <c:f>运行数据!$A$7:$A$999</c:f>
              <c:numCache>
                <c:formatCode>m/d/yyyy</c:formatCode>
                <c:ptCount val="993"/>
                <c:pt idx="0">
                  <c:v>43424</c:v>
                </c:pt>
                <c:pt idx="1">
                  <c:v>43425</c:v>
                </c:pt>
                <c:pt idx="2">
                  <c:v>43426</c:v>
                </c:pt>
                <c:pt idx="3">
                  <c:v>43427</c:v>
                </c:pt>
                <c:pt idx="4">
                  <c:v>43428</c:v>
                </c:pt>
                <c:pt idx="5">
                  <c:v>43429</c:v>
                </c:pt>
                <c:pt idx="6">
                  <c:v>43430</c:v>
                </c:pt>
                <c:pt idx="7">
                  <c:v>43431</c:v>
                </c:pt>
                <c:pt idx="8">
                  <c:v>43432</c:v>
                </c:pt>
                <c:pt idx="9">
                  <c:v>43433</c:v>
                </c:pt>
                <c:pt idx="10">
                  <c:v>43434</c:v>
                </c:pt>
                <c:pt idx="11">
                  <c:v>43435</c:v>
                </c:pt>
                <c:pt idx="12">
                  <c:v>43436</c:v>
                </c:pt>
                <c:pt idx="13">
                  <c:v>43437</c:v>
                </c:pt>
                <c:pt idx="14">
                  <c:v>43438</c:v>
                </c:pt>
                <c:pt idx="15">
                  <c:v>43439</c:v>
                </c:pt>
                <c:pt idx="16">
                  <c:v>43440</c:v>
                </c:pt>
                <c:pt idx="17">
                  <c:v>43441</c:v>
                </c:pt>
                <c:pt idx="18">
                  <c:v>43442</c:v>
                </c:pt>
                <c:pt idx="19">
                  <c:v>43443</c:v>
                </c:pt>
                <c:pt idx="20">
                  <c:v>43444</c:v>
                </c:pt>
                <c:pt idx="21">
                  <c:v>43445</c:v>
                </c:pt>
                <c:pt idx="22">
                  <c:v>43446</c:v>
                </c:pt>
                <c:pt idx="23">
                  <c:v>43447</c:v>
                </c:pt>
                <c:pt idx="24">
                  <c:v>43448</c:v>
                </c:pt>
                <c:pt idx="25">
                  <c:v>43449</c:v>
                </c:pt>
                <c:pt idx="26">
                  <c:v>43450</c:v>
                </c:pt>
                <c:pt idx="27">
                  <c:v>43451</c:v>
                </c:pt>
                <c:pt idx="28">
                  <c:v>43452</c:v>
                </c:pt>
                <c:pt idx="29">
                  <c:v>43453</c:v>
                </c:pt>
                <c:pt idx="30">
                  <c:v>43454</c:v>
                </c:pt>
                <c:pt idx="31">
                  <c:v>43455</c:v>
                </c:pt>
                <c:pt idx="32">
                  <c:v>43456</c:v>
                </c:pt>
                <c:pt idx="33">
                  <c:v>43457</c:v>
                </c:pt>
                <c:pt idx="34">
                  <c:v>43458</c:v>
                </c:pt>
                <c:pt idx="35">
                  <c:v>43459</c:v>
                </c:pt>
                <c:pt idx="36">
                  <c:v>43460</c:v>
                </c:pt>
                <c:pt idx="37">
                  <c:v>43461</c:v>
                </c:pt>
                <c:pt idx="38">
                  <c:v>43462</c:v>
                </c:pt>
                <c:pt idx="39">
                  <c:v>43463</c:v>
                </c:pt>
                <c:pt idx="40">
                  <c:v>43464</c:v>
                </c:pt>
                <c:pt idx="41">
                  <c:v>43465</c:v>
                </c:pt>
                <c:pt idx="42">
                  <c:v>43466</c:v>
                </c:pt>
                <c:pt idx="43">
                  <c:v>43467</c:v>
                </c:pt>
                <c:pt idx="44">
                  <c:v>43468</c:v>
                </c:pt>
                <c:pt idx="45">
                  <c:v>43469</c:v>
                </c:pt>
                <c:pt idx="46">
                  <c:v>43470</c:v>
                </c:pt>
                <c:pt idx="47">
                  <c:v>43471</c:v>
                </c:pt>
                <c:pt idx="48">
                  <c:v>43472</c:v>
                </c:pt>
                <c:pt idx="49">
                  <c:v>43473</c:v>
                </c:pt>
                <c:pt idx="50">
                  <c:v>43474</c:v>
                </c:pt>
                <c:pt idx="51">
                  <c:v>43475</c:v>
                </c:pt>
                <c:pt idx="52">
                  <c:v>43476</c:v>
                </c:pt>
                <c:pt idx="53">
                  <c:v>43477</c:v>
                </c:pt>
                <c:pt idx="54">
                  <c:v>43478</c:v>
                </c:pt>
                <c:pt idx="55">
                  <c:v>43479</c:v>
                </c:pt>
                <c:pt idx="56">
                  <c:v>43480</c:v>
                </c:pt>
                <c:pt idx="57">
                  <c:v>43481</c:v>
                </c:pt>
                <c:pt idx="58">
                  <c:v>43482</c:v>
                </c:pt>
                <c:pt idx="59">
                  <c:v>43483</c:v>
                </c:pt>
                <c:pt idx="60">
                  <c:v>43484</c:v>
                </c:pt>
                <c:pt idx="61">
                  <c:v>43485</c:v>
                </c:pt>
                <c:pt idx="62">
                  <c:v>43486</c:v>
                </c:pt>
                <c:pt idx="63">
                  <c:v>43487</c:v>
                </c:pt>
                <c:pt idx="64">
                  <c:v>43488</c:v>
                </c:pt>
                <c:pt idx="65">
                  <c:v>43489</c:v>
                </c:pt>
                <c:pt idx="66">
                  <c:v>43490</c:v>
                </c:pt>
                <c:pt idx="67">
                  <c:v>43491</c:v>
                </c:pt>
                <c:pt idx="68">
                  <c:v>43492</c:v>
                </c:pt>
                <c:pt idx="69">
                  <c:v>43493</c:v>
                </c:pt>
                <c:pt idx="70">
                  <c:v>43494</c:v>
                </c:pt>
                <c:pt idx="71">
                  <c:v>43495</c:v>
                </c:pt>
                <c:pt idx="72">
                  <c:v>43496</c:v>
                </c:pt>
                <c:pt idx="73">
                  <c:v>43497</c:v>
                </c:pt>
                <c:pt idx="74">
                  <c:v>43498</c:v>
                </c:pt>
                <c:pt idx="75">
                  <c:v>43499</c:v>
                </c:pt>
                <c:pt idx="76">
                  <c:v>43500</c:v>
                </c:pt>
                <c:pt idx="77">
                  <c:v>43501</c:v>
                </c:pt>
                <c:pt idx="78">
                  <c:v>43502</c:v>
                </c:pt>
                <c:pt idx="79">
                  <c:v>43503</c:v>
                </c:pt>
                <c:pt idx="80">
                  <c:v>43504</c:v>
                </c:pt>
                <c:pt idx="81">
                  <c:v>43505</c:v>
                </c:pt>
                <c:pt idx="82">
                  <c:v>43506</c:v>
                </c:pt>
                <c:pt idx="83">
                  <c:v>43507</c:v>
                </c:pt>
                <c:pt idx="84">
                  <c:v>43508</c:v>
                </c:pt>
                <c:pt idx="85">
                  <c:v>43509</c:v>
                </c:pt>
                <c:pt idx="86">
                  <c:v>43510</c:v>
                </c:pt>
                <c:pt idx="87">
                  <c:v>43511</c:v>
                </c:pt>
                <c:pt idx="88">
                  <c:v>43512</c:v>
                </c:pt>
                <c:pt idx="89">
                  <c:v>43513</c:v>
                </c:pt>
                <c:pt idx="90">
                  <c:v>43514</c:v>
                </c:pt>
                <c:pt idx="91">
                  <c:v>43515</c:v>
                </c:pt>
                <c:pt idx="92">
                  <c:v>43516</c:v>
                </c:pt>
                <c:pt idx="93">
                  <c:v>43517</c:v>
                </c:pt>
                <c:pt idx="94">
                  <c:v>43518</c:v>
                </c:pt>
                <c:pt idx="95">
                  <c:v>43519</c:v>
                </c:pt>
                <c:pt idx="96">
                  <c:v>43520</c:v>
                </c:pt>
                <c:pt idx="97">
                  <c:v>43521</c:v>
                </c:pt>
                <c:pt idx="98">
                  <c:v>43522</c:v>
                </c:pt>
                <c:pt idx="99">
                  <c:v>43523</c:v>
                </c:pt>
                <c:pt idx="100">
                  <c:v>43524</c:v>
                </c:pt>
                <c:pt idx="101">
                  <c:v>43525</c:v>
                </c:pt>
                <c:pt idx="102">
                  <c:v>43526</c:v>
                </c:pt>
                <c:pt idx="103">
                  <c:v>43527</c:v>
                </c:pt>
                <c:pt idx="104">
                  <c:v>43528</c:v>
                </c:pt>
                <c:pt idx="105">
                  <c:v>43529</c:v>
                </c:pt>
                <c:pt idx="106">
                  <c:v>43530</c:v>
                </c:pt>
                <c:pt idx="107">
                  <c:v>43531</c:v>
                </c:pt>
                <c:pt idx="108">
                  <c:v>43532</c:v>
                </c:pt>
                <c:pt idx="109">
                  <c:v>43533</c:v>
                </c:pt>
                <c:pt idx="110">
                  <c:v>43534</c:v>
                </c:pt>
                <c:pt idx="111">
                  <c:v>43535</c:v>
                </c:pt>
                <c:pt idx="112">
                  <c:v>43536</c:v>
                </c:pt>
                <c:pt idx="113">
                  <c:v>43537</c:v>
                </c:pt>
                <c:pt idx="114">
                  <c:v>43538</c:v>
                </c:pt>
                <c:pt idx="115">
                  <c:v>43539</c:v>
                </c:pt>
                <c:pt idx="116">
                  <c:v>43540</c:v>
                </c:pt>
                <c:pt idx="117">
                  <c:v>43541</c:v>
                </c:pt>
                <c:pt idx="118">
                  <c:v>43542</c:v>
                </c:pt>
                <c:pt idx="119">
                  <c:v>43543</c:v>
                </c:pt>
                <c:pt idx="120">
                  <c:v>43544</c:v>
                </c:pt>
                <c:pt idx="121">
                  <c:v>43545</c:v>
                </c:pt>
                <c:pt idx="122">
                  <c:v>43546</c:v>
                </c:pt>
                <c:pt idx="123">
                  <c:v>43547</c:v>
                </c:pt>
                <c:pt idx="124">
                  <c:v>43548</c:v>
                </c:pt>
                <c:pt idx="125">
                  <c:v>43549</c:v>
                </c:pt>
                <c:pt idx="126">
                  <c:v>43550</c:v>
                </c:pt>
                <c:pt idx="127">
                  <c:v>43551</c:v>
                </c:pt>
                <c:pt idx="128">
                  <c:v>43552</c:v>
                </c:pt>
                <c:pt idx="129">
                  <c:v>43553</c:v>
                </c:pt>
                <c:pt idx="130">
                  <c:v>43554</c:v>
                </c:pt>
                <c:pt idx="131">
                  <c:v>43555</c:v>
                </c:pt>
                <c:pt idx="132">
                  <c:v>43556</c:v>
                </c:pt>
                <c:pt idx="133">
                  <c:v>43557</c:v>
                </c:pt>
                <c:pt idx="134">
                  <c:v>43558</c:v>
                </c:pt>
                <c:pt idx="135">
                  <c:v>43559</c:v>
                </c:pt>
                <c:pt idx="136">
                  <c:v>43560</c:v>
                </c:pt>
                <c:pt idx="137">
                  <c:v>43561</c:v>
                </c:pt>
                <c:pt idx="138">
                  <c:v>43562</c:v>
                </c:pt>
                <c:pt idx="139">
                  <c:v>43563</c:v>
                </c:pt>
                <c:pt idx="140">
                  <c:v>43564</c:v>
                </c:pt>
                <c:pt idx="141">
                  <c:v>43565</c:v>
                </c:pt>
                <c:pt idx="142">
                  <c:v>43566</c:v>
                </c:pt>
                <c:pt idx="143">
                  <c:v>43567</c:v>
                </c:pt>
                <c:pt idx="144">
                  <c:v>43568</c:v>
                </c:pt>
                <c:pt idx="145">
                  <c:v>43569</c:v>
                </c:pt>
                <c:pt idx="146">
                  <c:v>43570</c:v>
                </c:pt>
                <c:pt idx="147">
                  <c:v>43571</c:v>
                </c:pt>
                <c:pt idx="148">
                  <c:v>43572</c:v>
                </c:pt>
                <c:pt idx="149">
                  <c:v>43573</c:v>
                </c:pt>
                <c:pt idx="150">
                  <c:v>43574</c:v>
                </c:pt>
                <c:pt idx="151">
                  <c:v>43575</c:v>
                </c:pt>
                <c:pt idx="152">
                  <c:v>43576</c:v>
                </c:pt>
                <c:pt idx="153">
                  <c:v>43577</c:v>
                </c:pt>
                <c:pt idx="154">
                  <c:v>43578</c:v>
                </c:pt>
                <c:pt idx="155">
                  <c:v>43579</c:v>
                </c:pt>
                <c:pt idx="156">
                  <c:v>43580</c:v>
                </c:pt>
                <c:pt idx="157">
                  <c:v>43581</c:v>
                </c:pt>
                <c:pt idx="158">
                  <c:v>43582</c:v>
                </c:pt>
                <c:pt idx="159">
                  <c:v>43583</c:v>
                </c:pt>
                <c:pt idx="160">
                  <c:v>43584</c:v>
                </c:pt>
                <c:pt idx="161">
                  <c:v>43585</c:v>
                </c:pt>
                <c:pt idx="162">
                  <c:v>43586</c:v>
                </c:pt>
                <c:pt idx="163">
                  <c:v>43587</c:v>
                </c:pt>
                <c:pt idx="164">
                  <c:v>43588</c:v>
                </c:pt>
                <c:pt idx="165">
                  <c:v>43589</c:v>
                </c:pt>
                <c:pt idx="166">
                  <c:v>43590</c:v>
                </c:pt>
                <c:pt idx="167">
                  <c:v>43591</c:v>
                </c:pt>
                <c:pt idx="168">
                  <c:v>43592</c:v>
                </c:pt>
                <c:pt idx="169">
                  <c:v>43593</c:v>
                </c:pt>
                <c:pt idx="170">
                  <c:v>43594</c:v>
                </c:pt>
                <c:pt idx="171">
                  <c:v>43595</c:v>
                </c:pt>
                <c:pt idx="172">
                  <c:v>43596</c:v>
                </c:pt>
                <c:pt idx="173">
                  <c:v>43597</c:v>
                </c:pt>
                <c:pt idx="174">
                  <c:v>43598</c:v>
                </c:pt>
                <c:pt idx="175">
                  <c:v>43599</c:v>
                </c:pt>
                <c:pt idx="176">
                  <c:v>43600</c:v>
                </c:pt>
                <c:pt idx="177">
                  <c:v>43601</c:v>
                </c:pt>
                <c:pt idx="178">
                  <c:v>43602</c:v>
                </c:pt>
                <c:pt idx="179">
                  <c:v>43603</c:v>
                </c:pt>
                <c:pt idx="180">
                  <c:v>43604</c:v>
                </c:pt>
                <c:pt idx="181">
                  <c:v>43605</c:v>
                </c:pt>
                <c:pt idx="182">
                  <c:v>43606</c:v>
                </c:pt>
                <c:pt idx="183">
                  <c:v>43607</c:v>
                </c:pt>
                <c:pt idx="184">
                  <c:v>43608</c:v>
                </c:pt>
                <c:pt idx="185">
                  <c:v>43609</c:v>
                </c:pt>
                <c:pt idx="186">
                  <c:v>43610</c:v>
                </c:pt>
                <c:pt idx="187">
                  <c:v>43611</c:v>
                </c:pt>
                <c:pt idx="188">
                  <c:v>43612</c:v>
                </c:pt>
                <c:pt idx="189">
                  <c:v>43613</c:v>
                </c:pt>
                <c:pt idx="190">
                  <c:v>43614</c:v>
                </c:pt>
                <c:pt idx="191">
                  <c:v>43615</c:v>
                </c:pt>
                <c:pt idx="192">
                  <c:v>43616</c:v>
                </c:pt>
                <c:pt idx="193">
                  <c:v>43617</c:v>
                </c:pt>
                <c:pt idx="194">
                  <c:v>43618</c:v>
                </c:pt>
                <c:pt idx="195">
                  <c:v>43619</c:v>
                </c:pt>
                <c:pt idx="196">
                  <c:v>43620</c:v>
                </c:pt>
                <c:pt idx="197">
                  <c:v>43621</c:v>
                </c:pt>
                <c:pt idx="198">
                  <c:v>43622</c:v>
                </c:pt>
                <c:pt idx="199">
                  <c:v>43623</c:v>
                </c:pt>
                <c:pt idx="200">
                  <c:v>43624</c:v>
                </c:pt>
                <c:pt idx="201">
                  <c:v>43625</c:v>
                </c:pt>
                <c:pt idx="202">
                  <c:v>43626</c:v>
                </c:pt>
                <c:pt idx="203">
                  <c:v>43627</c:v>
                </c:pt>
                <c:pt idx="204">
                  <c:v>43628</c:v>
                </c:pt>
                <c:pt idx="205">
                  <c:v>43629</c:v>
                </c:pt>
                <c:pt idx="206">
                  <c:v>43630</c:v>
                </c:pt>
                <c:pt idx="207">
                  <c:v>43631</c:v>
                </c:pt>
                <c:pt idx="208">
                  <c:v>43632</c:v>
                </c:pt>
                <c:pt idx="209">
                  <c:v>43633</c:v>
                </c:pt>
                <c:pt idx="210">
                  <c:v>43634</c:v>
                </c:pt>
                <c:pt idx="211">
                  <c:v>43635</c:v>
                </c:pt>
                <c:pt idx="212">
                  <c:v>43636</c:v>
                </c:pt>
                <c:pt idx="213">
                  <c:v>43637</c:v>
                </c:pt>
                <c:pt idx="214">
                  <c:v>43638</c:v>
                </c:pt>
                <c:pt idx="215">
                  <c:v>43639</c:v>
                </c:pt>
                <c:pt idx="216">
                  <c:v>43640</c:v>
                </c:pt>
                <c:pt idx="217">
                  <c:v>43641</c:v>
                </c:pt>
                <c:pt idx="218">
                  <c:v>43642</c:v>
                </c:pt>
                <c:pt idx="219">
                  <c:v>43643</c:v>
                </c:pt>
                <c:pt idx="220">
                  <c:v>43644</c:v>
                </c:pt>
                <c:pt idx="221">
                  <c:v>43645</c:v>
                </c:pt>
                <c:pt idx="222">
                  <c:v>43646</c:v>
                </c:pt>
                <c:pt idx="223">
                  <c:v>43647</c:v>
                </c:pt>
                <c:pt idx="224">
                  <c:v>43648</c:v>
                </c:pt>
                <c:pt idx="225">
                  <c:v>43649</c:v>
                </c:pt>
                <c:pt idx="226">
                  <c:v>43650</c:v>
                </c:pt>
                <c:pt idx="227">
                  <c:v>43651</c:v>
                </c:pt>
                <c:pt idx="228">
                  <c:v>43652</c:v>
                </c:pt>
                <c:pt idx="229">
                  <c:v>43653</c:v>
                </c:pt>
                <c:pt idx="230">
                  <c:v>43654</c:v>
                </c:pt>
                <c:pt idx="231">
                  <c:v>43655</c:v>
                </c:pt>
                <c:pt idx="232">
                  <c:v>43656</c:v>
                </c:pt>
                <c:pt idx="233">
                  <c:v>43657</c:v>
                </c:pt>
                <c:pt idx="234">
                  <c:v>43658</c:v>
                </c:pt>
                <c:pt idx="235">
                  <c:v>43659</c:v>
                </c:pt>
                <c:pt idx="236">
                  <c:v>43660</c:v>
                </c:pt>
                <c:pt idx="237">
                  <c:v>43661</c:v>
                </c:pt>
                <c:pt idx="238">
                  <c:v>43662</c:v>
                </c:pt>
                <c:pt idx="239">
                  <c:v>43663</c:v>
                </c:pt>
                <c:pt idx="240">
                  <c:v>43664</c:v>
                </c:pt>
                <c:pt idx="241">
                  <c:v>43665</c:v>
                </c:pt>
                <c:pt idx="242">
                  <c:v>43666</c:v>
                </c:pt>
                <c:pt idx="243">
                  <c:v>43667</c:v>
                </c:pt>
                <c:pt idx="244">
                  <c:v>43668</c:v>
                </c:pt>
                <c:pt idx="245">
                  <c:v>43669</c:v>
                </c:pt>
                <c:pt idx="246">
                  <c:v>43670</c:v>
                </c:pt>
                <c:pt idx="247">
                  <c:v>43671</c:v>
                </c:pt>
                <c:pt idx="248">
                  <c:v>43672</c:v>
                </c:pt>
                <c:pt idx="249">
                  <c:v>43673</c:v>
                </c:pt>
                <c:pt idx="250">
                  <c:v>43674</c:v>
                </c:pt>
                <c:pt idx="251">
                  <c:v>43675</c:v>
                </c:pt>
                <c:pt idx="252">
                  <c:v>43676</c:v>
                </c:pt>
                <c:pt idx="253">
                  <c:v>43677</c:v>
                </c:pt>
                <c:pt idx="254">
                  <c:v>43678</c:v>
                </c:pt>
                <c:pt idx="255">
                  <c:v>43679</c:v>
                </c:pt>
                <c:pt idx="256">
                  <c:v>43680</c:v>
                </c:pt>
                <c:pt idx="257">
                  <c:v>43681</c:v>
                </c:pt>
                <c:pt idx="258">
                  <c:v>43682</c:v>
                </c:pt>
                <c:pt idx="259">
                  <c:v>43683</c:v>
                </c:pt>
                <c:pt idx="260">
                  <c:v>43684</c:v>
                </c:pt>
                <c:pt idx="261">
                  <c:v>43685</c:v>
                </c:pt>
                <c:pt idx="262">
                  <c:v>43686</c:v>
                </c:pt>
                <c:pt idx="263">
                  <c:v>43687</c:v>
                </c:pt>
                <c:pt idx="264">
                  <c:v>43688</c:v>
                </c:pt>
                <c:pt idx="265">
                  <c:v>43689</c:v>
                </c:pt>
                <c:pt idx="266">
                  <c:v>43690</c:v>
                </c:pt>
                <c:pt idx="267">
                  <c:v>43691</c:v>
                </c:pt>
                <c:pt idx="268">
                  <c:v>43692</c:v>
                </c:pt>
                <c:pt idx="269">
                  <c:v>43693</c:v>
                </c:pt>
                <c:pt idx="270">
                  <c:v>43694</c:v>
                </c:pt>
                <c:pt idx="271">
                  <c:v>43695</c:v>
                </c:pt>
                <c:pt idx="272">
                  <c:v>43696</c:v>
                </c:pt>
                <c:pt idx="273">
                  <c:v>43697</c:v>
                </c:pt>
                <c:pt idx="274">
                  <c:v>43698</c:v>
                </c:pt>
                <c:pt idx="275">
                  <c:v>43699</c:v>
                </c:pt>
                <c:pt idx="276">
                  <c:v>43700</c:v>
                </c:pt>
                <c:pt idx="277">
                  <c:v>43701</c:v>
                </c:pt>
                <c:pt idx="278">
                  <c:v>43702</c:v>
                </c:pt>
                <c:pt idx="279">
                  <c:v>43703</c:v>
                </c:pt>
                <c:pt idx="280">
                  <c:v>43704</c:v>
                </c:pt>
                <c:pt idx="281">
                  <c:v>43705</c:v>
                </c:pt>
                <c:pt idx="282">
                  <c:v>43706</c:v>
                </c:pt>
                <c:pt idx="283">
                  <c:v>43707</c:v>
                </c:pt>
                <c:pt idx="284">
                  <c:v>43708</c:v>
                </c:pt>
                <c:pt idx="285">
                  <c:v>43709</c:v>
                </c:pt>
                <c:pt idx="286">
                  <c:v>43710</c:v>
                </c:pt>
                <c:pt idx="287">
                  <c:v>43711</c:v>
                </c:pt>
                <c:pt idx="288">
                  <c:v>43712</c:v>
                </c:pt>
                <c:pt idx="289">
                  <c:v>43713</c:v>
                </c:pt>
                <c:pt idx="290">
                  <c:v>43714</c:v>
                </c:pt>
                <c:pt idx="291">
                  <c:v>43715</c:v>
                </c:pt>
                <c:pt idx="292">
                  <c:v>43716</c:v>
                </c:pt>
                <c:pt idx="293">
                  <c:v>43717</c:v>
                </c:pt>
                <c:pt idx="294">
                  <c:v>43718</c:v>
                </c:pt>
                <c:pt idx="295">
                  <c:v>43719</c:v>
                </c:pt>
                <c:pt idx="296">
                  <c:v>43720</c:v>
                </c:pt>
                <c:pt idx="297">
                  <c:v>43721</c:v>
                </c:pt>
                <c:pt idx="298">
                  <c:v>43722</c:v>
                </c:pt>
                <c:pt idx="299">
                  <c:v>43723</c:v>
                </c:pt>
                <c:pt idx="300">
                  <c:v>43724</c:v>
                </c:pt>
                <c:pt idx="301">
                  <c:v>43725</c:v>
                </c:pt>
                <c:pt idx="302">
                  <c:v>43726</c:v>
                </c:pt>
                <c:pt idx="303">
                  <c:v>43727</c:v>
                </c:pt>
                <c:pt idx="304">
                  <c:v>43728</c:v>
                </c:pt>
                <c:pt idx="305">
                  <c:v>43729</c:v>
                </c:pt>
                <c:pt idx="306">
                  <c:v>43730</c:v>
                </c:pt>
                <c:pt idx="307">
                  <c:v>43731</c:v>
                </c:pt>
                <c:pt idx="308">
                  <c:v>43732</c:v>
                </c:pt>
                <c:pt idx="309">
                  <c:v>43733</c:v>
                </c:pt>
                <c:pt idx="310">
                  <c:v>43734</c:v>
                </c:pt>
                <c:pt idx="311">
                  <c:v>43735</c:v>
                </c:pt>
                <c:pt idx="312">
                  <c:v>43736</c:v>
                </c:pt>
                <c:pt idx="313">
                  <c:v>43737</c:v>
                </c:pt>
                <c:pt idx="314">
                  <c:v>43738</c:v>
                </c:pt>
                <c:pt idx="315">
                  <c:v>43739</c:v>
                </c:pt>
                <c:pt idx="316">
                  <c:v>43740</c:v>
                </c:pt>
                <c:pt idx="317">
                  <c:v>43741</c:v>
                </c:pt>
                <c:pt idx="318">
                  <c:v>43742</c:v>
                </c:pt>
                <c:pt idx="319">
                  <c:v>43743</c:v>
                </c:pt>
                <c:pt idx="320">
                  <c:v>43744</c:v>
                </c:pt>
                <c:pt idx="321">
                  <c:v>43745</c:v>
                </c:pt>
                <c:pt idx="322">
                  <c:v>43746</c:v>
                </c:pt>
                <c:pt idx="323">
                  <c:v>43747</c:v>
                </c:pt>
                <c:pt idx="324">
                  <c:v>43748</c:v>
                </c:pt>
                <c:pt idx="325">
                  <c:v>43749</c:v>
                </c:pt>
                <c:pt idx="326">
                  <c:v>43750</c:v>
                </c:pt>
                <c:pt idx="327">
                  <c:v>43751</c:v>
                </c:pt>
                <c:pt idx="328">
                  <c:v>43752</c:v>
                </c:pt>
                <c:pt idx="329">
                  <c:v>43753</c:v>
                </c:pt>
                <c:pt idx="330">
                  <c:v>43754</c:v>
                </c:pt>
                <c:pt idx="331">
                  <c:v>43755</c:v>
                </c:pt>
                <c:pt idx="332">
                  <c:v>43756</c:v>
                </c:pt>
                <c:pt idx="333">
                  <c:v>43757</c:v>
                </c:pt>
                <c:pt idx="334">
                  <c:v>43758</c:v>
                </c:pt>
                <c:pt idx="335">
                  <c:v>43759</c:v>
                </c:pt>
                <c:pt idx="336">
                  <c:v>43760</c:v>
                </c:pt>
                <c:pt idx="337">
                  <c:v>43761</c:v>
                </c:pt>
                <c:pt idx="338">
                  <c:v>43762</c:v>
                </c:pt>
                <c:pt idx="339">
                  <c:v>43763</c:v>
                </c:pt>
                <c:pt idx="340">
                  <c:v>43764</c:v>
                </c:pt>
                <c:pt idx="341">
                  <c:v>43765</c:v>
                </c:pt>
                <c:pt idx="342">
                  <c:v>43766</c:v>
                </c:pt>
                <c:pt idx="343">
                  <c:v>43767</c:v>
                </c:pt>
                <c:pt idx="344">
                  <c:v>43768</c:v>
                </c:pt>
                <c:pt idx="345">
                  <c:v>43769</c:v>
                </c:pt>
                <c:pt idx="346">
                  <c:v>43770</c:v>
                </c:pt>
                <c:pt idx="347">
                  <c:v>43771</c:v>
                </c:pt>
                <c:pt idx="348">
                  <c:v>43772</c:v>
                </c:pt>
                <c:pt idx="349">
                  <c:v>43773</c:v>
                </c:pt>
                <c:pt idx="350">
                  <c:v>43774</c:v>
                </c:pt>
                <c:pt idx="351">
                  <c:v>43775</c:v>
                </c:pt>
                <c:pt idx="352">
                  <c:v>43776</c:v>
                </c:pt>
                <c:pt idx="353">
                  <c:v>43777</c:v>
                </c:pt>
                <c:pt idx="354">
                  <c:v>43778</c:v>
                </c:pt>
                <c:pt idx="355">
                  <c:v>43779</c:v>
                </c:pt>
                <c:pt idx="356">
                  <c:v>43780</c:v>
                </c:pt>
                <c:pt idx="357">
                  <c:v>43781</c:v>
                </c:pt>
                <c:pt idx="358">
                  <c:v>43782</c:v>
                </c:pt>
                <c:pt idx="359">
                  <c:v>43783</c:v>
                </c:pt>
                <c:pt idx="360">
                  <c:v>43784</c:v>
                </c:pt>
                <c:pt idx="361">
                  <c:v>43785</c:v>
                </c:pt>
                <c:pt idx="362">
                  <c:v>43786</c:v>
                </c:pt>
                <c:pt idx="363">
                  <c:v>43787</c:v>
                </c:pt>
                <c:pt idx="364">
                  <c:v>43788</c:v>
                </c:pt>
                <c:pt idx="365">
                  <c:v>43789</c:v>
                </c:pt>
                <c:pt idx="366">
                  <c:v>43790</c:v>
                </c:pt>
                <c:pt idx="367">
                  <c:v>43791</c:v>
                </c:pt>
                <c:pt idx="368">
                  <c:v>43792</c:v>
                </c:pt>
                <c:pt idx="369">
                  <c:v>43793</c:v>
                </c:pt>
                <c:pt idx="370">
                  <c:v>43794</c:v>
                </c:pt>
                <c:pt idx="371">
                  <c:v>43795</c:v>
                </c:pt>
                <c:pt idx="372">
                  <c:v>43796</c:v>
                </c:pt>
                <c:pt idx="373">
                  <c:v>43797</c:v>
                </c:pt>
                <c:pt idx="374">
                  <c:v>43798</c:v>
                </c:pt>
                <c:pt idx="375">
                  <c:v>43799</c:v>
                </c:pt>
                <c:pt idx="376">
                  <c:v>43800</c:v>
                </c:pt>
                <c:pt idx="377">
                  <c:v>43801</c:v>
                </c:pt>
                <c:pt idx="378">
                  <c:v>43802</c:v>
                </c:pt>
                <c:pt idx="379">
                  <c:v>43803</c:v>
                </c:pt>
                <c:pt idx="380">
                  <c:v>43804</c:v>
                </c:pt>
                <c:pt idx="381">
                  <c:v>43805</c:v>
                </c:pt>
                <c:pt idx="382">
                  <c:v>43806</c:v>
                </c:pt>
                <c:pt idx="383">
                  <c:v>43807</c:v>
                </c:pt>
                <c:pt idx="384">
                  <c:v>43808</c:v>
                </c:pt>
                <c:pt idx="385">
                  <c:v>43809</c:v>
                </c:pt>
                <c:pt idx="386">
                  <c:v>43810</c:v>
                </c:pt>
                <c:pt idx="387">
                  <c:v>43811</c:v>
                </c:pt>
                <c:pt idx="388">
                  <c:v>43812</c:v>
                </c:pt>
                <c:pt idx="389">
                  <c:v>43813</c:v>
                </c:pt>
                <c:pt idx="390">
                  <c:v>43814</c:v>
                </c:pt>
                <c:pt idx="391">
                  <c:v>43815</c:v>
                </c:pt>
                <c:pt idx="392">
                  <c:v>43816</c:v>
                </c:pt>
                <c:pt idx="393">
                  <c:v>43817</c:v>
                </c:pt>
                <c:pt idx="394">
                  <c:v>43818</c:v>
                </c:pt>
                <c:pt idx="395">
                  <c:v>43819</c:v>
                </c:pt>
                <c:pt idx="396">
                  <c:v>43820</c:v>
                </c:pt>
                <c:pt idx="397">
                  <c:v>43821</c:v>
                </c:pt>
                <c:pt idx="398">
                  <c:v>43822</c:v>
                </c:pt>
                <c:pt idx="399">
                  <c:v>43823</c:v>
                </c:pt>
                <c:pt idx="400">
                  <c:v>43824</c:v>
                </c:pt>
                <c:pt idx="401">
                  <c:v>43825</c:v>
                </c:pt>
                <c:pt idx="402">
                  <c:v>43826</c:v>
                </c:pt>
                <c:pt idx="403">
                  <c:v>43827</c:v>
                </c:pt>
                <c:pt idx="404">
                  <c:v>43828</c:v>
                </c:pt>
                <c:pt idx="405">
                  <c:v>43829</c:v>
                </c:pt>
                <c:pt idx="406">
                  <c:v>43830</c:v>
                </c:pt>
                <c:pt idx="407">
                  <c:v>43831</c:v>
                </c:pt>
                <c:pt idx="408">
                  <c:v>43832</c:v>
                </c:pt>
                <c:pt idx="409">
                  <c:v>43833</c:v>
                </c:pt>
                <c:pt idx="410">
                  <c:v>43834</c:v>
                </c:pt>
                <c:pt idx="411">
                  <c:v>43835</c:v>
                </c:pt>
                <c:pt idx="412">
                  <c:v>43836</c:v>
                </c:pt>
                <c:pt idx="413">
                  <c:v>43837</c:v>
                </c:pt>
                <c:pt idx="414">
                  <c:v>43838</c:v>
                </c:pt>
                <c:pt idx="415">
                  <c:v>43839</c:v>
                </c:pt>
                <c:pt idx="416">
                  <c:v>43840</c:v>
                </c:pt>
                <c:pt idx="417">
                  <c:v>43841</c:v>
                </c:pt>
                <c:pt idx="418">
                  <c:v>43842</c:v>
                </c:pt>
                <c:pt idx="419">
                  <c:v>43843</c:v>
                </c:pt>
                <c:pt idx="420">
                  <c:v>43844</c:v>
                </c:pt>
                <c:pt idx="421">
                  <c:v>43845</c:v>
                </c:pt>
                <c:pt idx="422">
                  <c:v>43846</c:v>
                </c:pt>
                <c:pt idx="423">
                  <c:v>43847</c:v>
                </c:pt>
                <c:pt idx="424">
                  <c:v>43848</c:v>
                </c:pt>
                <c:pt idx="425">
                  <c:v>43849</c:v>
                </c:pt>
                <c:pt idx="426">
                  <c:v>43850</c:v>
                </c:pt>
                <c:pt idx="427">
                  <c:v>43851</c:v>
                </c:pt>
                <c:pt idx="428">
                  <c:v>43852</c:v>
                </c:pt>
                <c:pt idx="429">
                  <c:v>43853</c:v>
                </c:pt>
                <c:pt idx="430">
                  <c:v>43854</c:v>
                </c:pt>
                <c:pt idx="431">
                  <c:v>43855</c:v>
                </c:pt>
                <c:pt idx="432">
                  <c:v>43856</c:v>
                </c:pt>
                <c:pt idx="433">
                  <c:v>43857</c:v>
                </c:pt>
                <c:pt idx="434">
                  <c:v>43858</c:v>
                </c:pt>
                <c:pt idx="435">
                  <c:v>43859</c:v>
                </c:pt>
                <c:pt idx="436">
                  <c:v>43860</c:v>
                </c:pt>
                <c:pt idx="437">
                  <c:v>43861</c:v>
                </c:pt>
                <c:pt idx="438">
                  <c:v>43862</c:v>
                </c:pt>
                <c:pt idx="439">
                  <c:v>43863</c:v>
                </c:pt>
                <c:pt idx="440">
                  <c:v>43864</c:v>
                </c:pt>
                <c:pt idx="441">
                  <c:v>43865</c:v>
                </c:pt>
                <c:pt idx="442">
                  <c:v>43866</c:v>
                </c:pt>
                <c:pt idx="443">
                  <c:v>43867</c:v>
                </c:pt>
                <c:pt idx="444">
                  <c:v>43868</c:v>
                </c:pt>
                <c:pt idx="445">
                  <c:v>43869</c:v>
                </c:pt>
                <c:pt idx="446">
                  <c:v>43870</c:v>
                </c:pt>
                <c:pt idx="447">
                  <c:v>43871</c:v>
                </c:pt>
                <c:pt idx="448">
                  <c:v>43872</c:v>
                </c:pt>
                <c:pt idx="449">
                  <c:v>43873</c:v>
                </c:pt>
                <c:pt idx="450">
                  <c:v>43874</c:v>
                </c:pt>
                <c:pt idx="451">
                  <c:v>43875</c:v>
                </c:pt>
                <c:pt idx="452">
                  <c:v>43876</c:v>
                </c:pt>
                <c:pt idx="453">
                  <c:v>43877</c:v>
                </c:pt>
                <c:pt idx="454">
                  <c:v>43878</c:v>
                </c:pt>
                <c:pt idx="455">
                  <c:v>43879</c:v>
                </c:pt>
                <c:pt idx="456">
                  <c:v>43880</c:v>
                </c:pt>
                <c:pt idx="457">
                  <c:v>43881</c:v>
                </c:pt>
                <c:pt idx="458">
                  <c:v>43882</c:v>
                </c:pt>
                <c:pt idx="459">
                  <c:v>43883</c:v>
                </c:pt>
                <c:pt idx="460">
                  <c:v>43884</c:v>
                </c:pt>
                <c:pt idx="461">
                  <c:v>43885</c:v>
                </c:pt>
                <c:pt idx="462">
                  <c:v>43886</c:v>
                </c:pt>
                <c:pt idx="463">
                  <c:v>43887</c:v>
                </c:pt>
                <c:pt idx="464">
                  <c:v>43888</c:v>
                </c:pt>
                <c:pt idx="465">
                  <c:v>43889</c:v>
                </c:pt>
                <c:pt idx="466">
                  <c:v>43890</c:v>
                </c:pt>
                <c:pt idx="467">
                  <c:v>43891</c:v>
                </c:pt>
                <c:pt idx="468">
                  <c:v>43892</c:v>
                </c:pt>
                <c:pt idx="469">
                  <c:v>43893</c:v>
                </c:pt>
                <c:pt idx="470">
                  <c:v>43894</c:v>
                </c:pt>
                <c:pt idx="471">
                  <c:v>43895</c:v>
                </c:pt>
                <c:pt idx="472">
                  <c:v>43896</c:v>
                </c:pt>
                <c:pt idx="473">
                  <c:v>43897</c:v>
                </c:pt>
                <c:pt idx="474">
                  <c:v>43898</c:v>
                </c:pt>
                <c:pt idx="475">
                  <c:v>43899</c:v>
                </c:pt>
                <c:pt idx="476">
                  <c:v>43900</c:v>
                </c:pt>
                <c:pt idx="477">
                  <c:v>43901</c:v>
                </c:pt>
                <c:pt idx="478">
                  <c:v>43902</c:v>
                </c:pt>
                <c:pt idx="479">
                  <c:v>43903</c:v>
                </c:pt>
                <c:pt idx="480">
                  <c:v>43904</c:v>
                </c:pt>
                <c:pt idx="481">
                  <c:v>43905</c:v>
                </c:pt>
                <c:pt idx="482">
                  <c:v>43906</c:v>
                </c:pt>
                <c:pt idx="483">
                  <c:v>43907</c:v>
                </c:pt>
                <c:pt idx="484">
                  <c:v>43908</c:v>
                </c:pt>
                <c:pt idx="485">
                  <c:v>43909</c:v>
                </c:pt>
                <c:pt idx="486">
                  <c:v>43910</c:v>
                </c:pt>
                <c:pt idx="487">
                  <c:v>43911</c:v>
                </c:pt>
                <c:pt idx="488">
                  <c:v>43912</c:v>
                </c:pt>
                <c:pt idx="489">
                  <c:v>43913</c:v>
                </c:pt>
                <c:pt idx="490">
                  <c:v>43914</c:v>
                </c:pt>
                <c:pt idx="491">
                  <c:v>43915</c:v>
                </c:pt>
                <c:pt idx="492">
                  <c:v>43916</c:v>
                </c:pt>
                <c:pt idx="493">
                  <c:v>43917</c:v>
                </c:pt>
                <c:pt idx="494">
                  <c:v>43918</c:v>
                </c:pt>
                <c:pt idx="495">
                  <c:v>43919</c:v>
                </c:pt>
                <c:pt idx="496">
                  <c:v>43920</c:v>
                </c:pt>
                <c:pt idx="497">
                  <c:v>43921</c:v>
                </c:pt>
                <c:pt idx="498">
                  <c:v>43922</c:v>
                </c:pt>
                <c:pt idx="499">
                  <c:v>43923</c:v>
                </c:pt>
                <c:pt idx="500">
                  <c:v>43924</c:v>
                </c:pt>
                <c:pt idx="501">
                  <c:v>43925</c:v>
                </c:pt>
                <c:pt idx="502">
                  <c:v>43926</c:v>
                </c:pt>
                <c:pt idx="503">
                  <c:v>43927</c:v>
                </c:pt>
                <c:pt idx="504">
                  <c:v>43928</c:v>
                </c:pt>
                <c:pt idx="505">
                  <c:v>43929</c:v>
                </c:pt>
                <c:pt idx="506">
                  <c:v>43930</c:v>
                </c:pt>
                <c:pt idx="507">
                  <c:v>43931</c:v>
                </c:pt>
                <c:pt idx="508">
                  <c:v>43932</c:v>
                </c:pt>
                <c:pt idx="509">
                  <c:v>43933</c:v>
                </c:pt>
                <c:pt idx="510">
                  <c:v>43934</c:v>
                </c:pt>
                <c:pt idx="511">
                  <c:v>43935</c:v>
                </c:pt>
                <c:pt idx="512">
                  <c:v>43936</c:v>
                </c:pt>
                <c:pt idx="513">
                  <c:v>43937</c:v>
                </c:pt>
                <c:pt idx="514">
                  <c:v>43938</c:v>
                </c:pt>
                <c:pt idx="515">
                  <c:v>43939</c:v>
                </c:pt>
                <c:pt idx="516">
                  <c:v>43940</c:v>
                </c:pt>
                <c:pt idx="517">
                  <c:v>43941</c:v>
                </c:pt>
                <c:pt idx="518">
                  <c:v>43942</c:v>
                </c:pt>
                <c:pt idx="519">
                  <c:v>43943</c:v>
                </c:pt>
                <c:pt idx="520">
                  <c:v>43944</c:v>
                </c:pt>
                <c:pt idx="521">
                  <c:v>43945</c:v>
                </c:pt>
                <c:pt idx="522">
                  <c:v>43946</c:v>
                </c:pt>
                <c:pt idx="523">
                  <c:v>43947</c:v>
                </c:pt>
                <c:pt idx="524">
                  <c:v>43948</c:v>
                </c:pt>
                <c:pt idx="525">
                  <c:v>43949</c:v>
                </c:pt>
                <c:pt idx="526">
                  <c:v>43950</c:v>
                </c:pt>
                <c:pt idx="527">
                  <c:v>43951</c:v>
                </c:pt>
                <c:pt idx="528">
                  <c:v>43952</c:v>
                </c:pt>
                <c:pt idx="529">
                  <c:v>43953</c:v>
                </c:pt>
                <c:pt idx="530">
                  <c:v>43954</c:v>
                </c:pt>
                <c:pt idx="531">
                  <c:v>43955</c:v>
                </c:pt>
                <c:pt idx="532">
                  <c:v>43956</c:v>
                </c:pt>
                <c:pt idx="533">
                  <c:v>43957</c:v>
                </c:pt>
                <c:pt idx="534">
                  <c:v>43958</c:v>
                </c:pt>
                <c:pt idx="535">
                  <c:v>43959</c:v>
                </c:pt>
                <c:pt idx="536">
                  <c:v>43960</c:v>
                </c:pt>
                <c:pt idx="537">
                  <c:v>43961</c:v>
                </c:pt>
                <c:pt idx="538">
                  <c:v>43962</c:v>
                </c:pt>
                <c:pt idx="539">
                  <c:v>43963</c:v>
                </c:pt>
                <c:pt idx="540">
                  <c:v>43964</c:v>
                </c:pt>
                <c:pt idx="541">
                  <c:v>43965</c:v>
                </c:pt>
                <c:pt idx="542">
                  <c:v>43966</c:v>
                </c:pt>
                <c:pt idx="543">
                  <c:v>43967</c:v>
                </c:pt>
                <c:pt idx="544">
                  <c:v>43968</c:v>
                </c:pt>
                <c:pt idx="545">
                  <c:v>43969</c:v>
                </c:pt>
                <c:pt idx="546">
                  <c:v>43970</c:v>
                </c:pt>
                <c:pt idx="547">
                  <c:v>43971</c:v>
                </c:pt>
                <c:pt idx="548">
                  <c:v>43972</c:v>
                </c:pt>
                <c:pt idx="549">
                  <c:v>43973</c:v>
                </c:pt>
                <c:pt idx="550">
                  <c:v>43974</c:v>
                </c:pt>
                <c:pt idx="551">
                  <c:v>43975</c:v>
                </c:pt>
                <c:pt idx="552">
                  <c:v>43976</c:v>
                </c:pt>
                <c:pt idx="553">
                  <c:v>43977</c:v>
                </c:pt>
              </c:numCache>
            </c:numRef>
          </c:cat>
          <c:val>
            <c:numRef>
              <c:f>运行数据!$GE$7:$GE$999</c:f>
              <c:numCache>
                <c:formatCode>#,##0_ </c:formatCode>
                <c:ptCount val="993"/>
                <c:pt idx="0">
                  <c:v>10703</c:v>
                </c:pt>
                <c:pt idx="1">
                  <c:v>11308</c:v>
                </c:pt>
                <c:pt idx="2">
                  <c:v>10580</c:v>
                </c:pt>
                <c:pt idx="3">
                  <c:v>10469</c:v>
                </c:pt>
                <c:pt idx="4">
                  <c:v>10546</c:v>
                </c:pt>
                <c:pt idx="5">
                  <c:v>9759</c:v>
                </c:pt>
                <c:pt idx="6">
                  <c:v>10051</c:v>
                </c:pt>
                <c:pt idx="7">
                  <c:v>10066</c:v>
                </c:pt>
                <c:pt idx="8">
                  <c:v>9210</c:v>
                </c:pt>
                <c:pt idx="9">
                  <c:v>9605</c:v>
                </c:pt>
                <c:pt idx="10">
                  <c:v>9713</c:v>
                </c:pt>
                <c:pt idx="11">
                  <c:v>9599</c:v>
                </c:pt>
                <c:pt idx="12">
                  <c:v>10198</c:v>
                </c:pt>
                <c:pt idx="13">
                  <c:v>9972</c:v>
                </c:pt>
                <c:pt idx="14">
                  <c:v>10402</c:v>
                </c:pt>
                <c:pt idx="15">
                  <c:v>9949</c:v>
                </c:pt>
                <c:pt idx="16">
                  <c:v>10122</c:v>
                </c:pt>
                <c:pt idx="17">
                  <c:v>10136</c:v>
                </c:pt>
                <c:pt idx="18">
                  <c:v>10073</c:v>
                </c:pt>
                <c:pt idx="19">
                  <c:v>9667</c:v>
                </c:pt>
                <c:pt idx="20">
                  <c:v>9777</c:v>
                </c:pt>
                <c:pt idx="21">
                  <c:v>9130</c:v>
                </c:pt>
                <c:pt idx="22">
                  <c:v>8713</c:v>
                </c:pt>
                <c:pt idx="23">
                  <c:v>8630</c:v>
                </c:pt>
                <c:pt idx="24">
                  <c:v>7963</c:v>
                </c:pt>
                <c:pt idx="25">
                  <c:v>8617</c:v>
                </c:pt>
                <c:pt idx="26">
                  <c:v>7869</c:v>
                </c:pt>
                <c:pt idx="27">
                  <c:v>7748</c:v>
                </c:pt>
                <c:pt idx="28">
                  <c:v>8112</c:v>
                </c:pt>
                <c:pt idx="29">
                  <c:v>7732</c:v>
                </c:pt>
                <c:pt idx="30">
                  <c:v>7642</c:v>
                </c:pt>
                <c:pt idx="31">
                  <c:v>8009</c:v>
                </c:pt>
                <c:pt idx="32">
                  <c:v>8261</c:v>
                </c:pt>
                <c:pt idx="33">
                  <c:v>8131</c:v>
                </c:pt>
                <c:pt idx="34">
                  <c:v>8438</c:v>
                </c:pt>
                <c:pt idx="35">
                  <c:v>8576</c:v>
                </c:pt>
                <c:pt idx="36">
                  <c:v>9559</c:v>
                </c:pt>
                <c:pt idx="37">
                  <c:v>9128</c:v>
                </c:pt>
                <c:pt idx="38">
                  <c:v>10323</c:v>
                </c:pt>
                <c:pt idx="39">
                  <c:v>7698</c:v>
                </c:pt>
                <c:pt idx="40">
                  <c:v>9516</c:v>
                </c:pt>
                <c:pt idx="41">
                  <c:v>7966</c:v>
                </c:pt>
                <c:pt idx="42">
                  <c:v>7789</c:v>
                </c:pt>
                <c:pt idx="43">
                  <c:v>7357</c:v>
                </c:pt>
                <c:pt idx="44">
                  <c:v>7011</c:v>
                </c:pt>
                <c:pt idx="45">
                  <c:v>7625</c:v>
                </c:pt>
                <c:pt idx="46">
                  <c:v>7445</c:v>
                </c:pt>
                <c:pt idx="47">
                  <c:v>6817</c:v>
                </c:pt>
                <c:pt idx="48">
                  <c:v>6536</c:v>
                </c:pt>
                <c:pt idx="49">
                  <c:v>5432</c:v>
                </c:pt>
                <c:pt idx="50">
                  <c:v>6208</c:v>
                </c:pt>
                <c:pt idx="51">
                  <c:v>7965</c:v>
                </c:pt>
                <c:pt idx="52">
                  <c:v>6720</c:v>
                </c:pt>
                <c:pt idx="53">
                  <c:v>6205</c:v>
                </c:pt>
                <c:pt idx="54">
                  <c:v>6670</c:v>
                </c:pt>
                <c:pt idx="55">
                  <c:v>7280</c:v>
                </c:pt>
                <c:pt idx="56">
                  <c:v>8030</c:v>
                </c:pt>
                <c:pt idx="57">
                  <c:v>7118</c:v>
                </c:pt>
                <c:pt idx="58">
                  <c:v>6021</c:v>
                </c:pt>
                <c:pt idx="59">
                  <c:v>7357</c:v>
                </c:pt>
                <c:pt idx="60">
                  <c:v>8035</c:v>
                </c:pt>
                <c:pt idx="61">
                  <c:v>6891</c:v>
                </c:pt>
                <c:pt idx="62">
                  <c:v>6284</c:v>
                </c:pt>
                <c:pt idx="63">
                  <c:v>6299</c:v>
                </c:pt>
                <c:pt idx="64">
                  <c:v>6971</c:v>
                </c:pt>
                <c:pt idx="65">
                  <c:v>7514</c:v>
                </c:pt>
                <c:pt idx="66">
                  <c:v>7630</c:v>
                </c:pt>
                <c:pt idx="67">
                  <c:v>6341</c:v>
                </c:pt>
                <c:pt idx="68">
                  <c:v>5833</c:v>
                </c:pt>
                <c:pt idx="69">
                  <c:v>5955</c:v>
                </c:pt>
                <c:pt idx="70">
                  <c:v>6336</c:v>
                </c:pt>
                <c:pt idx="71">
                  <c:v>5866</c:v>
                </c:pt>
                <c:pt idx="72">
                  <c:v>5756</c:v>
                </c:pt>
                <c:pt idx="73">
                  <c:v>6022</c:v>
                </c:pt>
                <c:pt idx="74">
                  <c:v>5743</c:v>
                </c:pt>
                <c:pt idx="75">
                  <c:v>5794</c:v>
                </c:pt>
                <c:pt idx="76">
                  <c:v>5611</c:v>
                </c:pt>
                <c:pt idx="77">
                  <c:v>5192</c:v>
                </c:pt>
                <c:pt idx="78">
                  <c:v>5214</c:v>
                </c:pt>
                <c:pt idx="79">
                  <c:v>6498</c:v>
                </c:pt>
                <c:pt idx="80">
                  <c:v>6713</c:v>
                </c:pt>
                <c:pt idx="81">
                  <c:v>5986</c:v>
                </c:pt>
                <c:pt idx="82">
                  <c:v>5508</c:v>
                </c:pt>
                <c:pt idx="83">
                  <c:v>5100</c:v>
                </c:pt>
                <c:pt idx="84">
                  <c:v>5595</c:v>
                </c:pt>
                <c:pt idx="85">
                  <c:v>5369</c:v>
                </c:pt>
                <c:pt idx="86">
                  <c:v>5424</c:v>
                </c:pt>
                <c:pt idx="87">
                  <c:v>5750</c:v>
                </c:pt>
                <c:pt idx="88">
                  <c:v>5674</c:v>
                </c:pt>
                <c:pt idx="89">
                  <c:v>5507</c:v>
                </c:pt>
                <c:pt idx="90">
                  <c:v>6457</c:v>
                </c:pt>
                <c:pt idx="91">
                  <c:v>6519</c:v>
                </c:pt>
                <c:pt idx="92">
                  <c:v>7185</c:v>
                </c:pt>
                <c:pt idx="93">
                  <c:v>8483</c:v>
                </c:pt>
                <c:pt idx="94">
                  <c:v>8882</c:v>
                </c:pt>
                <c:pt idx="95">
                  <c:v>6950</c:v>
                </c:pt>
                <c:pt idx="96">
                  <c:v>5427</c:v>
                </c:pt>
                <c:pt idx="97">
                  <c:v>5141</c:v>
                </c:pt>
                <c:pt idx="98">
                  <c:v>5917</c:v>
                </c:pt>
                <c:pt idx="99">
                  <c:v>7208</c:v>
                </c:pt>
                <c:pt idx="100">
                  <c:v>6225</c:v>
                </c:pt>
                <c:pt idx="101">
                  <c:v>7314</c:v>
                </c:pt>
                <c:pt idx="102">
                  <c:v>7142</c:v>
                </c:pt>
                <c:pt idx="103">
                  <c:v>5969</c:v>
                </c:pt>
                <c:pt idx="104">
                  <c:v>6317</c:v>
                </c:pt>
                <c:pt idx="105">
                  <c:v>7061</c:v>
                </c:pt>
                <c:pt idx="106">
                  <c:v>5677</c:v>
                </c:pt>
                <c:pt idx="107">
                  <c:v>5740</c:v>
                </c:pt>
                <c:pt idx="108">
                  <c:v>5801</c:v>
                </c:pt>
                <c:pt idx="109">
                  <c:v>5665</c:v>
                </c:pt>
                <c:pt idx="110">
                  <c:v>5358</c:v>
                </c:pt>
                <c:pt idx="111">
                  <c:v>5703</c:v>
                </c:pt>
                <c:pt idx="112">
                  <c:v>6133</c:v>
                </c:pt>
                <c:pt idx="113">
                  <c:v>6207</c:v>
                </c:pt>
                <c:pt idx="114">
                  <c:v>6353</c:v>
                </c:pt>
                <c:pt idx="115">
                  <c:v>5635</c:v>
                </c:pt>
                <c:pt idx="116">
                  <c:v>4758</c:v>
                </c:pt>
                <c:pt idx="117">
                  <c:v>5745</c:v>
                </c:pt>
                <c:pt idx="118">
                  <c:v>6441</c:v>
                </c:pt>
                <c:pt idx="119">
                  <c:v>6447</c:v>
                </c:pt>
                <c:pt idx="120">
                  <c:v>5409</c:v>
                </c:pt>
                <c:pt idx="121">
                  <c:v>6323</c:v>
                </c:pt>
                <c:pt idx="122">
                  <c:v>5400</c:v>
                </c:pt>
                <c:pt idx="123">
                  <c:v>5408</c:v>
                </c:pt>
                <c:pt idx="124">
                  <c:v>5736</c:v>
                </c:pt>
                <c:pt idx="125">
                  <c:v>5969</c:v>
                </c:pt>
                <c:pt idx="126">
                  <c:v>6100</c:v>
                </c:pt>
                <c:pt idx="127">
                  <c:v>5003</c:v>
                </c:pt>
                <c:pt idx="128">
                  <c:v>4887</c:v>
                </c:pt>
                <c:pt idx="129">
                  <c:v>5732</c:v>
                </c:pt>
                <c:pt idx="130">
                  <c:v>5928</c:v>
                </c:pt>
                <c:pt idx="131">
                  <c:v>6056</c:v>
                </c:pt>
                <c:pt idx="132">
                  <c:v>5870</c:v>
                </c:pt>
                <c:pt idx="133">
                  <c:v>6004</c:v>
                </c:pt>
                <c:pt idx="134">
                  <c:v>6456</c:v>
                </c:pt>
                <c:pt idx="135">
                  <c:v>7272</c:v>
                </c:pt>
                <c:pt idx="136">
                  <c:v>6599</c:v>
                </c:pt>
                <c:pt idx="137">
                  <c:v>6238</c:v>
                </c:pt>
                <c:pt idx="138">
                  <c:v>6792</c:v>
                </c:pt>
                <c:pt idx="139">
                  <c:v>6755</c:v>
                </c:pt>
                <c:pt idx="140">
                  <c:v>6964</c:v>
                </c:pt>
                <c:pt idx="141">
                  <c:v>4965</c:v>
                </c:pt>
                <c:pt idx="142">
                  <c:v>4270</c:v>
                </c:pt>
                <c:pt idx="143">
                  <c:v>4049</c:v>
                </c:pt>
                <c:pt idx="144">
                  <c:v>3871</c:v>
                </c:pt>
                <c:pt idx="145">
                  <c:v>3663</c:v>
                </c:pt>
                <c:pt idx="146">
                  <c:v>4189</c:v>
                </c:pt>
                <c:pt idx="147">
                  <c:v>3939</c:v>
                </c:pt>
                <c:pt idx="148">
                  <c:v>3806</c:v>
                </c:pt>
                <c:pt idx="149">
                  <c:v>3830</c:v>
                </c:pt>
                <c:pt idx="150">
                  <c:v>4024</c:v>
                </c:pt>
                <c:pt idx="151">
                  <c:v>2013</c:v>
                </c:pt>
                <c:pt idx="152">
                  <c:v>3863</c:v>
                </c:pt>
                <c:pt idx="153">
                  <c:v>4108</c:v>
                </c:pt>
                <c:pt idx="154">
                  <c:v>4683</c:v>
                </c:pt>
                <c:pt idx="155">
                  <c:v>4566</c:v>
                </c:pt>
                <c:pt idx="156">
                  <c:v>3502</c:v>
                </c:pt>
                <c:pt idx="157">
                  <c:v>3121</c:v>
                </c:pt>
                <c:pt idx="158">
                  <c:v>3991</c:v>
                </c:pt>
                <c:pt idx="159">
                  <c:v>4950</c:v>
                </c:pt>
                <c:pt idx="160">
                  <c:v>4922</c:v>
                </c:pt>
                <c:pt idx="161">
                  <c:v>5861</c:v>
                </c:pt>
                <c:pt idx="162">
                  <c:v>5861</c:v>
                </c:pt>
                <c:pt idx="163">
                  <c:v>6656</c:v>
                </c:pt>
                <c:pt idx="164">
                  <c:v>6392</c:v>
                </c:pt>
                <c:pt idx="165">
                  <c:v>6595</c:v>
                </c:pt>
                <c:pt idx="166">
                  <c:v>6544</c:v>
                </c:pt>
                <c:pt idx="167">
                  <c:v>6839</c:v>
                </c:pt>
                <c:pt idx="168">
                  <c:v>6531</c:v>
                </c:pt>
                <c:pt idx="169">
                  <c:v>6648</c:v>
                </c:pt>
                <c:pt idx="170">
                  <c:v>6581</c:v>
                </c:pt>
                <c:pt idx="171">
                  <c:v>6995</c:v>
                </c:pt>
                <c:pt idx="172">
                  <c:v>6670</c:v>
                </c:pt>
                <c:pt idx="173">
                  <c:v>5719</c:v>
                </c:pt>
                <c:pt idx="174">
                  <c:v>5575</c:v>
                </c:pt>
                <c:pt idx="175">
                  <c:v>5931</c:v>
                </c:pt>
                <c:pt idx="176">
                  <c:v>6161</c:v>
                </c:pt>
                <c:pt idx="177">
                  <c:v>5387</c:v>
                </c:pt>
                <c:pt idx="178">
                  <c:v>5123</c:v>
                </c:pt>
                <c:pt idx="179">
                  <c:v>5293</c:v>
                </c:pt>
                <c:pt idx="180">
                  <c:v>4883</c:v>
                </c:pt>
                <c:pt idx="181">
                  <c:v>5021</c:v>
                </c:pt>
                <c:pt idx="182">
                  <c:v>5187</c:v>
                </c:pt>
                <c:pt idx="183">
                  <c:v>5527</c:v>
                </c:pt>
                <c:pt idx="184">
                  <c:v>5391</c:v>
                </c:pt>
                <c:pt idx="185">
                  <c:v>5138</c:v>
                </c:pt>
                <c:pt idx="186">
                  <c:v>4792</c:v>
                </c:pt>
                <c:pt idx="187">
                  <c:v>4947</c:v>
                </c:pt>
                <c:pt idx="188">
                  <c:v>5327</c:v>
                </c:pt>
                <c:pt idx="189">
                  <c:v>6116</c:v>
                </c:pt>
                <c:pt idx="190">
                  <c:v>6161</c:v>
                </c:pt>
                <c:pt idx="191">
                  <c:v>6044</c:v>
                </c:pt>
                <c:pt idx="192">
                  <c:v>5335</c:v>
                </c:pt>
                <c:pt idx="193">
                  <c:v>4646</c:v>
                </c:pt>
                <c:pt idx="194">
                  <c:v>6029</c:v>
                </c:pt>
                <c:pt idx="195">
                  <c:v>6402</c:v>
                </c:pt>
                <c:pt idx="196">
                  <c:v>6518</c:v>
                </c:pt>
                <c:pt idx="197">
                  <c:v>6866</c:v>
                </c:pt>
                <c:pt idx="198">
                  <c:v>5861</c:v>
                </c:pt>
                <c:pt idx="199">
                  <c:v>5183</c:v>
                </c:pt>
                <c:pt idx="200">
                  <c:v>4974</c:v>
                </c:pt>
                <c:pt idx="201">
                  <c:v>5254</c:v>
                </c:pt>
                <c:pt idx="202">
                  <c:v>4889</c:v>
                </c:pt>
                <c:pt idx="203">
                  <c:v>4747</c:v>
                </c:pt>
                <c:pt idx="204">
                  <c:v>5528</c:v>
                </c:pt>
                <c:pt idx="205">
                  <c:v>5668</c:v>
                </c:pt>
                <c:pt idx="206">
                  <c:v>5706</c:v>
                </c:pt>
                <c:pt idx="207">
                  <c:v>5726</c:v>
                </c:pt>
                <c:pt idx="208">
                  <c:v>5729</c:v>
                </c:pt>
                <c:pt idx="209">
                  <c:v>5643</c:v>
                </c:pt>
                <c:pt idx="210">
                  <c:v>5345</c:v>
                </c:pt>
                <c:pt idx="211">
                  <c:v>5276</c:v>
                </c:pt>
                <c:pt idx="212">
                  <c:v>4713</c:v>
                </c:pt>
                <c:pt idx="213">
                  <c:v>4557</c:v>
                </c:pt>
                <c:pt idx="214">
                  <c:v>4559</c:v>
                </c:pt>
                <c:pt idx="215">
                  <c:v>4664</c:v>
                </c:pt>
                <c:pt idx="216">
                  <c:v>4633</c:v>
                </c:pt>
                <c:pt idx="217">
                  <c:v>4312</c:v>
                </c:pt>
                <c:pt idx="218">
                  <c:v>4486</c:v>
                </c:pt>
                <c:pt idx="219">
                  <c:v>4755</c:v>
                </c:pt>
                <c:pt idx="220">
                  <c:v>4793</c:v>
                </c:pt>
                <c:pt idx="221">
                  <c:v>4902</c:v>
                </c:pt>
                <c:pt idx="222">
                  <c:v>2837</c:v>
                </c:pt>
                <c:pt idx="223">
                  <c:v>4807</c:v>
                </c:pt>
                <c:pt idx="224">
                  <c:v>4761</c:v>
                </c:pt>
                <c:pt idx="225">
                  <c:v>4964</c:v>
                </c:pt>
                <c:pt idx="226">
                  <c:v>4849</c:v>
                </c:pt>
                <c:pt idx="227">
                  <c:v>4745</c:v>
                </c:pt>
                <c:pt idx="228">
                  <c:v>4622</c:v>
                </c:pt>
                <c:pt idx="229">
                  <c:v>4180</c:v>
                </c:pt>
                <c:pt idx="230">
                  <c:v>4154</c:v>
                </c:pt>
                <c:pt idx="231">
                  <c:v>3861</c:v>
                </c:pt>
                <c:pt idx="232">
                  <c:v>4106</c:v>
                </c:pt>
                <c:pt idx="233">
                  <c:v>4346</c:v>
                </c:pt>
                <c:pt idx="234">
                  <c:v>4388</c:v>
                </c:pt>
                <c:pt idx="235">
                  <c:v>4170</c:v>
                </c:pt>
                <c:pt idx="236">
                  <c:v>4472</c:v>
                </c:pt>
                <c:pt idx="237">
                  <c:v>4418</c:v>
                </c:pt>
                <c:pt idx="238">
                  <c:v>4103</c:v>
                </c:pt>
                <c:pt idx="239">
                  <c:v>4039</c:v>
                </c:pt>
                <c:pt idx="240">
                  <c:v>4292</c:v>
                </c:pt>
                <c:pt idx="241">
                  <c:v>4370</c:v>
                </c:pt>
                <c:pt idx="242">
                  <c:v>4578</c:v>
                </c:pt>
                <c:pt idx="243">
                  <c:v>4647</c:v>
                </c:pt>
                <c:pt idx="244">
                  <c:v>4500</c:v>
                </c:pt>
                <c:pt idx="245">
                  <c:v>4877</c:v>
                </c:pt>
                <c:pt idx="246">
                  <c:v>4885</c:v>
                </c:pt>
                <c:pt idx="247">
                  <c:v>4631</c:v>
                </c:pt>
                <c:pt idx="248">
                  <c:v>4658</c:v>
                </c:pt>
                <c:pt idx="249">
                  <c:v>4756</c:v>
                </c:pt>
                <c:pt idx="250">
                  <c:v>4603</c:v>
                </c:pt>
                <c:pt idx="251">
                  <c:v>4776</c:v>
                </c:pt>
                <c:pt idx="252">
                  <c:v>5412</c:v>
                </c:pt>
                <c:pt idx="253">
                  <c:v>5714</c:v>
                </c:pt>
                <c:pt idx="254">
                  <c:v>5424</c:v>
                </c:pt>
                <c:pt idx="255">
                  <c:v>5135</c:v>
                </c:pt>
                <c:pt idx="256">
                  <c:v>5073</c:v>
                </c:pt>
                <c:pt idx="257">
                  <c:v>4713</c:v>
                </c:pt>
                <c:pt idx="258">
                  <c:v>4679</c:v>
                </c:pt>
                <c:pt idx="259">
                  <c:v>4362</c:v>
                </c:pt>
                <c:pt idx="260">
                  <c:v>4464</c:v>
                </c:pt>
                <c:pt idx="261">
                  <c:v>4684</c:v>
                </c:pt>
                <c:pt idx="262">
                  <c:v>4402</c:v>
                </c:pt>
                <c:pt idx="263">
                  <c:v>4251</c:v>
                </c:pt>
                <c:pt idx="264">
                  <c:v>4038</c:v>
                </c:pt>
                <c:pt idx="265">
                  <c:v>4084</c:v>
                </c:pt>
                <c:pt idx="266">
                  <c:v>3846</c:v>
                </c:pt>
                <c:pt idx="267">
                  <c:v>3951</c:v>
                </c:pt>
                <c:pt idx="268">
                  <c:v>3829</c:v>
                </c:pt>
                <c:pt idx="269">
                  <c:v>3691</c:v>
                </c:pt>
                <c:pt idx="270">
                  <c:v>3494</c:v>
                </c:pt>
                <c:pt idx="271">
                  <c:v>3596</c:v>
                </c:pt>
                <c:pt idx="272">
                  <c:v>3993</c:v>
                </c:pt>
                <c:pt idx="273">
                  <c:v>4133</c:v>
                </c:pt>
                <c:pt idx="274">
                  <c:v>4185</c:v>
                </c:pt>
                <c:pt idx="275">
                  <c:v>4240</c:v>
                </c:pt>
                <c:pt idx="276">
                  <c:v>4239</c:v>
                </c:pt>
                <c:pt idx="277">
                  <c:v>4342</c:v>
                </c:pt>
                <c:pt idx="278">
                  <c:v>4283</c:v>
                </c:pt>
                <c:pt idx="279">
                  <c:v>4484</c:v>
                </c:pt>
                <c:pt idx="280">
                  <c:v>4476</c:v>
                </c:pt>
                <c:pt idx="281">
                  <c:v>4363</c:v>
                </c:pt>
                <c:pt idx="282">
                  <c:v>4088</c:v>
                </c:pt>
                <c:pt idx="283">
                  <c:v>4292</c:v>
                </c:pt>
                <c:pt idx="284">
                  <c:v>4056</c:v>
                </c:pt>
                <c:pt idx="285">
                  <c:v>4124</c:v>
                </c:pt>
                <c:pt idx="286">
                  <c:v>3788</c:v>
                </c:pt>
                <c:pt idx="287">
                  <c:v>3966</c:v>
                </c:pt>
                <c:pt idx="288">
                  <c:v>3958</c:v>
                </c:pt>
                <c:pt idx="289">
                  <c:v>4029</c:v>
                </c:pt>
                <c:pt idx="290">
                  <c:v>4168</c:v>
                </c:pt>
                <c:pt idx="291">
                  <c:v>4323</c:v>
                </c:pt>
                <c:pt idx="292">
                  <c:v>4305</c:v>
                </c:pt>
                <c:pt idx="293">
                  <c:v>4553</c:v>
                </c:pt>
                <c:pt idx="294">
                  <c:v>4277</c:v>
                </c:pt>
                <c:pt idx="295">
                  <c:v>4628</c:v>
                </c:pt>
                <c:pt idx="296">
                  <c:v>4401</c:v>
                </c:pt>
                <c:pt idx="297">
                  <c:v>4565</c:v>
                </c:pt>
                <c:pt idx="298">
                  <c:v>4629</c:v>
                </c:pt>
                <c:pt idx="299">
                  <c:v>4506</c:v>
                </c:pt>
                <c:pt idx="300">
                  <c:v>4400</c:v>
                </c:pt>
                <c:pt idx="301">
                  <c:v>4394</c:v>
                </c:pt>
                <c:pt idx="302">
                  <c:v>4297</c:v>
                </c:pt>
                <c:pt idx="303">
                  <c:v>4321</c:v>
                </c:pt>
                <c:pt idx="304">
                  <c:v>3998</c:v>
                </c:pt>
                <c:pt idx="305">
                  <c:v>3876</c:v>
                </c:pt>
                <c:pt idx="306">
                  <c:v>3762</c:v>
                </c:pt>
                <c:pt idx="307">
                  <c:v>3840</c:v>
                </c:pt>
                <c:pt idx="308">
                  <c:v>3902</c:v>
                </c:pt>
                <c:pt idx="309">
                  <c:v>3932</c:v>
                </c:pt>
                <c:pt idx="310">
                  <c:v>3835</c:v>
                </c:pt>
                <c:pt idx="311">
                  <c:v>3892</c:v>
                </c:pt>
                <c:pt idx="312">
                  <c:v>4028</c:v>
                </c:pt>
                <c:pt idx="313">
                  <c:v>4095</c:v>
                </c:pt>
                <c:pt idx="314">
                  <c:v>4044</c:v>
                </c:pt>
                <c:pt idx="315">
                  <c:v>3770</c:v>
                </c:pt>
                <c:pt idx="316">
                  <c:v>3858</c:v>
                </c:pt>
                <c:pt idx="317">
                  <c:v>3862</c:v>
                </c:pt>
                <c:pt idx="318">
                  <c:v>3702</c:v>
                </c:pt>
                <c:pt idx="319">
                  <c:v>3626</c:v>
                </c:pt>
                <c:pt idx="320">
                  <c:v>3498</c:v>
                </c:pt>
                <c:pt idx="321">
                  <c:v>3435</c:v>
                </c:pt>
                <c:pt idx="322">
                  <c:v>3520</c:v>
                </c:pt>
                <c:pt idx="323">
                  <c:v>3333</c:v>
                </c:pt>
                <c:pt idx="324">
                  <c:v>3777</c:v>
                </c:pt>
                <c:pt idx="325">
                  <c:v>3894</c:v>
                </c:pt>
                <c:pt idx="326">
                  <c:v>3777</c:v>
                </c:pt>
                <c:pt idx="327">
                  <c:v>3813</c:v>
                </c:pt>
                <c:pt idx="328">
                  <c:v>3803</c:v>
                </c:pt>
                <c:pt idx="329">
                  <c:v>3786</c:v>
                </c:pt>
                <c:pt idx="330">
                  <c:v>3528</c:v>
                </c:pt>
                <c:pt idx="331">
                  <c:v>3376</c:v>
                </c:pt>
                <c:pt idx="332">
                  <c:v>3621</c:v>
                </c:pt>
                <c:pt idx="333">
                  <c:v>3762</c:v>
                </c:pt>
                <c:pt idx="334">
                  <c:v>3899</c:v>
                </c:pt>
                <c:pt idx="335">
                  <c:v>3989</c:v>
                </c:pt>
                <c:pt idx="336">
                  <c:v>3908</c:v>
                </c:pt>
                <c:pt idx="337">
                  <c:v>3953</c:v>
                </c:pt>
                <c:pt idx="338">
                  <c:v>3829</c:v>
                </c:pt>
                <c:pt idx="339">
                  <c:v>3829</c:v>
                </c:pt>
                <c:pt idx="340">
                  <c:v>3449</c:v>
                </c:pt>
                <c:pt idx="341">
                  <c:v>3480</c:v>
                </c:pt>
                <c:pt idx="342">
                  <c:v>3687</c:v>
                </c:pt>
                <c:pt idx="343">
                  <c:v>3809</c:v>
                </c:pt>
                <c:pt idx="344">
                  <c:v>3797</c:v>
                </c:pt>
                <c:pt idx="345">
                  <c:v>3864</c:v>
                </c:pt>
                <c:pt idx="346">
                  <c:v>3859</c:v>
                </c:pt>
                <c:pt idx="347">
                  <c:v>4052</c:v>
                </c:pt>
                <c:pt idx="348">
                  <c:v>3991</c:v>
                </c:pt>
                <c:pt idx="349">
                  <c:v>3867</c:v>
                </c:pt>
                <c:pt idx="350">
                  <c:v>3783</c:v>
                </c:pt>
                <c:pt idx="351">
                  <c:v>3888</c:v>
                </c:pt>
                <c:pt idx="352">
                  <c:v>3817</c:v>
                </c:pt>
                <c:pt idx="353">
                  <c:v>3611</c:v>
                </c:pt>
                <c:pt idx="354">
                  <c:v>3579</c:v>
                </c:pt>
                <c:pt idx="355">
                  <c:v>3722</c:v>
                </c:pt>
                <c:pt idx="356">
                  <c:v>3770</c:v>
                </c:pt>
                <c:pt idx="357">
                  <c:v>3778</c:v>
                </c:pt>
                <c:pt idx="358">
                  <c:v>3939</c:v>
                </c:pt>
                <c:pt idx="359">
                  <c:v>4828</c:v>
                </c:pt>
                <c:pt idx="360">
                  <c:v>5463</c:v>
                </c:pt>
                <c:pt idx="361">
                  <c:v>5535</c:v>
                </c:pt>
                <c:pt idx="362">
                  <c:v>5495</c:v>
                </c:pt>
                <c:pt idx="363">
                  <c:v>5106</c:v>
                </c:pt>
                <c:pt idx="364">
                  <c:v>3967</c:v>
                </c:pt>
                <c:pt idx="365">
                  <c:v>4200</c:v>
                </c:pt>
                <c:pt idx="366">
                  <c:v>4510</c:v>
                </c:pt>
                <c:pt idx="367">
                  <c:v>4919</c:v>
                </c:pt>
                <c:pt idx="368">
                  <c:v>4161</c:v>
                </c:pt>
                <c:pt idx="369">
                  <c:v>4943</c:v>
                </c:pt>
                <c:pt idx="370">
                  <c:v>4755</c:v>
                </c:pt>
                <c:pt idx="371">
                  <c:v>4235</c:v>
                </c:pt>
                <c:pt idx="372">
                  <c:v>4143</c:v>
                </c:pt>
                <c:pt idx="373">
                  <c:v>4280</c:v>
                </c:pt>
                <c:pt idx="374">
                  <c:v>4445</c:v>
                </c:pt>
                <c:pt idx="375">
                  <c:v>4442</c:v>
                </c:pt>
                <c:pt idx="376">
                  <c:v>4140</c:v>
                </c:pt>
                <c:pt idx="377">
                  <c:v>3611</c:v>
                </c:pt>
                <c:pt idx="378">
                  <c:v>3821</c:v>
                </c:pt>
                <c:pt idx="379">
                  <c:v>3940</c:v>
                </c:pt>
                <c:pt idx="380">
                  <c:v>4053</c:v>
                </c:pt>
                <c:pt idx="381">
                  <c:v>4014</c:v>
                </c:pt>
                <c:pt idx="382">
                  <c:v>4133</c:v>
                </c:pt>
                <c:pt idx="383">
                  <c:v>4213</c:v>
                </c:pt>
                <c:pt idx="384">
                  <c:v>4323</c:v>
                </c:pt>
                <c:pt idx="385">
                  <c:v>4044</c:v>
                </c:pt>
                <c:pt idx="386">
                  <c:v>4280</c:v>
                </c:pt>
                <c:pt idx="387">
                  <c:v>4460</c:v>
                </c:pt>
                <c:pt idx="388">
                  <c:v>4621</c:v>
                </c:pt>
                <c:pt idx="389">
                  <c:v>4372</c:v>
                </c:pt>
                <c:pt idx="390">
                  <c:v>4490</c:v>
                </c:pt>
                <c:pt idx="391">
                  <c:v>4258</c:v>
                </c:pt>
                <c:pt idx="392">
                  <c:v>4041</c:v>
                </c:pt>
                <c:pt idx="393">
                  <c:v>3745</c:v>
                </c:pt>
                <c:pt idx="394">
                  <c:v>4006</c:v>
                </c:pt>
                <c:pt idx="395">
                  <c:v>3995</c:v>
                </c:pt>
                <c:pt idx="396">
                  <c:v>4093</c:v>
                </c:pt>
                <c:pt idx="397">
                  <c:v>4315</c:v>
                </c:pt>
                <c:pt idx="398">
                  <c:v>3717</c:v>
                </c:pt>
                <c:pt idx="399">
                  <c:v>3779</c:v>
                </c:pt>
                <c:pt idx="400">
                  <c:v>3736</c:v>
                </c:pt>
                <c:pt idx="401">
                  <c:v>3836</c:v>
                </c:pt>
                <c:pt idx="402">
                  <c:v>4057</c:v>
                </c:pt>
                <c:pt idx="403">
                  <c:v>4090</c:v>
                </c:pt>
                <c:pt idx="404">
                  <c:v>4066</c:v>
                </c:pt>
                <c:pt idx="405">
                  <c:v>4222</c:v>
                </c:pt>
                <c:pt idx="406">
                  <c:v>4489</c:v>
                </c:pt>
                <c:pt idx="407">
                  <c:v>4207</c:v>
                </c:pt>
                <c:pt idx="408">
                  <c:v>4284</c:v>
                </c:pt>
                <c:pt idx="409">
                  <c:v>4316</c:v>
                </c:pt>
                <c:pt idx="410">
                  <c:v>4539</c:v>
                </c:pt>
                <c:pt idx="411">
                  <c:v>4379</c:v>
                </c:pt>
                <c:pt idx="412">
                  <c:v>4339</c:v>
                </c:pt>
                <c:pt idx="413">
                  <c:v>4260</c:v>
                </c:pt>
                <c:pt idx="414">
                  <c:v>4393</c:v>
                </c:pt>
                <c:pt idx="415">
                  <c:v>4367</c:v>
                </c:pt>
                <c:pt idx="416">
                  <c:v>4209</c:v>
                </c:pt>
                <c:pt idx="417">
                  <c:v>4439</c:v>
                </c:pt>
                <c:pt idx="418">
                  <c:v>4321</c:v>
                </c:pt>
                <c:pt idx="419">
                  <c:v>3896</c:v>
                </c:pt>
                <c:pt idx="420">
                  <c:v>3714</c:v>
                </c:pt>
                <c:pt idx="421">
                  <c:v>3688</c:v>
                </c:pt>
                <c:pt idx="422">
                  <c:v>4323</c:v>
                </c:pt>
                <c:pt idx="423">
                  <c:v>4314</c:v>
                </c:pt>
                <c:pt idx="424">
                  <c:v>4711</c:v>
                </c:pt>
                <c:pt idx="425">
                  <c:v>5115</c:v>
                </c:pt>
                <c:pt idx="426">
                  <c:v>4827</c:v>
                </c:pt>
                <c:pt idx="427">
                  <c:v>3645</c:v>
                </c:pt>
                <c:pt idx="428">
                  <c:v>3429</c:v>
                </c:pt>
                <c:pt idx="429">
                  <c:v>3640</c:v>
                </c:pt>
                <c:pt idx="430">
                  <c:v>3771</c:v>
                </c:pt>
                <c:pt idx="431">
                  <c:v>3945</c:v>
                </c:pt>
                <c:pt idx="432">
                  <c:v>4333</c:v>
                </c:pt>
                <c:pt idx="433">
                  <c:v>4023</c:v>
                </c:pt>
                <c:pt idx="434">
                  <c:v>3867</c:v>
                </c:pt>
                <c:pt idx="435">
                  <c:v>3746</c:v>
                </c:pt>
                <c:pt idx="436">
                  <c:v>3847</c:v>
                </c:pt>
                <c:pt idx="437">
                  <c:v>3878</c:v>
                </c:pt>
                <c:pt idx="438">
                  <c:v>3864</c:v>
                </c:pt>
                <c:pt idx="439">
                  <c:v>4059</c:v>
                </c:pt>
                <c:pt idx="440">
                  <c:v>3940</c:v>
                </c:pt>
                <c:pt idx="441">
                  <c:v>3677</c:v>
                </c:pt>
                <c:pt idx="442">
                  <c:v>3523</c:v>
                </c:pt>
                <c:pt idx="443">
                  <c:v>3689</c:v>
                </c:pt>
                <c:pt idx="444">
                  <c:v>3741</c:v>
                </c:pt>
                <c:pt idx="445">
                  <c:v>3687</c:v>
                </c:pt>
                <c:pt idx="446">
                  <c:v>3613</c:v>
                </c:pt>
                <c:pt idx="447">
                  <c:v>3396</c:v>
                </c:pt>
                <c:pt idx="448">
                  <c:v>3106</c:v>
                </c:pt>
                <c:pt idx="449">
                  <c:v>2934</c:v>
                </c:pt>
                <c:pt idx="450">
                  <c:v>3052</c:v>
                </c:pt>
                <c:pt idx="451">
                  <c:v>2914</c:v>
                </c:pt>
                <c:pt idx="452">
                  <c:v>2840</c:v>
                </c:pt>
                <c:pt idx="453">
                  <c:v>2617</c:v>
                </c:pt>
                <c:pt idx="454">
                  <c:v>2563</c:v>
                </c:pt>
                <c:pt idx="455">
                  <c:v>2564</c:v>
                </c:pt>
                <c:pt idx="456">
                  <c:v>2187</c:v>
                </c:pt>
                <c:pt idx="457">
                  <c:v>2826</c:v>
                </c:pt>
                <c:pt idx="458">
                  <c:v>2947</c:v>
                </c:pt>
                <c:pt idx="459">
                  <c:v>3083</c:v>
                </c:pt>
                <c:pt idx="460">
                  <c:v>2980</c:v>
                </c:pt>
                <c:pt idx="461">
                  <c:v>2786</c:v>
                </c:pt>
                <c:pt idx="462">
                  <c:v>3220</c:v>
                </c:pt>
                <c:pt idx="463">
                  <c:v>3405</c:v>
                </c:pt>
                <c:pt idx="464">
                  <c:v>3307</c:v>
                </c:pt>
                <c:pt idx="465">
                  <c:v>3557</c:v>
                </c:pt>
                <c:pt idx="466">
                  <c:v>3359</c:v>
                </c:pt>
                <c:pt idx="467">
                  <c:v>3336</c:v>
                </c:pt>
                <c:pt idx="468">
                  <c:v>3293</c:v>
                </c:pt>
                <c:pt idx="469">
                  <c:v>3269</c:v>
                </c:pt>
                <c:pt idx="470">
                  <c:v>3293</c:v>
                </c:pt>
                <c:pt idx="471">
                  <c:v>3377</c:v>
                </c:pt>
                <c:pt idx="472">
                  <c:v>3391</c:v>
                </c:pt>
                <c:pt idx="473">
                  <c:v>3260</c:v>
                </c:pt>
                <c:pt idx="474">
                  <c:v>3222</c:v>
                </c:pt>
                <c:pt idx="475">
                  <c:v>3100</c:v>
                </c:pt>
                <c:pt idx="476">
                  <c:v>3224</c:v>
                </c:pt>
                <c:pt idx="477">
                  <c:v>3408</c:v>
                </c:pt>
                <c:pt idx="478">
                  <c:v>3573</c:v>
                </c:pt>
                <c:pt idx="479">
                  <c:v>3671</c:v>
                </c:pt>
                <c:pt idx="480">
                  <c:v>3686</c:v>
                </c:pt>
                <c:pt idx="481">
                  <c:v>3755</c:v>
                </c:pt>
                <c:pt idx="482">
                  <c:v>3692</c:v>
                </c:pt>
                <c:pt idx="483">
                  <c:v>3544</c:v>
                </c:pt>
                <c:pt idx="484">
                  <c:v>3699</c:v>
                </c:pt>
                <c:pt idx="485">
                  <c:v>3670</c:v>
                </c:pt>
                <c:pt idx="486">
                  <c:v>3534</c:v>
                </c:pt>
                <c:pt idx="487">
                  <c:v>3508</c:v>
                </c:pt>
                <c:pt idx="488">
                  <c:v>3500</c:v>
                </c:pt>
                <c:pt idx="489">
                  <c:v>3465</c:v>
                </c:pt>
                <c:pt idx="490">
                  <c:v>3439</c:v>
                </c:pt>
                <c:pt idx="491">
                  <c:v>3411</c:v>
                </c:pt>
                <c:pt idx="492">
                  <c:v>3536</c:v>
                </c:pt>
                <c:pt idx="493">
                  <c:v>3516</c:v>
                </c:pt>
                <c:pt idx="494">
                  <c:v>3331</c:v>
                </c:pt>
                <c:pt idx="495">
                  <c:v>3224</c:v>
                </c:pt>
                <c:pt idx="496">
                  <c:v>3253</c:v>
                </c:pt>
                <c:pt idx="497">
                  <c:v>3180</c:v>
                </c:pt>
                <c:pt idx="498">
                  <c:v>3308</c:v>
                </c:pt>
                <c:pt idx="499">
                  <c:v>3645</c:v>
                </c:pt>
                <c:pt idx="500">
                  <c:v>3428</c:v>
                </c:pt>
                <c:pt idx="501">
                  <c:v>3511</c:v>
                </c:pt>
                <c:pt idx="502">
                  <c:v>3626</c:v>
                </c:pt>
                <c:pt idx="503">
                  <c:v>3534</c:v>
                </c:pt>
                <c:pt idx="504">
                  <c:v>3489</c:v>
                </c:pt>
                <c:pt idx="505">
                  <c:v>3564</c:v>
                </c:pt>
                <c:pt idx="506">
                  <c:v>3564</c:v>
                </c:pt>
                <c:pt idx="507">
                  <c:v>3468</c:v>
                </c:pt>
                <c:pt idx="508">
                  <c:v>3488</c:v>
                </c:pt>
                <c:pt idx="509">
                  <c:v>3346</c:v>
                </c:pt>
                <c:pt idx="510">
                  <c:v>3478</c:v>
                </c:pt>
                <c:pt idx="511">
                  <c:v>3742</c:v>
                </c:pt>
                <c:pt idx="512">
                  <c:v>3845</c:v>
                </c:pt>
                <c:pt idx="513">
                  <c:v>3896</c:v>
                </c:pt>
                <c:pt idx="514">
                  <c:v>3815</c:v>
                </c:pt>
                <c:pt idx="515">
                  <c:v>3817</c:v>
                </c:pt>
                <c:pt idx="516">
                  <c:v>3611</c:v>
                </c:pt>
                <c:pt idx="517">
                  <c:v>3564</c:v>
                </c:pt>
                <c:pt idx="518">
                  <c:v>3694</c:v>
                </c:pt>
                <c:pt idx="519">
                  <c:v>3649</c:v>
                </c:pt>
                <c:pt idx="520">
                  <c:v>2055</c:v>
                </c:pt>
                <c:pt idx="521">
                  <c:v>3788</c:v>
                </c:pt>
                <c:pt idx="522">
                  <c:v>3890</c:v>
                </c:pt>
                <c:pt idx="523">
                  <c:v>3986</c:v>
                </c:pt>
                <c:pt idx="524">
                  <c:v>3854</c:v>
                </c:pt>
                <c:pt idx="525">
                  <c:v>3789</c:v>
                </c:pt>
                <c:pt idx="526">
                  <c:v>3671</c:v>
                </c:pt>
                <c:pt idx="527">
                  <c:v>3814</c:v>
                </c:pt>
                <c:pt idx="528">
                  <c:v>3965</c:v>
                </c:pt>
                <c:pt idx="529">
                  <c:v>3925</c:v>
                </c:pt>
                <c:pt idx="530">
                  <c:v>4182</c:v>
                </c:pt>
                <c:pt idx="531">
                  <c:v>4470</c:v>
                </c:pt>
                <c:pt idx="532">
                  <c:v>4127</c:v>
                </c:pt>
                <c:pt idx="533">
                  <c:v>3897</c:v>
                </c:pt>
                <c:pt idx="534">
                  <c:v>3997</c:v>
                </c:pt>
                <c:pt idx="535">
                  <c:v>3978</c:v>
                </c:pt>
                <c:pt idx="536">
                  <c:v>4245</c:v>
                </c:pt>
                <c:pt idx="537">
                  <c:v>4140</c:v>
                </c:pt>
                <c:pt idx="538">
                  <c:v>3917</c:v>
                </c:pt>
                <c:pt idx="539">
                  <c:v>4185</c:v>
                </c:pt>
                <c:pt idx="540">
                  <c:v>4209</c:v>
                </c:pt>
                <c:pt idx="541">
                  <c:v>4030</c:v>
                </c:pt>
                <c:pt idx="542">
                  <c:v>4122</c:v>
                </c:pt>
                <c:pt idx="543">
                  <c:v>4210</c:v>
                </c:pt>
                <c:pt idx="544">
                  <c:v>4165</c:v>
                </c:pt>
                <c:pt idx="545">
                  <c:v>4308</c:v>
                </c:pt>
                <c:pt idx="546">
                  <c:v>4349</c:v>
                </c:pt>
                <c:pt idx="547">
                  <c:v>4151</c:v>
                </c:pt>
                <c:pt idx="548">
                  <c:v>3982</c:v>
                </c:pt>
                <c:pt idx="549">
                  <c:v>3704</c:v>
                </c:pt>
                <c:pt idx="550">
                  <c:v>3818</c:v>
                </c:pt>
                <c:pt idx="551">
                  <c:v>3956</c:v>
                </c:pt>
                <c:pt idx="552">
                  <c:v>4178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161-4F18-853F-B29017108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3854874"/>
        <c:axId val="271476399"/>
      </c:lineChart>
      <c:dateAx>
        <c:axId val="843854874"/>
        <c:scaling>
          <c:orientation val="minMax"/>
          <c:min val="43497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74146359474228296"/>
              <c:y val="0.901833643369651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anchor="ctr" anchorCtr="1"/>
            <a:lstStyle/>
            <a:p>
              <a:pPr defTabSz="914400"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yyyy/m/d" sourceLinked="0"/>
        <c:majorTickMark val="in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2280000" spcFirstLastPara="0" vertOverflow="ellipsis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  <a:sym typeface="Times New Roman" panose="02020603050405020304" pitchFamily="18" charset="0"/>
              </a:defRPr>
            </a:pPr>
            <a:endParaRPr lang="zh-CN"/>
          </a:p>
        </c:txPr>
        <c:crossAx val="271476399"/>
        <c:crosses val="autoZero"/>
        <c:auto val="1"/>
        <c:lblOffset val="100"/>
        <c:baseTimeUnit val="days"/>
      </c:dateAx>
      <c:valAx>
        <c:axId val="271476399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tx1"/>
              </a:solidFill>
              <a:prstDash val="sysDash"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 b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Biogas Production (Nm3/d)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 defTabSz="914400"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 " sourceLinked="1"/>
        <c:majorTickMark val="in"/>
        <c:minorTickMark val="none"/>
        <c:tickLblPos val="nextTo"/>
        <c:spPr>
          <a:noFill/>
          <a:ln w="12700" cmpd="sng">
            <a:solidFill>
              <a:schemeClr val="tx1"/>
            </a:solidFill>
            <a:prstDash val="solid"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  <a:sym typeface="Times New Roman" panose="02020603050405020304" pitchFamily="18" charset="0"/>
              </a:defRPr>
            </a:pPr>
            <a:endParaRPr lang="zh-CN"/>
          </a:p>
        </c:txPr>
        <c:crossAx val="843854874"/>
        <c:crosses val="autoZero"/>
        <c:crossBetween val="between"/>
      </c:valAx>
      <c:spPr>
        <a:noFill/>
        <a:ln w="12700" cmpd="sng">
          <a:solidFill>
            <a:schemeClr val="tx1"/>
          </a:solidFill>
          <a:prstDash val="solid"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  <a:sym typeface="Times New Roman" panose="02020603050405020304" pitchFamily="18" charset="0"/>
              </a:defRPr>
            </a:pPr>
            <a:endParaRPr lang="zh-CN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  <a:sym typeface="Times New Roman" panose="02020603050405020304" pitchFamily="18" charset="0"/>
              </a:defRPr>
            </a:pPr>
            <a:endParaRPr lang="zh-CN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  <a:sym typeface="Times New Roman" panose="02020603050405020304" pitchFamily="18" charset="0"/>
              </a:defRPr>
            </a:pPr>
            <a:endParaRPr lang="zh-CN"/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  <a:sym typeface="Times New Roman" panose="02020603050405020304" pitchFamily="18" charset="0"/>
              </a:defRPr>
            </a:pPr>
            <a:endParaRPr lang="zh-CN"/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  <a:sym typeface="Times New Roman" panose="02020603050405020304" pitchFamily="18" charset="0"/>
              </a:defRPr>
            </a:pPr>
            <a:endParaRPr lang="zh-CN"/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  <a:sym typeface="Times New Roman" panose="02020603050405020304" pitchFamily="18" charset="0"/>
              </a:defRPr>
            </a:pPr>
            <a:endParaRPr lang="zh-CN"/>
          </a:p>
        </c:txPr>
      </c:legendEntry>
      <c:layout>
        <c:manualLayout>
          <c:xMode val="edge"/>
          <c:yMode val="edge"/>
          <c:x val="0.20540008745080901"/>
          <c:y val="8.1988407500141594E-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Times New Roman" panose="02020603050405020304" pitchFamily="18" charset="0"/>
              <a:cs typeface="Times New Roman" panose="02020603050405020304" pitchFamily="18" charset="0"/>
              <a:sym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744131770298"/>
          <c:y val="0.135958411152135"/>
          <c:w val="0.74302511592713705"/>
          <c:h val="0.58400446748072099"/>
        </c:manualLayout>
      </c:layout>
      <c:lineChart>
        <c:grouping val="standard"/>
        <c:varyColors val="0"/>
        <c:ser>
          <c:idx val="0"/>
          <c:order val="0"/>
          <c:tx>
            <c:v>AnR COD Removal</c:v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运行数据!$A$7:$A$355</c:f>
              <c:numCache>
                <c:formatCode>m/d/yyyy</c:formatCode>
                <c:ptCount val="349"/>
                <c:pt idx="0">
                  <c:v>43424</c:v>
                </c:pt>
                <c:pt idx="1">
                  <c:v>43425</c:v>
                </c:pt>
                <c:pt idx="2">
                  <c:v>43426</c:v>
                </c:pt>
                <c:pt idx="3">
                  <c:v>43427</c:v>
                </c:pt>
                <c:pt idx="4">
                  <c:v>43428</c:v>
                </c:pt>
                <c:pt idx="5">
                  <c:v>43429</c:v>
                </c:pt>
                <c:pt idx="6">
                  <c:v>43430</c:v>
                </c:pt>
                <c:pt idx="7">
                  <c:v>43431</c:v>
                </c:pt>
                <c:pt idx="8">
                  <c:v>43432</c:v>
                </c:pt>
                <c:pt idx="9">
                  <c:v>43433</c:v>
                </c:pt>
                <c:pt idx="10">
                  <c:v>43434</c:v>
                </c:pt>
                <c:pt idx="11">
                  <c:v>43435</c:v>
                </c:pt>
                <c:pt idx="12">
                  <c:v>43436</c:v>
                </c:pt>
                <c:pt idx="13">
                  <c:v>43437</c:v>
                </c:pt>
                <c:pt idx="14">
                  <c:v>43438</c:v>
                </c:pt>
                <c:pt idx="15">
                  <c:v>43439</c:v>
                </c:pt>
                <c:pt idx="16">
                  <c:v>43440</c:v>
                </c:pt>
                <c:pt idx="17">
                  <c:v>43441</c:v>
                </c:pt>
                <c:pt idx="18">
                  <c:v>43442</c:v>
                </c:pt>
                <c:pt idx="19">
                  <c:v>43443</c:v>
                </c:pt>
                <c:pt idx="20">
                  <c:v>43444</c:v>
                </c:pt>
                <c:pt idx="21">
                  <c:v>43445</c:v>
                </c:pt>
                <c:pt idx="22">
                  <c:v>43446</c:v>
                </c:pt>
                <c:pt idx="23">
                  <c:v>43447</c:v>
                </c:pt>
                <c:pt idx="24">
                  <c:v>43448</c:v>
                </c:pt>
                <c:pt idx="25">
                  <c:v>43449</c:v>
                </c:pt>
                <c:pt idx="26">
                  <c:v>43450</c:v>
                </c:pt>
                <c:pt idx="27">
                  <c:v>43451</c:v>
                </c:pt>
                <c:pt idx="28">
                  <c:v>43452</c:v>
                </c:pt>
                <c:pt idx="29">
                  <c:v>43453</c:v>
                </c:pt>
                <c:pt idx="30">
                  <c:v>43454</c:v>
                </c:pt>
                <c:pt idx="31">
                  <c:v>43455</c:v>
                </c:pt>
                <c:pt idx="32">
                  <c:v>43456</c:v>
                </c:pt>
                <c:pt idx="33">
                  <c:v>43457</c:v>
                </c:pt>
                <c:pt idx="34">
                  <c:v>43458</c:v>
                </c:pt>
                <c:pt idx="35">
                  <c:v>43459</c:v>
                </c:pt>
                <c:pt idx="36">
                  <c:v>43460</c:v>
                </c:pt>
                <c:pt idx="37">
                  <c:v>43461</c:v>
                </c:pt>
                <c:pt idx="38">
                  <c:v>43462</c:v>
                </c:pt>
                <c:pt idx="39">
                  <c:v>43463</c:v>
                </c:pt>
                <c:pt idx="40">
                  <c:v>43464</c:v>
                </c:pt>
                <c:pt idx="41">
                  <c:v>43465</c:v>
                </c:pt>
                <c:pt idx="42">
                  <c:v>43466</c:v>
                </c:pt>
                <c:pt idx="43">
                  <c:v>43467</c:v>
                </c:pt>
                <c:pt idx="44">
                  <c:v>43468</c:v>
                </c:pt>
                <c:pt idx="45">
                  <c:v>43469</c:v>
                </c:pt>
                <c:pt idx="46">
                  <c:v>43470</c:v>
                </c:pt>
                <c:pt idx="47">
                  <c:v>43471</c:v>
                </c:pt>
                <c:pt idx="48">
                  <c:v>43472</c:v>
                </c:pt>
                <c:pt idx="49">
                  <c:v>43473</c:v>
                </c:pt>
                <c:pt idx="50">
                  <c:v>43474</c:v>
                </c:pt>
                <c:pt idx="51">
                  <c:v>43475</c:v>
                </c:pt>
                <c:pt idx="52">
                  <c:v>43476</c:v>
                </c:pt>
                <c:pt idx="53">
                  <c:v>43477</c:v>
                </c:pt>
                <c:pt idx="54">
                  <c:v>43478</c:v>
                </c:pt>
                <c:pt idx="55">
                  <c:v>43479</c:v>
                </c:pt>
                <c:pt idx="56">
                  <c:v>43480</c:v>
                </c:pt>
                <c:pt idx="57">
                  <c:v>43481</c:v>
                </c:pt>
                <c:pt idx="58">
                  <c:v>43482</c:v>
                </c:pt>
                <c:pt idx="59">
                  <c:v>43483</c:v>
                </c:pt>
                <c:pt idx="60">
                  <c:v>43484</c:v>
                </c:pt>
                <c:pt idx="61">
                  <c:v>43485</c:v>
                </c:pt>
                <c:pt idx="62">
                  <c:v>43486</c:v>
                </c:pt>
                <c:pt idx="63">
                  <c:v>43487</c:v>
                </c:pt>
                <c:pt idx="64">
                  <c:v>43488</c:v>
                </c:pt>
                <c:pt idx="65">
                  <c:v>43489</c:v>
                </c:pt>
                <c:pt idx="66">
                  <c:v>43490</c:v>
                </c:pt>
                <c:pt idx="67">
                  <c:v>43491</c:v>
                </c:pt>
                <c:pt idx="68">
                  <c:v>43492</c:v>
                </c:pt>
                <c:pt idx="69">
                  <c:v>43493</c:v>
                </c:pt>
                <c:pt idx="70">
                  <c:v>43494</c:v>
                </c:pt>
                <c:pt idx="71">
                  <c:v>43495</c:v>
                </c:pt>
                <c:pt idx="72">
                  <c:v>43496</c:v>
                </c:pt>
                <c:pt idx="73">
                  <c:v>43497</c:v>
                </c:pt>
                <c:pt idx="74">
                  <c:v>43498</c:v>
                </c:pt>
                <c:pt idx="75">
                  <c:v>43499</c:v>
                </c:pt>
                <c:pt idx="76">
                  <c:v>43500</c:v>
                </c:pt>
                <c:pt idx="77">
                  <c:v>43501</c:v>
                </c:pt>
                <c:pt idx="78">
                  <c:v>43502</c:v>
                </c:pt>
                <c:pt idx="79">
                  <c:v>43503</c:v>
                </c:pt>
                <c:pt idx="80">
                  <c:v>43504</c:v>
                </c:pt>
                <c:pt idx="81">
                  <c:v>43505</c:v>
                </c:pt>
                <c:pt idx="82">
                  <c:v>43506</c:v>
                </c:pt>
                <c:pt idx="83">
                  <c:v>43507</c:v>
                </c:pt>
                <c:pt idx="84">
                  <c:v>43508</c:v>
                </c:pt>
                <c:pt idx="85">
                  <c:v>43509</c:v>
                </c:pt>
                <c:pt idx="86">
                  <c:v>43510</c:v>
                </c:pt>
                <c:pt idx="87">
                  <c:v>43511</c:v>
                </c:pt>
                <c:pt idx="88">
                  <c:v>43512</c:v>
                </c:pt>
                <c:pt idx="89">
                  <c:v>43513</c:v>
                </c:pt>
                <c:pt idx="90">
                  <c:v>43514</c:v>
                </c:pt>
                <c:pt idx="91">
                  <c:v>43515</c:v>
                </c:pt>
                <c:pt idx="92">
                  <c:v>43516</c:v>
                </c:pt>
                <c:pt idx="93">
                  <c:v>43517</c:v>
                </c:pt>
                <c:pt idx="94">
                  <c:v>43518</c:v>
                </c:pt>
                <c:pt idx="95">
                  <c:v>43519</c:v>
                </c:pt>
                <c:pt idx="96">
                  <c:v>43520</c:v>
                </c:pt>
                <c:pt idx="97">
                  <c:v>43521</c:v>
                </c:pt>
                <c:pt idx="98">
                  <c:v>43522</c:v>
                </c:pt>
                <c:pt idx="99">
                  <c:v>43523</c:v>
                </c:pt>
                <c:pt idx="100">
                  <c:v>43524</c:v>
                </c:pt>
                <c:pt idx="101">
                  <c:v>43525</c:v>
                </c:pt>
                <c:pt idx="102">
                  <c:v>43526</c:v>
                </c:pt>
                <c:pt idx="103">
                  <c:v>43527</c:v>
                </c:pt>
                <c:pt idx="104">
                  <c:v>43528</c:v>
                </c:pt>
                <c:pt idx="105">
                  <c:v>43529</c:v>
                </c:pt>
                <c:pt idx="106">
                  <c:v>43530</c:v>
                </c:pt>
                <c:pt idx="107">
                  <c:v>43531</c:v>
                </c:pt>
                <c:pt idx="108">
                  <c:v>43532</c:v>
                </c:pt>
                <c:pt idx="109">
                  <c:v>43533</c:v>
                </c:pt>
                <c:pt idx="110">
                  <c:v>43534</c:v>
                </c:pt>
                <c:pt idx="111">
                  <c:v>43535</c:v>
                </c:pt>
                <c:pt idx="112">
                  <c:v>43536</c:v>
                </c:pt>
                <c:pt idx="113">
                  <c:v>43537</c:v>
                </c:pt>
                <c:pt idx="114">
                  <c:v>43538</c:v>
                </c:pt>
                <c:pt idx="115">
                  <c:v>43539</c:v>
                </c:pt>
                <c:pt idx="116">
                  <c:v>43540</c:v>
                </c:pt>
                <c:pt idx="117">
                  <c:v>43541</c:v>
                </c:pt>
                <c:pt idx="118">
                  <c:v>43542</c:v>
                </c:pt>
                <c:pt idx="119">
                  <c:v>43543</c:v>
                </c:pt>
                <c:pt idx="120">
                  <c:v>43544</c:v>
                </c:pt>
                <c:pt idx="121">
                  <c:v>43545</c:v>
                </c:pt>
                <c:pt idx="122">
                  <c:v>43546</c:v>
                </c:pt>
                <c:pt idx="123">
                  <c:v>43547</c:v>
                </c:pt>
                <c:pt idx="124">
                  <c:v>43548</c:v>
                </c:pt>
                <c:pt idx="125">
                  <c:v>43549</c:v>
                </c:pt>
                <c:pt idx="126">
                  <c:v>43550</c:v>
                </c:pt>
                <c:pt idx="127">
                  <c:v>43551</c:v>
                </c:pt>
                <c:pt idx="128">
                  <c:v>43552</c:v>
                </c:pt>
                <c:pt idx="129">
                  <c:v>43553</c:v>
                </c:pt>
                <c:pt idx="130">
                  <c:v>43554</c:v>
                </c:pt>
                <c:pt idx="131">
                  <c:v>43555</c:v>
                </c:pt>
                <c:pt idx="132">
                  <c:v>43556</c:v>
                </c:pt>
                <c:pt idx="133">
                  <c:v>43557</c:v>
                </c:pt>
                <c:pt idx="134">
                  <c:v>43558</c:v>
                </c:pt>
                <c:pt idx="135">
                  <c:v>43559</c:v>
                </c:pt>
                <c:pt idx="136">
                  <c:v>43560</c:v>
                </c:pt>
                <c:pt idx="137">
                  <c:v>43561</c:v>
                </c:pt>
                <c:pt idx="138">
                  <c:v>43562</c:v>
                </c:pt>
                <c:pt idx="139">
                  <c:v>43563</c:v>
                </c:pt>
                <c:pt idx="140">
                  <c:v>43564</c:v>
                </c:pt>
                <c:pt idx="141">
                  <c:v>43565</c:v>
                </c:pt>
                <c:pt idx="142">
                  <c:v>43566</c:v>
                </c:pt>
                <c:pt idx="143">
                  <c:v>43567</c:v>
                </c:pt>
                <c:pt idx="144">
                  <c:v>43568</c:v>
                </c:pt>
                <c:pt idx="145">
                  <c:v>43569</c:v>
                </c:pt>
                <c:pt idx="146">
                  <c:v>43570</c:v>
                </c:pt>
                <c:pt idx="147">
                  <c:v>43571</c:v>
                </c:pt>
                <c:pt idx="148">
                  <c:v>43572</c:v>
                </c:pt>
                <c:pt idx="149">
                  <c:v>43573</c:v>
                </c:pt>
                <c:pt idx="150">
                  <c:v>43574</c:v>
                </c:pt>
                <c:pt idx="151">
                  <c:v>43575</c:v>
                </c:pt>
                <c:pt idx="152">
                  <c:v>43576</c:v>
                </c:pt>
                <c:pt idx="153">
                  <c:v>43577</c:v>
                </c:pt>
                <c:pt idx="154">
                  <c:v>43578</c:v>
                </c:pt>
                <c:pt idx="155">
                  <c:v>43579</c:v>
                </c:pt>
                <c:pt idx="156">
                  <c:v>43580</c:v>
                </c:pt>
                <c:pt idx="157">
                  <c:v>43581</c:v>
                </c:pt>
                <c:pt idx="158">
                  <c:v>43582</c:v>
                </c:pt>
                <c:pt idx="159">
                  <c:v>43583</c:v>
                </c:pt>
                <c:pt idx="160">
                  <c:v>43584</c:v>
                </c:pt>
                <c:pt idx="161">
                  <c:v>43585</c:v>
                </c:pt>
                <c:pt idx="162">
                  <c:v>43586</c:v>
                </c:pt>
                <c:pt idx="163">
                  <c:v>43587</c:v>
                </c:pt>
                <c:pt idx="164">
                  <c:v>43588</c:v>
                </c:pt>
                <c:pt idx="165">
                  <c:v>43589</c:v>
                </c:pt>
                <c:pt idx="166">
                  <c:v>43590</c:v>
                </c:pt>
                <c:pt idx="167">
                  <c:v>43591</c:v>
                </c:pt>
                <c:pt idx="168">
                  <c:v>43592</c:v>
                </c:pt>
                <c:pt idx="169">
                  <c:v>43593</c:v>
                </c:pt>
                <c:pt idx="170">
                  <c:v>43594</c:v>
                </c:pt>
                <c:pt idx="171">
                  <c:v>43595</c:v>
                </c:pt>
                <c:pt idx="172">
                  <c:v>43596</c:v>
                </c:pt>
                <c:pt idx="173">
                  <c:v>43597</c:v>
                </c:pt>
                <c:pt idx="174">
                  <c:v>43598</c:v>
                </c:pt>
                <c:pt idx="175">
                  <c:v>43599</c:v>
                </c:pt>
                <c:pt idx="176">
                  <c:v>43600</c:v>
                </c:pt>
                <c:pt idx="177">
                  <c:v>43601</c:v>
                </c:pt>
                <c:pt idx="178">
                  <c:v>43602</c:v>
                </c:pt>
                <c:pt idx="179">
                  <c:v>43603</c:v>
                </c:pt>
                <c:pt idx="180">
                  <c:v>43604</c:v>
                </c:pt>
                <c:pt idx="181">
                  <c:v>43605</c:v>
                </c:pt>
                <c:pt idx="182">
                  <c:v>43606</c:v>
                </c:pt>
                <c:pt idx="183">
                  <c:v>43607</c:v>
                </c:pt>
                <c:pt idx="184">
                  <c:v>43608</c:v>
                </c:pt>
                <c:pt idx="185">
                  <c:v>43609</c:v>
                </c:pt>
                <c:pt idx="186">
                  <c:v>43610</c:v>
                </c:pt>
                <c:pt idx="187">
                  <c:v>43611</c:v>
                </c:pt>
                <c:pt idx="188">
                  <c:v>43612</c:v>
                </c:pt>
                <c:pt idx="189">
                  <c:v>43613</c:v>
                </c:pt>
                <c:pt idx="190">
                  <c:v>43614</c:v>
                </c:pt>
                <c:pt idx="191">
                  <c:v>43615</c:v>
                </c:pt>
                <c:pt idx="192">
                  <c:v>43616</c:v>
                </c:pt>
                <c:pt idx="193">
                  <c:v>43617</c:v>
                </c:pt>
                <c:pt idx="194">
                  <c:v>43618</c:v>
                </c:pt>
                <c:pt idx="195">
                  <c:v>43619</c:v>
                </c:pt>
                <c:pt idx="196">
                  <c:v>43620</c:v>
                </c:pt>
                <c:pt idx="197">
                  <c:v>43621</c:v>
                </c:pt>
                <c:pt idx="198">
                  <c:v>43622</c:v>
                </c:pt>
                <c:pt idx="199">
                  <c:v>43623</c:v>
                </c:pt>
                <c:pt idx="200">
                  <c:v>43624</c:v>
                </c:pt>
                <c:pt idx="201">
                  <c:v>43625</c:v>
                </c:pt>
                <c:pt idx="202">
                  <c:v>43626</c:v>
                </c:pt>
                <c:pt idx="203">
                  <c:v>43627</c:v>
                </c:pt>
                <c:pt idx="204">
                  <c:v>43628</c:v>
                </c:pt>
                <c:pt idx="205">
                  <c:v>43629</c:v>
                </c:pt>
                <c:pt idx="206">
                  <c:v>43630</c:v>
                </c:pt>
                <c:pt idx="207">
                  <c:v>43631</c:v>
                </c:pt>
                <c:pt idx="208">
                  <c:v>43632</c:v>
                </c:pt>
                <c:pt idx="209">
                  <c:v>43633</c:v>
                </c:pt>
                <c:pt idx="210">
                  <c:v>43634</c:v>
                </c:pt>
                <c:pt idx="211">
                  <c:v>43635</c:v>
                </c:pt>
                <c:pt idx="212">
                  <c:v>43636</c:v>
                </c:pt>
                <c:pt idx="213">
                  <c:v>43637</c:v>
                </c:pt>
                <c:pt idx="214">
                  <c:v>43638</c:v>
                </c:pt>
                <c:pt idx="215">
                  <c:v>43639</c:v>
                </c:pt>
                <c:pt idx="216">
                  <c:v>43640</c:v>
                </c:pt>
                <c:pt idx="217">
                  <c:v>43641</c:v>
                </c:pt>
                <c:pt idx="218">
                  <c:v>43642</c:v>
                </c:pt>
                <c:pt idx="219">
                  <c:v>43643</c:v>
                </c:pt>
                <c:pt idx="220">
                  <c:v>43644</c:v>
                </c:pt>
                <c:pt idx="221">
                  <c:v>43645</c:v>
                </c:pt>
                <c:pt idx="222">
                  <c:v>43646</c:v>
                </c:pt>
                <c:pt idx="223">
                  <c:v>43647</c:v>
                </c:pt>
                <c:pt idx="224">
                  <c:v>43648</c:v>
                </c:pt>
                <c:pt idx="225">
                  <c:v>43649</c:v>
                </c:pt>
                <c:pt idx="226">
                  <c:v>43650</c:v>
                </c:pt>
                <c:pt idx="227">
                  <c:v>43651</c:v>
                </c:pt>
                <c:pt idx="228">
                  <c:v>43652</c:v>
                </c:pt>
                <c:pt idx="229">
                  <c:v>43653</c:v>
                </c:pt>
                <c:pt idx="230">
                  <c:v>43654</c:v>
                </c:pt>
                <c:pt idx="231">
                  <c:v>43655</c:v>
                </c:pt>
                <c:pt idx="232">
                  <c:v>43656</c:v>
                </c:pt>
                <c:pt idx="233">
                  <c:v>43657</c:v>
                </c:pt>
                <c:pt idx="234">
                  <c:v>43658</c:v>
                </c:pt>
                <c:pt idx="235">
                  <c:v>43659</c:v>
                </c:pt>
                <c:pt idx="236">
                  <c:v>43660</c:v>
                </c:pt>
                <c:pt idx="237">
                  <c:v>43661</c:v>
                </c:pt>
                <c:pt idx="238">
                  <c:v>43662</c:v>
                </c:pt>
                <c:pt idx="239">
                  <c:v>43663</c:v>
                </c:pt>
                <c:pt idx="240">
                  <c:v>43664</c:v>
                </c:pt>
                <c:pt idx="241">
                  <c:v>43665</c:v>
                </c:pt>
                <c:pt idx="242">
                  <c:v>43666</c:v>
                </c:pt>
                <c:pt idx="243">
                  <c:v>43667</c:v>
                </c:pt>
                <c:pt idx="244">
                  <c:v>43668</c:v>
                </c:pt>
                <c:pt idx="245">
                  <c:v>43669</c:v>
                </c:pt>
                <c:pt idx="246">
                  <c:v>43670</c:v>
                </c:pt>
                <c:pt idx="247">
                  <c:v>43671</c:v>
                </c:pt>
                <c:pt idx="248">
                  <c:v>43672</c:v>
                </c:pt>
                <c:pt idx="249">
                  <c:v>43673</c:v>
                </c:pt>
                <c:pt idx="250">
                  <c:v>43674</c:v>
                </c:pt>
                <c:pt idx="251">
                  <c:v>43675</c:v>
                </c:pt>
                <c:pt idx="252">
                  <c:v>43676</c:v>
                </c:pt>
                <c:pt idx="253">
                  <c:v>43677</c:v>
                </c:pt>
                <c:pt idx="254">
                  <c:v>43678</c:v>
                </c:pt>
                <c:pt idx="255">
                  <c:v>43679</c:v>
                </c:pt>
                <c:pt idx="256">
                  <c:v>43680</c:v>
                </c:pt>
                <c:pt idx="257">
                  <c:v>43681</c:v>
                </c:pt>
                <c:pt idx="258">
                  <c:v>43682</c:v>
                </c:pt>
                <c:pt idx="259">
                  <c:v>43683</c:v>
                </c:pt>
                <c:pt idx="260">
                  <c:v>43684</c:v>
                </c:pt>
                <c:pt idx="261">
                  <c:v>43685</c:v>
                </c:pt>
                <c:pt idx="262">
                  <c:v>43686</c:v>
                </c:pt>
                <c:pt idx="263">
                  <c:v>43687</c:v>
                </c:pt>
                <c:pt idx="264">
                  <c:v>43688</c:v>
                </c:pt>
                <c:pt idx="265">
                  <c:v>43689</c:v>
                </c:pt>
                <c:pt idx="266">
                  <c:v>43690</c:v>
                </c:pt>
                <c:pt idx="267">
                  <c:v>43691</c:v>
                </c:pt>
                <c:pt idx="268">
                  <c:v>43692</c:v>
                </c:pt>
                <c:pt idx="269">
                  <c:v>43693</c:v>
                </c:pt>
                <c:pt idx="270">
                  <c:v>43694</c:v>
                </c:pt>
                <c:pt idx="271">
                  <c:v>43695</c:v>
                </c:pt>
                <c:pt idx="272">
                  <c:v>43696</c:v>
                </c:pt>
                <c:pt idx="273">
                  <c:v>43697</c:v>
                </c:pt>
                <c:pt idx="274">
                  <c:v>43698</c:v>
                </c:pt>
                <c:pt idx="275">
                  <c:v>43699</c:v>
                </c:pt>
                <c:pt idx="276">
                  <c:v>43700</c:v>
                </c:pt>
                <c:pt idx="277">
                  <c:v>43701</c:v>
                </c:pt>
                <c:pt idx="278">
                  <c:v>43702</c:v>
                </c:pt>
                <c:pt idx="279">
                  <c:v>43703</c:v>
                </c:pt>
                <c:pt idx="280">
                  <c:v>43704</c:v>
                </c:pt>
                <c:pt idx="281">
                  <c:v>43705</c:v>
                </c:pt>
                <c:pt idx="282">
                  <c:v>43706</c:v>
                </c:pt>
                <c:pt idx="283">
                  <c:v>43707</c:v>
                </c:pt>
                <c:pt idx="284">
                  <c:v>43708</c:v>
                </c:pt>
                <c:pt idx="285">
                  <c:v>43709</c:v>
                </c:pt>
                <c:pt idx="286">
                  <c:v>43710</c:v>
                </c:pt>
                <c:pt idx="287">
                  <c:v>43711</c:v>
                </c:pt>
                <c:pt idx="288">
                  <c:v>43712</c:v>
                </c:pt>
                <c:pt idx="289">
                  <c:v>43713</c:v>
                </c:pt>
                <c:pt idx="290">
                  <c:v>43714</c:v>
                </c:pt>
                <c:pt idx="291">
                  <c:v>43715</c:v>
                </c:pt>
                <c:pt idx="292">
                  <c:v>43716</c:v>
                </c:pt>
                <c:pt idx="293">
                  <c:v>43717</c:v>
                </c:pt>
                <c:pt idx="294">
                  <c:v>43718</c:v>
                </c:pt>
                <c:pt idx="295">
                  <c:v>43719</c:v>
                </c:pt>
                <c:pt idx="296">
                  <c:v>43720</c:v>
                </c:pt>
                <c:pt idx="297">
                  <c:v>43721</c:v>
                </c:pt>
                <c:pt idx="298">
                  <c:v>43722</c:v>
                </c:pt>
                <c:pt idx="299">
                  <c:v>43723</c:v>
                </c:pt>
                <c:pt idx="300">
                  <c:v>43724</c:v>
                </c:pt>
                <c:pt idx="301">
                  <c:v>43725</c:v>
                </c:pt>
                <c:pt idx="302">
                  <c:v>43726</c:v>
                </c:pt>
                <c:pt idx="303">
                  <c:v>43727</c:v>
                </c:pt>
                <c:pt idx="304">
                  <c:v>43728</c:v>
                </c:pt>
                <c:pt idx="305">
                  <c:v>43729</c:v>
                </c:pt>
                <c:pt idx="306">
                  <c:v>43730</c:v>
                </c:pt>
                <c:pt idx="307">
                  <c:v>43731</c:v>
                </c:pt>
                <c:pt idx="308">
                  <c:v>43732</c:v>
                </c:pt>
                <c:pt idx="309">
                  <c:v>43733</c:v>
                </c:pt>
                <c:pt idx="310">
                  <c:v>43734</c:v>
                </c:pt>
                <c:pt idx="311">
                  <c:v>43735</c:v>
                </c:pt>
                <c:pt idx="312">
                  <c:v>43736</c:v>
                </c:pt>
                <c:pt idx="313">
                  <c:v>43737</c:v>
                </c:pt>
                <c:pt idx="314">
                  <c:v>43738</c:v>
                </c:pt>
                <c:pt idx="315">
                  <c:v>43739</c:v>
                </c:pt>
                <c:pt idx="316">
                  <c:v>43740</c:v>
                </c:pt>
                <c:pt idx="317">
                  <c:v>43741</c:v>
                </c:pt>
                <c:pt idx="318">
                  <c:v>43742</c:v>
                </c:pt>
                <c:pt idx="319">
                  <c:v>43743</c:v>
                </c:pt>
                <c:pt idx="320">
                  <c:v>43744</c:v>
                </c:pt>
                <c:pt idx="321">
                  <c:v>43745</c:v>
                </c:pt>
                <c:pt idx="322">
                  <c:v>43746</c:v>
                </c:pt>
                <c:pt idx="323">
                  <c:v>43747</c:v>
                </c:pt>
                <c:pt idx="324">
                  <c:v>43748</c:v>
                </c:pt>
                <c:pt idx="325">
                  <c:v>43749</c:v>
                </c:pt>
                <c:pt idx="326">
                  <c:v>43750</c:v>
                </c:pt>
                <c:pt idx="327">
                  <c:v>43751</c:v>
                </c:pt>
                <c:pt idx="328">
                  <c:v>43752</c:v>
                </c:pt>
                <c:pt idx="329">
                  <c:v>43753</c:v>
                </c:pt>
                <c:pt idx="330">
                  <c:v>43754</c:v>
                </c:pt>
                <c:pt idx="331">
                  <c:v>43755</c:v>
                </c:pt>
                <c:pt idx="332">
                  <c:v>43756</c:v>
                </c:pt>
                <c:pt idx="333">
                  <c:v>43757</c:v>
                </c:pt>
                <c:pt idx="334">
                  <c:v>43758</c:v>
                </c:pt>
                <c:pt idx="335">
                  <c:v>43759</c:v>
                </c:pt>
                <c:pt idx="336">
                  <c:v>43760</c:v>
                </c:pt>
                <c:pt idx="337">
                  <c:v>43761</c:v>
                </c:pt>
                <c:pt idx="338">
                  <c:v>43762</c:v>
                </c:pt>
                <c:pt idx="339">
                  <c:v>43763</c:v>
                </c:pt>
                <c:pt idx="340">
                  <c:v>43764</c:v>
                </c:pt>
                <c:pt idx="341">
                  <c:v>43765</c:v>
                </c:pt>
                <c:pt idx="342">
                  <c:v>43766</c:v>
                </c:pt>
                <c:pt idx="343">
                  <c:v>43767</c:v>
                </c:pt>
                <c:pt idx="344">
                  <c:v>43768</c:v>
                </c:pt>
                <c:pt idx="345">
                  <c:v>43769</c:v>
                </c:pt>
                <c:pt idx="346">
                  <c:v>43770</c:v>
                </c:pt>
                <c:pt idx="347">
                  <c:v>43771</c:v>
                </c:pt>
                <c:pt idx="348">
                  <c:v>43772</c:v>
                </c:pt>
              </c:numCache>
            </c:numRef>
          </c:cat>
          <c:val>
            <c:numRef>
              <c:f>运行数据!$CY$7:$CY$355</c:f>
              <c:numCache>
                <c:formatCode>0%</c:formatCode>
                <c:ptCount val="349"/>
                <c:pt idx="0">
                  <c:v>0.70410920284414036</c:v>
                </c:pt>
                <c:pt idx="1">
                  <c:v>0.67218084363417729</c:v>
                </c:pt>
                <c:pt idx="2">
                  <c:v>0.67189660098999093</c:v>
                </c:pt>
                <c:pt idx="3">
                  <c:v>0.60811369914029323</c:v>
                </c:pt>
                <c:pt idx="4">
                  <c:v>0.51148284668907629</c:v>
                </c:pt>
                <c:pt idx="5">
                  <c:v>0.62353263707739282</c:v>
                </c:pt>
                <c:pt idx="6">
                  <c:v>0.64703662315468302</c:v>
                </c:pt>
                <c:pt idx="7">
                  <c:v>0.67737047376743775</c:v>
                </c:pt>
                <c:pt idx="8">
                  <c:v>0.64788643421459269</c:v>
                </c:pt>
                <c:pt idx="9">
                  <c:v>0.67072791734921311</c:v>
                </c:pt>
                <c:pt idx="10">
                  <c:v>0.57977324111627493</c:v>
                </c:pt>
                <c:pt idx="11">
                  <c:v>0.68788588456554267</c:v>
                </c:pt>
                <c:pt idx="12">
                  <c:v>0.71537385173796308</c:v>
                </c:pt>
                <c:pt idx="13">
                  <c:v>0.67860912906302362</c:v>
                </c:pt>
                <c:pt idx="14">
                  <c:v>0.65725990227049769</c:v>
                </c:pt>
                <c:pt idx="15">
                  <c:v>0.60262254026166739</c:v>
                </c:pt>
                <c:pt idx="16">
                  <c:v>0.66053985009508387</c:v>
                </c:pt>
                <c:pt idx="17">
                  <c:v>0.64090537992963925</c:v>
                </c:pt>
                <c:pt idx="18">
                  <c:v>0.60383071215088358</c:v>
                </c:pt>
                <c:pt idx="19">
                  <c:v>0.56283763369647777</c:v>
                </c:pt>
                <c:pt idx="20">
                  <c:v>0.6632885551282286</c:v>
                </c:pt>
                <c:pt idx="21">
                  <c:v>0.56803819313600923</c:v>
                </c:pt>
                <c:pt idx="22">
                  <c:v>0.57151211606902375</c:v>
                </c:pt>
                <c:pt idx="23">
                  <c:v>0.50946858414386642</c:v>
                </c:pt>
                <c:pt idx="24">
                  <c:v>0.64450461660954184</c:v>
                </c:pt>
                <c:pt idx="25">
                  <c:v>0.63168271515834318</c:v>
                </c:pt>
                <c:pt idx="26">
                  <c:v>0.61931317123741159</c:v>
                </c:pt>
                <c:pt idx="27">
                  <c:v>0.63189103663030877</c:v>
                </c:pt>
                <c:pt idx="28">
                  <c:v>0.65114362218992583</c:v>
                </c:pt>
                <c:pt idx="29">
                  <c:v>0.6166356661597121</c:v>
                </c:pt>
                <c:pt idx="30">
                  <c:v>0.62022193986485274</c:v>
                </c:pt>
                <c:pt idx="31">
                  <c:v>0.65710218502394069</c:v>
                </c:pt>
                <c:pt idx="32">
                  <c:v>0.66611446320026813</c:v>
                </c:pt>
                <c:pt idx="33">
                  <c:v>0.69433150528279319</c:v>
                </c:pt>
                <c:pt idx="34">
                  <c:v>0.69395582128830835</c:v>
                </c:pt>
                <c:pt idx="35">
                  <c:v>0.67339661512133209</c:v>
                </c:pt>
                <c:pt idx="36">
                  <c:v>0.67404065941133995</c:v>
                </c:pt>
                <c:pt idx="37">
                  <c:v>0.67852660699969913</c:v>
                </c:pt>
                <c:pt idx="38">
                  <c:v>0.68204345408886558</c:v>
                </c:pt>
                <c:pt idx="39">
                  <c:v>0.63063201197037011</c:v>
                </c:pt>
                <c:pt idx="40">
                  <c:v>0.67756780610421175</c:v>
                </c:pt>
                <c:pt idx="41">
                  <c:v>0.67827305881627553</c:v>
                </c:pt>
                <c:pt idx="42">
                  <c:v>0.65070238938705394</c:v>
                </c:pt>
                <c:pt idx="43">
                  <c:v>0.64607109906577365</c:v>
                </c:pt>
                <c:pt idx="44">
                  <c:v>0.62930913156516044</c:v>
                </c:pt>
                <c:pt idx="45">
                  <c:v>0.67376382637963772</c:v>
                </c:pt>
                <c:pt idx="46">
                  <c:v>0.64190241363381428</c:v>
                </c:pt>
                <c:pt idx="47">
                  <c:v>0.63178528890364138</c:v>
                </c:pt>
                <c:pt idx="48">
                  <c:v>0.67224494934413503</c:v>
                </c:pt>
                <c:pt idx="49">
                  <c:v>0.63297421145439314</c:v>
                </c:pt>
                <c:pt idx="50">
                  <c:v>0.58384416333130362</c:v>
                </c:pt>
                <c:pt idx="51">
                  <c:v>0.70512270350721573</c:v>
                </c:pt>
                <c:pt idx="52">
                  <c:v>0.70247444132005965</c:v>
                </c:pt>
                <c:pt idx="53">
                  <c:v>0.72786403375408548</c:v>
                </c:pt>
                <c:pt idx="54">
                  <c:v>0.56813026308863335</c:v>
                </c:pt>
                <c:pt idx="55">
                  <c:v>0.65897603997447485</c:v>
                </c:pt>
                <c:pt idx="56">
                  <c:v>0.64436850498232867</c:v>
                </c:pt>
                <c:pt idx="57">
                  <c:v>0.69031219913587338</c:v>
                </c:pt>
                <c:pt idx="58">
                  <c:v>0.63771638963158717</c:v>
                </c:pt>
                <c:pt idx="59">
                  <c:v>0.61907655848836463</c:v>
                </c:pt>
                <c:pt idx="60">
                  <c:v>0.73109552176521042</c:v>
                </c:pt>
                <c:pt idx="61">
                  <c:v>0.6489030146856628</c:v>
                </c:pt>
                <c:pt idx="62">
                  <c:v>0.67213855314824733</c:v>
                </c:pt>
                <c:pt idx="63">
                  <c:v>0.65663555838146082</c:v>
                </c:pt>
                <c:pt idx="64">
                  <c:v>0.66339247768554643</c:v>
                </c:pt>
                <c:pt idx="65">
                  <c:v>0.68542544503712977</c:v>
                </c:pt>
                <c:pt idx="66">
                  <c:v>0.68029083342395735</c:v>
                </c:pt>
                <c:pt idx="67">
                  <c:v>0.63254279883285403</c:v>
                </c:pt>
                <c:pt idx="68">
                  <c:v>0.54737785138190498</c:v>
                </c:pt>
                <c:pt idx="69">
                  <c:v>0.63867957161632272</c:v>
                </c:pt>
                <c:pt idx="70">
                  <c:v>0.66938347286959288</c:v>
                </c:pt>
                <c:pt idx="71">
                  <c:v>0.67783861139806212</c:v>
                </c:pt>
                <c:pt idx="72">
                  <c:v>0.64304427311033896</c:v>
                </c:pt>
                <c:pt idx="73">
                  <c:v>0.64383152020845769</c:v>
                </c:pt>
                <c:pt idx="74">
                  <c:v>0.71006904358196754</c:v>
                </c:pt>
                <c:pt idx="75">
                  <c:v>0.63600176426721067</c:v>
                </c:pt>
                <c:pt idx="76">
                  <c:v>0.63619428780693799</c:v>
                </c:pt>
                <c:pt idx="77">
                  <c:v>0.63573908480238517</c:v>
                </c:pt>
                <c:pt idx="78">
                  <c:v>0.63938590107287707</c:v>
                </c:pt>
                <c:pt idx="79">
                  <c:v>0.62906737946874824</c:v>
                </c:pt>
                <c:pt idx="80">
                  <c:v>0.72385753003715936</c:v>
                </c:pt>
                <c:pt idx="81">
                  <c:v>0.64955946097288308</c:v>
                </c:pt>
                <c:pt idx="82">
                  <c:v>0.57662453977546424</c:v>
                </c:pt>
                <c:pt idx="83">
                  <c:v>0.60739367174628067</c:v>
                </c:pt>
                <c:pt idx="84">
                  <c:v>0.65404809801002906</c:v>
                </c:pt>
                <c:pt idx="85">
                  <c:v>0.68119429659968755</c:v>
                </c:pt>
                <c:pt idx="86">
                  <c:v>0.6275679043705924</c:v>
                </c:pt>
                <c:pt idx="87">
                  <c:v>0.61017387813811452</c:v>
                </c:pt>
                <c:pt idx="88">
                  <c:v>0.70800529791830535</c:v>
                </c:pt>
                <c:pt idx="89">
                  <c:v>0.66561754508670345</c:v>
                </c:pt>
                <c:pt idx="90">
                  <c:v>0.68627913270592467</c:v>
                </c:pt>
                <c:pt idx="91">
                  <c:v>0.72674145462561679</c:v>
                </c:pt>
                <c:pt idx="92">
                  <c:v>0.60438967772009067</c:v>
                </c:pt>
                <c:pt idx="93">
                  <c:v>0.67722503822345348</c:v>
                </c:pt>
                <c:pt idx="94">
                  <c:v>0.72500888305455513</c:v>
                </c:pt>
                <c:pt idx="95">
                  <c:v>0.71062040268635707</c:v>
                </c:pt>
                <c:pt idx="96">
                  <c:v>0.73952196518651803</c:v>
                </c:pt>
                <c:pt idx="97">
                  <c:v>0.7092147977873704</c:v>
                </c:pt>
                <c:pt idx="98">
                  <c:v>0.72152913812513852</c:v>
                </c:pt>
                <c:pt idx="99">
                  <c:v>0.68118119508835506</c:v>
                </c:pt>
                <c:pt idx="100">
                  <c:v>0.69966709786399495</c:v>
                </c:pt>
                <c:pt idx="101">
                  <c:v>0.64345883406784987</c:v>
                </c:pt>
                <c:pt idx="102">
                  <c:v>0.69331064185389057</c:v>
                </c:pt>
                <c:pt idx="103">
                  <c:v>0.64593163442041601</c:v>
                </c:pt>
                <c:pt idx="104">
                  <c:v>0.7226770363513344</c:v>
                </c:pt>
                <c:pt idx="105">
                  <c:v>0.66826030657592361</c:v>
                </c:pt>
                <c:pt idx="106">
                  <c:v>0.69482410810392159</c:v>
                </c:pt>
                <c:pt idx="107">
                  <c:v>0.69000604288254275</c:v>
                </c:pt>
                <c:pt idx="108">
                  <c:v>0.68658224619161667</c:v>
                </c:pt>
                <c:pt idx="109">
                  <c:v>0.65576958612241909</c:v>
                </c:pt>
                <c:pt idx="110">
                  <c:v>0.70260282621973669</c:v>
                </c:pt>
                <c:pt idx="111">
                  <c:v>0.66940627344785608</c:v>
                </c:pt>
                <c:pt idx="112">
                  <c:v>0.68615324266847266</c:v>
                </c:pt>
                <c:pt idx="113">
                  <c:v>0.65612131427937603</c:v>
                </c:pt>
                <c:pt idx="114">
                  <c:v>0.65911190879102732</c:v>
                </c:pt>
                <c:pt idx="115">
                  <c:v>0.56994591997815447</c:v>
                </c:pt>
                <c:pt idx="116">
                  <c:v>0.69995842138429021</c:v>
                </c:pt>
                <c:pt idx="117">
                  <c:v>0.67730724086041827</c:v>
                </c:pt>
                <c:pt idx="118">
                  <c:v>0.68758337807129344</c:v>
                </c:pt>
                <c:pt idx="119">
                  <c:v>0.73532672287835144</c:v>
                </c:pt>
                <c:pt idx="120">
                  <c:v>0.70545225026889957</c:v>
                </c:pt>
                <c:pt idx="121">
                  <c:v>0.7336113542017304</c:v>
                </c:pt>
                <c:pt idx="122">
                  <c:v>0.71845633165129197</c:v>
                </c:pt>
                <c:pt idx="123">
                  <c:v>0.6794248962952949</c:v>
                </c:pt>
                <c:pt idx="124">
                  <c:v>0.69698300527427892</c:v>
                </c:pt>
                <c:pt idx="125">
                  <c:v>0.65352909635889866</c:v>
                </c:pt>
                <c:pt idx="126">
                  <c:v>0.6959546710482849</c:v>
                </c:pt>
                <c:pt idx="127">
                  <c:v>0.65765374629330631</c:v>
                </c:pt>
                <c:pt idx="128">
                  <c:v>0.62384684454532691</c:v>
                </c:pt>
                <c:pt idx="129">
                  <c:v>0.60672065865939029</c:v>
                </c:pt>
                <c:pt idx="130">
                  <c:v>0.68795136800172529</c:v>
                </c:pt>
                <c:pt idx="131">
                  <c:v>0.56296629701947487</c:v>
                </c:pt>
                <c:pt idx="132">
                  <c:v>0.71958842504433085</c:v>
                </c:pt>
                <c:pt idx="133">
                  <c:v>0.65550907080633458</c:v>
                </c:pt>
                <c:pt idx="134">
                  <c:v>0.68838487339846366</c:v>
                </c:pt>
                <c:pt idx="135">
                  <c:v>0.66498867329025524</c:v>
                </c:pt>
                <c:pt idx="136">
                  <c:v>0.68596715484522008</c:v>
                </c:pt>
                <c:pt idx="137">
                  <c:v>0.69490277947249901</c:v>
                </c:pt>
                <c:pt idx="138">
                  <c:v>0.70042599931078686</c:v>
                </c:pt>
                <c:pt idx="139">
                  <c:v>0.67926158592738195</c:v>
                </c:pt>
                <c:pt idx="140">
                  <c:v>0.72951458417778181</c:v>
                </c:pt>
                <c:pt idx="141">
                  <c:v>0.65550258944145945</c:v>
                </c:pt>
                <c:pt idx="142">
                  <c:v>0.5507308000702722</c:v>
                </c:pt>
                <c:pt idx="143">
                  <c:v>0.62758002187810202</c:v>
                </c:pt>
                <c:pt idx="144">
                  <c:v>0.59245470782036513</c:v>
                </c:pt>
                <c:pt idx="145">
                  <c:v>0.47859152298418317</c:v>
                </c:pt>
                <c:pt idx="146">
                  <c:v>0.50122084794589172</c:v>
                </c:pt>
                <c:pt idx="147">
                  <c:v>0.57314792588565333</c:v>
                </c:pt>
                <c:pt idx="148">
                  <c:v>0.57625443896188167</c:v>
                </c:pt>
                <c:pt idx="149">
                  <c:v>0.53729660238808985</c:v>
                </c:pt>
                <c:pt idx="150">
                  <c:v>0.64445937134501508</c:v>
                </c:pt>
                <c:pt idx="151">
                  <c:v>0.72273624929603908</c:v>
                </c:pt>
                <c:pt idx="152">
                  <c:v>0.64607869308691246</c:v>
                </c:pt>
                <c:pt idx="153">
                  <c:v>0.58155609076110515</c:v>
                </c:pt>
                <c:pt idx="154">
                  <c:v>0.62666927210761347</c:v>
                </c:pt>
                <c:pt idx="155">
                  <c:v>0.64867836802985934</c:v>
                </c:pt>
                <c:pt idx="156">
                  <c:v>0.56082525287325158</c:v>
                </c:pt>
                <c:pt idx="157">
                  <c:v>0.35455817145270263</c:v>
                </c:pt>
                <c:pt idx="158">
                  <c:v>0.54494988466888983</c:v>
                </c:pt>
                <c:pt idx="159">
                  <c:v>0.60571201023313914</c:v>
                </c:pt>
                <c:pt idx="160">
                  <c:v>0.67981111597924904</c:v>
                </c:pt>
                <c:pt idx="161">
                  <c:v>0.63711636001386884</c:v>
                </c:pt>
                <c:pt idx="162">
                  <c:v>0.69841318229459981</c:v>
                </c:pt>
                <c:pt idx="163">
                  <c:v>0.7170291382886268</c:v>
                </c:pt>
                <c:pt idx="164">
                  <c:v>0.65397997929306495</c:v>
                </c:pt>
                <c:pt idx="165">
                  <c:v>0.69125798180888176</c:v>
                </c:pt>
                <c:pt idx="166">
                  <c:v>0.60033241933455495</c:v>
                </c:pt>
                <c:pt idx="167">
                  <c:v>0.61183398210578244</c:v>
                </c:pt>
                <c:pt idx="168">
                  <c:v>0.6168364991736206</c:v>
                </c:pt>
                <c:pt idx="169">
                  <c:v>0.57361666343697859</c:v>
                </c:pt>
                <c:pt idx="170">
                  <c:v>0.60316206693013963</c:v>
                </c:pt>
                <c:pt idx="171">
                  <c:v>0.64119741481815895</c:v>
                </c:pt>
                <c:pt idx="172">
                  <c:v>0.58372187224439331</c:v>
                </c:pt>
                <c:pt idx="173">
                  <c:v>0.53363223641673052</c:v>
                </c:pt>
                <c:pt idx="174">
                  <c:v>0.55547962311682719</c:v>
                </c:pt>
                <c:pt idx="175">
                  <c:v>0.58188640072116193</c:v>
                </c:pt>
                <c:pt idx="176">
                  <c:v>0.61084302654393041</c:v>
                </c:pt>
                <c:pt idx="177">
                  <c:v>0.58733952486097363</c:v>
                </c:pt>
                <c:pt idx="178">
                  <c:v>0.64995510268335221</c:v>
                </c:pt>
                <c:pt idx="179">
                  <c:v>0.63446979734649056</c:v>
                </c:pt>
                <c:pt idx="180">
                  <c:v>0.58361705433756217</c:v>
                </c:pt>
                <c:pt idx="181">
                  <c:v>0.58839172054260591</c:v>
                </c:pt>
                <c:pt idx="182">
                  <c:v>0.59582712039450247</c:v>
                </c:pt>
                <c:pt idx="183">
                  <c:v>0.61345493807505846</c:v>
                </c:pt>
                <c:pt idx="184">
                  <c:v>0.67629190914931092</c:v>
                </c:pt>
                <c:pt idx="185">
                  <c:v>0.49267709493708556</c:v>
                </c:pt>
                <c:pt idx="186">
                  <c:v>0.57689238908921481</c:v>
                </c:pt>
                <c:pt idx="187">
                  <c:v>0.52251220239400598</c:v>
                </c:pt>
                <c:pt idx="188">
                  <c:v>0.58400086181228639</c:v>
                </c:pt>
                <c:pt idx="189">
                  <c:v>0.64639195859240084</c:v>
                </c:pt>
                <c:pt idx="190">
                  <c:v>0.57677976046426072</c:v>
                </c:pt>
                <c:pt idx="191">
                  <c:v>0.54380122911768747</c:v>
                </c:pt>
                <c:pt idx="192">
                  <c:v>0.5926334964190989</c:v>
                </c:pt>
                <c:pt idx="193">
                  <c:v>0.56351852924579537</c:v>
                </c:pt>
                <c:pt idx="194">
                  <c:v>0.55989002408510791</c:v>
                </c:pt>
                <c:pt idx="195">
                  <c:v>0.58606619691980133</c:v>
                </c:pt>
                <c:pt idx="196">
                  <c:v>0.52123244976076022</c:v>
                </c:pt>
                <c:pt idx="197">
                  <c:v>0.61601354434658073</c:v>
                </c:pt>
                <c:pt idx="198">
                  <c:v>0.58560855099847386</c:v>
                </c:pt>
                <c:pt idx="199">
                  <c:v>0.53709025725635329</c:v>
                </c:pt>
                <c:pt idx="200">
                  <c:v>0.43529220651716705</c:v>
                </c:pt>
                <c:pt idx="201">
                  <c:v>0.60394048071252804</c:v>
                </c:pt>
                <c:pt idx="202">
                  <c:v>0.62472609519544009</c:v>
                </c:pt>
                <c:pt idx="203">
                  <c:v>0.50143648147601771</c:v>
                </c:pt>
                <c:pt idx="204">
                  <c:v>0.55143334382702081</c:v>
                </c:pt>
                <c:pt idx="205">
                  <c:v>0.5376545051286703</c:v>
                </c:pt>
                <c:pt idx="206">
                  <c:v>0.41221664152109361</c:v>
                </c:pt>
                <c:pt idx="207">
                  <c:v>0.57842247621465182</c:v>
                </c:pt>
                <c:pt idx="208">
                  <c:v>0.54301819407003493</c:v>
                </c:pt>
                <c:pt idx="209">
                  <c:v>0.51896816258788259</c:v>
                </c:pt>
                <c:pt idx="210">
                  <c:v>0.65631875888394808</c:v>
                </c:pt>
                <c:pt idx="211">
                  <c:v>0.5789845117483956</c:v>
                </c:pt>
                <c:pt idx="212">
                  <c:v>0.55796666211477119</c:v>
                </c:pt>
                <c:pt idx="213">
                  <c:v>0.57950935754259181</c:v>
                </c:pt>
                <c:pt idx="214">
                  <c:v>0.54863114375125865</c:v>
                </c:pt>
                <c:pt idx="215">
                  <c:v>0.60053245269824718</c:v>
                </c:pt>
                <c:pt idx="216">
                  <c:v>0.62933545568103511</c:v>
                </c:pt>
                <c:pt idx="217">
                  <c:v>0.39378889018816565</c:v>
                </c:pt>
                <c:pt idx="218">
                  <c:v>0.62404989022755253</c:v>
                </c:pt>
                <c:pt idx="219">
                  <c:v>0.6012572471468105</c:v>
                </c:pt>
                <c:pt idx="220">
                  <c:v>0.56537216979261262</c:v>
                </c:pt>
                <c:pt idx="221">
                  <c:v>0.6019164641670498</c:v>
                </c:pt>
                <c:pt idx="222">
                  <c:v>0.50579207427279482</c:v>
                </c:pt>
                <c:pt idx="223">
                  <c:v>0.65334777176933234</c:v>
                </c:pt>
                <c:pt idx="224">
                  <c:v>0.51077485572508452</c:v>
                </c:pt>
                <c:pt idx="225">
                  <c:v>0.64597897400935267</c:v>
                </c:pt>
                <c:pt idx="226">
                  <c:v>0.44964910196211294</c:v>
                </c:pt>
                <c:pt idx="227">
                  <c:v>0.61587139409347147</c:v>
                </c:pt>
                <c:pt idx="228">
                  <c:v>0.47500060789596033</c:v>
                </c:pt>
                <c:pt idx="229">
                  <c:v>0.469364968356628</c:v>
                </c:pt>
                <c:pt idx="230">
                  <c:v>0.47440124438890885</c:v>
                </c:pt>
                <c:pt idx="231">
                  <c:v>0.45598399302042403</c:v>
                </c:pt>
                <c:pt idx="232">
                  <c:v>0.52533632899741889</c:v>
                </c:pt>
                <c:pt idx="233">
                  <c:v>0.50285428815681854</c:v>
                </c:pt>
                <c:pt idx="234">
                  <c:v>0.54352188182259842</c:v>
                </c:pt>
                <c:pt idx="235">
                  <c:v>0.65392828982725193</c:v>
                </c:pt>
                <c:pt idx="236">
                  <c:v>0.62726022661917558</c:v>
                </c:pt>
                <c:pt idx="237">
                  <c:v>0.62337793987604462</c:v>
                </c:pt>
                <c:pt idx="238">
                  <c:v>0.54856554525074164</c:v>
                </c:pt>
                <c:pt idx="239">
                  <c:v>0.66029697524229625</c:v>
                </c:pt>
                <c:pt idx="240">
                  <c:v>0.5444086669077477</c:v>
                </c:pt>
                <c:pt idx="241">
                  <c:v>0.6038737352424608</c:v>
                </c:pt>
                <c:pt idx="242">
                  <c:v>0.60271673834498474</c:v>
                </c:pt>
                <c:pt idx="243">
                  <c:v>0.6504785495215244</c:v>
                </c:pt>
                <c:pt idx="244">
                  <c:v>0.56844854432693204</c:v>
                </c:pt>
                <c:pt idx="245">
                  <c:v>0.53980612209289769</c:v>
                </c:pt>
                <c:pt idx="246">
                  <c:v>0.6219782223884478</c:v>
                </c:pt>
                <c:pt idx="247">
                  <c:v>0.61041603714830006</c:v>
                </c:pt>
                <c:pt idx="248">
                  <c:v>0.5175630971117503</c:v>
                </c:pt>
                <c:pt idx="249">
                  <c:v>0.61825571323872341</c:v>
                </c:pt>
                <c:pt idx="250">
                  <c:v>0.52418700440850496</c:v>
                </c:pt>
                <c:pt idx="251">
                  <c:v>0.61405441460078403</c:v>
                </c:pt>
                <c:pt idx="252">
                  <c:v>0.56574495343353925</c:v>
                </c:pt>
                <c:pt idx="253">
                  <c:v>0.63125732132600809</c:v>
                </c:pt>
                <c:pt idx="254">
                  <c:v>0.58931801950024654</c:v>
                </c:pt>
                <c:pt idx="255">
                  <c:v>0.59010329733064748</c:v>
                </c:pt>
                <c:pt idx="256">
                  <c:v>0.50419963865629158</c:v>
                </c:pt>
                <c:pt idx="257">
                  <c:v>0.51166656908142261</c:v>
                </c:pt>
                <c:pt idx="258">
                  <c:v>0.49676410048164521</c:v>
                </c:pt>
                <c:pt idx="259">
                  <c:v>0.49553335691548217</c:v>
                </c:pt>
                <c:pt idx="260">
                  <c:v>0.47344134839925534</c:v>
                </c:pt>
                <c:pt idx="261">
                  <c:v>0.48146611193375055</c:v>
                </c:pt>
                <c:pt idx="262">
                  <c:v>0.49397205143760681</c:v>
                </c:pt>
                <c:pt idx="263">
                  <c:v>0.45912452953993521</c:v>
                </c:pt>
                <c:pt idx="264">
                  <c:v>0.42864262163193534</c:v>
                </c:pt>
                <c:pt idx="265">
                  <c:v>0.5911501032998917</c:v>
                </c:pt>
                <c:pt idx="266">
                  <c:v>0.45722720882122647</c:v>
                </c:pt>
                <c:pt idx="267">
                  <c:v>0.58306369795080437</c:v>
                </c:pt>
                <c:pt idx="268">
                  <c:v>0.53751632973396257</c:v>
                </c:pt>
                <c:pt idx="269">
                  <c:v>0.44070969987734043</c:v>
                </c:pt>
                <c:pt idx="270">
                  <c:v>0.53730585108864481</c:v>
                </c:pt>
                <c:pt idx="271">
                  <c:v>0.57747836274951259</c:v>
                </c:pt>
                <c:pt idx="272">
                  <c:v>0.54454973790967531</c:v>
                </c:pt>
                <c:pt idx="273">
                  <c:v>0.4685498520141399</c:v>
                </c:pt>
                <c:pt idx="274">
                  <c:v>0.46537074540279844</c:v>
                </c:pt>
                <c:pt idx="275">
                  <c:v>0.51425961617241056</c:v>
                </c:pt>
                <c:pt idx="276">
                  <c:v>0.3107181142025589</c:v>
                </c:pt>
                <c:pt idx="277">
                  <c:v>0.4287868597295903</c:v>
                </c:pt>
                <c:pt idx="278">
                  <c:v>0.44607355394148451</c:v>
                </c:pt>
                <c:pt idx="279">
                  <c:v>0.45250865094525761</c:v>
                </c:pt>
                <c:pt idx="280">
                  <c:v>0.49651284218317537</c:v>
                </c:pt>
                <c:pt idx="281">
                  <c:v>0.46227217201329329</c:v>
                </c:pt>
                <c:pt idx="282">
                  <c:v>0.3783055173467037</c:v>
                </c:pt>
                <c:pt idx="283">
                  <c:v>0.4327236785409091</c:v>
                </c:pt>
                <c:pt idx="284">
                  <c:v>0.3563201915678994</c:v>
                </c:pt>
                <c:pt idx="285">
                  <c:v>0.40064653489021806</c:v>
                </c:pt>
                <c:pt idx="286">
                  <c:v>0.38748197726632039</c:v>
                </c:pt>
                <c:pt idx="287">
                  <c:v>0.38947137342249971</c:v>
                </c:pt>
                <c:pt idx="288">
                  <c:v>0.32316104217918584</c:v>
                </c:pt>
                <c:pt idx="289">
                  <c:v>0.39035967608923128</c:v>
                </c:pt>
                <c:pt idx="290">
                  <c:v>0.40092153555959764</c:v>
                </c:pt>
                <c:pt idx="291">
                  <c:v>0.39480144080650537</c:v>
                </c:pt>
                <c:pt idx="292">
                  <c:v>0.50056724511135242</c:v>
                </c:pt>
                <c:pt idx="293">
                  <c:v>0.44650868824366297</c:v>
                </c:pt>
                <c:pt idx="294">
                  <c:v>0.44129686673642099</c:v>
                </c:pt>
                <c:pt idx="295">
                  <c:v>0.47303017642895551</c:v>
                </c:pt>
                <c:pt idx="296">
                  <c:v>0.42106995225931276</c:v>
                </c:pt>
                <c:pt idx="297">
                  <c:v>0.45902707511011631</c:v>
                </c:pt>
                <c:pt idx="298">
                  <c:v>0.47904275307031063</c:v>
                </c:pt>
                <c:pt idx="299">
                  <c:v>0.46910673844344242</c:v>
                </c:pt>
                <c:pt idx="300">
                  <c:v>0.38523343540010824</c:v>
                </c:pt>
                <c:pt idx="301">
                  <c:v>0.45973019475559718</c:v>
                </c:pt>
                <c:pt idx="302">
                  <c:v>0.40511412033604188</c:v>
                </c:pt>
                <c:pt idx="303">
                  <c:v>0.3626605124978195</c:v>
                </c:pt>
                <c:pt idx="304">
                  <c:v>0.40110666041516552</c:v>
                </c:pt>
                <c:pt idx="305">
                  <c:v>0.41519500854989611</c:v>
                </c:pt>
                <c:pt idx="306">
                  <c:v>0.43184671576387612</c:v>
                </c:pt>
                <c:pt idx="307">
                  <c:v>0.35433048008244383</c:v>
                </c:pt>
                <c:pt idx="308">
                  <c:v>0.38202588432626761</c:v>
                </c:pt>
                <c:pt idx="309">
                  <c:v>0.4691030239002103</c:v>
                </c:pt>
                <c:pt idx="310">
                  <c:v>0.37228129345921801</c:v>
                </c:pt>
                <c:pt idx="311">
                  <c:v>0.3399706984017008</c:v>
                </c:pt>
                <c:pt idx="312">
                  <c:v>0.35424889783098246</c:v>
                </c:pt>
                <c:pt idx="313">
                  <c:v>0.37805521946976939</c:v>
                </c:pt>
                <c:pt idx="314">
                  <c:v>0.40043267723838261</c:v>
                </c:pt>
                <c:pt idx="315">
                  <c:v>0.43359930902605626</c:v>
                </c:pt>
                <c:pt idx="316">
                  <c:v>0.42278860134412211</c:v>
                </c:pt>
                <c:pt idx="317">
                  <c:v>0.37699573214509385</c:v>
                </c:pt>
                <c:pt idx="318">
                  <c:v>0.41851045094836437</c:v>
                </c:pt>
                <c:pt idx="319">
                  <c:v>0.49425492777178626</c:v>
                </c:pt>
                <c:pt idx="320">
                  <c:v>0.41527070713319125</c:v>
                </c:pt>
                <c:pt idx="321">
                  <c:v>0.38829836218199765</c:v>
                </c:pt>
                <c:pt idx="322">
                  <c:v>0.36623430545602376</c:v>
                </c:pt>
                <c:pt idx="323">
                  <c:v>0.3177106702184147</c:v>
                </c:pt>
                <c:pt idx="324">
                  <c:v>0.36745900194304182</c:v>
                </c:pt>
                <c:pt idx="325">
                  <c:v>0.41106043099374012</c:v>
                </c:pt>
                <c:pt idx="326">
                  <c:v>0.42657502055295227</c:v>
                </c:pt>
                <c:pt idx="327">
                  <c:v>0.48962747738107537</c:v>
                </c:pt>
                <c:pt idx="328">
                  <c:v>0.40962831270727795</c:v>
                </c:pt>
                <c:pt idx="329">
                  <c:v>0.35810267351941993</c:v>
                </c:pt>
                <c:pt idx="330">
                  <c:v>0.36273016658862078</c:v>
                </c:pt>
                <c:pt idx="331">
                  <c:v>0.31570723208091811</c:v>
                </c:pt>
                <c:pt idx="332">
                  <c:v>0.33629602475395226</c:v>
                </c:pt>
                <c:pt idx="333">
                  <c:v>0.31809992886004712</c:v>
                </c:pt>
                <c:pt idx="334">
                  <c:v>0.34848935541370718</c:v>
                </c:pt>
                <c:pt idx="335">
                  <c:v>0.24691709656148397</c:v>
                </c:pt>
                <c:pt idx="336">
                  <c:v>0.37016019481628737</c:v>
                </c:pt>
                <c:pt idx="337">
                  <c:v>0.31917545445968487</c:v>
                </c:pt>
                <c:pt idx="338">
                  <c:v>0.2324058877294255</c:v>
                </c:pt>
                <c:pt idx="339">
                  <c:v>0.41287230217646131</c:v>
                </c:pt>
                <c:pt idx="340">
                  <c:v>0.30999974615442594</c:v>
                </c:pt>
                <c:pt idx="341">
                  <c:v>0.39084915831036182</c:v>
                </c:pt>
                <c:pt idx="342">
                  <c:v>0.3194042068222368</c:v>
                </c:pt>
                <c:pt idx="343">
                  <c:v>0.33464470820211578</c:v>
                </c:pt>
                <c:pt idx="344">
                  <c:v>0.41535969292996</c:v>
                </c:pt>
                <c:pt idx="345">
                  <c:v>0.40635226222480458</c:v>
                </c:pt>
                <c:pt idx="346">
                  <c:v>0.47079893432187891</c:v>
                </c:pt>
                <c:pt idx="347">
                  <c:v>0.45539645094734349</c:v>
                </c:pt>
                <c:pt idx="348">
                  <c:v>0.43527666837435819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7E-4A5D-B4D0-C6C6FEB370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5563568"/>
        <c:axId val="585569800"/>
      </c:lineChart>
      <c:lineChart>
        <c:grouping val="standard"/>
        <c:varyColors val="0"/>
        <c:ser>
          <c:idx val="1"/>
          <c:order val="1"/>
          <c:tx>
            <c:v>AnR VLR</c:v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运行数据!$A$7:$A$355</c:f>
              <c:numCache>
                <c:formatCode>m/d/yyyy</c:formatCode>
                <c:ptCount val="349"/>
                <c:pt idx="0">
                  <c:v>43424</c:v>
                </c:pt>
                <c:pt idx="1">
                  <c:v>43425</c:v>
                </c:pt>
                <c:pt idx="2">
                  <c:v>43426</c:v>
                </c:pt>
                <c:pt idx="3">
                  <c:v>43427</c:v>
                </c:pt>
                <c:pt idx="4">
                  <c:v>43428</c:v>
                </c:pt>
                <c:pt idx="5">
                  <c:v>43429</c:v>
                </c:pt>
                <c:pt idx="6">
                  <c:v>43430</c:v>
                </c:pt>
                <c:pt idx="7">
                  <c:v>43431</c:v>
                </c:pt>
                <c:pt idx="8">
                  <c:v>43432</c:v>
                </c:pt>
                <c:pt idx="9">
                  <c:v>43433</c:v>
                </c:pt>
                <c:pt idx="10">
                  <c:v>43434</c:v>
                </c:pt>
                <c:pt idx="11">
                  <c:v>43435</c:v>
                </c:pt>
                <c:pt idx="12">
                  <c:v>43436</c:v>
                </c:pt>
                <c:pt idx="13">
                  <c:v>43437</c:v>
                </c:pt>
                <c:pt idx="14">
                  <c:v>43438</c:v>
                </c:pt>
                <c:pt idx="15">
                  <c:v>43439</c:v>
                </c:pt>
                <c:pt idx="16">
                  <c:v>43440</c:v>
                </c:pt>
                <c:pt idx="17">
                  <c:v>43441</c:v>
                </c:pt>
                <c:pt idx="18">
                  <c:v>43442</c:v>
                </c:pt>
                <c:pt idx="19">
                  <c:v>43443</c:v>
                </c:pt>
                <c:pt idx="20">
                  <c:v>43444</c:v>
                </c:pt>
                <c:pt idx="21">
                  <c:v>43445</c:v>
                </c:pt>
                <c:pt idx="22">
                  <c:v>43446</c:v>
                </c:pt>
                <c:pt idx="23">
                  <c:v>43447</c:v>
                </c:pt>
                <c:pt idx="24">
                  <c:v>43448</c:v>
                </c:pt>
                <c:pt idx="25">
                  <c:v>43449</c:v>
                </c:pt>
                <c:pt idx="26">
                  <c:v>43450</c:v>
                </c:pt>
                <c:pt idx="27">
                  <c:v>43451</c:v>
                </c:pt>
                <c:pt idx="28">
                  <c:v>43452</c:v>
                </c:pt>
                <c:pt idx="29">
                  <c:v>43453</c:v>
                </c:pt>
                <c:pt idx="30">
                  <c:v>43454</c:v>
                </c:pt>
                <c:pt idx="31">
                  <c:v>43455</c:v>
                </c:pt>
                <c:pt idx="32">
                  <c:v>43456</c:v>
                </c:pt>
                <c:pt idx="33">
                  <c:v>43457</c:v>
                </c:pt>
                <c:pt idx="34">
                  <c:v>43458</c:v>
                </c:pt>
                <c:pt idx="35">
                  <c:v>43459</c:v>
                </c:pt>
                <c:pt idx="36">
                  <c:v>43460</c:v>
                </c:pt>
                <c:pt idx="37">
                  <c:v>43461</c:v>
                </c:pt>
                <c:pt idx="38">
                  <c:v>43462</c:v>
                </c:pt>
                <c:pt idx="39">
                  <c:v>43463</c:v>
                </c:pt>
                <c:pt idx="40">
                  <c:v>43464</c:v>
                </c:pt>
                <c:pt idx="41">
                  <c:v>43465</c:v>
                </c:pt>
                <c:pt idx="42">
                  <c:v>43466</c:v>
                </c:pt>
                <c:pt idx="43">
                  <c:v>43467</c:v>
                </c:pt>
                <c:pt idx="44">
                  <c:v>43468</c:v>
                </c:pt>
                <c:pt idx="45">
                  <c:v>43469</c:v>
                </c:pt>
                <c:pt idx="46">
                  <c:v>43470</c:v>
                </c:pt>
                <c:pt idx="47">
                  <c:v>43471</c:v>
                </c:pt>
                <c:pt idx="48">
                  <c:v>43472</c:v>
                </c:pt>
                <c:pt idx="49">
                  <c:v>43473</c:v>
                </c:pt>
                <c:pt idx="50">
                  <c:v>43474</c:v>
                </c:pt>
                <c:pt idx="51">
                  <c:v>43475</c:v>
                </c:pt>
                <c:pt idx="52">
                  <c:v>43476</c:v>
                </c:pt>
                <c:pt idx="53">
                  <c:v>43477</c:v>
                </c:pt>
                <c:pt idx="54">
                  <c:v>43478</c:v>
                </c:pt>
                <c:pt idx="55">
                  <c:v>43479</c:v>
                </c:pt>
                <c:pt idx="56">
                  <c:v>43480</c:v>
                </c:pt>
                <c:pt idx="57">
                  <c:v>43481</c:v>
                </c:pt>
                <c:pt idx="58">
                  <c:v>43482</c:v>
                </c:pt>
                <c:pt idx="59">
                  <c:v>43483</c:v>
                </c:pt>
                <c:pt idx="60">
                  <c:v>43484</c:v>
                </c:pt>
                <c:pt idx="61">
                  <c:v>43485</c:v>
                </c:pt>
                <c:pt idx="62">
                  <c:v>43486</c:v>
                </c:pt>
                <c:pt idx="63">
                  <c:v>43487</c:v>
                </c:pt>
                <c:pt idx="64">
                  <c:v>43488</c:v>
                </c:pt>
                <c:pt idx="65">
                  <c:v>43489</c:v>
                </c:pt>
                <c:pt idx="66">
                  <c:v>43490</c:v>
                </c:pt>
                <c:pt idx="67">
                  <c:v>43491</c:v>
                </c:pt>
                <c:pt idx="68">
                  <c:v>43492</c:v>
                </c:pt>
                <c:pt idx="69">
                  <c:v>43493</c:v>
                </c:pt>
                <c:pt idx="70">
                  <c:v>43494</c:v>
                </c:pt>
                <c:pt idx="71">
                  <c:v>43495</c:v>
                </c:pt>
                <c:pt idx="72">
                  <c:v>43496</c:v>
                </c:pt>
                <c:pt idx="73">
                  <c:v>43497</c:v>
                </c:pt>
                <c:pt idx="74">
                  <c:v>43498</c:v>
                </c:pt>
                <c:pt idx="75">
                  <c:v>43499</c:v>
                </c:pt>
                <c:pt idx="76">
                  <c:v>43500</c:v>
                </c:pt>
                <c:pt idx="77">
                  <c:v>43501</c:v>
                </c:pt>
                <c:pt idx="78">
                  <c:v>43502</c:v>
                </c:pt>
                <c:pt idx="79">
                  <c:v>43503</c:v>
                </c:pt>
                <c:pt idx="80">
                  <c:v>43504</c:v>
                </c:pt>
                <c:pt idx="81">
                  <c:v>43505</c:v>
                </c:pt>
                <c:pt idx="82">
                  <c:v>43506</c:v>
                </c:pt>
                <c:pt idx="83">
                  <c:v>43507</c:v>
                </c:pt>
                <c:pt idx="84">
                  <c:v>43508</c:v>
                </c:pt>
                <c:pt idx="85">
                  <c:v>43509</c:v>
                </c:pt>
                <c:pt idx="86">
                  <c:v>43510</c:v>
                </c:pt>
                <c:pt idx="87">
                  <c:v>43511</c:v>
                </c:pt>
                <c:pt idx="88">
                  <c:v>43512</c:v>
                </c:pt>
                <c:pt idx="89">
                  <c:v>43513</c:v>
                </c:pt>
                <c:pt idx="90">
                  <c:v>43514</c:v>
                </c:pt>
                <c:pt idx="91">
                  <c:v>43515</c:v>
                </c:pt>
                <c:pt idx="92">
                  <c:v>43516</c:v>
                </c:pt>
                <c:pt idx="93">
                  <c:v>43517</c:v>
                </c:pt>
                <c:pt idx="94">
                  <c:v>43518</c:v>
                </c:pt>
                <c:pt idx="95">
                  <c:v>43519</c:v>
                </c:pt>
                <c:pt idx="96">
                  <c:v>43520</c:v>
                </c:pt>
                <c:pt idx="97">
                  <c:v>43521</c:v>
                </c:pt>
                <c:pt idx="98">
                  <c:v>43522</c:v>
                </c:pt>
                <c:pt idx="99">
                  <c:v>43523</c:v>
                </c:pt>
                <c:pt idx="100">
                  <c:v>43524</c:v>
                </c:pt>
                <c:pt idx="101">
                  <c:v>43525</c:v>
                </c:pt>
                <c:pt idx="102">
                  <c:v>43526</c:v>
                </c:pt>
                <c:pt idx="103">
                  <c:v>43527</c:v>
                </c:pt>
                <c:pt idx="104">
                  <c:v>43528</c:v>
                </c:pt>
                <c:pt idx="105">
                  <c:v>43529</c:v>
                </c:pt>
                <c:pt idx="106">
                  <c:v>43530</c:v>
                </c:pt>
                <c:pt idx="107">
                  <c:v>43531</c:v>
                </c:pt>
                <c:pt idx="108">
                  <c:v>43532</c:v>
                </c:pt>
                <c:pt idx="109">
                  <c:v>43533</c:v>
                </c:pt>
                <c:pt idx="110">
                  <c:v>43534</c:v>
                </c:pt>
                <c:pt idx="111">
                  <c:v>43535</c:v>
                </c:pt>
                <c:pt idx="112">
                  <c:v>43536</c:v>
                </c:pt>
                <c:pt idx="113">
                  <c:v>43537</c:v>
                </c:pt>
                <c:pt idx="114">
                  <c:v>43538</c:v>
                </c:pt>
                <c:pt idx="115">
                  <c:v>43539</c:v>
                </c:pt>
                <c:pt idx="116">
                  <c:v>43540</c:v>
                </c:pt>
                <c:pt idx="117">
                  <c:v>43541</c:v>
                </c:pt>
                <c:pt idx="118">
                  <c:v>43542</c:v>
                </c:pt>
                <c:pt idx="119">
                  <c:v>43543</c:v>
                </c:pt>
                <c:pt idx="120">
                  <c:v>43544</c:v>
                </c:pt>
                <c:pt idx="121">
                  <c:v>43545</c:v>
                </c:pt>
                <c:pt idx="122">
                  <c:v>43546</c:v>
                </c:pt>
                <c:pt idx="123">
                  <c:v>43547</c:v>
                </c:pt>
                <c:pt idx="124">
                  <c:v>43548</c:v>
                </c:pt>
                <c:pt idx="125">
                  <c:v>43549</c:v>
                </c:pt>
                <c:pt idx="126">
                  <c:v>43550</c:v>
                </c:pt>
                <c:pt idx="127">
                  <c:v>43551</c:v>
                </c:pt>
                <c:pt idx="128">
                  <c:v>43552</c:v>
                </c:pt>
                <c:pt idx="129">
                  <c:v>43553</c:v>
                </c:pt>
                <c:pt idx="130">
                  <c:v>43554</c:v>
                </c:pt>
                <c:pt idx="131">
                  <c:v>43555</c:v>
                </c:pt>
                <c:pt idx="132">
                  <c:v>43556</c:v>
                </c:pt>
                <c:pt idx="133">
                  <c:v>43557</c:v>
                </c:pt>
                <c:pt idx="134">
                  <c:v>43558</c:v>
                </c:pt>
                <c:pt idx="135">
                  <c:v>43559</c:v>
                </c:pt>
                <c:pt idx="136">
                  <c:v>43560</c:v>
                </c:pt>
                <c:pt idx="137">
                  <c:v>43561</c:v>
                </c:pt>
                <c:pt idx="138">
                  <c:v>43562</c:v>
                </c:pt>
                <c:pt idx="139">
                  <c:v>43563</c:v>
                </c:pt>
                <c:pt idx="140">
                  <c:v>43564</c:v>
                </c:pt>
                <c:pt idx="141">
                  <c:v>43565</c:v>
                </c:pt>
                <c:pt idx="142">
                  <c:v>43566</c:v>
                </c:pt>
                <c:pt idx="143">
                  <c:v>43567</c:v>
                </c:pt>
                <c:pt idx="144">
                  <c:v>43568</c:v>
                </c:pt>
                <c:pt idx="145">
                  <c:v>43569</c:v>
                </c:pt>
                <c:pt idx="146">
                  <c:v>43570</c:v>
                </c:pt>
                <c:pt idx="147">
                  <c:v>43571</c:v>
                </c:pt>
                <c:pt idx="148">
                  <c:v>43572</c:v>
                </c:pt>
                <c:pt idx="149">
                  <c:v>43573</c:v>
                </c:pt>
                <c:pt idx="150">
                  <c:v>43574</c:v>
                </c:pt>
                <c:pt idx="151">
                  <c:v>43575</c:v>
                </c:pt>
                <c:pt idx="152">
                  <c:v>43576</c:v>
                </c:pt>
                <c:pt idx="153">
                  <c:v>43577</c:v>
                </c:pt>
                <c:pt idx="154">
                  <c:v>43578</c:v>
                </c:pt>
                <c:pt idx="155">
                  <c:v>43579</c:v>
                </c:pt>
                <c:pt idx="156">
                  <c:v>43580</c:v>
                </c:pt>
                <c:pt idx="157">
                  <c:v>43581</c:v>
                </c:pt>
                <c:pt idx="158">
                  <c:v>43582</c:v>
                </c:pt>
                <c:pt idx="159">
                  <c:v>43583</c:v>
                </c:pt>
                <c:pt idx="160">
                  <c:v>43584</c:v>
                </c:pt>
                <c:pt idx="161">
                  <c:v>43585</c:v>
                </c:pt>
                <c:pt idx="162">
                  <c:v>43586</c:v>
                </c:pt>
                <c:pt idx="163">
                  <c:v>43587</c:v>
                </c:pt>
                <c:pt idx="164">
                  <c:v>43588</c:v>
                </c:pt>
                <c:pt idx="165">
                  <c:v>43589</c:v>
                </c:pt>
                <c:pt idx="166">
                  <c:v>43590</c:v>
                </c:pt>
                <c:pt idx="167">
                  <c:v>43591</c:v>
                </c:pt>
                <c:pt idx="168">
                  <c:v>43592</c:v>
                </c:pt>
                <c:pt idx="169">
                  <c:v>43593</c:v>
                </c:pt>
                <c:pt idx="170">
                  <c:v>43594</c:v>
                </c:pt>
                <c:pt idx="171">
                  <c:v>43595</c:v>
                </c:pt>
                <c:pt idx="172">
                  <c:v>43596</c:v>
                </c:pt>
                <c:pt idx="173">
                  <c:v>43597</c:v>
                </c:pt>
                <c:pt idx="174">
                  <c:v>43598</c:v>
                </c:pt>
                <c:pt idx="175">
                  <c:v>43599</c:v>
                </c:pt>
                <c:pt idx="176">
                  <c:v>43600</c:v>
                </c:pt>
                <c:pt idx="177">
                  <c:v>43601</c:v>
                </c:pt>
                <c:pt idx="178">
                  <c:v>43602</c:v>
                </c:pt>
                <c:pt idx="179">
                  <c:v>43603</c:v>
                </c:pt>
                <c:pt idx="180">
                  <c:v>43604</c:v>
                </c:pt>
                <c:pt idx="181">
                  <c:v>43605</c:v>
                </c:pt>
                <c:pt idx="182">
                  <c:v>43606</c:v>
                </c:pt>
                <c:pt idx="183">
                  <c:v>43607</c:v>
                </c:pt>
                <c:pt idx="184">
                  <c:v>43608</c:v>
                </c:pt>
                <c:pt idx="185">
                  <c:v>43609</c:v>
                </c:pt>
                <c:pt idx="186">
                  <c:v>43610</c:v>
                </c:pt>
                <c:pt idx="187">
                  <c:v>43611</c:v>
                </c:pt>
                <c:pt idx="188">
                  <c:v>43612</c:v>
                </c:pt>
                <c:pt idx="189">
                  <c:v>43613</c:v>
                </c:pt>
                <c:pt idx="190">
                  <c:v>43614</c:v>
                </c:pt>
                <c:pt idx="191">
                  <c:v>43615</c:v>
                </c:pt>
                <c:pt idx="192">
                  <c:v>43616</c:v>
                </c:pt>
                <c:pt idx="193">
                  <c:v>43617</c:v>
                </c:pt>
                <c:pt idx="194">
                  <c:v>43618</c:v>
                </c:pt>
                <c:pt idx="195">
                  <c:v>43619</c:v>
                </c:pt>
                <c:pt idx="196">
                  <c:v>43620</c:v>
                </c:pt>
                <c:pt idx="197">
                  <c:v>43621</c:v>
                </c:pt>
                <c:pt idx="198">
                  <c:v>43622</c:v>
                </c:pt>
                <c:pt idx="199">
                  <c:v>43623</c:v>
                </c:pt>
                <c:pt idx="200">
                  <c:v>43624</c:v>
                </c:pt>
                <c:pt idx="201">
                  <c:v>43625</c:v>
                </c:pt>
                <c:pt idx="202">
                  <c:v>43626</c:v>
                </c:pt>
                <c:pt idx="203">
                  <c:v>43627</c:v>
                </c:pt>
                <c:pt idx="204">
                  <c:v>43628</c:v>
                </c:pt>
                <c:pt idx="205">
                  <c:v>43629</c:v>
                </c:pt>
                <c:pt idx="206">
                  <c:v>43630</c:v>
                </c:pt>
                <c:pt idx="207">
                  <c:v>43631</c:v>
                </c:pt>
                <c:pt idx="208">
                  <c:v>43632</c:v>
                </c:pt>
                <c:pt idx="209">
                  <c:v>43633</c:v>
                </c:pt>
                <c:pt idx="210">
                  <c:v>43634</c:v>
                </c:pt>
                <c:pt idx="211">
                  <c:v>43635</c:v>
                </c:pt>
                <c:pt idx="212">
                  <c:v>43636</c:v>
                </c:pt>
                <c:pt idx="213">
                  <c:v>43637</c:v>
                </c:pt>
                <c:pt idx="214">
                  <c:v>43638</c:v>
                </c:pt>
                <c:pt idx="215">
                  <c:v>43639</c:v>
                </c:pt>
                <c:pt idx="216">
                  <c:v>43640</c:v>
                </c:pt>
                <c:pt idx="217">
                  <c:v>43641</c:v>
                </c:pt>
                <c:pt idx="218">
                  <c:v>43642</c:v>
                </c:pt>
                <c:pt idx="219">
                  <c:v>43643</c:v>
                </c:pt>
                <c:pt idx="220">
                  <c:v>43644</c:v>
                </c:pt>
                <c:pt idx="221">
                  <c:v>43645</c:v>
                </c:pt>
                <c:pt idx="222">
                  <c:v>43646</c:v>
                </c:pt>
                <c:pt idx="223">
                  <c:v>43647</c:v>
                </c:pt>
                <c:pt idx="224">
                  <c:v>43648</c:v>
                </c:pt>
                <c:pt idx="225">
                  <c:v>43649</c:v>
                </c:pt>
                <c:pt idx="226">
                  <c:v>43650</c:v>
                </c:pt>
                <c:pt idx="227">
                  <c:v>43651</c:v>
                </c:pt>
                <c:pt idx="228">
                  <c:v>43652</c:v>
                </c:pt>
                <c:pt idx="229">
                  <c:v>43653</c:v>
                </c:pt>
                <c:pt idx="230">
                  <c:v>43654</c:v>
                </c:pt>
                <c:pt idx="231">
                  <c:v>43655</c:v>
                </c:pt>
                <c:pt idx="232">
                  <c:v>43656</c:v>
                </c:pt>
                <c:pt idx="233">
                  <c:v>43657</c:v>
                </c:pt>
                <c:pt idx="234">
                  <c:v>43658</c:v>
                </c:pt>
                <c:pt idx="235">
                  <c:v>43659</c:v>
                </c:pt>
                <c:pt idx="236">
                  <c:v>43660</c:v>
                </c:pt>
                <c:pt idx="237">
                  <c:v>43661</c:v>
                </c:pt>
                <c:pt idx="238">
                  <c:v>43662</c:v>
                </c:pt>
                <c:pt idx="239">
                  <c:v>43663</c:v>
                </c:pt>
                <c:pt idx="240">
                  <c:v>43664</c:v>
                </c:pt>
                <c:pt idx="241">
                  <c:v>43665</c:v>
                </c:pt>
                <c:pt idx="242">
                  <c:v>43666</c:v>
                </c:pt>
                <c:pt idx="243">
                  <c:v>43667</c:v>
                </c:pt>
                <c:pt idx="244">
                  <c:v>43668</c:v>
                </c:pt>
                <c:pt idx="245">
                  <c:v>43669</c:v>
                </c:pt>
                <c:pt idx="246">
                  <c:v>43670</c:v>
                </c:pt>
                <c:pt idx="247">
                  <c:v>43671</c:v>
                </c:pt>
                <c:pt idx="248">
                  <c:v>43672</c:v>
                </c:pt>
                <c:pt idx="249">
                  <c:v>43673</c:v>
                </c:pt>
                <c:pt idx="250">
                  <c:v>43674</c:v>
                </c:pt>
                <c:pt idx="251">
                  <c:v>43675</c:v>
                </c:pt>
                <c:pt idx="252">
                  <c:v>43676</c:v>
                </c:pt>
                <c:pt idx="253">
                  <c:v>43677</c:v>
                </c:pt>
                <c:pt idx="254">
                  <c:v>43678</c:v>
                </c:pt>
                <c:pt idx="255">
                  <c:v>43679</c:v>
                </c:pt>
                <c:pt idx="256">
                  <c:v>43680</c:v>
                </c:pt>
                <c:pt idx="257">
                  <c:v>43681</c:v>
                </c:pt>
                <c:pt idx="258">
                  <c:v>43682</c:v>
                </c:pt>
                <c:pt idx="259">
                  <c:v>43683</c:v>
                </c:pt>
                <c:pt idx="260">
                  <c:v>43684</c:v>
                </c:pt>
                <c:pt idx="261">
                  <c:v>43685</c:v>
                </c:pt>
                <c:pt idx="262">
                  <c:v>43686</c:v>
                </c:pt>
                <c:pt idx="263">
                  <c:v>43687</c:v>
                </c:pt>
                <c:pt idx="264">
                  <c:v>43688</c:v>
                </c:pt>
                <c:pt idx="265">
                  <c:v>43689</c:v>
                </c:pt>
                <c:pt idx="266">
                  <c:v>43690</c:v>
                </c:pt>
                <c:pt idx="267">
                  <c:v>43691</c:v>
                </c:pt>
                <c:pt idx="268">
                  <c:v>43692</c:v>
                </c:pt>
                <c:pt idx="269">
                  <c:v>43693</c:v>
                </c:pt>
                <c:pt idx="270">
                  <c:v>43694</c:v>
                </c:pt>
                <c:pt idx="271">
                  <c:v>43695</c:v>
                </c:pt>
                <c:pt idx="272">
                  <c:v>43696</c:v>
                </c:pt>
                <c:pt idx="273">
                  <c:v>43697</c:v>
                </c:pt>
                <c:pt idx="274">
                  <c:v>43698</c:v>
                </c:pt>
                <c:pt idx="275">
                  <c:v>43699</c:v>
                </c:pt>
                <c:pt idx="276">
                  <c:v>43700</c:v>
                </c:pt>
                <c:pt idx="277">
                  <c:v>43701</c:v>
                </c:pt>
                <c:pt idx="278">
                  <c:v>43702</c:v>
                </c:pt>
                <c:pt idx="279">
                  <c:v>43703</c:v>
                </c:pt>
                <c:pt idx="280">
                  <c:v>43704</c:v>
                </c:pt>
                <c:pt idx="281">
                  <c:v>43705</c:v>
                </c:pt>
                <c:pt idx="282">
                  <c:v>43706</c:v>
                </c:pt>
                <c:pt idx="283">
                  <c:v>43707</c:v>
                </c:pt>
                <c:pt idx="284">
                  <c:v>43708</c:v>
                </c:pt>
                <c:pt idx="285">
                  <c:v>43709</c:v>
                </c:pt>
                <c:pt idx="286">
                  <c:v>43710</c:v>
                </c:pt>
                <c:pt idx="287">
                  <c:v>43711</c:v>
                </c:pt>
                <c:pt idx="288">
                  <c:v>43712</c:v>
                </c:pt>
                <c:pt idx="289">
                  <c:v>43713</c:v>
                </c:pt>
                <c:pt idx="290">
                  <c:v>43714</c:v>
                </c:pt>
                <c:pt idx="291">
                  <c:v>43715</c:v>
                </c:pt>
                <c:pt idx="292">
                  <c:v>43716</c:v>
                </c:pt>
                <c:pt idx="293">
                  <c:v>43717</c:v>
                </c:pt>
                <c:pt idx="294">
                  <c:v>43718</c:v>
                </c:pt>
                <c:pt idx="295">
                  <c:v>43719</c:v>
                </c:pt>
                <c:pt idx="296">
                  <c:v>43720</c:v>
                </c:pt>
                <c:pt idx="297">
                  <c:v>43721</c:v>
                </c:pt>
                <c:pt idx="298">
                  <c:v>43722</c:v>
                </c:pt>
                <c:pt idx="299">
                  <c:v>43723</c:v>
                </c:pt>
                <c:pt idx="300">
                  <c:v>43724</c:v>
                </c:pt>
                <c:pt idx="301">
                  <c:v>43725</c:v>
                </c:pt>
                <c:pt idx="302">
                  <c:v>43726</c:v>
                </c:pt>
                <c:pt idx="303">
                  <c:v>43727</c:v>
                </c:pt>
                <c:pt idx="304">
                  <c:v>43728</c:v>
                </c:pt>
                <c:pt idx="305">
                  <c:v>43729</c:v>
                </c:pt>
                <c:pt idx="306">
                  <c:v>43730</c:v>
                </c:pt>
                <c:pt idx="307">
                  <c:v>43731</c:v>
                </c:pt>
                <c:pt idx="308">
                  <c:v>43732</c:v>
                </c:pt>
                <c:pt idx="309">
                  <c:v>43733</c:v>
                </c:pt>
                <c:pt idx="310">
                  <c:v>43734</c:v>
                </c:pt>
                <c:pt idx="311">
                  <c:v>43735</c:v>
                </c:pt>
                <c:pt idx="312">
                  <c:v>43736</c:v>
                </c:pt>
                <c:pt idx="313">
                  <c:v>43737</c:v>
                </c:pt>
                <c:pt idx="314">
                  <c:v>43738</c:v>
                </c:pt>
                <c:pt idx="315">
                  <c:v>43739</c:v>
                </c:pt>
                <c:pt idx="316">
                  <c:v>43740</c:v>
                </c:pt>
                <c:pt idx="317">
                  <c:v>43741</c:v>
                </c:pt>
                <c:pt idx="318">
                  <c:v>43742</c:v>
                </c:pt>
                <c:pt idx="319">
                  <c:v>43743</c:v>
                </c:pt>
                <c:pt idx="320">
                  <c:v>43744</c:v>
                </c:pt>
                <c:pt idx="321">
                  <c:v>43745</c:v>
                </c:pt>
                <c:pt idx="322">
                  <c:v>43746</c:v>
                </c:pt>
                <c:pt idx="323">
                  <c:v>43747</c:v>
                </c:pt>
                <c:pt idx="324">
                  <c:v>43748</c:v>
                </c:pt>
                <c:pt idx="325">
                  <c:v>43749</c:v>
                </c:pt>
                <c:pt idx="326">
                  <c:v>43750</c:v>
                </c:pt>
                <c:pt idx="327">
                  <c:v>43751</c:v>
                </c:pt>
                <c:pt idx="328">
                  <c:v>43752</c:v>
                </c:pt>
                <c:pt idx="329">
                  <c:v>43753</c:v>
                </c:pt>
                <c:pt idx="330">
                  <c:v>43754</c:v>
                </c:pt>
                <c:pt idx="331">
                  <c:v>43755</c:v>
                </c:pt>
                <c:pt idx="332">
                  <c:v>43756</c:v>
                </c:pt>
                <c:pt idx="333">
                  <c:v>43757</c:v>
                </c:pt>
                <c:pt idx="334">
                  <c:v>43758</c:v>
                </c:pt>
                <c:pt idx="335">
                  <c:v>43759</c:v>
                </c:pt>
                <c:pt idx="336">
                  <c:v>43760</c:v>
                </c:pt>
                <c:pt idx="337">
                  <c:v>43761</c:v>
                </c:pt>
                <c:pt idx="338">
                  <c:v>43762</c:v>
                </c:pt>
                <c:pt idx="339">
                  <c:v>43763</c:v>
                </c:pt>
                <c:pt idx="340">
                  <c:v>43764</c:v>
                </c:pt>
                <c:pt idx="341">
                  <c:v>43765</c:v>
                </c:pt>
                <c:pt idx="342">
                  <c:v>43766</c:v>
                </c:pt>
                <c:pt idx="343">
                  <c:v>43767</c:v>
                </c:pt>
                <c:pt idx="344">
                  <c:v>43768</c:v>
                </c:pt>
                <c:pt idx="345">
                  <c:v>43769</c:v>
                </c:pt>
                <c:pt idx="346">
                  <c:v>43770</c:v>
                </c:pt>
                <c:pt idx="347">
                  <c:v>43771</c:v>
                </c:pt>
                <c:pt idx="348">
                  <c:v>43772</c:v>
                </c:pt>
              </c:numCache>
            </c:numRef>
          </c:cat>
          <c:val>
            <c:numRef>
              <c:f>运行数据!$CV$7:$CV$359</c:f>
              <c:numCache>
                <c:formatCode>0.00</c:formatCode>
                <c:ptCount val="353"/>
                <c:pt idx="0">
                  <c:v>5.6692574233908646</c:v>
                </c:pt>
                <c:pt idx="1">
                  <c:v>5.6358633578059072</c:v>
                </c:pt>
                <c:pt idx="2">
                  <c:v>6.5699191775355983</c:v>
                </c:pt>
                <c:pt idx="3">
                  <c:v>5.9239024547807881</c:v>
                </c:pt>
                <c:pt idx="4">
                  <c:v>5.2181846321523189</c:v>
                </c:pt>
                <c:pt idx="5">
                  <c:v>5.8956993856984878</c:v>
                </c:pt>
                <c:pt idx="6">
                  <c:v>5.7926308621994291</c:v>
                </c:pt>
                <c:pt idx="7">
                  <c:v>5.8003867978880947</c:v>
                </c:pt>
                <c:pt idx="8">
                  <c:v>5.6352797757242357</c:v>
                </c:pt>
                <c:pt idx="9">
                  <c:v>5.8157139618171554</c:v>
                </c:pt>
                <c:pt idx="10">
                  <c:v>5.0782840324177947</c:v>
                </c:pt>
                <c:pt idx="11">
                  <c:v>5.5219919837812173</c:v>
                </c:pt>
                <c:pt idx="12">
                  <c:v>6.6261457177493144</c:v>
                </c:pt>
                <c:pt idx="13">
                  <c:v>6.1837707938132835</c:v>
                </c:pt>
                <c:pt idx="14">
                  <c:v>5.4822040446018079</c:v>
                </c:pt>
                <c:pt idx="15">
                  <c:v>5.380807710060675</c:v>
                </c:pt>
                <c:pt idx="16">
                  <c:v>5.9176495629384762</c:v>
                </c:pt>
                <c:pt idx="17">
                  <c:v>6.3491352500331608</c:v>
                </c:pt>
                <c:pt idx="18">
                  <c:v>5.5584649879183283</c:v>
                </c:pt>
                <c:pt idx="19">
                  <c:v>6.1969761536402936</c:v>
                </c:pt>
                <c:pt idx="20">
                  <c:v>5.884476170069485</c:v>
                </c:pt>
                <c:pt idx="21">
                  <c:v>5.9636440386685354</c:v>
                </c:pt>
                <c:pt idx="22">
                  <c:v>5.9698661648652918</c:v>
                </c:pt>
                <c:pt idx="23">
                  <c:v>4.5937527160069447</c:v>
                </c:pt>
                <c:pt idx="24">
                  <c:v>5.8860656372232931</c:v>
                </c:pt>
                <c:pt idx="25">
                  <c:v>5.5284930632374412</c:v>
                </c:pt>
                <c:pt idx="26">
                  <c:v>6.0250233581005981</c:v>
                </c:pt>
                <c:pt idx="27">
                  <c:v>5.4818097455527912</c:v>
                </c:pt>
                <c:pt idx="28">
                  <c:v>5.4372882101874058</c:v>
                </c:pt>
                <c:pt idx="29">
                  <c:v>5.7115715263243043</c:v>
                </c:pt>
                <c:pt idx="30">
                  <c:v>6.0074146487637865</c:v>
                </c:pt>
                <c:pt idx="31">
                  <c:v>5.5097688623983263</c:v>
                </c:pt>
                <c:pt idx="32">
                  <c:v>5.748423778667429</c:v>
                </c:pt>
                <c:pt idx="33">
                  <c:v>5.7643497249924822</c:v>
                </c:pt>
                <c:pt idx="34">
                  <c:v>5.8904253938067113</c:v>
                </c:pt>
                <c:pt idx="35">
                  <c:v>6.2863611692609824</c:v>
                </c:pt>
                <c:pt idx="36">
                  <c:v>5.9777668893403346</c:v>
                </c:pt>
                <c:pt idx="37">
                  <c:v>6.1231572990663317</c:v>
                </c:pt>
                <c:pt idx="38">
                  <c:v>5.991825911725007</c:v>
                </c:pt>
                <c:pt idx="39">
                  <c:v>5.9591444357442951</c:v>
                </c:pt>
                <c:pt idx="40">
                  <c:v>5.9540220878754164</c:v>
                </c:pt>
                <c:pt idx="41">
                  <c:v>5.7827967075881794</c:v>
                </c:pt>
                <c:pt idx="42">
                  <c:v>5.3253975138126384</c:v>
                </c:pt>
                <c:pt idx="43">
                  <c:v>5.8090234841724842</c:v>
                </c:pt>
                <c:pt idx="44">
                  <c:v>5.6351088849508351</c:v>
                </c:pt>
                <c:pt idx="45">
                  <c:v>6.1207144073289967</c:v>
                </c:pt>
                <c:pt idx="46">
                  <c:v>5.7157182744347796</c:v>
                </c:pt>
                <c:pt idx="47">
                  <c:v>5.6066204016502939</c:v>
                </c:pt>
                <c:pt idx="48">
                  <c:v>5.2329486449020619</c:v>
                </c:pt>
                <c:pt idx="49">
                  <c:v>4.8774670437112153</c:v>
                </c:pt>
                <c:pt idx="50">
                  <c:v>4.5487260849755344</c:v>
                </c:pt>
                <c:pt idx="51">
                  <c:v>5.9878238163690138</c:v>
                </c:pt>
                <c:pt idx="52">
                  <c:v>6.0102558694787112</c:v>
                </c:pt>
                <c:pt idx="53">
                  <c:v>6.1088358383014345</c:v>
                </c:pt>
                <c:pt idx="54">
                  <c:v>4.8588511503806142</c:v>
                </c:pt>
                <c:pt idx="55">
                  <c:v>5.123832885546503</c:v>
                </c:pt>
                <c:pt idx="56">
                  <c:v>5.4491209473802433</c:v>
                </c:pt>
                <c:pt idx="57">
                  <c:v>6.35574488852789</c:v>
                </c:pt>
                <c:pt idx="58">
                  <c:v>4.8294932187936119</c:v>
                </c:pt>
                <c:pt idx="59">
                  <c:v>5.2960107779267878</c:v>
                </c:pt>
                <c:pt idx="60">
                  <c:v>6.1452686156216911</c:v>
                </c:pt>
                <c:pt idx="61">
                  <c:v>6.5995456466378561</c:v>
                </c:pt>
                <c:pt idx="62">
                  <c:v>5.7094831886943567</c:v>
                </c:pt>
                <c:pt idx="63">
                  <c:v>6.0108508775806593</c:v>
                </c:pt>
                <c:pt idx="64">
                  <c:v>5.6210435884016077</c:v>
                </c:pt>
                <c:pt idx="65">
                  <c:v>6.1366746696073564</c:v>
                </c:pt>
                <c:pt idx="66">
                  <c:v>5.9815206930199505</c:v>
                </c:pt>
                <c:pt idx="67">
                  <c:v>6.4490863797763271</c:v>
                </c:pt>
                <c:pt idx="68">
                  <c:v>5.5787276827165408</c:v>
                </c:pt>
                <c:pt idx="69">
                  <c:v>5.0417829196498865</c:v>
                </c:pt>
                <c:pt idx="70">
                  <c:v>6.0555420309471151</c:v>
                </c:pt>
                <c:pt idx="71">
                  <c:v>6.3421226122841841</c:v>
                </c:pt>
                <c:pt idx="72">
                  <c:v>5.646342885520844</c:v>
                </c:pt>
                <c:pt idx="73">
                  <c:v>5.1925621851432808</c:v>
                </c:pt>
                <c:pt idx="74">
                  <c:v>6.1395272143619009</c:v>
                </c:pt>
                <c:pt idx="75">
                  <c:v>5.3833405495790068</c:v>
                </c:pt>
                <c:pt idx="76">
                  <c:v>5.84431938669651</c:v>
                </c:pt>
                <c:pt idx="77">
                  <c:v>5.1698489109667518</c:v>
                </c:pt>
                <c:pt idx="78">
                  <c:v>5.1483529029498802</c:v>
                </c:pt>
                <c:pt idx="79">
                  <c:v>5.6191056670781814</c:v>
                </c:pt>
                <c:pt idx="80">
                  <c:v>6.8578244052487856</c:v>
                </c:pt>
                <c:pt idx="81">
                  <c:v>6.652237481685181</c:v>
                </c:pt>
                <c:pt idx="82">
                  <c:v>5.6359134278584522</c:v>
                </c:pt>
                <c:pt idx="83">
                  <c:v>5.2431311525469724</c:v>
                </c:pt>
                <c:pt idx="84">
                  <c:v>5.2007705810665685</c:v>
                </c:pt>
                <c:pt idx="85">
                  <c:v>5.3376488650157974</c:v>
                </c:pt>
                <c:pt idx="86">
                  <c:v>5.5926207563944423</c:v>
                </c:pt>
                <c:pt idx="87">
                  <c:v>5.9901679863800519</c:v>
                </c:pt>
                <c:pt idx="88">
                  <c:v>6.2309708107989996</c:v>
                </c:pt>
                <c:pt idx="89">
                  <c:v>5.6245596955078243</c:v>
                </c:pt>
                <c:pt idx="90">
                  <c:v>5.6495585276219771</c:v>
                </c:pt>
                <c:pt idx="91">
                  <c:v>5.8779270382177655</c:v>
                </c:pt>
                <c:pt idx="92">
                  <c:v>6.220771436333778</c:v>
                </c:pt>
                <c:pt idx="93">
                  <c:v>6.240306474079806</c:v>
                </c:pt>
                <c:pt idx="94">
                  <c:v>4.6439166033925154</c:v>
                </c:pt>
                <c:pt idx="95">
                  <c:v>5.9090036112732447</c:v>
                </c:pt>
                <c:pt idx="96">
                  <c:v>6.1391938493743057</c:v>
                </c:pt>
                <c:pt idx="97">
                  <c:v>5.6882293603840273</c:v>
                </c:pt>
                <c:pt idx="98">
                  <c:v>6.262762304149553</c:v>
                </c:pt>
                <c:pt idx="99">
                  <c:v>6.6638836726090105</c:v>
                </c:pt>
                <c:pt idx="100">
                  <c:v>6.6745803940281423</c:v>
                </c:pt>
                <c:pt idx="101">
                  <c:v>6.3342576204057437</c:v>
                </c:pt>
                <c:pt idx="102">
                  <c:v>6.2532376217536667</c:v>
                </c:pt>
                <c:pt idx="103">
                  <c:v>6.1277933598919194</c:v>
                </c:pt>
                <c:pt idx="104">
                  <c:v>6.5911456466473544</c:v>
                </c:pt>
                <c:pt idx="105">
                  <c:v>5.9060331266349912</c:v>
                </c:pt>
                <c:pt idx="106">
                  <c:v>6.1576617496196411</c:v>
                </c:pt>
                <c:pt idx="107">
                  <c:v>6.3925729125996629</c:v>
                </c:pt>
                <c:pt idx="108">
                  <c:v>5.977891726830169</c:v>
                </c:pt>
                <c:pt idx="109">
                  <c:v>5.8485856025916698</c:v>
                </c:pt>
                <c:pt idx="110">
                  <c:v>6.019879886103908</c:v>
                </c:pt>
                <c:pt idx="111">
                  <c:v>5.9803158851928488</c:v>
                </c:pt>
                <c:pt idx="112">
                  <c:v>5.9829409662637971</c:v>
                </c:pt>
                <c:pt idx="113">
                  <c:v>6.1852479338894746</c:v>
                </c:pt>
                <c:pt idx="114">
                  <c:v>6.1420009443225085</c:v>
                </c:pt>
                <c:pt idx="115">
                  <c:v>5.9188902400522094</c:v>
                </c:pt>
                <c:pt idx="116">
                  <c:v>6.0871043591375749</c:v>
                </c:pt>
                <c:pt idx="117">
                  <c:v>5.1317547622619513</c:v>
                </c:pt>
                <c:pt idx="118">
                  <c:v>6.1934194369224738</c:v>
                </c:pt>
                <c:pt idx="119">
                  <c:v>6.6301018486163787</c:v>
                </c:pt>
                <c:pt idx="120">
                  <c:v>5.7617247648850753</c:v>
                </c:pt>
                <c:pt idx="121">
                  <c:v>5.8134717134889113</c:v>
                </c:pt>
                <c:pt idx="122">
                  <c:v>6.4493928239819596</c:v>
                </c:pt>
                <c:pt idx="123">
                  <c:v>6.159324419289903</c:v>
                </c:pt>
                <c:pt idx="124">
                  <c:v>6.4320212162409884</c:v>
                </c:pt>
                <c:pt idx="125">
                  <c:v>6.165212806961633</c:v>
                </c:pt>
                <c:pt idx="126">
                  <c:v>6.4017225809759299</c:v>
                </c:pt>
                <c:pt idx="127">
                  <c:v>5.9710846834539568</c:v>
                </c:pt>
                <c:pt idx="128">
                  <c:v>4.8101374723106662</c:v>
                </c:pt>
                <c:pt idx="129">
                  <c:v>4.2828138765490689</c:v>
                </c:pt>
                <c:pt idx="130">
                  <c:v>5.7369994855017508</c:v>
                </c:pt>
                <c:pt idx="131">
                  <c:v>5.7040500537843624</c:v>
                </c:pt>
                <c:pt idx="132">
                  <c:v>6.3885231482596909</c:v>
                </c:pt>
                <c:pt idx="133">
                  <c:v>6.2547237107576787</c:v>
                </c:pt>
                <c:pt idx="134">
                  <c:v>6.4834727744088942</c:v>
                </c:pt>
                <c:pt idx="135">
                  <c:v>5.9825946407599746</c:v>
                </c:pt>
                <c:pt idx="136">
                  <c:v>6.4071904457434812</c:v>
                </c:pt>
                <c:pt idx="137">
                  <c:v>6.6437336799108229</c:v>
                </c:pt>
                <c:pt idx="138">
                  <c:v>6.4369458601917149</c:v>
                </c:pt>
                <c:pt idx="139">
                  <c:v>6.3417653216639005</c:v>
                </c:pt>
                <c:pt idx="140">
                  <c:v>5.912316489012797</c:v>
                </c:pt>
                <c:pt idx="141">
                  <c:v>5.3325450187800918</c:v>
                </c:pt>
                <c:pt idx="142">
                  <c:v>4.0714127885517328</c:v>
                </c:pt>
                <c:pt idx="143">
                  <c:v>3.9679988298635274</c:v>
                </c:pt>
                <c:pt idx="144">
                  <c:v>4.5716181738248984</c:v>
                </c:pt>
                <c:pt idx="145">
                  <c:v>3.4153660980862344</c:v>
                </c:pt>
                <c:pt idx="146">
                  <c:v>5.3055981111504469</c:v>
                </c:pt>
                <c:pt idx="147">
                  <c:v>4.4952635607856957</c:v>
                </c:pt>
                <c:pt idx="148">
                  <c:v>4.1105424451806165</c:v>
                </c:pt>
                <c:pt idx="149">
                  <c:v>3.7839093142977016</c:v>
                </c:pt>
                <c:pt idx="150">
                  <c:v>3.9630633750712647</c:v>
                </c:pt>
                <c:pt idx="151">
                  <c:v>2.2623254645463842</c:v>
                </c:pt>
                <c:pt idx="152">
                  <c:v>3.4342651495868703</c:v>
                </c:pt>
                <c:pt idx="153">
                  <c:v>4.1233482769127843</c:v>
                </c:pt>
                <c:pt idx="154">
                  <c:v>4.6970426145758113</c:v>
                </c:pt>
                <c:pt idx="155">
                  <c:v>5.1113947170146705</c:v>
                </c:pt>
                <c:pt idx="156">
                  <c:v>4.2418695923638348</c:v>
                </c:pt>
                <c:pt idx="157">
                  <c:v>3.6831737084806067</c:v>
                </c:pt>
                <c:pt idx="158">
                  <c:v>4.1512112375424248</c:v>
                </c:pt>
                <c:pt idx="159">
                  <c:v>5.3986608624231094</c:v>
                </c:pt>
                <c:pt idx="160">
                  <c:v>5.5120804383945075</c:v>
                </c:pt>
                <c:pt idx="161">
                  <c:v>4.9968512416835145</c:v>
                </c:pt>
                <c:pt idx="162">
                  <c:v>6.1805201054604959</c:v>
                </c:pt>
                <c:pt idx="163">
                  <c:v>6.6008977311808152</c:v>
                </c:pt>
                <c:pt idx="164">
                  <c:v>6.2897482799900484</c:v>
                </c:pt>
                <c:pt idx="165">
                  <c:v>6.6047902882606842</c:v>
                </c:pt>
                <c:pt idx="166">
                  <c:v>6.2161826613513185</c:v>
                </c:pt>
                <c:pt idx="167">
                  <c:v>6.5041233630765269</c:v>
                </c:pt>
                <c:pt idx="168">
                  <c:v>7.1568931821605206</c:v>
                </c:pt>
                <c:pt idx="169">
                  <c:v>6.3750495141797394</c:v>
                </c:pt>
                <c:pt idx="170">
                  <c:v>6.2306330267024945</c:v>
                </c:pt>
                <c:pt idx="171">
                  <c:v>6.9869217516294126</c:v>
                </c:pt>
                <c:pt idx="172">
                  <c:v>6.2411764813402595</c:v>
                </c:pt>
                <c:pt idx="173">
                  <c:v>5.9309501970192091</c:v>
                </c:pt>
                <c:pt idx="174">
                  <c:v>5.6117777094282326</c:v>
                </c:pt>
                <c:pt idx="175">
                  <c:v>5.9231984827089423</c:v>
                </c:pt>
                <c:pt idx="176">
                  <c:v>5.8607509172489625</c:v>
                </c:pt>
                <c:pt idx="177">
                  <c:v>5.2431849506970041</c:v>
                </c:pt>
                <c:pt idx="178">
                  <c:v>5.8098396833260271</c:v>
                </c:pt>
                <c:pt idx="179">
                  <c:v>5.044576541608004</c:v>
                </c:pt>
                <c:pt idx="180">
                  <c:v>4.8480707969261161</c:v>
                </c:pt>
                <c:pt idx="181">
                  <c:v>4.8594126806074627</c:v>
                </c:pt>
                <c:pt idx="182">
                  <c:v>5.0654614108413103</c:v>
                </c:pt>
                <c:pt idx="183">
                  <c:v>5.3890704824758293</c:v>
                </c:pt>
                <c:pt idx="184">
                  <c:v>5.9542137905967296</c:v>
                </c:pt>
                <c:pt idx="185">
                  <c:v>4.9670356725944576</c:v>
                </c:pt>
                <c:pt idx="186">
                  <c:v>5.3102749507988722</c:v>
                </c:pt>
                <c:pt idx="187">
                  <c:v>5.0467877052376497</c:v>
                </c:pt>
                <c:pt idx="188">
                  <c:v>5.3040530464368771</c:v>
                </c:pt>
                <c:pt idx="189">
                  <c:v>6.2556308843928559</c:v>
                </c:pt>
                <c:pt idx="190">
                  <c:v>6.2353567287319311</c:v>
                </c:pt>
                <c:pt idx="191">
                  <c:v>6.1244923305126449</c:v>
                </c:pt>
                <c:pt idx="192">
                  <c:v>6.1022268534558206</c:v>
                </c:pt>
                <c:pt idx="193">
                  <c:v>5.9221667122389041</c:v>
                </c:pt>
                <c:pt idx="194">
                  <c:v>4.6988454423869497</c:v>
                </c:pt>
                <c:pt idx="195">
                  <c:v>5.8961543376700991</c:v>
                </c:pt>
                <c:pt idx="196">
                  <c:v>5.4984925350917413</c:v>
                </c:pt>
                <c:pt idx="197">
                  <c:v>6.1391031804458089</c:v>
                </c:pt>
                <c:pt idx="198">
                  <c:v>6.0210907961687239</c:v>
                </c:pt>
                <c:pt idx="199">
                  <c:v>4.9094828289348831</c:v>
                </c:pt>
                <c:pt idx="200">
                  <c:v>4.11176842059227</c:v>
                </c:pt>
                <c:pt idx="201">
                  <c:v>4.975721472122884</c:v>
                </c:pt>
                <c:pt idx="202">
                  <c:v>5.5269305614272772</c:v>
                </c:pt>
                <c:pt idx="203">
                  <c:v>4.7209036099019794</c:v>
                </c:pt>
                <c:pt idx="204">
                  <c:v>5.0346689148662298</c:v>
                </c:pt>
                <c:pt idx="205">
                  <c:v>6.4360081460240499</c:v>
                </c:pt>
                <c:pt idx="206">
                  <c:v>5.2503447335271858</c:v>
                </c:pt>
                <c:pt idx="207">
                  <c:v>5.3638564901261567</c:v>
                </c:pt>
                <c:pt idx="208">
                  <c:v>4.8451609869269703</c:v>
                </c:pt>
                <c:pt idx="209">
                  <c:v>5.0303850595503175</c:v>
                </c:pt>
                <c:pt idx="210">
                  <c:v>5.3330310026111523</c:v>
                </c:pt>
                <c:pt idx="211">
                  <c:v>5.2864323962933426</c:v>
                </c:pt>
                <c:pt idx="212">
                  <c:v>4.781475168101923</c:v>
                </c:pt>
                <c:pt idx="213">
                  <c:v>4.4028635263641789</c:v>
                </c:pt>
                <c:pt idx="214">
                  <c:v>3.845478005677641</c:v>
                </c:pt>
                <c:pt idx="215">
                  <c:v>3.98727635256679</c:v>
                </c:pt>
                <c:pt idx="216">
                  <c:v>4.4919992920599201</c:v>
                </c:pt>
                <c:pt idx="217">
                  <c:v>3.5595097654515357</c:v>
                </c:pt>
                <c:pt idx="218">
                  <c:v>5.0299015540369592</c:v>
                </c:pt>
                <c:pt idx="219">
                  <c:v>4.1943213282807044</c:v>
                </c:pt>
                <c:pt idx="220">
                  <c:v>5.1331575583885876</c:v>
                </c:pt>
                <c:pt idx="221">
                  <c:v>5.6762967246682141</c:v>
                </c:pt>
                <c:pt idx="222">
                  <c:v>5.6808012768880456</c:v>
                </c:pt>
                <c:pt idx="223">
                  <c:v>6.8720616384482121</c:v>
                </c:pt>
                <c:pt idx="224">
                  <c:v>5.2983961790011387</c:v>
                </c:pt>
                <c:pt idx="225">
                  <c:v>5.6653319725085005</c:v>
                </c:pt>
                <c:pt idx="226">
                  <c:v>4.9565331516225344</c:v>
                </c:pt>
                <c:pt idx="227">
                  <c:v>5.8210277614512327</c:v>
                </c:pt>
                <c:pt idx="228">
                  <c:v>5.5355977158127079</c:v>
                </c:pt>
                <c:pt idx="229">
                  <c:v>4.9975911460655853</c:v>
                </c:pt>
                <c:pt idx="230">
                  <c:v>5.0380757918907877</c:v>
                </c:pt>
                <c:pt idx="231">
                  <c:v>4.6031890304512322</c:v>
                </c:pt>
                <c:pt idx="232">
                  <c:v>4.4631614473917054</c:v>
                </c:pt>
                <c:pt idx="233">
                  <c:v>4.3940807619115771</c:v>
                </c:pt>
                <c:pt idx="234">
                  <c:v>4.5778614792278907</c:v>
                </c:pt>
                <c:pt idx="235">
                  <c:v>4.662355529053352</c:v>
                </c:pt>
                <c:pt idx="236">
                  <c:v>5.2080418246735372</c:v>
                </c:pt>
                <c:pt idx="237">
                  <c:v>4.9487303903721269</c:v>
                </c:pt>
                <c:pt idx="238">
                  <c:v>4.7749501105301047</c:v>
                </c:pt>
                <c:pt idx="239">
                  <c:v>4.8282276871459739</c:v>
                </c:pt>
                <c:pt idx="240">
                  <c:v>4.5899513651588775</c:v>
                </c:pt>
                <c:pt idx="241">
                  <c:v>5.0743355725946042</c:v>
                </c:pt>
                <c:pt idx="242">
                  <c:v>5.8327909042347139</c:v>
                </c:pt>
                <c:pt idx="243">
                  <c:v>6.1096861778510014</c:v>
                </c:pt>
                <c:pt idx="244">
                  <c:v>4.8280747213448407</c:v>
                </c:pt>
                <c:pt idx="245">
                  <c:v>5.2121360820928748</c:v>
                </c:pt>
                <c:pt idx="246">
                  <c:v>5.8663141646676982</c:v>
                </c:pt>
                <c:pt idx="247">
                  <c:v>5.3035807655266458</c:v>
                </c:pt>
                <c:pt idx="248">
                  <c:v>5.7620189672806283</c:v>
                </c:pt>
                <c:pt idx="249">
                  <c:v>6.5194037256267405</c:v>
                </c:pt>
                <c:pt idx="250">
                  <c:v>5.6901419652617573</c:v>
                </c:pt>
                <c:pt idx="251">
                  <c:v>4.7726626026098353</c:v>
                </c:pt>
                <c:pt idx="252">
                  <c:v>5.3260990614351558</c:v>
                </c:pt>
                <c:pt idx="253">
                  <c:v>6.4822648480372544</c:v>
                </c:pt>
                <c:pt idx="254">
                  <c:v>6.7574408035311544</c:v>
                </c:pt>
                <c:pt idx="255">
                  <c:v>7.1344030480708609</c:v>
                </c:pt>
                <c:pt idx="256">
                  <c:v>6.9237782914214883</c:v>
                </c:pt>
                <c:pt idx="257">
                  <c:v>6.0439050870024165</c:v>
                </c:pt>
                <c:pt idx="258">
                  <c:v>6.4389464192369124</c:v>
                </c:pt>
                <c:pt idx="259">
                  <c:v>5.463444974811579</c:v>
                </c:pt>
                <c:pt idx="260">
                  <c:v>4.9599570889458562</c:v>
                </c:pt>
                <c:pt idx="261">
                  <c:v>4.9696308474284239</c:v>
                </c:pt>
                <c:pt idx="262">
                  <c:v>5.6898258514822313</c:v>
                </c:pt>
                <c:pt idx="263">
                  <c:v>5.2730615338444879</c:v>
                </c:pt>
                <c:pt idx="264">
                  <c:v>5.7824230659311695</c:v>
                </c:pt>
                <c:pt idx="265">
                  <c:v>8.5511799153860757</c:v>
                </c:pt>
                <c:pt idx="266">
                  <c:v>6.4771976315355237</c:v>
                </c:pt>
                <c:pt idx="267">
                  <c:v>6.0387754846104338</c:v>
                </c:pt>
                <c:pt idx="268">
                  <c:v>5.4495896002370134</c:v>
                </c:pt>
                <c:pt idx="269">
                  <c:v>4.8296953304981969</c:v>
                </c:pt>
                <c:pt idx="270">
                  <c:v>5.4424144000326287</c:v>
                </c:pt>
                <c:pt idx="271">
                  <c:v>4.6820749051085695</c:v>
                </c:pt>
                <c:pt idx="272">
                  <c:v>4.7849702556352396</c:v>
                </c:pt>
                <c:pt idx="273">
                  <c:v>4.9196755068614841</c:v>
                </c:pt>
                <c:pt idx="274">
                  <c:v>5.0184919872066569</c:v>
                </c:pt>
                <c:pt idx="275">
                  <c:v>5.2602466074450502</c:v>
                </c:pt>
                <c:pt idx="276">
                  <c:v>4.0181547237609117</c:v>
                </c:pt>
                <c:pt idx="277">
                  <c:v>4.5632489170305917</c:v>
                </c:pt>
                <c:pt idx="278">
                  <c:v>5.1095778197090276</c:v>
                </c:pt>
                <c:pt idx="279">
                  <c:v>5.0705701917596064</c:v>
                </c:pt>
                <c:pt idx="280">
                  <c:v>5.3067913881997795</c:v>
                </c:pt>
                <c:pt idx="281">
                  <c:v>5.4777492405057036</c:v>
                </c:pt>
                <c:pt idx="282">
                  <c:v>5.8284674636328306</c:v>
                </c:pt>
                <c:pt idx="283">
                  <c:v>6.433596821899128</c:v>
                </c:pt>
                <c:pt idx="284">
                  <c:v>5.8080011012277373</c:v>
                </c:pt>
                <c:pt idx="285">
                  <c:v>5.9899403825374122</c:v>
                </c:pt>
                <c:pt idx="286">
                  <c:v>5.1893581738101124</c:v>
                </c:pt>
                <c:pt idx="287">
                  <c:v>4.585554052072891</c:v>
                </c:pt>
                <c:pt idx="288">
                  <c:v>4.7035201354009928</c:v>
                </c:pt>
                <c:pt idx="289">
                  <c:v>4.8288830300456853</c:v>
                </c:pt>
                <c:pt idx="290">
                  <c:v>4.9411744694476498</c:v>
                </c:pt>
                <c:pt idx="291">
                  <c:v>5.162581997540074</c:v>
                </c:pt>
                <c:pt idx="292">
                  <c:v>6.2548684707296003</c:v>
                </c:pt>
                <c:pt idx="293">
                  <c:v>5.6089835756029434</c:v>
                </c:pt>
                <c:pt idx="294">
                  <c:v>5.7822138350962407</c:v>
                </c:pt>
                <c:pt idx="295">
                  <c:v>5.9249929302407143</c:v>
                </c:pt>
                <c:pt idx="296">
                  <c:v>5.9348584520640539</c:v>
                </c:pt>
                <c:pt idx="297">
                  <c:v>5.9188612691646556</c:v>
                </c:pt>
                <c:pt idx="298">
                  <c:v>6.0504753812166419</c:v>
                </c:pt>
                <c:pt idx="299">
                  <c:v>5.6715188683914555</c:v>
                </c:pt>
                <c:pt idx="300">
                  <c:v>5.5206458375530634</c:v>
                </c:pt>
                <c:pt idx="301">
                  <c:v>5.890983767206226</c:v>
                </c:pt>
                <c:pt idx="302">
                  <c:v>6.2099997198242605</c:v>
                </c:pt>
                <c:pt idx="303">
                  <c:v>6.2493173687053654</c:v>
                </c:pt>
                <c:pt idx="304">
                  <c:v>5.5277137418005315</c:v>
                </c:pt>
                <c:pt idx="305">
                  <c:v>5.5835904746440876</c:v>
                </c:pt>
                <c:pt idx="306">
                  <c:v>5.9086944728795787</c:v>
                </c:pt>
                <c:pt idx="307">
                  <c:v>5.6832889724515647</c:v>
                </c:pt>
                <c:pt idx="308">
                  <c:v>6.5299135455650976</c:v>
                </c:pt>
                <c:pt idx="309">
                  <c:v>6.6539071707122961</c:v>
                </c:pt>
                <c:pt idx="310">
                  <c:v>6.0845971291208416</c:v>
                </c:pt>
                <c:pt idx="311">
                  <c:v>5.7990732950608299</c:v>
                </c:pt>
                <c:pt idx="312">
                  <c:v>6.042849432467734</c:v>
                </c:pt>
                <c:pt idx="313">
                  <c:v>5.8402003628235626</c:v>
                </c:pt>
                <c:pt idx="314">
                  <c:v>5.9971818830158465</c:v>
                </c:pt>
                <c:pt idx="315">
                  <c:v>6.4258573230140827</c:v>
                </c:pt>
                <c:pt idx="316">
                  <c:v>6.0060298770316169</c:v>
                </c:pt>
                <c:pt idx="317">
                  <c:v>5.9740041531019674</c:v>
                </c:pt>
                <c:pt idx="318">
                  <c:v>5.7662322320507897</c:v>
                </c:pt>
                <c:pt idx="319">
                  <c:v>5.4544827956698336</c:v>
                </c:pt>
                <c:pt idx="320">
                  <c:v>5.9898689754471253</c:v>
                </c:pt>
                <c:pt idx="321">
                  <c:v>5.7472835517982812</c:v>
                </c:pt>
                <c:pt idx="322">
                  <c:v>6.0585694727696122</c:v>
                </c:pt>
                <c:pt idx="323">
                  <c:v>4.2000799256035837</c:v>
                </c:pt>
                <c:pt idx="324">
                  <c:v>5.6332019722312623</c:v>
                </c:pt>
                <c:pt idx="325">
                  <c:v>6.1394384880001818</c:v>
                </c:pt>
                <c:pt idx="326">
                  <c:v>5.7978272667911614</c:v>
                </c:pt>
                <c:pt idx="327">
                  <c:v>6.5865690470142173</c:v>
                </c:pt>
                <c:pt idx="328">
                  <c:v>6.6046409073226773</c:v>
                </c:pt>
                <c:pt idx="329">
                  <c:v>6.1129449313499498</c:v>
                </c:pt>
                <c:pt idx="330">
                  <c:v>5.7713344348589315</c:v>
                </c:pt>
                <c:pt idx="331">
                  <c:v>5.2588422857015003</c:v>
                </c:pt>
                <c:pt idx="332">
                  <c:v>5.6075066170410572</c:v>
                </c:pt>
                <c:pt idx="333">
                  <c:v>5.8113483509904142</c:v>
                </c:pt>
                <c:pt idx="334">
                  <c:v>5.9388271623272404</c:v>
                </c:pt>
                <c:pt idx="335">
                  <c:v>5.7844995550511777</c:v>
                </c:pt>
                <c:pt idx="336">
                  <c:v>5.0017616692002029</c:v>
                </c:pt>
                <c:pt idx="337">
                  <c:v>5.2294782351473188</c:v>
                </c:pt>
                <c:pt idx="338">
                  <c:v>4.7645886498109258</c:v>
                </c:pt>
                <c:pt idx="339">
                  <c:v>5.2817587449259031</c:v>
                </c:pt>
                <c:pt idx="340">
                  <c:v>4.6398686483406095</c:v>
                </c:pt>
                <c:pt idx="341">
                  <c:v>5.3007354700247138</c:v>
                </c:pt>
                <c:pt idx="342">
                  <c:v>4.9859567804045932</c:v>
                </c:pt>
                <c:pt idx="343">
                  <c:v>3.8939755500547801</c:v>
                </c:pt>
                <c:pt idx="344">
                  <c:v>3.2975717398242015</c:v>
                </c:pt>
                <c:pt idx="345">
                  <c:v>3.5141244155474736</c:v>
                </c:pt>
                <c:pt idx="346">
                  <c:v>4.0159629827045054</c:v>
                </c:pt>
                <c:pt idx="347">
                  <c:v>4.6999075849346879</c:v>
                </c:pt>
                <c:pt idx="348">
                  <c:v>4.4559945689564078</c:v>
                </c:pt>
                <c:pt idx="349">
                  <c:v>4.7528407072656709</c:v>
                </c:pt>
                <c:pt idx="350">
                  <c:v>4.535243062889478</c:v>
                </c:pt>
                <c:pt idx="351">
                  <c:v>4.4499988869502873</c:v>
                </c:pt>
                <c:pt idx="352">
                  <c:v>4.5259655508056049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7E-4A5D-B4D0-C6C6FEB370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9347696"/>
        <c:axId val="519344416"/>
      </c:lineChart>
      <c:dateAx>
        <c:axId val="585563568"/>
        <c:scaling>
          <c:orientation val="minMax"/>
          <c:max val="43800"/>
          <c:min val="43435"/>
        </c:scaling>
        <c:delete val="0"/>
        <c:axPos val="b"/>
        <c:numFmt formatCode="yyyy/m/d;@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1920000" spcFirstLastPara="1" vertOverflow="ellipsis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5569800"/>
        <c:crosses val="autoZero"/>
        <c:auto val="1"/>
        <c:lblOffset val="100"/>
        <c:baseTimeUnit val="days"/>
        <c:minorUnit val="1"/>
        <c:minorTimeUnit val="years"/>
      </c:dateAx>
      <c:valAx>
        <c:axId val="585569800"/>
        <c:scaling>
          <c:orientation val="minMax"/>
          <c:max val="1.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sysDash"/>
              <a:round/>
            </a:ln>
            <a:effectLst/>
          </c:spPr>
        </c:majorGridlines>
        <c:numFmt formatCode="0%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5563568"/>
        <c:crosses val="autoZero"/>
        <c:crossBetween val="between"/>
      </c:valAx>
      <c:dateAx>
        <c:axId val="51934769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519344416"/>
        <c:crosses val="autoZero"/>
        <c:auto val="1"/>
        <c:lblOffset val="100"/>
        <c:baseTimeUnit val="days"/>
      </c:dateAx>
      <c:valAx>
        <c:axId val="519344416"/>
        <c:scaling>
          <c:orientation val="minMax"/>
        </c:scaling>
        <c:delete val="0"/>
        <c:axPos val="r"/>
        <c:numFmt formatCode="0.00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9347696"/>
        <c:crosses val="max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4816945507514702"/>
          <c:y val="9.8068362142523402E-2"/>
          <c:w val="0.25311587469591601"/>
          <c:h val="3.76117089552841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744131770298"/>
          <c:y val="0.135958411152135"/>
          <c:w val="0.74302511592713705"/>
          <c:h val="0.58400446748072099"/>
        </c:manualLayout>
      </c:layout>
      <c:lineChart>
        <c:grouping val="standard"/>
        <c:varyColors val="0"/>
        <c:ser>
          <c:idx val="0"/>
          <c:order val="0"/>
          <c:tx>
            <c:v>AnR COD Removal</c:v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运行数据!$A$7:$A$401</c:f>
              <c:numCache>
                <c:formatCode>m/d/yyyy</c:formatCode>
                <c:ptCount val="395"/>
                <c:pt idx="0">
                  <c:v>43424</c:v>
                </c:pt>
                <c:pt idx="1">
                  <c:v>43425</c:v>
                </c:pt>
                <c:pt idx="2">
                  <c:v>43426</c:v>
                </c:pt>
                <c:pt idx="3">
                  <c:v>43427</c:v>
                </c:pt>
                <c:pt idx="4">
                  <c:v>43428</c:v>
                </c:pt>
                <c:pt idx="5">
                  <c:v>43429</c:v>
                </c:pt>
                <c:pt idx="6">
                  <c:v>43430</c:v>
                </c:pt>
                <c:pt idx="7">
                  <c:v>43431</c:v>
                </c:pt>
                <c:pt idx="8">
                  <c:v>43432</c:v>
                </c:pt>
                <c:pt idx="9">
                  <c:v>43433</c:v>
                </c:pt>
                <c:pt idx="10">
                  <c:v>43434</c:v>
                </c:pt>
                <c:pt idx="11">
                  <c:v>43435</c:v>
                </c:pt>
                <c:pt idx="12">
                  <c:v>43436</c:v>
                </c:pt>
                <c:pt idx="13">
                  <c:v>43437</c:v>
                </c:pt>
                <c:pt idx="14">
                  <c:v>43438</c:v>
                </c:pt>
                <c:pt idx="15">
                  <c:v>43439</c:v>
                </c:pt>
                <c:pt idx="16">
                  <c:v>43440</c:v>
                </c:pt>
                <c:pt idx="17">
                  <c:v>43441</c:v>
                </c:pt>
                <c:pt idx="18">
                  <c:v>43442</c:v>
                </c:pt>
                <c:pt idx="19">
                  <c:v>43443</c:v>
                </c:pt>
                <c:pt idx="20">
                  <c:v>43444</c:v>
                </c:pt>
                <c:pt idx="21">
                  <c:v>43445</c:v>
                </c:pt>
                <c:pt idx="22">
                  <c:v>43446</c:v>
                </c:pt>
                <c:pt idx="23">
                  <c:v>43447</c:v>
                </c:pt>
                <c:pt idx="24">
                  <c:v>43448</c:v>
                </c:pt>
                <c:pt idx="25">
                  <c:v>43449</c:v>
                </c:pt>
                <c:pt idx="26">
                  <c:v>43450</c:v>
                </c:pt>
                <c:pt idx="27">
                  <c:v>43451</c:v>
                </c:pt>
                <c:pt idx="28">
                  <c:v>43452</c:v>
                </c:pt>
                <c:pt idx="29">
                  <c:v>43453</c:v>
                </c:pt>
                <c:pt idx="30">
                  <c:v>43454</c:v>
                </c:pt>
                <c:pt idx="31">
                  <c:v>43455</c:v>
                </c:pt>
                <c:pt idx="32">
                  <c:v>43456</c:v>
                </c:pt>
                <c:pt idx="33">
                  <c:v>43457</c:v>
                </c:pt>
                <c:pt idx="34">
                  <c:v>43458</c:v>
                </c:pt>
                <c:pt idx="35">
                  <c:v>43459</c:v>
                </c:pt>
                <c:pt idx="36">
                  <c:v>43460</c:v>
                </c:pt>
                <c:pt idx="37">
                  <c:v>43461</c:v>
                </c:pt>
                <c:pt idx="38">
                  <c:v>43462</c:v>
                </c:pt>
                <c:pt idx="39">
                  <c:v>43463</c:v>
                </c:pt>
                <c:pt idx="40">
                  <c:v>43464</c:v>
                </c:pt>
                <c:pt idx="41">
                  <c:v>43465</c:v>
                </c:pt>
                <c:pt idx="42">
                  <c:v>43466</c:v>
                </c:pt>
                <c:pt idx="43">
                  <c:v>43467</c:v>
                </c:pt>
                <c:pt idx="44">
                  <c:v>43468</c:v>
                </c:pt>
                <c:pt idx="45">
                  <c:v>43469</c:v>
                </c:pt>
                <c:pt idx="46">
                  <c:v>43470</c:v>
                </c:pt>
                <c:pt idx="47">
                  <c:v>43471</c:v>
                </c:pt>
                <c:pt idx="48">
                  <c:v>43472</c:v>
                </c:pt>
                <c:pt idx="49">
                  <c:v>43473</c:v>
                </c:pt>
                <c:pt idx="50">
                  <c:v>43474</c:v>
                </c:pt>
                <c:pt idx="51">
                  <c:v>43475</c:v>
                </c:pt>
                <c:pt idx="52">
                  <c:v>43476</c:v>
                </c:pt>
                <c:pt idx="53">
                  <c:v>43477</c:v>
                </c:pt>
                <c:pt idx="54">
                  <c:v>43478</c:v>
                </c:pt>
                <c:pt idx="55">
                  <c:v>43479</c:v>
                </c:pt>
                <c:pt idx="56">
                  <c:v>43480</c:v>
                </c:pt>
                <c:pt idx="57">
                  <c:v>43481</c:v>
                </c:pt>
                <c:pt idx="58">
                  <c:v>43482</c:v>
                </c:pt>
                <c:pt idx="59">
                  <c:v>43483</c:v>
                </c:pt>
                <c:pt idx="60">
                  <c:v>43484</c:v>
                </c:pt>
                <c:pt idx="61">
                  <c:v>43485</c:v>
                </c:pt>
                <c:pt idx="62">
                  <c:v>43486</c:v>
                </c:pt>
                <c:pt idx="63">
                  <c:v>43487</c:v>
                </c:pt>
                <c:pt idx="64">
                  <c:v>43488</c:v>
                </c:pt>
                <c:pt idx="65">
                  <c:v>43489</c:v>
                </c:pt>
                <c:pt idx="66">
                  <c:v>43490</c:v>
                </c:pt>
                <c:pt idx="67">
                  <c:v>43491</c:v>
                </c:pt>
                <c:pt idx="68">
                  <c:v>43492</c:v>
                </c:pt>
                <c:pt idx="69">
                  <c:v>43493</c:v>
                </c:pt>
                <c:pt idx="70">
                  <c:v>43494</c:v>
                </c:pt>
                <c:pt idx="71">
                  <c:v>43495</c:v>
                </c:pt>
                <c:pt idx="72">
                  <c:v>43496</c:v>
                </c:pt>
                <c:pt idx="73">
                  <c:v>43497</c:v>
                </c:pt>
                <c:pt idx="74">
                  <c:v>43498</c:v>
                </c:pt>
                <c:pt idx="75">
                  <c:v>43499</c:v>
                </c:pt>
                <c:pt idx="76">
                  <c:v>43500</c:v>
                </c:pt>
                <c:pt idx="77">
                  <c:v>43501</c:v>
                </c:pt>
                <c:pt idx="78">
                  <c:v>43502</c:v>
                </c:pt>
                <c:pt idx="79">
                  <c:v>43503</c:v>
                </c:pt>
                <c:pt idx="80">
                  <c:v>43504</c:v>
                </c:pt>
                <c:pt idx="81">
                  <c:v>43505</c:v>
                </c:pt>
                <c:pt idx="82">
                  <c:v>43506</c:v>
                </c:pt>
                <c:pt idx="83">
                  <c:v>43507</c:v>
                </c:pt>
                <c:pt idx="84">
                  <c:v>43508</c:v>
                </c:pt>
                <c:pt idx="85">
                  <c:v>43509</c:v>
                </c:pt>
                <c:pt idx="86">
                  <c:v>43510</c:v>
                </c:pt>
                <c:pt idx="87">
                  <c:v>43511</c:v>
                </c:pt>
                <c:pt idx="88">
                  <c:v>43512</c:v>
                </c:pt>
                <c:pt idx="89">
                  <c:v>43513</c:v>
                </c:pt>
                <c:pt idx="90">
                  <c:v>43514</c:v>
                </c:pt>
                <c:pt idx="91">
                  <c:v>43515</c:v>
                </c:pt>
                <c:pt idx="92">
                  <c:v>43516</c:v>
                </c:pt>
                <c:pt idx="93">
                  <c:v>43517</c:v>
                </c:pt>
                <c:pt idx="94">
                  <c:v>43518</c:v>
                </c:pt>
                <c:pt idx="95">
                  <c:v>43519</c:v>
                </c:pt>
                <c:pt idx="96">
                  <c:v>43520</c:v>
                </c:pt>
                <c:pt idx="97">
                  <c:v>43521</c:v>
                </c:pt>
                <c:pt idx="98">
                  <c:v>43522</c:v>
                </c:pt>
                <c:pt idx="99">
                  <c:v>43523</c:v>
                </c:pt>
                <c:pt idx="100">
                  <c:v>43524</c:v>
                </c:pt>
                <c:pt idx="101">
                  <c:v>43525</c:v>
                </c:pt>
                <c:pt idx="102">
                  <c:v>43526</c:v>
                </c:pt>
                <c:pt idx="103">
                  <c:v>43527</c:v>
                </c:pt>
                <c:pt idx="104">
                  <c:v>43528</c:v>
                </c:pt>
                <c:pt idx="105">
                  <c:v>43529</c:v>
                </c:pt>
                <c:pt idx="106">
                  <c:v>43530</c:v>
                </c:pt>
                <c:pt idx="107">
                  <c:v>43531</c:v>
                </c:pt>
                <c:pt idx="108">
                  <c:v>43532</c:v>
                </c:pt>
                <c:pt idx="109">
                  <c:v>43533</c:v>
                </c:pt>
                <c:pt idx="110">
                  <c:v>43534</c:v>
                </c:pt>
                <c:pt idx="111">
                  <c:v>43535</c:v>
                </c:pt>
                <c:pt idx="112">
                  <c:v>43536</c:v>
                </c:pt>
                <c:pt idx="113">
                  <c:v>43537</c:v>
                </c:pt>
                <c:pt idx="114">
                  <c:v>43538</c:v>
                </c:pt>
                <c:pt idx="115">
                  <c:v>43539</c:v>
                </c:pt>
                <c:pt idx="116">
                  <c:v>43540</c:v>
                </c:pt>
                <c:pt idx="117">
                  <c:v>43541</c:v>
                </c:pt>
                <c:pt idx="118">
                  <c:v>43542</c:v>
                </c:pt>
                <c:pt idx="119">
                  <c:v>43543</c:v>
                </c:pt>
                <c:pt idx="120">
                  <c:v>43544</c:v>
                </c:pt>
                <c:pt idx="121">
                  <c:v>43545</c:v>
                </c:pt>
                <c:pt idx="122">
                  <c:v>43546</c:v>
                </c:pt>
                <c:pt idx="123">
                  <c:v>43547</c:v>
                </c:pt>
                <c:pt idx="124">
                  <c:v>43548</c:v>
                </c:pt>
                <c:pt idx="125">
                  <c:v>43549</c:v>
                </c:pt>
                <c:pt idx="126">
                  <c:v>43550</c:v>
                </c:pt>
                <c:pt idx="127">
                  <c:v>43551</c:v>
                </c:pt>
                <c:pt idx="128">
                  <c:v>43552</c:v>
                </c:pt>
                <c:pt idx="129">
                  <c:v>43553</c:v>
                </c:pt>
                <c:pt idx="130">
                  <c:v>43554</c:v>
                </c:pt>
                <c:pt idx="131">
                  <c:v>43555</c:v>
                </c:pt>
                <c:pt idx="132">
                  <c:v>43556</c:v>
                </c:pt>
                <c:pt idx="133">
                  <c:v>43557</c:v>
                </c:pt>
                <c:pt idx="134">
                  <c:v>43558</c:v>
                </c:pt>
                <c:pt idx="135">
                  <c:v>43559</c:v>
                </c:pt>
                <c:pt idx="136">
                  <c:v>43560</c:v>
                </c:pt>
                <c:pt idx="137">
                  <c:v>43561</c:v>
                </c:pt>
                <c:pt idx="138">
                  <c:v>43562</c:v>
                </c:pt>
                <c:pt idx="139">
                  <c:v>43563</c:v>
                </c:pt>
                <c:pt idx="140">
                  <c:v>43564</c:v>
                </c:pt>
                <c:pt idx="141">
                  <c:v>43565</c:v>
                </c:pt>
                <c:pt idx="142">
                  <c:v>43566</c:v>
                </c:pt>
                <c:pt idx="143">
                  <c:v>43567</c:v>
                </c:pt>
                <c:pt idx="144">
                  <c:v>43568</c:v>
                </c:pt>
                <c:pt idx="145">
                  <c:v>43569</c:v>
                </c:pt>
                <c:pt idx="146">
                  <c:v>43570</c:v>
                </c:pt>
                <c:pt idx="147">
                  <c:v>43571</c:v>
                </c:pt>
                <c:pt idx="148">
                  <c:v>43572</c:v>
                </c:pt>
                <c:pt idx="149">
                  <c:v>43573</c:v>
                </c:pt>
                <c:pt idx="150">
                  <c:v>43574</c:v>
                </c:pt>
                <c:pt idx="151">
                  <c:v>43575</c:v>
                </c:pt>
                <c:pt idx="152">
                  <c:v>43576</c:v>
                </c:pt>
                <c:pt idx="153">
                  <c:v>43577</c:v>
                </c:pt>
                <c:pt idx="154">
                  <c:v>43578</c:v>
                </c:pt>
                <c:pt idx="155">
                  <c:v>43579</c:v>
                </c:pt>
                <c:pt idx="156">
                  <c:v>43580</c:v>
                </c:pt>
                <c:pt idx="157">
                  <c:v>43581</c:v>
                </c:pt>
                <c:pt idx="158">
                  <c:v>43582</c:v>
                </c:pt>
                <c:pt idx="159">
                  <c:v>43583</c:v>
                </c:pt>
                <c:pt idx="160">
                  <c:v>43584</c:v>
                </c:pt>
                <c:pt idx="161">
                  <c:v>43585</c:v>
                </c:pt>
                <c:pt idx="162">
                  <c:v>43586</c:v>
                </c:pt>
                <c:pt idx="163">
                  <c:v>43587</c:v>
                </c:pt>
                <c:pt idx="164">
                  <c:v>43588</c:v>
                </c:pt>
                <c:pt idx="165">
                  <c:v>43589</c:v>
                </c:pt>
                <c:pt idx="166">
                  <c:v>43590</c:v>
                </c:pt>
                <c:pt idx="167">
                  <c:v>43591</c:v>
                </c:pt>
                <c:pt idx="168">
                  <c:v>43592</c:v>
                </c:pt>
                <c:pt idx="169">
                  <c:v>43593</c:v>
                </c:pt>
                <c:pt idx="170">
                  <c:v>43594</c:v>
                </c:pt>
                <c:pt idx="171">
                  <c:v>43595</c:v>
                </c:pt>
                <c:pt idx="172">
                  <c:v>43596</c:v>
                </c:pt>
                <c:pt idx="173">
                  <c:v>43597</c:v>
                </c:pt>
                <c:pt idx="174">
                  <c:v>43598</c:v>
                </c:pt>
                <c:pt idx="175">
                  <c:v>43599</c:v>
                </c:pt>
                <c:pt idx="176">
                  <c:v>43600</c:v>
                </c:pt>
                <c:pt idx="177">
                  <c:v>43601</c:v>
                </c:pt>
                <c:pt idx="178">
                  <c:v>43602</c:v>
                </c:pt>
                <c:pt idx="179">
                  <c:v>43603</c:v>
                </c:pt>
                <c:pt idx="180">
                  <c:v>43604</c:v>
                </c:pt>
                <c:pt idx="181">
                  <c:v>43605</c:v>
                </c:pt>
                <c:pt idx="182">
                  <c:v>43606</c:v>
                </c:pt>
                <c:pt idx="183">
                  <c:v>43607</c:v>
                </c:pt>
                <c:pt idx="184">
                  <c:v>43608</c:v>
                </c:pt>
                <c:pt idx="185">
                  <c:v>43609</c:v>
                </c:pt>
                <c:pt idx="186">
                  <c:v>43610</c:v>
                </c:pt>
                <c:pt idx="187">
                  <c:v>43611</c:v>
                </c:pt>
                <c:pt idx="188">
                  <c:v>43612</c:v>
                </c:pt>
                <c:pt idx="189">
                  <c:v>43613</c:v>
                </c:pt>
                <c:pt idx="190">
                  <c:v>43614</c:v>
                </c:pt>
                <c:pt idx="191">
                  <c:v>43615</c:v>
                </c:pt>
                <c:pt idx="192">
                  <c:v>43616</c:v>
                </c:pt>
                <c:pt idx="193">
                  <c:v>43617</c:v>
                </c:pt>
                <c:pt idx="194">
                  <c:v>43618</c:v>
                </c:pt>
                <c:pt idx="195">
                  <c:v>43619</c:v>
                </c:pt>
                <c:pt idx="196">
                  <c:v>43620</c:v>
                </c:pt>
                <c:pt idx="197">
                  <c:v>43621</c:v>
                </c:pt>
                <c:pt idx="198">
                  <c:v>43622</c:v>
                </c:pt>
                <c:pt idx="199">
                  <c:v>43623</c:v>
                </c:pt>
                <c:pt idx="200">
                  <c:v>43624</c:v>
                </c:pt>
                <c:pt idx="201">
                  <c:v>43625</c:v>
                </c:pt>
                <c:pt idx="202">
                  <c:v>43626</c:v>
                </c:pt>
                <c:pt idx="203">
                  <c:v>43627</c:v>
                </c:pt>
                <c:pt idx="204">
                  <c:v>43628</c:v>
                </c:pt>
                <c:pt idx="205">
                  <c:v>43629</c:v>
                </c:pt>
                <c:pt idx="206">
                  <c:v>43630</c:v>
                </c:pt>
                <c:pt idx="207">
                  <c:v>43631</c:v>
                </c:pt>
                <c:pt idx="208">
                  <c:v>43632</c:v>
                </c:pt>
                <c:pt idx="209">
                  <c:v>43633</c:v>
                </c:pt>
                <c:pt idx="210">
                  <c:v>43634</c:v>
                </c:pt>
                <c:pt idx="211">
                  <c:v>43635</c:v>
                </c:pt>
                <c:pt idx="212">
                  <c:v>43636</c:v>
                </c:pt>
                <c:pt idx="213">
                  <c:v>43637</c:v>
                </c:pt>
                <c:pt idx="214">
                  <c:v>43638</c:v>
                </c:pt>
                <c:pt idx="215">
                  <c:v>43639</c:v>
                </c:pt>
                <c:pt idx="216">
                  <c:v>43640</c:v>
                </c:pt>
                <c:pt idx="217">
                  <c:v>43641</c:v>
                </c:pt>
                <c:pt idx="218">
                  <c:v>43642</c:v>
                </c:pt>
                <c:pt idx="219">
                  <c:v>43643</c:v>
                </c:pt>
                <c:pt idx="220">
                  <c:v>43644</c:v>
                </c:pt>
                <c:pt idx="221">
                  <c:v>43645</c:v>
                </c:pt>
                <c:pt idx="222">
                  <c:v>43646</c:v>
                </c:pt>
                <c:pt idx="223">
                  <c:v>43647</c:v>
                </c:pt>
                <c:pt idx="224">
                  <c:v>43648</c:v>
                </c:pt>
                <c:pt idx="225">
                  <c:v>43649</c:v>
                </c:pt>
                <c:pt idx="226">
                  <c:v>43650</c:v>
                </c:pt>
                <c:pt idx="227">
                  <c:v>43651</c:v>
                </c:pt>
                <c:pt idx="228">
                  <c:v>43652</c:v>
                </c:pt>
                <c:pt idx="229">
                  <c:v>43653</c:v>
                </c:pt>
                <c:pt idx="230">
                  <c:v>43654</c:v>
                </c:pt>
                <c:pt idx="231">
                  <c:v>43655</c:v>
                </c:pt>
                <c:pt idx="232">
                  <c:v>43656</c:v>
                </c:pt>
                <c:pt idx="233">
                  <c:v>43657</c:v>
                </c:pt>
                <c:pt idx="234">
                  <c:v>43658</c:v>
                </c:pt>
                <c:pt idx="235">
                  <c:v>43659</c:v>
                </c:pt>
                <c:pt idx="236">
                  <c:v>43660</c:v>
                </c:pt>
                <c:pt idx="237">
                  <c:v>43661</c:v>
                </c:pt>
                <c:pt idx="238">
                  <c:v>43662</c:v>
                </c:pt>
                <c:pt idx="239">
                  <c:v>43663</c:v>
                </c:pt>
                <c:pt idx="240">
                  <c:v>43664</c:v>
                </c:pt>
                <c:pt idx="241">
                  <c:v>43665</c:v>
                </c:pt>
                <c:pt idx="242">
                  <c:v>43666</c:v>
                </c:pt>
                <c:pt idx="243">
                  <c:v>43667</c:v>
                </c:pt>
                <c:pt idx="244">
                  <c:v>43668</c:v>
                </c:pt>
                <c:pt idx="245">
                  <c:v>43669</c:v>
                </c:pt>
                <c:pt idx="246">
                  <c:v>43670</c:v>
                </c:pt>
                <c:pt idx="247">
                  <c:v>43671</c:v>
                </c:pt>
                <c:pt idx="248">
                  <c:v>43672</c:v>
                </c:pt>
                <c:pt idx="249">
                  <c:v>43673</c:v>
                </c:pt>
                <c:pt idx="250">
                  <c:v>43674</c:v>
                </c:pt>
                <c:pt idx="251">
                  <c:v>43675</c:v>
                </c:pt>
                <c:pt idx="252">
                  <c:v>43676</c:v>
                </c:pt>
                <c:pt idx="253">
                  <c:v>43677</c:v>
                </c:pt>
                <c:pt idx="254">
                  <c:v>43678</c:v>
                </c:pt>
                <c:pt idx="255">
                  <c:v>43679</c:v>
                </c:pt>
                <c:pt idx="256">
                  <c:v>43680</c:v>
                </c:pt>
                <c:pt idx="257">
                  <c:v>43681</c:v>
                </c:pt>
                <c:pt idx="258">
                  <c:v>43682</c:v>
                </c:pt>
                <c:pt idx="259">
                  <c:v>43683</c:v>
                </c:pt>
                <c:pt idx="260">
                  <c:v>43684</c:v>
                </c:pt>
                <c:pt idx="261">
                  <c:v>43685</c:v>
                </c:pt>
                <c:pt idx="262">
                  <c:v>43686</c:v>
                </c:pt>
                <c:pt idx="263">
                  <c:v>43687</c:v>
                </c:pt>
                <c:pt idx="264">
                  <c:v>43688</c:v>
                </c:pt>
                <c:pt idx="265">
                  <c:v>43689</c:v>
                </c:pt>
                <c:pt idx="266">
                  <c:v>43690</c:v>
                </c:pt>
                <c:pt idx="267">
                  <c:v>43691</c:v>
                </c:pt>
                <c:pt idx="268">
                  <c:v>43692</c:v>
                </c:pt>
                <c:pt idx="269">
                  <c:v>43693</c:v>
                </c:pt>
                <c:pt idx="270">
                  <c:v>43694</c:v>
                </c:pt>
                <c:pt idx="271">
                  <c:v>43695</c:v>
                </c:pt>
                <c:pt idx="272">
                  <c:v>43696</c:v>
                </c:pt>
                <c:pt idx="273">
                  <c:v>43697</c:v>
                </c:pt>
                <c:pt idx="274">
                  <c:v>43698</c:v>
                </c:pt>
                <c:pt idx="275">
                  <c:v>43699</c:v>
                </c:pt>
                <c:pt idx="276">
                  <c:v>43700</c:v>
                </c:pt>
                <c:pt idx="277">
                  <c:v>43701</c:v>
                </c:pt>
                <c:pt idx="278">
                  <c:v>43702</c:v>
                </c:pt>
                <c:pt idx="279">
                  <c:v>43703</c:v>
                </c:pt>
                <c:pt idx="280">
                  <c:v>43704</c:v>
                </c:pt>
                <c:pt idx="281">
                  <c:v>43705</c:v>
                </c:pt>
                <c:pt idx="282">
                  <c:v>43706</c:v>
                </c:pt>
                <c:pt idx="283">
                  <c:v>43707</c:v>
                </c:pt>
                <c:pt idx="284">
                  <c:v>43708</c:v>
                </c:pt>
                <c:pt idx="285">
                  <c:v>43709</c:v>
                </c:pt>
                <c:pt idx="286">
                  <c:v>43710</c:v>
                </c:pt>
                <c:pt idx="287">
                  <c:v>43711</c:v>
                </c:pt>
                <c:pt idx="288">
                  <c:v>43712</c:v>
                </c:pt>
                <c:pt idx="289">
                  <c:v>43713</c:v>
                </c:pt>
                <c:pt idx="290">
                  <c:v>43714</c:v>
                </c:pt>
                <c:pt idx="291">
                  <c:v>43715</c:v>
                </c:pt>
                <c:pt idx="292">
                  <c:v>43716</c:v>
                </c:pt>
                <c:pt idx="293">
                  <c:v>43717</c:v>
                </c:pt>
                <c:pt idx="294">
                  <c:v>43718</c:v>
                </c:pt>
                <c:pt idx="295">
                  <c:v>43719</c:v>
                </c:pt>
                <c:pt idx="296">
                  <c:v>43720</c:v>
                </c:pt>
                <c:pt idx="297">
                  <c:v>43721</c:v>
                </c:pt>
                <c:pt idx="298">
                  <c:v>43722</c:v>
                </c:pt>
                <c:pt idx="299">
                  <c:v>43723</c:v>
                </c:pt>
                <c:pt idx="300">
                  <c:v>43724</c:v>
                </c:pt>
                <c:pt idx="301">
                  <c:v>43725</c:v>
                </c:pt>
                <c:pt idx="302">
                  <c:v>43726</c:v>
                </c:pt>
                <c:pt idx="303">
                  <c:v>43727</c:v>
                </c:pt>
                <c:pt idx="304">
                  <c:v>43728</c:v>
                </c:pt>
                <c:pt idx="305">
                  <c:v>43729</c:v>
                </c:pt>
                <c:pt idx="306">
                  <c:v>43730</c:v>
                </c:pt>
                <c:pt idx="307">
                  <c:v>43731</c:v>
                </c:pt>
                <c:pt idx="308">
                  <c:v>43732</c:v>
                </c:pt>
                <c:pt idx="309">
                  <c:v>43733</c:v>
                </c:pt>
                <c:pt idx="310">
                  <c:v>43734</c:v>
                </c:pt>
                <c:pt idx="311">
                  <c:v>43735</c:v>
                </c:pt>
                <c:pt idx="312">
                  <c:v>43736</c:v>
                </c:pt>
                <c:pt idx="313">
                  <c:v>43737</c:v>
                </c:pt>
                <c:pt idx="314">
                  <c:v>43738</c:v>
                </c:pt>
                <c:pt idx="315">
                  <c:v>43739</c:v>
                </c:pt>
                <c:pt idx="316">
                  <c:v>43740</c:v>
                </c:pt>
                <c:pt idx="317">
                  <c:v>43741</c:v>
                </c:pt>
                <c:pt idx="318">
                  <c:v>43742</c:v>
                </c:pt>
                <c:pt idx="319">
                  <c:v>43743</c:v>
                </c:pt>
                <c:pt idx="320">
                  <c:v>43744</c:v>
                </c:pt>
                <c:pt idx="321">
                  <c:v>43745</c:v>
                </c:pt>
                <c:pt idx="322">
                  <c:v>43746</c:v>
                </c:pt>
                <c:pt idx="323">
                  <c:v>43747</c:v>
                </c:pt>
                <c:pt idx="324">
                  <c:v>43748</c:v>
                </c:pt>
                <c:pt idx="325">
                  <c:v>43749</c:v>
                </c:pt>
                <c:pt idx="326">
                  <c:v>43750</c:v>
                </c:pt>
                <c:pt idx="327">
                  <c:v>43751</c:v>
                </c:pt>
                <c:pt idx="328">
                  <c:v>43752</c:v>
                </c:pt>
                <c:pt idx="329">
                  <c:v>43753</c:v>
                </c:pt>
                <c:pt idx="330">
                  <c:v>43754</c:v>
                </c:pt>
                <c:pt idx="331">
                  <c:v>43755</c:v>
                </c:pt>
                <c:pt idx="332">
                  <c:v>43756</c:v>
                </c:pt>
                <c:pt idx="333">
                  <c:v>43757</c:v>
                </c:pt>
                <c:pt idx="334">
                  <c:v>43758</c:v>
                </c:pt>
                <c:pt idx="335">
                  <c:v>43759</c:v>
                </c:pt>
                <c:pt idx="336">
                  <c:v>43760</c:v>
                </c:pt>
                <c:pt idx="337">
                  <c:v>43761</c:v>
                </c:pt>
                <c:pt idx="338">
                  <c:v>43762</c:v>
                </c:pt>
                <c:pt idx="339">
                  <c:v>43763</c:v>
                </c:pt>
                <c:pt idx="340">
                  <c:v>43764</c:v>
                </c:pt>
                <c:pt idx="341">
                  <c:v>43765</c:v>
                </c:pt>
                <c:pt idx="342">
                  <c:v>43766</c:v>
                </c:pt>
                <c:pt idx="343">
                  <c:v>43767</c:v>
                </c:pt>
                <c:pt idx="344">
                  <c:v>43768</c:v>
                </c:pt>
                <c:pt idx="345">
                  <c:v>43769</c:v>
                </c:pt>
                <c:pt idx="346">
                  <c:v>43770</c:v>
                </c:pt>
                <c:pt idx="347">
                  <c:v>43771</c:v>
                </c:pt>
                <c:pt idx="348">
                  <c:v>43772</c:v>
                </c:pt>
                <c:pt idx="349">
                  <c:v>43773</c:v>
                </c:pt>
                <c:pt idx="350">
                  <c:v>43774</c:v>
                </c:pt>
                <c:pt idx="351">
                  <c:v>43775</c:v>
                </c:pt>
                <c:pt idx="352">
                  <c:v>43776</c:v>
                </c:pt>
                <c:pt idx="353">
                  <c:v>43777</c:v>
                </c:pt>
                <c:pt idx="354">
                  <c:v>43778</c:v>
                </c:pt>
                <c:pt idx="355">
                  <c:v>43779</c:v>
                </c:pt>
                <c:pt idx="356">
                  <c:v>43780</c:v>
                </c:pt>
                <c:pt idx="357">
                  <c:v>43781</c:v>
                </c:pt>
                <c:pt idx="358">
                  <c:v>43782</c:v>
                </c:pt>
                <c:pt idx="359">
                  <c:v>43783</c:v>
                </c:pt>
                <c:pt idx="360">
                  <c:v>43784</c:v>
                </c:pt>
                <c:pt idx="361">
                  <c:v>43785</c:v>
                </c:pt>
                <c:pt idx="362">
                  <c:v>43786</c:v>
                </c:pt>
                <c:pt idx="363">
                  <c:v>43787</c:v>
                </c:pt>
                <c:pt idx="364">
                  <c:v>43788</c:v>
                </c:pt>
                <c:pt idx="365">
                  <c:v>43789</c:v>
                </c:pt>
                <c:pt idx="366">
                  <c:v>43790</c:v>
                </c:pt>
                <c:pt idx="367">
                  <c:v>43791</c:v>
                </c:pt>
                <c:pt idx="368">
                  <c:v>43792</c:v>
                </c:pt>
                <c:pt idx="369">
                  <c:v>43793</c:v>
                </c:pt>
                <c:pt idx="370">
                  <c:v>43794</c:v>
                </c:pt>
                <c:pt idx="371">
                  <c:v>43795</c:v>
                </c:pt>
                <c:pt idx="372">
                  <c:v>43796</c:v>
                </c:pt>
                <c:pt idx="373">
                  <c:v>43797</c:v>
                </c:pt>
                <c:pt idx="374">
                  <c:v>43798</c:v>
                </c:pt>
                <c:pt idx="375">
                  <c:v>43799</c:v>
                </c:pt>
                <c:pt idx="376">
                  <c:v>43800</c:v>
                </c:pt>
                <c:pt idx="377">
                  <c:v>43801</c:v>
                </c:pt>
                <c:pt idx="378">
                  <c:v>43802</c:v>
                </c:pt>
                <c:pt idx="379">
                  <c:v>43803</c:v>
                </c:pt>
                <c:pt idx="380">
                  <c:v>43804</c:v>
                </c:pt>
                <c:pt idx="381">
                  <c:v>43805</c:v>
                </c:pt>
                <c:pt idx="382">
                  <c:v>43806</c:v>
                </c:pt>
                <c:pt idx="383">
                  <c:v>43807</c:v>
                </c:pt>
                <c:pt idx="384">
                  <c:v>43808</c:v>
                </c:pt>
                <c:pt idx="385">
                  <c:v>43809</c:v>
                </c:pt>
                <c:pt idx="386">
                  <c:v>43810</c:v>
                </c:pt>
                <c:pt idx="387">
                  <c:v>43811</c:v>
                </c:pt>
                <c:pt idx="388">
                  <c:v>43812</c:v>
                </c:pt>
                <c:pt idx="389">
                  <c:v>43813</c:v>
                </c:pt>
                <c:pt idx="390">
                  <c:v>43814</c:v>
                </c:pt>
                <c:pt idx="391">
                  <c:v>43815</c:v>
                </c:pt>
                <c:pt idx="392">
                  <c:v>43816</c:v>
                </c:pt>
                <c:pt idx="393">
                  <c:v>43817</c:v>
                </c:pt>
                <c:pt idx="394">
                  <c:v>43818</c:v>
                </c:pt>
              </c:numCache>
            </c:numRef>
          </c:cat>
          <c:val>
            <c:numRef>
              <c:f>运行数据!$DQ$7:$DQ$394</c:f>
              <c:numCache>
                <c:formatCode>0%</c:formatCode>
                <c:ptCount val="388"/>
                <c:pt idx="0">
                  <c:v>0.81251215933754439</c:v>
                </c:pt>
                <c:pt idx="1">
                  <c:v>0.72245224019917476</c:v>
                </c:pt>
                <c:pt idx="2">
                  <c:v>0.71650573307213983</c:v>
                </c:pt>
                <c:pt idx="3">
                  <c:v>0.67196167958982667</c:v>
                </c:pt>
                <c:pt idx="4">
                  <c:v>0.61481817865551458</c:v>
                </c:pt>
                <c:pt idx="5">
                  <c:v>0.67623806788655783</c:v>
                </c:pt>
                <c:pt idx="6">
                  <c:v>0.68625477613749597</c:v>
                </c:pt>
                <c:pt idx="7">
                  <c:v>0.7110095712893163</c:v>
                </c:pt>
                <c:pt idx="8">
                  <c:v>0.69060075054676973</c:v>
                </c:pt>
                <c:pt idx="9">
                  <c:v>0.69869254949915804</c:v>
                </c:pt>
                <c:pt idx="10">
                  <c:v>0.66954094501463768</c:v>
                </c:pt>
                <c:pt idx="11">
                  <c:v>0.73493023962709214</c:v>
                </c:pt>
                <c:pt idx="12">
                  <c:v>0.74343861361797514</c:v>
                </c:pt>
                <c:pt idx="13">
                  <c:v>0.69480237098567055</c:v>
                </c:pt>
                <c:pt idx="14">
                  <c:v>0.65546478017240073</c:v>
                </c:pt>
                <c:pt idx="15">
                  <c:v>0.62556856847753239</c:v>
                </c:pt>
                <c:pt idx="16">
                  <c:v>0.69584844509391974</c:v>
                </c:pt>
                <c:pt idx="17">
                  <c:v>0.66098450449952972</c:v>
                </c:pt>
                <c:pt idx="18">
                  <c:v>0.67256832364522134</c:v>
                </c:pt>
                <c:pt idx="19">
                  <c:v>0.62316717426028423</c:v>
                </c:pt>
                <c:pt idx="20">
                  <c:v>0.68662851101835476</c:v>
                </c:pt>
                <c:pt idx="21">
                  <c:v>0.5965926304392547</c:v>
                </c:pt>
                <c:pt idx="22">
                  <c:v>0.64490299161560505</c:v>
                </c:pt>
                <c:pt idx="23">
                  <c:v>0.61130315257379864</c:v>
                </c:pt>
                <c:pt idx="24">
                  <c:v>0.6580013904874169</c:v>
                </c:pt>
                <c:pt idx="25">
                  <c:v>0.63794661456041224</c:v>
                </c:pt>
                <c:pt idx="26">
                  <c:v>0.68071807457651645</c:v>
                </c:pt>
                <c:pt idx="27">
                  <c:v>0.6618047884442404</c:v>
                </c:pt>
                <c:pt idx="28">
                  <c:v>0.68599054117206415</c:v>
                </c:pt>
                <c:pt idx="29">
                  <c:v>0.66525026143910493</c:v>
                </c:pt>
                <c:pt idx="30">
                  <c:v>0.69800352195934434</c:v>
                </c:pt>
                <c:pt idx="31">
                  <c:v>0.67950814333104059</c:v>
                </c:pt>
                <c:pt idx="32">
                  <c:v>0.68288059489035513</c:v>
                </c:pt>
                <c:pt idx="33">
                  <c:v>0.65069901510628325</c:v>
                </c:pt>
                <c:pt idx="34">
                  <c:v>0.69605281223494353</c:v>
                </c:pt>
                <c:pt idx="35">
                  <c:v>0.70967377561652767</c:v>
                </c:pt>
                <c:pt idx="36">
                  <c:v>0.70051979704695655</c:v>
                </c:pt>
                <c:pt idx="37">
                  <c:v>0.68232898046529411</c:v>
                </c:pt>
                <c:pt idx="38">
                  <c:v>0.68785618801777115</c:v>
                </c:pt>
                <c:pt idx="39">
                  <c:v>0.65039291210756955</c:v>
                </c:pt>
                <c:pt idx="40">
                  <c:v>0.64118304111814861</c:v>
                </c:pt>
                <c:pt idx="41">
                  <c:v>0.68871076492338101</c:v>
                </c:pt>
                <c:pt idx="42">
                  <c:v>0.64750393740128109</c:v>
                </c:pt>
                <c:pt idx="43">
                  <c:v>0.65448926320381617</c:v>
                </c:pt>
                <c:pt idx="44">
                  <c:v>0.66897574158062478</c:v>
                </c:pt>
                <c:pt idx="45">
                  <c:v>0.70194252008952795</c:v>
                </c:pt>
                <c:pt idx="46">
                  <c:v>0.65043157761765169</c:v>
                </c:pt>
                <c:pt idx="47">
                  <c:v>0.65817967202694316</c:v>
                </c:pt>
                <c:pt idx="48">
                  <c:v>0.67853449189403436</c:v>
                </c:pt>
                <c:pt idx="49">
                  <c:v>0.63583806770998519</c:v>
                </c:pt>
                <c:pt idx="50">
                  <c:v>0.62833670856999868</c:v>
                </c:pt>
                <c:pt idx="51">
                  <c:v>0.76337621754631368</c:v>
                </c:pt>
                <c:pt idx="52">
                  <c:v>0.73748433586760076</c:v>
                </c:pt>
                <c:pt idx="53">
                  <c:v>0.72322996025479358</c:v>
                </c:pt>
                <c:pt idx="54">
                  <c:v>0.56627674490446434</c:v>
                </c:pt>
                <c:pt idx="55">
                  <c:v>0.670813235281146</c:v>
                </c:pt>
                <c:pt idx="56">
                  <c:v>0.67600362685195092</c:v>
                </c:pt>
                <c:pt idx="57">
                  <c:v>0.72568234458895575</c:v>
                </c:pt>
                <c:pt idx="58">
                  <c:v>0.66380925582381667</c:v>
                </c:pt>
                <c:pt idx="59">
                  <c:v>0.67085121980292184</c:v>
                </c:pt>
                <c:pt idx="60">
                  <c:v>0.68758231915843449</c:v>
                </c:pt>
                <c:pt idx="61">
                  <c:v>0.68204364339446322</c:v>
                </c:pt>
                <c:pt idx="62">
                  <c:v>0.63549292175221317</c:v>
                </c:pt>
                <c:pt idx="63">
                  <c:v>0.65308394982389928</c:v>
                </c:pt>
                <c:pt idx="64">
                  <c:v>0.7061769943550259</c:v>
                </c:pt>
                <c:pt idx="65">
                  <c:v>0.67989581418817302</c:v>
                </c:pt>
                <c:pt idx="66">
                  <c:v>0.69597277039208594</c:v>
                </c:pt>
                <c:pt idx="67">
                  <c:v>0.70316237625126776</c:v>
                </c:pt>
                <c:pt idx="68">
                  <c:v>0.62585941975215764</c:v>
                </c:pt>
                <c:pt idx="69">
                  <c:v>0.62714160835701205</c:v>
                </c:pt>
                <c:pt idx="70">
                  <c:v>0.69098661621666957</c:v>
                </c:pt>
                <c:pt idx="71">
                  <c:v>0.68595625451063447</c:v>
                </c:pt>
                <c:pt idx="72">
                  <c:v>0.66330576008426634</c:v>
                </c:pt>
                <c:pt idx="73">
                  <c:v>0.64383152020845769</c:v>
                </c:pt>
                <c:pt idx="74">
                  <c:v>0.72330845466264015</c:v>
                </c:pt>
                <c:pt idx="75">
                  <c:v>0.80007883159561688</c:v>
                </c:pt>
                <c:pt idx="76">
                  <c:v>0.6525050167599018</c:v>
                </c:pt>
                <c:pt idx="77">
                  <c:v>0.63573908480238517</c:v>
                </c:pt>
                <c:pt idx="78">
                  <c:v>0.65637818845687768</c:v>
                </c:pt>
                <c:pt idx="79">
                  <c:v>0.62774309306913656</c:v>
                </c:pt>
                <c:pt idx="80">
                  <c:v>0.7295376757800659</c:v>
                </c:pt>
                <c:pt idx="81">
                  <c:v>0.64955946097288308</c:v>
                </c:pt>
                <c:pt idx="82">
                  <c:v>0.66860472477386779</c:v>
                </c:pt>
                <c:pt idx="83">
                  <c:v>0.66626599050371915</c:v>
                </c:pt>
                <c:pt idx="84">
                  <c:v>0.6646557810228042</c:v>
                </c:pt>
                <c:pt idx="85">
                  <c:v>0.69010590778580994</c:v>
                </c:pt>
                <c:pt idx="86">
                  <c:v>0.63717097410094714</c:v>
                </c:pt>
                <c:pt idx="87">
                  <c:v>0.64972336632159977</c:v>
                </c:pt>
                <c:pt idx="88">
                  <c:v>0.7094036182156056</c:v>
                </c:pt>
                <c:pt idx="89">
                  <c:v>0.68841322784465298</c:v>
                </c:pt>
                <c:pt idx="90">
                  <c:v>0.6737466447375986</c:v>
                </c:pt>
                <c:pt idx="91">
                  <c:v>0.71030883599010586</c:v>
                </c:pt>
                <c:pt idx="92">
                  <c:v>0.66371245303191517</c:v>
                </c:pt>
                <c:pt idx="93">
                  <c:v>0.69705421676262691</c:v>
                </c:pt>
                <c:pt idx="94">
                  <c:v>0.74881669222616232</c:v>
                </c:pt>
                <c:pt idx="95">
                  <c:v>0.75149889083651367</c:v>
                </c:pt>
                <c:pt idx="96">
                  <c:v>0.74076935673329569</c:v>
                </c:pt>
                <c:pt idx="97">
                  <c:v>0.75611563685392347</c:v>
                </c:pt>
                <c:pt idx="98">
                  <c:v>0.7599892746428204</c:v>
                </c:pt>
                <c:pt idx="99">
                  <c:v>0.72256632841823198</c:v>
                </c:pt>
                <c:pt idx="100">
                  <c:v>0.7336429821596897</c:v>
                </c:pt>
                <c:pt idx="101">
                  <c:v>0.68078443374421527</c:v>
                </c:pt>
                <c:pt idx="102">
                  <c:v>0.71448375653761775</c:v>
                </c:pt>
                <c:pt idx="103">
                  <c:v>0.72452528507597402</c:v>
                </c:pt>
                <c:pt idx="104">
                  <c:v>0.73847618663257042</c:v>
                </c:pt>
                <c:pt idx="105">
                  <c:v>0.68127744080064945</c:v>
                </c:pt>
                <c:pt idx="106">
                  <c:v>0.69760072912200011</c:v>
                </c:pt>
                <c:pt idx="107">
                  <c:v>0.71008368505245989</c:v>
                </c:pt>
                <c:pt idx="108">
                  <c:v>0.70821987354658877</c:v>
                </c:pt>
                <c:pt idx="109">
                  <c:v>0.68728175744713171</c:v>
                </c:pt>
                <c:pt idx="110">
                  <c:v>0.687707061853565</c:v>
                </c:pt>
                <c:pt idx="111">
                  <c:v>0.66615495827720173</c:v>
                </c:pt>
                <c:pt idx="112">
                  <c:v>0.68900875493534353</c:v>
                </c:pt>
                <c:pt idx="113">
                  <c:v>0.66661166109079395</c:v>
                </c:pt>
                <c:pt idx="114">
                  <c:v>0.65593079558452327</c:v>
                </c:pt>
                <c:pt idx="115">
                  <c:v>0.62899132760257348</c:v>
                </c:pt>
                <c:pt idx="116">
                  <c:v>0.68493020642749292</c:v>
                </c:pt>
                <c:pt idx="117">
                  <c:v>0.68983149265261101</c:v>
                </c:pt>
                <c:pt idx="118">
                  <c:v>0.71190093569786217</c:v>
                </c:pt>
                <c:pt idx="119">
                  <c:v>0.7307778379707881</c:v>
                </c:pt>
                <c:pt idx="120">
                  <c:v>0.69069920531285578</c:v>
                </c:pt>
                <c:pt idx="121">
                  <c:v>0.75861485469522605</c:v>
                </c:pt>
                <c:pt idx="122">
                  <c:v>0.71589795128118261</c:v>
                </c:pt>
                <c:pt idx="123">
                  <c:v>0.68198847169477284</c:v>
                </c:pt>
                <c:pt idx="124">
                  <c:v>0.72056892456878407</c:v>
                </c:pt>
                <c:pt idx="125">
                  <c:v>0.67557021411285256</c:v>
                </c:pt>
                <c:pt idx="126">
                  <c:v>0.69877900164840168</c:v>
                </c:pt>
                <c:pt idx="127">
                  <c:v>0.67764476840756571</c:v>
                </c:pt>
                <c:pt idx="128">
                  <c:v>0.62042875009939524</c:v>
                </c:pt>
                <c:pt idx="129">
                  <c:v>0.64565387812604735</c:v>
                </c:pt>
                <c:pt idx="130">
                  <c:v>0.68514011906480399</c:v>
                </c:pt>
                <c:pt idx="131">
                  <c:v>0.63804123390357126</c:v>
                </c:pt>
                <c:pt idx="132">
                  <c:v>0.71704033197896133</c:v>
                </c:pt>
                <c:pt idx="133">
                  <c:v>0.69158666630007115</c:v>
                </c:pt>
                <c:pt idx="134">
                  <c:v>0.69102466268811846</c:v>
                </c:pt>
                <c:pt idx="135">
                  <c:v>0.69610709811871574</c:v>
                </c:pt>
                <c:pt idx="136">
                  <c:v>0.70430483923382037</c:v>
                </c:pt>
                <c:pt idx="137">
                  <c:v>0.72918989568416104</c:v>
                </c:pt>
                <c:pt idx="138">
                  <c:v>0.74419609282465982</c:v>
                </c:pt>
                <c:pt idx="139">
                  <c:v>0.70341101627185831</c:v>
                </c:pt>
                <c:pt idx="140">
                  <c:v>0.74344801115799419</c:v>
                </c:pt>
                <c:pt idx="141">
                  <c:v>0.70091179585833707</c:v>
                </c:pt>
                <c:pt idx="142">
                  <c:v>0.59312152296686738</c:v>
                </c:pt>
                <c:pt idx="143">
                  <c:v>0.61414413852106209</c:v>
                </c:pt>
                <c:pt idx="144">
                  <c:v>0.62314010817743948</c:v>
                </c:pt>
                <c:pt idx="145">
                  <c:v>0.54100968063056132</c:v>
                </c:pt>
                <c:pt idx="146">
                  <c:v>0.69849815255511016</c:v>
                </c:pt>
                <c:pt idx="147">
                  <c:v>0.58884787471505939</c:v>
                </c:pt>
                <c:pt idx="148">
                  <c:v>0.6321095747616492</c:v>
                </c:pt>
                <c:pt idx="149">
                  <c:v>0.57182402265295074</c:v>
                </c:pt>
                <c:pt idx="150">
                  <c:v>0.66576886038381089</c:v>
                </c:pt>
                <c:pt idx="151">
                  <c:v>0.75714210625117329</c:v>
                </c:pt>
                <c:pt idx="152">
                  <c:v>0.64287654792912741</c:v>
                </c:pt>
                <c:pt idx="153">
                  <c:v>0.6026121168976466</c:v>
                </c:pt>
                <c:pt idx="154">
                  <c:v>0.65444301137988448</c:v>
                </c:pt>
                <c:pt idx="155">
                  <c:v>0.61080472344670034</c:v>
                </c:pt>
                <c:pt idx="156">
                  <c:v>0.56852332030755037</c:v>
                </c:pt>
                <c:pt idx="157">
                  <c:v>0.42186180320945943</c:v>
                </c:pt>
                <c:pt idx="158">
                  <c:v>0.58180688496041411</c:v>
                </c:pt>
                <c:pt idx="159">
                  <c:v>0.6572488655884926</c:v>
                </c:pt>
                <c:pt idx="160">
                  <c:v>0.7168439093238671</c:v>
                </c:pt>
                <c:pt idx="161">
                  <c:v>0.69655833010406731</c:v>
                </c:pt>
                <c:pt idx="162">
                  <c:v>0.72269186950610376</c:v>
                </c:pt>
                <c:pt idx="163">
                  <c:v>0.78198674996417239</c:v>
                </c:pt>
                <c:pt idx="164">
                  <c:v>0.73139832426215867</c:v>
                </c:pt>
                <c:pt idx="165">
                  <c:v>0.73161323772992559</c:v>
                </c:pt>
                <c:pt idx="166">
                  <c:v>0.65009896507042508</c:v>
                </c:pt>
                <c:pt idx="167">
                  <c:v>0.61841513280163418</c:v>
                </c:pt>
                <c:pt idx="168">
                  <c:v>0.65229050731460148</c:v>
                </c:pt>
                <c:pt idx="169">
                  <c:v>0.60408962104728947</c:v>
                </c:pt>
                <c:pt idx="170">
                  <c:v>0.64858613398505782</c:v>
                </c:pt>
                <c:pt idx="171">
                  <c:v>0.69779938513680873</c:v>
                </c:pt>
                <c:pt idx="172">
                  <c:v>0.65681460423756066</c:v>
                </c:pt>
                <c:pt idx="173">
                  <c:v>0.62254900450296491</c:v>
                </c:pt>
                <c:pt idx="174">
                  <c:v>0.62133980807143541</c:v>
                </c:pt>
                <c:pt idx="175">
                  <c:v>0.6604034429619734</c:v>
                </c:pt>
                <c:pt idx="176">
                  <c:v>0.58597051621172913</c:v>
                </c:pt>
                <c:pt idx="177">
                  <c:v>0.61785365835573236</c:v>
                </c:pt>
                <c:pt idx="178">
                  <c:v>0.68465343069724738</c:v>
                </c:pt>
                <c:pt idx="179">
                  <c:v>0.70119825114268863</c:v>
                </c:pt>
                <c:pt idx="180">
                  <c:v>0.55700442800797012</c:v>
                </c:pt>
                <c:pt idx="181">
                  <c:v>0.64669091417937308</c:v>
                </c:pt>
                <c:pt idx="182">
                  <c:v>0.651130136988185</c:v>
                </c:pt>
                <c:pt idx="183">
                  <c:v>0.6713578691160953</c:v>
                </c:pt>
                <c:pt idx="184">
                  <c:v>0.66726059533522242</c:v>
                </c:pt>
                <c:pt idx="185">
                  <c:v>0.57552461063503435</c:v>
                </c:pt>
                <c:pt idx="186">
                  <c:v>0.6034735368923777</c:v>
                </c:pt>
                <c:pt idx="187">
                  <c:v>0.62553605536584189</c:v>
                </c:pt>
                <c:pt idx="188">
                  <c:v>0.60975746792038099</c:v>
                </c:pt>
                <c:pt idx="189">
                  <c:v>0.68575227917996129</c:v>
                </c:pt>
                <c:pt idx="190">
                  <c:v>0.64687442860581112</c:v>
                </c:pt>
                <c:pt idx="191">
                  <c:v>0.61312492167634736</c:v>
                </c:pt>
                <c:pt idx="192">
                  <c:v>0.63389983409663198</c:v>
                </c:pt>
                <c:pt idx="193">
                  <c:v>0.57217579938804863</c:v>
                </c:pt>
                <c:pt idx="194">
                  <c:v>0.54664748766270588</c:v>
                </c:pt>
                <c:pt idx="195">
                  <c:v>0.68827678851678764</c:v>
                </c:pt>
                <c:pt idx="196">
                  <c:v>0.64056450929019082</c:v>
                </c:pt>
                <c:pt idx="197">
                  <c:v>0.68348348615514076</c:v>
                </c:pt>
                <c:pt idx="198">
                  <c:v>0.65805987048667847</c:v>
                </c:pt>
                <c:pt idx="199">
                  <c:v>0.58281342745633902</c:v>
                </c:pt>
                <c:pt idx="200">
                  <c:v>0.60973166961881597</c:v>
                </c:pt>
                <c:pt idx="201">
                  <c:v>0.60682196139122913</c:v>
                </c:pt>
                <c:pt idx="202">
                  <c:v>0.6638473130708189</c:v>
                </c:pt>
                <c:pt idx="203">
                  <c:v>0.56867239056245644</c:v>
                </c:pt>
                <c:pt idx="204">
                  <c:v>0.61291500196783799</c:v>
                </c:pt>
                <c:pt idx="205">
                  <c:v>0.63719296247504187</c:v>
                </c:pt>
                <c:pt idx="206">
                  <c:v>0.47657350936315412</c:v>
                </c:pt>
                <c:pt idx="207">
                  <c:v>0.58496580806941334</c:v>
                </c:pt>
                <c:pt idx="208">
                  <c:v>0.55555345888547503</c:v>
                </c:pt>
                <c:pt idx="209">
                  <c:v>0.59210662803268466</c:v>
                </c:pt>
                <c:pt idx="210">
                  <c:v>0.62078381574386254</c:v>
                </c:pt>
                <c:pt idx="211">
                  <c:v>0.68606053142333945</c:v>
                </c:pt>
                <c:pt idx="212">
                  <c:v>0.65103417461983959</c:v>
                </c:pt>
                <c:pt idx="213">
                  <c:v>0.59764816957016631</c:v>
                </c:pt>
                <c:pt idx="214">
                  <c:v>0.53056050322392234</c:v>
                </c:pt>
                <c:pt idx="215">
                  <c:v>0.66810503539844734</c:v>
                </c:pt>
                <c:pt idx="216">
                  <c:v>0.60287177146227555</c:v>
                </c:pt>
                <c:pt idx="217">
                  <c:v>0.46438834333085366</c:v>
                </c:pt>
                <c:pt idx="218">
                  <c:v>0.62786962561406434</c:v>
                </c:pt>
                <c:pt idx="219">
                  <c:v>0.52784777734332244</c:v>
                </c:pt>
                <c:pt idx="220">
                  <c:v>0.59117540061824003</c:v>
                </c:pt>
                <c:pt idx="221">
                  <c:v>0.64730014196667907</c:v>
                </c:pt>
                <c:pt idx="222">
                  <c:v>0.55736044420516673</c:v>
                </c:pt>
                <c:pt idx="223">
                  <c:v>0.69016234863071324</c:v>
                </c:pt>
                <c:pt idx="224">
                  <c:v>0.53178452449762692</c:v>
                </c:pt>
                <c:pt idx="225">
                  <c:v>0.59333034068620716</c:v>
                </c:pt>
                <c:pt idx="226">
                  <c:v>0.47763545377250627</c:v>
                </c:pt>
                <c:pt idx="227">
                  <c:v>0.54762341543529902</c:v>
                </c:pt>
                <c:pt idx="228">
                  <c:v>0.44513537301579043</c:v>
                </c:pt>
                <c:pt idx="229">
                  <c:v>0.55106728279118289</c:v>
                </c:pt>
                <c:pt idx="230">
                  <c:v>0.50549687757427708</c:v>
                </c:pt>
                <c:pt idx="231">
                  <c:v>0.50567198924289625</c:v>
                </c:pt>
                <c:pt idx="232">
                  <c:v>0.54853049323773773</c:v>
                </c:pt>
                <c:pt idx="233">
                  <c:v>0.52777010082571674</c:v>
                </c:pt>
                <c:pt idx="234">
                  <c:v>0.59585383751365062</c:v>
                </c:pt>
                <c:pt idx="235">
                  <c:v>0.53779795529824459</c:v>
                </c:pt>
                <c:pt idx="236">
                  <c:v>0.64751296700263228</c:v>
                </c:pt>
                <c:pt idx="237">
                  <c:v>0.63947161417047882</c:v>
                </c:pt>
                <c:pt idx="238">
                  <c:v>0.60891193799901011</c:v>
                </c:pt>
                <c:pt idx="239">
                  <c:v>0.60923822347593415</c:v>
                </c:pt>
                <c:pt idx="240">
                  <c:v>0.58619183943998543</c:v>
                </c:pt>
                <c:pt idx="241">
                  <c:v>0.64879384551678054</c:v>
                </c:pt>
                <c:pt idx="242">
                  <c:v>0.61503372700419812</c:v>
                </c:pt>
                <c:pt idx="243">
                  <c:v>0.68422464842306263</c:v>
                </c:pt>
                <c:pt idx="244">
                  <c:v>0.49941167551287313</c:v>
                </c:pt>
                <c:pt idx="245">
                  <c:v>0.58822616760213298</c:v>
                </c:pt>
                <c:pt idx="246">
                  <c:v>0.56729351863687372</c:v>
                </c:pt>
                <c:pt idx="247">
                  <c:v>0.57014622255907299</c:v>
                </c:pt>
                <c:pt idx="248">
                  <c:v>0.50467541775032021</c:v>
                </c:pt>
                <c:pt idx="249">
                  <c:v>0.59917382903591176</c:v>
                </c:pt>
                <c:pt idx="250">
                  <c:v>0.55293888251701651</c:v>
                </c:pt>
                <c:pt idx="251">
                  <c:v>0.52828872895651369</c:v>
                </c:pt>
                <c:pt idx="252">
                  <c:v>0.55933013900127937</c:v>
                </c:pt>
                <c:pt idx="253">
                  <c:v>0.63230953569127946</c:v>
                </c:pt>
                <c:pt idx="254">
                  <c:v>0.58445924677320726</c:v>
                </c:pt>
                <c:pt idx="255">
                  <c:v>0.5468766479587146</c:v>
                </c:pt>
                <c:pt idx="256">
                  <c:v>0.55011955436951099</c:v>
                </c:pt>
                <c:pt idx="257">
                  <c:v>0.50837897995561132</c:v>
                </c:pt>
                <c:pt idx="258">
                  <c:v>0.50266275156770268</c:v>
                </c:pt>
                <c:pt idx="259">
                  <c:v>0.47926023939662676</c:v>
                </c:pt>
                <c:pt idx="260">
                  <c:v>0.47920012221092922</c:v>
                </c:pt>
                <c:pt idx="261">
                  <c:v>0.4917149914171568</c:v>
                </c:pt>
                <c:pt idx="262">
                  <c:v>0.54612097001032367</c:v>
                </c:pt>
                <c:pt idx="263">
                  <c:v>0.51219846300257044</c:v>
                </c:pt>
                <c:pt idx="264">
                  <c:v>0.47037171372234576</c:v>
                </c:pt>
                <c:pt idx="265">
                  <c:v>0.62268804685797507</c:v>
                </c:pt>
                <c:pt idx="266">
                  <c:v>0.44004335407866702</c:v>
                </c:pt>
                <c:pt idx="267">
                  <c:v>0.4215421177594999</c:v>
                </c:pt>
                <c:pt idx="268">
                  <c:v>0.58455309712305392</c:v>
                </c:pt>
                <c:pt idx="269">
                  <c:v>0.37735776312231639</c:v>
                </c:pt>
                <c:pt idx="270">
                  <c:v>0.53346394008190789</c:v>
                </c:pt>
                <c:pt idx="271">
                  <c:v>0.40511998676120553</c:v>
                </c:pt>
                <c:pt idx="272">
                  <c:v>0.5598641381144609</c:v>
                </c:pt>
                <c:pt idx="273">
                  <c:v>0.4967590991538946</c:v>
                </c:pt>
                <c:pt idx="274">
                  <c:v>0.50834428333010306</c:v>
                </c:pt>
                <c:pt idx="275">
                  <c:v>0.48750747853946086</c:v>
                </c:pt>
                <c:pt idx="276">
                  <c:v>0.39082434458510951</c:v>
                </c:pt>
                <c:pt idx="277">
                  <c:v>0.43356495129688188</c:v>
                </c:pt>
                <c:pt idx="278">
                  <c:v>0.47243806094230689</c:v>
                </c:pt>
                <c:pt idx="279">
                  <c:v>0.48746376114586443</c:v>
                </c:pt>
                <c:pt idx="280">
                  <c:v>0.48596152614080235</c:v>
                </c:pt>
                <c:pt idx="281">
                  <c:v>0.51071490482313708</c:v>
                </c:pt>
                <c:pt idx="282">
                  <c:v>0.41464915266810065</c:v>
                </c:pt>
                <c:pt idx="283">
                  <c:v>0.4361063638209276</c:v>
                </c:pt>
                <c:pt idx="284">
                  <c:v>0.40693261714333118</c:v>
                </c:pt>
                <c:pt idx="285">
                  <c:v>0.4140195330975357</c:v>
                </c:pt>
                <c:pt idx="286">
                  <c:v>0.4018708704727797</c:v>
                </c:pt>
                <c:pt idx="287">
                  <c:v>0.3278915440093807</c:v>
                </c:pt>
                <c:pt idx="288">
                  <c:v>0.3580749069717527</c:v>
                </c:pt>
                <c:pt idx="289">
                  <c:v>0.3811248877507013</c:v>
                </c:pt>
                <c:pt idx="290">
                  <c:v>0.37411156506330279</c:v>
                </c:pt>
                <c:pt idx="291">
                  <c:v>0.43353951026540227</c:v>
                </c:pt>
                <c:pt idx="292">
                  <c:v>0.53001175046257332</c:v>
                </c:pt>
                <c:pt idx="293">
                  <c:v>0.47631016414475258</c:v>
                </c:pt>
                <c:pt idx="294">
                  <c:v>0.48281185639240809</c:v>
                </c:pt>
                <c:pt idx="295">
                  <c:v>0.47680568754008112</c:v>
                </c:pt>
                <c:pt idx="296">
                  <c:v>0.49316613184438363</c:v>
                </c:pt>
                <c:pt idx="297">
                  <c:v>0.45868833188851965</c:v>
                </c:pt>
                <c:pt idx="298">
                  <c:v>0.51724189380598951</c:v>
                </c:pt>
                <c:pt idx="299">
                  <c:v>0.46254070979815098</c:v>
                </c:pt>
                <c:pt idx="300">
                  <c:v>0.43953338520726359</c:v>
                </c:pt>
                <c:pt idx="301">
                  <c:v>0.42865847842511873</c:v>
                </c:pt>
                <c:pt idx="302">
                  <c:v>0.45092626960784743</c:v>
                </c:pt>
                <c:pt idx="303">
                  <c:v>0.40289347821142651</c:v>
                </c:pt>
                <c:pt idx="304">
                  <c:v>0.44124762897649905</c:v>
                </c:pt>
                <c:pt idx="305">
                  <c:v>0.40280715113872578</c:v>
                </c:pt>
                <c:pt idx="306">
                  <c:v>0.36325631103326861</c:v>
                </c:pt>
                <c:pt idx="307">
                  <c:v>0.33881764096754152</c:v>
                </c:pt>
                <c:pt idx="308">
                  <c:v>0.38049770028522545</c:v>
                </c:pt>
                <c:pt idx="309">
                  <c:v>0.41129861825460812</c:v>
                </c:pt>
                <c:pt idx="310">
                  <c:v>0.37293218386417526</c:v>
                </c:pt>
                <c:pt idx="311">
                  <c:v>0.35578809179716142</c:v>
                </c:pt>
                <c:pt idx="312">
                  <c:v>0.40274777768007808</c:v>
                </c:pt>
                <c:pt idx="313">
                  <c:v>0.38385193145016028</c:v>
                </c:pt>
                <c:pt idx="314">
                  <c:v>0.3661955459943349</c:v>
                </c:pt>
                <c:pt idx="315">
                  <c:v>0.44047438744123946</c:v>
                </c:pt>
                <c:pt idx="316">
                  <c:v>0.41839323083114444</c:v>
                </c:pt>
                <c:pt idx="317">
                  <c:v>0.36847892738972954</c:v>
                </c:pt>
                <c:pt idx="318">
                  <c:v>0.40283049872260157</c:v>
                </c:pt>
                <c:pt idx="319">
                  <c:v>0.41763169380496468</c:v>
                </c:pt>
                <c:pt idx="320">
                  <c:v>0.41527070713319125</c:v>
                </c:pt>
                <c:pt idx="321">
                  <c:v>0.41957855957041823</c:v>
                </c:pt>
                <c:pt idx="322">
                  <c:v>0.4162153727302873</c:v>
                </c:pt>
                <c:pt idx="323">
                  <c:v>0.28911373085380188</c:v>
                </c:pt>
                <c:pt idx="324">
                  <c:v>0.38989914687411009</c:v>
                </c:pt>
                <c:pt idx="325">
                  <c:v>0.41534655021325351</c:v>
                </c:pt>
                <c:pt idx="326">
                  <c:v>0.42586551179342857</c:v>
                </c:pt>
                <c:pt idx="327">
                  <c:v>0.48899598452953008</c:v>
                </c:pt>
                <c:pt idx="328">
                  <c:v>0.48027766606041045</c:v>
                </c:pt>
                <c:pt idx="329">
                  <c:v>0.43491806289372781</c:v>
                </c:pt>
                <c:pt idx="330">
                  <c:v>0.41403343864306164</c:v>
                </c:pt>
                <c:pt idx="331">
                  <c:v>0.29370472400583336</c:v>
                </c:pt>
                <c:pt idx="332">
                  <c:v>0.35423397003087242</c:v>
                </c:pt>
                <c:pt idx="333">
                  <c:v>0.35412851279012625</c:v>
                </c:pt>
                <c:pt idx="334">
                  <c:v>0.26249270222121868</c:v>
                </c:pt>
                <c:pt idx="335">
                  <c:v>0.28536528031084218</c:v>
                </c:pt>
                <c:pt idx="336">
                  <c:v>0.3636896134988854</c:v>
                </c:pt>
                <c:pt idx="337">
                  <c:v>0.32499122587934215</c:v>
                </c:pt>
                <c:pt idx="338">
                  <c:v>0.19857927051642943</c:v>
                </c:pt>
                <c:pt idx="339">
                  <c:v>0.41287230217646131</c:v>
                </c:pt>
                <c:pt idx="340">
                  <c:v>0.32778861231491596</c:v>
                </c:pt>
                <c:pt idx="341">
                  <c:v>0.40447643335389671</c:v>
                </c:pt>
                <c:pt idx="342">
                  <c:v>0.35619316861562944</c:v>
                </c:pt>
                <c:pt idx="343">
                  <c:v>0.43034367143652941</c:v>
                </c:pt>
                <c:pt idx="344">
                  <c:v>0.41379648355276732</c:v>
                </c:pt>
                <c:pt idx="345">
                  <c:v>0.3951389160668286</c:v>
                </c:pt>
                <c:pt idx="346">
                  <c:v>0.39752886141917732</c:v>
                </c:pt>
                <c:pt idx="347">
                  <c:v>0.42034123668364431</c:v>
                </c:pt>
                <c:pt idx="348">
                  <c:v>0.38617029171125894</c:v>
                </c:pt>
                <c:pt idx="349">
                  <c:v>0.40871962398964834</c:v>
                </c:pt>
                <c:pt idx="350">
                  <c:v>0.37732126725207027</c:v>
                </c:pt>
                <c:pt idx="351">
                  <c:v>0.43328922545296888</c:v>
                </c:pt>
                <c:pt idx="352">
                  <c:v>0.43188463012955192</c:v>
                </c:pt>
                <c:pt idx="353">
                  <c:v>0.49185373516078545</c:v>
                </c:pt>
                <c:pt idx="354">
                  <c:v>0.38981126121842902</c:v>
                </c:pt>
                <c:pt idx="355">
                  <c:v>0.44111573851116592</c:v>
                </c:pt>
                <c:pt idx="356">
                  <c:v>0.45050082593807284</c:v>
                </c:pt>
                <c:pt idx="357">
                  <c:v>0.45324251699790952</c:v>
                </c:pt>
                <c:pt idx="358">
                  <c:v>0.46656657850555538</c:v>
                </c:pt>
                <c:pt idx="359">
                  <c:v>0.55958269128535276</c:v>
                </c:pt>
                <c:pt idx="360">
                  <c:v>0.57069794655719064</c:v>
                </c:pt>
                <c:pt idx="361">
                  <c:v>0.60545830391782463</c:v>
                </c:pt>
                <c:pt idx="362">
                  <c:v>0.51262698258627504</c:v>
                </c:pt>
                <c:pt idx="363">
                  <c:v>0.60202561961831735</c:v>
                </c:pt>
                <c:pt idx="364">
                  <c:v>0.46148747186161321</c:v>
                </c:pt>
                <c:pt idx="365">
                  <c:v>0.4596513062775105</c:v>
                </c:pt>
                <c:pt idx="366">
                  <c:v>0.53142970622115682</c:v>
                </c:pt>
                <c:pt idx="367">
                  <c:v>0.62414696314877649</c:v>
                </c:pt>
                <c:pt idx="368">
                  <c:v>0.67643764136623219</c:v>
                </c:pt>
                <c:pt idx="369">
                  <c:v>0.58601105462679826</c:v>
                </c:pt>
                <c:pt idx="370">
                  <c:v>0.60375899710506664</c:v>
                </c:pt>
                <c:pt idx="371">
                  <c:v>0.64183013971753655</c:v>
                </c:pt>
                <c:pt idx="372">
                  <c:v>0.53715711283898615</c:v>
                </c:pt>
                <c:pt idx="373">
                  <c:v>0.53937511015980499</c:v>
                </c:pt>
                <c:pt idx="374">
                  <c:v>0.61697523492065187</c:v>
                </c:pt>
                <c:pt idx="375">
                  <c:v>0.68029832221619635</c:v>
                </c:pt>
                <c:pt idx="376">
                  <c:v>0.54684630598721939</c:v>
                </c:pt>
                <c:pt idx="377">
                  <c:v>0.62109429109425618</c:v>
                </c:pt>
                <c:pt idx="378">
                  <c:v>0.61817420416363933</c:v>
                </c:pt>
                <c:pt idx="379">
                  <c:v>0.62417888391687137</c:v>
                </c:pt>
                <c:pt idx="380">
                  <c:v>0.69637385252764661</c:v>
                </c:pt>
                <c:pt idx="381">
                  <c:v>0.67197487516345844</c:v>
                </c:pt>
                <c:pt idx="382">
                  <c:v>0.55629601963577369</c:v>
                </c:pt>
                <c:pt idx="383">
                  <c:v>0.60968295445662379</c:v>
                </c:pt>
                <c:pt idx="384">
                  <c:v>0.62088008340650969</c:v>
                </c:pt>
                <c:pt idx="385">
                  <c:v>0.65955531178173277</c:v>
                </c:pt>
                <c:pt idx="386">
                  <c:v>0.6549679606297687</c:v>
                </c:pt>
                <c:pt idx="387">
                  <c:v>0.64265899189818776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B2-4602-B38B-B3E08A861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5563568"/>
        <c:axId val="585569800"/>
      </c:lineChart>
      <c:lineChart>
        <c:grouping val="standard"/>
        <c:varyColors val="0"/>
        <c:ser>
          <c:idx val="1"/>
          <c:order val="1"/>
          <c:tx>
            <c:v>AnR VLR</c:v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运行数据!$A$7:$A$355</c:f>
              <c:numCache>
                <c:formatCode>m/d/yyyy</c:formatCode>
                <c:ptCount val="349"/>
                <c:pt idx="0">
                  <c:v>43424</c:v>
                </c:pt>
                <c:pt idx="1">
                  <c:v>43425</c:v>
                </c:pt>
                <c:pt idx="2">
                  <c:v>43426</c:v>
                </c:pt>
                <c:pt idx="3">
                  <c:v>43427</c:v>
                </c:pt>
                <c:pt idx="4">
                  <c:v>43428</c:v>
                </c:pt>
                <c:pt idx="5">
                  <c:v>43429</c:v>
                </c:pt>
                <c:pt idx="6">
                  <c:v>43430</c:v>
                </c:pt>
                <c:pt idx="7">
                  <c:v>43431</c:v>
                </c:pt>
                <c:pt idx="8">
                  <c:v>43432</c:v>
                </c:pt>
                <c:pt idx="9">
                  <c:v>43433</c:v>
                </c:pt>
                <c:pt idx="10">
                  <c:v>43434</c:v>
                </c:pt>
                <c:pt idx="11">
                  <c:v>43435</c:v>
                </c:pt>
                <c:pt idx="12">
                  <c:v>43436</c:v>
                </c:pt>
                <c:pt idx="13">
                  <c:v>43437</c:v>
                </c:pt>
                <c:pt idx="14">
                  <c:v>43438</c:v>
                </c:pt>
                <c:pt idx="15">
                  <c:v>43439</c:v>
                </c:pt>
                <c:pt idx="16">
                  <c:v>43440</c:v>
                </c:pt>
                <c:pt idx="17">
                  <c:v>43441</c:v>
                </c:pt>
                <c:pt idx="18">
                  <c:v>43442</c:v>
                </c:pt>
                <c:pt idx="19">
                  <c:v>43443</c:v>
                </c:pt>
                <c:pt idx="20">
                  <c:v>43444</c:v>
                </c:pt>
                <c:pt idx="21">
                  <c:v>43445</c:v>
                </c:pt>
                <c:pt idx="22">
                  <c:v>43446</c:v>
                </c:pt>
                <c:pt idx="23">
                  <c:v>43447</c:v>
                </c:pt>
                <c:pt idx="24">
                  <c:v>43448</c:v>
                </c:pt>
                <c:pt idx="25">
                  <c:v>43449</c:v>
                </c:pt>
                <c:pt idx="26">
                  <c:v>43450</c:v>
                </c:pt>
                <c:pt idx="27">
                  <c:v>43451</c:v>
                </c:pt>
                <c:pt idx="28">
                  <c:v>43452</c:v>
                </c:pt>
                <c:pt idx="29">
                  <c:v>43453</c:v>
                </c:pt>
                <c:pt idx="30">
                  <c:v>43454</c:v>
                </c:pt>
                <c:pt idx="31">
                  <c:v>43455</c:v>
                </c:pt>
                <c:pt idx="32">
                  <c:v>43456</c:v>
                </c:pt>
                <c:pt idx="33">
                  <c:v>43457</c:v>
                </c:pt>
                <c:pt idx="34">
                  <c:v>43458</c:v>
                </c:pt>
                <c:pt idx="35">
                  <c:v>43459</c:v>
                </c:pt>
                <c:pt idx="36">
                  <c:v>43460</c:v>
                </c:pt>
                <c:pt idx="37">
                  <c:v>43461</c:v>
                </c:pt>
                <c:pt idx="38">
                  <c:v>43462</c:v>
                </c:pt>
                <c:pt idx="39">
                  <c:v>43463</c:v>
                </c:pt>
                <c:pt idx="40">
                  <c:v>43464</c:v>
                </c:pt>
                <c:pt idx="41">
                  <c:v>43465</c:v>
                </c:pt>
                <c:pt idx="42">
                  <c:v>43466</c:v>
                </c:pt>
                <c:pt idx="43">
                  <c:v>43467</c:v>
                </c:pt>
                <c:pt idx="44">
                  <c:v>43468</c:v>
                </c:pt>
                <c:pt idx="45">
                  <c:v>43469</c:v>
                </c:pt>
                <c:pt idx="46">
                  <c:v>43470</c:v>
                </c:pt>
                <c:pt idx="47">
                  <c:v>43471</c:v>
                </c:pt>
                <c:pt idx="48">
                  <c:v>43472</c:v>
                </c:pt>
                <c:pt idx="49">
                  <c:v>43473</c:v>
                </c:pt>
                <c:pt idx="50">
                  <c:v>43474</c:v>
                </c:pt>
                <c:pt idx="51">
                  <c:v>43475</c:v>
                </c:pt>
                <c:pt idx="52">
                  <c:v>43476</c:v>
                </c:pt>
                <c:pt idx="53">
                  <c:v>43477</c:v>
                </c:pt>
                <c:pt idx="54">
                  <c:v>43478</c:v>
                </c:pt>
                <c:pt idx="55">
                  <c:v>43479</c:v>
                </c:pt>
                <c:pt idx="56">
                  <c:v>43480</c:v>
                </c:pt>
                <c:pt idx="57">
                  <c:v>43481</c:v>
                </c:pt>
                <c:pt idx="58">
                  <c:v>43482</c:v>
                </c:pt>
                <c:pt idx="59">
                  <c:v>43483</c:v>
                </c:pt>
                <c:pt idx="60">
                  <c:v>43484</c:v>
                </c:pt>
                <c:pt idx="61">
                  <c:v>43485</c:v>
                </c:pt>
                <c:pt idx="62">
                  <c:v>43486</c:v>
                </c:pt>
                <c:pt idx="63">
                  <c:v>43487</c:v>
                </c:pt>
                <c:pt idx="64">
                  <c:v>43488</c:v>
                </c:pt>
                <c:pt idx="65">
                  <c:v>43489</c:v>
                </c:pt>
                <c:pt idx="66">
                  <c:v>43490</c:v>
                </c:pt>
                <c:pt idx="67">
                  <c:v>43491</c:v>
                </c:pt>
                <c:pt idx="68">
                  <c:v>43492</c:v>
                </c:pt>
                <c:pt idx="69">
                  <c:v>43493</c:v>
                </c:pt>
                <c:pt idx="70">
                  <c:v>43494</c:v>
                </c:pt>
                <c:pt idx="71">
                  <c:v>43495</c:v>
                </c:pt>
                <c:pt idx="72">
                  <c:v>43496</c:v>
                </c:pt>
                <c:pt idx="73">
                  <c:v>43497</c:v>
                </c:pt>
                <c:pt idx="74">
                  <c:v>43498</c:v>
                </c:pt>
                <c:pt idx="75">
                  <c:v>43499</c:v>
                </c:pt>
                <c:pt idx="76">
                  <c:v>43500</c:v>
                </c:pt>
                <c:pt idx="77">
                  <c:v>43501</c:v>
                </c:pt>
                <c:pt idx="78">
                  <c:v>43502</c:v>
                </c:pt>
                <c:pt idx="79">
                  <c:v>43503</c:v>
                </c:pt>
                <c:pt idx="80">
                  <c:v>43504</c:v>
                </c:pt>
                <c:pt idx="81">
                  <c:v>43505</c:v>
                </c:pt>
                <c:pt idx="82">
                  <c:v>43506</c:v>
                </c:pt>
                <c:pt idx="83">
                  <c:v>43507</c:v>
                </c:pt>
                <c:pt idx="84">
                  <c:v>43508</c:v>
                </c:pt>
                <c:pt idx="85">
                  <c:v>43509</c:v>
                </c:pt>
                <c:pt idx="86">
                  <c:v>43510</c:v>
                </c:pt>
                <c:pt idx="87">
                  <c:v>43511</c:v>
                </c:pt>
                <c:pt idx="88">
                  <c:v>43512</c:v>
                </c:pt>
                <c:pt idx="89">
                  <c:v>43513</c:v>
                </c:pt>
                <c:pt idx="90">
                  <c:v>43514</c:v>
                </c:pt>
                <c:pt idx="91">
                  <c:v>43515</c:v>
                </c:pt>
                <c:pt idx="92">
                  <c:v>43516</c:v>
                </c:pt>
                <c:pt idx="93">
                  <c:v>43517</c:v>
                </c:pt>
                <c:pt idx="94">
                  <c:v>43518</c:v>
                </c:pt>
                <c:pt idx="95">
                  <c:v>43519</c:v>
                </c:pt>
                <c:pt idx="96">
                  <c:v>43520</c:v>
                </c:pt>
                <c:pt idx="97">
                  <c:v>43521</c:v>
                </c:pt>
                <c:pt idx="98">
                  <c:v>43522</c:v>
                </c:pt>
                <c:pt idx="99">
                  <c:v>43523</c:v>
                </c:pt>
                <c:pt idx="100">
                  <c:v>43524</c:v>
                </c:pt>
                <c:pt idx="101">
                  <c:v>43525</c:v>
                </c:pt>
                <c:pt idx="102">
                  <c:v>43526</c:v>
                </c:pt>
                <c:pt idx="103">
                  <c:v>43527</c:v>
                </c:pt>
                <c:pt idx="104">
                  <c:v>43528</c:v>
                </c:pt>
                <c:pt idx="105">
                  <c:v>43529</c:v>
                </c:pt>
                <c:pt idx="106">
                  <c:v>43530</c:v>
                </c:pt>
                <c:pt idx="107">
                  <c:v>43531</c:v>
                </c:pt>
                <c:pt idx="108">
                  <c:v>43532</c:v>
                </c:pt>
                <c:pt idx="109">
                  <c:v>43533</c:v>
                </c:pt>
                <c:pt idx="110">
                  <c:v>43534</c:v>
                </c:pt>
                <c:pt idx="111">
                  <c:v>43535</c:v>
                </c:pt>
                <c:pt idx="112">
                  <c:v>43536</c:v>
                </c:pt>
                <c:pt idx="113">
                  <c:v>43537</c:v>
                </c:pt>
                <c:pt idx="114">
                  <c:v>43538</c:v>
                </c:pt>
                <c:pt idx="115">
                  <c:v>43539</c:v>
                </c:pt>
                <c:pt idx="116">
                  <c:v>43540</c:v>
                </c:pt>
                <c:pt idx="117">
                  <c:v>43541</c:v>
                </c:pt>
                <c:pt idx="118">
                  <c:v>43542</c:v>
                </c:pt>
                <c:pt idx="119">
                  <c:v>43543</c:v>
                </c:pt>
                <c:pt idx="120">
                  <c:v>43544</c:v>
                </c:pt>
                <c:pt idx="121">
                  <c:v>43545</c:v>
                </c:pt>
                <c:pt idx="122">
                  <c:v>43546</c:v>
                </c:pt>
                <c:pt idx="123">
                  <c:v>43547</c:v>
                </c:pt>
                <c:pt idx="124">
                  <c:v>43548</c:v>
                </c:pt>
                <c:pt idx="125">
                  <c:v>43549</c:v>
                </c:pt>
                <c:pt idx="126">
                  <c:v>43550</c:v>
                </c:pt>
                <c:pt idx="127">
                  <c:v>43551</c:v>
                </c:pt>
                <c:pt idx="128">
                  <c:v>43552</c:v>
                </c:pt>
                <c:pt idx="129">
                  <c:v>43553</c:v>
                </c:pt>
                <c:pt idx="130">
                  <c:v>43554</c:v>
                </c:pt>
                <c:pt idx="131">
                  <c:v>43555</c:v>
                </c:pt>
                <c:pt idx="132">
                  <c:v>43556</c:v>
                </c:pt>
                <c:pt idx="133">
                  <c:v>43557</c:v>
                </c:pt>
                <c:pt idx="134">
                  <c:v>43558</c:v>
                </c:pt>
                <c:pt idx="135">
                  <c:v>43559</c:v>
                </c:pt>
                <c:pt idx="136">
                  <c:v>43560</c:v>
                </c:pt>
                <c:pt idx="137">
                  <c:v>43561</c:v>
                </c:pt>
                <c:pt idx="138">
                  <c:v>43562</c:v>
                </c:pt>
                <c:pt idx="139">
                  <c:v>43563</c:v>
                </c:pt>
                <c:pt idx="140">
                  <c:v>43564</c:v>
                </c:pt>
                <c:pt idx="141">
                  <c:v>43565</c:v>
                </c:pt>
                <c:pt idx="142">
                  <c:v>43566</c:v>
                </c:pt>
                <c:pt idx="143">
                  <c:v>43567</c:v>
                </c:pt>
                <c:pt idx="144">
                  <c:v>43568</c:v>
                </c:pt>
                <c:pt idx="145">
                  <c:v>43569</c:v>
                </c:pt>
                <c:pt idx="146">
                  <c:v>43570</c:v>
                </c:pt>
                <c:pt idx="147">
                  <c:v>43571</c:v>
                </c:pt>
                <c:pt idx="148">
                  <c:v>43572</c:v>
                </c:pt>
                <c:pt idx="149">
                  <c:v>43573</c:v>
                </c:pt>
                <c:pt idx="150">
                  <c:v>43574</c:v>
                </c:pt>
                <c:pt idx="151">
                  <c:v>43575</c:v>
                </c:pt>
                <c:pt idx="152">
                  <c:v>43576</c:v>
                </c:pt>
                <c:pt idx="153">
                  <c:v>43577</c:v>
                </c:pt>
                <c:pt idx="154">
                  <c:v>43578</c:v>
                </c:pt>
                <c:pt idx="155">
                  <c:v>43579</c:v>
                </c:pt>
                <c:pt idx="156">
                  <c:v>43580</c:v>
                </c:pt>
                <c:pt idx="157">
                  <c:v>43581</c:v>
                </c:pt>
                <c:pt idx="158">
                  <c:v>43582</c:v>
                </c:pt>
                <c:pt idx="159">
                  <c:v>43583</c:v>
                </c:pt>
                <c:pt idx="160">
                  <c:v>43584</c:v>
                </c:pt>
                <c:pt idx="161">
                  <c:v>43585</c:v>
                </c:pt>
                <c:pt idx="162">
                  <c:v>43586</c:v>
                </c:pt>
                <c:pt idx="163">
                  <c:v>43587</c:v>
                </c:pt>
                <c:pt idx="164">
                  <c:v>43588</c:v>
                </c:pt>
                <c:pt idx="165">
                  <c:v>43589</c:v>
                </c:pt>
                <c:pt idx="166">
                  <c:v>43590</c:v>
                </c:pt>
                <c:pt idx="167">
                  <c:v>43591</c:v>
                </c:pt>
                <c:pt idx="168">
                  <c:v>43592</c:v>
                </c:pt>
                <c:pt idx="169">
                  <c:v>43593</c:v>
                </c:pt>
                <c:pt idx="170">
                  <c:v>43594</c:v>
                </c:pt>
                <c:pt idx="171">
                  <c:v>43595</c:v>
                </c:pt>
                <c:pt idx="172">
                  <c:v>43596</c:v>
                </c:pt>
                <c:pt idx="173">
                  <c:v>43597</c:v>
                </c:pt>
                <c:pt idx="174">
                  <c:v>43598</c:v>
                </c:pt>
                <c:pt idx="175">
                  <c:v>43599</c:v>
                </c:pt>
                <c:pt idx="176">
                  <c:v>43600</c:v>
                </c:pt>
                <c:pt idx="177">
                  <c:v>43601</c:v>
                </c:pt>
                <c:pt idx="178">
                  <c:v>43602</c:v>
                </c:pt>
                <c:pt idx="179">
                  <c:v>43603</c:v>
                </c:pt>
                <c:pt idx="180">
                  <c:v>43604</c:v>
                </c:pt>
                <c:pt idx="181">
                  <c:v>43605</c:v>
                </c:pt>
                <c:pt idx="182">
                  <c:v>43606</c:v>
                </c:pt>
                <c:pt idx="183">
                  <c:v>43607</c:v>
                </c:pt>
                <c:pt idx="184">
                  <c:v>43608</c:v>
                </c:pt>
                <c:pt idx="185">
                  <c:v>43609</c:v>
                </c:pt>
                <c:pt idx="186">
                  <c:v>43610</c:v>
                </c:pt>
                <c:pt idx="187">
                  <c:v>43611</c:v>
                </c:pt>
                <c:pt idx="188">
                  <c:v>43612</c:v>
                </c:pt>
                <c:pt idx="189">
                  <c:v>43613</c:v>
                </c:pt>
                <c:pt idx="190">
                  <c:v>43614</c:v>
                </c:pt>
                <c:pt idx="191">
                  <c:v>43615</c:v>
                </c:pt>
                <c:pt idx="192">
                  <c:v>43616</c:v>
                </c:pt>
                <c:pt idx="193">
                  <c:v>43617</c:v>
                </c:pt>
                <c:pt idx="194">
                  <c:v>43618</c:v>
                </c:pt>
                <c:pt idx="195">
                  <c:v>43619</c:v>
                </c:pt>
                <c:pt idx="196">
                  <c:v>43620</c:v>
                </c:pt>
                <c:pt idx="197">
                  <c:v>43621</c:v>
                </c:pt>
                <c:pt idx="198">
                  <c:v>43622</c:v>
                </c:pt>
                <c:pt idx="199">
                  <c:v>43623</c:v>
                </c:pt>
                <c:pt idx="200">
                  <c:v>43624</c:v>
                </c:pt>
                <c:pt idx="201">
                  <c:v>43625</c:v>
                </c:pt>
                <c:pt idx="202">
                  <c:v>43626</c:v>
                </c:pt>
                <c:pt idx="203">
                  <c:v>43627</c:v>
                </c:pt>
                <c:pt idx="204">
                  <c:v>43628</c:v>
                </c:pt>
                <c:pt idx="205">
                  <c:v>43629</c:v>
                </c:pt>
                <c:pt idx="206">
                  <c:v>43630</c:v>
                </c:pt>
                <c:pt idx="207">
                  <c:v>43631</c:v>
                </c:pt>
                <c:pt idx="208">
                  <c:v>43632</c:v>
                </c:pt>
                <c:pt idx="209">
                  <c:v>43633</c:v>
                </c:pt>
                <c:pt idx="210">
                  <c:v>43634</c:v>
                </c:pt>
                <c:pt idx="211">
                  <c:v>43635</c:v>
                </c:pt>
                <c:pt idx="212">
                  <c:v>43636</c:v>
                </c:pt>
                <c:pt idx="213">
                  <c:v>43637</c:v>
                </c:pt>
                <c:pt idx="214">
                  <c:v>43638</c:v>
                </c:pt>
                <c:pt idx="215">
                  <c:v>43639</c:v>
                </c:pt>
                <c:pt idx="216">
                  <c:v>43640</c:v>
                </c:pt>
                <c:pt idx="217">
                  <c:v>43641</c:v>
                </c:pt>
                <c:pt idx="218">
                  <c:v>43642</c:v>
                </c:pt>
                <c:pt idx="219">
                  <c:v>43643</c:v>
                </c:pt>
                <c:pt idx="220">
                  <c:v>43644</c:v>
                </c:pt>
                <c:pt idx="221">
                  <c:v>43645</c:v>
                </c:pt>
                <c:pt idx="222">
                  <c:v>43646</c:v>
                </c:pt>
                <c:pt idx="223">
                  <c:v>43647</c:v>
                </c:pt>
                <c:pt idx="224">
                  <c:v>43648</c:v>
                </c:pt>
                <c:pt idx="225">
                  <c:v>43649</c:v>
                </c:pt>
                <c:pt idx="226">
                  <c:v>43650</c:v>
                </c:pt>
                <c:pt idx="227">
                  <c:v>43651</c:v>
                </c:pt>
                <c:pt idx="228">
                  <c:v>43652</c:v>
                </c:pt>
                <c:pt idx="229">
                  <c:v>43653</c:v>
                </c:pt>
                <c:pt idx="230">
                  <c:v>43654</c:v>
                </c:pt>
                <c:pt idx="231">
                  <c:v>43655</c:v>
                </c:pt>
                <c:pt idx="232">
                  <c:v>43656</c:v>
                </c:pt>
                <c:pt idx="233">
                  <c:v>43657</c:v>
                </c:pt>
                <c:pt idx="234">
                  <c:v>43658</c:v>
                </c:pt>
                <c:pt idx="235">
                  <c:v>43659</c:v>
                </c:pt>
                <c:pt idx="236">
                  <c:v>43660</c:v>
                </c:pt>
                <c:pt idx="237">
                  <c:v>43661</c:v>
                </c:pt>
                <c:pt idx="238">
                  <c:v>43662</c:v>
                </c:pt>
                <c:pt idx="239">
                  <c:v>43663</c:v>
                </c:pt>
                <c:pt idx="240">
                  <c:v>43664</c:v>
                </c:pt>
                <c:pt idx="241">
                  <c:v>43665</c:v>
                </c:pt>
                <c:pt idx="242">
                  <c:v>43666</c:v>
                </c:pt>
                <c:pt idx="243">
                  <c:v>43667</c:v>
                </c:pt>
                <c:pt idx="244">
                  <c:v>43668</c:v>
                </c:pt>
                <c:pt idx="245">
                  <c:v>43669</c:v>
                </c:pt>
                <c:pt idx="246">
                  <c:v>43670</c:v>
                </c:pt>
                <c:pt idx="247">
                  <c:v>43671</c:v>
                </c:pt>
                <c:pt idx="248">
                  <c:v>43672</c:v>
                </c:pt>
                <c:pt idx="249">
                  <c:v>43673</c:v>
                </c:pt>
                <c:pt idx="250">
                  <c:v>43674</c:v>
                </c:pt>
                <c:pt idx="251">
                  <c:v>43675</c:v>
                </c:pt>
                <c:pt idx="252">
                  <c:v>43676</c:v>
                </c:pt>
                <c:pt idx="253">
                  <c:v>43677</c:v>
                </c:pt>
                <c:pt idx="254">
                  <c:v>43678</c:v>
                </c:pt>
                <c:pt idx="255">
                  <c:v>43679</c:v>
                </c:pt>
                <c:pt idx="256">
                  <c:v>43680</c:v>
                </c:pt>
                <c:pt idx="257">
                  <c:v>43681</c:v>
                </c:pt>
                <c:pt idx="258">
                  <c:v>43682</c:v>
                </c:pt>
                <c:pt idx="259">
                  <c:v>43683</c:v>
                </c:pt>
                <c:pt idx="260">
                  <c:v>43684</c:v>
                </c:pt>
                <c:pt idx="261">
                  <c:v>43685</c:v>
                </c:pt>
                <c:pt idx="262">
                  <c:v>43686</c:v>
                </c:pt>
                <c:pt idx="263">
                  <c:v>43687</c:v>
                </c:pt>
                <c:pt idx="264">
                  <c:v>43688</c:v>
                </c:pt>
                <c:pt idx="265">
                  <c:v>43689</c:v>
                </c:pt>
                <c:pt idx="266">
                  <c:v>43690</c:v>
                </c:pt>
                <c:pt idx="267">
                  <c:v>43691</c:v>
                </c:pt>
                <c:pt idx="268">
                  <c:v>43692</c:v>
                </c:pt>
                <c:pt idx="269">
                  <c:v>43693</c:v>
                </c:pt>
                <c:pt idx="270">
                  <c:v>43694</c:v>
                </c:pt>
                <c:pt idx="271">
                  <c:v>43695</c:v>
                </c:pt>
                <c:pt idx="272">
                  <c:v>43696</c:v>
                </c:pt>
                <c:pt idx="273">
                  <c:v>43697</c:v>
                </c:pt>
                <c:pt idx="274">
                  <c:v>43698</c:v>
                </c:pt>
                <c:pt idx="275">
                  <c:v>43699</c:v>
                </c:pt>
                <c:pt idx="276">
                  <c:v>43700</c:v>
                </c:pt>
                <c:pt idx="277">
                  <c:v>43701</c:v>
                </c:pt>
                <c:pt idx="278">
                  <c:v>43702</c:v>
                </c:pt>
                <c:pt idx="279">
                  <c:v>43703</c:v>
                </c:pt>
                <c:pt idx="280">
                  <c:v>43704</c:v>
                </c:pt>
                <c:pt idx="281">
                  <c:v>43705</c:v>
                </c:pt>
                <c:pt idx="282">
                  <c:v>43706</c:v>
                </c:pt>
                <c:pt idx="283">
                  <c:v>43707</c:v>
                </c:pt>
                <c:pt idx="284">
                  <c:v>43708</c:v>
                </c:pt>
                <c:pt idx="285">
                  <c:v>43709</c:v>
                </c:pt>
                <c:pt idx="286">
                  <c:v>43710</c:v>
                </c:pt>
                <c:pt idx="287">
                  <c:v>43711</c:v>
                </c:pt>
                <c:pt idx="288">
                  <c:v>43712</c:v>
                </c:pt>
                <c:pt idx="289">
                  <c:v>43713</c:v>
                </c:pt>
                <c:pt idx="290">
                  <c:v>43714</c:v>
                </c:pt>
                <c:pt idx="291">
                  <c:v>43715</c:v>
                </c:pt>
                <c:pt idx="292">
                  <c:v>43716</c:v>
                </c:pt>
                <c:pt idx="293">
                  <c:v>43717</c:v>
                </c:pt>
                <c:pt idx="294">
                  <c:v>43718</c:v>
                </c:pt>
                <c:pt idx="295">
                  <c:v>43719</c:v>
                </c:pt>
                <c:pt idx="296">
                  <c:v>43720</c:v>
                </c:pt>
                <c:pt idx="297">
                  <c:v>43721</c:v>
                </c:pt>
                <c:pt idx="298">
                  <c:v>43722</c:v>
                </c:pt>
                <c:pt idx="299">
                  <c:v>43723</c:v>
                </c:pt>
                <c:pt idx="300">
                  <c:v>43724</c:v>
                </c:pt>
                <c:pt idx="301">
                  <c:v>43725</c:v>
                </c:pt>
                <c:pt idx="302">
                  <c:v>43726</c:v>
                </c:pt>
                <c:pt idx="303">
                  <c:v>43727</c:v>
                </c:pt>
                <c:pt idx="304">
                  <c:v>43728</c:v>
                </c:pt>
                <c:pt idx="305">
                  <c:v>43729</c:v>
                </c:pt>
                <c:pt idx="306">
                  <c:v>43730</c:v>
                </c:pt>
                <c:pt idx="307">
                  <c:v>43731</c:v>
                </c:pt>
                <c:pt idx="308">
                  <c:v>43732</c:v>
                </c:pt>
                <c:pt idx="309">
                  <c:v>43733</c:v>
                </c:pt>
                <c:pt idx="310">
                  <c:v>43734</c:v>
                </c:pt>
                <c:pt idx="311">
                  <c:v>43735</c:v>
                </c:pt>
                <c:pt idx="312">
                  <c:v>43736</c:v>
                </c:pt>
                <c:pt idx="313">
                  <c:v>43737</c:v>
                </c:pt>
                <c:pt idx="314">
                  <c:v>43738</c:v>
                </c:pt>
                <c:pt idx="315">
                  <c:v>43739</c:v>
                </c:pt>
                <c:pt idx="316">
                  <c:v>43740</c:v>
                </c:pt>
                <c:pt idx="317">
                  <c:v>43741</c:v>
                </c:pt>
                <c:pt idx="318">
                  <c:v>43742</c:v>
                </c:pt>
                <c:pt idx="319">
                  <c:v>43743</c:v>
                </c:pt>
                <c:pt idx="320">
                  <c:v>43744</c:v>
                </c:pt>
                <c:pt idx="321">
                  <c:v>43745</c:v>
                </c:pt>
                <c:pt idx="322">
                  <c:v>43746</c:v>
                </c:pt>
                <c:pt idx="323">
                  <c:v>43747</c:v>
                </c:pt>
                <c:pt idx="324">
                  <c:v>43748</c:v>
                </c:pt>
                <c:pt idx="325">
                  <c:v>43749</c:v>
                </c:pt>
                <c:pt idx="326">
                  <c:v>43750</c:v>
                </c:pt>
                <c:pt idx="327">
                  <c:v>43751</c:v>
                </c:pt>
                <c:pt idx="328">
                  <c:v>43752</c:v>
                </c:pt>
                <c:pt idx="329">
                  <c:v>43753</c:v>
                </c:pt>
                <c:pt idx="330">
                  <c:v>43754</c:v>
                </c:pt>
                <c:pt idx="331">
                  <c:v>43755</c:v>
                </c:pt>
                <c:pt idx="332">
                  <c:v>43756</c:v>
                </c:pt>
                <c:pt idx="333">
                  <c:v>43757</c:v>
                </c:pt>
                <c:pt idx="334">
                  <c:v>43758</c:v>
                </c:pt>
                <c:pt idx="335">
                  <c:v>43759</c:v>
                </c:pt>
                <c:pt idx="336">
                  <c:v>43760</c:v>
                </c:pt>
                <c:pt idx="337">
                  <c:v>43761</c:v>
                </c:pt>
                <c:pt idx="338">
                  <c:v>43762</c:v>
                </c:pt>
                <c:pt idx="339">
                  <c:v>43763</c:v>
                </c:pt>
                <c:pt idx="340">
                  <c:v>43764</c:v>
                </c:pt>
                <c:pt idx="341">
                  <c:v>43765</c:v>
                </c:pt>
                <c:pt idx="342">
                  <c:v>43766</c:v>
                </c:pt>
                <c:pt idx="343">
                  <c:v>43767</c:v>
                </c:pt>
                <c:pt idx="344">
                  <c:v>43768</c:v>
                </c:pt>
                <c:pt idx="345">
                  <c:v>43769</c:v>
                </c:pt>
                <c:pt idx="346">
                  <c:v>43770</c:v>
                </c:pt>
                <c:pt idx="347">
                  <c:v>43771</c:v>
                </c:pt>
                <c:pt idx="348">
                  <c:v>43772</c:v>
                </c:pt>
              </c:numCache>
            </c:numRef>
          </c:cat>
          <c:val>
            <c:numRef>
              <c:f>运行数据!$DN$7:$DN$394</c:f>
              <c:numCache>
                <c:formatCode>0.00</c:formatCode>
                <c:ptCount val="388"/>
                <c:pt idx="0">
                  <c:v>5.6741029425561562</c:v>
                </c:pt>
                <c:pt idx="1">
                  <c:v>5.6534954672870983</c:v>
                </c:pt>
                <c:pt idx="2">
                  <c:v>6.5625330963916575</c:v>
                </c:pt>
                <c:pt idx="3">
                  <c:v>5.9021480107378075</c:v>
                </c:pt>
                <c:pt idx="4">
                  <c:v>5.2181846321523189</c:v>
                </c:pt>
                <c:pt idx="5">
                  <c:v>5.994530067263077</c:v>
                </c:pt>
                <c:pt idx="6">
                  <c:v>5.8897337873505924</c:v>
                </c:pt>
                <c:pt idx="7">
                  <c:v>5.8696125197221871</c:v>
                </c:pt>
                <c:pt idx="8">
                  <c:v>5.7224691375841941</c:v>
                </c:pt>
                <c:pt idx="9">
                  <c:v>5.7862013835034567</c:v>
                </c:pt>
                <c:pt idx="10">
                  <c:v>5.0680130158829995</c:v>
                </c:pt>
                <c:pt idx="11">
                  <c:v>5.5219919837812173</c:v>
                </c:pt>
                <c:pt idx="12">
                  <c:v>6.6798062108559142</c:v>
                </c:pt>
                <c:pt idx="13">
                  <c:v>6.2032333056106941</c:v>
                </c:pt>
                <c:pt idx="14">
                  <c:v>5.4341009239160858</c:v>
                </c:pt>
                <c:pt idx="15">
                  <c:v>5.3898082247694461</c:v>
                </c:pt>
                <c:pt idx="16">
                  <c:v>5.9411589539376637</c:v>
                </c:pt>
                <c:pt idx="17">
                  <c:v>6.3509287910642431</c:v>
                </c:pt>
                <c:pt idx="18">
                  <c:v>5.5118335702344483</c:v>
                </c:pt>
                <c:pt idx="19">
                  <c:v>6.3127746887875924</c:v>
                </c:pt>
                <c:pt idx="20">
                  <c:v>5.9214220820961776</c:v>
                </c:pt>
                <c:pt idx="21">
                  <c:v>6.0406048486129116</c:v>
                </c:pt>
                <c:pt idx="22">
                  <c:v>6.0734819995024729</c:v>
                </c:pt>
                <c:pt idx="23">
                  <c:v>4.6802810915966173</c:v>
                </c:pt>
                <c:pt idx="24">
                  <c:v>6.0528237380254124</c:v>
                </c:pt>
                <c:pt idx="25">
                  <c:v>5.6110789981091305</c:v>
                </c:pt>
                <c:pt idx="26">
                  <c:v>6.0638509112629153</c:v>
                </c:pt>
                <c:pt idx="27">
                  <c:v>5.5914764034243669</c:v>
                </c:pt>
                <c:pt idx="28">
                  <c:v>5.6392402247988462</c:v>
                </c:pt>
                <c:pt idx="29">
                  <c:v>5.6728708722780645</c:v>
                </c:pt>
                <c:pt idx="30">
                  <c:v>6.0309073317477786</c:v>
                </c:pt>
                <c:pt idx="31">
                  <c:v>5.7653269864127186</c:v>
                </c:pt>
                <c:pt idx="32">
                  <c:v>6.0042784786428012</c:v>
                </c:pt>
                <c:pt idx="33">
                  <c:v>5.8782501061564236</c:v>
                </c:pt>
                <c:pt idx="34">
                  <c:v>5.854560234841812</c:v>
                </c:pt>
                <c:pt idx="35">
                  <c:v>6.372200499579189</c:v>
                </c:pt>
                <c:pt idx="36">
                  <c:v>5.9743254576251124</c:v>
                </c:pt>
                <c:pt idx="37">
                  <c:v>6.0730807165302565</c:v>
                </c:pt>
                <c:pt idx="38">
                  <c:v>6.133877197264332</c:v>
                </c:pt>
                <c:pt idx="39">
                  <c:v>5.9123856738247653</c:v>
                </c:pt>
                <c:pt idx="40">
                  <c:v>5.8026630573638727</c:v>
                </c:pt>
                <c:pt idx="41">
                  <c:v>5.7860372773318538</c:v>
                </c:pt>
                <c:pt idx="42">
                  <c:v>5.6239900293053564</c:v>
                </c:pt>
                <c:pt idx="43">
                  <c:v>5.9150275623508142</c:v>
                </c:pt>
                <c:pt idx="44">
                  <c:v>5.6724274868379272</c:v>
                </c:pt>
                <c:pt idx="45">
                  <c:v>6.1797783732116862</c:v>
                </c:pt>
                <c:pt idx="46">
                  <c:v>5.8251249682303587</c:v>
                </c:pt>
                <c:pt idx="47">
                  <c:v>5.6477335876482719</c:v>
                </c:pt>
                <c:pt idx="48">
                  <c:v>5.2400663661274445</c:v>
                </c:pt>
                <c:pt idx="49">
                  <c:v>4.902547388455603</c:v>
                </c:pt>
                <c:pt idx="50">
                  <c:v>4.5760850546288916</c:v>
                </c:pt>
                <c:pt idx="51">
                  <c:v>5.9878238163690138</c:v>
                </c:pt>
                <c:pt idx="52">
                  <c:v>6.0102558694787112</c:v>
                </c:pt>
                <c:pt idx="53">
                  <c:v>6.1637930344851979</c:v>
                </c:pt>
                <c:pt idx="54">
                  <c:v>4.8704443795305146</c:v>
                </c:pt>
                <c:pt idx="55">
                  <c:v>5.1393639303910916</c:v>
                </c:pt>
                <c:pt idx="56">
                  <c:v>5.4702532723839337</c:v>
                </c:pt>
                <c:pt idx="57">
                  <c:v>6.392483298288167</c:v>
                </c:pt>
                <c:pt idx="58">
                  <c:v>4.8453232976315039</c:v>
                </c:pt>
                <c:pt idx="59">
                  <c:v>5.2974518692949308</c:v>
                </c:pt>
                <c:pt idx="60">
                  <c:v>6.1452686156216911</c:v>
                </c:pt>
                <c:pt idx="61">
                  <c:v>6.6476230315671323</c:v>
                </c:pt>
                <c:pt idx="62">
                  <c:v>5.7171387038307131</c:v>
                </c:pt>
                <c:pt idx="63">
                  <c:v>6.0092822839278455</c:v>
                </c:pt>
                <c:pt idx="64">
                  <c:v>5.5856632983093872</c:v>
                </c:pt>
                <c:pt idx="65">
                  <c:v>6.1415321957310569</c:v>
                </c:pt>
                <c:pt idx="66">
                  <c:v>5.9893869748361261</c:v>
                </c:pt>
                <c:pt idx="67">
                  <c:v>6.4490863797763271</c:v>
                </c:pt>
                <c:pt idx="68">
                  <c:v>5.5787276827165408</c:v>
                </c:pt>
                <c:pt idx="69">
                  <c:v>5.0457146453475596</c:v>
                </c:pt>
                <c:pt idx="70">
                  <c:v>6.074440991771918</c:v>
                </c:pt>
                <c:pt idx="71">
                  <c:v>6.3634710312276583</c:v>
                </c:pt>
                <c:pt idx="72">
                  <c:v>5.646342885520844</c:v>
                </c:pt>
                <c:pt idx="73">
                  <c:v>5.1966178181959837</c:v>
                </c:pt>
                <c:pt idx="74">
                  <c:v>6.1559080233650016</c:v>
                </c:pt>
                <c:pt idx="75">
                  <c:v>5.3618587437147651</c:v>
                </c:pt>
                <c:pt idx="76">
                  <c:v>5.84431938669651</c:v>
                </c:pt>
                <c:pt idx="77">
                  <c:v>5.1698489109667518</c:v>
                </c:pt>
                <c:pt idx="78">
                  <c:v>5.1428730169435468</c:v>
                </c:pt>
                <c:pt idx="79">
                  <c:v>5.6191056670781814</c:v>
                </c:pt>
                <c:pt idx="80">
                  <c:v>6.8578244052487856</c:v>
                </c:pt>
                <c:pt idx="81">
                  <c:v>6.6593049318649262</c:v>
                </c:pt>
                <c:pt idx="82">
                  <c:v>5.6314357424019965</c:v>
                </c:pt>
                <c:pt idx="83">
                  <c:v>5.9640016134837701</c:v>
                </c:pt>
                <c:pt idx="84">
                  <c:v>5.2007705810665685</c:v>
                </c:pt>
                <c:pt idx="85">
                  <c:v>5.3376488650157974</c:v>
                </c:pt>
                <c:pt idx="86">
                  <c:v>5.5525917734754637</c:v>
                </c:pt>
                <c:pt idx="87">
                  <c:v>5.9901679863800519</c:v>
                </c:pt>
                <c:pt idx="88">
                  <c:v>6.1981020876071442</c:v>
                </c:pt>
                <c:pt idx="89">
                  <c:v>5.6361507510369497</c:v>
                </c:pt>
                <c:pt idx="90">
                  <c:v>5.6656250074058043</c:v>
                </c:pt>
                <c:pt idx="91">
                  <c:v>5.8779270382177655</c:v>
                </c:pt>
                <c:pt idx="92">
                  <c:v>6.220771436333778</c:v>
                </c:pt>
                <c:pt idx="93">
                  <c:v>6.240306474079806</c:v>
                </c:pt>
                <c:pt idx="94">
                  <c:v>6.4621311071923317</c:v>
                </c:pt>
                <c:pt idx="95">
                  <c:v>5.9072173344862815</c:v>
                </c:pt>
                <c:pt idx="96">
                  <c:v>6.1391938493743057</c:v>
                </c:pt>
                <c:pt idx="97">
                  <c:v>5.698622888319993</c:v>
                </c:pt>
                <c:pt idx="98">
                  <c:v>6.4393162923636353</c:v>
                </c:pt>
                <c:pt idx="99">
                  <c:v>6.6621961862396493</c:v>
                </c:pt>
                <c:pt idx="100">
                  <c:v>6.6780120548991082</c:v>
                </c:pt>
                <c:pt idx="101">
                  <c:v>6.3295081145668997</c:v>
                </c:pt>
                <c:pt idx="102">
                  <c:v>6.2625407275633673</c:v>
                </c:pt>
                <c:pt idx="103">
                  <c:v>6.1277933598919194</c:v>
                </c:pt>
                <c:pt idx="104">
                  <c:v>6.5961326420924848</c:v>
                </c:pt>
                <c:pt idx="105">
                  <c:v>5.90451992316929</c:v>
                </c:pt>
                <c:pt idx="106">
                  <c:v>6.1576617496196411</c:v>
                </c:pt>
                <c:pt idx="107">
                  <c:v>6.3925729125996629</c:v>
                </c:pt>
                <c:pt idx="108">
                  <c:v>5.977891726830169</c:v>
                </c:pt>
                <c:pt idx="109">
                  <c:v>5.8485856025916698</c:v>
                </c:pt>
                <c:pt idx="110">
                  <c:v>6.019879886103908</c:v>
                </c:pt>
                <c:pt idx="111">
                  <c:v>6.151662873972997</c:v>
                </c:pt>
                <c:pt idx="112">
                  <c:v>5.9829409662637971</c:v>
                </c:pt>
                <c:pt idx="113">
                  <c:v>6.1821374244935026</c:v>
                </c:pt>
                <c:pt idx="114">
                  <c:v>6.1545101112152238</c:v>
                </c:pt>
                <c:pt idx="115">
                  <c:v>5.9233483547195833</c:v>
                </c:pt>
                <c:pt idx="116">
                  <c:v>6.0871043591375749</c:v>
                </c:pt>
                <c:pt idx="117">
                  <c:v>5.130467963174123</c:v>
                </c:pt>
                <c:pt idx="118">
                  <c:v>6.202746875833502</c:v>
                </c:pt>
                <c:pt idx="119">
                  <c:v>6.6301018486163787</c:v>
                </c:pt>
                <c:pt idx="120">
                  <c:v>5.7880906655588431</c:v>
                </c:pt>
                <c:pt idx="121">
                  <c:v>5.7987503366504987</c:v>
                </c:pt>
                <c:pt idx="122">
                  <c:v>6.459191850809991</c:v>
                </c:pt>
                <c:pt idx="123">
                  <c:v>6.2198621340964317</c:v>
                </c:pt>
                <c:pt idx="124">
                  <c:v>6.422404438942845</c:v>
                </c:pt>
                <c:pt idx="125">
                  <c:v>6.1559510951835232</c:v>
                </c:pt>
                <c:pt idx="126">
                  <c:v>6.4130645344223574</c:v>
                </c:pt>
                <c:pt idx="127">
                  <c:v>5.9725974994365902</c:v>
                </c:pt>
                <c:pt idx="128">
                  <c:v>4.8101374723106662</c:v>
                </c:pt>
                <c:pt idx="129">
                  <c:v>4.2717242497325252</c:v>
                </c:pt>
                <c:pt idx="130">
                  <c:v>5.7607797942499444</c:v>
                </c:pt>
                <c:pt idx="131">
                  <c:v>5.7040500537843624</c:v>
                </c:pt>
                <c:pt idx="132">
                  <c:v>6.3885231482596909</c:v>
                </c:pt>
                <c:pt idx="133">
                  <c:v>6.2515471116155972</c:v>
                </c:pt>
                <c:pt idx="134">
                  <c:v>6.466891002607337</c:v>
                </c:pt>
                <c:pt idx="135">
                  <c:v>5.9245260337743089</c:v>
                </c:pt>
                <c:pt idx="136">
                  <c:v>6.4055412332735351</c:v>
                </c:pt>
                <c:pt idx="137">
                  <c:v>6.6437336799108229</c:v>
                </c:pt>
                <c:pt idx="138">
                  <c:v>6.4369458601917149</c:v>
                </c:pt>
                <c:pt idx="139">
                  <c:v>6.3417653216639005</c:v>
                </c:pt>
                <c:pt idx="140">
                  <c:v>5.912316489012797</c:v>
                </c:pt>
                <c:pt idx="141">
                  <c:v>5.3430039190690968</c:v>
                </c:pt>
                <c:pt idx="142">
                  <c:v>3.9275349694796322</c:v>
                </c:pt>
                <c:pt idx="143">
                  <c:v>3.9574847895088281</c:v>
                </c:pt>
                <c:pt idx="144">
                  <c:v>4.5716181738248984</c:v>
                </c:pt>
                <c:pt idx="145">
                  <c:v>3.3773824158090937</c:v>
                </c:pt>
                <c:pt idx="146">
                  <c:v>5.3143604532002424</c:v>
                </c:pt>
                <c:pt idx="147">
                  <c:v>4.4952635607856957</c:v>
                </c:pt>
                <c:pt idx="148">
                  <c:v>4.1105424451806165</c:v>
                </c:pt>
                <c:pt idx="149">
                  <c:v>3.7971861890847109</c:v>
                </c:pt>
                <c:pt idx="150">
                  <c:v>3.9533529594508749</c:v>
                </c:pt>
                <c:pt idx="151">
                  <c:v>2.2606484256549488</c:v>
                </c:pt>
                <c:pt idx="152">
                  <c:v>3.4330845840490265</c:v>
                </c:pt>
                <c:pt idx="153">
                  <c:v>4.1233482769127843</c:v>
                </c:pt>
                <c:pt idx="154">
                  <c:v>4.6958104418017879</c:v>
                </c:pt>
                <c:pt idx="155">
                  <c:v>5.1113947170146705</c:v>
                </c:pt>
                <c:pt idx="156">
                  <c:v>4.2501403592999578</c:v>
                </c:pt>
                <c:pt idx="157">
                  <c:v>3.7017979916200461</c:v>
                </c:pt>
                <c:pt idx="158">
                  <c:v>4.1521775343854284</c:v>
                </c:pt>
                <c:pt idx="159">
                  <c:v>5.3986608624231094</c:v>
                </c:pt>
                <c:pt idx="160">
                  <c:v>5.5173026841911872</c:v>
                </c:pt>
                <c:pt idx="161">
                  <c:v>4.9968512416835145</c:v>
                </c:pt>
                <c:pt idx="162">
                  <c:v>6.1836670097911792</c:v>
                </c:pt>
                <c:pt idx="163">
                  <c:v>6.5958162086779817</c:v>
                </c:pt>
                <c:pt idx="164">
                  <c:v>6.288106048063157</c:v>
                </c:pt>
                <c:pt idx="165">
                  <c:v>6.6113377879268658</c:v>
                </c:pt>
                <c:pt idx="166">
                  <c:v>6.2161826613513185</c:v>
                </c:pt>
                <c:pt idx="167">
                  <c:v>6.5073884852467465</c:v>
                </c:pt>
                <c:pt idx="168">
                  <c:v>7.1568931821605206</c:v>
                </c:pt>
                <c:pt idx="169">
                  <c:v>6.3867499196855757</c:v>
                </c:pt>
                <c:pt idx="170">
                  <c:v>6.1987584904861919</c:v>
                </c:pt>
                <c:pt idx="171">
                  <c:v>6.9869217516294126</c:v>
                </c:pt>
                <c:pt idx="172">
                  <c:v>6.2411764813402595</c:v>
                </c:pt>
                <c:pt idx="173">
                  <c:v>5.9324024375179896</c:v>
                </c:pt>
                <c:pt idx="174">
                  <c:v>5.6090044068784772</c:v>
                </c:pt>
                <c:pt idx="175">
                  <c:v>5.9231984827089423</c:v>
                </c:pt>
                <c:pt idx="176">
                  <c:v>5.8607509172489625</c:v>
                </c:pt>
                <c:pt idx="177">
                  <c:v>5.2431849506970041</c:v>
                </c:pt>
                <c:pt idx="178">
                  <c:v>5.8098396833260271</c:v>
                </c:pt>
                <c:pt idx="179">
                  <c:v>5.044576541608004</c:v>
                </c:pt>
                <c:pt idx="180">
                  <c:v>4.8480707969261161</c:v>
                </c:pt>
                <c:pt idx="181">
                  <c:v>4.8569213129168158</c:v>
                </c:pt>
                <c:pt idx="182">
                  <c:v>5.0654614108413103</c:v>
                </c:pt>
                <c:pt idx="183">
                  <c:v>5.3890704824758293</c:v>
                </c:pt>
                <c:pt idx="184">
                  <c:v>5.9526716476828216</c:v>
                </c:pt>
                <c:pt idx="185">
                  <c:v>4.9670356725944576</c:v>
                </c:pt>
                <c:pt idx="186">
                  <c:v>5.3102749507988722</c:v>
                </c:pt>
                <c:pt idx="187">
                  <c:v>5.0467877052376497</c:v>
                </c:pt>
                <c:pt idx="188">
                  <c:v>5.3013957052312479</c:v>
                </c:pt>
                <c:pt idx="189">
                  <c:v>6.2556308843928559</c:v>
                </c:pt>
                <c:pt idx="190">
                  <c:v>6.2353567287319311</c:v>
                </c:pt>
                <c:pt idx="191">
                  <c:v>6.1244923305126449</c:v>
                </c:pt>
                <c:pt idx="192">
                  <c:v>6.1022268534558206</c:v>
                </c:pt>
                <c:pt idx="193">
                  <c:v>5.9221667122389041</c:v>
                </c:pt>
                <c:pt idx="194">
                  <c:v>4.7000624445735308</c:v>
                </c:pt>
                <c:pt idx="195">
                  <c:v>5.8899017880013078</c:v>
                </c:pt>
                <c:pt idx="196">
                  <c:v>5.6627174227548798</c:v>
                </c:pt>
                <c:pt idx="197">
                  <c:v>6.1635617588539597</c:v>
                </c:pt>
                <c:pt idx="198">
                  <c:v>6.024792665702182</c:v>
                </c:pt>
                <c:pt idx="199">
                  <c:v>4.9201353547367495</c:v>
                </c:pt>
                <c:pt idx="200">
                  <c:v>4.1128884882633656</c:v>
                </c:pt>
                <c:pt idx="201">
                  <c:v>4.9536255677226713</c:v>
                </c:pt>
                <c:pt idx="202">
                  <c:v>5.4967205009658002</c:v>
                </c:pt>
                <c:pt idx="203">
                  <c:v>4.7209036099019794</c:v>
                </c:pt>
                <c:pt idx="204">
                  <c:v>5.0346689148662298</c:v>
                </c:pt>
                <c:pt idx="205">
                  <c:v>6.4376912025475921</c:v>
                </c:pt>
                <c:pt idx="206">
                  <c:v>5.2503447335271858</c:v>
                </c:pt>
                <c:pt idx="207">
                  <c:v>5.3638564901261567</c:v>
                </c:pt>
                <c:pt idx="208">
                  <c:v>4.8451609869269703</c:v>
                </c:pt>
                <c:pt idx="209">
                  <c:v>5.0303850595503175</c:v>
                </c:pt>
                <c:pt idx="210">
                  <c:v>5.3330310026111523</c:v>
                </c:pt>
                <c:pt idx="211">
                  <c:v>5.2864323962933426</c:v>
                </c:pt>
                <c:pt idx="212">
                  <c:v>4.781475168101923</c:v>
                </c:pt>
                <c:pt idx="213">
                  <c:v>4.3811448243980093</c:v>
                </c:pt>
                <c:pt idx="214">
                  <c:v>3.845478005677641</c:v>
                </c:pt>
                <c:pt idx="215">
                  <c:v>3.98727635256679</c:v>
                </c:pt>
                <c:pt idx="216">
                  <c:v>4.4919992920599201</c:v>
                </c:pt>
                <c:pt idx="217">
                  <c:v>3.5595097654515357</c:v>
                </c:pt>
                <c:pt idx="218">
                  <c:v>5.0299015540369592</c:v>
                </c:pt>
                <c:pt idx="219">
                  <c:v>4.1943213282807044</c:v>
                </c:pt>
                <c:pt idx="220">
                  <c:v>5.1331575583885876</c:v>
                </c:pt>
                <c:pt idx="221">
                  <c:v>5.6762967246682141</c:v>
                </c:pt>
                <c:pt idx="222">
                  <c:v>5.6808012768880456</c:v>
                </c:pt>
                <c:pt idx="223">
                  <c:v>6.8720616384482121</c:v>
                </c:pt>
                <c:pt idx="224">
                  <c:v>5.2983961790011387</c:v>
                </c:pt>
                <c:pt idx="225">
                  <c:v>5.6653319725085005</c:v>
                </c:pt>
                <c:pt idx="226">
                  <c:v>4.9565331516225344</c:v>
                </c:pt>
                <c:pt idx="227">
                  <c:v>5.8210277614512327</c:v>
                </c:pt>
                <c:pt idx="228">
                  <c:v>5.5355977158127079</c:v>
                </c:pt>
                <c:pt idx="229">
                  <c:v>4.9992105858407205</c:v>
                </c:pt>
                <c:pt idx="230">
                  <c:v>5.0380757918907877</c:v>
                </c:pt>
                <c:pt idx="231">
                  <c:v>4.6031890304512322</c:v>
                </c:pt>
                <c:pt idx="232">
                  <c:v>4.4521984416530245</c:v>
                </c:pt>
                <c:pt idx="233">
                  <c:v>4.392890921466976</c:v>
                </c:pt>
                <c:pt idx="234">
                  <c:v>4.5729797287834995</c:v>
                </c:pt>
                <c:pt idx="235">
                  <c:v>4.663556547994375</c:v>
                </c:pt>
                <c:pt idx="236">
                  <c:v>5.2093779051826887</c:v>
                </c:pt>
                <c:pt idx="237">
                  <c:v>4.9474075541277074</c:v>
                </c:pt>
                <c:pt idx="238">
                  <c:v>4.7672547840022563</c:v>
                </c:pt>
                <c:pt idx="239">
                  <c:v>4.8282276871459739</c:v>
                </c:pt>
                <c:pt idx="240">
                  <c:v>4.5886656644963688</c:v>
                </c:pt>
                <c:pt idx="241">
                  <c:v>5.0656984056625278</c:v>
                </c:pt>
                <c:pt idx="242">
                  <c:v>5.8377339473738958</c:v>
                </c:pt>
                <c:pt idx="243">
                  <c:v>6.1096861778510014</c:v>
                </c:pt>
                <c:pt idx="244">
                  <c:v>4.8280747213448407</c:v>
                </c:pt>
                <c:pt idx="245">
                  <c:v>5.2121360820928748</c:v>
                </c:pt>
                <c:pt idx="246">
                  <c:v>5.83866588609843</c:v>
                </c:pt>
                <c:pt idx="247">
                  <c:v>5.3591549621634291</c:v>
                </c:pt>
                <c:pt idx="248">
                  <c:v>5.7620189672806283</c:v>
                </c:pt>
                <c:pt idx="249">
                  <c:v>6.5194037256267405</c:v>
                </c:pt>
                <c:pt idx="250">
                  <c:v>5.7291712328142816</c:v>
                </c:pt>
                <c:pt idx="251">
                  <c:v>4.7713449155301531</c:v>
                </c:pt>
                <c:pt idx="252">
                  <c:v>5.3260990614351558</c:v>
                </c:pt>
                <c:pt idx="253">
                  <c:v>6.4822648480372544</c:v>
                </c:pt>
                <c:pt idx="254">
                  <c:v>6.7557209153144235</c:v>
                </c:pt>
                <c:pt idx="255">
                  <c:v>7.1344030480708609</c:v>
                </c:pt>
                <c:pt idx="256">
                  <c:v>6.922006144431105</c:v>
                </c:pt>
                <c:pt idx="257">
                  <c:v>6.0344639439349823</c:v>
                </c:pt>
                <c:pt idx="258">
                  <c:v>6.4389464192369124</c:v>
                </c:pt>
                <c:pt idx="259">
                  <c:v>5.463444974811579</c:v>
                </c:pt>
                <c:pt idx="260">
                  <c:v>4.9586096406739344</c:v>
                </c:pt>
                <c:pt idx="261">
                  <c:v>4.9696308474284239</c:v>
                </c:pt>
                <c:pt idx="262">
                  <c:v>5.6898258514822313</c:v>
                </c:pt>
                <c:pt idx="263">
                  <c:v>5.2970878126103305</c:v>
                </c:pt>
                <c:pt idx="264">
                  <c:v>5.7974423466218985</c:v>
                </c:pt>
                <c:pt idx="265">
                  <c:v>8.5511799153860757</c:v>
                </c:pt>
                <c:pt idx="266">
                  <c:v>6.5980784582515835</c:v>
                </c:pt>
                <c:pt idx="267">
                  <c:v>6.0434798020484592</c:v>
                </c:pt>
                <c:pt idx="268">
                  <c:v>5.4525675180513504</c:v>
                </c:pt>
                <c:pt idx="269">
                  <c:v>4.8296953304981969</c:v>
                </c:pt>
                <c:pt idx="270">
                  <c:v>5.4408607561844899</c:v>
                </c:pt>
                <c:pt idx="271">
                  <c:v>4.6833816522213541</c:v>
                </c:pt>
                <c:pt idx="272">
                  <c:v>4.7836710511129388</c:v>
                </c:pt>
                <c:pt idx="273">
                  <c:v>4.9236323504326869</c:v>
                </c:pt>
                <c:pt idx="274">
                  <c:v>5.0184919872066569</c:v>
                </c:pt>
                <c:pt idx="275">
                  <c:v>5.2914984101357847</c:v>
                </c:pt>
                <c:pt idx="276">
                  <c:v>4.0322004380413343</c:v>
                </c:pt>
                <c:pt idx="277">
                  <c:v>4.5645397936690726</c:v>
                </c:pt>
                <c:pt idx="278">
                  <c:v>5.1095778197090276</c:v>
                </c:pt>
                <c:pt idx="279">
                  <c:v>5.0648326300150419</c:v>
                </c:pt>
                <c:pt idx="280">
                  <c:v>5.3009080274589815</c:v>
                </c:pt>
                <c:pt idx="281">
                  <c:v>5.4777492405057036</c:v>
                </c:pt>
                <c:pt idx="282">
                  <c:v>5.8300167638623988</c:v>
                </c:pt>
                <c:pt idx="283">
                  <c:v>6.4300676958311644</c:v>
                </c:pt>
                <c:pt idx="284">
                  <c:v>5.8080011012277373</c:v>
                </c:pt>
                <c:pt idx="285">
                  <c:v>5.9883037868044786</c:v>
                </c:pt>
                <c:pt idx="286">
                  <c:v>5.2074448128126463</c:v>
                </c:pt>
                <c:pt idx="287">
                  <c:v>4.6040548465192943</c:v>
                </c:pt>
                <c:pt idx="288">
                  <c:v>4.7035201354009928</c:v>
                </c:pt>
                <c:pt idx="289">
                  <c:v>4.7668328483346478</c:v>
                </c:pt>
                <c:pt idx="290">
                  <c:v>4.938294997146107</c:v>
                </c:pt>
                <c:pt idx="291">
                  <c:v>5.162581997540074</c:v>
                </c:pt>
                <c:pt idx="292">
                  <c:v>6.2548684707296003</c:v>
                </c:pt>
                <c:pt idx="293">
                  <c:v>5.6089835756029434</c:v>
                </c:pt>
                <c:pt idx="294">
                  <c:v>5.7839200061895113</c:v>
                </c:pt>
                <c:pt idx="295">
                  <c:v>5.9249929302407143</c:v>
                </c:pt>
                <c:pt idx="296">
                  <c:v>5.9348584520640539</c:v>
                </c:pt>
                <c:pt idx="297">
                  <c:v>5.9188612691646556</c:v>
                </c:pt>
                <c:pt idx="298">
                  <c:v>6.0559131961188744</c:v>
                </c:pt>
                <c:pt idx="299">
                  <c:v>5.6698522451565463</c:v>
                </c:pt>
                <c:pt idx="300">
                  <c:v>5.5206458375530634</c:v>
                </c:pt>
                <c:pt idx="301">
                  <c:v>5.879195063269564</c:v>
                </c:pt>
                <c:pt idx="302">
                  <c:v>6.2099997198242605</c:v>
                </c:pt>
                <c:pt idx="303">
                  <c:v>6.2493173687053654</c:v>
                </c:pt>
                <c:pt idx="304">
                  <c:v>5.5309256614645639</c:v>
                </c:pt>
                <c:pt idx="305">
                  <c:v>5.5835904746440876</c:v>
                </c:pt>
                <c:pt idx="306">
                  <c:v>5.8984953454810514</c:v>
                </c:pt>
                <c:pt idx="307">
                  <c:v>5.6861363116161208</c:v>
                </c:pt>
                <c:pt idx="308">
                  <c:v>6.5299135455650976</c:v>
                </c:pt>
                <c:pt idx="309">
                  <c:v>6.6539071707122961</c:v>
                </c:pt>
                <c:pt idx="310">
                  <c:v>6.0876539475730498</c:v>
                </c:pt>
                <c:pt idx="311">
                  <c:v>5.7990732950608299</c:v>
                </c:pt>
                <c:pt idx="312">
                  <c:v>6.042849432467734</c:v>
                </c:pt>
                <c:pt idx="313">
                  <c:v>5.8387930856277013</c:v>
                </c:pt>
                <c:pt idx="314">
                  <c:v>5.9657306311859655</c:v>
                </c:pt>
                <c:pt idx="315">
                  <c:v>6.4258573230140827</c:v>
                </c:pt>
                <c:pt idx="316">
                  <c:v>6.0046265990229646</c:v>
                </c:pt>
                <c:pt idx="317">
                  <c:v>5.9740041531019674</c:v>
                </c:pt>
                <c:pt idx="318">
                  <c:v>5.7662322320507897</c:v>
                </c:pt>
                <c:pt idx="319">
                  <c:v>5.4670247197803654</c:v>
                </c:pt>
                <c:pt idx="320">
                  <c:v>5.9953908643389875</c:v>
                </c:pt>
                <c:pt idx="321">
                  <c:v>5.7393835056789708</c:v>
                </c:pt>
                <c:pt idx="322">
                  <c:v>6.0516627588243672</c:v>
                </c:pt>
                <c:pt idx="323">
                  <c:v>4.198897137677478</c:v>
                </c:pt>
                <c:pt idx="324">
                  <c:v>5.6332019722312623</c:v>
                </c:pt>
                <c:pt idx="325">
                  <c:v>6.1394384880001818</c:v>
                </c:pt>
                <c:pt idx="326">
                  <c:v>5.8609233313632529</c:v>
                </c:pt>
                <c:pt idx="327">
                  <c:v>6.5849936896721903</c:v>
                </c:pt>
                <c:pt idx="328">
                  <c:v>6.4745307205930551</c:v>
                </c:pt>
                <c:pt idx="329">
                  <c:v>5.9548146849319012</c:v>
                </c:pt>
                <c:pt idx="330">
                  <c:v>5.7842489077365373</c:v>
                </c:pt>
                <c:pt idx="331">
                  <c:v>5.2669265935965068</c:v>
                </c:pt>
                <c:pt idx="332">
                  <c:v>5.6075066170410572</c:v>
                </c:pt>
                <c:pt idx="333">
                  <c:v>5.8113483509904142</c:v>
                </c:pt>
                <c:pt idx="334">
                  <c:v>5.9532874183835522</c:v>
                </c:pt>
                <c:pt idx="335">
                  <c:v>5.7859278265462528</c:v>
                </c:pt>
                <c:pt idx="336">
                  <c:v>4.9963190558496038</c:v>
                </c:pt>
                <c:pt idx="337">
                  <c:v>5.2436417332262613</c:v>
                </c:pt>
                <c:pt idx="338">
                  <c:v>4.7645886498109258</c:v>
                </c:pt>
                <c:pt idx="339">
                  <c:v>5.487050424749139</c:v>
                </c:pt>
                <c:pt idx="340">
                  <c:v>4.7333402426433766</c:v>
                </c:pt>
                <c:pt idx="341">
                  <c:v>5.3144015621163012</c:v>
                </c:pt>
                <c:pt idx="342">
                  <c:v>4.8918525316394863</c:v>
                </c:pt>
                <c:pt idx="343">
                  <c:v>4.7057630950494787</c:v>
                </c:pt>
                <c:pt idx="344">
                  <c:v>4.9471212900836443</c:v>
                </c:pt>
                <c:pt idx="345">
                  <c:v>5.0917098827846656</c:v>
                </c:pt>
                <c:pt idx="346">
                  <c:v>5.6070462950590505</c:v>
                </c:pt>
                <c:pt idx="347">
                  <c:v>6.1130611302445832</c:v>
                </c:pt>
                <c:pt idx="348">
                  <c:v>5.299522543975943</c:v>
                </c:pt>
                <c:pt idx="349">
                  <c:v>5.6277992257966911</c:v>
                </c:pt>
                <c:pt idx="350">
                  <c:v>5.3833224192843998</c:v>
                </c:pt>
                <c:pt idx="351">
                  <c:v>4.6493217537616021</c:v>
                </c:pt>
                <c:pt idx="352">
                  <c:v>4.6359822691236339</c:v>
                </c:pt>
                <c:pt idx="353">
                  <c:v>5.395492113305056</c:v>
                </c:pt>
                <c:pt idx="354">
                  <c:v>6.1829378569952995</c:v>
                </c:pt>
                <c:pt idx="355">
                  <c:v>4.6437068397920287</c:v>
                </c:pt>
                <c:pt idx="356">
                  <c:v>4.4265963941212458</c:v>
                </c:pt>
                <c:pt idx="357">
                  <c:v>3.6983800944809797</c:v>
                </c:pt>
                <c:pt idx="358">
                  <c:v>4.2535096130177994</c:v>
                </c:pt>
                <c:pt idx="359">
                  <c:v>4.3198104661107495</c:v>
                </c:pt>
                <c:pt idx="360">
                  <c:v>5.165096167105574</c:v>
                </c:pt>
                <c:pt idx="361">
                  <c:v>5.6201572933527615</c:v>
                </c:pt>
                <c:pt idx="362">
                  <c:v>4.6011531921538564</c:v>
                </c:pt>
                <c:pt idx="363">
                  <c:v>3.9168386443764214</c:v>
                </c:pt>
                <c:pt idx="364">
                  <c:v>4.9772198873248392</c:v>
                </c:pt>
                <c:pt idx="365">
                  <c:v>4.7360083054581485</c:v>
                </c:pt>
                <c:pt idx="366">
                  <c:v>5.0017870301693135</c:v>
                </c:pt>
                <c:pt idx="367">
                  <c:v>5.0360967894318032</c:v>
                </c:pt>
                <c:pt idx="368">
                  <c:v>6.4573646210273115</c:v>
                </c:pt>
                <c:pt idx="369">
                  <c:v>5.1663403657187263</c:v>
                </c:pt>
                <c:pt idx="370">
                  <c:v>5.3133021924368906</c:v>
                </c:pt>
                <c:pt idx="371">
                  <c:v>5.6503356890322385</c:v>
                </c:pt>
                <c:pt idx="372">
                  <c:v>5.066414338600544</c:v>
                </c:pt>
                <c:pt idx="373">
                  <c:v>4.3088752103889849</c:v>
                </c:pt>
                <c:pt idx="374">
                  <c:v>4.6942316208087025</c:v>
                </c:pt>
                <c:pt idx="375">
                  <c:v>4.5584845325362044</c:v>
                </c:pt>
                <c:pt idx="376">
                  <c:v>4.3392865041043338</c:v>
                </c:pt>
                <c:pt idx="377">
                  <c:v>4.2724958268978037</c:v>
                </c:pt>
                <c:pt idx="378">
                  <c:v>4.4050178933282647</c:v>
                </c:pt>
                <c:pt idx="379">
                  <c:v>4.2740158843593523</c:v>
                </c:pt>
                <c:pt idx="380">
                  <c:v>4.9723948916265845</c:v>
                </c:pt>
                <c:pt idx="381">
                  <c:v>4.6422200850609281</c:v>
                </c:pt>
                <c:pt idx="382">
                  <c:v>4.6193494923887908</c:v>
                </c:pt>
                <c:pt idx="383">
                  <c:v>4.7003403554943421</c:v>
                </c:pt>
                <c:pt idx="384">
                  <c:v>4.8125947948097183</c:v>
                </c:pt>
                <c:pt idx="385">
                  <c:v>4.8248983741785869</c:v>
                </c:pt>
                <c:pt idx="386">
                  <c:v>4.9558423509788412</c:v>
                </c:pt>
                <c:pt idx="387">
                  <c:v>5.0209557640196421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B2-4602-B38B-B3E08A861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0851120"/>
        <c:axId val="410851776"/>
      </c:lineChart>
      <c:dateAx>
        <c:axId val="585563568"/>
        <c:scaling>
          <c:orientation val="minMax"/>
          <c:max val="43800"/>
          <c:min val="43435"/>
        </c:scaling>
        <c:delete val="0"/>
        <c:axPos val="b"/>
        <c:numFmt formatCode="yyyy/m/d;@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1920000" spcFirstLastPara="1" vertOverflow="ellipsis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5569800"/>
        <c:crosses val="autoZero"/>
        <c:auto val="1"/>
        <c:lblOffset val="100"/>
        <c:baseTimeUnit val="days"/>
      </c:dateAx>
      <c:valAx>
        <c:axId val="585569800"/>
        <c:scaling>
          <c:orientation val="minMax"/>
          <c:max val="1.2"/>
          <c:min val="0"/>
        </c:scaling>
        <c:delete val="0"/>
        <c:axPos val="l"/>
        <c:majorGridlines>
          <c:spPr>
            <a:ln w="6350" cap="flat" cmpd="sng" algn="ctr">
              <a:solidFill>
                <a:schemeClr val="tx1"/>
              </a:solidFill>
              <a:prstDash val="sysDash"/>
              <a:round/>
            </a:ln>
            <a:effectLst/>
          </c:spPr>
        </c:majorGridlines>
        <c:numFmt formatCode="0%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5563568"/>
        <c:crosses val="autoZero"/>
        <c:crossBetween val="between"/>
      </c:valAx>
      <c:dateAx>
        <c:axId val="41085112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410851776"/>
        <c:crosses val="autoZero"/>
        <c:auto val="1"/>
        <c:lblOffset val="100"/>
        <c:baseTimeUnit val="days"/>
      </c:dateAx>
      <c:valAx>
        <c:axId val="410851776"/>
        <c:scaling>
          <c:orientation val="minMax"/>
        </c:scaling>
        <c:delete val="0"/>
        <c:axPos val="r"/>
        <c:numFmt formatCode="0.00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10851120"/>
        <c:crosses val="max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4816945507514702"/>
          <c:y val="9.8068362142523402E-2"/>
          <c:w val="0.25311587469591601"/>
          <c:h val="3.76117089552841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744131770298"/>
          <c:y val="0.135958411152135"/>
          <c:w val="0.74302511592713705"/>
          <c:h val="0.58400446748072099"/>
        </c:manualLayout>
      </c:layout>
      <c:lineChart>
        <c:grouping val="standard"/>
        <c:varyColors val="0"/>
        <c:ser>
          <c:idx val="0"/>
          <c:order val="0"/>
          <c:tx>
            <c:v>AnR COD Removal</c:v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运行数据!$A$7:$A$401</c:f>
              <c:numCache>
                <c:formatCode>m/d/yyyy</c:formatCode>
                <c:ptCount val="395"/>
                <c:pt idx="0">
                  <c:v>43424</c:v>
                </c:pt>
                <c:pt idx="1">
                  <c:v>43425</c:v>
                </c:pt>
                <c:pt idx="2">
                  <c:v>43426</c:v>
                </c:pt>
                <c:pt idx="3">
                  <c:v>43427</c:v>
                </c:pt>
                <c:pt idx="4">
                  <c:v>43428</c:v>
                </c:pt>
                <c:pt idx="5">
                  <c:v>43429</c:v>
                </c:pt>
                <c:pt idx="6">
                  <c:v>43430</c:v>
                </c:pt>
                <c:pt idx="7">
                  <c:v>43431</c:v>
                </c:pt>
                <c:pt idx="8">
                  <c:v>43432</c:v>
                </c:pt>
                <c:pt idx="9">
                  <c:v>43433</c:v>
                </c:pt>
                <c:pt idx="10">
                  <c:v>43434</c:v>
                </c:pt>
                <c:pt idx="11">
                  <c:v>43435</c:v>
                </c:pt>
                <c:pt idx="12">
                  <c:v>43436</c:v>
                </c:pt>
                <c:pt idx="13">
                  <c:v>43437</c:v>
                </c:pt>
                <c:pt idx="14">
                  <c:v>43438</c:v>
                </c:pt>
                <c:pt idx="15">
                  <c:v>43439</c:v>
                </c:pt>
                <c:pt idx="16">
                  <c:v>43440</c:v>
                </c:pt>
                <c:pt idx="17">
                  <c:v>43441</c:v>
                </c:pt>
                <c:pt idx="18">
                  <c:v>43442</c:v>
                </c:pt>
                <c:pt idx="19">
                  <c:v>43443</c:v>
                </c:pt>
                <c:pt idx="20">
                  <c:v>43444</c:v>
                </c:pt>
                <c:pt idx="21">
                  <c:v>43445</c:v>
                </c:pt>
                <c:pt idx="22">
                  <c:v>43446</c:v>
                </c:pt>
                <c:pt idx="23">
                  <c:v>43447</c:v>
                </c:pt>
                <c:pt idx="24">
                  <c:v>43448</c:v>
                </c:pt>
                <c:pt idx="25">
                  <c:v>43449</c:v>
                </c:pt>
                <c:pt idx="26">
                  <c:v>43450</c:v>
                </c:pt>
                <c:pt idx="27">
                  <c:v>43451</c:v>
                </c:pt>
                <c:pt idx="28">
                  <c:v>43452</c:v>
                </c:pt>
                <c:pt idx="29">
                  <c:v>43453</c:v>
                </c:pt>
                <c:pt idx="30">
                  <c:v>43454</c:v>
                </c:pt>
                <c:pt idx="31">
                  <c:v>43455</c:v>
                </c:pt>
                <c:pt idx="32">
                  <c:v>43456</c:v>
                </c:pt>
                <c:pt idx="33">
                  <c:v>43457</c:v>
                </c:pt>
                <c:pt idx="34">
                  <c:v>43458</c:v>
                </c:pt>
                <c:pt idx="35">
                  <c:v>43459</c:v>
                </c:pt>
                <c:pt idx="36">
                  <c:v>43460</c:v>
                </c:pt>
                <c:pt idx="37">
                  <c:v>43461</c:v>
                </c:pt>
                <c:pt idx="38">
                  <c:v>43462</c:v>
                </c:pt>
                <c:pt idx="39">
                  <c:v>43463</c:v>
                </c:pt>
                <c:pt idx="40">
                  <c:v>43464</c:v>
                </c:pt>
                <c:pt idx="41">
                  <c:v>43465</c:v>
                </c:pt>
                <c:pt idx="42">
                  <c:v>43466</c:v>
                </c:pt>
                <c:pt idx="43">
                  <c:v>43467</c:v>
                </c:pt>
                <c:pt idx="44">
                  <c:v>43468</c:v>
                </c:pt>
                <c:pt idx="45">
                  <c:v>43469</c:v>
                </c:pt>
                <c:pt idx="46">
                  <c:v>43470</c:v>
                </c:pt>
                <c:pt idx="47">
                  <c:v>43471</c:v>
                </c:pt>
                <c:pt idx="48">
                  <c:v>43472</c:v>
                </c:pt>
                <c:pt idx="49">
                  <c:v>43473</c:v>
                </c:pt>
                <c:pt idx="50">
                  <c:v>43474</c:v>
                </c:pt>
                <c:pt idx="51">
                  <c:v>43475</c:v>
                </c:pt>
                <c:pt idx="52">
                  <c:v>43476</c:v>
                </c:pt>
                <c:pt idx="53">
                  <c:v>43477</c:v>
                </c:pt>
                <c:pt idx="54">
                  <c:v>43478</c:v>
                </c:pt>
                <c:pt idx="55">
                  <c:v>43479</c:v>
                </c:pt>
                <c:pt idx="56">
                  <c:v>43480</c:v>
                </c:pt>
                <c:pt idx="57">
                  <c:v>43481</c:v>
                </c:pt>
                <c:pt idx="58">
                  <c:v>43482</c:v>
                </c:pt>
                <c:pt idx="59">
                  <c:v>43483</c:v>
                </c:pt>
                <c:pt idx="60">
                  <c:v>43484</c:v>
                </c:pt>
                <c:pt idx="61">
                  <c:v>43485</c:v>
                </c:pt>
                <c:pt idx="62">
                  <c:v>43486</c:v>
                </c:pt>
                <c:pt idx="63">
                  <c:v>43487</c:v>
                </c:pt>
                <c:pt idx="64">
                  <c:v>43488</c:v>
                </c:pt>
                <c:pt idx="65">
                  <c:v>43489</c:v>
                </c:pt>
                <c:pt idx="66">
                  <c:v>43490</c:v>
                </c:pt>
                <c:pt idx="67">
                  <c:v>43491</c:v>
                </c:pt>
                <c:pt idx="68">
                  <c:v>43492</c:v>
                </c:pt>
                <c:pt idx="69">
                  <c:v>43493</c:v>
                </c:pt>
                <c:pt idx="70">
                  <c:v>43494</c:v>
                </c:pt>
                <c:pt idx="71">
                  <c:v>43495</c:v>
                </c:pt>
                <c:pt idx="72">
                  <c:v>43496</c:v>
                </c:pt>
                <c:pt idx="73">
                  <c:v>43497</c:v>
                </c:pt>
                <c:pt idx="74">
                  <c:v>43498</c:v>
                </c:pt>
                <c:pt idx="75">
                  <c:v>43499</c:v>
                </c:pt>
                <c:pt idx="76">
                  <c:v>43500</c:v>
                </c:pt>
                <c:pt idx="77">
                  <c:v>43501</c:v>
                </c:pt>
                <c:pt idx="78">
                  <c:v>43502</c:v>
                </c:pt>
                <c:pt idx="79">
                  <c:v>43503</c:v>
                </c:pt>
                <c:pt idx="80">
                  <c:v>43504</c:v>
                </c:pt>
                <c:pt idx="81">
                  <c:v>43505</c:v>
                </c:pt>
                <c:pt idx="82">
                  <c:v>43506</c:v>
                </c:pt>
                <c:pt idx="83">
                  <c:v>43507</c:v>
                </c:pt>
                <c:pt idx="84">
                  <c:v>43508</c:v>
                </c:pt>
                <c:pt idx="85">
                  <c:v>43509</c:v>
                </c:pt>
                <c:pt idx="86">
                  <c:v>43510</c:v>
                </c:pt>
                <c:pt idx="87">
                  <c:v>43511</c:v>
                </c:pt>
                <c:pt idx="88">
                  <c:v>43512</c:v>
                </c:pt>
                <c:pt idx="89">
                  <c:v>43513</c:v>
                </c:pt>
                <c:pt idx="90">
                  <c:v>43514</c:v>
                </c:pt>
                <c:pt idx="91">
                  <c:v>43515</c:v>
                </c:pt>
                <c:pt idx="92">
                  <c:v>43516</c:v>
                </c:pt>
                <c:pt idx="93">
                  <c:v>43517</c:v>
                </c:pt>
                <c:pt idx="94">
                  <c:v>43518</c:v>
                </c:pt>
                <c:pt idx="95">
                  <c:v>43519</c:v>
                </c:pt>
                <c:pt idx="96">
                  <c:v>43520</c:v>
                </c:pt>
                <c:pt idx="97">
                  <c:v>43521</c:v>
                </c:pt>
                <c:pt idx="98">
                  <c:v>43522</c:v>
                </c:pt>
                <c:pt idx="99">
                  <c:v>43523</c:v>
                </c:pt>
                <c:pt idx="100">
                  <c:v>43524</c:v>
                </c:pt>
                <c:pt idx="101">
                  <c:v>43525</c:v>
                </c:pt>
                <c:pt idx="102">
                  <c:v>43526</c:v>
                </c:pt>
                <c:pt idx="103">
                  <c:v>43527</c:v>
                </c:pt>
                <c:pt idx="104">
                  <c:v>43528</c:v>
                </c:pt>
                <c:pt idx="105">
                  <c:v>43529</c:v>
                </c:pt>
                <c:pt idx="106">
                  <c:v>43530</c:v>
                </c:pt>
                <c:pt idx="107">
                  <c:v>43531</c:v>
                </c:pt>
                <c:pt idx="108">
                  <c:v>43532</c:v>
                </c:pt>
                <c:pt idx="109">
                  <c:v>43533</c:v>
                </c:pt>
                <c:pt idx="110">
                  <c:v>43534</c:v>
                </c:pt>
                <c:pt idx="111">
                  <c:v>43535</c:v>
                </c:pt>
                <c:pt idx="112">
                  <c:v>43536</c:v>
                </c:pt>
                <c:pt idx="113">
                  <c:v>43537</c:v>
                </c:pt>
                <c:pt idx="114">
                  <c:v>43538</c:v>
                </c:pt>
                <c:pt idx="115">
                  <c:v>43539</c:v>
                </c:pt>
                <c:pt idx="116">
                  <c:v>43540</c:v>
                </c:pt>
                <c:pt idx="117">
                  <c:v>43541</c:v>
                </c:pt>
                <c:pt idx="118">
                  <c:v>43542</c:v>
                </c:pt>
                <c:pt idx="119">
                  <c:v>43543</c:v>
                </c:pt>
                <c:pt idx="120">
                  <c:v>43544</c:v>
                </c:pt>
                <c:pt idx="121">
                  <c:v>43545</c:v>
                </c:pt>
                <c:pt idx="122">
                  <c:v>43546</c:v>
                </c:pt>
                <c:pt idx="123">
                  <c:v>43547</c:v>
                </c:pt>
                <c:pt idx="124">
                  <c:v>43548</c:v>
                </c:pt>
                <c:pt idx="125">
                  <c:v>43549</c:v>
                </c:pt>
                <c:pt idx="126">
                  <c:v>43550</c:v>
                </c:pt>
                <c:pt idx="127">
                  <c:v>43551</c:v>
                </c:pt>
                <c:pt idx="128">
                  <c:v>43552</c:v>
                </c:pt>
                <c:pt idx="129">
                  <c:v>43553</c:v>
                </c:pt>
                <c:pt idx="130">
                  <c:v>43554</c:v>
                </c:pt>
                <c:pt idx="131">
                  <c:v>43555</c:v>
                </c:pt>
                <c:pt idx="132">
                  <c:v>43556</c:v>
                </c:pt>
                <c:pt idx="133">
                  <c:v>43557</c:v>
                </c:pt>
                <c:pt idx="134">
                  <c:v>43558</c:v>
                </c:pt>
                <c:pt idx="135">
                  <c:v>43559</c:v>
                </c:pt>
                <c:pt idx="136">
                  <c:v>43560</c:v>
                </c:pt>
                <c:pt idx="137">
                  <c:v>43561</c:v>
                </c:pt>
                <c:pt idx="138">
                  <c:v>43562</c:v>
                </c:pt>
                <c:pt idx="139">
                  <c:v>43563</c:v>
                </c:pt>
                <c:pt idx="140">
                  <c:v>43564</c:v>
                </c:pt>
                <c:pt idx="141">
                  <c:v>43565</c:v>
                </c:pt>
                <c:pt idx="142">
                  <c:v>43566</c:v>
                </c:pt>
                <c:pt idx="143">
                  <c:v>43567</c:v>
                </c:pt>
                <c:pt idx="144">
                  <c:v>43568</c:v>
                </c:pt>
                <c:pt idx="145">
                  <c:v>43569</c:v>
                </c:pt>
                <c:pt idx="146">
                  <c:v>43570</c:v>
                </c:pt>
                <c:pt idx="147">
                  <c:v>43571</c:v>
                </c:pt>
                <c:pt idx="148">
                  <c:v>43572</c:v>
                </c:pt>
                <c:pt idx="149">
                  <c:v>43573</c:v>
                </c:pt>
                <c:pt idx="150">
                  <c:v>43574</c:v>
                </c:pt>
                <c:pt idx="151">
                  <c:v>43575</c:v>
                </c:pt>
                <c:pt idx="152">
                  <c:v>43576</c:v>
                </c:pt>
                <c:pt idx="153">
                  <c:v>43577</c:v>
                </c:pt>
                <c:pt idx="154">
                  <c:v>43578</c:v>
                </c:pt>
                <c:pt idx="155">
                  <c:v>43579</c:v>
                </c:pt>
                <c:pt idx="156">
                  <c:v>43580</c:v>
                </c:pt>
                <c:pt idx="157">
                  <c:v>43581</c:v>
                </c:pt>
                <c:pt idx="158">
                  <c:v>43582</c:v>
                </c:pt>
                <c:pt idx="159">
                  <c:v>43583</c:v>
                </c:pt>
                <c:pt idx="160">
                  <c:v>43584</c:v>
                </c:pt>
                <c:pt idx="161">
                  <c:v>43585</c:v>
                </c:pt>
                <c:pt idx="162">
                  <c:v>43586</c:v>
                </c:pt>
                <c:pt idx="163">
                  <c:v>43587</c:v>
                </c:pt>
                <c:pt idx="164">
                  <c:v>43588</c:v>
                </c:pt>
                <c:pt idx="165">
                  <c:v>43589</c:v>
                </c:pt>
                <c:pt idx="166">
                  <c:v>43590</c:v>
                </c:pt>
                <c:pt idx="167">
                  <c:v>43591</c:v>
                </c:pt>
                <c:pt idx="168">
                  <c:v>43592</c:v>
                </c:pt>
                <c:pt idx="169">
                  <c:v>43593</c:v>
                </c:pt>
                <c:pt idx="170">
                  <c:v>43594</c:v>
                </c:pt>
                <c:pt idx="171">
                  <c:v>43595</c:v>
                </c:pt>
                <c:pt idx="172">
                  <c:v>43596</c:v>
                </c:pt>
                <c:pt idx="173">
                  <c:v>43597</c:v>
                </c:pt>
                <c:pt idx="174">
                  <c:v>43598</c:v>
                </c:pt>
                <c:pt idx="175">
                  <c:v>43599</c:v>
                </c:pt>
                <c:pt idx="176">
                  <c:v>43600</c:v>
                </c:pt>
                <c:pt idx="177">
                  <c:v>43601</c:v>
                </c:pt>
                <c:pt idx="178">
                  <c:v>43602</c:v>
                </c:pt>
                <c:pt idx="179">
                  <c:v>43603</c:v>
                </c:pt>
                <c:pt idx="180">
                  <c:v>43604</c:v>
                </c:pt>
                <c:pt idx="181">
                  <c:v>43605</c:v>
                </c:pt>
                <c:pt idx="182">
                  <c:v>43606</c:v>
                </c:pt>
                <c:pt idx="183">
                  <c:v>43607</c:v>
                </c:pt>
                <c:pt idx="184">
                  <c:v>43608</c:v>
                </c:pt>
                <c:pt idx="185">
                  <c:v>43609</c:v>
                </c:pt>
                <c:pt idx="186">
                  <c:v>43610</c:v>
                </c:pt>
                <c:pt idx="187">
                  <c:v>43611</c:v>
                </c:pt>
                <c:pt idx="188">
                  <c:v>43612</c:v>
                </c:pt>
                <c:pt idx="189">
                  <c:v>43613</c:v>
                </c:pt>
                <c:pt idx="190">
                  <c:v>43614</c:v>
                </c:pt>
                <c:pt idx="191">
                  <c:v>43615</c:v>
                </c:pt>
                <c:pt idx="192">
                  <c:v>43616</c:v>
                </c:pt>
                <c:pt idx="193">
                  <c:v>43617</c:v>
                </c:pt>
                <c:pt idx="194">
                  <c:v>43618</c:v>
                </c:pt>
                <c:pt idx="195">
                  <c:v>43619</c:v>
                </c:pt>
                <c:pt idx="196">
                  <c:v>43620</c:v>
                </c:pt>
                <c:pt idx="197">
                  <c:v>43621</c:v>
                </c:pt>
                <c:pt idx="198">
                  <c:v>43622</c:v>
                </c:pt>
                <c:pt idx="199">
                  <c:v>43623</c:v>
                </c:pt>
                <c:pt idx="200">
                  <c:v>43624</c:v>
                </c:pt>
                <c:pt idx="201">
                  <c:v>43625</c:v>
                </c:pt>
                <c:pt idx="202">
                  <c:v>43626</c:v>
                </c:pt>
                <c:pt idx="203">
                  <c:v>43627</c:v>
                </c:pt>
                <c:pt idx="204">
                  <c:v>43628</c:v>
                </c:pt>
                <c:pt idx="205">
                  <c:v>43629</c:v>
                </c:pt>
                <c:pt idx="206">
                  <c:v>43630</c:v>
                </c:pt>
                <c:pt idx="207">
                  <c:v>43631</c:v>
                </c:pt>
                <c:pt idx="208">
                  <c:v>43632</c:v>
                </c:pt>
                <c:pt idx="209">
                  <c:v>43633</c:v>
                </c:pt>
                <c:pt idx="210">
                  <c:v>43634</c:v>
                </c:pt>
                <c:pt idx="211">
                  <c:v>43635</c:v>
                </c:pt>
                <c:pt idx="212">
                  <c:v>43636</c:v>
                </c:pt>
                <c:pt idx="213">
                  <c:v>43637</c:v>
                </c:pt>
                <c:pt idx="214">
                  <c:v>43638</c:v>
                </c:pt>
                <c:pt idx="215">
                  <c:v>43639</c:v>
                </c:pt>
                <c:pt idx="216">
                  <c:v>43640</c:v>
                </c:pt>
                <c:pt idx="217">
                  <c:v>43641</c:v>
                </c:pt>
                <c:pt idx="218">
                  <c:v>43642</c:v>
                </c:pt>
                <c:pt idx="219">
                  <c:v>43643</c:v>
                </c:pt>
                <c:pt idx="220">
                  <c:v>43644</c:v>
                </c:pt>
                <c:pt idx="221">
                  <c:v>43645</c:v>
                </c:pt>
                <c:pt idx="222">
                  <c:v>43646</c:v>
                </c:pt>
                <c:pt idx="223">
                  <c:v>43647</c:v>
                </c:pt>
                <c:pt idx="224">
                  <c:v>43648</c:v>
                </c:pt>
                <c:pt idx="225">
                  <c:v>43649</c:v>
                </c:pt>
                <c:pt idx="226">
                  <c:v>43650</c:v>
                </c:pt>
                <c:pt idx="227">
                  <c:v>43651</c:v>
                </c:pt>
                <c:pt idx="228">
                  <c:v>43652</c:v>
                </c:pt>
                <c:pt idx="229">
                  <c:v>43653</c:v>
                </c:pt>
                <c:pt idx="230">
                  <c:v>43654</c:v>
                </c:pt>
                <c:pt idx="231">
                  <c:v>43655</c:v>
                </c:pt>
                <c:pt idx="232">
                  <c:v>43656</c:v>
                </c:pt>
                <c:pt idx="233">
                  <c:v>43657</c:v>
                </c:pt>
                <c:pt idx="234">
                  <c:v>43658</c:v>
                </c:pt>
                <c:pt idx="235">
                  <c:v>43659</c:v>
                </c:pt>
                <c:pt idx="236">
                  <c:v>43660</c:v>
                </c:pt>
                <c:pt idx="237">
                  <c:v>43661</c:v>
                </c:pt>
                <c:pt idx="238">
                  <c:v>43662</c:v>
                </c:pt>
                <c:pt idx="239">
                  <c:v>43663</c:v>
                </c:pt>
                <c:pt idx="240">
                  <c:v>43664</c:v>
                </c:pt>
                <c:pt idx="241">
                  <c:v>43665</c:v>
                </c:pt>
                <c:pt idx="242">
                  <c:v>43666</c:v>
                </c:pt>
                <c:pt idx="243">
                  <c:v>43667</c:v>
                </c:pt>
                <c:pt idx="244">
                  <c:v>43668</c:v>
                </c:pt>
                <c:pt idx="245">
                  <c:v>43669</c:v>
                </c:pt>
                <c:pt idx="246">
                  <c:v>43670</c:v>
                </c:pt>
                <c:pt idx="247">
                  <c:v>43671</c:v>
                </c:pt>
                <c:pt idx="248">
                  <c:v>43672</c:v>
                </c:pt>
                <c:pt idx="249">
                  <c:v>43673</c:v>
                </c:pt>
                <c:pt idx="250">
                  <c:v>43674</c:v>
                </c:pt>
                <c:pt idx="251">
                  <c:v>43675</c:v>
                </c:pt>
                <c:pt idx="252">
                  <c:v>43676</c:v>
                </c:pt>
                <c:pt idx="253">
                  <c:v>43677</c:v>
                </c:pt>
                <c:pt idx="254">
                  <c:v>43678</c:v>
                </c:pt>
                <c:pt idx="255">
                  <c:v>43679</c:v>
                </c:pt>
                <c:pt idx="256">
                  <c:v>43680</c:v>
                </c:pt>
                <c:pt idx="257">
                  <c:v>43681</c:v>
                </c:pt>
                <c:pt idx="258">
                  <c:v>43682</c:v>
                </c:pt>
                <c:pt idx="259">
                  <c:v>43683</c:v>
                </c:pt>
                <c:pt idx="260">
                  <c:v>43684</c:v>
                </c:pt>
                <c:pt idx="261">
                  <c:v>43685</c:v>
                </c:pt>
                <c:pt idx="262">
                  <c:v>43686</c:v>
                </c:pt>
                <c:pt idx="263">
                  <c:v>43687</c:v>
                </c:pt>
                <c:pt idx="264">
                  <c:v>43688</c:v>
                </c:pt>
                <c:pt idx="265">
                  <c:v>43689</c:v>
                </c:pt>
                <c:pt idx="266">
                  <c:v>43690</c:v>
                </c:pt>
                <c:pt idx="267">
                  <c:v>43691</c:v>
                </c:pt>
                <c:pt idx="268">
                  <c:v>43692</c:v>
                </c:pt>
                <c:pt idx="269">
                  <c:v>43693</c:v>
                </c:pt>
                <c:pt idx="270">
                  <c:v>43694</c:v>
                </c:pt>
                <c:pt idx="271">
                  <c:v>43695</c:v>
                </c:pt>
                <c:pt idx="272">
                  <c:v>43696</c:v>
                </c:pt>
                <c:pt idx="273">
                  <c:v>43697</c:v>
                </c:pt>
                <c:pt idx="274">
                  <c:v>43698</c:v>
                </c:pt>
                <c:pt idx="275">
                  <c:v>43699</c:v>
                </c:pt>
                <c:pt idx="276">
                  <c:v>43700</c:v>
                </c:pt>
                <c:pt idx="277">
                  <c:v>43701</c:v>
                </c:pt>
                <c:pt idx="278">
                  <c:v>43702</c:v>
                </c:pt>
                <c:pt idx="279">
                  <c:v>43703</c:v>
                </c:pt>
                <c:pt idx="280">
                  <c:v>43704</c:v>
                </c:pt>
                <c:pt idx="281">
                  <c:v>43705</c:v>
                </c:pt>
                <c:pt idx="282">
                  <c:v>43706</c:v>
                </c:pt>
                <c:pt idx="283">
                  <c:v>43707</c:v>
                </c:pt>
                <c:pt idx="284">
                  <c:v>43708</c:v>
                </c:pt>
                <c:pt idx="285">
                  <c:v>43709</c:v>
                </c:pt>
                <c:pt idx="286">
                  <c:v>43710</c:v>
                </c:pt>
                <c:pt idx="287">
                  <c:v>43711</c:v>
                </c:pt>
                <c:pt idx="288">
                  <c:v>43712</c:v>
                </c:pt>
                <c:pt idx="289">
                  <c:v>43713</c:v>
                </c:pt>
                <c:pt idx="290">
                  <c:v>43714</c:v>
                </c:pt>
                <c:pt idx="291">
                  <c:v>43715</c:v>
                </c:pt>
                <c:pt idx="292">
                  <c:v>43716</c:v>
                </c:pt>
                <c:pt idx="293">
                  <c:v>43717</c:v>
                </c:pt>
                <c:pt idx="294">
                  <c:v>43718</c:v>
                </c:pt>
                <c:pt idx="295">
                  <c:v>43719</c:v>
                </c:pt>
                <c:pt idx="296">
                  <c:v>43720</c:v>
                </c:pt>
                <c:pt idx="297">
                  <c:v>43721</c:v>
                </c:pt>
                <c:pt idx="298">
                  <c:v>43722</c:v>
                </c:pt>
                <c:pt idx="299">
                  <c:v>43723</c:v>
                </c:pt>
                <c:pt idx="300">
                  <c:v>43724</c:v>
                </c:pt>
                <c:pt idx="301">
                  <c:v>43725</c:v>
                </c:pt>
                <c:pt idx="302">
                  <c:v>43726</c:v>
                </c:pt>
                <c:pt idx="303">
                  <c:v>43727</c:v>
                </c:pt>
                <c:pt idx="304">
                  <c:v>43728</c:v>
                </c:pt>
                <c:pt idx="305">
                  <c:v>43729</c:v>
                </c:pt>
                <c:pt idx="306">
                  <c:v>43730</c:v>
                </c:pt>
                <c:pt idx="307">
                  <c:v>43731</c:v>
                </c:pt>
                <c:pt idx="308">
                  <c:v>43732</c:v>
                </c:pt>
                <c:pt idx="309">
                  <c:v>43733</c:v>
                </c:pt>
                <c:pt idx="310">
                  <c:v>43734</c:v>
                </c:pt>
                <c:pt idx="311">
                  <c:v>43735</c:v>
                </c:pt>
                <c:pt idx="312">
                  <c:v>43736</c:v>
                </c:pt>
                <c:pt idx="313">
                  <c:v>43737</c:v>
                </c:pt>
                <c:pt idx="314">
                  <c:v>43738</c:v>
                </c:pt>
                <c:pt idx="315">
                  <c:v>43739</c:v>
                </c:pt>
                <c:pt idx="316">
                  <c:v>43740</c:v>
                </c:pt>
                <c:pt idx="317">
                  <c:v>43741</c:v>
                </c:pt>
                <c:pt idx="318">
                  <c:v>43742</c:v>
                </c:pt>
                <c:pt idx="319">
                  <c:v>43743</c:v>
                </c:pt>
                <c:pt idx="320">
                  <c:v>43744</c:v>
                </c:pt>
                <c:pt idx="321">
                  <c:v>43745</c:v>
                </c:pt>
                <c:pt idx="322">
                  <c:v>43746</c:v>
                </c:pt>
                <c:pt idx="323">
                  <c:v>43747</c:v>
                </c:pt>
                <c:pt idx="324">
                  <c:v>43748</c:v>
                </c:pt>
                <c:pt idx="325">
                  <c:v>43749</c:v>
                </c:pt>
                <c:pt idx="326">
                  <c:v>43750</c:v>
                </c:pt>
                <c:pt idx="327">
                  <c:v>43751</c:v>
                </c:pt>
                <c:pt idx="328">
                  <c:v>43752</c:v>
                </c:pt>
                <c:pt idx="329">
                  <c:v>43753</c:v>
                </c:pt>
                <c:pt idx="330">
                  <c:v>43754</c:v>
                </c:pt>
                <c:pt idx="331">
                  <c:v>43755</c:v>
                </c:pt>
                <c:pt idx="332">
                  <c:v>43756</c:v>
                </c:pt>
                <c:pt idx="333">
                  <c:v>43757</c:v>
                </c:pt>
                <c:pt idx="334">
                  <c:v>43758</c:v>
                </c:pt>
                <c:pt idx="335">
                  <c:v>43759</c:v>
                </c:pt>
                <c:pt idx="336">
                  <c:v>43760</c:v>
                </c:pt>
                <c:pt idx="337">
                  <c:v>43761</c:v>
                </c:pt>
                <c:pt idx="338">
                  <c:v>43762</c:v>
                </c:pt>
                <c:pt idx="339">
                  <c:v>43763</c:v>
                </c:pt>
                <c:pt idx="340">
                  <c:v>43764</c:v>
                </c:pt>
                <c:pt idx="341">
                  <c:v>43765</c:v>
                </c:pt>
                <c:pt idx="342">
                  <c:v>43766</c:v>
                </c:pt>
                <c:pt idx="343">
                  <c:v>43767</c:v>
                </c:pt>
                <c:pt idx="344">
                  <c:v>43768</c:v>
                </c:pt>
                <c:pt idx="345">
                  <c:v>43769</c:v>
                </c:pt>
                <c:pt idx="346">
                  <c:v>43770</c:v>
                </c:pt>
                <c:pt idx="347">
                  <c:v>43771</c:v>
                </c:pt>
                <c:pt idx="348">
                  <c:v>43772</c:v>
                </c:pt>
                <c:pt idx="349">
                  <c:v>43773</c:v>
                </c:pt>
                <c:pt idx="350">
                  <c:v>43774</c:v>
                </c:pt>
                <c:pt idx="351">
                  <c:v>43775</c:v>
                </c:pt>
                <c:pt idx="352">
                  <c:v>43776</c:v>
                </c:pt>
                <c:pt idx="353">
                  <c:v>43777</c:v>
                </c:pt>
                <c:pt idx="354">
                  <c:v>43778</c:v>
                </c:pt>
                <c:pt idx="355">
                  <c:v>43779</c:v>
                </c:pt>
                <c:pt idx="356">
                  <c:v>43780</c:v>
                </c:pt>
                <c:pt idx="357">
                  <c:v>43781</c:v>
                </c:pt>
                <c:pt idx="358">
                  <c:v>43782</c:v>
                </c:pt>
                <c:pt idx="359">
                  <c:v>43783</c:v>
                </c:pt>
                <c:pt idx="360">
                  <c:v>43784</c:v>
                </c:pt>
                <c:pt idx="361">
                  <c:v>43785</c:v>
                </c:pt>
                <c:pt idx="362">
                  <c:v>43786</c:v>
                </c:pt>
                <c:pt idx="363">
                  <c:v>43787</c:v>
                </c:pt>
                <c:pt idx="364">
                  <c:v>43788</c:v>
                </c:pt>
                <c:pt idx="365">
                  <c:v>43789</c:v>
                </c:pt>
                <c:pt idx="366">
                  <c:v>43790</c:v>
                </c:pt>
                <c:pt idx="367">
                  <c:v>43791</c:v>
                </c:pt>
                <c:pt idx="368">
                  <c:v>43792</c:v>
                </c:pt>
                <c:pt idx="369">
                  <c:v>43793</c:v>
                </c:pt>
                <c:pt idx="370">
                  <c:v>43794</c:v>
                </c:pt>
                <c:pt idx="371">
                  <c:v>43795</c:v>
                </c:pt>
                <c:pt idx="372">
                  <c:v>43796</c:v>
                </c:pt>
                <c:pt idx="373">
                  <c:v>43797</c:v>
                </c:pt>
                <c:pt idx="374">
                  <c:v>43798</c:v>
                </c:pt>
                <c:pt idx="375">
                  <c:v>43799</c:v>
                </c:pt>
                <c:pt idx="376">
                  <c:v>43800</c:v>
                </c:pt>
                <c:pt idx="377">
                  <c:v>43801</c:v>
                </c:pt>
                <c:pt idx="378">
                  <c:v>43802</c:v>
                </c:pt>
                <c:pt idx="379">
                  <c:v>43803</c:v>
                </c:pt>
                <c:pt idx="380">
                  <c:v>43804</c:v>
                </c:pt>
                <c:pt idx="381">
                  <c:v>43805</c:v>
                </c:pt>
                <c:pt idx="382">
                  <c:v>43806</c:v>
                </c:pt>
                <c:pt idx="383">
                  <c:v>43807</c:v>
                </c:pt>
                <c:pt idx="384">
                  <c:v>43808</c:v>
                </c:pt>
                <c:pt idx="385">
                  <c:v>43809</c:v>
                </c:pt>
                <c:pt idx="386">
                  <c:v>43810</c:v>
                </c:pt>
                <c:pt idx="387">
                  <c:v>43811</c:v>
                </c:pt>
                <c:pt idx="388">
                  <c:v>43812</c:v>
                </c:pt>
                <c:pt idx="389">
                  <c:v>43813</c:v>
                </c:pt>
                <c:pt idx="390">
                  <c:v>43814</c:v>
                </c:pt>
                <c:pt idx="391">
                  <c:v>43815</c:v>
                </c:pt>
                <c:pt idx="392">
                  <c:v>43816</c:v>
                </c:pt>
                <c:pt idx="393">
                  <c:v>43817</c:v>
                </c:pt>
                <c:pt idx="394">
                  <c:v>43818</c:v>
                </c:pt>
              </c:numCache>
            </c:numRef>
          </c:cat>
          <c:val>
            <c:numRef>
              <c:f>运行数据!$EI$7:$EI$401</c:f>
              <c:numCache>
                <c:formatCode>0%</c:formatCode>
                <c:ptCount val="395"/>
                <c:pt idx="0">
                  <c:v>0.7305940160783243</c:v>
                </c:pt>
                <c:pt idx="1">
                  <c:v>0.68297988437776935</c:v>
                </c:pt>
                <c:pt idx="2">
                  <c:v>0.65993618151869005</c:v>
                </c:pt>
                <c:pt idx="3">
                  <c:v>0.62261919935415366</c:v>
                </c:pt>
                <c:pt idx="4">
                  <c:v>0.51324281584665554</c:v>
                </c:pt>
                <c:pt idx="5">
                  <c:v>0.63604464060982069</c:v>
                </c:pt>
                <c:pt idx="6">
                  <c:v>0.64399383542325794</c:v>
                </c:pt>
                <c:pt idx="7">
                  <c:v>0.70696851087272694</c:v>
                </c:pt>
                <c:pt idx="8">
                  <c:v>0.63223197273159593</c:v>
                </c:pt>
                <c:pt idx="9">
                  <c:v>0.6765729839051442</c:v>
                </c:pt>
                <c:pt idx="10">
                  <c:v>0.56824717641633415</c:v>
                </c:pt>
                <c:pt idx="11">
                  <c:v>0.70213430541969346</c:v>
                </c:pt>
                <c:pt idx="12">
                  <c:v>0.71118026662945555</c:v>
                </c:pt>
                <c:pt idx="13">
                  <c:v>0.64464830225302827</c:v>
                </c:pt>
                <c:pt idx="14">
                  <c:v>0.62648638058883643</c:v>
                </c:pt>
                <c:pt idx="15">
                  <c:v>0.70501753322494931</c:v>
                </c:pt>
                <c:pt idx="16">
                  <c:v>0.64833587262904313</c:v>
                </c:pt>
                <c:pt idx="17">
                  <c:v>0.6583220791421962</c:v>
                </c:pt>
                <c:pt idx="18">
                  <c:v>0.63058333934327948</c:v>
                </c:pt>
                <c:pt idx="19">
                  <c:v>0.61885792136286955</c:v>
                </c:pt>
                <c:pt idx="20">
                  <c:v>0.6426735687075078</c:v>
                </c:pt>
                <c:pt idx="21">
                  <c:v>0.59076023473476202</c:v>
                </c:pt>
                <c:pt idx="22">
                  <c:v>0.574008404352921</c:v>
                </c:pt>
                <c:pt idx="23">
                  <c:v>0.56231163553791608</c:v>
                </c:pt>
                <c:pt idx="24">
                  <c:v>0.65571175920456304</c:v>
                </c:pt>
                <c:pt idx="25">
                  <c:v>0.63882356047670186</c:v>
                </c:pt>
                <c:pt idx="26">
                  <c:v>0.65219602734414905</c:v>
                </c:pt>
                <c:pt idx="27">
                  <c:v>0.64364753297639554</c:v>
                </c:pt>
                <c:pt idx="28">
                  <c:v>0.65449925142524279</c:v>
                </c:pt>
                <c:pt idx="29">
                  <c:v>0.61749937724335613</c:v>
                </c:pt>
                <c:pt idx="30">
                  <c:v>0.63445027805286935</c:v>
                </c:pt>
                <c:pt idx="31">
                  <c:v>0.66081587977097378</c:v>
                </c:pt>
                <c:pt idx="32">
                  <c:v>0.67270115779280226</c:v>
                </c:pt>
                <c:pt idx="33">
                  <c:v>0.66805558578423196</c:v>
                </c:pt>
                <c:pt idx="34">
                  <c:v>0.65551098726666468</c:v>
                </c:pt>
                <c:pt idx="35">
                  <c:v>0.66533502390017751</c:v>
                </c:pt>
                <c:pt idx="36">
                  <c:v>0.68410041912443442</c:v>
                </c:pt>
                <c:pt idx="37">
                  <c:v>0.6746090100957528</c:v>
                </c:pt>
                <c:pt idx="38">
                  <c:v>0.67169678769541374</c:v>
                </c:pt>
                <c:pt idx="39">
                  <c:v>0.64292513007897678</c:v>
                </c:pt>
                <c:pt idx="40">
                  <c:v>0.65791301344293007</c:v>
                </c:pt>
                <c:pt idx="41">
                  <c:v>0.65666086734744522</c:v>
                </c:pt>
                <c:pt idx="42">
                  <c:v>0.69188245870387965</c:v>
                </c:pt>
                <c:pt idx="43">
                  <c:v>0.68206180081537604</c:v>
                </c:pt>
                <c:pt idx="44">
                  <c:v>0.66871982796762175</c:v>
                </c:pt>
                <c:pt idx="45">
                  <c:v>0.67942314561844408</c:v>
                </c:pt>
                <c:pt idx="46">
                  <c:v>0.6501769757076864</c:v>
                </c:pt>
                <c:pt idx="47">
                  <c:v>0.64354516257243921</c:v>
                </c:pt>
                <c:pt idx="48">
                  <c:v>0.67140634367081509</c:v>
                </c:pt>
                <c:pt idx="49">
                  <c:v>0.64684130490252278</c:v>
                </c:pt>
                <c:pt idx="50">
                  <c:v>0.61846806131780685</c:v>
                </c:pt>
                <c:pt idx="51">
                  <c:v>0.76013991121080826</c:v>
                </c:pt>
                <c:pt idx="52">
                  <c:v>0.6998984624570298</c:v>
                </c:pt>
                <c:pt idx="53">
                  <c:v>0.73956506933979749</c:v>
                </c:pt>
                <c:pt idx="54">
                  <c:v>0.58728328432504595</c:v>
                </c:pt>
                <c:pt idx="55">
                  <c:v>0.66489463762781043</c:v>
                </c:pt>
                <c:pt idx="56">
                  <c:v>0.65267272447310454</c:v>
                </c:pt>
                <c:pt idx="57">
                  <c:v>0.71419557709454651</c:v>
                </c:pt>
                <c:pt idx="58">
                  <c:v>0.64073290595438825</c:v>
                </c:pt>
                <c:pt idx="59">
                  <c:v>0.62956955651478164</c:v>
                </c:pt>
                <c:pt idx="60">
                  <c:v>0.68710806081939602</c:v>
                </c:pt>
                <c:pt idx="61">
                  <c:v>0.71077269490501427</c:v>
                </c:pt>
                <c:pt idx="62">
                  <c:v>0.66979947029318132</c:v>
                </c:pt>
                <c:pt idx="63">
                  <c:v>0.64116069252351404</c:v>
                </c:pt>
                <c:pt idx="64">
                  <c:v>0.5972586822027548</c:v>
                </c:pt>
                <c:pt idx="65">
                  <c:v>0.652739182685519</c:v>
                </c:pt>
                <c:pt idx="66">
                  <c:v>0.68800533467440772</c:v>
                </c:pt>
                <c:pt idx="67">
                  <c:v>0.66761718895066613</c:v>
                </c:pt>
                <c:pt idx="68">
                  <c:v>0.61503437583901932</c:v>
                </c:pt>
                <c:pt idx="69">
                  <c:v>0.63336603590479812</c:v>
                </c:pt>
                <c:pt idx="70">
                  <c:v>0.68934427198560533</c:v>
                </c:pt>
                <c:pt idx="71">
                  <c:v>0.69722402778629466</c:v>
                </c:pt>
                <c:pt idx="72">
                  <c:v>0.6571865190518722</c:v>
                </c:pt>
                <c:pt idx="73">
                  <c:v>0.61851706627286052</c:v>
                </c:pt>
                <c:pt idx="74">
                  <c:v>0.70399591923303517</c:v>
                </c:pt>
                <c:pt idx="75">
                  <c:v>0.63753000113479108</c:v>
                </c:pt>
                <c:pt idx="76">
                  <c:v>0.64116396303479406</c:v>
                </c:pt>
                <c:pt idx="77">
                  <c:v>0.64251134074158145</c:v>
                </c:pt>
                <c:pt idx="78">
                  <c:v>0.65419969007431356</c:v>
                </c:pt>
                <c:pt idx="79">
                  <c:v>0.62350537659037886</c:v>
                </c:pt>
                <c:pt idx="80">
                  <c:v>0.72462216504101207</c:v>
                </c:pt>
                <c:pt idx="81">
                  <c:v>0.65237469666558168</c:v>
                </c:pt>
                <c:pt idx="82">
                  <c:v>0.68780058946918676</c:v>
                </c:pt>
                <c:pt idx="83">
                  <c:v>0.64328839773974</c:v>
                </c:pt>
                <c:pt idx="84">
                  <c:v>0.62717530104433217</c:v>
                </c:pt>
                <c:pt idx="85">
                  <c:v>0.66178998192022753</c:v>
                </c:pt>
                <c:pt idx="86">
                  <c:v>0.66932038145909112</c:v>
                </c:pt>
                <c:pt idx="87">
                  <c:v>0.65222816723988708</c:v>
                </c:pt>
                <c:pt idx="88">
                  <c:v>0.70228489670207717</c:v>
                </c:pt>
                <c:pt idx="89">
                  <c:v>0.68552943665238231</c:v>
                </c:pt>
                <c:pt idx="90">
                  <c:v>0.67183952700328808</c:v>
                </c:pt>
                <c:pt idx="91">
                  <c:v>0.73959600307436313</c:v>
                </c:pt>
                <c:pt idx="92">
                  <c:v>0.64055904916548578</c:v>
                </c:pt>
                <c:pt idx="93">
                  <c:v>0.67893867093671534</c:v>
                </c:pt>
                <c:pt idx="94">
                  <c:v>0.73418253429499103</c:v>
                </c:pt>
                <c:pt idx="95">
                  <c:v>0.71485305268555588</c:v>
                </c:pt>
                <c:pt idx="96">
                  <c:v>0.73441899976788205</c:v>
                </c:pt>
                <c:pt idx="97">
                  <c:v>0.71310086731002764</c:v>
                </c:pt>
                <c:pt idx="98">
                  <c:v>0.7392986948706497</c:v>
                </c:pt>
                <c:pt idx="99">
                  <c:v>0.69674483497309514</c:v>
                </c:pt>
                <c:pt idx="100">
                  <c:v>0.7031458573481959</c:v>
                </c:pt>
                <c:pt idx="101">
                  <c:v>0.65024530673627989</c:v>
                </c:pt>
                <c:pt idx="102">
                  <c:v>0.69112916943193081</c:v>
                </c:pt>
                <c:pt idx="103">
                  <c:v>0.63772825674256328</c:v>
                </c:pt>
                <c:pt idx="104">
                  <c:v>0.7436228795272154</c:v>
                </c:pt>
                <c:pt idx="105">
                  <c:v>0.67522907540330213</c:v>
                </c:pt>
                <c:pt idx="106">
                  <c:v>0.67791196190289815</c:v>
                </c:pt>
                <c:pt idx="107">
                  <c:v>0.68069291970734014</c:v>
                </c:pt>
                <c:pt idx="108">
                  <c:v>0.68435291488837713</c:v>
                </c:pt>
                <c:pt idx="109">
                  <c:v>0.67259388098222339</c:v>
                </c:pt>
                <c:pt idx="110">
                  <c:v>0.70998594420992611</c:v>
                </c:pt>
                <c:pt idx="111">
                  <c:v>0.69073490096734935</c:v>
                </c:pt>
                <c:pt idx="112">
                  <c:v>0.66876057704298697</c:v>
                </c:pt>
                <c:pt idx="113">
                  <c:v>0.65829614227686517</c:v>
                </c:pt>
                <c:pt idx="114">
                  <c:v>0.68265214651915707</c:v>
                </c:pt>
                <c:pt idx="115">
                  <c:v>0.642648088549718</c:v>
                </c:pt>
                <c:pt idx="116">
                  <c:v>0.7074071887976594</c:v>
                </c:pt>
                <c:pt idx="117">
                  <c:v>0.67823496321539545</c:v>
                </c:pt>
                <c:pt idx="118">
                  <c:v>0.69475065821386106</c:v>
                </c:pt>
                <c:pt idx="119">
                  <c:v>0.71988445569214943</c:v>
                </c:pt>
                <c:pt idx="120">
                  <c:v>0.7127646290731996</c:v>
                </c:pt>
                <c:pt idx="121">
                  <c:v>0.75131653563225975</c:v>
                </c:pt>
                <c:pt idx="122">
                  <c:v>0.72138019493141714</c:v>
                </c:pt>
                <c:pt idx="123">
                  <c:v>0.67429774549633925</c:v>
                </c:pt>
                <c:pt idx="124">
                  <c:v>0.70393464464529099</c:v>
                </c:pt>
                <c:pt idx="125">
                  <c:v>0.65945828593013767</c:v>
                </c:pt>
                <c:pt idx="126">
                  <c:v>0.67569316891701137</c:v>
                </c:pt>
                <c:pt idx="127">
                  <c:v>0.66699165793878268</c:v>
                </c:pt>
                <c:pt idx="128">
                  <c:v>0.62775323819782036</c:v>
                </c:pt>
                <c:pt idx="129">
                  <c:v>0.60241468046952962</c:v>
                </c:pt>
                <c:pt idx="130">
                  <c:v>0.68273047711887136</c:v>
                </c:pt>
                <c:pt idx="131">
                  <c:v>0.63926086284212147</c:v>
                </c:pt>
                <c:pt idx="132">
                  <c:v>0.72250053140475323</c:v>
                </c:pt>
                <c:pt idx="133">
                  <c:v>0.66891289968768808</c:v>
                </c:pt>
                <c:pt idx="134">
                  <c:v>0.6737460418831045</c:v>
                </c:pt>
                <c:pt idx="135">
                  <c:v>0.69897155563430624</c:v>
                </c:pt>
                <c:pt idx="136">
                  <c:v>0.69453278373726368</c:v>
                </c:pt>
                <c:pt idx="137">
                  <c:v>0.71884564706437137</c:v>
                </c:pt>
                <c:pt idx="138">
                  <c:v>0.70592715860488009</c:v>
                </c:pt>
                <c:pt idx="139">
                  <c:v>0.66991733398504683</c:v>
                </c:pt>
                <c:pt idx="140">
                  <c:v>0.74278451463512696</c:v>
                </c:pt>
                <c:pt idx="141">
                  <c:v>0.64125395282384678</c:v>
                </c:pt>
                <c:pt idx="142">
                  <c:v>0.51196321588278759</c:v>
                </c:pt>
                <c:pt idx="143">
                  <c:v>0.59957282840145532</c:v>
                </c:pt>
                <c:pt idx="144">
                  <c:v>0.58058146245607012</c:v>
                </c:pt>
                <c:pt idx="145">
                  <c:v>0.49122601410897881</c:v>
                </c:pt>
                <c:pt idx="146">
                  <c:v>0.54509052479959919</c:v>
                </c:pt>
                <c:pt idx="147">
                  <c:v>0.54174802822684121</c:v>
                </c:pt>
                <c:pt idx="148">
                  <c:v>0.55872804737661741</c:v>
                </c:pt>
                <c:pt idx="149">
                  <c:v>0.5232698379054902</c:v>
                </c:pt>
                <c:pt idx="150">
                  <c:v>0.62282204401331476</c:v>
                </c:pt>
                <c:pt idx="151">
                  <c:v>0.73590538764783187</c:v>
                </c:pt>
                <c:pt idx="152">
                  <c:v>0.64186534419509</c:v>
                </c:pt>
                <c:pt idx="153">
                  <c:v>0.62170529314010359</c:v>
                </c:pt>
                <c:pt idx="154">
                  <c:v>0.64394712153861922</c:v>
                </c:pt>
                <c:pt idx="155">
                  <c:v>0.59353180604266553</c:v>
                </c:pt>
                <c:pt idx="156">
                  <c:v>0.55890073601467694</c:v>
                </c:pt>
                <c:pt idx="157">
                  <c:v>0.36891627956081074</c:v>
                </c:pt>
                <c:pt idx="158">
                  <c:v>0.53897863881160379</c:v>
                </c:pt>
                <c:pt idx="159">
                  <c:v>0.67090923688750193</c:v>
                </c:pt>
                <c:pt idx="160">
                  <c:v>0.68484026075444415</c:v>
                </c:pt>
                <c:pt idx="161">
                  <c:v>0.66460028166847673</c:v>
                </c:pt>
                <c:pt idx="162">
                  <c:v>0.70726478700712725</c:v>
                </c:pt>
                <c:pt idx="163">
                  <c:v>0.7798723973237387</c:v>
                </c:pt>
                <c:pt idx="164">
                  <c:v>0.68887275449040297</c:v>
                </c:pt>
                <c:pt idx="165">
                  <c:v>0.7423098115885155</c:v>
                </c:pt>
                <c:pt idx="166">
                  <c:v>0.61095098821907223</c:v>
                </c:pt>
                <c:pt idx="167">
                  <c:v>0.61585579641991406</c:v>
                </c:pt>
                <c:pt idx="168">
                  <c:v>0.61477648035197352</c:v>
                </c:pt>
                <c:pt idx="169">
                  <c:v>0.56183219936111617</c:v>
                </c:pt>
                <c:pt idx="170">
                  <c:v>0.61656394572179951</c:v>
                </c:pt>
                <c:pt idx="171">
                  <c:v>0.62578011623612662</c:v>
                </c:pt>
                <c:pt idx="172">
                  <c:v>0.62101919096693425</c:v>
                </c:pt>
                <c:pt idx="173">
                  <c:v>0.5689797343616434</c:v>
                </c:pt>
                <c:pt idx="174">
                  <c:v>0.57872439427727707</c:v>
                </c:pt>
                <c:pt idx="175">
                  <c:v>0.58671609576233663</c:v>
                </c:pt>
                <c:pt idx="176">
                  <c:v>0.54824255110108688</c:v>
                </c:pt>
                <c:pt idx="177">
                  <c:v>0.59165756261966584</c:v>
                </c:pt>
                <c:pt idx="178">
                  <c:v>0.65850211730442187</c:v>
                </c:pt>
                <c:pt idx="179">
                  <c:v>0.6288598830892882</c:v>
                </c:pt>
                <c:pt idx="180">
                  <c:v>0.51663696110353263</c:v>
                </c:pt>
                <c:pt idx="181">
                  <c:v>0.61171139799731278</c:v>
                </c:pt>
                <c:pt idx="182">
                  <c:v>0.61610489314551931</c:v>
                </c:pt>
                <c:pt idx="183">
                  <c:v>0.69142324125902888</c:v>
                </c:pt>
                <c:pt idx="184">
                  <c:v>0.65035913662599953</c:v>
                </c:pt>
                <c:pt idx="185">
                  <c:v>0.5032299153776989</c:v>
                </c:pt>
                <c:pt idx="186">
                  <c:v>0.60303538610441354</c:v>
                </c:pt>
                <c:pt idx="187">
                  <c:v>0.57232762830703443</c:v>
                </c:pt>
                <c:pt idx="188">
                  <c:v>0.64015625303632984</c:v>
                </c:pt>
                <c:pt idx="189">
                  <c:v>0.65413705393382404</c:v>
                </c:pt>
                <c:pt idx="190">
                  <c:v>0.59244055118417471</c:v>
                </c:pt>
                <c:pt idx="191">
                  <c:v>0.64695076795265072</c:v>
                </c:pt>
                <c:pt idx="192">
                  <c:v>0.60519817236867612</c:v>
                </c:pt>
                <c:pt idx="193">
                  <c:v>0.5449118590893105</c:v>
                </c:pt>
                <c:pt idx="194">
                  <c:v>0.54664748766270588</c:v>
                </c:pt>
                <c:pt idx="195">
                  <c:v>0.6923499378705904</c:v>
                </c:pt>
                <c:pt idx="196">
                  <c:v>0.63035847788306842</c:v>
                </c:pt>
                <c:pt idx="197">
                  <c:v>0.61939761666299753</c:v>
                </c:pt>
                <c:pt idx="198">
                  <c:v>0.55432764006217183</c:v>
                </c:pt>
                <c:pt idx="199">
                  <c:v>0.45102311335049772</c:v>
                </c:pt>
                <c:pt idx="200">
                  <c:v>0.48325417702373041</c:v>
                </c:pt>
                <c:pt idx="201">
                  <c:v>0.60581344315368379</c:v>
                </c:pt>
                <c:pt idx="202">
                  <c:v>0.60351897035390467</c:v>
                </c:pt>
                <c:pt idx="203">
                  <c:v>0.61508984156020419</c:v>
                </c:pt>
                <c:pt idx="204">
                  <c:v>0.59471995278057954</c:v>
                </c:pt>
                <c:pt idx="205">
                  <c:v>0.57146447995178462</c:v>
                </c:pt>
                <c:pt idx="206">
                  <c:v>0.43301318396787303</c:v>
                </c:pt>
                <c:pt idx="207">
                  <c:v>0.5486436394062475</c:v>
                </c:pt>
                <c:pt idx="208">
                  <c:v>0.5258813763476613</c:v>
                </c:pt>
                <c:pt idx="209">
                  <c:v>0.55260885305941376</c:v>
                </c:pt>
                <c:pt idx="210">
                  <c:v>0.64014240417092405</c:v>
                </c:pt>
                <c:pt idx="211">
                  <c:v>0.67095327122167658</c:v>
                </c:pt>
                <c:pt idx="212">
                  <c:v>0.5531863083424402</c:v>
                </c:pt>
                <c:pt idx="213">
                  <c:v>0.57357301906084013</c:v>
                </c:pt>
                <c:pt idx="214">
                  <c:v>0.51447564736991969</c:v>
                </c:pt>
                <c:pt idx="215">
                  <c:v>0.65501405071578755</c:v>
                </c:pt>
                <c:pt idx="216">
                  <c:v>0.58574821108543129</c:v>
                </c:pt>
                <c:pt idx="217">
                  <c:v>0.42747920673346052</c:v>
                </c:pt>
                <c:pt idx="218">
                  <c:v>0.6064203422898059</c:v>
                </c:pt>
                <c:pt idx="219">
                  <c:v>0.56482574848502987</c:v>
                </c:pt>
                <c:pt idx="220">
                  <c:v>0.56045016622471844</c:v>
                </c:pt>
                <c:pt idx="221">
                  <c:v>0.59127756046921387</c:v>
                </c:pt>
                <c:pt idx="222">
                  <c:v>0.5165299610710522</c:v>
                </c:pt>
                <c:pt idx="223">
                  <c:v>0.59448853810472935</c:v>
                </c:pt>
                <c:pt idx="224">
                  <c:v>0.59638568290027427</c:v>
                </c:pt>
                <c:pt idx="225">
                  <c:v>0.6005269164641911</c:v>
                </c:pt>
                <c:pt idx="226">
                  <c:v>0.54795649004735247</c:v>
                </c:pt>
                <c:pt idx="227">
                  <c:v>0.55732304253911458</c:v>
                </c:pt>
                <c:pt idx="228">
                  <c:v>0.3985842984049992</c:v>
                </c:pt>
                <c:pt idx="229">
                  <c:v>0.49602572359316699</c:v>
                </c:pt>
                <c:pt idx="230">
                  <c:v>0.50769833833076339</c:v>
                </c:pt>
                <c:pt idx="231">
                  <c:v>0.4646906509687726</c:v>
                </c:pt>
                <c:pt idx="232">
                  <c:v>0.5009987904635631</c:v>
                </c:pt>
                <c:pt idx="233">
                  <c:v>0.48496172469660315</c:v>
                </c:pt>
                <c:pt idx="234">
                  <c:v>0.57156268051063885</c:v>
                </c:pt>
                <c:pt idx="235">
                  <c:v>0.55221070722980459</c:v>
                </c:pt>
                <c:pt idx="236">
                  <c:v>0.62964290195840578</c:v>
                </c:pt>
                <c:pt idx="237">
                  <c:v>0.62698773597946911</c:v>
                </c:pt>
                <c:pt idx="238">
                  <c:v>0.56345822829401604</c:v>
                </c:pt>
                <c:pt idx="239">
                  <c:v>0.6651667405841748</c:v>
                </c:pt>
                <c:pt idx="240">
                  <c:v>0.58727510687600648</c:v>
                </c:pt>
                <c:pt idx="241">
                  <c:v>0.63096401713097361</c:v>
                </c:pt>
                <c:pt idx="242">
                  <c:v>0.61418844346876189</c:v>
                </c:pt>
                <c:pt idx="243">
                  <c:v>0.61197784562011304</c:v>
                </c:pt>
                <c:pt idx="244">
                  <c:v>0.50694038754403592</c:v>
                </c:pt>
                <c:pt idx="245">
                  <c:v>0.52746375755132791</c:v>
                </c:pt>
                <c:pt idx="246">
                  <c:v>0.56080964995939397</c:v>
                </c:pt>
                <c:pt idx="247">
                  <c:v>0.52961147497912742</c:v>
                </c:pt>
                <c:pt idx="248">
                  <c:v>0.52412851867323351</c:v>
                </c:pt>
                <c:pt idx="249">
                  <c:v>0.6296622026783929</c:v>
                </c:pt>
                <c:pt idx="250">
                  <c:v>0.52932563794279219</c:v>
                </c:pt>
                <c:pt idx="251">
                  <c:v>0.52632578192592305</c:v>
                </c:pt>
                <c:pt idx="252">
                  <c:v>0.57606443752021819</c:v>
                </c:pt>
                <c:pt idx="253">
                  <c:v>0.6255285986706417</c:v>
                </c:pt>
                <c:pt idx="254">
                  <c:v>0.57057703898166634</c:v>
                </c:pt>
                <c:pt idx="255">
                  <c:v>0.57194810459443568</c:v>
                </c:pt>
                <c:pt idx="256">
                  <c:v>0.5531509424483787</c:v>
                </c:pt>
                <c:pt idx="257">
                  <c:v>0.50622940245027326</c:v>
                </c:pt>
                <c:pt idx="258">
                  <c:v>0.50266275156770268</c:v>
                </c:pt>
                <c:pt idx="259">
                  <c:v>0.49235501365008072</c:v>
                </c:pt>
                <c:pt idx="260">
                  <c:v>0.445681105409648</c:v>
                </c:pt>
                <c:pt idx="261">
                  <c:v>0.50864792273756709</c:v>
                </c:pt>
                <c:pt idx="262">
                  <c:v>0.50340602665679179</c:v>
                </c:pt>
                <c:pt idx="263">
                  <c:v>0.46630429242214855</c:v>
                </c:pt>
                <c:pt idx="264">
                  <c:v>0.36743995323266665</c:v>
                </c:pt>
                <c:pt idx="265">
                  <c:v>0.59153122648488365</c:v>
                </c:pt>
                <c:pt idx="266">
                  <c:v>0.43565850838573805</c:v>
                </c:pt>
                <c:pt idx="267">
                  <c:v>0.47343711092387031</c:v>
                </c:pt>
                <c:pt idx="268">
                  <c:v>0.40696257479321751</c:v>
                </c:pt>
                <c:pt idx="269">
                  <c:v>0.38676501127155427</c:v>
                </c:pt>
                <c:pt idx="270">
                  <c:v>0.48070169558938691</c:v>
                </c:pt>
                <c:pt idx="271">
                  <c:v>0.4396830179885427</c:v>
                </c:pt>
                <c:pt idx="272">
                  <c:v>0.69432457191247876</c:v>
                </c:pt>
                <c:pt idx="273">
                  <c:v>0.45014595815825709</c:v>
                </c:pt>
                <c:pt idx="274">
                  <c:v>0.46399778891949794</c:v>
                </c:pt>
                <c:pt idx="275">
                  <c:v>0.50599586685123765</c:v>
                </c:pt>
                <c:pt idx="276">
                  <c:v>0.33760434325049549</c:v>
                </c:pt>
                <c:pt idx="277">
                  <c:v>0.40289268607459061</c:v>
                </c:pt>
                <c:pt idx="278">
                  <c:v>0.47542785039600843</c:v>
                </c:pt>
                <c:pt idx="279">
                  <c:v>0.58664195080234793</c:v>
                </c:pt>
                <c:pt idx="280">
                  <c:v>0.46702326657756876</c:v>
                </c:pt>
                <c:pt idx="281">
                  <c:v>0.47805991501817269</c:v>
                </c:pt>
                <c:pt idx="282">
                  <c:v>0.37393914419855001</c:v>
                </c:pt>
                <c:pt idx="283">
                  <c:v>0.36055972590051599</c:v>
                </c:pt>
                <c:pt idx="284">
                  <c:v>0.32174338597676277</c:v>
                </c:pt>
                <c:pt idx="285">
                  <c:v>0.36150012195606995</c:v>
                </c:pt>
                <c:pt idx="286">
                  <c:v>0.33903496986475568</c:v>
                </c:pt>
                <c:pt idx="287">
                  <c:v>0.40362419485240975</c:v>
                </c:pt>
                <c:pt idx="288">
                  <c:v>0.24613615625523344</c:v>
                </c:pt>
                <c:pt idx="289">
                  <c:v>0.2894984722043491</c:v>
                </c:pt>
                <c:pt idx="290">
                  <c:v>0.35158566201744679</c:v>
                </c:pt>
                <c:pt idx="291">
                  <c:v>0.50525185338135348</c:v>
                </c:pt>
                <c:pt idx="292">
                  <c:v>0.48595737604395273</c:v>
                </c:pt>
                <c:pt idx="293">
                  <c:v>0.41213188201750972</c:v>
                </c:pt>
                <c:pt idx="294">
                  <c:v>0.42252182927964033</c:v>
                </c:pt>
                <c:pt idx="295">
                  <c:v>0.48561521346604086</c:v>
                </c:pt>
                <c:pt idx="296">
                  <c:v>0.44870303055453709</c:v>
                </c:pt>
                <c:pt idx="297">
                  <c:v>0.47573840737555206</c:v>
                </c:pt>
                <c:pt idx="298">
                  <c:v>0.47498135017599996</c:v>
                </c:pt>
                <c:pt idx="299">
                  <c:v>0.48892420671832171</c:v>
                </c:pt>
                <c:pt idx="300">
                  <c:v>0.38029707632673049</c:v>
                </c:pt>
                <c:pt idx="301">
                  <c:v>0.44378083466200557</c:v>
                </c:pt>
                <c:pt idx="302">
                  <c:v>0.4565267768537894</c:v>
                </c:pt>
                <c:pt idx="303">
                  <c:v>0.39314342802456348</c:v>
                </c:pt>
                <c:pt idx="304">
                  <c:v>0.40928352438136306</c:v>
                </c:pt>
                <c:pt idx="305">
                  <c:v>0.40059941417435874</c:v>
                </c:pt>
                <c:pt idx="306">
                  <c:v>0.42681363145770523</c:v>
                </c:pt>
                <c:pt idx="307">
                  <c:v>0.37627206333505347</c:v>
                </c:pt>
                <c:pt idx="308">
                  <c:v>0.37238656960584793</c:v>
                </c:pt>
                <c:pt idx="309">
                  <c:v>0.40770756299405964</c:v>
                </c:pt>
                <c:pt idx="310">
                  <c:v>0.34858888271877375</c:v>
                </c:pt>
                <c:pt idx="311">
                  <c:v>0.3410806909206805</c:v>
                </c:pt>
                <c:pt idx="312">
                  <c:v>0.37127078880865949</c:v>
                </c:pt>
                <c:pt idx="313">
                  <c:v>0.40364558211490953</c:v>
                </c:pt>
                <c:pt idx="314">
                  <c:v>0.41337598295259581</c:v>
                </c:pt>
                <c:pt idx="315">
                  <c:v>0.42275783921749799</c:v>
                </c:pt>
                <c:pt idx="316">
                  <c:v>0.42704218571151986</c:v>
                </c:pt>
                <c:pt idx="317">
                  <c:v>0.39942331800088682</c:v>
                </c:pt>
                <c:pt idx="318">
                  <c:v>0.42250440104360587</c:v>
                </c:pt>
                <c:pt idx="319">
                  <c:v>0.41890081569261395</c:v>
                </c:pt>
                <c:pt idx="320">
                  <c:v>0.42867465690805273</c:v>
                </c:pt>
                <c:pt idx="321">
                  <c:v>0.41685854240620768</c:v>
                </c:pt>
                <c:pt idx="322">
                  <c:v>0.42096861543936714</c:v>
                </c:pt>
                <c:pt idx="323">
                  <c:v>0.31871997396069518</c:v>
                </c:pt>
                <c:pt idx="324">
                  <c:v>0.36550113694905606</c:v>
                </c:pt>
                <c:pt idx="325">
                  <c:v>0.39592507249983355</c:v>
                </c:pt>
                <c:pt idx="326">
                  <c:v>0.38400449498153078</c:v>
                </c:pt>
                <c:pt idx="327">
                  <c:v>0.45173790628835642</c:v>
                </c:pt>
                <c:pt idx="328">
                  <c:v>0.44238392198918486</c:v>
                </c:pt>
                <c:pt idx="329">
                  <c:v>0.39371708132023542</c:v>
                </c:pt>
                <c:pt idx="330">
                  <c:v>0.40959639889781274</c:v>
                </c:pt>
                <c:pt idx="331">
                  <c:v>0.32235228485527267</c:v>
                </c:pt>
                <c:pt idx="332">
                  <c:v>0.35214816244053293</c:v>
                </c:pt>
                <c:pt idx="333">
                  <c:v>0.32102116539491843</c:v>
                </c:pt>
                <c:pt idx="334">
                  <c:v>0.26249270222121868</c:v>
                </c:pt>
                <c:pt idx="335">
                  <c:v>0.26015107285202399</c:v>
                </c:pt>
                <c:pt idx="336">
                  <c:v>0.3836497118000235</c:v>
                </c:pt>
                <c:pt idx="337">
                  <c:v>0.19122848322722452</c:v>
                </c:pt>
                <c:pt idx="338">
                  <c:v>0.22288813231588289</c:v>
                </c:pt>
                <c:pt idx="339">
                  <c:v>0.37840037110364544</c:v>
                </c:pt>
                <c:pt idx="340">
                  <c:v>0.25117962666025107</c:v>
                </c:pt>
                <c:pt idx="341">
                  <c:v>0.36289577360567482</c:v>
                </c:pt>
                <c:pt idx="342">
                  <c:v>0.36418525341902164</c:v>
                </c:pt>
                <c:pt idx="343">
                  <c:v>0.34261962180498362</c:v>
                </c:pt>
                <c:pt idx="344">
                  <c:v>0.39998813405423261</c:v>
                </c:pt>
                <c:pt idx="345">
                  <c:v>0.34857054908135221</c:v>
                </c:pt>
                <c:pt idx="346">
                  <c:v>0.32349423123401277</c:v>
                </c:pt>
                <c:pt idx="347">
                  <c:v>0.39419836502936012</c:v>
                </c:pt>
                <c:pt idx="348">
                  <c:v>0.35878898744623233</c:v>
                </c:pt>
                <c:pt idx="349">
                  <c:v>0.42800312585708744</c:v>
                </c:pt>
                <c:pt idx="350">
                  <c:v>0.34192610445527194</c:v>
                </c:pt>
                <c:pt idx="351">
                  <c:v>0.38925035135728958</c:v>
                </c:pt>
                <c:pt idx="352">
                  <c:v>0.31820947131751853</c:v>
                </c:pt>
                <c:pt idx="353">
                  <c:v>0.40827266538710083</c:v>
                </c:pt>
                <c:pt idx="354">
                  <c:v>0.29769293633686933</c:v>
                </c:pt>
                <c:pt idx="355">
                  <c:v>0.37488539104105723</c:v>
                </c:pt>
                <c:pt idx="356">
                  <c:v>0.40117439769062302</c:v>
                </c:pt>
                <c:pt idx="357">
                  <c:v>0.42414899955376162</c:v>
                </c:pt>
                <c:pt idx="358">
                  <c:v>0.3902851970453044</c:v>
                </c:pt>
                <c:pt idx="359">
                  <c:v>0.51945210052888358</c:v>
                </c:pt>
                <c:pt idx="360">
                  <c:v>0.49981936159445528</c:v>
                </c:pt>
                <c:pt idx="361">
                  <c:v>0.54031872002150028</c:v>
                </c:pt>
                <c:pt idx="362">
                  <c:v>0.44908752996141532</c:v>
                </c:pt>
                <c:pt idx="363">
                  <c:v>0.4776716552926632</c:v>
                </c:pt>
                <c:pt idx="364">
                  <c:v>0.45114856494235844</c:v>
                </c:pt>
                <c:pt idx="365">
                  <c:v>0.44450026199719239</c:v>
                </c:pt>
                <c:pt idx="366">
                  <c:v>0.49092090536154576</c:v>
                </c:pt>
                <c:pt idx="367">
                  <c:v>0.48648184357679614</c:v>
                </c:pt>
                <c:pt idx="368">
                  <c:v>0.68188424603550124</c:v>
                </c:pt>
                <c:pt idx="369">
                  <c:v>0.59597507427475582</c:v>
                </c:pt>
                <c:pt idx="370">
                  <c:v>0.58114084461991622</c:v>
                </c:pt>
                <c:pt idx="371">
                  <c:v>0.58536986617547337</c:v>
                </c:pt>
                <c:pt idx="372">
                  <c:v>0.54954183228386699</c:v>
                </c:pt>
                <c:pt idx="373">
                  <c:v>0.49548047849475341</c:v>
                </c:pt>
                <c:pt idx="374">
                  <c:v>0.58994419291105737</c:v>
                </c:pt>
                <c:pt idx="375">
                  <c:v>0.60130484824962638</c:v>
                </c:pt>
                <c:pt idx="376">
                  <c:v>0.55016746498242708</c:v>
                </c:pt>
                <c:pt idx="377">
                  <c:v>0.56704290034257221</c:v>
                </c:pt>
                <c:pt idx="378">
                  <c:v>0.60395146678291523</c:v>
                </c:pt>
                <c:pt idx="379">
                  <c:v>0.61812335737373936</c:v>
                </c:pt>
                <c:pt idx="380">
                  <c:v>0.67600172776433787</c:v>
                </c:pt>
                <c:pt idx="381">
                  <c:v>0.65639630733504206</c:v>
                </c:pt>
                <c:pt idx="382">
                  <c:v>0.67852125402068741</c:v>
                </c:pt>
                <c:pt idx="383">
                  <c:v>0.6341531621683939</c:v>
                </c:pt>
                <c:pt idx="384">
                  <c:v>0.65313131246541534</c:v>
                </c:pt>
                <c:pt idx="385">
                  <c:v>0.65089005295287827</c:v>
                </c:pt>
                <c:pt idx="386">
                  <c:v>0.61749318888955695</c:v>
                </c:pt>
                <c:pt idx="387">
                  <c:v>0.6301121347965738</c:v>
                </c:pt>
                <c:pt idx="388">
                  <c:v>0.66534503134011946</c:v>
                </c:pt>
                <c:pt idx="389">
                  <c:v>0.6155445948114977</c:v>
                </c:pt>
                <c:pt idx="390">
                  <c:v>0.71115741877996608</c:v>
                </c:pt>
                <c:pt idx="391">
                  <c:v>0.60479511033310684</c:v>
                </c:pt>
                <c:pt idx="392">
                  <c:v>0.63803863836718744</c:v>
                </c:pt>
                <c:pt idx="393">
                  <c:v>0.64953876646750319</c:v>
                </c:pt>
                <c:pt idx="394">
                  <c:v>0.57458471514297249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BD-45BC-8E07-EB1FCCEF0A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5563568"/>
        <c:axId val="585569800"/>
      </c:lineChart>
      <c:lineChart>
        <c:grouping val="standard"/>
        <c:varyColors val="0"/>
        <c:ser>
          <c:idx val="1"/>
          <c:order val="1"/>
          <c:tx>
            <c:v>AnR VLR</c:v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运行数据!$A$7:$A$401</c:f>
              <c:numCache>
                <c:formatCode>m/d/yyyy</c:formatCode>
                <c:ptCount val="395"/>
                <c:pt idx="0">
                  <c:v>43424</c:v>
                </c:pt>
                <c:pt idx="1">
                  <c:v>43425</c:v>
                </c:pt>
                <c:pt idx="2">
                  <c:v>43426</c:v>
                </c:pt>
                <c:pt idx="3">
                  <c:v>43427</c:v>
                </c:pt>
                <c:pt idx="4">
                  <c:v>43428</c:v>
                </c:pt>
                <c:pt idx="5">
                  <c:v>43429</c:v>
                </c:pt>
                <c:pt idx="6">
                  <c:v>43430</c:v>
                </c:pt>
                <c:pt idx="7">
                  <c:v>43431</c:v>
                </c:pt>
                <c:pt idx="8">
                  <c:v>43432</c:v>
                </c:pt>
                <c:pt idx="9">
                  <c:v>43433</c:v>
                </c:pt>
                <c:pt idx="10">
                  <c:v>43434</c:v>
                </c:pt>
                <c:pt idx="11">
                  <c:v>43435</c:v>
                </c:pt>
                <c:pt idx="12">
                  <c:v>43436</c:v>
                </c:pt>
                <c:pt idx="13">
                  <c:v>43437</c:v>
                </c:pt>
                <c:pt idx="14">
                  <c:v>43438</c:v>
                </c:pt>
                <c:pt idx="15">
                  <c:v>43439</c:v>
                </c:pt>
                <c:pt idx="16">
                  <c:v>43440</c:v>
                </c:pt>
                <c:pt idx="17">
                  <c:v>43441</c:v>
                </c:pt>
                <c:pt idx="18">
                  <c:v>43442</c:v>
                </c:pt>
                <c:pt idx="19">
                  <c:v>43443</c:v>
                </c:pt>
                <c:pt idx="20">
                  <c:v>43444</c:v>
                </c:pt>
                <c:pt idx="21">
                  <c:v>43445</c:v>
                </c:pt>
                <c:pt idx="22">
                  <c:v>43446</c:v>
                </c:pt>
                <c:pt idx="23">
                  <c:v>43447</c:v>
                </c:pt>
                <c:pt idx="24">
                  <c:v>43448</c:v>
                </c:pt>
                <c:pt idx="25">
                  <c:v>43449</c:v>
                </c:pt>
                <c:pt idx="26">
                  <c:v>43450</c:v>
                </c:pt>
                <c:pt idx="27">
                  <c:v>43451</c:v>
                </c:pt>
                <c:pt idx="28">
                  <c:v>43452</c:v>
                </c:pt>
                <c:pt idx="29">
                  <c:v>43453</c:v>
                </c:pt>
                <c:pt idx="30">
                  <c:v>43454</c:v>
                </c:pt>
                <c:pt idx="31">
                  <c:v>43455</c:v>
                </c:pt>
                <c:pt idx="32">
                  <c:v>43456</c:v>
                </c:pt>
                <c:pt idx="33">
                  <c:v>43457</c:v>
                </c:pt>
                <c:pt idx="34">
                  <c:v>43458</c:v>
                </c:pt>
                <c:pt idx="35">
                  <c:v>43459</c:v>
                </c:pt>
                <c:pt idx="36">
                  <c:v>43460</c:v>
                </c:pt>
                <c:pt idx="37">
                  <c:v>43461</c:v>
                </c:pt>
                <c:pt idx="38">
                  <c:v>43462</c:v>
                </c:pt>
                <c:pt idx="39">
                  <c:v>43463</c:v>
                </c:pt>
                <c:pt idx="40">
                  <c:v>43464</c:v>
                </c:pt>
                <c:pt idx="41">
                  <c:v>43465</c:v>
                </c:pt>
                <c:pt idx="42">
                  <c:v>43466</c:v>
                </c:pt>
                <c:pt idx="43">
                  <c:v>43467</c:v>
                </c:pt>
                <c:pt idx="44">
                  <c:v>43468</c:v>
                </c:pt>
                <c:pt idx="45">
                  <c:v>43469</c:v>
                </c:pt>
                <c:pt idx="46">
                  <c:v>43470</c:v>
                </c:pt>
                <c:pt idx="47">
                  <c:v>43471</c:v>
                </c:pt>
                <c:pt idx="48">
                  <c:v>43472</c:v>
                </c:pt>
                <c:pt idx="49">
                  <c:v>43473</c:v>
                </c:pt>
                <c:pt idx="50">
                  <c:v>43474</c:v>
                </c:pt>
                <c:pt idx="51">
                  <c:v>43475</c:v>
                </c:pt>
                <c:pt idx="52">
                  <c:v>43476</c:v>
                </c:pt>
                <c:pt idx="53">
                  <c:v>43477</c:v>
                </c:pt>
                <c:pt idx="54">
                  <c:v>43478</c:v>
                </c:pt>
                <c:pt idx="55">
                  <c:v>43479</c:v>
                </c:pt>
                <c:pt idx="56">
                  <c:v>43480</c:v>
                </c:pt>
                <c:pt idx="57">
                  <c:v>43481</c:v>
                </c:pt>
                <c:pt idx="58">
                  <c:v>43482</c:v>
                </c:pt>
                <c:pt idx="59">
                  <c:v>43483</c:v>
                </c:pt>
                <c:pt idx="60">
                  <c:v>43484</c:v>
                </c:pt>
                <c:pt idx="61">
                  <c:v>43485</c:v>
                </c:pt>
                <c:pt idx="62">
                  <c:v>43486</c:v>
                </c:pt>
                <c:pt idx="63">
                  <c:v>43487</c:v>
                </c:pt>
                <c:pt idx="64">
                  <c:v>43488</c:v>
                </c:pt>
                <c:pt idx="65">
                  <c:v>43489</c:v>
                </c:pt>
                <c:pt idx="66">
                  <c:v>43490</c:v>
                </c:pt>
                <c:pt idx="67">
                  <c:v>43491</c:v>
                </c:pt>
                <c:pt idx="68">
                  <c:v>43492</c:v>
                </c:pt>
                <c:pt idx="69">
                  <c:v>43493</c:v>
                </c:pt>
                <c:pt idx="70">
                  <c:v>43494</c:v>
                </c:pt>
                <c:pt idx="71">
                  <c:v>43495</c:v>
                </c:pt>
                <c:pt idx="72">
                  <c:v>43496</c:v>
                </c:pt>
                <c:pt idx="73">
                  <c:v>43497</c:v>
                </c:pt>
                <c:pt idx="74">
                  <c:v>43498</c:v>
                </c:pt>
                <c:pt idx="75">
                  <c:v>43499</c:v>
                </c:pt>
                <c:pt idx="76">
                  <c:v>43500</c:v>
                </c:pt>
                <c:pt idx="77">
                  <c:v>43501</c:v>
                </c:pt>
                <c:pt idx="78">
                  <c:v>43502</c:v>
                </c:pt>
                <c:pt idx="79">
                  <c:v>43503</c:v>
                </c:pt>
                <c:pt idx="80">
                  <c:v>43504</c:v>
                </c:pt>
                <c:pt idx="81">
                  <c:v>43505</c:v>
                </c:pt>
                <c:pt idx="82">
                  <c:v>43506</c:v>
                </c:pt>
                <c:pt idx="83">
                  <c:v>43507</c:v>
                </c:pt>
                <c:pt idx="84">
                  <c:v>43508</c:v>
                </c:pt>
                <c:pt idx="85">
                  <c:v>43509</c:v>
                </c:pt>
                <c:pt idx="86">
                  <c:v>43510</c:v>
                </c:pt>
                <c:pt idx="87">
                  <c:v>43511</c:v>
                </c:pt>
                <c:pt idx="88">
                  <c:v>43512</c:v>
                </c:pt>
                <c:pt idx="89">
                  <c:v>43513</c:v>
                </c:pt>
                <c:pt idx="90">
                  <c:v>43514</c:v>
                </c:pt>
                <c:pt idx="91">
                  <c:v>43515</c:v>
                </c:pt>
                <c:pt idx="92">
                  <c:v>43516</c:v>
                </c:pt>
                <c:pt idx="93">
                  <c:v>43517</c:v>
                </c:pt>
                <c:pt idx="94">
                  <c:v>43518</c:v>
                </c:pt>
                <c:pt idx="95">
                  <c:v>43519</c:v>
                </c:pt>
                <c:pt idx="96">
                  <c:v>43520</c:v>
                </c:pt>
                <c:pt idx="97">
                  <c:v>43521</c:v>
                </c:pt>
                <c:pt idx="98">
                  <c:v>43522</c:v>
                </c:pt>
                <c:pt idx="99">
                  <c:v>43523</c:v>
                </c:pt>
                <c:pt idx="100">
                  <c:v>43524</c:v>
                </c:pt>
                <c:pt idx="101">
                  <c:v>43525</c:v>
                </c:pt>
                <c:pt idx="102">
                  <c:v>43526</c:v>
                </c:pt>
                <c:pt idx="103">
                  <c:v>43527</c:v>
                </c:pt>
                <c:pt idx="104">
                  <c:v>43528</c:v>
                </c:pt>
                <c:pt idx="105">
                  <c:v>43529</c:v>
                </c:pt>
                <c:pt idx="106">
                  <c:v>43530</c:v>
                </c:pt>
                <c:pt idx="107">
                  <c:v>43531</c:v>
                </c:pt>
                <c:pt idx="108">
                  <c:v>43532</c:v>
                </c:pt>
                <c:pt idx="109">
                  <c:v>43533</c:v>
                </c:pt>
                <c:pt idx="110">
                  <c:v>43534</c:v>
                </c:pt>
                <c:pt idx="111">
                  <c:v>43535</c:v>
                </c:pt>
                <c:pt idx="112">
                  <c:v>43536</c:v>
                </c:pt>
                <c:pt idx="113">
                  <c:v>43537</c:v>
                </c:pt>
                <c:pt idx="114">
                  <c:v>43538</c:v>
                </c:pt>
                <c:pt idx="115">
                  <c:v>43539</c:v>
                </c:pt>
                <c:pt idx="116">
                  <c:v>43540</c:v>
                </c:pt>
                <c:pt idx="117">
                  <c:v>43541</c:v>
                </c:pt>
                <c:pt idx="118">
                  <c:v>43542</c:v>
                </c:pt>
                <c:pt idx="119">
                  <c:v>43543</c:v>
                </c:pt>
                <c:pt idx="120">
                  <c:v>43544</c:v>
                </c:pt>
                <c:pt idx="121">
                  <c:v>43545</c:v>
                </c:pt>
                <c:pt idx="122">
                  <c:v>43546</c:v>
                </c:pt>
                <c:pt idx="123">
                  <c:v>43547</c:v>
                </c:pt>
                <c:pt idx="124">
                  <c:v>43548</c:v>
                </c:pt>
                <c:pt idx="125">
                  <c:v>43549</c:v>
                </c:pt>
                <c:pt idx="126">
                  <c:v>43550</c:v>
                </c:pt>
                <c:pt idx="127">
                  <c:v>43551</c:v>
                </c:pt>
                <c:pt idx="128">
                  <c:v>43552</c:v>
                </c:pt>
                <c:pt idx="129">
                  <c:v>43553</c:v>
                </c:pt>
                <c:pt idx="130">
                  <c:v>43554</c:v>
                </c:pt>
                <c:pt idx="131">
                  <c:v>43555</c:v>
                </c:pt>
                <c:pt idx="132">
                  <c:v>43556</c:v>
                </c:pt>
                <c:pt idx="133">
                  <c:v>43557</c:v>
                </c:pt>
                <c:pt idx="134">
                  <c:v>43558</c:v>
                </c:pt>
                <c:pt idx="135">
                  <c:v>43559</c:v>
                </c:pt>
                <c:pt idx="136">
                  <c:v>43560</c:v>
                </c:pt>
                <c:pt idx="137">
                  <c:v>43561</c:v>
                </c:pt>
                <c:pt idx="138">
                  <c:v>43562</c:v>
                </c:pt>
                <c:pt idx="139">
                  <c:v>43563</c:v>
                </c:pt>
                <c:pt idx="140">
                  <c:v>43564</c:v>
                </c:pt>
                <c:pt idx="141">
                  <c:v>43565</c:v>
                </c:pt>
                <c:pt idx="142">
                  <c:v>43566</c:v>
                </c:pt>
                <c:pt idx="143">
                  <c:v>43567</c:v>
                </c:pt>
                <c:pt idx="144">
                  <c:v>43568</c:v>
                </c:pt>
                <c:pt idx="145">
                  <c:v>43569</c:v>
                </c:pt>
                <c:pt idx="146">
                  <c:v>43570</c:v>
                </c:pt>
                <c:pt idx="147">
                  <c:v>43571</c:v>
                </c:pt>
                <c:pt idx="148">
                  <c:v>43572</c:v>
                </c:pt>
                <c:pt idx="149">
                  <c:v>43573</c:v>
                </c:pt>
                <c:pt idx="150">
                  <c:v>43574</c:v>
                </c:pt>
                <c:pt idx="151">
                  <c:v>43575</c:v>
                </c:pt>
                <c:pt idx="152">
                  <c:v>43576</c:v>
                </c:pt>
                <c:pt idx="153">
                  <c:v>43577</c:v>
                </c:pt>
                <c:pt idx="154">
                  <c:v>43578</c:v>
                </c:pt>
                <c:pt idx="155">
                  <c:v>43579</c:v>
                </c:pt>
                <c:pt idx="156">
                  <c:v>43580</c:v>
                </c:pt>
                <c:pt idx="157">
                  <c:v>43581</c:v>
                </c:pt>
                <c:pt idx="158">
                  <c:v>43582</c:v>
                </c:pt>
                <c:pt idx="159">
                  <c:v>43583</c:v>
                </c:pt>
                <c:pt idx="160">
                  <c:v>43584</c:v>
                </c:pt>
                <c:pt idx="161">
                  <c:v>43585</c:v>
                </c:pt>
                <c:pt idx="162">
                  <c:v>43586</c:v>
                </c:pt>
                <c:pt idx="163">
                  <c:v>43587</c:v>
                </c:pt>
                <c:pt idx="164">
                  <c:v>43588</c:v>
                </c:pt>
                <c:pt idx="165">
                  <c:v>43589</c:v>
                </c:pt>
                <c:pt idx="166">
                  <c:v>43590</c:v>
                </c:pt>
                <c:pt idx="167">
                  <c:v>43591</c:v>
                </c:pt>
                <c:pt idx="168">
                  <c:v>43592</c:v>
                </c:pt>
                <c:pt idx="169">
                  <c:v>43593</c:v>
                </c:pt>
                <c:pt idx="170">
                  <c:v>43594</c:v>
                </c:pt>
                <c:pt idx="171">
                  <c:v>43595</c:v>
                </c:pt>
                <c:pt idx="172">
                  <c:v>43596</c:v>
                </c:pt>
                <c:pt idx="173">
                  <c:v>43597</c:v>
                </c:pt>
                <c:pt idx="174">
                  <c:v>43598</c:v>
                </c:pt>
                <c:pt idx="175">
                  <c:v>43599</c:v>
                </c:pt>
                <c:pt idx="176">
                  <c:v>43600</c:v>
                </c:pt>
                <c:pt idx="177">
                  <c:v>43601</c:v>
                </c:pt>
                <c:pt idx="178">
                  <c:v>43602</c:v>
                </c:pt>
                <c:pt idx="179">
                  <c:v>43603</c:v>
                </c:pt>
                <c:pt idx="180">
                  <c:v>43604</c:v>
                </c:pt>
                <c:pt idx="181">
                  <c:v>43605</c:v>
                </c:pt>
                <c:pt idx="182">
                  <c:v>43606</c:v>
                </c:pt>
                <c:pt idx="183">
                  <c:v>43607</c:v>
                </c:pt>
                <c:pt idx="184">
                  <c:v>43608</c:v>
                </c:pt>
                <c:pt idx="185">
                  <c:v>43609</c:v>
                </c:pt>
                <c:pt idx="186">
                  <c:v>43610</c:v>
                </c:pt>
                <c:pt idx="187">
                  <c:v>43611</c:v>
                </c:pt>
                <c:pt idx="188">
                  <c:v>43612</c:v>
                </c:pt>
                <c:pt idx="189">
                  <c:v>43613</c:v>
                </c:pt>
                <c:pt idx="190">
                  <c:v>43614</c:v>
                </c:pt>
                <c:pt idx="191">
                  <c:v>43615</c:v>
                </c:pt>
                <c:pt idx="192">
                  <c:v>43616</c:v>
                </c:pt>
                <c:pt idx="193">
                  <c:v>43617</c:v>
                </c:pt>
                <c:pt idx="194">
                  <c:v>43618</c:v>
                </c:pt>
                <c:pt idx="195">
                  <c:v>43619</c:v>
                </c:pt>
                <c:pt idx="196">
                  <c:v>43620</c:v>
                </c:pt>
                <c:pt idx="197">
                  <c:v>43621</c:v>
                </c:pt>
                <c:pt idx="198">
                  <c:v>43622</c:v>
                </c:pt>
                <c:pt idx="199">
                  <c:v>43623</c:v>
                </c:pt>
                <c:pt idx="200">
                  <c:v>43624</c:v>
                </c:pt>
                <c:pt idx="201">
                  <c:v>43625</c:v>
                </c:pt>
                <c:pt idx="202">
                  <c:v>43626</c:v>
                </c:pt>
                <c:pt idx="203">
                  <c:v>43627</c:v>
                </c:pt>
                <c:pt idx="204">
                  <c:v>43628</c:v>
                </c:pt>
                <c:pt idx="205">
                  <c:v>43629</c:v>
                </c:pt>
                <c:pt idx="206">
                  <c:v>43630</c:v>
                </c:pt>
                <c:pt idx="207">
                  <c:v>43631</c:v>
                </c:pt>
                <c:pt idx="208">
                  <c:v>43632</c:v>
                </c:pt>
                <c:pt idx="209">
                  <c:v>43633</c:v>
                </c:pt>
                <c:pt idx="210">
                  <c:v>43634</c:v>
                </c:pt>
                <c:pt idx="211">
                  <c:v>43635</c:v>
                </c:pt>
                <c:pt idx="212">
                  <c:v>43636</c:v>
                </c:pt>
                <c:pt idx="213">
                  <c:v>43637</c:v>
                </c:pt>
                <c:pt idx="214">
                  <c:v>43638</c:v>
                </c:pt>
                <c:pt idx="215">
                  <c:v>43639</c:v>
                </c:pt>
                <c:pt idx="216">
                  <c:v>43640</c:v>
                </c:pt>
                <c:pt idx="217">
                  <c:v>43641</c:v>
                </c:pt>
                <c:pt idx="218">
                  <c:v>43642</c:v>
                </c:pt>
                <c:pt idx="219">
                  <c:v>43643</c:v>
                </c:pt>
                <c:pt idx="220">
                  <c:v>43644</c:v>
                </c:pt>
                <c:pt idx="221">
                  <c:v>43645</c:v>
                </c:pt>
                <c:pt idx="222">
                  <c:v>43646</c:v>
                </c:pt>
                <c:pt idx="223">
                  <c:v>43647</c:v>
                </c:pt>
                <c:pt idx="224">
                  <c:v>43648</c:v>
                </c:pt>
                <c:pt idx="225">
                  <c:v>43649</c:v>
                </c:pt>
                <c:pt idx="226">
                  <c:v>43650</c:v>
                </c:pt>
                <c:pt idx="227">
                  <c:v>43651</c:v>
                </c:pt>
                <c:pt idx="228">
                  <c:v>43652</c:v>
                </c:pt>
                <c:pt idx="229">
                  <c:v>43653</c:v>
                </c:pt>
                <c:pt idx="230">
                  <c:v>43654</c:v>
                </c:pt>
                <c:pt idx="231">
                  <c:v>43655</c:v>
                </c:pt>
                <c:pt idx="232">
                  <c:v>43656</c:v>
                </c:pt>
                <c:pt idx="233">
                  <c:v>43657</c:v>
                </c:pt>
                <c:pt idx="234">
                  <c:v>43658</c:v>
                </c:pt>
                <c:pt idx="235">
                  <c:v>43659</c:v>
                </c:pt>
                <c:pt idx="236">
                  <c:v>43660</c:v>
                </c:pt>
                <c:pt idx="237">
                  <c:v>43661</c:v>
                </c:pt>
                <c:pt idx="238">
                  <c:v>43662</c:v>
                </c:pt>
                <c:pt idx="239">
                  <c:v>43663</c:v>
                </c:pt>
                <c:pt idx="240">
                  <c:v>43664</c:v>
                </c:pt>
                <c:pt idx="241">
                  <c:v>43665</c:v>
                </c:pt>
                <c:pt idx="242">
                  <c:v>43666</c:v>
                </c:pt>
                <c:pt idx="243">
                  <c:v>43667</c:v>
                </c:pt>
                <c:pt idx="244">
                  <c:v>43668</c:v>
                </c:pt>
                <c:pt idx="245">
                  <c:v>43669</c:v>
                </c:pt>
                <c:pt idx="246">
                  <c:v>43670</c:v>
                </c:pt>
                <c:pt idx="247">
                  <c:v>43671</c:v>
                </c:pt>
                <c:pt idx="248">
                  <c:v>43672</c:v>
                </c:pt>
                <c:pt idx="249">
                  <c:v>43673</c:v>
                </c:pt>
                <c:pt idx="250">
                  <c:v>43674</c:v>
                </c:pt>
                <c:pt idx="251">
                  <c:v>43675</c:v>
                </c:pt>
                <c:pt idx="252">
                  <c:v>43676</c:v>
                </c:pt>
                <c:pt idx="253">
                  <c:v>43677</c:v>
                </c:pt>
                <c:pt idx="254">
                  <c:v>43678</c:v>
                </c:pt>
                <c:pt idx="255">
                  <c:v>43679</c:v>
                </c:pt>
                <c:pt idx="256">
                  <c:v>43680</c:v>
                </c:pt>
                <c:pt idx="257">
                  <c:v>43681</c:v>
                </c:pt>
                <c:pt idx="258">
                  <c:v>43682</c:v>
                </c:pt>
                <c:pt idx="259">
                  <c:v>43683</c:v>
                </c:pt>
                <c:pt idx="260">
                  <c:v>43684</c:v>
                </c:pt>
                <c:pt idx="261">
                  <c:v>43685</c:v>
                </c:pt>
                <c:pt idx="262">
                  <c:v>43686</c:v>
                </c:pt>
                <c:pt idx="263">
                  <c:v>43687</c:v>
                </c:pt>
                <c:pt idx="264">
                  <c:v>43688</c:v>
                </c:pt>
                <c:pt idx="265">
                  <c:v>43689</c:v>
                </c:pt>
                <c:pt idx="266">
                  <c:v>43690</c:v>
                </c:pt>
                <c:pt idx="267">
                  <c:v>43691</c:v>
                </c:pt>
                <c:pt idx="268">
                  <c:v>43692</c:v>
                </c:pt>
                <c:pt idx="269">
                  <c:v>43693</c:v>
                </c:pt>
                <c:pt idx="270">
                  <c:v>43694</c:v>
                </c:pt>
                <c:pt idx="271">
                  <c:v>43695</c:v>
                </c:pt>
                <c:pt idx="272">
                  <c:v>43696</c:v>
                </c:pt>
                <c:pt idx="273">
                  <c:v>43697</c:v>
                </c:pt>
                <c:pt idx="274">
                  <c:v>43698</c:v>
                </c:pt>
                <c:pt idx="275">
                  <c:v>43699</c:v>
                </c:pt>
                <c:pt idx="276">
                  <c:v>43700</c:v>
                </c:pt>
                <c:pt idx="277">
                  <c:v>43701</c:v>
                </c:pt>
                <c:pt idx="278">
                  <c:v>43702</c:v>
                </c:pt>
                <c:pt idx="279">
                  <c:v>43703</c:v>
                </c:pt>
                <c:pt idx="280">
                  <c:v>43704</c:v>
                </c:pt>
                <c:pt idx="281">
                  <c:v>43705</c:v>
                </c:pt>
                <c:pt idx="282">
                  <c:v>43706</c:v>
                </c:pt>
                <c:pt idx="283">
                  <c:v>43707</c:v>
                </c:pt>
                <c:pt idx="284">
                  <c:v>43708</c:v>
                </c:pt>
                <c:pt idx="285">
                  <c:v>43709</c:v>
                </c:pt>
                <c:pt idx="286">
                  <c:v>43710</c:v>
                </c:pt>
                <c:pt idx="287">
                  <c:v>43711</c:v>
                </c:pt>
                <c:pt idx="288">
                  <c:v>43712</c:v>
                </c:pt>
                <c:pt idx="289">
                  <c:v>43713</c:v>
                </c:pt>
                <c:pt idx="290">
                  <c:v>43714</c:v>
                </c:pt>
                <c:pt idx="291">
                  <c:v>43715</c:v>
                </c:pt>
                <c:pt idx="292">
                  <c:v>43716</c:v>
                </c:pt>
                <c:pt idx="293">
                  <c:v>43717</c:v>
                </c:pt>
                <c:pt idx="294">
                  <c:v>43718</c:v>
                </c:pt>
                <c:pt idx="295">
                  <c:v>43719</c:v>
                </c:pt>
                <c:pt idx="296">
                  <c:v>43720</c:v>
                </c:pt>
                <c:pt idx="297">
                  <c:v>43721</c:v>
                </c:pt>
                <c:pt idx="298">
                  <c:v>43722</c:v>
                </c:pt>
                <c:pt idx="299">
                  <c:v>43723</c:v>
                </c:pt>
                <c:pt idx="300">
                  <c:v>43724</c:v>
                </c:pt>
                <c:pt idx="301">
                  <c:v>43725</c:v>
                </c:pt>
                <c:pt idx="302">
                  <c:v>43726</c:v>
                </c:pt>
                <c:pt idx="303">
                  <c:v>43727</c:v>
                </c:pt>
                <c:pt idx="304">
                  <c:v>43728</c:v>
                </c:pt>
                <c:pt idx="305">
                  <c:v>43729</c:v>
                </c:pt>
                <c:pt idx="306">
                  <c:v>43730</c:v>
                </c:pt>
                <c:pt idx="307">
                  <c:v>43731</c:v>
                </c:pt>
                <c:pt idx="308">
                  <c:v>43732</c:v>
                </c:pt>
                <c:pt idx="309">
                  <c:v>43733</c:v>
                </c:pt>
                <c:pt idx="310">
                  <c:v>43734</c:v>
                </c:pt>
                <c:pt idx="311">
                  <c:v>43735</c:v>
                </c:pt>
                <c:pt idx="312">
                  <c:v>43736</c:v>
                </c:pt>
                <c:pt idx="313">
                  <c:v>43737</c:v>
                </c:pt>
                <c:pt idx="314">
                  <c:v>43738</c:v>
                </c:pt>
                <c:pt idx="315">
                  <c:v>43739</c:v>
                </c:pt>
                <c:pt idx="316">
                  <c:v>43740</c:v>
                </c:pt>
                <c:pt idx="317">
                  <c:v>43741</c:v>
                </c:pt>
                <c:pt idx="318">
                  <c:v>43742</c:v>
                </c:pt>
                <c:pt idx="319">
                  <c:v>43743</c:v>
                </c:pt>
                <c:pt idx="320">
                  <c:v>43744</c:v>
                </c:pt>
                <c:pt idx="321">
                  <c:v>43745</c:v>
                </c:pt>
                <c:pt idx="322">
                  <c:v>43746</c:v>
                </c:pt>
                <c:pt idx="323">
                  <c:v>43747</c:v>
                </c:pt>
                <c:pt idx="324">
                  <c:v>43748</c:v>
                </c:pt>
                <c:pt idx="325">
                  <c:v>43749</c:v>
                </c:pt>
                <c:pt idx="326">
                  <c:v>43750</c:v>
                </c:pt>
                <c:pt idx="327">
                  <c:v>43751</c:v>
                </c:pt>
                <c:pt idx="328">
                  <c:v>43752</c:v>
                </c:pt>
                <c:pt idx="329">
                  <c:v>43753</c:v>
                </c:pt>
                <c:pt idx="330">
                  <c:v>43754</c:v>
                </c:pt>
                <c:pt idx="331">
                  <c:v>43755</c:v>
                </c:pt>
                <c:pt idx="332">
                  <c:v>43756</c:v>
                </c:pt>
                <c:pt idx="333">
                  <c:v>43757</c:v>
                </c:pt>
                <c:pt idx="334">
                  <c:v>43758</c:v>
                </c:pt>
                <c:pt idx="335">
                  <c:v>43759</c:v>
                </c:pt>
                <c:pt idx="336">
                  <c:v>43760</c:v>
                </c:pt>
                <c:pt idx="337">
                  <c:v>43761</c:v>
                </c:pt>
                <c:pt idx="338">
                  <c:v>43762</c:v>
                </c:pt>
                <c:pt idx="339">
                  <c:v>43763</c:v>
                </c:pt>
                <c:pt idx="340">
                  <c:v>43764</c:v>
                </c:pt>
                <c:pt idx="341">
                  <c:v>43765</c:v>
                </c:pt>
                <c:pt idx="342">
                  <c:v>43766</c:v>
                </c:pt>
                <c:pt idx="343">
                  <c:v>43767</c:v>
                </c:pt>
                <c:pt idx="344">
                  <c:v>43768</c:v>
                </c:pt>
                <c:pt idx="345">
                  <c:v>43769</c:v>
                </c:pt>
                <c:pt idx="346">
                  <c:v>43770</c:v>
                </c:pt>
                <c:pt idx="347">
                  <c:v>43771</c:v>
                </c:pt>
                <c:pt idx="348">
                  <c:v>43772</c:v>
                </c:pt>
                <c:pt idx="349">
                  <c:v>43773</c:v>
                </c:pt>
                <c:pt idx="350">
                  <c:v>43774</c:v>
                </c:pt>
                <c:pt idx="351">
                  <c:v>43775</c:v>
                </c:pt>
                <c:pt idx="352">
                  <c:v>43776</c:v>
                </c:pt>
                <c:pt idx="353">
                  <c:v>43777</c:v>
                </c:pt>
                <c:pt idx="354">
                  <c:v>43778</c:v>
                </c:pt>
                <c:pt idx="355">
                  <c:v>43779</c:v>
                </c:pt>
                <c:pt idx="356">
                  <c:v>43780</c:v>
                </c:pt>
                <c:pt idx="357">
                  <c:v>43781</c:v>
                </c:pt>
                <c:pt idx="358">
                  <c:v>43782</c:v>
                </c:pt>
                <c:pt idx="359">
                  <c:v>43783</c:v>
                </c:pt>
                <c:pt idx="360">
                  <c:v>43784</c:v>
                </c:pt>
                <c:pt idx="361">
                  <c:v>43785</c:v>
                </c:pt>
                <c:pt idx="362">
                  <c:v>43786</c:v>
                </c:pt>
                <c:pt idx="363">
                  <c:v>43787</c:v>
                </c:pt>
                <c:pt idx="364">
                  <c:v>43788</c:v>
                </c:pt>
                <c:pt idx="365">
                  <c:v>43789</c:v>
                </c:pt>
                <c:pt idx="366">
                  <c:v>43790</c:v>
                </c:pt>
                <c:pt idx="367">
                  <c:v>43791</c:v>
                </c:pt>
                <c:pt idx="368">
                  <c:v>43792</c:v>
                </c:pt>
                <c:pt idx="369">
                  <c:v>43793</c:v>
                </c:pt>
                <c:pt idx="370">
                  <c:v>43794</c:v>
                </c:pt>
                <c:pt idx="371">
                  <c:v>43795</c:v>
                </c:pt>
                <c:pt idx="372">
                  <c:v>43796</c:v>
                </c:pt>
                <c:pt idx="373">
                  <c:v>43797</c:v>
                </c:pt>
                <c:pt idx="374">
                  <c:v>43798</c:v>
                </c:pt>
                <c:pt idx="375">
                  <c:v>43799</c:v>
                </c:pt>
                <c:pt idx="376">
                  <c:v>43800</c:v>
                </c:pt>
                <c:pt idx="377">
                  <c:v>43801</c:v>
                </c:pt>
                <c:pt idx="378">
                  <c:v>43802</c:v>
                </c:pt>
                <c:pt idx="379">
                  <c:v>43803</c:v>
                </c:pt>
                <c:pt idx="380">
                  <c:v>43804</c:v>
                </c:pt>
                <c:pt idx="381">
                  <c:v>43805</c:v>
                </c:pt>
                <c:pt idx="382">
                  <c:v>43806</c:v>
                </c:pt>
                <c:pt idx="383">
                  <c:v>43807</c:v>
                </c:pt>
                <c:pt idx="384">
                  <c:v>43808</c:v>
                </c:pt>
                <c:pt idx="385">
                  <c:v>43809</c:v>
                </c:pt>
                <c:pt idx="386">
                  <c:v>43810</c:v>
                </c:pt>
                <c:pt idx="387">
                  <c:v>43811</c:v>
                </c:pt>
                <c:pt idx="388">
                  <c:v>43812</c:v>
                </c:pt>
                <c:pt idx="389">
                  <c:v>43813</c:v>
                </c:pt>
                <c:pt idx="390">
                  <c:v>43814</c:v>
                </c:pt>
                <c:pt idx="391">
                  <c:v>43815</c:v>
                </c:pt>
                <c:pt idx="392">
                  <c:v>43816</c:v>
                </c:pt>
                <c:pt idx="393">
                  <c:v>43817</c:v>
                </c:pt>
                <c:pt idx="394">
                  <c:v>43818</c:v>
                </c:pt>
              </c:numCache>
            </c:numRef>
          </c:cat>
          <c:val>
            <c:numRef>
              <c:f>运行数据!$EF$7:$EF$401</c:f>
              <c:numCache>
                <c:formatCode>0.00</c:formatCode>
                <c:ptCount val="395"/>
                <c:pt idx="0">
                  <c:v>5.6805636347765445</c:v>
                </c:pt>
                <c:pt idx="1">
                  <c:v>5.5957903817122938</c:v>
                </c:pt>
                <c:pt idx="2">
                  <c:v>6.5699191775355983</c:v>
                </c:pt>
                <c:pt idx="3">
                  <c:v>5.8000694656130545</c:v>
                </c:pt>
                <c:pt idx="4">
                  <c:v>5.2197673390471175</c:v>
                </c:pt>
                <c:pt idx="5">
                  <c:v>5.8615578775216299</c:v>
                </c:pt>
                <c:pt idx="6">
                  <c:v>5.6531557515277564</c:v>
                </c:pt>
                <c:pt idx="7">
                  <c:v>5.8386431178490401</c:v>
                </c:pt>
                <c:pt idx="8">
                  <c:v>5.6779847692882974</c:v>
                </c:pt>
                <c:pt idx="9">
                  <c:v>5.8938354926475354</c:v>
                </c:pt>
                <c:pt idx="10">
                  <c:v>5.194199790453335</c:v>
                </c:pt>
                <c:pt idx="11">
                  <c:v>5.8653954160374857</c:v>
                </c:pt>
                <c:pt idx="12">
                  <c:v>6.6835069345184372</c:v>
                </c:pt>
                <c:pt idx="13">
                  <c:v>6.3553947614813495</c:v>
                </c:pt>
                <c:pt idx="14">
                  <c:v>5.55203115527463</c:v>
                </c:pt>
                <c:pt idx="15">
                  <c:v>5.3538061659343592</c:v>
                </c:pt>
                <c:pt idx="16">
                  <c:v>5.8655930542974168</c:v>
                </c:pt>
                <c:pt idx="17">
                  <c:v>6.4190833502453906</c:v>
                </c:pt>
                <c:pt idx="18">
                  <c:v>5.6050964056022057</c:v>
                </c:pt>
                <c:pt idx="19">
                  <c:v>6.3619013400622038</c:v>
                </c:pt>
                <c:pt idx="20">
                  <c:v>5.8895142489822154</c:v>
                </c:pt>
                <c:pt idx="21">
                  <c:v>5.9701938948340141</c:v>
                </c:pt>
                <c:pt idx="22">
                  <c:v>5.993777511320026</c:v>
                </c:pt>
                <c:pt idx="23">
                  <c:v>4.6002100574688614</c:v>
                </c:pt>
                <c:pt idx="24">
                  <c:v>5.8860656372232931</c:v>
                </c:pt>
                <c:pt idx="25">
                  <c:v>5.5904325143912077</c:v>
                </c:pt>
                <c:pt idx="26">
                  <c:v>6.048657520895051</c:v>
                </c:pt>
                <c:pt idx="27">
                  <c:v>5.5016106698907139</c:v>
                </c:pt>
                <c:pt idx="28">
                  <c:v>5.5482847373020903</c:v>
                </c:pt>
                <c:pt idx="29">
                  <c:v>5.7921978889206391</c:v>
                </c:pt>
                <c:pt idx="30">
                  <c:v>6.002380502410074</c:v>
                </c:pt>
                <c:pt idx="31">
                  <c:v>5.5354854031796483</c:v>
                </c:pt>
                <c:pt idx="32">
                  <c:v>5.7683605085356406</c:v>
                </c:pt>
                <c:pt idx="33">
                  <c:v>5.7660004551542787</c:v>
                </c:pt>
                <c:pt idx="34">
                  <c:v>5.8408973171408967</c:v>
                </c:pt>
                <c:pt idx="35">
                  <c:v>6.282708431800633</c:v>
                </c:pt>
                <c:pt idx="36">
                  <c:v>5.9777668893403346</c:v>
                </c:pt>
                <c:pt idx="37">
                  <c:v>6.1369715287314559</c:v>
                </c:pt>
                <c:pt idx="38">
                  <c:v>6.0825333591175879</c:v>
                </c:pt>
                <c:pt idx="39">
                  <c:v>5.9504854057591965</c:v>
                </c:pt>
                <c:pt idx="40">
                  <c:v>6.0441572408766726</c:v>
                </c:pt>
                <c:pt idx="41">
                  <c:v>5.7293273068175408</c:v>
                </c:pt>
                <c:pt idx="42">
                  <c:v>5.0939883143057809</c:v>
                </c:pt>
                <c:pt idx="43">
                  <c:v>5.8204393079763044</c:v>
                </c:pt>
                <c:pt idx="44">
                  <c:v>5.6724274868379272</c:v>
                </c:pt>
                <c:pt idx="45">
                  <c:v>6.1578403287409733</c:v>
                </c:pt>
                <c:pt idx="46">
                  <c:v>5.7422884714994202</c:v>
                </c:pt>
                <c:pt idx="47">
                  <c:v>5.6188020863904349</c:v>
                </c:pt>
                <c:pt idx="48">
                  <c:v>5.235795733392214</c:v>
                </c:pt>
                <c:pt idx="49">
                  <c:v>4.902547388455603</c:v>
                </c:pt>
                <c:pt idx="50">
                  <c:v>4.5630003300120681</c:v>
                </c:pt>
                <c:pt idx="51">
                  <c:v>5.9862253583294063</c:v>
                </c:pt>
                <c:pt idx="52">
                  <c:v>6.0102558694787112</c:v>
                </c:pt>
                <c:pt idx="53">
                  <c:v>6.1311621992510874</c:v>
                </c:pt>
                <c:pt idx="54">
                  <c:v>4.8536986040917691</c:v>
                </c:pt>
                <c:pt idx="55">
                  <c:v>5.1421877567264715</c:v>
                </c:pt>
                <c:pt idx="56">
                  <c:v>5.4627060134540439</c:v>
                </c:pt>
                <c:pt idx="57">
                  <c:v>6.3907338502043443</c:v>
                </c:pt>
                <c:pt idx="58">
                  <c:v>4.8374082582125588</c:v>
                </c:pt>
                <c:pt idx="59">
                  <c:v>5.2916875038223576</c:v>
                </c:pt>
                <c:pt idx="60">
                  <c:v>6.1788309783503736</c:v>
                </c:pt>
                <c:pt idx="61">
                  <c:v>6.6346791202400199</c:v>
                </c:pt>
                <c:pt idx="62">
                  <c:v>5.7064209826398145</c:v>
                </c:pt>
                <c:pt idx="63">
                  <c:v>5.976341817218767</c:v>
                </c:pt>
                <c:pt idx="64">
                  <c:v>5.5856632983093872</c:v>
                </c:pt>
                <c:pt idx="65">
                  <c:v>6.1204829158616905</c:v>
                </c:pt>
                <c:pt idx="66">
                  <c:v>5.9563485912081884</c:v>
                </c:pt>
                <c:pt idx="67">
                  <c:v>6.4490863797763271</c:v>
                </c:pt>
                <c:pt idx="68">
                  <c:v>5.5787276827165408</c:v>
                </c:pt>
                <c:pt idx="69">
                  <c:v>5.0339194682545392</c:v>
                </c:pt>
                <c:pt idx="70">
                  <c:v>6.0508172907409152</c:v>
                </c:pt>
                <c:pt idx="71">
                  <c:v>6.3240585654858608</c:v>
                </c:pt>
                <c:pt idx="72">
                  <c:v>5.646342885520844</c:v>
                </c:pt>
                <c:pt idx="73">
                  <c:v>5.193914062827516</c:v>
                </c:pt>
                <c:pt idx="74">
                  <c:v>6.1198702435581813</c:v>
                </c:pt>
                <c:pt idx="75">
                  <c:v>5.3403769378505235</c:v>
                </c:pt>
                <c:pt idx="76">
                  <c:v>5.84431938669651</c:v>
                </c:pt>
                <c:pt idx="77">
                  <c:v>5.1712297466801509</c:v>
                </c:pt>
                <c:pt idx="78">
                  <c:v>5.1373931309372143</c:v>
                </c:pt>
                <c:pt idx="79">
                  <c:v>5.6191056670781814</c:v>
                </c:pt>
                <c:pt idx="80">
                  <c:v>6.8578244052487856</c:v>
                </c:pt>
                <c:pt idx="81">
                  <c:v>6.6646055194997347</c:v>
                </c:pt>
                <c:pt idx="82">
                  <c:v>5.6314357424019965</c:v>
                </c:pt>
                <c:pt idx="83">
                  <c:v>5.9720112852719565</c:v>
                </c:pt>
                <c:pt idx="84">
                  <c:v>5.1670084782952417</c:v>
                </c:pt>
                <c:pt idx="85">
                  <c:v>5.354259805467092</c:v>
                </c:pt>
                <c:pt idx="86">
                  <c:v>5.6312201327806006</c:v>
                </c:pt>
                <c:pt idx="87">
                  <c:v>5.975075600422934</c:v>
                </c:pt>
                <c:pt idx="88">
                  <c:v>6.194971733017443</c:v>
                </c:pt>
                <c:pt idx="89">
                  <c:v>5.6260085774489648</c:v>
                </c:pt>
                <c:pt idx="90">
                  <c:v>5.3881130838669788</c:v>
                </c:pt>
                <c:pt idx="91">
                  <c:v>5.8779270382177655</c:v>
                </c:pt>
                <c:pt idx="92">
                  <c:v>6.220771436333778</c:v>
                </c:pt>
                <c:pt idx="93">
                  <c:v>6.2338044616035573</c:v>
                </c:pt>
                <c:pt idx="94">
                  <c:v>6.463952965412572</c:v>
                </c:pt>
                <c:pt idx="95">
                  <c:v>5.9107898880602079</c:v>
                </c:pt>
                <c:pt idx="96">
                  <c:v>6.1374392926868602</c:v>
                </c:pt>
                <c:pt idx="97">
                  <c:v>5.6941685192045792</c:v>
                </c:pt>
                <c:pt idx="98">
                  <c:v>6.5750013018244591</c:v>
                </c:pt>
                <c:pt idx="99">
                  <c:v>6.6756960771945417</c:v>
                </c:pt>
                <c:pt idx="100">
                  <c:v>6.6745803940281423</c:v>
                </c:pt>
                <c:pt idx="101">
                  <c:v>6.3342576204057437</c:v>
                </c:pt>
                <c:pt idx="102">
                  <c:v>6.2547881393886167</c:v>
                </c:pt>
                <c:pt idx="103">
                  <c:v>6.1277933598919194</c:v>
                </c:pt>
                <c:pt idx="104">
                  <c:v>6.6044443011677014</c:v>
                </c:pt>
                <c:pt idx="105">
                  <c:v>5.8818218711837593</c:v>
                </c:pt>
                <c:pt idx="106">
                  <c:v>6.1560852873181506</c:v>
                </c:pt>
                <c:pt idx="107">
                  <c:v>6.3925729125996629</c:v>
                </c:pt>
                <c:pt idx="108">
                  <c:v>5.977891726830169</c:v>
                </c:pt>
                <c:pt idx="109">
                  <c:v>5.8485856025916698</c:v>
                </c:pt>
                <c:pt idx="110">
                  <c:v>6.0306324146067718</c:v>
                </c:pt>
                <c:pt idx="111">
                  <c:v>6.1378939195174489</c:v>
                </c:pt>
                <c:pt idx="112">
                  <c:v>5.9829409662637971</c:v>
                </c:pt>
                <c:pt idx="113">
                  <c:v>6.1821374244935026</c:v>
                </c:pt>
                <c:pt idx="114">
                  <c:v>6.1560737570768129</c:v>
                </c:pt>
                <c:pt idx="115">
                  <c:v>5.9233483547195833</c:v>
                </c:pt>
                <c:pt idx="116">
                  <c:v>6.0901494338545019</c:v>
                </c:pt>
                <c:pt idx="117">
                  <c:v>5.1291811640862939</c:v>
                </c:pt>
                <c:pt idx="118">
                  <c:v>6.1887557174669601</c:v>
                </c:pt>
                <c:pt idx="119">
                  <c:v>6.6301018486163787</c:v>
                </c:pt>
                <c:pt idx="120">
                  <c:v>5.7632757002188271</c:v>
                </c:pt>
                <c:pt idx="121">
                  <c:v>5.8208324019081177</c:v>
                </c:pt>
                <c:pt idx="122">
                  <c:v>6.4461264817059503</c:v>
                </c:pt>
                <c:pt idx="123">
                  <c:v>6.1453541774114742</c:v>
                </c:pt>
                <c:pt idx="124">
                  <c:v>6.3534842016394908</c:v>
                </c:pt>
                <c:pt idx="125">
                  <c:v>6.152863857924153</c:v>
                </c:pt>
                <c:pt idx="126">
                  <c:v>6.4163050925499077</c:v>
                </c:pt>
                <c:pt idx="127">
                  <c:v>5.9801615793497573</c:v>
                </c:pt>
                <c:pt idx="128">
                  <c:v>4.8150270656751495</c:v>
                </c:pt>
                <c:pt idx="129">
                  <c:v>4.2794869885041056</c:v>
                </c:pt>
                <c:pt idx="130">
                  <c:v>5.7310544083147015</c:v>
                </c:pt>
                <c:pt idx="131">
                  <c:v>5.7157958454009057</c:v>
                </c:pt>
                <c:pt idx="132">
                  <c:v>6.3918026775965799</c:v>
                </c:pt>
                <c:pt idx="133">
                  <c:v>6.2404290146183135</c:v>
                </c:pt>
                <c:pt idx="134">
                  <c:v>6.475181888508116</c:v>
                </c:pt>
                <c:pt idx="135">
                  <c:v>5.959672822213002</c:v>
                </c:pt>
                <c:pt idx="136">
                  <c:v>6.4055412332735351</c:v>
                </c:pt>
                <c:pt idx="137">
                  <c:v>6.6317506508566169</c:v>
                </c:pt>
                <c:pt idx="138">
                  <c:v>6.441937030411558</c:v>
                </c:pt>
                <c:pt idx="139">
                  <c:v>6.3417653216639005</c:v>
                </c:pt>
                <c:pt idx="140">
                  <c:v>5.9105172447982461</c:v>
                </c:pt>
                <c:pt idx="141">
                  <c:v>5.3400156618436672</c:v>
                </c:pt>
                <c:pt idx="142">
                  <c:v>3.9253383615548674</c:v>
                </c:pt>
                <c:pt idx="143">
                  <c:v>3.9753586581118165</c:v>
                </c:pt>
                <c:pt idx="144">
                  <c:v>4.5741988219614065</c:v>
                </c:pt>
                <c:pt idx="145">
                  <c:v>3.3826579272364743</c:v>
                </c:pt>
                <c:pt idx="146">
                  <c:v>5.2866130367092268</c:v>
                </c:pt>
                <c:pt idx="147">
                  <c:v>4.4824638353848245</c:v>
                </c:pt>
                <c:pt idx="148">
                  <c:v>4.139695228479769</c:v>
                </c:pt>
                <c:pt idx="149">
                  <c:v>3.7794836893686972</c:v>
                </c:pt>
                <c:pt idx="150">
                  <c:v>3.9921946219324318</c:v>
                </c:pt>
                <c:pt idx="151">
                  <c:v>2.2723876978949966</c:v>
                </c:pt>
                <c:pt idx="152">
                  <c:v>3.4295428874354958</c:v>
                </c:pt>
                <c:pt idx="153">
                  <c:v>4.1233482769127843</c:v>
                </c:pt>
                <c:pt idx="154">
                  <c:v>4.7068999967679961</c:v>
                </c:pt>
                <c:pt idx="155">
                  <c:v>5.1113947170146705</c:v>
                </c:pt>
                <c:pt idx="156">
                  <c:v>4.2780541977093716</c:v>
                </c:pt>
                <c:pt idx="157">
                  <c:v>3.7292909810163613</c:v>
                </c:pt>
                <c:pt idx="158">
                  <c:v>4.1463797533274072</c:v>
                </c:pt>
                <c:pt idx="159">
                  <c:v>5.3986608624231094</c:v>
                </c:pt>
                <c:pt idx="160">
                  <c:v>5.5173026841911872</c:v>
                </c:pt>
                <c:pt idx="161">
                  <c:v>5.0005867397460744</c:v>
                </c:pt>
                <c:pt idx="162">
                  <c:v>6.1994015314445923</c:v>
                </c:pt>
                <c:pt idx="163">
                  <c:v>6.5178995303012002</c:v>
                </c:pt>
                <c:pt idx="164">
                  <c:v>6.2946749757707199</c:v>
                </c:pt>
                <c:pt idx="165">
                  <c:v>6.5278571671830505</c:v>
                </c:pt>
                <c:pt idx="166">
                  <c:v>6.1026521799205842</c:v>
                </c:pt>
                <c:pt idx="167">
                  <c:v>6.4829000689701033</c:v>
                </c:pt>
                <c:pt idx="168">
                  <c:v>7.1550580813445821</c:v>
                </c:pt>
                <c:pt idx="169">
                  <c:v>6.368363568176405</c:v>
                </c:pt>
                <c:pt idx="170">
                  <c:v>6.1937256689783542</c:v>
                </c:pt>
                <c:pt idx="171">
                  <c:v>6.9740035127859361</c:v>
                </c:pt>
                <c:pt idx="172">
                  <c:v>6.0170282684342542</c:v>
                </c:pt>
                <c:pt idx="173">
                  <c:v>5.551915426837521</c:v>
                </c:pt>
                <c:pt idx="174">
                  <c:v>5.4148732283956624</c:v>
                </c:pt>
                <c:pt idx="175">
                  <c:v>5.5829173624754196</c:v>
                </c:pt>
                <c:pt idx="176">
                  <c:v>5.5204400646681799</c:v>
                </c:pt>
                <c:pt idx="177">
                  <c:v>4.941836593393564</c:v>
                </c:pt>
                <c:pt idx="178">
                  <c:v>5.4495516385345333</c:v>
                </c:pt>
                <c:pt idx="179">
                  <c:v>4.8518502671089543</c:v>
                </c:pt>
                <c:pt idx="180">
                  <c:v>4.6670832513916798</c:v>
                </c:pt>
                <c:pt idx="181">
                  <c:v>4.5243237262154077</c:v>
                </c:pt>
                <c:pt idx="182">
                  <c:v>4.693743838631784</c:v>
                </c:pt>
                <c:pt idx="183">
                  <c:v>5.0642269758041802</c:v>
                </c:pt>
                <c:pt idx="184">
                  <c:v>5.5717623479476774</c:v>
                </c:pt>
                <c:pt idx="185">
                  <c:v>4.6499639651119518</c:v>
                </c:pt>
                <c:pt idx="186">
                  <c:v>5.0419003573387959</c:v>
                </c:pt>
                <c:pt idx="187">
                  <c:v>4.7771612659752085</c:v>
                </c:pt>
                <c:pt idx="188">
                  <c:v>4.973214066335979</c:v>
                </c:pt>
                <c:pt idx="189">
                  <c:v>5.8325295971217948</c:v>
                </c:pt>
                <c:pt idx="190">
                  <c:v>5.8761699338479287</c:v>
                </c:pt>
                <c:pt idx="191">
                  <c:v>5.7408413838172336</c:v>
                </c:pt>
                <c:pt idx="192">
                  <c:v>5.712963573497416</c:v>
                </c:pt>
                <c:pt idx="193">
                  <c:v>5.5479892522612513</c:v>
                </c:pt>
                <c:pt idx="194">
                  <c:v>4.6903264270808869</c:v>
                </c:pt>
                <c:pt idx="195">
                  <c:v>5.8008029552210338</c:v>
                </c:pt>
                <c:pt idx="196">
                  <c:v>5.3753238693443874</c:v>
                </c:pt>
                <c:pt idx="197">
                  <c:v>6.402503255610509</c:v>
                </c:pt>
                <c:pt idx="198">
                  <c:v>6.2580104463100081</c:v>
                </c:pt>
                <c:pt idx="199">
                  <c:v>4.878856817254519</c:v>
                </c:pt>
                <c:pt idx="200">
                  <c:v>4.1375299770274703</c:v>
                </c:pt>
                <c:pt idx="201">
                  <c:v>4.9356726453974984</c:v>
                </c:pt>
                <c:pt idx="202">
                  <c:v>5.5193780463119086</c:v>
                </c:pt>
                <c:pt idx="203">
                  <c:v>4.7209036099019794</c:v>
                </c:pt>
                <c:pt idx="204">
                  <c:v>5.0360248720207856</c:v>
                </c:pt>
                <c:pt idx="205">
                  <c:v>6.4141284112180061</c:v>
                </c:pt>
                <c:pt idx="206">
                  <c:v>5.2560085358287258</c:v>
                </c:pt>
                <c:pt idx="207">
                  <c:v>5.351936809036987</c:v>
                </c:pt>
                <c:pt idx="208">
                  <c:v>4.8451609869269703</c:v>
                </c:pt>
                <c:pt idx="209">
                  <c:v>5.0303850595503175</c:v>
                </c:pt>
                <c:pt idx="210">
                  <c:v>5.3345315740806551</c:v>
                </c:pt>
                <c:pt idx="211">
                  <c:v>5.2864323962933426</c:v>
                </c:pt>
                <c:pt idx="212">
                  <c:v>4.781475168101923</c:v>
                </c:pt>
                <c:pt idx="213">
                  <c:v>4.3895909862737419</c:v>
                </c:pt>
                <c:pt idx="214">
                  <c:v>3.8384643667928713</c:v>
                </c:pt>
                <c:pt idx="215">
                  <c:v>3.98727635256679</c:v>
                </c:pt>
                <c:pt idx="216">
                  <c:v>4.4919992920599201</c:v>
                </c:pt>
                <c:pt idx="217">
                  <c:v>3.5641457510798924</c:v>
                </c:pt>
                <c:pt idx="218">
                  <c:v>5.0353187878054433</c:v>
                </c:pt>
                <c:pt idx="219">
                  <c:v>4.1954135994599451</c:v>
                </c:pt>
                <c:pt idx="220">
                  <c:v>5.1344915390430534</c:v>
                </c:pt>
                <c:pt idx="221">
                  <c:v>5.6689095607891566</c:v>
                </c:pt>
                <c:pt idx="222">
                  <c:v>5.6747977880881635</c:v>
                </c:pt>
                <c:pt idx="223">
                  <c:v>6.8720616384482121</c:v>
                </c:pt>
                <c:pt idx="224">
                  <c:v>5.2983961790011387</c:v>
                </c:pt>
                <c:pt idx="225">
                  <c:v>5.6653319725085005</c:v>
                </c:pt>
                <c:pt idx="226">
                  <c:v>4.9607347903495382</c:v>
                </c:pt>
                <c:pt idx="227">
                  <c:v>5.8295405250684471</c:v>
                </c:pt>
                <c:pt idx="228">
                  <c:v>5.5355977158127079</c:v>
                </c:pt>
                <c:pt idx="229">
                  <c:v>4.9360524346104677</c:v>
                </c:pt>
                <c:pt idx="230">
                  <c:v>5.0366297311009225</c:v>
                </c:pt>
                <c:pt idx="231">
                  <c:v>4.6084907166366067</c:v>
                </c:pt>
                <c:pt idx="232">
                  <c:v>4.5898450692609014</c:v>
                </c:pt>
                <c:pt idx="233">
                  <c:v>4.4381048583618146</c:v>
                </c:pt>
                <c:pt idx="234">
                  <c:v>4.5595549150614234</c:v>
                </c:pt>
                <c:pt idx="235">
                  <c:v>4.6695616426994935</c:v>
                </c:pt>
                <c:pt idx="236">
                  <c:v>5.2107139856918403</c:v>
                </c:pt>
                <c:pt idx="237">
                  <c:v>4.9672500977939951</c:v>
                </c:pt>
                <c:pt idx="238">
                  <c:v>4.7659722295809486</c:v>
                </c:pt>
                <c:pt idx="239">
                  <c:v>4.8255311064773645</c:v>
                </c:pt>
                <c:pt idx="240">
                  <c:v>4.5899513651588775</c:v>
                </c:pt>
                <c:pt idx="241">
                  <c:v>5.0887308508147306</c:v>
                </c:pt>
                <c:pt idx="242">
                  <c:v>5.8443246715594714</c:v>
                </c:pt>
                <c:pt idx="243">
                  <c:v>6.0616459607828101</c:v>
                </c:pt>
                <c:pt idx="244">
                  <c:v>4.8112668023845453</c:v>
                </c:pt>
                <c:pt idx="245">
                  <c:v>5.178395826002772</c:v>
                </c:pt>
                <c:pt idx="246">
                  <c:v>5.8711932726505109</c:v>
                </c:pt>
                <c:pt idx="247">
                  <c:v>5.3050827708411532</c:v>
                </c:pt>
                <c:pt idx="248">
                  <c:v>5.7325624658858398</c:v>
                </c:pt>
                <c:pt idx="249">
                  <c:v>6.5212701452447268</c:v>
                </c:pt>
                <c:pt idx="250">
                  <c:v>5.6966468431871773</c:v>
                </c:pt>
                <c:pt idx="251">
                  <c:v>4.8042870925222134</c:v>
                </c:pt>
                <c:pt idx="252">
                  <c:v>5.3489272384999724</c:v>
                </c:pt>
                <c:pt idx="253">
                  <c:v>6.4941776477054773</c:v>
                </c:pt>
                <c:pt idx="254">
                  <c:v>6.7883987914322885</c:v>
                </c:pt>
                <c:pt idx="255">
                  <c:v>7.1859548636440191</c:v>
                </c:pt>
                <c:pt idx="256">
                  <c:v>6.8582088527773619</c:v>
                </c:pt>
                <c:pt idx="257">
                  <c:v>6.0533462300698506</c:v>
                </c:pt>
                <c:pt idx="258">
                  <c:v>6.4613098452187669</c:v>
                </c:pt>
                <c:pt idx="259">
                  <c:v>5.463444974811579</c:v>
                </c:pt>
                <c:pt idx="260">
                  <c:v>4.9774739164808457</c:v>
                </c:pt>
                <c:pt idx="261">
                  <c:v>4.9816865556836412</c:v>
                </c:pt>
                <c:pt idx="262">
                  <c:v>5.7034923667379926</c:v>
                </c:pt>
                <c:pt idx="263">
                  <c:v>5.30980760725107</c:v>
                </c:pt>
                <c:pt idx="264">
                  <c:v>5.8079558431054101</c:v>
                </c:pt>
                <c:pt idx="265">
                  <c:v>8.5553563158331496</c:v>
                </c:pt>
                <c:pt idx="266">
                  <c:v>6.4973444359882002</c:v>
                </c:pt>
                <c:pt idx="267">
                  <c:v>6.0607289659878809</c:v>
                </c:pt>
                <c:pt idx="268">
                  <c:v>5.4510785591441824</c:v>
                </c:pt>
                <c:pt idx="269">
                  <c:v>4.8486459287680885</c:v>
                </c:pt>
                <c:pt idx="270">
                  <c:v>5.4408607561844899</c:v>
                </c:pt>
                <c:pt idx="271">
                  <c:v>4.6820749051085695</c:v>
                </c:pt>
                <c:pt idx="272">
                  <c:v>4.7914662782467454</c:v>
                </c:pt>
                <c:pt idx="273">
                  <c:v>4.9275891940038887</c:v>
                </c:pt>
                <c:pt idx="274">
                  <c:v>5.038780433011131</c:v>
                </c:pt>
                <c:pt idx="275">
                  <c:v>5.2630876804169349</c:v>
                </c:pt>
                <c:pt idx="276">
                  <c:v>4.0181547237609117</c:v>
                </c:pt>
                <c:pt idx="277">
                  <c:v>4.57357593013844</c:v>
                </c:pt>
                <c:pt idx="278">
                  <c:v>5.1007934452338839</c:v>
                </c:pt>
                <c:pt idx="279">
                  <c:v>5.0461855543452039</c:v>
                </c:pt>
                <c:pt idx="280">
                  <c:v>5.2950246667181835</c:v>
                </c:pt>
                <c:pt idx="281">
                  <c:v>5.1047019840190435</c:v>
                </c:pt>
                <c:pt idx="282">
                  <c:v>5.8532562673059108</c:v>
                </c:pt>
                <c:pt idx="283">
                  <c:v>6.8200361263412317</c:v>
                </c:pt>
                <c:pt idx="284">
                  <c:v>6.023994579424885</c:v>
                </c:pt>
                <c:pt idx="285">
                  <c:v>6.2910739973972172</c:v>
                </c:pt>
                <c:pt idx="286">
                  <c:v>5.9173453936620692</c:v>
                </c:pt>
                <c:pt idx="287">
                  <c:v>5.2291174017442161</c:v>
                </c:pt>
                <c:pt idx="288">
                  <c:v>5.0374440787153736</c:v>
                </c:pt>
                <c:pt idx="289">
                  <c:v>5.3473467705645827</c:v>
                </c:pt>
                <c:pt idx="290">
                  <c:v>5.6178504603102359</c:v>
                </c:pt>
                <c:pt idx="291">
                  <c:v>5.879524810884484</c:v>
                </c:pt>
                <c:pt idx="292">
                  <c:v>6.9506407065056361</c:v>
                </c:pt>
                <c:pt idx="293">
                  <c:v>6.3780868886087392</c:v>
                </c:pt>
                <c:pt idx="294">
                  <c:v>6.7308449629550502</c:v>
                </c:pt>
                <c:pt idx="295">
                  <c:v>6.9562582098511472</c:v>
                </c:pt>
                <c:pt idx="296">
                  <c:v>6.8604304217403174</c:v>
                </c:pt>
                <c:pt idx="297">
                  <c:v>6.7276607102324064</c:v>
                </c:pt>
                <c:pt idx="298">
                  <c:v>6.8317081221706184</c:v>
                </c:pt>
                <c:pt idx="299">
                  <c:v>6.6298272284634763</c:v>
                </c:pt>
                <c:pt idx="300">
                  <c:v>6.2107265672471961</c:v>
                </c:pt>
                <c:pt idx="301">
                  <c:v>6.6471449197149735</c:v>
                </c:pt>
                <c:pt idx="302">
                  <c:v>7.0004602104769491</c:v>
                </c:pt>
                <c:pt idx="303">
                  <c:v>7.0429096595608467</c:v>
                </c:pt>
                <c:pt idx="304">
                  <c:v>6.1861572729272645</c:v>
                </c:pt>
                <c:pt idx="305">
                  <c:v>6.3687321915899746</c:v>
                </c:pt>
                <c:pt idx="306">
                  <c:v>6.6787285914683148</c:v>
                </c:pt>
                <c:pt idx="307">
                  <c:v>5.9025340881222927</c:v>
                </c:pt>
                <c:pt idx="308">
                  <c:v>6.7634874359974431</c:v>
                </c:pt>
                <c:pt idx="309">
                  <c:v>7.0180342538798239</c:v>
                </c:pt>
                <c:pt idx="310">
                  <c:v>6.2190971410180111</c:v>
                </c:pt>
                <c:pt idx="311">
                  <c:v>5.8736410031081006</c:v>
                </c:pt>
                <c:pt idx="312">
                  <c:v>6.067886829580079</c:v>
                </c:pt>
                <c:pt idx="313">
                  <c:v>6.0512919422027274</c:v>
                </c:pt>
                <c:pt idx="314">
                  <c:v>6.0843876267259693</c:v>
                </c:pt>
                <c:pt idx="315">
                  <c:v>6.5011015539627257</c:v>
                </c:pt>
                <c:pt idx="316">
                  <c:v>6.0411118272479234</c:v>
                </c:pt>
                <c:pt idx="317">
                  <c:v>6.0637123337210497</c:v>
                </c:pt>
                <c:pt idx="318">
                  <c:v>5.7662322320507897</c:v>
                </c:pt>
                <c:pt idx="319">
                  <c:v>5.4657705273693118</c:v>
                </c:pt>
                <c:pt idx="320">
                  <c:v>5.991249447670091</c:v>
                </c:pt>
                <c:pt idx="321">
                  <c:v>5.7683503414497759</c:v>
                </c:pt>
                <c:pt idx="322">
                  <c:v>6.0723829006601049</c:v>
                </c:pt>
                <c:pt idx="323">
                  <c:v>4.208359441086329</c:v>
                </c:pt>
                <c:pt idx="324">
                  <c:v>5.6860462684060398</c:v>
                </c:pt>
                <c:pt idx="325">
                  <c:v>6.2820433984400603</c:v>
                </c:pt>
                <c:pt idx="326">
                  <c:v>5.8931724310334337</c:v>
                </c:pt>
                <c:pt idx="327">
                  <c:v>6.6212269085388078</c:v>
                </c:pt>
                <c:pt idx="328">
                  <c:v>6.5101561288642609</c:v>
                </c:pt>
                <c:pt idx="329">
                  <c:v>5.9875804116671727</c:v>
                </c:pt>
                <c:pt idx="330">
                  <c:v>5.8301670335235798</c:v>
                </c:pt>
                <c:pt idx="331">
                  <c:v>5.3073481330715371</c:v>
                </c:pt>
                <c:pt idx="332">
                  <c:v>5.6075066170410572</c:v>
                </c:pt>
                <c:pt idx="333">
                  <c:v>5.9429368442936683</c:v>
                </c:pt>
                <c:pt idx="334">
                  <c:v>5.97497780246802</c:v>
                </c:pt>
                <c:pt idx="335">
                  <c:v>5.7859278265462528</c:v>
                </c:pt>
                <c:pt idx="336">
                  <c:v>4.9999474647500026</c:v>
                </c:pt>
                <c:pt idx="337">
                  <c:v>5.2467891772438042</c:v>
                </c:pt>
                <c:pt idx="338">
                  <c:v>4.7676825385445687</c:v>
                </c:pt>
                <c:pt idx="339">
                  <c:v>5.6257123488402723</c:v>
                </c:pt>
                <c:pt idx="340">
                  <c:v>4.7961654125845792</c:v>
                </c:pt>
                <c:pt idx="341">
                  <c:v>5.4117724682688655</c:v>
                </c:pt>
                <c:pt idx="342">
                  <c:v>5.0612401794166786</c:v>
                </c:pt>
                <c:pt idx="343">
                  <c:v>4.9126893320089113</c:v>
                </c:pt>
                <c:pt idx="344">
                  <c:v>5.2388471827684162</c:v>
                </c:pt>
                <c:pt idx="345">
                  <c:v>5.3812858002890067</c:v>
                </c:pt>
                <c:pt idx="346">
                  <c:v>5.7803635155412438</c:v>
                </c:pt>
                <c:pt idx="347">
                  <c:v>6.1415251234558017</c:v>
                </c:pt>
                <c:pt idx="348">
                  <c:v>5.2948792707189547</c:v>
                </c:pt>
                <c:pt idx="349">
                  <c:v>5.6277992257966911</c:v>
                </c:pt>
                <c:pt idx="350">
                  <c:v>5.392833589636493</c:v>
                </c:pt>
                <c:pt idx="351">
                  <c:v>5.3353632488331044</c:v>
                </c:pt>
                <c:pt idx="352">
                  <c:v>5.2914985491018935</c:v>
                </c:pt>
                <c:pt idx="353">
                  <c:v>5.7880544962996749</c:v>
                </c:pt>
                <c:pt idx="354">
                  <c:v>5.4192830925122379</c:v>
                </c:pt>
                <c:pt idx="355">
                  <c:v>4.9313834943601691</c:v>
                </c:pt>
                <c:pt idx="356">
                  <c:v>4.6915585725592122</c:v>
                </c:pt>
                <c:pt idx="357">
                  <c:v>3.9137619468300975</c:v>
                </c:pt>
                <c:pt idx="358">
                  <c:v>4.502843044625263</c:v>
                </c:pt>
                <c:pt idx="359">
                  <c:v>4.5509499993661331</c:v>
                </c:pt>
                <c:pt idx="360">
                  <c:v>5.470711183262682</c:v>
                </c:pt>
                <c:pt idx="361">
                  <c:v>5.9526979482494173</c:v>
                </c:pt>
                <c:pt idx="362">
                  <c:v>5.0219307065362813</c:v>
                </c:pt>
                <c:pt idx="363">
                  <c:v>4.3596781012454899</c:v>
                </c:pt>
                <c:pt idx="364">
                  <c:v>4.9682712719215214</c:v>
                </c:pt>
                <c:pt idx="365">
                  <c:v>4.75837231125944</c:v>
                </c:pt>
                <c:pt idx="366">
                  <c:v>5.0501914207838547</c:v>
                </c:pt>
                <c:pt idx="367">
                  <c:v>5.0553653336696298</c:v>
                </c:pt>
                <c:pt idx="368">
                  <c:v>6.4293094525072805</c:v>
                </c:pt>
                <c:pt idx="369">
                  <c:v>5.1644833059179645</c:v>
                </c:pt>
                <c:pt idx="370">
                  <c:v>5.3313970296247559</c:v>
                </c:pt>
                <c:pt idx="371">
                  <c:v>5.6834893770651176</c:v>
                </c:pt>
                <c:pt idx="372">
                  <c:v>5.0705592098892822</c:v>
                </c:pt>
                <c:pt idx="373">
                  <c:v>4.3077646755409456</c:v>
                </c:pt>
                <c:pt idx="374">
                  <c:v>4.6918909418653918</c:v>
                </c:pt>
                <c:pt idx="375">
                  <c:v>4.5483969100152244</c:v>
                </c:pt>
                <c:pt idx="376">
                  <c:v>4.3867339708490132</c:v>
                </c:pt>
                <c:pt idx="377">
                  <c:v>4.2878015949573145</c:v>
                </c:pt>
                <c:pt idx="378">
                  <c:v>4.4104736994879481</c:v>
                </c:pt>
                <c:pt idx="379">
                  <c:v>4.2708616290941421</c:v>
                </c:pt>
                <c:pt idx="380">
                  <c:v>4.9736157104067527</c:v>
                </c:pt>
                <c:pt idx="381">
                  <c:v>4.6399467157734353</c:v>
                </c:pt>
                <c:pt idx="382">
                  <c:v>4.6148240459108205</c:v>
                </c:pt>
                <c:pt idx="383">
                  <c:v>4.7130408575602818</c:v>
                </c:pt>
                <c:pt idx="384">
                  <c:v>4.8220707382895309</c:v>
                </c:pt>
                <c:pt idx="385">
                  <c:v>4.829674319117145</c:v>
                </c:pt>
                <c:pt idx="386">
                  <c:v>4.9570475655583595</c:v>
                </c:pt>
                <c:pt idx="387">
                  <c:v>5.0221768135731484</c:v>
                </c:pt>
                <c:pt idx="388">
                  <c:v>5.0704900941308191</c:v>
                </c:pt>
                <c:pt idx="389">
                  <c:v>4.7654190874121243</c:v>
                </c:pt>
                <c:pt idx="390">
                  <c:v>5.5382597330765337</c:v>
                </c:pt>
                <c:pt idx="391">
                  <c:v>4.4908729841184867</c:v>
                </c:pt>
                <c:pt idx="392">
                  <c:v>4.4343629356445247</c:v>
                </c:pt>
                <c:pt idx="393">
                  <c:v>4.0647247562611026</c:v>
                </c:pt>
                <c:pt idx="394">
                  <c:v>4.0549315133017547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BD-45BC-8E07-EB1FCCEF0A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979864"/>
        <c:axId val="306656752"/>
      </c:lineChart>
      <c:dateAx>
        <c:axId val="585563568"/>
        <c:scaling>
          <c:orientation val="minMax"/>
          <c:min val="43435"/>
        </c:scaling>
        <c:delete val="0"/>
        <c:axPos val="b"/>
        <c:numFmt formatCode="yyyy/m/d;@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1920000" spcFirstLastPara="1" vertOverflow="ellipsis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5569800"/>
        <c:crosses val="autoZero"/>
        <c:auto val="1"/>
        <c:lblOffset val="100"/>
        <c:baseTimeUnit val="days"/>
      </c:dateAx>
      <c:valAx>
        <c:axId val="585569800"/>
        <c:scaling>
          <c:orientation val="minMax"/>
          <c:max val="1.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97000"/>
                </a:schemeClr>
              </a:solidFill>
              <a:prstDash val="sysDash"/>
              <a:round/>
            </a:ln>
            <a:effectLst/>
          </c:spPr>
        </c:majorGridlines>
        <c:numFmt formatCode="0%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5563568"/>
        <c:crosses val="autoZero"/>
        <c:crossBetween val="between"/>
      </c:valAx>
      <c:dateAx>
        <c:axId val="51897986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306656752"/>
        <c:crosses val="autoZero"/>
        <c:auto val="1"/>
        <c:lblOffset val="100"/>
        <c:baseTimeUnit val="days"/>
      </c:dateAx>
      <c:valAx>
        <c:axId val="306656752"/>
        <c:scaling>
          <c:orientation val="minMax"/>
        </c:scaling>
        <c:delete val="0"/>
        <c:axPos val="r"/>
        <c:numFmt formatCode="0.00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8979864"/>
        <c:crosses val="max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4816945507514702"/>
          <c:y val="9.8068362142523402E-2"/>
          <c:w val="0.25311587469591601"/>
          <c:h val="3.76117089552841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744131770298"/>
          <c:y val="0.135958411152135"/>
          <c:w val="0.74302511592713705"/>
          <c:h val="0.58400446748072099"/>
        </c:manualLayout>
      </c:layout>
      <c:lineChart>
        <c:grouping val="standard"/>
        <c:varyColors val="0"/>
        <c:ser>
          <c:idx val="0"/>
          <c:order val="0"/>
          <c:tx>
            <c:v>AnR COD Removal</c:v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运行数据!$A$7:$A$401</c:f>
              <c:numCache>
                <c:formatCode>m/d/yyyy</c:formatCode>
                <c:ptCount val="395"/>
                <c:pt idx="0">
                  <c:v>43424</c:v>
                </c:pt>
                <c:pt idx="1">
                  <c:v>43425</c:v>
                </c:pt>
                <c:pt idx="2">
                  <c:v>43426</c:v>
                </c:pt>
                <c:pt idx="3">
                  <c:v>43427</c:v>
                </c:pt>
                <c:pt idx="4">
                  <c:v>43428</c:v>
                </c:pt>
                <c:pt idx="5">
                  <c:v>43429</c:v>
                </c:pt>
                <c:pt idx="6">
                  <c:v>43430</c:v>
                </c:pt>
                <c:pt idx="7">
                  <c:v>43431</c:v>
                </c:pt>
                <c:pt idx="8">
                  <c:v>43432</c:v>
                </c:pt>
                <c:pt idx="9">
                  <c:v>43433</c:v>
                </c:pt>
                <c:pt idx="10">
                  <c:v>43434</c:v>
                </c:pt>
                <c:pt idx="11">
                  <c:v>43435</c:v>
                </c:pt>
                <c:pt idx="12">
                  <c:v>43436</c:v>
                </c:pt>
                <c:pt idx="13">
                  <c:v>43437</c:v>
                </c:pt>
                <c:pt idx="14">
                  <c:v>43438</c:v>
                </c:pt>
                <c:pt idx="15">
                  <c:v>43439</c:v>
                </c:pt>
                <c:pt idx="16">
                  <c:v>43440</c:v>
                </c:pt>
                <c:pt idx="17">
                  <c:v>43441</c:v>
                </c:pt>
                <c:pt idx="18">
                  <c:v>43442</c:v>
                </c:pt>
                <c:pt idx="19">
                  <c:v>43443</c:v>
                </c:pt>
                <c:pt idx="20">
                  <c:v>43444</c:v>
                </c:pt>
                <c:pt idx="21">
                  <c:v>43445</c:v>
                </c:pt>
                <c:pt idx="22">
                  <c:v>43446</c:v>
                </c:pt>
                <c:pt idx="23">
                  <c:v>43447</c:v>
                </c:pt>
                <c:pt idx="24">
                  <c:v>43448</c:v>
                </c:pt>
                <c:pt idx="25">
                  <c:v>43449</c:v>
                </c:pt>
                <c:pt idx="26">
                  <c:v>43450</c:v>
                </c:pt>
                <c:pt idx="27">
                  <c:v>43451</c:v>
                </c:pt>
                <c:pt idx="28">
                  <c:v>43452</c:v>
                </c:pt>
                <c:pt idx="29">
                  <c:v>43453</c:v>
                </c:pt>
                <c:pt idx="30">
                  <c:v>43454</c:v>
                </c:pt>
                <c:pt idx="31">
                  <c:v>43455</c:v>
                </c:pt>
                <c:pt idx="32">
                  <c:v>43456</c:v>
                </c:pt>
                <c:pt idx="33">
                  <c:v>43457</c:v>
                </c:pt>
                <c:pt idx="34">
                  <c:v>43458</c:v>
                </c:pt>
                <c:pt idx="35">
                  <c:v>43459</c:v>
                </c:pt>
                <c:pt idx="36">
                  <c:v>43460</c:v>
                </c:pt>
                <c:pt idx="37">
                  <c:v>43461</c:v>
                </c:pt>
                <c:pt idx="38">
                  <c:v>43462</c:v>
                </c:pt>
                <c:pt idx="39">
                  <c:v>43463</c:v>
                </c:pt>
                <c:pt idx="40">
                  <c:v>43464</c:v>
                </c:pt>
                <c:pt idx="41">
                  <c:v>43465</c:v>
                </c:pt>
                <c:pt idx="42">
                  <c:v>43466</c:v>
                </c:pt>
                <c:pt idx="43">
                  <c:v>43467</c:v>
                </c:pt>
                <c:pt idx="44">
                  <c:v>43468</c:v>
                </c:pt>
                <c:pt idx="45">
                  <c:v>43469</c:v>
                </c:pt>
                <c:pt idx="46">
                  <c:v>43470</c:v>
                </c:pt>
                <c:pt idx="47">
                  <c:v>43471</c:v>
                </c:pt>
                <c:pt idx="48">
                  <c:v>43472</c:v>
                </c:pt>
                <c:pt idx="49">
                  <c:v>43473</c:v>
                </c:pt>
                <c:pt idx="50">
                  <c:v>43474</c:v>
                </c:pt>
                <c:pt idx="51">
                  <c:v>43475</c:v>
                </c:pt>
                <c:pt idx="52">
                  <c:v>43476</c:v>
                </c:pt>
                <c:pt idx="53">
                  <c:v>43477</c:v>
                </c:pt>
                <c:pt idx="54">
                  <c:v>43478</c:v>
                </c:pt>
                <c:pt idx="55">
                  <c:v>43479</c:v>
                </c:pt>
                <c:pt idx="56">
                  <c:v>43480</c:v>
                </c:pt>
                <c:pt idx="57">
                  <c:v>43481</c:v>
                </c:pt>
                <c:pt idx="58">
                  <c:v>43482</c:v>
                </c:pt>
                <c:pt idx="59">
                  <c:v>43483</c:v>
                </c:pt>
                <c:pt idx="60">
                  <c:v>43484</c:v>
                </c:pt>
                <c:pt idx="61">
                  <c:v>43485</c:v>
                </c:pt>
                <c:pt idx="62">
                  <c:v>43486</c:v>
                </c:pt>
                <c:pt idx="63">
                  <c:v>43487</c:v>
                </c:pt>
                <c:pt idx="64">
                  <c:v>43488</c:v>
                </c:pt>
                <c:pt idx="65">
                  <c:v>43489</c:v>
                </c:pt>
                <c:pt idx="66">
                  <c:v>43490</c:v>
                </c:pt>
                <c:pt idx="67">
                  <c:v>43491</c:v>
                </c:pt>
                <c:pt idx="68">
                  <c:v>43492</c:v>
                </c:pt>
                <c:pt idx="69">
                  <c:v>43493</c:v>
                </c:pt>
                <c:pt idx="70">
                  <c:v>43494</c:v>
                </c:pt>
                <c:pt idx="71">
                  <c:v>43495</c:v>
                </c:pt>
                <c:pt idx="72">
                  <c:v>43496</c:v>
                </c:pt>
                <c:pt idx="73">
                  <c:v>43497</c:v>
                </c:pt>
                <c:pt idx="74">
                  <c:v>43498</c:v>
                </c:pt>
                <c:pt idx="75">
                  <c:v>43499</c:v>
                </c:pt>
                <c:pt idx="76">
                  <c:v>43500</c:v>
                </c:pt>
                <c:pt idx="77">
                  <c:v>43501</c:v>
                </c:pt>
                <c:pt idx="78">
                  <c:v>43502</c:v>
                </c:pt>
                <c:pt idx="79">
                  <c:v>43503</c:v>
                </c:pt>
                <c:pt idx="80">
                  <c:v>43504</c:v>
                </c:pt>
                <c:pt idx="81">
                  <c:v>43505</c:v>
                </c:pt>
                <c:pt idx="82">
                  <c:v>43506</c:v>
                </c:pt>
                <c:pt idx="83">
                  <c:v>43507</c:v>
                </c:pt>
                <c:pt idx="84">
                  <c:v>43508</c:v>
                </c:pt>
                <c:pt idx="85">
                  <c:v>43509</c:v>
                </c:pt>
                <c:pt idx="86">
                  <c:v>43510</c:v>
                </c:pt>
                <c:pt idx="87">
                  <c:v>43511</c:v>
                </c:pt>
                <c:pt idx="88">
                  <c:v>43512</c:v>
                </c:pt>
                <c:pt idx="89">
                  <c:v>43513</c:v>
                </c:pt>
                <c:pt idx="90">
                  <c:v>43514</c:v>
                </c:pt>
                <c:pt idx="91">
                  <c:v>43515</c:v>
                </c:pt>
                <c:pt idx="92">
                  <c:v>43516</c:v>
                </c:pt>
                <c:pt idx="93">
                  <c:v>43517</c:v>
                </c:pt>
                <c:pt idx="94">
                  <c:v>43518</c:v>
                </c:pt>
                <c:pt idx="95">
                  <c:v>43519</c:v>
                </c:pt>
                <c:pt idx="96">
                  <c:v>43520</c:v>
                </c:pt>
                <c:pt idx="97">
                  <c:v>43521</c:v>
                </c:pt>
                <c:pt idx="98">
                  <c:v>43522</c:v>
                </c:pt>
                <c:pt idx="99">
                  <c:v>43523</c:v>
                </c:pt>
                <c:pt idx="100">
                  <c:v>43524</c:v>
                </c:pt>
                <c:pt idx="101">
                  <c:v>43525</c:v>
                </c:pt>
                <c:pt idx="102">
                  <c:v>43526</c:v>
                </c:pt>
                <c:pt idx="103">
                  <c:v>43527</c:v>
                </c:pt>
                <c:pt idx="104">
                  <c:v>43528</c:v>
                </c:pt>
                <c:pt idx="105">
                  <c:v>43529</c:v>
                </c:pt>
                <c:pt idx="106">
                  <c:v>43530</c:v>
                </c:pt>
                <c:pt idx="107">
                  <c:v>43531</c:v>
                </c:pt>
                <c:pt idx="108">
                  <c:v>43532</c:v>
                </c:pt>
                <c:pt idx="109">
                  <c:v>43533</c:v>
                </c:pt>
                <c:pt idx="110">
                  <c:v>43534</c:v>
                </c:pt>
                <c:pt idx="111">
                  <c:v>43535</c:v>
                </c:pt>
                <c:pt idx="112">
                  <c:v>43536</c:v>
                </c:pt>
                <c:pt idx="113">
                  <c:v>43537</c:v>
                </c:pt>
                <c:pt idx="114">
                  <c:v>43538</c:v>
                </c:pt>
                <c:pt idx="115">
                  <c:v>43539</c:v>
                </c:pt>
                <c:pt idx="116">
                  <c:v>43540</c:v>
                </c:pt>
                <c:pt idx="117">
                  <c:v>43541</c:v>
                </c:pt>
                <c:pt idx="118">
                  <c:v>43542</c:v>
                </c:pt>
                <c:pt idx="119">
                  <c:v>43543</c:v>
                </c:pt>
                <c:pt idx="120">
                  <c:v>43544</c:v>
                </c:pt>
                <c:pt idx="121">
                  <c:v>43545</c:v>
                </c:pt>
                <c:pt idx="122">
                  <c:v>43546</c:v>
                </c:pt>
                <c:pt idx="123">
                  <c:v>43547</c:v>
                </c:pt>
                <c:pt idx="124">
                  <c:v>43548</c:v>
                </c:pt>
                <c:pt idx="125">
                  <c:v>43549</c:v>
                </c:pt>
                <c:pt idx="126">
                  <c:v>43550</c:v>
                </c:pt>
                <c:pt idx="127">
                  <c:v>43551</c:v>
                </c:pt>
                <c:pt idx="128">
                  <c:v>43552</c:v>
                </c:pt>
                <c:pt idx="129">
                  <c:v>43553</c:v>
                </c:pt>
                <c:pt idx="130">
                  <c:v>43554</c:v>
                </c:pt>
                <c:pt idx="131">
                  <c:v>43555</c:v>
                </c:pt>
                <c:pt idx="132">
                  <c:v>43556</c:v>
                </c:pt>
                <c:pt idx="133">
                  <c:v>43557</c:v>
                </c:pt>
                <c:pt idx="134">
                  <c:v>43558</c:v>
                </c:pt>
                <c:pt idx="135">
                  <c:v>43559</c:v>
                </c:pt>
                <c:pt idx="136">
                  <c:v>43560</c:v>
                </c:pt>
                <c:pt idx="137">
                  <c:v>43561</c:v>
                </c:pt>
                <c:pt idx="138">
                  <c:v>43562</c:v>
                </c:pt>
                <c:pt idx="139">
                  <c:v>43563</c:v>
                </c:pt>
                <c:pt idx="140">
                  <c:v>43564</c:v>
                </c:pt>
                <c:pt idx="141">
                  <c:v>43565</c:v>
                </c:pt>
                <c:pt idx="142">
                  <c:v>43566</c:v>
                </c:pt>
                <c:pt idx="143">
                  <c:v>43567</c:v>
                </c:pt>
                <c:pt idx="144">
                  <c:v>43568</c:v>
                </c:pt>
                <c:pt idx="145">
                  <c:v>43569</c:v>
                </c:pt>
                <c:pt idx="146">
                  <c:v>43570</c:v>
                </c:pt>
                <c:pt idx="147">
                  <c:v>43571</c:v>
                </c:pt>
                <c:pt idx="148">
                  <c:v>43572</c:v>
                </c:pt>
                <c:pt idx="149">
                  <c:v>43573</c:v>
                </c:pt>
                <c:pt idx="150">
                  <c:v>43574</c:v>
                </c:pt>
                <c:pt idx="151">
                  <c:v>43575</c:v>
                </c:pt>
                <c:pt idx="152">
                  <c:v>43576</c:v>
                </c:pt>
                <c:pt idx="153">
                  <c:v>43577</c:v>
                </c:pt>
                <c:pt idx="154">
                  <c:v>43578</c:v>
                </c:pt>
                <c:pt idx="155">
                  <c:v>43579</c:v>
                </c:pt>
                <c:pt idx="156">
                  <c:v>43580</c:v>
                </c:pt>
                <c:pt idx="157">
                  <c:v>43581</c:v>
                </c:pt>
                <c:pt idx="158">
                  <c:v>43582</c:v>
                </c:pt>
                <c:pt idx="159">
                  <c:v>43583</c:v>
                </c:pt>
                <c:pt idx="160">
                  <c:v>43584</c:v>
                </c:pt>
                <c:pt idx="161">
                  <c:v>43585</c:v>
                </c:pt>
                <c:pt idx="162">
                  <c:v>43586</c:v>
                </c:pt>
                <c:pt idx="163">
                  <c:v>43587</c:v>
                </c:pt>
                <c:pt idx="164">
                  <c:v>43588</c:v>
                </c:pt>
                <c:pt idx="165">
                  <c:v>43589</c:v>
                </c:pt>
                <c:pt idx="166">
                  <c:v>43590</c:v>
                </c:pt>
                <c:pt idx="167">
                  <c:v>43591</c:v>
                </c:pt>
                <c:pt idx="168">
                  <c:v>43592</c:v>
                </c:pt>
                <c:pt idx="169">
                  <c:v>43593</c:v>
                </c:pt>
                <c:pt idx="170">
                  <c:v>43594</c:v>
                </c:pt>
                <c:pt idx="171">
                  <c:v>43595</c:v>
                </c:pt>
                <c:pt idx="172">
                  <c:v>43596</c:v>
                </c:pt>
                <c:pt idx="173">
                  <c:v>43597</c:v>
                </c:pt>
                <c:pt idx="174">
                  <c:v>43598</c:v>
                </c:pt>
                <c:pt idx="175">
                  <c:v>43599</c:v>
                </c:pt>
                <c:pt idx="176">
                  <c:v>43600</c:v>
                </c:pt>
                <c:pt idx="177">
                  <c:v>43601</c:v>
                </c:pt>
                <c:pt idx="178">
                  <c:v>43602</c:v>
                </c:pt>
                <c:pt idx="179">
                  <c:v>43603</c:v>
                </c:pt>
                <c:pt idx="180">
                  <c:v>43604</c:v>
                </c:pt>
                <c:pt idx="181">
                  <c:v>43605</c:v>
                </c:pt>
                <c:pt idx="182">
                  <c:v>43606</c:v>
                </c:pt>
                <c:pt idx="183">
                  <c:v>43607</c:v>
                </c:pt>
                <c:pt idx="184">
                  <c:v>43608</c:v>
                </c:pt>
                <c:pt idx="185">
                  <c:v>43609</c:v>
                </c:pt>
                <c:pt idx="186">
                  <c:v>43610</c:v>
                </c:pt>
                <c:pt idx="187">
                  <c:v>43611</c:v>
                </c:pt>
                <c:pt idx="188">
                  <c:v>43612</c:v>
                </c:pt>
                <c:pt idx="189">
                  <c:v>43613</c:v>
                </c:pt>
                <c:pt idx="190">
                  <c:v>43614</c:v>
                </c:pt>
                <c:pt idx="191">
                  <c:v>43615</c:v>
                </c:pt>
                <c:pt idx="192">
                  <c:v>43616</c:v>
                </c:pt>
                <c:pt idx="193">
                  <c:v>43617</c:v>
                </c:pt>
                <c:pt idx="194">
                  <c:v>43618</c:v>
                </c:pt>
                <c:pt idx="195">
                  <c:v>43619</c:v>
                </c:pt>
                <c:pt idx="196">
                  <c:v>43620</c:v>
                </c:pt>
                <c:pt idx="197">
                  <c:v>43621</c:v>
                </c:pt>
                <c:pt idx="198">
                  <c:v>43622</c:v>
                </c:pt>
                <c:pt idx="199">
                  <c:v>43623</c:v>
                </c:pt>
                <c:pt idx="200">
                  <c:v>43624</c:v>
                </c:pt>
                <c:pt idx="201">
                  <c:v>43625</c:v>
                </c:pt>
                <c:pt idx="202">
                  <c:v>43626</c:v>
                </c:pt>
                <c:pt idx="203">
                  <c:v>43627</c:v>
                </c:pt>
                <c:pt idx="204">
                  <c:v>43628</c:v>
                </c:pt>
                <c:pt idx="205">
                  <c:v>43629</c:v>
                </c:pt>
                <c:pt idx="206">
                  <c:v>43630</c:v>
                </c:pt>
                <c:pt idx="207">
                  <c:v>43631</c:v>
                </c:pt>
                <c:pt idx="208">
                  <c:v>43632</c:v>
                </c:pt>
                <c:pt idx="209">
                  <c:v>43633</c:v>
                </c:pt>
                <c:pt idx="210">
                  <c:v>43634</c:v>
                </c:pt>
                <c:pt idx="211">
                  <c:v>43635</c:v>
                </c:pt>
                <c:pt idx="212">
                  <c:v>43636</c:v>
                </c:pt>
                <c:pt idx="213">
                  <c:v>43637</c:v>
                </c:pt>
                <c:pt idx="214">
                  <c:v>43638</c:v>
                </c:pt>
                <c:pt idx="215">
                  <c:v>43639</c:v>
                </c:pt>
                <c:pt idx="216">
                  <c:v>43640</c:v>
                </c:pt>
                <c:pt idx="217">
                  <c:v>43641</c:v>
                </c:pt>
                <c:pt idx="218">
                  <c:v>43642</c:v>
                </c:pt>
                <c:pt idx="219">
                  <c:v>43643</c:v>
                </c:pt>
                <c:pt idx="220">
                  <c:v>43644</c:v>
                </c:pt>
                <c:pt idx="221">
                  <c:v>43645</c:v>
                </c:pt>
                <c:pt idx="222">
                  <c:v>43646</c:v>
                </c:pt>
                <c:pt idx="223">
                  <c:v>43647</c:v>
                </c:pt>
                <c:pt idx="224">
                  <c:v>43648</c:v>
                </c:pt>
                <c:pt idx="225">
                  <c:v>43649</c:v>
                </c:pt>
                <c:pt idx="226">
                  <c:v>43650</c:v>
                </c:pt>
                <c:pt idx="227">
                  <c:v>43651</c:v>
                </c:pt>
                <c:pt idx="228">
                  <c:v>43652</c:v>
                </c:pt>
                <c:pt idx="229">
                  <c:v>43653</c:v>
                </c:pt>
                <c:pt idx="230">
                  <c:v>43654</c:v>
                </c:pt>
                <c:pt idx="231">
                  <c:v>43655</c:v>
                </c:pt>
                <c:pt idx="232">
                  <c:v>43656</c:v>
                </c:pt>
                <c:pt idx="233">
                  <c:v>43657</c:v>
                </c:pt>
                <c:pt idx="234">
                  <c:v>43658</c:v>
                </c:pt>
                <c:pt idx="235">
                  <c:v>43659</c:v>
                </c:pt>
                <c:pt idx="236">
                  <c:v>43660</c:v>
                </c:pt>
                <c:pt idx="237">
                  <c:v>43661</c:v>
                </c:pt>
                <c:pt idx="238">
                  <c:v>43662</c:v>
                </c:pt>
                <c:pt idx="239">
                  <c:v>43663</c:v>
                </c:pt>
                <c:pt idx="240">
                  <c:v>43664</c:v>
                </c:pt>
                <c:pt idx="241">
                  <c:v>43665</c:v>
                </c:pt>
                <c:pt idx="242">
                  <c:v>43666</c:v>
                </c:pt>
                <c:pt idx="243">
                  <c:v>43667</c:v>
                </c:pt>
                <c:pt idx="244">
                  <c:v>43668</c:v>
                </c:pt>
                <c:pt idx="245">
                  <c:v>43669</c:v>
                </c:pt>
                <c:pt idx="246">
                  <c:v>43670</c:v>
                </c:pt>
                <c:pt idx="247">
                  <c:v>43671</c:v>
                </c:pt>
                <c:pt idx="248">
                  <c:v>43672</c:v>
                </c:pt>
                <c:pt idx="249">
                  <c:v>43673</c:v>
                </c:pt>
                <c:pt idx="250">
                  <c:v>43674</c:v>
                </c:pt>
                <c:pt idx="251">
                  <c:v>43675</c:v>
                </c:pt>
                <c:pt idx="252">
                  <c:v>43676</c:v>
                </c:pt>
                <c:pt idx="253">
                  <c:v>43677</c:v>
                </c:pt>
                <c:pt idx="254">
                  <c:v>43678</c:v>
                </c:pt>
                <c:pt idx="255">
                  <c:v>43679</c:v>
                </c:pt>
                <c:pt idx="256">
                  <c:v>43680</c:v>
                </c:pt>
                <c:pt idx="257">
                  <c:v>43681</c:v>
                </c:pt>
                <c:pt idx="258">
                  <c:v>43682</c:v>
                </c:pt>
                <c:pt idx="259">
                  <c:v>43683</c:v>
                </c:pt>
                <c:pt idx="260">
                  <c:v>43684</c:v>
                </c:pt>
                <c:pt idx="261">
                  <c:v>43685</c:v>
                </c:pt>
                <c:pt idx="262">
                  <c:v>43686</c:v>
                </c:pt>
                <c:pt idx="263">
                  <c:v>43687</c:v>
                </c:pt>
                <c:pt idx="264">
                  <c:v>43688</c:v>
                </c:pt>
                <c:pt idx="265">
                  <c:v>43689</c:v>
                </c:pt>
                <c:pt idx="266">
                  <c:v>43690</c:v>
                </c:pt>
                <c:pt idx="267">
                  <c:v>43691</c:v>
                </c:pt>
                <c:pt idx="268">
                  <c:v>43692</c:v>
                </c:pt>
                <c:pt idx="269">
                  <c:v>43693</c:v>
                </c:pt>
                <c:pt idx="270">
                  <c:v>43694</c:v>
                </c:pt>
                <c:pt idx="271">
                  <c:v>43695</c:v>
                </c:pt>
                <c:pt idx="272">
                  <c:v>43696</c:v>
                </c:pt>
                <c:pt idx="273">
                  <c:v>43697</c:v>
                </c:pt>
                <c:pt idx="274">
                  <c:v>43698</c:v>
                </c:pt>
                <c:pt idx="275">
                  <c:v>43699</c:v>
                </c:pt>
                <c:pt idx="276">
                  <c:v>43700</c:v>
                </c:pt>
                <c:pt idx="277">
                  <c:v>43701</c:v>
                </c:pt>
                <c:pt idx="278">
                  <c:v>43702</c:v>
                </c:pt>
                <c:pt idx="279">
                  <c:v>43703</c:v>
                </c:pt>
                <c:pt idx="280">
                  <c:v>43704</c:v>
                </c:pt>
                <c:pt idx="281">
                  <c:v>43705</c:v>
                </c:pt>
                <c:pt idx="282">
                  <c:v>43706</c:v>
                </c:pt>
                <c:pt idx="283">
                  <c:v>43707</c:v>
                </c:pt>
                <c:pt idx="284">
                  <c:v>43708</c:v>
                </c:pt>
                <c:pt idx="285">
                  <c:v>43709</c:v>
                </c:pt>
                <c:pt idx="286">
                  <c:v>43710</c:v>
                </c:pt>
                <c:pt idx="287">
                  <c:v>43711</c:v>
                </c:pt>
                <c:pt idx="288">
                  <c:v>43712</c:v>
                </c:pt>
                <c:pt idx="289">
                  <c:v>43713</c:v>
                </c:pt>
                <c:pt idx="290">
                  <c:v>43714</c:v>
                </c:pt>
                <c:pt idx="291">
                  <c:v>43715</c:v>
                </c:pt>
                <c:pt idx="292">
                  <c:v>43716</c:v>
                </c:pt>
                <c:pt idx="293">
                  <c:v>43717</c:v>
                </c:pt>
                <c:pt idx="294">
                  <c:v>43718</c:v>
                </c:pt>
                <c:pt idx="295">
                  <c:v>43719</c:v>
                </c:pt>
                <c:pt idx="296">
                  <c:v>43720</c:v>
                </c:pt>
                <c:pt idx="297">
                  <c:v>43721</c:v>
                </c:pt>
                <c:pt idx="298">
                  <c:v>43722</c:v>
                </c:pt>
                <c:pt idx="299">
                  <c:v>43723</c:v>
                </c:pt>
                <c:pt idx="300">
                  <c:v>43724</c:v>
                </c:pt>
                <c:pt idx="301">
                  <c:v>43725</c:v>
                </c:pt>
                <c:pt idx="302">
                  <c:v>43726</c:v>
                </c:pt>
                <c:pt idx="303">
                  <c:v>43727</c:v>
                </c:pt>
                <c:pt idx="304">
                  <c:v>43728</c:v>
                </c:pt>
                <c:pt idx="305">
                  <c:v>43729</c:v>
                </c:pt>
                <c:pt idx="306">
                  <c:v>43730</c:v>
                </c:pt>
                <c:pt idx="307">
                  <c:v>43731</c:v>
                </c:pt>
                <c:pt idx="308">
                  <c:v>43732</c:v>
                </c:pt>
                <c:pt idx="309">
                  <c:v>43733</c:v>
                </c:pt>
                <c:pt idx="310">
                  <c:v>43734</c:v>
                </c:pt>
                <c:pt idx="311">
                  <c:v>43735</c:v>
                </c:pt>
                <c:pt idx="312">
                  <c:v>43736</c:v>
                </c:pt>
                <c:pt idx="313">
                  <c:v>43737</c:v>
                </c:pt>
                <c:pt idx="314">
                  <c:v>43738</c:v>
                </c:pt>
                <c:pt idx="315">
                  <c:v>43739</c:v>
                </c:pt>
                <c:pt idx="316">
                  <c:v>43740</c:v>
                </c:pt>
                <c:pt idx="317">
                  <c:v>43741</c:v>
                </c:pt>
                <c:pt idx="318">
                  <c:v>43742</c:v>
                </c:pt>
                <c:pt idx="319">
                  <c:v>43743</c:v>
                </c:pt>
                <c:pt idx="320">
                  <c:v>43744</c:v>
                </c:pt>
                <c:pt idx="321">
                  <c:v>43745</c:v>
                </c:pt>
                <c:pt idx="322">
                  <c:v>43746</c:v>
                </c:pt>
                <c:pt idx="323">
                  <c:v>43747</c:v>
                </c:pt>
                <c:pt idx="324">
                  <c:v>43748</c:v>
                </c:pt>
                <c:pt idx="325">
                  <c:v>43749</c:v>
                </c:pt>
                <c:pt idx="326">
                  <c:v>43750</c:v>
                </c:pt>
                <c:pt idx="327">
                  <c:v>43751</c:v>
                </c:pt>
                <c:pt idx="328">
                  <c:v>43752</c:v>
                </c:pt>
                <c:pt idx="329">
                  <c:v>43753</c:v>
                </c:pt>
                <c:pt idx="330">
                  <c:v>43754</c:v>
                </c:pt>
                <c:pt idx="331">
                  <c:v>43755</c:v>
                </c:pt>
                <c:pt idx="332">
                  <c:v>43756</c:v>
                </c:pt>
                <c:pt idx="333">
                  <c:v>43757</c:v>
                </c:pt>
                <c:pt idx="334">
                  <c:v>43758</c:v>
                </c:pt>
                <c:pt idx="335">
                  <c:v>43759</c:v>
                </c:pt>
                <c:pt idx="336">
                  <c:v>43760</c:v>
                </c:pt>
                <c:pt idx="337">
                  <c:v>43761</c:v>
                </c:pt>
                <c:pt idx="338">
                  <c:v>43762</c:v>
                </c:pt>
                <c:pt idx="339">
                  <c:v>43763</c:v>
                </c:pt>
                <c:pt idx="340">
                  <c:v>43764</c:v>
                </c:pt>
                <c:pt idx="341">
                  <c:v>43765</c:v>
                </c:pt>
                <c:pt idx="342">
                  <c:v>43766</c:v>
                </c:pt>
                <c:pt idx="343">
                  <c:v>43767</c:v>
                </c:pt>
                <c:pt idx="344">
                  <c:v>43768</c:v>
                </c:pt>
                <c:pt idx="345">
                  <c:v>43769</c:v>
                </c:pt>
                <c:pt idx="346">
                  <c:v>43770</c:v>
                </c:pt>
                <c:pt idx="347">
                  <c:v>43771</c:v>
                </c:pt>
                <c:pt idx="348">
                  <c:v>43772</c:v>
                </c:pt>
                <c:pt idx="349">
                  <c:v>43773</c:v>
                </c:pt>
                <c:pt idx="350">
                  <c:v>43774</c:v>
                </c:pt>
                <c:pt idx="351">
                  <c:v>43775</c:v>
                </c:pt>
                <c:pt idx="352">
                  <c:v>43776</c:v>
                </c:pt>
                <c:pt idx="353">
                  <c:v>43777</c:v>
                </c:pt>
                <c:pt idx="354">
                  <c:v>43778</c:v>
                </c:pt>
                <c:pt idx="355">
                  <c:v>43779</c:v>
                </c:pt>
                <c:pt idx="356">
                  <c:v>43780</c:v>
                </c:pt>
                <c:pt idx="357">
                  <c:v>43781</c:v>
                </c:pt>
                <c:pt idx="358">
                  <c:v>43782</c:v>
                </c:pt>
                <c:pt idx="359">
                  <c:v>43783</c:v>
                </c:pt>
                <c:pt idx="360">
                  <c:v>43784</c:v>
                </c:pt>
                <c:pt idx="361">
                  <c:v>43785</c:v>
                </c:pt>
                <c:pt idx="362">
                  <c:v>43786</c:v>
                </c:pt>
                <c:pt idx="363">
                  <c:v>43787</c:v>
                </c:pt>
                <c:pt idx="364">
                  <c:v>43788</c:v>
                </c:pt>
                <c:pt idx="365">
                  <c:v>43789</c:v>
                </c:pt>
                <c:pt idx="366">
                  <c:v>43790</c:v>
                </c:pt>
                <c:pt idx="367">
                  <c:v>43791</c:v>
                </c:pt>
                <c:pt idx="368">
                  <c:v>43792</c:v>
                </c:pt>
                <c:pt idx="369">
                  <c:v>43793</c:v>
                </c:pt>
                <c:pt idx="370">
                  <c:v>43794</c:v>
                </c:pt>
                <c:pt idx="371">
                  <c:v>43795</c:v>
                </c:pt>
                <c:pt idx="372">
                  <c:v>43796</c:v>
                </c:pt>
                <c:pt idx="373">
                  <c:v>43797</c:v>
                </c:pt>
                <c:pt idx="374">
                  <c:v>43798</c:v>
                </c:pt>
                <c:pt idx="375">
                  <c:v>43799</c:v>
                </c:pt>
                <c:pt idx="376">
                  <c:v>43800</c:v>
                </c:pt>
                <c:pt idx="377">
                  <c:v>43801</c:v>
                </c:pt>
                <c:pt idx="378">
                  <c:v>43802</c:v>
                </c:pt>
                <c:pt idx="379">
                  <c:v>43803</c:v>
                </c:pt>
                <c:pt idx="380">
                  <c:v>43804</c:v>
                </c:pt>
                <c:pt idx="381">
                  <c:v>43805</c:v>
                </c:pt>
                <c:pt idx="382">
                  <c:v>43806</c:v>
                </c:pt>
                <c:pt idx="383">
                  <c:v>43807</c:v>
                </c:pt>
                <c:pt idx="384">
                  <c:v>43808</c:v>
                </c:pt>
                <c:pt idx="385">
                  <c:v>43809</c:v>
                </c:pt>
                <c:pt idx="386">
                  <c:v>43810</c:v>
                </c:pt>
                <c:pt idx="387">
                  <c:v>43811</c:v>
                </c:pt>
                <c:pt idx="388">
                  <c:v>43812</c:v>
                </c:pt>
                <c:pt idx="389">
                  <c:v>43813</c:v>
                </c:pt>
                <c:pt idx="390">
                  <c:v>43814</c:v>
                </c:pt>
                <c:pt idx="391">
                  <c:v>43815</c:v>
                </c:pt>
                <c:pt idx="392">
                  <c:v>43816</c:v>
                </c:pt>
                <c:pt idx="393">
                  <c:v>43817</c:v>
                </c:pt>
                <c:pt idx="394">
                  <c:v>43818</c:v>
                </c:pt>
              </c:numCache>
            </c:numRef>
          </c:cat>
          <c:val>
            <c:numRef>
              <c:f>运行数据!$FA$7:$FA$401</c:f>
              <c:numCache>
                <c:formatCode>0%</c:formatCode>
                <c:ptCount val="395"/>
                <c:pt idx="0">
                  <c:v>0.73773875639266229</c:v>
                </c:pt>
                <c:pt idx="1">
                  <c:v>0.68012496556049795</c:v>
                </c:pt>
                <c:pt idx="2">
                  <c:v>0.67534464984658205</c:v>
                </c:pt>
                <c:pt idx="3">
                  <c:v>0.6429506791621058</c:v>
                </c:pt>
                <c:pt idx="4">
                  <c:v>0.55409924271903077</c:v>
                </c:pt>
                <c:pt idx="5">
                  <c:v>0.64512414759795411</c:v>
                </c:pt>
                <c:pt idx="6">
                  <c:v>0.64681123147087383</c:v>
                </c:pt>
                <c:pt idx="7">
                  <c:v>0.69528220101934712</c:v>
                </c:pt>
                <c:pt idx="8">
                  <c:v>0.66600088250206047</c:v>
                </c:pt>
                <c:pt idx="9">
                  <c:v>0.68940920849856147</c:v>
                </c:pt>
                <c:pt idx="10">
                  <c:v>0.60702899411260558</c:v>
                </c:pt>
                <c:pt idx="11">
                  <c:v>0.70250279906247326</c:v>
                </c:pt>
                <c:pt idx="12">
                  <c:v>0.70268556858914555</c:v>
                </c:pt>
                <c:pt idx="13">
                  <c:v>0.67962120668318904</c:v>
                </c:pt>
                <c:pt idx="14">
                  <c:v>0.65700345625648382</c:v>
                </c:pt>
                <c:pt idx="15">
                  <c:v>0.64175016062976087</c:v>
                </c:pt>
                <c:pt idx="16">
                  <c:v>0.65923651269579797</c:v>
                </c:pt>
                <c:pt idx="17">
                  <c:v>0.68050895711997561</c:v>
                </c:pt>
                <c:pt idx="18">
                  <c:v>0.64274362443073219</c:v>
                </c:pt>
                <c:pt idx="19">
                  <c:v>0.62656921602140114</c:v>
                </c:pt>
                <c:pt idx="20">
                  <c:v>0.66198530886025186</c:v>
                </c:pt>
                <c:pt idx="21">
                  <c:v>0.58711498741945412</c:v>
                </c:pt>
                <c:pt idx="22">
                  <c:v>0.60096831781901217</c:v>
                </c:pt>
                <c:pt idx="23">
                  <c:v>0.55399232132427556</c:v>
                </c:pt>
                <c:pt idx="24">
                  <c:v>0.65944747340290344</c:v>
                </c:pt>
                <c:pt idx="25">
                  <c:v>0.64095328627340531</c:v>
                </c:pt>
                <c:pt idx="26">
                  <c:v>0.64536016478432545</c:v>
                </c:pt>
                <c:pt idx="27">
                  <c:v>0.64913389793790266</c:v>
                </c:pt>
                <c:pt idx="28">
                  <c:v>0.69063679703634928</c:v>
                </c:pt>
                <c:pt idx="29">
                  <c:v>0.63304617674894881</c:v>
                </c:pt>
                <c:pt idx="30">
                  <c:v>0.66610833052120677</c:v>
                </c:pt>
                <c:pt idx="31">
                  <c:v>0.67121422506266648</c:v>
                </c:pt>
                <c:pt idx="32">
                  <c:v>0.68276083680685451</c:v>
                </c:pt>
                <c:pt idx="33">
                  <c:v>0.69059502131740147</c:v>
                </c:pt>
                <c:pt idx="34">
                  <c:v>0.68987833889207351</c:v>
                </c:pt>
                <c:pt idx="35">
                  <c:v>0.68156714676439423</c:v>
                </c:pt>
                <c:pt idx="36">
                  <c:v>0.68155657184066343</c:v>
                </c:pt>
                <c:pt idx="37">
                  <c:v>0.68739881175275408</c:v>
                </c:pt>
                <c:pt idx="38">
                  <c:v>0.68134592601739696</c:v>
                </c:pt>
                <c:pt idx="39">
                  <c:v>0.67038359015334115</c:v>
                </c:pt>
                <c:pt idx="40">
                  <c:v>0.65077645182186949</c:v>
                </c:pt>
                <c:pt idx="41">
                  <c:v>0.66967730084571797</c:v>
                </c:pt>
                <c:pt idx="42">
                  <c:v>0.64137357109521642</c:v>
                </c:pt>
                <c:pt idx="43">
                  <c:v>0.67974375561794409</c:v>
                </c:pt>
                <c:pt idx="44">
                  <c:v>0.66859187116112029</c:v>
                </c:pt>
                <c:pt idx="45">
                  <c:v>0.66433162764829357</c:v>
                </c:pt>
                <c:pt idx="46">
                  <c:v>0.63719227829945635</c:v>
                </c:pt>
                <c:pt idx="47">
                  <c:v>0.65726501518603664</c:v>
                </c:pt>
                <c:pt idx="48">
                  <c:v>0.62416489074046022</c:v>
                </c:pt>
                <c:pt idx="49">
                  <c:v>0.64653984634930262</c:v>
                </c:pt>
                <c:pt idx="50">
                  <c:v>0.62164610026342793</c:v>
                </c:pt>
                <c:pt idx="51">
                  <c:v>0.74221575304493193</c:v>
                </c:pt>
                <c:pt idx="52">
                  <c:v>0.7001326423536689</c:v>
                </c:pt>
                <c:pt idx="53">
                  <c:v>0.73481514400302328</c:v>
                </c:pt>
                <c:pt idx="54">
                  <c:v>0.56272416838480721</c:v>
                </c:pt>
                <c:pt idx="55">
                  <c:v>0.63938830012176906</c:v>
                </c:pt>
                <c:pt idx="56">
                  <c:v>0.65267272447310454</c:v>
                </c:pt>
                <c:pt idx="57">
                  <c:v>0.72704710904373715</c:v>
                </c:pt>
                <c:pt idx="58">
                  <c:v>0.64978245492279152</c:v>
                </c:pt>
                <c:pt idx="59">
                  <c:v>0.67306027201900964</c:v>
                </c:pt>
                <c:pt idx="60">
                  <c:v>0.68758231915843449</c:v>
                </c:pt>
                <c:pt idx="61">
                  <c:v>0.70001275051904011</c:v>
                </c:pt>
                <c:pt idx="62">
                  <c:v>0.68253447694854064</c:v>
                </c:pt>
                <c:pt idx="63">
                  <c:v>0.67058830628616684</c:v>
                </c:pt>
                <c:pt idx="64">
                  <c:v>0.71049593610084094</c:v>
                </c:pt>
                <c:pt idx="65">
                  <c:v>0.6860398484647916</c:v>
                </c:pt>
                <c:pt idx="66">
                  <c:v>0.69470809805594658</c:v>
                </c:pt>
                <c:pt idx="67">
                  <c:v>0.67785702767633604</c:v>
                </c:pt>
                <c:pt idx="68">
                  <c:v>0.64345011611100733</c:v>
                </c:pt>
                <c:pt idx="69">
                  <c:v>0.65720103895363735</c:v>
                </c:pt>
                <c:pt idx="70">
                  <c:v>0.69123928455991024</c:v>
                </c:pt>
                <c:pt idx="71">
                  <c:v>0.68280612434754673</c:v>
                </c:pt>
                <c:pt idx="72">
                  <c:v>0.60619284378192062</c:v>
                </c:pt>
                <c:pt idx="73">
                  <c:v>0.65590003894519588</c:v>
                </c:pt>
                <c:pt idx="74">
                  <c:v>0.70812564379030918</c:v>
                </c:pt>
                <c:pt idx="75">
                  <c:v>0.6330842211563753</c:v>
                </c:pt>
                <c:pt idx="76">
                  <c:v>0.63492001210748761</c:v>
                </c:pt>
                <c:pt idx="77">
                  <c:v>0.64092634467070564</c:v>
                </c:pt>
                <c:pt idx="78">
                  <c:v>0.67627514035096381</c:v>
                </c:pt>
                <c:pt idx="79">
                  <c:v>0.61847308827185421</c:v>
                </c:pt>
                <c:pt idx="80">
                  <c:v>0.68365957554889767</c:v>
                </c:pt>
                <c:pt idx="81">
                  <c:v>0.68356750814068168</c:v>
                </c:pt>
                <c:pt idx="82">
                  <c:v>0.61981523533993199</c:v>
                </c:pt>
                <c:pt idx="83">
                  <c:v>0.62875662285657485</c:v>
                </c:pt>
                <c:pt idx="84">
                  <c:v>0.63495426858703397</c:v>
                </c:pt>
                <c:pt idx="85">
                  <c:v>0.6800444112853492</c:v>
                </c:pt>
                <c:pt idx="86">
                  <c:v>0.66834615699369282</c:v>
                </c:pt>
                <c:pt idx="87">
                  <c:v>0.65433747327633962</c:v>
                </c:pt>
                <c:pt idx="88">
                  <c:v>0.63745368291815718</c:v>
                </c:pt>
                <c:pt idx="89">
                  <c:v>0.67028654035037982</c:v>
                </c:pt>
                <c:pt idx="90">
                  <c:v>0.65699125321472784</c:v>
                </c:pt>
                <c:pt idx="91">
                  <c:v>0.73204229934674925</c:v>
                </c:pt>
                <c:pt idx="92">
                  <c:v>0.62591608563914936</c:v>
                </c:pt>
                <c:pt idx="93">
                  <c:v>0.6834675573931932</c:v>
                </c:pt>
                <c:pt idx="94">
                  <c:v>0.73429174442880574</c:v>
                </c:pt>
                <c:pt idx="95">
                  <c:v>0.71529859479073465</c:v>
                </c:pt>
                <c:pt idx="96">
                  <c:v>0.67658539169000842</c:v>
                </c:pt>
                <c:pt idx="97">
                  <c:v>0.7510235457552692</c:v>
                </c:pt>
                <c:pt idx="98">
                  <c:v>0.75439064717505655</c:v>
                </c:pt>
                <c:pt idx="99">
                  <c:v>0.70723850125901833</c:v>
                </c:pt>
                <c:pt idx="100">
                  <c:v>0.70360969194608924</c:v>
                </c:pt>
                <c:pt idx="101">
                  <c:v>0.65388989391006647</c:v>
                </c:pt>
                <c:pt idx="102">
                  <c:v>0.69369560757541282</c:v>
                </c:pt>
                <c:pt idx="103">
                  <c:v>0.71499878196620936</c:v>
                </c:pt>
                <c:pt idx="104">
                  <c:v>0.75846450554898259</c:v>
                </c:pt>
                <c:pt idx="105">
                  <c:v>0.65945073088848272</c:v>
                </c:pt>
                <c:pt idx="106">
                  <c:v>0.68245552356884476</c:v>
                </c:pt>
                <c:pt idx="107">
                  <c:v>0.67766917841668994</c:v>
                </c:pt>
                <c:pt idx="108">
                  <c:v>0.68697565759807078</c:v>
                </c:pt>
                <c:pt idx="109">
                  <c:v>0.66151121055870155</c:v>
                </c:pt>
                <c:pt idx="110">
                  <c:v>0.67579045036062757</c:v>
                </c:pt>
                <c:pt idx="111">
                  <c:v>0.67018658908881323</c:v>
                </c:pt>
                <c:pt idx="112">
                  <c:v>0.67343323347968465</c:v>
                </c:pt>
                <c:pt idx="113">
                  <c:v>0.65637717639672766</c:v>
                </c:pt>
                <c:pt idx="114">
                  <c:v>0.67310880689964503</c:v>
                </c:pt>
                <c:pt idx="115">
                  <c:v>0.61359399908373402</c:v>
                </c:pt>
                <c:pt idx="116">
                  <c:v>0.67290763446205504</c:v>
                </c:pt>
                <c:pt idx="117">
                  <c:v>0.69709865109993263</c:v>
                </c:pt>
                <c:pt idx="118">
                  <c:v>0.68054408507412878</c:v>
                </c:pt>
                <c:pt idx="119">
                  <c:v>0.69510500369568573</c:v>
                </c:pt>
                <c:pt idx="120">
                  <c:v>0.67889676934802079</c:v>
                </c:pt>
                <c:pt idx="121">
                  <c:v>0.75699300601456687</c:v>
                </c:pt>
                <c:pt idx="122">
                  <c:v>0.7163852618278701</c:v>
                </c:pt>
                <c:pt idx="123">
                  <c:v>0.6722468851767569</c:v>
                </c:pt>
                <c:pt idx="124">
                  <c:v>0.69015550232060641</c:v>
                </c:pt>
                <c:pt idx="125">
                  <c:v>0.65971607678106114</c:v>
                </c:pt>
                <c:pt idx="126">
                  <c:v>0.66844814694279853</c:v>
                </c:pt>
                <c:pt idx="127">
                  <c:v>0.66672861817412143</c:v>
                </c:pt>
                <c:pt idx="128">
                  <c:v>0.62107981570814408</c:v>
                </c:pt>
                <c:pt idx="129">
                  <c:v>0.6083354004805881</c:v>
                </c:pt>
                <c:pt idx="130">
                  <c:v>0.67924988319696866</c:v>
                </c:pt>
                <c:pt idx="131">
                  <c:v>0.61080285427594783</c:v>
                </c:pt>
                <c:pt idx="132">
                  <c:v>0.71752568303903164</c:v>
                </c:pt>
                <c:pt idx="133">
                  <c:v>0.64849398279366355</c:v>
                </c:pt>
                <c:pt idx="134">
                  <c:v>0.6647467602138265</c:v>
                </c:pt>
                <c:pt idx="135">
                  <c:v>0.67019677786405607</c:v>
                </c:pt>
                <c:pt idx="136">
                  <c:v>0.69429149841636095</c:v>
                </c:pt>
                <c:pt idx="137">
                  <c:v>0.7032711603783961</c:v>
                </c:pt>
                <c:pt idx="138">
                  <c:v>0.70066518014966039</c:v>
                </c:pt>
                <c:pt idx="139">
                  <c:v>0.67756263102877567</c:v>
                </c:pt>
                <c:pt idx="140">
                  <c:v>0.73062041171589387</c:v>
                </c:pt>
                <c:pt idx="141">
                  <c:v>0.66282665499256876</c:v>
                </c:pt>
                <c:pt idx="142">
                  <c:v>0.58279557764590195</c:v>
                </c:pt>
                <c:pt idx="143">
                  <c:v>0.63306791789717476</c:v>
                </c:pt>
                <c:pt idx="144">
                  <c:v>0.59029593593594787</c:v>
                </c:pt>
                <c:pt idx="145">
                  <c:v>0.4652027338817879</c:v>
                </c:pt>
                <c:pt idx="146">
                  <c:v>0.53691605085170346</c:v>
                </c:pt>
                <c:pt idx="147">
                  <c:v>0.58387363350178223</c:v>
                </c:pt>
                <c:pt idx="148">
                  <c:v>0.58526333183281198</c:v>
                </c:pt>
                <c:pt idx="149">
                  <c:v>0.52704627449695929</c:v>
                </c:pt>
                <c:pt idx="150">
                  <c:v>0.64347585646630145</c:v>
                </c:pt>
                <c:pt idx="151">
                  <c:v>0.74278655903885871</c:v>
                </c:pt>
                <c:pt idx="152">
                  <c:v>0.66697690359035189</c:v>
                </c:pt>
                <c:pt idx="153">
                  <c:v>0.60707313938420193</c:v>
                </c:pt>
                <c:pt idx="154">
                  <c:v>0.63635778580724289</c:v>
                </c:pt>
                <c:pt idx="155">
                  <c:v>0.5784774284886901</c:v>
                </c:pt>
                <c:pt idx="156">
                  <c:v>0.52271981907347231</c:v>
                </c:pt>
                <c:pt idx="157">
                  <c:v>0.38663956925675669</c:v>
                </c:pt>
                <c:pt idx="158">
                  <c:v>0.54206721425502757</c:v>
                </c:pt>
                <c:pt idx="159">
                  <c:v>0.64172571638507292</c:v>
                </c:pt>
                <c:pt idx="160">
                  <c:v>0.68971700720311813</c:v>
                </c:pt>
                <c:pt idx="161">
                  <c:v>0.66843524748074756</c:v>
                </c:pt>
                <c:pt idx="162">
                  <c:v>0.70321833913854337</c:v>
                </c:pt>
                <c:pt idx="163">
                  <c:v>0.7280707576331138</c:v>
                </c:pt>
                <c:pt idx="164">
                  <c:v>0.69553630530933908</c:v>
                </c:pt>
                <c:pt idx="165">
                  <c:v>0.71945804016334614</c:v>
                </c:pt>
                <c:pt idx="166">
                  <c:v>0.61696391276813634</c:v>
                </c:pt>
                <c:pt idx="167">
                  <c:v>0.59964666600235339</c:v>
                </c:pt>
                <c:pt idx="168">
                  <c:v>0.62746185941159038</c:v>
                </c:pt>
                <c:pt idx="169">
                  <c:v>0.58087779786756055</c:v>
                </c:pt>
                <c:pt idx="170">
                  <c:v>0.60268766414105435</c:v>
                </c:pt>
                <c:pt idx="171">
                  <c:v>0.67160075887503368</c:v>
                </c:pt>
                <c:pt idx="172">
                  <c:v>0.58397218981971244</c:v>
                </c:pt>
                <c:pt idx="173">
                  <c:v>0.56185543245026559</c:v>
                </c:pt>
                <c:pt idx="174">
                  <c:v>0.58489430267171749</c:v>
                </c:pt>
                <c:pt idx="175">
                  <c:v>0.67461654551171613</c:v>
                </c:pt>
                <c:pt idx="176">
                  <c:v>0.53189376621980855</c:v>
                </c:pt>
                <c:pt idx="177">
                  <c:v>0.61080086334986827</c:v>
                </c:pt>
                <c:pt idx="178">
                  <c:v>0.66628372763106758</c:v>
                </c:pt>
                <c:pt idx="179">
                  <c:v>0.65676182505274261</c:v>
                </c:pt>
                <c:pt idx="180">
                  <c:v>0.49914439211160977</c:v>
                </c:pt>
                <c:pt idx="181">
                  <c:v>0.60947526454275192</c:v>
                </c:pt>
                <c:pt idx="182">
                  <c:v>0.64713603023419686</c:v>
                </c:pt>
                <c:pt idx="183">
                  <c:v>0.59625604766682971</c:v>
                </c:pt>
                <c:pt idx="184">
                  <c:v>0.65448773722672571</c:v>
                </c:pt>
                <c:pt idx="185">
                  <c:v>0.53425835756875562</c:v>
                </c:pt>
                <c:pt idx="186">
                  <c:v>0.61910091499643505</c:v>
                </c:pt>
                <c:pt idx="187">
                  <c:v>0.57911363059859244</c:v>
                </c:pt>
                <c:pt idx="188">
                  <c:v>0.56363517326169998</c:v>
                </c:pt>
                <c:pt idx="189">
                  <c:v>0.66721483787098124</c:v>
                </c:pt>
                <c:pt idx="190">
                  <c:v>0.58347348553003042</c:v>
                </c:pt>
                <c:pt idx="191">
                  <c:v>0.58187138310166397</c:v>
                </c:pt>
                <c:pt idx="192">
                  <c:v>0.55814222910653399</c:v>
                </c:pt>
                <c:pt idx="193">
                  <c:v>0.57747353186315886</c:v>
                </c:pt>
                <c:pt idx="194">
                  <c:v>0.53160658209652079</c:v>
                </c:pt>
                <c:pt idx="195">
                  <c:v>0.58797548567939639</c:v>
                </c:pt>
                <c:pt idx="196">
                  <c:v>0.59699260597516846</c:v>
                </c:pt>
                <c:pt idx="197">
                  <c:v>0.62405071609807061</c:v>
                </c:pt>
                <c:pt idx="198">
                  <c:v>0.56109979603807225</c:v>
                </c:pt>
                <c:pt idx="199">
                  <c:v>0.46641359220866285</c:v>
                </c:pt>
                <c:pt idx="200">
                  <c:v>0.41131122126388531</c:v>
                </c:pt>
                <c:pt idx="201">
                  <c:v>0.78821117011546604</c:v>
                </c:pt>
                <c:pt idx="202">
                  <c:v>0.61787658903544096</c:v>
                </c:pt>
                <c:pt idx="203">
                  <c:v>0.55648973731055573</c:v>
                </c:pt>
                <c:pt idx="204">
                  <c:v>0.58092693162249631</c:v>
                </c:pt>
                <c:pt idx="205">
                  <c:v>0.59179775152372749</c:v>
                </c:pt>
                <c:pt idx="206">
                  <c:v>0.44102266315345695</c:v>
                </c:pt>
                <c:pt idx="207">
                  <c:v>0.59791893439414534</c:v>
                </c:pt>
                <c:pt idx="208">
                  <c:v>0.52873751263472357</c:v>
                </c:pt>
                <c:pt idx="209">
                  <c:v>0.55125721817439688</c:v>
                </c:pt>
                <c:pt idx="210">
                  <c:v>0.61494972060146036</c:v>
                </c:pt>
                <c:pt idx="211">
                  <c:v>0.56705772737866178</c:v>
                </c:pt>
                <c:pt idx="212">
                  <c:v>0.59098098035493196</c:v>
                </c:pt>
                <c:pt idx="213">
                  <c:v>0.58610528918898253</c:v>
                </c:pt>
                <c:pt idx="214">
                  <c:v>0.48429172033524803</c:v>
                </c:pt>
                <c:pt idx="215">
                  <c:v>0.52679940661797187</c:v>
                </c:pt>
                <c:pt idx="216">
                  <c:v>0.71426139653993004</c:v>
                </c:pt>
                <c:pt idx="217">
                  <c:v>0.45902364324402323</c:v>
                </c:pt>
                <c:pt idx="218">
                  <c:v>0.59789939411989501</c:v>
                </c:pt>
                <c:pt idx="219">
                  <c:v>0.5200150051310396</c:v>
                </c:pt>
                <c:pt idx="220">
                  <c:v>0.56328404706683943</c:v>
                </c:pt>
                <c:pt idx="221">
                  <c:v>0.62494497723451747</c:v>
                </c:pt>
                <c:pt idx="222">
                  <c:v>0.52859351290613144</c:v>
                </c:pt>
                <c:pt idx="223">
                  <c:v>0.59537032437685822</c:v>
                </c:pt>
                <c:pt idx="224">
                  <c:v>0.59181214956203365</c:v>
                </c:pt>
                <c:pt idx="225">
                  <c:v>0.61517257945096526</c:v>
                </c:pt>
                <c:pt idx="226">
                  <c:v>0.43302776611533111</c:v>
                </c:pt>
                <c:pt idx="227">
                  <c:v>0.51209707038036001</c:v>
                </c:pt>
                <c:pt idx="228">
                  <c:v>0.39145049736074811</c:v>
                </c:pt>
                <c:pt idx="229">
                  <c:v>0.48152817005440385</c:v>
                </c:pt>
                <c:pt idx="230">
                  <c:v>0.48417022649581654</c:v>
                </c:pt>
                <c:pt idx="231">
                  <c:v>0.40734680034344206</c:v>
                </c:pt>
                <c:pt idx="232">
                  <c:v>0.49495524062629692</c:v>
                </c:pt>
                <c:pt idx="233">
                  <c:v>0.43730396220911361</c:v>
                </c:pt>
                <c:pt idx="234">
                  <c:v>0.53325112416360687</c:v>
                </c:pt>
                <c:pt idx="235">
                  <c:v>0.56347584667056427</c:v>
                </c:pt>
                <c:pt idx="236">
                  <c:v>0.64885322188094929</c:v>
                </c:pt>
                <c:pt idx="237">
                  <c:v>0.6423293694190233</c:v>
                </c:pt>
                <c:pt idx="238">
                  <c:v>0.57307641942613086</c:v>
                </c:pt>
                <c:pt idx="239">
                  <c:v>0.62458536273518761</c:v>
                </c:pt>
                <c:pt idx="240">
                  <c:v>0.53605203240130006</c:v>
                </c:pt>
                <c:pt idx="241">
                  <c:v>0.6330372529897883</c:v>
                </c:pt>
                <c:pt idx="242">
                  <c:v>0.60404504104352741</c:v>
                </c:pt>
                <c:pt idx="243">
                  <c:v>0.63030046976596532</c:v>
                </c:pt>
                <c:pt idx="244">
                  <c:v>0.52128755575436503</c:v>
                </c:pt>
                <c:pt idx="245">
                  <c:v>0.55621739802179815</c:v>
                </c:pt>
                <c:pt idx="246">
                  <c:v>0.5796495702675426</c:v>
                </c:pt>
                <c:pt idx="247">
                  <c:v>0.57782927928991246</c:v>
                </c:pt>
                <c:pt idx="248">
                  <c:v>0.52534433748091558</c:v>
                </c:pt>
                <c:pt idx="249">
                  <c:v>0.62912918915317473</c:v>
                </c:pt>
                <c:pt idx="250">
                  <c:v>0.54180517652606097</c:v>
                </c:pt>
                <c:pt idx="251">
                  <c:v>0.48600986983609884</c:v>
                </c:pt>
                <c:pt idx="252">
                  <c:v>0.54650051013675971</c:v>
                </c:pt>
                <c:pt idx="253">
                  <c:v>0.61266820087288032</c:v>
                </c:pt>
                <c:pt idx="254">
                  <c:v>0.56085949352758768</c:v>
                </c:pt>
                <c:pt idx="255">
                  <c:v>0.57778370225964659</c:v>
                </c:pt>
                <c:pt idx="256">
                  <c:v>0.55135456432756813</c:v>
                </c:pt>
                <c:pt idx="257">
                  <c:v>0.51204590628824698</c:v>
                </c:pt>
                <c:pt idx="258">
                  <c:v>0.49595448170512746</c:v>
                </c:pt>
                <c:pt idx="259">
                  <c:v>0.48510839100496539</c:v>
                </c:pt>
                <c:pt idx="260">
                  <c:v>0.4688638615233095</c:v>
                </c:pt>
                <c:pt idx="261">
                  <c:v>0.4700289565682102</c:v>
                </c:pt>
                <c:pt idx="262">
                  <c:v>0.57927091071107073</c:v>
                </c:pt>
                <c:pt idx="263">
                  <c:v>0.52177148017885477</c:v>
                </c:pt>
                <c:pt idx="264">
                  <c:v>0.49222980957922746</c:v>
                </c:pt>
                <c:pt idx="265">
                  <c:v>0.66899451383449637</c:v>
                </c:pt>
                <c:pt idx="266">
                  <c:v>0.39038793933982285</c:v>
                </c:pt>
                <c:pt idx="267">
                  <c:v>0.47775112013557841</c:v>
                </c:pt>
                <c:pt idx="268">
                  <c:v>0.38010351159660571</c:v>
                </c:pt>
                <c:pt idx="269">
                  <c:v>0.39587828291612848</c:v>
                </c:pt>
                <c:pt idx="270">
                  <c:v>0.50042350542397007</c:v>
                </c:pt>
                <c:pt idx="271">
                  <c:v>0.46724208694073666</c:v>
                </c:pt>
                <c:pt idx="272">
                  <c:v>0.60504161871857853</c:v>
                </c:pt>
                <c:pt idx="273">
                  <c:v>0.4587444987302679</c:v>
                </c:pt>
                <c:pt idx="274">
                  <c:v>0.5857790289882493</c:v>
                </c:pt>
                <c:pt idx="275">
                  <c:v>0.49296995690430401</c:v>
                </c:pt>
                <c:pt idx="276">
                  <c:v>0.3770129255536353</c:v>
                </c:pt>
                <c:pt idx="277">
                  <c:v>0.4206178644693821</c:v>
                </c:pt>
                <c:pt idx="278">
                  <c:v>0.44580175490023899</c:v>
                </c:pt>
                <c:pt idx="279">
                  <c:v>0.47012491680032531</c:v>
                </c:pt>
                <c:pt idx="280">
                  <c:v>0.55765636591590095</c:v>
                </c:pt>
                <c:pt idx="281">
                  <c:v>0.4566047770884647</c:v>
                </c:pt>
                <c:pt idx="282">
                  <c:v>0.37252649406238258</c:v>
                </c:pt>
                <c:pt idx="283">
                  <c:v>0.36946746380456452</c:v>
                </c:pt>
                <c:pt idx="284">
                  <c:v>0.37072719389753961</c:v>
                </c:pt>
                <c:pt idx="285">
                  <c:v>0.39541890831826654</c:v>
                </c:pt>
                <c:pt idx="286">
                  <c:v>0.36319246946826067</c:v>
                </c:pt>
                <c:pt idx="287">
                  <c:v>0.32232075259547999</c:v>
                </c:pt>
                <c:pt idx="288">
                  <c:v>0.35179653654852805</c:v>
                </c:pt>
                <c:pt idx="289">
                  <c:v>0.39685288663976015</c:v>
                </c:pt>
                <c:pt idx="290">
                  <c:v>0.41861058825818387</c:v>
                </c:pt>
                <c:pt idx="291">
                  <c:v>0.4403756401699136</c:v>
                </c:pt>
                <c:pt idx="292">
                  <c:v>0.51652571747728127</c:v>
                </c:pt>
                <c:pt idx="293">
                  <c:v>0.42499226995822892</c:v>
                </c:pt>
                <c:pt idx="294">
                  <c:v>0.4798964779053303</c:v>
                </c:pt>
                <c:pt idx="295">
                  <c:v>0.50311985589035046</c:v>
                </c:pt>
                <c:pt idx="296">
                  <c:v>0.47337948318854395</c:v>
                </c:pt>
                <c:pt idx="297">
                  <c:v>0.45247803949258059</c:v>
                </c:pt>
                <c:pt idx="298">
                  <c:v>0.50988746153791342</c:v>
                </c:pt>
                <c:pt idx="299">
                  <c:v>0.48987926543036409</c:v>
                </c:pt>
                <c:pt idx="300">
                  <c:v>0.46421518057415234</c:v>
                </c:pt>
                <c:pt idx="301">
                  <c:v>0.44543484237541509</c:v>
                </c:pt>
                <c:pt idx="302">
                  <c:v>0.4377090725074243</c:v>
                </c:pt>
                <c:pt idx="303">
                  <c:v>0.44346265255216666</c:v>
                </c:pt>
                <c:pt idx="304">
                  <c:v>0.42154882033065944</c:v>
                </c:pt>
                <c:pt idx="305">
                  <c:v>0.40918505792467486</c:v>
                </c:pt>
                <c:pt idx="306">
                  <c:v>0.41920548076233066</c:v>
                </c:pt>
                <c:pt idx="307">
                  <c:v>0.31925189793973685</c:v>
                </c:pt>
                <c:pt idx="308">
                  <c:v>0.38496469978981018</c:v>
                </c:pt>
                <c:pt idx="309">
                  <c:v>0.44697748987554098</c:v>
                </c:pt>
                <c:pt idx="310">
                  <c:v>0.36134633465593602</c:v>
                </c:pt>
                <c:pt idx="311">
                  <c:v>0.33761196429886897</c:v>
                </c:pt>
                <c:pt idx="312">
                  <c:v>0.4347651440428516</c:v>
                </c:pt>
                <c:pt idx="313">
                  <c:v>0.38809342802117797</c:v>
                </c:pt>
                <c:pt idx="314">
                  <c:v>0.42771104196941256</c:v>
                </c:pt>
                <c:pt idx="315">
                  <c:v>0.44206094399858942</c:v>
                </c:pt>
                <c:pt idx="316">
                  <c:v>0.39840138430437488</c:v>
                </c:pt>
                <c:pt idx="317">
                  <c:v>0.39857163752535041</c:v>
                </c:pt>
                <c:pt idx="318">
                  <c:v>0.41925007133637204</c:v>
                </c:pt>
                <c:pt idx="319">
                  <c:v>0.40256087138913021</c:v>
                </c:pt>
                <c:pt idx="320">
                  <c:v>0.42896291389245833</c:v>
                </c:pt>
                <c:pt idx="321">
                  <c:v>0.4189741113117047</c:v>
                </c:pt>
                <c:pt idx="322">
                  <c:v>0.3941776110790991</c:v>
                </c:pt>
                <c:pt idx="323">
                  <c:v>0.32729905577007901</c:v>
                </c:pt>
                <c:pt idx="324">
                  <c:v>0.38884491187734849</c:v>
                </c:pt>
                <c:pt idx="325">
                  <c:v>0.43945597082301624</c:v>
                </c:pt>
                <c:pt idx="326">
                  <c:v>0.41735140667914428</c:v>
                </c:pt>
                <c:pt idx="327">
                  <c:v>0.48141807031098627</c:v>
                </c:pt>
                <c:pt idx="328">
                  <c:v>0.36132984568768189</c:v>
                </c:pt>
                <c:pt idx="329">
                  <c:v>0.30558888005625673</c:v>
                </c:pt>
                <c:pt idx="330">
                  <c:v>0.31059494958194567</c:v>
                </c:pt>
                <c:pt idx="331">
                  <c:v>0.3186605888695202</c:v>
                </c:pt>
                <c:pt idx="332">
                  <c:v>0.34561263199080228</c:v>
                </c:pt>
                <c:pt idx="333">
                  <c:v>0.33117594001613759</c:v>
                </c:pt>
                <c:pt idx="334">
                  <c:v>0.34504948928600765</c:v>
                </c:pt>
                <c:pt idx="335">
                  <c:v>0.2985992566013822</c:v>
                </c:pt>
                <c:pt idx="336">
                  <c:v>0.38189497788343996</c:v>
                </c:pt>
                <c:pt idx="337">
                  <c:v>0.26114417007658275</c:v>
                </c:pt>
                <c:pt idx="338">
                  <c:v>0.23665029217059996</c:v>
                </c:pt>
                <c:pt idx="339">
                  <c:v>0.41817567618766383</c:v>
                </c:pt>
                <c:pt idx="340">
                  <c:v>0.2488424033690918</c:v>
                </c:pt>
                <c:pt idx="341">
                  <c:v>0.3782701351932527</c:v>
                </c:pt>
                <c:pt idx="342">
                  <c:v>0.3603794987507396</c:v>
                </c:pt>
                <c:pt idx="343">
                  <c:v>0.36035692964584476</c:v>
                </c:pt>
                <c:pt idx="344">
                  <c:v>0.3644251207231004</c:v>
                </c:pt>
                <c:pt idx="345">
                  <c:v>0.38168290067725752</c:v>
                </c:pt>
                <c:pt idx="346">
                  <c:v>0.31597608462312687</c:v>
                </c:pt>
                <c:pt idx="347">
                  <c:v>0.36187626916588145</c:v>
                </c:pt>
                <c:pt idx="348">
                  <c:v>0.33822087156640013</c:v>
                </c:pt>
                <c:pt idx="349">
                  <c:v>0.37557610515498741</c:v>
                </c:pt>
                <c:pt idx="350">
                  <c:v>0.35598375776463864</c:v>
                </c:pt>
                <c:pt idx="351">
                  <c:v>0.39259833593766291</c:v>
                </c:pt>
                <c:pt idx="352">
                  <c:v>0.32068350111984234</c:v>
                </c:pt>
                <c:pt idx="353">
                  <c:v>0.37830335750012223</c:v>
                </c:pt>
                <c:pt idx="354">
                  <c:v>0.36354611900013301</c:v>
                </c:pt>
                <c:pt idx="355">
                  <c:v>0.38368982215315506</c:v>
                </c:pt>
                <c:pt idx="356">
                  <c:v>0.3887391636786609</c:v>
                </c:pt>
                <c:pt idx="357">
                  <c:v>0.38519043883832216</c:v>
                </c:pt>
                <c:pt idx="358">
                  <c:v>0.30743476867547104</c:v>
                </c:pt>
                <c:pt idx="359">
                  <c:v>0.54174687317136638</c:v>
                </c:pt>
                <c:pt idx="360">
                  <c:v>0.48979215540000454</c:v>
                </c:pt>
                <c:pt idx="361">
                  <c:v>0.49884983096683611</c:v>
                </c:pt>
                <c:pt idx="362">
                  <c:v>0.45427234929560389</c:v>
                </c:pt>
                <c:pt idx="363">
                  <c:v>0.48257076369442831</c:v>
                </c:pt>
                <c:pt idx="364">
                  <c:v>0.474383312750146</c:v>
                </c:pt>
                <c:pt idx="365">
                  <c:v>0.3976592472374304</c:v>
                </c:pt>
                <c:pt idx="366">
                  <c:v>0.47160986056819698</c:v>
                </c:pt>
                <c:pt idx="367">
                  <c:v>0.58280199324432036</c:v>
                </c:pt>
                <c:pt idx="368">
                  <c:v>0.65848086659723559</c:v>
                </c:pt>
                <c:pt idx="369">
                  <c:v>0.57851125489177646</c:v>
                </c:pt>
                <c:pt idx="370">
                  <c:v>0.54037978907181117</c:v>
                </c:pt>
                <c:pt idx="371">
                  <c:v>0.60465205780925835</c:v>
                </c:pt>
                <c:pt idx="372">
                  <c:v>0.53715711283898615</c:v>
                </c:pt>
                <c:pt idx="373">
                  <c:v>0.52217558101758077</c:v>
                </c:pt>
                <c:pt idx="374">
                  <c:v>0.57583364896894207</c:v>
                </c:pt>
                <c:pt idx="375">
                  <c:v>0.66290200660108656</c:v>
                </c:pt>
                <c:pt idx="376">
                  <c:v>0.59869328807907252</c:v>
                </c:pt>
                <c:pt idx="377">
                  <c:v>0.55612342746344412</c:v>
                </c:pt>
                <c:pt idx="378">
                  <c:v>0.59100512891071766</c:v>
                </c:pt>
                <c:pt idx="379">
                  <c:v>0.62607123596160008</c:v>
                </c:pt>
                <c:pt idx="380">
                  <c:v>0.69099561159013312</c:v>
                </c:pt>
                <c:pt idx="381">
                  <c:v>0.66689871261262612</c:v>
                </c:pt>
                <c:pt idx="382">
                  <c:v>0.66410043499973348</c:v>
                </c:pt>
                <c:pt idx="383">
                  <c:v>0.66792894182689355</c:v>
                </c:pt>
                <c:pt idx="384">
                  <c:v>0.65329928761676381</c:v>
                </c:pt>
                <c:pt idx="385">
                  <c:v>0.65105669254574083</c:v>
                </c:pt>
                <c:pt idx="386">
                  <c:v>0.66041583493561451</c:v>
                </c:pt>
                <c:pt idx="387">
                  <c:v>0.60387779722047186</c:v>
                </c:pt>
                <c:pt idx="388">
                  <c:v>0.67538306136281545</c:v>
                </c:pt>
                <c:pt idx="389">
                  <c:v>0.60748614090361641</c:v>
                </c:pt>
                <c:pt idx="390">
                  <c:v>0.68373108673008776</c:v>
                </c:pt>
                <c:pt idx="391">
                  <c:v>0.62455535481645152</c:v>
                </c:pt>
                <c:pt idx="392">
                  <c:v>0.63291320893000402</c:v>
                </c:pt>
                <c:pt idx="393">
                  <c:v>0.65768001193673165</c:v>
                </c:pt>
                <c:pt idx="394">
                  <c:v>0.62463357218497573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4D-4B11-B677-926F09205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5563568"/>
        <c:axId val="585569800"/>
      </c:lineChart>
      <c:lineChart>
        <c:grouping val="standard"/>
        <c:varyColors val="0"/>
        <c:ser>
          <c:idx val="1"/>
          <c:order val="1"/>
          <c:tx>
            <c:v>AnR VLR</c:v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运行数据!$A$7:$A$401</c:f>
              <c:numCache>
                <c:formatCode>m/d/yyyy</c:formatCode>
                <c:ptCount val="395"/>
                <c:pt idx="0">
                  <c:v>43424</c:v>
                </c:pt>
                <c:pt idx="1">
                  <c:v>43425</c:v>
                </c:pt>
                <c:pt idx="2">
                  <c:v>43426</c:v>
                </c:pt>
                <c:pt idx="3">
                  <c:v>43427</c:v>
                </c:pt>
                <c:pt idx="4">
                  <c:v>43428</c:v>
                </c:pt>
                <c:pt idx="5">
                  <c:v>43429</c:v>
                </c:pt>
                <c:pt idx="6">
                  <c:v>43430</c:v>
                </c:pt>
                <c:pt idx="7">
                  <c:v>43431</c:v>
                </c:pt>
                <c:pt idx="8">
                  <c:v>43432</c:v>
                </c:pt>
                <c:pt idx="9">
                  <c:v>43433</c:v>
                </c:pt>
                <c:pt idx="10">
                  <c:v>43434</c:v>
                </c:pt>
                <c:pt idx="11">
                  <c:v>43435</c:v>
                </c:pt>
                <c:pt idx="12">
                  <c:v>43436</c:v>
                </c:pt>
                <c:pt idx="13">
                  <c:v>43437</c:v>
                </c:pt>
                <c:pt idx="14">
                  <c:v>43438</c:v>
                </c:pt>
                <c:pt idx="15">
                  <c:v>43439</c:v>
                </c:pt>
                <c:pt idx="16">
                  <c:v>43440</c:v>
                </c:pt>
                <c:pt idx="17">
                  <c:v>43441</c:v>
                </c:pt>
                <c:pt idx="18">
                  <c:v>43442</c:v>
                </c:pt>
                <c:pt idx="19">
                  <c:v>43443</c:v>
                </c:pt>
                <c:pt idx="20">
                  <c:v>43444</c:v>
                </c:pt>
                <c:pt idx="21">
                  <c:v>43445</c:v>
                </c:pt>
                <c:pt idx="22">
                  <c:v>43446</c:v>
                </c:pt>
                <c:pt idx="23">
                  <c:v>43447</c:v>
                </c:pt>
                <c:pt idx="24">
                  <c:v>43448</c:v>
                </c:pt>
                <c:pt idx="25">
                  <c:v>43449</c:v>
                </c:pt>
                <c:pt idx="26">
                  <c:v>43450</c:v>
                </c:pt>
                <c:pt idx="27">
                  <c:v>43451</c:v>
                </c:pt>
                <c:pt idx="28">
                  <c:v>43452</c:v>
                </c:pt>
                <c:pt idx="29">
                  <c:v>43453</c:v>
                </c:pt>
                <c:pt idx="30">
                  <c:v>43454</c:v>
                </c:pt>
                <c:pt idx="31">
                  <c:v>43455</c:v>
                </c:pt>
                <c:pt idx="32">
                  <c:v>43456</c:v>
                </c:pt>
                <c:pt idx="33">
                  <c:v>43457</c:v>
                </c:pt>
                <c:pt idx="34">
                  <c:v>43458</c:v>
                </c:pt>
                <c:pt idx="35">
                  <c:v>43459</c:v>
                </c:pt>
                <c:pt idx="36">
                  <c:v>43460</c:v>
                </c:pt>
                <c:pt idx="37">
                  <c:v>43461</c:v>
                </c:pt>
                <c:pt idx="38">
                  <c:v>43462</c:v>
                </c:pt>
                <c:pt idx="39">
                  <c:v>43463</c:v>
                </c:pt>
                <c:pt idx="40">
                  <c:v>43464</c:v>
                </c:pt>
                <c:pt idx="41">
                  <c:v>43465</c:v>
                </c:pt>
                <c:pt idx="42">
                  <c:v>43466</c:v>
                </c:pt>
                <c:pt idx="43">
                  <c:v>43467</c:v>
                </c:pt>
                <c:pt idx="44">
                  <c:v>43468</c:v>
                </c:pt>
                <c:pt idx="45">
                  <c:v>43469</c:v>
                </c:pt>
                <c:pt idx="46">
                  <c:v>43470</c:v>
                </c:pt>
                <c:pt idx="47">
                  <c:v>43471</c:v>
                </c:pt>
                <c:pt idx="48">
                  <c:v>43472</c:v>
                </c:pt>
                <c:pt idx="49">
                  <c:v>43473</c:v>
                </c:pt>
                <c:pt idx="50">
                  <c:v>43474</c:v>
                </c:pt>
                <c:pt idx="51">
                  <c:v>43475</c:v>
                </c:pt>
                <c:pt idx="52">
                  <c:v>43476</c:v>
                </c:pt>
                <c:pt idx="53">
                  <c:v>43477</c:v>
                </c:pt>
                <c:pt idx="54">
                  <c:v>43478</c:v>
                </c:pt>
                <c:pt idx="55">
                  <c:v>43479</c:v>
                </c:pt>
                <c:pt idx="56">
                  <c:v>43480</c:v>
                </c:pt>
                <c:pt idx="57">
                  <c:v>43481</c:v>
                </c:pt>
                <c:pt idx="58">
                  <c:v>43482</c:v>
                </c:pt>
                <c:pt idx="59">
                  <c:v>43483</c:v>
                </c:pt>
                <c:pt idx="60">
                  <c:v>43484</c:v>
                </c:pt>
                <c:pt idx="61">
                  <c:v>43485</c:v>
                </c:pt>
                <c:pt idx="62">
                  <c:v>43486</c:v>
                </c:pt>
                <c:pt idx="63">
                  <c:v>43487</c:v>
                </c:pt>
                <c:pt idx="64">
                  <c:v>43488</c:v>
                </c:pt>
                <c:pt idx="65">
                  <c:v>43489</c:v>
                </c:pt>
                <c:pt idx="66">
                  <c:v>43490</c:v>
                </c:pt>
                <c:pt idx="67">
                  <c:v>43491</c:v>
                </c:pt>
                <c:pt idx="68">
                  <c:v>43492</c:v>
                </c:pt>
                <c:pt idx="69">
                  <c:v>43493</c:v>
                </c:pt>
                <c:pt idx="70">
                  <c:v>43494</c:v>
                </c:pt>
                <c:pt idx="71">
                  <c:v>43495</c:v>
                </c:pt>
                <c:pt idx="72">
                  <c:v>43496</c:v>
                </c:pt>
                <c:pt idx="73">
                  <c:v>43497</c:v>
                </c:pt>
                <c:pt idx="74">
                  <c:v>43498</c:v>
                </c:pt>
                <c:pt idx="75">
                  <c:v>43499</c:v>
                </c:pt>
                <c:pt idx="76">
                  <c:v>43500</c:v>
                </c:pt>
                <c:pt idx="77">
                  <c:v>43501</c:v>
                </c:pt>
                <c:pt idx="78">
                  <c:v>43502</c:v>
                </c:pt>
                <c:pt idx="79">
                  <c:v>43503</c:v>
                </c:pt>
                <c:pt idx="80">
                  <c:v>43504</c:v>
                </c:pt>
                <c:pt idx="81">
                  <c:v>43505</c:v>
                </c:pt>
                <c:pt idx="82">
                  <c:v>43506</c:v>
                </c:pt>
                <c:pt idx="83">
                  <c:v>43507</c:v>
                </c:pt>
                <c:pt idx="84">
                  <c:v>43508</c:v>
                </c:pt>
                <c:pt idx="85">
                  <c:v>43509</c:v>
                </c:pt>
                <c:pt idx="86">
                  <c:v>43510</c:v>
                </c:pt>
                <c:pt idx="87">
                  <c:v>43511</c:v>
                </c:pt>
                <c:pt idx="88">
                  <c:v>43512</c:v>
                </c:pt>
                <c:pt idx="89">
                  <c:v>43513</c:v>
                </c:pt>
                <c:pt idx="90">
                  <c:v>43514</c:v>
                </c:pt>
                <c:pt idx="91">
                  <c:v>43515</c:v>
                </c:pt>
                <c:pt idx="92">
                  <c:v>43516</c:v>
                </c:pt>
                <c:pt idx="93">
                  <c:v>43517</c:v>
                </c:pt>
                <c:pt idx="94">
                  <c:v>43518</c:v>
                </c:pt>
                <c:pt idx="95">
                  <c:v>43519</c:v>
                </c:pt>
                <c:pt idx="96">
                  <c:v>43520</c:v>
                </c:pt>
                <c:pt idx="97">
                  <c:v>43521</c:v>
                </c:pt>
                <c:pt idx="98">
                  <c:v>43522</c:v>
                </c:pt>
                <c:pt idx="99">
                  <c:v>43523</c:v>
                </c:pt>
                <c:pt idx="100">
                  <c:v>43524</c:v>
                </c:pt>
                <c:pt idx="101">
                  <c:v>43525</c:v>
                </c:pt>
                <c:pt idx="102">
                  <c:v>43526</c:v>
                </c:pt>
                <c:pt idx="103">
                  <c:v>43527</c:v>
                </c:pt>
                <c:pt idx="104">
                  <c:v>43528</c:v>
                </c:pt>
                <c:pt idx="105">
                  <c:v>43529</c:v>
                </c:pt>
                <c:pt idx="106">
                  <c:v>43530</c:v>
                </c:pt>
                <c:pt idx="107">
                  <c:v>43531</c:v>
                </c:pt>
                <c:pt idx="108">
                  <c:v>43532</c:v>
                </c:pt>
                <c:pt idx="109">
                  <c:v>43533</c:v>
                </c:pt>
                <c:pt idx="110">
                  <c:v>43534</c:v>
                </c:pt>
                <c:pt idx="111">
                  <c:v>43535</c:v>
                </c:pt>
                <c:pt idx="112">
                  <c:v>43536</c:v>
                </c:pt>
                <c:pt idx="113">
                  <c:v>43537</c:v>
                </c:pt>
                <c:pt idx="114">
                  <c:v>43538</c:v>
                </c:pt>
                <c:pt idx="115">
                  <c:v>43539</c:v>
                </c:pt>
                <c:pt idx="116">
                  <c:v>43540</c:v>
                </c:pt>
                <c:pt idx="117">
                  <c:v>43541</c:v>
                </c:pt>
                <c:pt idx="118">
                  <c:v>43542</c:v>
                </c:pt>
                <c:pt idx="119">
                  <c:v>43543</c:v>
                </c:pt>
                <c:pt idx="120">
                  <c:v>43544</c:v>
                </c:pt>
                <c:pt idx="121">
                  <c:v>43545</c:v>
                </c:pt>
                <c:pt idx="122">
                  <c:v>43546</c:v>
                </c:pt>
                <c:pt idx="123">
                  <c:v>43547</c:v>
                </c:pt>
                <c:pt idx="124">
                  <c:v>43548</c:v>
                </c:pt>
                <c:pt idx="125">
                  <c:v>43549</c:v>
                </c:pt>
                <c:pt idx="126">
                  <c:v>43550</c:v>
                </c:pt>
                <c:pt idx="127">
                  <c:v>43551</c:v>
                </c:pt>
                <c:pt idx="128">
                  <c:v>43552</c:v>
                </c:pt>
                <c:pt idx="129">
                  <c:v>43553</c:v>
                </c:pt>
                <c:pt idx="130">
                  <c:v>43554</c:v>
                </c:pt>
                <c:pt idx="131">
                  <c:v>43555</c:v>
                </c:pt>
                <c:pt idx="132">
                  <c:v>43556</c:v>
                </c:pt>
                <c:pt idx="133">
                  <c:v>43557</c:v>
                </c:pt>
                <c:pt idx="134">
                  <c:v>43558</c:v>
                </c:pt>
                <c:pt idx="135">
                  <c:v>43559</c:v>
                </c:pt>
                <c:pt idx="136">
                  <c:v>43560</c:v>
                </c:pt>
                <c:pt idx="137">
                  <c:v>43561</c:v>
                </c:pt>
                <c:pt idx="138">
                  <c:v>43562</c:v>
                </c:pt>
                <c:pt idx="139">
                  <c:v>43563</c:v>
                </c:pt>
                <c:pt idx="140">
                  <c:v>43564</c:v>
                </c:pt>
                <c:pt idx="141">
                  <c:v>43565</c:v>
                </c:pt>
                <c:pt idx="142">
                  <c:v>43566</c:v>
                </c:pt>
                <c:pt idx="143">
                  <c:v>43567</c:v>
                </c:pt>
                <c:pt idx="144">
                  <c:v>43568</c:v>
                </c:pt>
                <c:pt idx="145">
                  <c:v>43569</c:v>
                </c:pt>
                <c:pt idx="146">
                  <c:v>43570</c:v>
                </c:pt>
                <c:pt idx="147">
                  <c:v>43571</c:v>
                </c:pt>
                <c:pt idx="148">
                  <c:v>43572</c:v>
                </c:pt>
                <c:pt idx="149">
                  <c:v>43573</c:v>
                </c:pt>
                <c:pt idx="150">
                  <c:v>43574</c:v>
                </c:pt>
                <c:pt idx="151">
                  <c:v>43575</c:v>
                </c:pt>
                <c:pt idx="152">
                  <c:v>43576</c:v>
                </c:pt>
                <c:pt idx="153">
                  <c:v>43577</c:v>
                </c:pt>
                <c:pt idx="154">
                  <c:v>43578</c:v>
                </c:pt>
                <c:pt idx="155">
                  <c:v>43579</c:v>
                </c:pt>
                <c:pt idx="156">
                  <c:v>43580</c:v>
                </c:pt>
                <c:pt idx="157">
                  <c:v>43581</c:v>
                </c:pt>
                <c:pt idx="158">
                  <c:v>43582</c:v>
                </c:pt>
                <c:pt idx="159">
                  <c:v>43583</c:v>
                </c:pt>
                <c:pt idx="160">
                  <c:v>43584</c:v>
                </c:pt>
                <c:pt idx="161">
                  <c:v>43585</c:v>
                </c:pt>
                <c:pt idx="162">
                  <c:v>43586</c:v>
                </c:pt>
                <c:pt idx="163">
                  <c:v>43587</c:v>
                </c:pt>
                <c:pt idx="164">
                  <c:v>43588</c:v>
                </c:pt>
                <c:pt idx="165">
                  <c:v>43589</c:v>
                </c:pt>
                <c:pt idx="166">
                  <c:v>43590</c:v>
                </c:pt>
                <c:pt idx="167">
                  <c:v>43591</c:v>
                </c:pt>
                <c:pt idx="168">
                  <c:v>43592</c:v>
                </c:pt>
                <c:pt idx="169">
                  <c:v>43593</c:v>
                </c:pt>
                <c:pt idx="170">
                  <c:v>43594</c:v>
                </c:pt>
                <c:pt idx="171">
                  <c:v>43595</c:v>
                </c:pt>
                <c:pt idx="172">
                  <c:v>43596</c:v>
                </c:pt>
                <c:pt idx="173">
                  <c:v>43597</c:v>
                </c:pt>
                <c:pt idx="174">
                  <c:v>43598</c:v>
                </c:pt>
                <c:pt idx="175">
                  <c:v>43599</c:v>
                </c:pt>
                <c:pt idx="176">
                  <c:v>43600</c:v>
                </c:pt>
                <c:pt idx="177">
                  <c:v>43601</c:v>
                </c:pt>
                <c:pt idx="178">
                  <c:v>43602</c:v>
                </c:pt>
                <c:pt idx="179">
                  <c:v>43603</c:v>
                </c:pt>
                <c:pt idx="180">
                  <c:v>43604</c:v>
                </c:pt>
                <c:pt idx="181">
                  <c:v>43605</c:v>
                </c:pt>
                <c:pt idx="182">
                  <c:v>43606</c:v>
                </c:pt>
                <c:pt idx="183">
                  <c:v>43607</c:v>
                </c:pt>
                <c:pt idx="184">
                  <c:v>43608</c:v>
                </c:pt>
                <c:pt idx="185">
                  <c:v>43609</c:v>
                </c:pt>
                <c:pt idx="186">
                  <c:v>43610</c:v>
                </c:pt>
                <c:pt idx="187">
                  <c:v>43611</c:v>
                </c:pt>
                <c:pt idx="188">
                  <c:v>43612</c:v>
                </c:pt>
                <c:pt idx="189">
                  <c:v>43613</c:v>
                </c:pt>
                <c:pt idx="190">
                  <c:v>43614</c:v>
                </c:pt>
                <c:pt idx="191">
                  <c:v>43615</c:v>
                </c:pt>
                <c:pt idx="192">
                  <c:v>43616</c:v>
                </c:pt>
                <c:pt idx="193">
                  <c:v>43617</c:v>
                </c:pt>
                <c:pt idx="194">
                  <c:v>43618</c:v>
                </c:pt>
                <c:pt idx="195">
                  <c:v>43619</c:v>
                </c:pt>
                <c:pt idx="196">
                  <c:v>43620</c:v>
                </c:pt>
                <c:pt idx="197">
                  <c:v>43621</c:v>
                </c:pt>
                <c:pt idx="198">
                  <c:v>43622</c:v>
                </c:pt>
                <c:pt idx="199">
                  <c:v>43623</c:v>
                </c:pt>
                <c:pt idx="200">
                  <c:v>43624</c:v>
                </c:pt>
                <c:pt idx="201">
                  <c:v>43625</c:v>
                </c:pt>
                <c:pt idx="202">
                  <c:v>43626</c:v>
                </c:pt>
                <c:pt idx="203">
                  <c:v>43627</c:v>
                </c:pt>
                <c:pt idx="204">
                  <c:v>43628</c:v>
                </c:pt>
                <c:pt idx="205">
                  <c:v>43629</c:v>
                </c:pt>
                <c:pt idx="206">
                  <c:v>43630</c:v>
                </c:pt>
                <c:pt idx="207">
                  <c:v>43631</c:v>
                </c:pt>
                <c:pt idx="208">
                  <c:v>43632</c:v>
                </c:pt>
                <c:pt idx="209">
                  <c:v>43633</c:v>
                </c:pt>
                <c:pt idx="210">
                  <c:v>43634</c:v>
                </c:pt>
                <c:pt idx="211">
                  <c:v>43635</c:v>
                </c:pt>
                <c:pt idx="212">
                  <c:v>43636</c:v>
                </c:pt>
                <c:pt idx="213">
                  <c:v>43637</c:v>
                </c:pt>
                <c:pt idx="214">
                  <c:v>43638</c:v>
                </c:pt>
                <c:pt idx="215">
                  <c:v>43639</c:v>
                </c:pt>
                <c:pt idx="216">
                  <c:v>43640</c:v>
                </c:pt>
                <c:pt idx="217">
                  <c:v>43641</c:v>
                </c:pt>
                <c:pt idx="218">
                  <c:v>43642</c:v>
                </c:pt>
                <c:pt idx="219">
                  <c:v>43643</c:v>
                </c:pt>
                <c:pt idx="220">
                  <c:v>43644</c:v>
                </c:pt>
                <c:pt idx="221">
                  <c:v>43645</c:v>
                </c:pt>
                <c:pt idx="222">
                  <c:v>43646</c:v>
                </c:pt>
                <c:pt idx="223">
                  <c:v>43647</c:v>
                </c:pt>
                <c:pt idx="224">
                  <c:v>43648</c:v>
                </c:pt>
                <c:pt idx="225">
                  <c:v>43649</c:v>
                </c:pt>
                <c:pt idx="226">
                  <c:v>43650</c:v>
                </c:pt>
                <c:pt idx="227">
                  <c:v>43651</c:v>
                </c:pt>
                <c:pt idx="228">
                  <c:v>43652</c:v>
                </c:pt>
                <c:pt idx="229">
                  <c:v>43653</c:v>
                </c:pt>
                <c:pt idx="230">
                  <c:v>43654</c:v>
                </c:pt>
                <c:pt idx="231">
                  <c:v>43655</c:v>
                </c:pt>
                <c:pt idx="232">
                  <c:v>43656</c:v>
                </c:pt>
                <c:pt idx="233">
                  <c:v>43657</c:v>
                </c:pt>
                <c:pt idx="234">
                  <c:v>43658</c:v>
                </c:pt>
                <c:pt idx="235">
                  <c:v>43659</c:v>
                </c:pt>
                <c:pt idx="236">
                  <c:v>43660</c:v>
                </c:pt>
                <c:pt idx="237">
                  <c:v>43661</c:v>
                </c:pt>
                <c:pt idx="238">
                  <c:v>43662</c:v>
                </c:pt>
                <c:pt idx="239">
                  <c:v>43663</c:v>
                </c:pt>
                <c:pt idx="240">
                  <c:v>43664</c:v>
                </c:pt>
                <c:pt idx="241">
                  <c:v>43665</c:v>
                </c:pt>
                <c:pt idx="242">
                  <c:v>43666</c:v>
                </c:pt>
                <c:pt idx="243">
                  <c:v>43667</c:v>
                </c:pt>
                <c:pt idx="244">
                  <c:v>43668</c:v>
                </c:pt>
                <c:pt idx="245">
                  <c:v>43669</c:v>
                </c:pt>
                <c:pt idx="246">
                  <c:v>43670</c:v>
                </c:pt>
                <c:pt idx="247">
                  <c:v>43671</c:v>
                </c:pt>
                <c:pt idx="248">
                  <c:v>43672</c:v>
                </c:pt>
                <c:pt idx="249">
                  <c:v>43673</c:v>
                </c:pt>
                <c:pt idx="250">
                  <c:v>43674</c:v>
                </c:pt>
                <c:pt idx="251">
                  <c:v>43675</c:v>
                </c:pt>
                <c:pt idx="252">
                  <c:v>43676</c:v>
                </c:pt>
                <c:pt idx="253">
                  <c:v>43677</c:v>
                </c:pt>
                <c:pt idx="254">
                  <c:v>43678</c:v>
                </c:pt>
                <c:pt idx="255">
                  <c:v>43679</c:v>
                </c:pt>
                <c:pt idx="256">
                  <c:v>43680</c:v>
                </c:pt>
                <c:pt idx="257">
                  <c:v>43681</c:v>
                </c:pt>
                <c:pt idx="258">
                  <c:v>43682</c:v>
                </c:pt>
                <c:pt idx="259">
                  <c:v>43683</c:v>
                </c:pt>
                <c:pt idx="260">
                  <c:v>43684</c:v>
                </c:pt>
                <c:pt idx="261">
                  <c:v>43685</c:v>
                </c:pt>
                <c:pt idx="262">
                  <c:v>43686</c:v>
                </c:pt>
                <c:pt idx="263">
                  <c:v>43687</c:v>
                </c:pt>
                <c:pt idx="264">
                  <c:v>43688</c:v>
                </c:pt>
                <c:pt idx="265">
                  <c:v>43689</c:v>
                </c:pt>
                <c:pt idx="266">
                  <c:v>43690</c:v>
                </c:pt>
                <c:pt idx="267">
                  <c:v>43691</c:v>
                </c:pt>
                <c:pt idx="268">
                  <c:v>43692</c:v>
                </c:pt>
                <c:pt idx="269">
                  <c:v>43693</c:v>
                </c:pt>
                <c:pt idx="270">
                  <c:v>43694</c:v>
                </c:pt>
                <c:pt idx="271">
                  <c:v>43695</c:v>
                </c:pt>
                <c:pt idx="272">
                  <c:v>43696</c:v>
                </c:pt>
                <c:pt idx="273">
                  <c:v>43697</c:v>
                </c:pt>
                <c:pt idx="274">
                  <c:v>43698</c:v>
                </c:pt>
                <c:pt idx="275">
                  <c:v>43699</c:v>
                </c:pt>
                <c:pt idx="276">
                  <c:v>43700</c:v>
                </c:pt>
                <c:pt idx="277">
                  <c:v>43701</c:v>
                </c:pt>
                <c:pt idx="278">
                  <c:v>43702</c:v>
                </c:pt>
                <c:pt idx="279">
                  <c:v>43703</c:v>
                </c:pt>
                <c:pt idx="280">
                  <c:v>43704</c:v>
                </c:pt>
                <c:pt idx="281">
                  <c:v>43705</c:v>
                </c:pt>
                <c:pt idx="282">
                  <c:v>43706</c:v>
                </c:pt>
                <c:pt idx="283">
                  <c:v>43707</c:v>
                </c:pt>
                <c:pt idx="284">
                  <c:v>43708</c:v>
                </c:pt>
                <c:pt idx="285">
                  <c:v>43709</c:v>
                </c:pt>
                <c:pt idx="286">
                  <c:v>43710</c:v>
                </c:pt>
                <c:pt idx="287">
                  <c:v>43711</c:v>
                </c:pt>
                <c:pt idx="288">
                  <c:v>43712</c:v>
                </c:pt>
                <c:pt idx="289">
                  <c:v>43713</c:v>
                </c:pt>
                <c:pt idx="290">
                  <c:v>43714</c:v>
                </c:pt>
                <c:pt idx="291">
                  <c:v>43715</c:v>
                </c:pt>
                <c:pt idx="292">
                  <c:v>43716</c:v>
                </c:pt>
                <c:pt idx="293">
                  <c:v>43717</c:v>
                </c:pt>
                <c:pt idx="294">
                  <c:v>43718</c:v>
                </c:pt>
                <c:pt idx="295">
                  <c:v>43719</c:v>
                </c:pt>
                <c:pt idx="296">
                  <c:v>43720</c:v>
                </c:pt>
                <c:pt idx="297">
                  <c:v>43721</c:v>
                </c:pt>
                <c:pt idx="298">
                  <c:v>43722</c:v>
                </c:pt>
                <c:pt idx="299">
                  <c:v>43723</c:v>
                </c:pt>
                <c:pt idx="300">
                  <c:v>43724</c:v>
                </c:pt>
                <c:pt idx="301">
                  <c:v>43725</c:v>
                </c:pt>
                <c:pt idx="302">
                  <c:v>43726</c:v>
                </c:pt>
                <c:pt idx="303">
                  <c:v>43727</c:v>
                </c:pt>
                <c:pt idx="304">
                  <c:v>43728</c:v>
                </c:pt>
                <c:pt idx="305">
                  <c:v>43729</c:v>
                </c:pt>
                <c:pt idx="306">
                  <c:v>43730</c:v>
                </c:pt>
                <c:pt idx="307">
                  <c:v>43731</c:v>
                </c:pt>
                <c:pt idx="308">
                  <c:v>43732</c:v>
                </c:pt>
                <c:pt idx="309">
                  <c:v>43733</c:v>
                </c:pt>
                <c:pt idx="310">
                  <c:v>43734</c:v>
                </c:pt>
                <c:pt idx="311">
                  <c:v>43735</c:v>
                </c:pt>
                <c:pt idx="312">
                  <c:v>43736</c:v>
                </c:pt>
                <c:pt idx="313">
                  <c:v>43737</c:v>
                </c:pt>
                <c:pt idx="314">
                  <c:v>43738</c:v>
                </c:pt>
                <c:pt idx="315">
                  <c:v>43739</c:v>
                </c:pt>
                <c:pt idx="316">
                  <c:v>43740</c:v>
                </c:pt>
                <c:pt idx="317">
                  <c:v>43741</c:v>
                </c:pt>
                <c:pt idx="318">
                  <c:v>43742</c:v>
                </c:pt>
                <c:pt idx="319">
                  <c:v>43743</c:v>
                </c:pt>
                <c:pt idx="320">
                  <c:v>43744</c:v>
                </c:pt>
                <c:pt idx="321">
                  <c:v>43745</c:v>
                </c:pt>
                <c:pt idx="322">
                  <c:v>43746</c:v>
                </c:pt>
                <c:pt idx="323">
                  <c:v>43747</c:v>
                </c:pt>
                <c:pt idx="324">
                  <c:v>43748</c:v>
                </c:pt>
                <c:pt idx="325">
                  <c:v>43749</c:v>
                </c:pt>
                <c:pt idx="326">
                  <c:v>43750</c:v>
                </c:pt>
                <c:pt idx="327">
                  <c:v>43751</c:v>
                </c:pt>
                <c:pt idx="328">
                  <c:v>43752</c:v>
                </c:pt>
                <c:pt idx="329">
                  <c:v>43753</c:v>
                </c:pt>
                <c:pt idx="330">
                  <c:v>43754</c:v>
                </c:pt>
                <c:pt idx="331">
                  <c:v>43755</c:v>
                </c:pt>
                <c:pt idx="332">
                  <c:v>43756</c:v>
                </c:pt>
                <c:pt idx="333">
                  <c:v>43757</c:v>
                </c:pt>
                <c:pt idx="334">
                  <c:v>43758</c:v>
                </c:pt>
                <c:pt idx="335">
                  <c:v>43759</c:v>
                </c:pt>
                <c:pt idx="336">
                  <c:v>43760</c:v>
                </c:pt>
                <c:pt idx="337">
                  <c:v>43761</c:v>
                </c:pt>
                <c:pt idx="338">
                  <c:v>43762</c:v>
                </c:pt>
                <c:pt idx="339">
                  <c:v>43763</c:v>
                </c:pt>
                <c:pt idx="340">
                  <c:v>43764</c:v>
                </c:pt>
                <c:pt idx="341">
                  <c:v>43765</c:v>
                </c:pt>
                <c:pt idx="342">
                  <c:v>43766</c:v>
                </c:pt>
                <c:pt idx="343">
                  <c:v>43767</c:v>
                </c:pt>
                <c:pt idx="344">
                  <c:v>43768</c:v>
                </c:pt>
                <c:pt idx="345">
                  <c:v>43769</c:v>
                </c:pt>
                <c:pt idx="346">
                  <c:v>43770</c:v>
                </c:pt>
                <c:pt idx="347">
                  <c:v>43771</c:v>
                </c:pt>
                <c:pt idx="348">
                  <c:v>43772</c:v>
                </c:pt>
                <c:pt idx="349">
                  <c:v>43773</c:v>
                </c:pt>
                <c:pt idx="350">
                  <c:v>43774</c:v>
                </c:pt>
                <c:pt idx="351">
                  <c:v>43775</c:v>
                </c:pt>
                <c:pt idx="352">
                  <c:v>43776</c:v>
                </c:pt>
                <c:pt idx="353">
                  <c:v>43777</c:v>
                </c:pt>
                <c:pt idx="354">
                  <c:v>43778</c:v>
                </c:pt>
                <c:pt idx="355">
                  <c:v>43779</c:v>
                </c:pt>
                <c:pt idx="356">
                  <c:v>43780</c:v>
                </c:pt>
                <c:pt idx="357">
                  <c:v>43781</c:v>
                </c:pt>
                <c:pt idx="358">
                  <c:v>43782</c:v>
                </c:pt>
                <c:pt idx="359">
                  <c:v>43783</c:v>
                </c:pt>
                <c:pt idx="360">
                  <c:v>43784</c:v>
                </c:pt>
                <c:pt idx="361">
                  <c:v>43785</c:v>
                </c:pt>
                <c:pt idx="362">
                  <c:v>43786</c:v>
                </c:pt>
                <c:pt idx="363">
                  <c:v>43787</c:v>
                </c:pt>
                <c:pt idx="364">
                  <c:v>43788</c:v>
                </c:pt>
                <c:pt idx="365">
                  <c:v>43789</c:v>
                </c:pt>
                <c:pt idx="366">
                  <c:v>43790</c:v>
                </c:pt>
                <c:pt idx="367">
                  <c:v>43791</c:v>
                </c:pt>
                <c:pt idx="368">
                  <c:v>43792</c:v>
                </c:pt>
                <c:pt idx="369">
                  <c:v>43793</c:v>
                </c:pt>
                <c:pt idx="370">
                  <c:v>43794</c:v>
                </c:pt>
                <c:pt idx="371">
                  <c:v>43795</c:v>
                </c:pt>
                <c:pt idx="372">
                  <c:v>43796</c:v>
                </c:pt>
                <c:pt idx="373">
                  <c:v>43797</c:v>
                </c:pt>
                <c:pt idx="374">
                  <c:v>43798</c:v>
                </c:pt>
                <c:pt idx="375">
                  <c:v>43799</c:v>
                </c:pt>
                <c:pt idx="376">
                  <c:v>43800</c:v>
                </c:pt>
                <c:pt idx="377">
                  <c:v>43801</c:v>
                </c:pt>
                <c:pt idx="378">
                  <c:v>43802</c:v>
                </c:pt>
                <c:pt idx="379">
                  <c:v>43803</c:v>
                </c:pt>
                <c:pt idx="380">
                  <c:v>43804</c:v>
                </c:pt>
                <c:pt idx="381">
                  <c:v>43805</c:v>
                </c:pt>
                <c:pt idx="382">
                  <c:v>43806</c:v>
                </c:pt>
                <c:pt idx="383">
                  <c:v>43807</c:v>
                </c:pt>
                <c:pt idx="384">
                  <c:v>43808</c:v>
                </c:pt>
                <c:pt idx="385">
                  <c:v>43809</c:v>
                </c:pt>
                <c:pt idx="386">
                  <c:v>43810</c:v>
                </c:pt>
                <c:pt idx="387">
                  <c:v>43811</c:v>
                </c:pt>
                <c:pt idx="388">
                  <c:v>43812</c:v>
                </c:pt>
                <c:pt idx="389">
                  <c:v>43813</c:v>
                </c:pt>
                <c:pt idx="390">
                  <c:v>43814</c:v>
                </c:pt>
                <c:pt idx="391">
                  <c:v>43815</c:v>
                </c:pt>
                <c:pt idx="392">
                  <c:v>43816</c:v>
                </c:pt>
                <c:pt idx="393">
                  <c:v>43817</c:v>
                </c:pt>
                <c:pt idx="394">
                  <c:v>43818</c:v>
                </c:pt>
              </c:numCache>
            </c:numRef>
          </c:cat>
          <c:val>
            <c:numRef>
              <c:f>运行数据!$EX$7:$EX$401</c:f>
              <c:numCache>
                <c:formatCode>0.00</c:formatCode>
                <c:ptCount val="395"/>
                <c:pt idx="0">
                  <c:v>5.6805636347765445</c:v>
                </c:pt>
                <c:pt idx="1">
                  <c:v>5.5941874626685486</c:v>
                </c:pt>
                <c:pt idx="2">
                  <c:v>6.5699191775355983</c:v>
                </c:pt>
                <c:pt idx="3">
                  <c:v>5.8569657038793101</c:v>
                </c:pt>
                <c:pt idx="4">
                  <c:v>5.2197673390471175</c:v>
                </c:pt>
                <c:pt idx="5">
                  <c:v>5.9298408938753457</c:v>
                </c:pt>
                <c:pt idx="6">
                  <c:v>5.8261755090698308</c:v>
                </c:pt>
                <c:pt idx="7">
                  <c:v>5.8386431178490401</c:v>
                </c:pt>
                <c:pt idx="8">
                  <c:v>5.6779847692882974</c:v>
                </c:pt>
                <c:pt idx="9">
                  <c:v>5.9059877307767055</c:v>
                </c:pt>
                <c:pt idx="10">
                  <c:v>5.158984876619753</c:v>
                </c:pt>
                <c:pt idx="11">
                  <c:v>5.8653954160374857</c:v>
                </c:pt>
                <c:pt idx="12">
                  <c:v>6.6853572963497001</c:v>
                </c:pt>
                <c:pt idx="13">
                  <c:v>6.3518561229727304</c:v>
                </c:pt>
                <c:pt idx="14">
                  <c:v>5.6125479845244097</c:v>
                </c:pt>
                <c:pt idx="15">
                  <c:v>5.3883081389846508</c:v>
                </c:pt>
                <c:pt idx="16">
                  <c:v>5.8672722965116444</c:v>
                </c:pt>
                <c:pt idx="17">
                  <c:v>6.4423993836494668</c:v>
                </c:pt>
                <c:pt idx="18">
                  <c:v>5.5973245026548932</c:v>
                </c:pt>
                <c:pt idx="19">
                  <c:v>6.2741751770718261</c:v>
                </c:pt>
                <c:pt idx="20">
                  <c:v>5.9029491260828308</c:v>
                </c:pt>
                <c:pt idx="21">
                  <c:v>5.9865685352477103</c:v>
                </c:pt>
                <c:pt idx="22">
                  <c:v>5.9459548184105575</c:v>
                </c:pt>
                <c:pt idx="23">
                  <c:v>4.6002100574688614</c:v>
                </c:pt>
                <c:pt idx="24">
                  <c:v>5.8761592153934652</c:v>
                </c:pt>
                <c:pt idx="25">
                  <c:v>5.5459631648449141</c:v>
                </c:pt>
                <c:pt idx="26">
                  <c:v>6.0469693664097335</c:v>
                </c:pt>
                <c:pt idx="27">
                  <c:v>5.4818097455527912</c:v>
                </c:pt>
                <c:pt idx="28">
                  <c:v>5.5482847373020903</c:v>
                </c:pt>
                <c:pt idx="29">
                  <c:v>5.7567222893782519</c:v>
                </c:pt>
                <c:pt idx="30">
                  <c:v>5.9335805022426671</c:v>
                </c:pt>
                <c:pt idx="31">
                  <c:v>5.5660237953574692</c:v>
                </c:pt>
                <c:pt idx="32">
                  <c:v>5.7716832968470086</c:v>
                </c:pt>
                <c:pt idx="33">
                  <c:v>5.7907614075812228</c:v>
                </c:pt>
                <c:pt idx="34">
                  <c:v>5.9023804467950116</c:v>
                </c:pt>
                <c:pt idx="35">
                  <c:v>6.3795059744998879</c:v>
                </c:pt>
                <c:pt idx="36">
                  <c:v>5.9863704686283894</c:v>
                </c:pt>
                <c:pt idx="37">
                  <c:v>6.1283376351907535</c:v>
                </c:pt>
                <c:pt idx="38">
                  <c:v>6.0825333591175879</c:v>
                </c:pt>
                <c:pt idx="39">
                  <c:v>5.9764624957144896</c:v>
                </c:pt>
                <c:pt idx="40">
                  <c:v>5.8774922409875581</c:v>
                </c:pt>
                <c:pt idx="41">
                  <c:v>5.7487707252795905</c:v>
                </c:pt>
                <c:pt idx="42">
                  <c:v>5.3507778776295192</c:v>
                </c:pt>
                <c:pt idx="43">
                  <c:v>5.8204393079763044</c:v>
                </c:pt>
                <c:pt idx="44">
                  <c:v>5.6724274868379272</c:v>
                </c:pt>
                <c:pt idx="45">
                  <c:v>6.1207144073289967</c:v>
                </c:pt>
                <c:pt idx="46">
                  <c:v>5.7391625659624035</c:v>
                </c:pt>
                <c:pt idx="47">
                  <c:v>5.6401200346856832</c:v>
                </c:pt>
                <c:pt idx="48">
                  <c:v>5.2400663661274445</c:v>
                </c:pt>
                <c:pt idx="49">
                  <c:v>4.902547388455603</c:v>
                </c:pt>
                <c:pt idx="50">
                  <c:v>4.5630003300120681</c:v>
                </c:pt>
                <c:pt idx="51">
                  <c:v>5.9862253583294063</c:v>
                </c:pt>
                <c:pt idx="52">
                  <c:v>6.0102558694787112</c:v>
                </c:pt>
                <c:pt idx="53">
                  <c:v>6.1466189106777707</c:v>
                </c:pt>
                <c:pt idx="54">
                  <c:v>4.8485460578029249</c:v>
                </c:pt>
                <c:pt idx="55">
                  <c:v>5.1421877567264715</c:v>
                </c:pt>
                <c:pt idx="56">
                  <c:v>5.4596871098820889</c:v>
                </c:pt>
                <c:pt idx="57">
                  <c:v>6.3907338502043443</c:v>
                </c:pt>
                <c:pt idx="58">
                  <c:v>4.8387274314490494</c:v>
                </c:pt>
                <c:pt idx="59">
                  <c:v>5.2916875038223576</c:v>
                </c:pt>
                <c:pt idx="60">
                  <c:v>6.1788309783503736</c:v>
                </c:pt>
                <c:pt idx="61">
                  <c:v>6.630980859860844</c:v>
                </c:pt>
                <c:pt idx="62">
                  <c:v>5.70029657053073</c:v>
                </c:pt>
                <c:pt idx="63">
                  <c:v>5.9669302553018868</c:v>
                </c:pt>
                <c:pt idx="64">
                  <c:v>5.5856632983093872</c:v>
                </c:pt>
                <c:pt idx="65">
                  <c:v>6.1140062143634246</c:v>
                </c:pt>
                <c:pt idx="66">
                  <c:v>5.9752276675670108</c:v>
                </c:pt>
                <c:pt idx="67">
                  <c:v>6.4490863797763271</c:v>
                </c:pt>
                <c:pt idx="68">
                  <c:v>5.5787276827165408</c:v>
                </c:pt>
                <c:pt idx="69">
                  <c:v>5.0339194682545392</c:v>
                </c:pt>
                <c:pt idx="70">
                  <c:v>6.0492423773388477</c:v>
                </c:pt>
                <c:pt idx="71">
                  <c:v>6.3240585654858608</c:v>
                </c:pt>
                <c:pt idx="72">
                  <c:v>5.6551218586519978</c:v>
                </c:pt>
                <c:pt idx="73">
                  <c:v>5.2006734512486856</c:v>
                </c:pt>
                <c:pt idx="74">
                  <c:v>6.1215083244584907</c:v>
                </c:pt>
                <c:pt idx="75">
                  <c:v>5.360426623323816</c:v>
                </c:pt>
                <c:pt idx="76">
                  <c:v>5.84431938669651</c:v>
                </c:pt>
                <c:pt idx="77">
                  <c:v>5.17261058239355</c:v>
                </c:pt>
                <c:pt idx="78">
                  <c:v>5.1373931309372143</c:v>
                </c:pt>
                <c:pt idx="79">
                  <c:v>5.6191056670781814</c:v>
                </c:pt>
                <c:pt idx="80">
                  <c:v>6.8578244052487856</c:v>
                </c:pt>
                <c:pt idx="81">
                  <c:v>6.6646055194997347</c:v>
                </c:pt>
                <c:pt idx="82">
                  <c:v>5.6299431805831777</c:v>
                </c:pt>
                <c:pt idx="83">
                  <c:v>5.9575938760532212</c:v>
                </c:pt>
                <c:pt idx="84">
                  <c:v>5.1332463755239139</c:v>
                </c:pt>
                <c:pt idx="85">
                  <c:v>5.354259805467092</c:v>
                </c:pt>
                <c:pt idx="86">
                  <c:v>5.6498050177072692</c:v>
                </c:pt>
                <c:pt idx="87">
                  <c:v>5.975075600422934</c:v>
                </c:pt>
                <c:pt idx="88">
                  <c:v>6.194971733017443</c:v>
                </c:pt>
                <c:pt idx="89">
                  <c:v>5.6332529871546679</c:v>
                </c:pt>
                <c:pt idx="90">
                  <c:v>5.6510191166932344</c:v>
                </c:pt>
                <c:pt idx="91">
                  <c:v>5.8779270382177655</c:v>
                </c:pt>
                <c:pt idx="92">
                  <c:v>6.220771436333778</c:v>
                </c:pt>
                <c:pt idx="93">
                  <c:v>6.2338044616035573</c:v>
                </c:pt>
                <c:pt idx="94">
                  <c:v>6.463952965412572</c:v>
                </c:pt>
                <c:pt idx="95">
                  <c:v>5.9107898880602079</c:v>
                </c:pt>
                <c:pt idx="96">
                  <c:v>6.1374392926868602</c:v>
                </c:pt>
                <c:pt idx="97">
                  <c:v>5.6941685192045792</c:v>
                </c:pt>
                <c:pt idx="98">
                  <c:v>6.5750013018244591</c:v>
                </c:pt>
                <c:pt idx="99">
                  <c:v>6.6756960771945417</c:v>
                </c:pt>
                <c:pt idx="100">
                  <c:v>6.6780120548991082</c:v>
                </c:pt>
                <c:pt idx="101">
                  <c:v>6.2487665153065413</c:v>
                </c:pt>
                <c:pt idx="102">
                  <c:v>6.2609902099284165</c:v>
                </c:pt>
                <c:pt idx="103">
                  <c:v>6.1217783480049093</c:v>
                </c:pt>
                <c:pt idx="104">
                  <c:v>6.6044443011677014</c:v>
                </c:pt>
                <c:pt idx="105">
                  <c:v>5.8939274989093757</c:v>
                </c:pt>
                <c:pt idx="106">
                  <c:v>6.1513559004136811</c:v>
                </c:pt>
                <c:pt idx="107">
                  <c:v>6.3925729125996629</c:v>
                </c:pt>
                <c:pt idx="108">
                  <c:v>5.977891726830169</c:v>
                </c:pt>
                <c:pt idx="109">
                  <c:v>5.84560543158398</c:v>
                </c:pt>
                <c:pt idx="110">
                  <c:v>6.0306324146067718</c:v>
                </c:pt>
                <c:pt idx="111">
                  <c:v>5.9803158851928488</c:v>
                </c:pt>
                <c:pt idx="112">
                  <c:v>5.9814080579967559</c:v>
                </c:pt>
                <c:pt idx="113">
                  <c:v>6.1805821697955166</c:v>
                </c:pt>
                <c:pt idx="114">
                  <c:v>6.1545101112152238</c:v>
                </c:pt>
                <c:pt idx="115">
                  <c:v>5.9233483547195833</c:v>
                </c:pt>
                <c:pt idx="116">
                  <c:v>6.0901494338545019</c:v>
                </c:pt>
                <c:pt idx="117">
                  <c:v>5.1356151595254387</c:v>
                </c:pt>
                <c:pt idx="118">
                  <c:v>6.1887557174669601</c:v>
                </c:pt>
                <c:pt idx="119">
                  <c:v>6.6301018486163787</c:v>
                </c:pt>
                <c:pt idx="120">
                  <c:v>5.6810761275300221</c:v>
                </c:pt>
                <c:pt idx="121">
                  <c:v>5.8208324019081177</c:v>
                </c:pt>
                <c:pt idx="122">
                  <c:v>6.4461264817059503</c:v>
                </c:pt>
                <c:pt idx="123">
                  <c:v>6.1453541774114742</c:v>
                </c:pt>
                <c:pt idx="124">
                  <c:v>6.3518814054231338</c:v>
                </c:pt>
                <c:pt idx="125">
                  <c:v>6.1605819510725786</c:v>
                </c:pt>
                <c:pt idx="126">
                  <c:v>6.4114442553585809</c:v>
                </c:pt>
                <c:pt idx="127">
                  <c:v>5.9801615793497573</c:v>
                </c:pt>
                <c:pt idx="128">
                  <c:v>4.8150270656751495</c:v>
                </c:pt>
                <c:pt idx="129">
                  <c:v>4.2683973616875619</c:v>
                </c:pt>
                <c:pt idx="130">
                  <c:v>5.7444308319855608</c:v>
                </c:pt>
                <c:pt idx="131">
                  <c:v>5.7143276214488381</c:v>
                </c:pt>
                <c:pt idx="132">
                  <c:v>6.3918026775965799</c:v>
                </c:pt>
                <c:pt idx="133">
                  <c:v>6.2102513227685421</c:v>
                </c:pt>
                <c:pt idx="134">
                  <c:v>6.475181888508116</c:v>
                </c:pt>
                <c:pt idx="135">
                  <c:v>5.959672822213002</c:v>
                </c:pt>
                <c:pt idx="136">
                  <c:v>6.4055412332735351</c:v>
                </c:pt>
                <c:pt idx="137">
                  <c:v>6.6317506508566169</c:v>
                </c:pt>
                <c:pt idx="138">
                  <c:v>6.441937030411558</c:v>
                </c:pt>
                <c:pt idx="139">
                  <c:v>6.3417653216639005</c:v>
                </c:pt>
                <c:pt idx="140">
                  <c:v>5.9087180005836961</c:v>
                </c:pt>
                <c:pt idx="141">
                  <c:v>5.3400156618436672</c:v>
                </c:pt>
                <c:pt idx="142">
                  <c:v>4.0889856519498515</c:v>
                </c:pt>
                <c:pt idx="143">
                  <c:v>3.9753586581118165</c:v>
                </c:pt>
                <c:pt idx="144">
                  <c:v>4.5741988219614065</c:v>
                </c:pt>
                <c:pt idx="145">
                  <c:v>3.3826579272364743</c:v>
                </c:pt>
                <c:pt idx="146">
                  <c:v>5.2734695236345352</c:v>
                </c:pt>
                <c:pt idx="147">
                  <c:v>4.4811838628447376</c:v>
                </c:pt>
                <c:pt idx="148">
                  <c:v>4.1093277458764854</c:v>
                </c:pt>
                <c:pt idx="149">
                  <c:v>3.7971861890847109</c:v>
                </c:pt>
                <c:pt idx="150">
                  <c:v>3.9921946219324318</c:v>
                </c:pt>
                <c:pt idx="151">
                  <c:v>2.1600260921688235</c:v>
                </c:pt>
                <c:pt idx="152">
                  <c:v>3.4224594942084341</c:v>
                </c:pt>
                <c:pt idx="153">
                  <c:v>4.1222332557454209</c:v>
                </c:pt>
                <c:pt idx="154">
                  <c:v>4.7068999967679961</c:v>
                </c:pt>
                <c:pt idx="155">
                  <c:v>5.1101391545688308</c:v>
                </c:pt>
                <c:pt idx="156">
                  <c:v>4.2790880435763867</c:v>
                </c:pt>
                <c:pt idx="157">
                  <c:v>3.7461415229044261</c:v>
                </c:pt>
                <c:pt idx="158">
                  <c:v>4.137683081740378</c:v>
                </c:pt>
                <c:pt idx="159">
                  <c:v>5.3935339290304949</c:v>
                </c:pt>
                <c:pt idx="160">
                  <c:v>5.5173026841911872</c:v>
                </c:pt>
                <c:pt idx="161">
                  <c:v>4.9893802455583964</c:v>
                </c:pt>
                <c:pt idx="162">
                  <c:v>6.2104156966019808</c:v>
                </c:pt>
                <c:pt idx="163">
                  <c:v>6.6042854128493698</c:v>
                </c:pt>
                <c:pt idx="164">
                  <c:v>6.2930327438438285</c:v>
                </c:pt>
                <c:pt idx="165">
                  <c:v>6.5278571671830505</c:v>
                </c:pt>
                <c:pt idx="166">
                  <c:v>6.1026521799205842</c:v>
                </c:pt>
                <c:pt idx="167">
                  <c:v>6.4877977522254318</c:v>
                </c:pt>
                <c:pt idx="168">
                  <c:v>7.1550580813445821</c:v>
                </c:pt>
                <c:pt idx="169">
                  <c:v>6.3800639736822404</c:v>
                </c:pt>
                <c:pt idx="170">
                  <c:v>6.1752719901162845</c:v>
                </c:pt>
                <c:pt idx="171">
                  <c:v>6.9740035127859361</c:v>
                </c:pt>
                <c:pt idx="172">
                  <c:v>6.0170282684342542</c:v>
                </c:pt>
                <c:pt idx="173">
                  <c:v>5.5954826418009329</c:v>
                </c:pt>
                <c:pt idx="174">
                  <c:v>5.4162598796705401</c:v>
                </c:pt>
                <c:pt idx="175">
                  <c:v>5.5973360540107384</c:v>
                </c:pt>
                <c:pt idx="176">
                  <c:v>5.5204400646681799</c:v>
                </c:pt>
                <c:pt idx="177">
                  <c:v>4.941836593393564</c:v>
                </c:pt>
                <c:pt idx="178">
                  <c:v>5.435514441984215</c:v>
                </c:pt>
                <c:pt idx="179">
                  <c:v>4.8518502671089543</c:v>
                </c:pt>
                <c:pt idx="180">
                  <c:v>4.6684140421676679</c:v>
                </c:pt>
                <c:pt idx="181">
                  <c:v>4.5243237262154077</c:v>
                </c:pt>
                <c:pt idx="182">
                  <c:v>4.7054004872376574</c:v>
                </c:pt>
                <c:pt idx="183">
                  <c:v>5.0642269758041802</c:v>
                </c:pt>
                <c:pt idx="184">
                  <c:v>5.4792337731132292</c:v>
                </c:pt>
                <c:pt idx="185">
                  <c:v>4.6499639651119518</c:v>
                </c:pt>
                <c:pt idx="186">
                  <c:v>5.0419003573387959</c:v>
                </c:pt>
                <c:pt idx="187">
                  <c:v>4.7771612659752085</c:v>
                </c:pt>
                <c:pt idx="188">
                  <c:v>4.973214066335979</c:v>
                </c:pt>
                <c:pt idx="189">
                  <c:v>5.8403648061453337</c:v>
                </c:pt>
                <c:pt idx="190">
                  <c:v>5.8793206952065606</c:v>
                </c:pt>
                <c:pt idx="191">
                  <c:v>5.7408413838172336</c:v>
                </c:pt>
                <c:pt idx="192">
                  <c:v>5.714578773829194</c:v>
                </c:pt>
                <c:pt idx="193">
                  <c:v>5.5479892522612513</c:v>
                </c:pt>
                <c:pt idx="194">
                  <c:v>4.6903264270808869</c:v>
                </c:pt>
                <c:pt idx="195">
                  <c:v>5.7929872681350449</c:v>
                </c:pt>
                <c:pt idx="196">
                  <c:v>5.3753238693443874</c:v>
                </c:pt>
                <c:pt idx="197">
                  <c:v>6.4100289720437855</c:v>
                </c:pt>
                <c:pt idx="198">
                  <c:v>6.2598613810767372</c:v>
                </c:pt>
                <c:pt idx="199">
                  <c:v>4.8948356059573177</c:v>
                </c:pt>
                <c:pt idx="200">
                  <c:v>4.1532109244228099</c:v>
                </c:pt>
                <c:pt idx="201">
                  <c:v>4.9329106573474721</c:v>
                </c:pt>
                <c:pt idx="202">
                  <c:v>5.5208885493349822</c:v>
                </c:pt>
                <c:pt idx="203">
                  <c:v>4.7144525254391452</c:v>
                </c:pt>
                <c:pt idx="204">
                  <c:v>5.0360248720207856</c:v>
                </c:pt>
                <c:pt idx="205">
                  <c:v>6.4006639590296714</c:v>
                </c:pt>
                <c:pt idx="206">
                  <c:v>5.2517606841025701</c:v>
                </c:pt>
                <c:pt idx="207">
                  <c:v>5.3653464502623027</c:v>
                </c:pt>
                <c:pt idx="208">
                  <c:v>4.8451609869269703</c:v>
                </c:pt>
                <c:pt idx="209">
                  <c:v>5.0303850595503175</c:v>
                </c:pt>
                <c:pt idx="210">
                  <c:v>5.3345315740806551</c:v>
                </c:pt>
                <c:pt idx="211">
                  <c:v>5.2864323962933426</c:v>
                </c:pt>
                <c:pt idx="212">
                  <c:v>4.781475168101923</c:v>
                </c:pt>
                <c:pt idx="213">
                  <c:v>4.3920041753810937</c:v>
                </c:pt>
                <c:pt idx="214">
                  <c:v>3.837462418380762</c:v>
                </c:pt>
                <c:pt idx="215">
                  <c:v>3.98727635256679</c:v>
                </c:pt>
                <c:pt idx="216">
                  <c:v>4.4919992920599201</c:v>
                </c:pt>
                <c:pt idx="217">
                  <c:v>3.5650729482055628</c:v>
                </c:pt>
                <c:pt idx="218">
                  <c:v>5.0353187878054433</c:v>
                </c:pt>
                <c:pt idx="219">
                  <c:v>4.1954135994599451</c:v>
                </c:pt>
                <c:pt idx="220">
                  <c:v>5.1331575583885876</c:v>
                </c:pt>
                <c:pt idx="221">
                  <c:v>5.6689095607891566</c:v>
                </c:pt>
                <c:pt idx="222">
                  <c:v>5.6747977880881635</c:v>
                </c:pt>
                <c:pt idx="223">
                  <c:v>6.8684514143145394</c:v>
                </c:pt>
                <c:pt idx="224">
                  <c:v>5.2983961790011387</c:v>
                </c:pt>
                <c:pt idx="225">
                  <c:v>5.6653319725085005</c:v>
                </c:pt>
                <c:pt idx="226">
                  <c:v>4.9621353365918726</c:v>
                </c:pt>
                <c:pt idx="227">
                  <c:v>5.83124307779189</c:v>
                </c:pt>
                <c:pt idx="228">
                  <c:v>5.5355977158127079</c:v>
                </c:pt>
                <c:pt idx="229">
                  <c:v>4.9247163561845255</c:v>
                </c:pt>
                <c:pt idx="230">
                  <c:v>5.0366297311009225</c:v>
                </c:pt>
                <c:pt idx="231">
                  <c:v>4.6084907166366067</c:v>
                </c:pt>
                <c:pt idx="232">
                  <c:v>4.5886269575121599</c:v>
                </c:pt>
                <c:pt idx="233">
                  <c:v>4.4345353370280121</c:v>
                </c:pt>
                <c:pt idx="234">
                  <c:v>4.5693184159502058</c:v>
                </c:pt>
                <c:pt idx="235">
                  <c:v>4.6695616426994935</c:v>
                </c:pt>
                <c:pt idx="236">
                  <c:v>5.2107139856918403</c:v>
                </c:pt>
                <c:pt idx="237">
                  <c:v>4.9659272615495764</c:v>
                </c:pt>
                <c:pt idx="238">
                  <c:v>4.7672547840022563</c:v>
                </c:pt>
                <c:pt idx="239">
                  <c:v>4.8282276871459739</c:v>
                </c:pt>
                <c:pt idx="240">
                  <c:v>4.5899513651588775</c:v>
                </c:pt>
                <c:pt idx="241">
                  <c:v>5.0872913229927184</c:v>
                </c:pt>
                <c:pt idx="242">
                  <c:v>5.8146664127243799</c:v>
                </c:pt>
                <c:pt idx="243">
                  <c:v>6.0616459607828101</c:v>
                </c:pt>
                <c:pt idx="244">
                  <c:v>4.8112668023845453</c:v>
                </c:pt>
                <c:pt idx="245">
                  <c:v>5.179862793658863</c:v>
                </c:pt>
                <c:pt idx="246">
                  <c:v>5.8776987499609268</c:v>
                </c:pt>
                <c:pt idx="247">
                  <c:v>4.8529791711743391</c:v>
                </c:pt>
                <c:pt idx="248">
                  <c:v>5.7325624658858398</c:v>
                </c:pt>
                <c:pt idx="249">
                  <c:v>6.5100716275368082</c:v>
                </c:pt>
                <c:pt idx="250">
                  <c:v>5.6820108678549808</c:v>
                </c:pt>
                <c:pt idx="251">
                  <c:v>4.8240523987174502</c:v>
                </c:pt>
                <c:pt idx="252">
                  <c:v>5.3489272384999724</c:v>
                </c:pt>
                <c:pt idx="253">
                  <c:v>6.4941776477054773</c:v>
                </c:pt>
                <c:pt idx="254">
                  <c:v>6.7969982325159366</c:v>
                </c:pt>
                <c:pt idx="255">
                  <c:v>7.1601789558574405</c:v>
                </c:pt>
                <c:pt idx="256">
                  <c:v>6.8582088527773619</c:v>
                </c:pt>
                <c:pt idx="257">
                  <c:v>6.051772706225278</c:v>
                </c:pt>
                <c:pt idx="258">
                  <c:v>6.445827473385175</c:v>
                </c:pt>
                <c:pt idx="259">
                  <c:v>5.4462298803621572</c:v>
                </c:pt>
                <c:pt idx="260">
                  <c:v>4.9774739164808457</c:v>
                </c:pt>
                <c:pt idx="261">
                  <c:v>4.9843656019625779</c:v>
                </c:pt>
                <c:pt idx="262">
                  <c:v>5.6913443531773149</c:v>
                </c:pt>
                <c:pt idx="263">
                  <c:v>5.292847881063417</c:v>
                </c:pt>
                <c:pt idx="264">
                  <c:v>5.803450058898191</c:v>
                </c:pt>
                <c:pt idx="265">
                  <c:v>8.5574445160566892</c:v>
                </c:pt>
                <c:pt idx="266">
                  <c:v>6.4973444359882002</c:v>
                </c:pt>
                <c:pt idx="267">
                  <c:v>6.0450479078611341</c:v>
                </c:pt>
                <c:pt idx="268">
                  <c:v>5.4466116824226765</c:v>
                </c:pt>
                <c:pt idx="269">
                  <c:v>4.8445850862816835</c:v>
                </c:pt>
                <c:pt idx="270">
                  <c:v>5.3926977968921657</c:v>
                </c:pt>
                <c:pt idx="271">
                  <c:v>4.6507129744017295</c:v>
                </c:pt>
                <c:pt idx="272">
                  <c:v>4.7862694601575404</c:v>
                </c:pt>
                <c:pt idx="273">
                  <c:v>4.9249512982897548</c:v>
                </c:pt>
                <c:pt idx="274">
                  <c:v>5.0416787824117701</c:v>
                </c:pt>
                <c:pt idx="275">
                  <c:v>5.2417796331277975</c:v>
                </c:pt>
                <c:pt idx="276">
                  <c:v>3.9662936248793503</c:v>
                </c:pt>
                <c:pt idx="277">
                  <c:v>4.5722850534999591</c:v>
                </c:pt>
                <c:pt idx="278">
                  <c:v>5.1300746934843646</c:v>
                </c:pt>
                <c:pt idx="279">
                  <c:v>5.0533575065259102</c:v>
                </c:pt>
                <c:pt idx="280">
                  <c:v>5.1655907304206279</c:v>
                </c:pt>
                <c:pt idx="281">
                  <c:v>5.3892795354100533</c:v>
                </c:pt>
                <c:pt idx="282">
                  <c:v>5.8129744613371566</c:v>
                </c:pt>
                <c:pt idx="283">
                  <c:v>6.433596821899128</c:v>
                </c:pt>
                <c:pt idx="284">
                  <c:v>5.7968837898499421</c:v>
                </c:pt>
                <c:pt idx="285">
                  <c:v>5.9883037868044786</c:v>
                </c:pt>
                <c:pt idx="286">
                  <c:v>5.2104592526464018</c:v>
                </c:pt>
                <c:pt idx="287">
                  <c:v>4.5974474199312931</c:v>
                </c:pt>
                <c:pt idx="288">
                  <c:v>4.7152139699917699</c:v>
                </c:pt>
                <c:pt idx="289">
                  <c:v>4.831640815899509</c:v>
                </c:pt>
                <c:pt idx="290">
                  <c:v>4.9555718309553649</c:v>
                </c:pt>
                <c:pt idx="291">
                  <c:v>5.1685194121433407</c:v>
                </c:pt>
                <c:pt idx="292">
                  <c:v>6.2495572322885629</c:v>
                </c:pt>
                <c:pt idx="293">
                  <c:v>5.63955462779355</c:v>
                </c:pt>
                <c:pt idx="294">
                  <c:v>5.7975693749356809</c:v>
                </c:pt>
                <c:pt idx="295">
                  <c:v>5.9249929302407143</c:v>
                </c:pt>
                <c:pt idx="296">
                  <c:v>5.9208611443940926</c:v>
                </c:pt>
                <c:pt idx="297">
                  <c:v>5.9188612691646556</c:v>
                </c:pt>
                <c:pt idx="298">
                  <c:v>6.064976220955927</c:v>
                </c:pt>
                <c:pt idx="299">
                  <c:v>5.6748521148612712</c:v>
                </c:pt>
                <c:pt idx="300">
                  <c:v>5.5206458375530634</c:v>
                </c:pt>
                <c:pt idx="301">
                  <c:v>5.8775109627071842</c:v>
                </c:pt>
                <c:pt idx="302">
                  <c:v>6.2899339267441956</c:v>
                </c:pt>
                <c:pt idx="303">
                  <c:v>6.3274338358141824</c:v>
                </c:pt>
                <c:pt idx="304">
                  <c:v>5.5277137418005315</c:v>
                </c:pt>
                <c:pt idx="305">
                  <c:v>5.5835904746440876</c:v>
                </c:pt>
                <c:pt idx="306">
                  <c:v>5.9069946183131572</c:v>
                </c:pt>
                <c:pt idx="307">
                  <c:v>5.7060676857680042</c:v>
                </c:pt>
                <c:pt idx="308">
                  <c:v>6.5299135455650976</c:v>
                </c:pt>
                <c:pt idx="309">
                  <c:v>6.6453192678074</c:v>
                </c:pt>
                <c:pt idx="310">
                  <c:v>6.1518471350694259</c:v>
                </c:pt>
                <c:pt idx="311">
                  <c:v>5.8593010592528563</c:v>
                </c:pt>
                <c:pt idx="312">
                  <c:v>6.0840874982998319</c:v>
                </c:pt>
                <c:pt idx="313">
                  <c:v>5.8430149172152843</c:v>
                </c:pt>
                <c:pt idx="314">
                  <c:v>5.941427391135603</c:v>
                </c:pt>
                <c:pt idx="315">
                  <c:v>6.4273622076330552</c:v>
                </c:pt>
                <c:pt idx="316">
                  <c:v>6.0369019932219654</c:v>
                </c:pt>
                <c:pt idx="317">
                  <c:v>6.2052830562605372</c:v>
                </c:pt>
                <c:pt idx="318">
                  <c:v>5.6989796984369487</c:v>
                </c:pt>
                <c:pt idx="319">
                  <c:v>5.4507202184366745</c:v>
                </c:pt>
                <c:pt idx="320">
                  <c:v>5.9829666143322981</c:v>
                </c:pt>
                <c:pt idx="321">
                  <c:v>5.7551835979175916</c:v>
                </c:pt>
                <c:pt idx="322">
                  <c:v>6.0585694727696122</c:v>
                </c:pt>
                <c:pt idx="323">
                  <c:v>4.2107250169385413</c:v>
                </c:pt>
                <c:pt idx="324">
                  <c:v>5.6292386500181548</c:v>
                </c:pt>
                <c:pt idx="325">
                  <c:v>6.1379530201831001</c:v>
                </c:pt>
                <c:pt idx="326">
                  <c:v>5.8651297356680594</c:v>
                </c:pt>
                <c:pt idx="327">
                  <c:v>6.6858165595619079</c:v>
                </c:pt>
                <c:pt idx="328">
                  <c:v>6.607738768911477</c:v>
                </c:pt>
                <c:pt idx="329">
                  <c:v>6.0915759791312949</c:v>
                </c:pt>
                <c:pt idx="330">
                  <c:v>5.817252560645974</c:v>
                </c:pt>
                <c:pt idx="331">
                  <c:v>5.2750109014915116</c:v>
                </c:pt>
                <c:pt idx="332">
                  <c:v>5.6060757656460485</c:v>
                </c:pt>
                <c:pt idx="333">
                  <c:v>5.875712287932223</c:v>
                </c:pt>
                <c:pt idx="334">
                  <c:v>5.970639725651127</c:v>
                </c:pt>
                <c:pt idx="335">
                  <c:v>5.7859278265462528</c:v>
                </c:pt>
                <c:pt idx="336">
                  <c:v>4.9981332602998032</c:v>
                </c:pt>
                <c:pt idx="337">
                  <c:v>5.2467891772438042</c:v>
                </c:pt>
                <c:pt idx="338">
                  <c:v>4.7645886498109258</c:v>
                </c:pt>
                <c:pt idx="339">
                  <c:v>5.4708431868683576</c:v>
                </c:pt>
                <c:pt idx="340">
                  <c:v>4.7440664911699235</c:v>
                </c:pt>
                <c:pt idx="341">
                  <c:v>5.4100642067574176</c:v>
                </c:pt>
                <c:pt idx="342">
                  <c:v>5.0612401794166786</c:v>
                </c:pt>
                <c:pt idx="343">
                  <c:v>4.9126893320089113</c:v>
                </c:pt>
                <c:pt idx="344">
                  <c:v>5.2388471827684162</c:v>
                </c:pt>
                <c:pt idx="345">
                  <c:v>5.3812858002890067</c:v>
                </c:pt>
                <c:pt idx="346">
                  <c:v>5.7803635155412438</c:v>
                </c:pt>
                <c:pt idx="347">
                  <c:v>6.1415251234558017</c:v>
                </c:pt>
                <c:pt idx="348">
                  <c:v>5.2948792707189547</c:v>
                </c:pt>
                <c:pt idx="349">
                  <c:v>5.6277992257966911</c:v>
                </c:pt>
                <c:pt idx="350">
                  <c:v>5.3880780044604464</c:v>
                </c:pt>
                <c:pt idx="351">
                  <c:v>5.3353632488331044</c:v>
                </c:pt>
                <c:pt idx="352">
                  <c:v>5.2914985491018935</c:v>
                </c:pt>
                <c:pt idx="353">
                  <c:v>5.7880544962996749</c:v>
                </c:pt>
                <c:pt idx="354">
                  <c:v>4.9488592129538844</c:v>
                </c:pt>
                <c:pt idx="355">
                  <c:v>4.9313834943601691</c:v>
                </c:pt>
                <c:pt idx="356">
                  <c:v>4.6901185607198759</c:v>
                </c:pt>
                <c:pt idx="357">
                  <c:v>3.9137619468300975</c:v>
                </c:pt>
                <c:pt idx="358">
                  <c:v>4.502843044625263</c:v>
                </c:pt>
                <c:pt idx="359">
                  <c:v>4.5509499993661331</c:v>
                </c:pt>
                <c:pt idx="360">
                  <c:v>5.470711183262682</c:v>
                </c:pt>
                <c:pt idx="361">
                  <c:v>5.8491919165928428</c:v>
                </c:pt>
                <c:pt idx="362">
                  <c:v>5.033673334844627</c:v>
                </c:pt>
                <c:pt idx="363">
                  <c:v>4.3654044735325899</c:v>
                </c:pt>
                <c:pt idx="364">
                  <c:v>4.9682712719215214</c:v>
                </c:pt>
                <c:pt idx="365">
                  <c:v>4.7566520031208785</c:v>
                </c:pt>
                <c:pt idx="366">
                  <c:v>5.0412276447441249</c:v>
                </c:pt>
                <c:pt idx="367">
                  <c:v>5.0553653336696298</c:v>
                </c:pt>
                <c:pt idx="368">
                  <c:v>6.4316473832172827</c:v>
                </c:pt>
                <c:pt idx="369">
                  <c:v>5.1644833059179645</c:v>
                </c:pt>
                <c:pt idx="370">
                  <c:v>5.3313970296247559</c:v>
                </c:pt>
                <c:pt idx="371">
                  <c:v>5.6819106300159339</c:v>
                </c:pt>
                <c:pt idx="372">
                  <c:v>5.0622694673118067</c:v>
                </c:pt>
                <c:pt idx="373">
                  <c:v>4.3077646755409456</c:v>
                </c:pt>
                <c:pt idx="374">
                  <c:v>4.6918909418653918</c:v>
                </c:pt>
                <c:pt idx="375">
                  <c:v>4.5483969100152244</c:v>
                </c:pt>
                <c:pt idx="376">
                  <c:v>4.3878123223659378</c:v>
                </c:pt>
                <c:pt idx="377">
                  <c:v>4.2932679406928544</c:v>
                </c:pt>
                <c:pt idx="378">
                  <c:v>4.4104736994879481</c:v>
                </c:pt>
                <c:pt idx="379">
                  <c:v>4.2708616290941421</c:v>
                </c:pt>
                <c:pt idx="380">
                  <c:v>4.9736157104067527</c:v>
                </c:pt>
                <c:pt idx="381">
                  <c:v>4.6399467157734353</c:v>
                </c:pt>
                <c:pt idx="382">
                  <c:v>4.588802728662488</c:v>
                </c:pt>
                <c:pt idx="383">
                  <c:v>4.7130408575602818</c:v>
                </c:pt>
                <c:pt idx="384">
                  <c:v>4.8208862453545542</c:v>
                </c:pt>
                <c:pt idx="385">
                  <c:v>4.829674319117145</c:v>
                </c:pt>
                <c:pt idx="386">
                  <c:v>4.875092974151122</c:v>
                </c:pt>
                <c:pt idx="387">
                  <c:v>5.0221768135731484</c:v>
                </c:pt>
                <c:pt idx="388">
                  <c:v>5.0704900941308191</c:v>
                </c:pt>
                <c:pt idx="389">
                  <c:v>4.7654190874121243</c:v>
                </c:pt>
                <c:pt idx="390">
                  <c:v>5.5423948199852511</c:v>
                </c:pt>
                <c:pt idx="391">
                  <c:v>4.4908729841184867</c:v>
                </c:pt>
                <c:pt idx="392">
                  <c:v>4.4354886941963514</c:v>
                </c:pt>
                <c:pt idx="393">
                  <c:v>4.0647247562611026</c:v>
                </c:pt>
                <c:pt idx="394">
                  <c:v>4.0549315133017547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4D-4B11-B677-926F09205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5801496"/>
        <c:axId val="515799856"/>
      </c:lineChart>
      <c:dateAx>
        <c:axId val="585563568"/>
        <c:scaling>
          <c:orientation val="minMax"/>
          <c:min val="43435"/>
        </c:scaling>
        <c:delete val="0"/>
        <c:axPos val="b"/>
        <c:numFmt formatCode="yyyy/m/d;@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280000" spcFirstLastPara="1" vertOverflow="ellipsis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5569800"/>
        <c:crosses val="autoZero"/>
        <c:auto val="1"/>
        <c:lblOffset val="100"/>
        <c:baseTimeUnit val="days"/>
      </c:dateAx>
      <c:valAx>
        <c:axId val="585569800"/>
        <c:scaling>
          <c:orientation val="minMax"/>
          <c:max val="1.2"/>
          <c:min val="0"/>
        </c:scaling>
        <c:delete val="0"/>
        <c:axPos val="l"/>
        <c:majorGridlines>
          <c:spPr>
            <a:ln w="0" cap="flat" cmpd="sng" algn="ctr">
              <a:solidFill>
                <a:schemeClr val="tx1"/>
              </a:solidFill>
              <a:prstDash val="sysDash"/>
              <a:round/>
            </a:ln>
            <a:effectLst/>
          </c:spPr>
        </c:majorGridlines>
        <c:numFmt formatCode="0%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5563568"/>
        <c:crosses val="autoZero"/>
        <c:crossBetween val="between"/>
      </c:valAx>
      <c:dateAx>
        <c:axId val="51580149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515799856"/>
        <c:crosses val="autoZero"/>
        <c:auto val="1"/>
        <c:lblOffset val="100"/>
        <c:baseTimeUnit val="days"/>
      </c:dateAx>
      <c:valAx>
        <c:axId val="515799856"/>
        <c:scaling>
          <c:orientation val="minMax"/>
        </c:scaling>
        <c:delete val="0"/>
        <c:axPos val="r"/>
        <c:numFmt formatCode="0.00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5801496"/>
        <c:crosses val="max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4816945507514702"/>
          <c:y val="9.8068362142523402E-2"/>
          <c:w val="0.25311587469591601"/>
          <c:h val="3.76117089552841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744131770298"/>
          <c:y val="0.135958411152135"/>
          <c:w val="0.74302511592713705"/>
          <c:h val="0.58400446748072099"/>
        </c:manualLayout>
      </c:layout>
      <c:lineChart>
        <c:grouping val="standard"/>
        <c:varyColors val="0"/>
        <c:ser>
          <c:idx val="0"/>
          <c:order val="0"/>
          <c:tx>
            <c:v>AnR COD Removal</c:v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运行数据!$A$7:$A$401</c:f>
              <c:numCache>
                <c:formatCode>m/d/yyyy</c:formatCode>
                <c:ptCount val="395"/>
                <c:pt idx="0">
                  <c:v>43424</c:v>
                </c:pt>
                <c:pt idx="1">
                  <c:v>43425</c:v>
                </c:pt>
                <c:pt idx="2">
                  <c:v>43426</c:v>
                </c:pt>
                <c:pt idx="3">
                  <c:v>43427</c:v>
                </c:pt>
                <c:pt idx="4">
                  <c:v>43428</c:v>
                </c:pt>
                <c:pt idx="5">
                  <c:v>43429</c:v>
                </c:pt>
                <c:pt idx="6">
                  <c:v>43430</c:v>
                </c:pt>
                <c:pt idx="7">
                  <c:v>43431</c:v>
                </c:pt>
                <c:pt idx="8">
                  <c:v>43432</c:v>
                </c:pt>
                <c:pt idx="9">
                  <c:v>43433</c:v>
                </c:pt>
                <c:pt idx="10">
                  <c:v>43434</c:v>
                </c:pt>
                <c:pt idx="11">
                  <c:v>43435</c:v>
                </c:pt>
                <c:pt idx="12">
                  <c:v>43436</c:v>
                </c:pt>
                <c:pt idx="13">
                  <c:v>43437</c:v>
                </c:pt>
                <c:pt idx="14">
                  <c:v>43438</c:v>
                </c:pt>
                <c:pt idx="15">
                  <c:v>43439</c:v>
                </c:pt>
                <c:pt idx="16">
                  <c:v>43440</c:v>
                </c:pt>
                <c:pt idx="17">
                  <c:v>43441</c:v>
                </c:pt>
                <c:pt idx="18">
                  <c:v>43442</c:v>
                </c:pt>
                <c:pt idx="19">
                  <c:v>43443</c:v>
                </c:pt>
                <c:pt idx="20">
                  <c:v>43444</c:v>
                </c:pt>
                <c:pt idx="21">
                  <c:v>43445</c:v>
                </c:pt>
                <c:pt idx="22">
                  <c:v>43446</c:v>
                </c:pt>
                <c:pt idx="23">
                  <c:v>43447</c:v>
                </c:pt>
                <c:pt idx="24">
                  <c:v>43448</c:v>
                </c:pt>
                <c:pt idx="25">
                  <c:v>43449</c:v>
                </c:pt>
                <c:pt idx="26">
                  <c:v>43450</c:v>
                </c:pt>
                <c:pt idx="27">
                  <c:v>43451</c:v>
                </c:pt>
                <c:pt idx="28">
                  <c:v>43452</c:v>
                </c:pt>
                <c:pt idx="29">
                  <c:v>43453</c:v>
                </c:pt>
                <c:pt idx="30">
                  <c:v>43454</c:v>
                </c:pt>
                <c:pt idx="31">
                  <c:v>43455</c:v>
                </c:pt>
                <c:pt idx="32">
                  <c:v>43456</c:v>
                </c:pt>
                <c:pt idx="33">
                  <c:v>43457</c:v>
                </c:pt>
                <c:pt idx="34">
                  <c:v>43458</c:v>
                </c:pt>
                <c:pt idx="35">
                  <c:v>43459</c:v>
                </c:pt>
                <c:pt idx="36">
                  <c:v>43460</c:v>
                </c:pt>
                <c:pt idx="37">
                  <c:v>43461</c:v>
                </c:pt>
                <c:pt idx="38">
                  <c:v>43462</c:v>
                </c:pt>
                <c:pt idx="39">
                  <c:v>43463</c:v>
                </c:pt>
                <c:pt idx="40">
                  <c:v>43464</c:v>
                </c:pt>
                <c:pt idx="41">
                  <c:v>43465</c:v>
                </c:pt>
                <c:pt idx="42">
                  <c:v>43466</c:v>
                </c:pt>
                <c:pt idx="43">
                  <c:v>43467</c:v>
                </c:pt>
                <c:pt idx="44">
                  <c:v>43468</c:v>
                </c:pt>
                <c:pt idx="45">
                  <c:v>43469</c:v>
                </c:pt>
                <c:pt idx="46">
                  <c:v>43470</c:v>
                </c:pt>
                <c:pt idx="47">
                  <c:v>43471</c:v>
                </c:pt>
                <c:pt idx="48">
                  <c:v>43472</c:v>
                </c:pt>
                <c:pt idx="49">
                  <c:v>43473</c:v>
                </c:pt>
                <c:pt idx="50">
                  <c:v>43474</c:v>
                </c:pt>
                <c:pt idx="51">
                  <c:v>43475</c:v>
                </c:pt>
                <c:pt idx="52">
                  <c:v>43476</c:v>
                </c:pt>
                <c:pt idx="53">
                  <c:v>43477</c:v>
                </c:pt>
                <c:pt idx="54">
                  <c:v>43478</c:v>
                </c:pt>
                <c:pt idx="55">
                  <c:v>43479</c:v>
                </c:pt>
                <c:pt idx="56">
                  <c:v>43480</c:v>
                </c:pt>
                <c:pt idx="57">
                  <c:v>43481</c:v>
                </c:pt>
                <c:pt idx="58">
                  <c:v>43482</c:v>
                </c:pt>
                <c:pt idx="59">
                  <c:v>43483</c:v>
                </c:pt>
                <c:pt idx="60">
                  <c:v>43484</c:v>
                </c:pt>
                <c:pt idx="61">
                  <c:v>43485</c:v>
                </c:pt>
                <c:pt idx="62">
                  <c:v>43486</c:v>
                </c:pt>
                <c:pt idx="63">
                  <c:v>43487</c:v>
                </c:pt>
                <c:pt idx="64">
                  <c:v>43488</c:v>
                </c:pt>
                <c:pt idx="65">
                  <c:v>43489</c:v>
                </c:pt>
                <c:pt idx="66">
                  <c:v>43490</c:v>
                </c:pt>
                <c:pt idx="67">
                  <c:v>43491</c:v>
                </c:pt>
                <c:pt idx="68">
                  <c:v>43492</c:v>
                </c:pt>
                <c:pt idx="69">
                  <c:v>43493</c:v>
                </c:pt>
                <c:pt idx="70">
                  <c:v>43494</c:v>
                </c:pt>
                <c:pt idx="71">
                  <c:v>43495</c:v>
                </c:pt>
                <c:pt idx="72">
                  <c:v>43496</c:v>
                </c:pt>
                <c:pt idx="73">
                  <c:v>43497</c:v>
                </c:pt>
                <c:pt idx="74">
                  <c:v>43498</c:v>
                </c:pt>
                <c:pt idx="75">
                  <c:v>43499</c:v>
                </c:pt>
                <c:pt idx="76">
                  <c:v>43500</c:v>
                </c:pt>
                <c:pt idx="77">
                  <c:v>43501</c:v>
                </c:pt>
                <c:pt idx="78">
                  <c:v>43502</c:v>
                </c:pt>
                <c:pt idx="79">
                  <c:v>43503</c:v>
                </c:pt>
                <c:pt idx="80">
                  <c:v>43504</c:v>
                </c:pt>
                <c:pt idx="81">
                  <c:v>43505</c:v>
                </c:pt>
                <c:pt idx="82">
                  <c:v>43506</c:v>
                </c:pt>
                <c:pt idx="83">
                  <c:v>43507</c:v>
                </c:pt>
                <c:pt idx="84">
                  <c:v>43508</c:v>
                </c:pt>
                <c:pt idx="85">
                  <c:v>43509</c:v>
                </c:pt>
                <c:pt idx="86">
                  <c:v>43510</c:v>
                </c:pt>
                <c:pt idx="87">
                  <c:v>43511</c:v>
                </c:pt>
                <c:pt idx="88">
                  <c:v>43512</c:v>
                </c:pt>
                <c:pt idx="89">
                  <c:v>43513</c:v>
                </c:pt>
                <c:pt idx="90">
                  <c:v>43514</c:v>
                </c:pt>
                <c:pt idx="91">
                  <c:v>43515</c:v>
                </c:pt>
                <c:pt idx="92">
                  <c:v>43516</c:v>
                </c:pt>
                <c:pt idx="93">
                  <c:v>43517</c:v>
                </c:pt>
                <c:pt idx="94">
                  <c:v>43518</c:v>
                </c:pt>
                <c:pt idx="95">
                  <c:v>43519</c:v>
                </c:pt>
                <c:pt idx="96">
                  <c:v>43520</c:v>
                </c:pt>
                <c:pt idx="97">
                  <c:v>43521</c:v>
                </c:pt>
                <c:pt idx="98">
                  <c:v>43522</c:v>
                </c:pt>
                <c:pt idx="99">
                  <c:v>43523</c:v>
                </c:pt>
                <c:pt idx="100">
                  <c:v>43524</c:v>
                </c:pt>
                <c:pt idx="101">
                  <c:v>43525</c:v>
                </c:pt>
                <c:pt idx="102">
                  <c:v>43526</c:v>
                </c:pt>
                <c:pt idx="103">
                  <c:v>43527</c:v>
                </c:pt>
                <c:pt idx="104">
                  <c:v>43528</c:v>
                </c:pt>
                <c:pt idx="105">
                  <c:v>43529</c:v>
                </c:pt>
                <c:pt idx="106">
                  <c:v>43530</c:v>
                </c:pt>
                <c:pt idx="107">
                  <c:v>43531</c:v>
                </c:pt>
                <c:pt idx="108">
                  <c:v>43532</c:v>
                </c:pt>
                <c:pt idx="109">
                  <c:v>43533</c:v>
                </c:pt>
                <c:pt idx="110">
                  <c:v>43534</c:v>
                </c:pt>
                <c:pt idx="111">
                  <c:v>43535</c:v>
                </c:pt>
                <c:pt idx="112">
                  <c:v>43536</c:v>
                </c:pt>
                <c:pt idx="113">
                  <c:v>43537</c:v>
                </c:pt>
                <c:pt idx="114">
                  <c:v>43538</c:v>
                </c:pt>
                <c:pt idx="115">
                  <c:v>43539</c:v>
                </c:pt>
                <c:pt idx="116">
                  <c:v>43540</c:v>
                </c:pt>
                <c:pt idx="117">
                  <c:v>43541</c:v>
                </c:pt>
                <c:pt idx="118">
                  <c:v>43542</c:v>
                </c:pt>
                <c:pt idx="119">
                  <c:v>43543</c:v>
                </c:pt>
                <c:pt idx="120">
                  <c:v>43544</c:v>
                </c:pt>
                <c:pt idx="121">
                  <c:v>43545</c:v>
                </c:pt>
                <c:pt idx="122">
                  <c:v>43546</c:v>
                </c:pt>
                <c:pt idx="123">
                  <c:v>43547</c:v>
                </c:pt>
                <c:pt idx="124">
                  <c:v>43548</c:v>
                </c:pt>
                <c:pt idx="125">
                  <c:v>43549</c:v>
                </c:pt>
                <c:pt idx="126">
                  <c:v>43550</c:v>
                </c:pt>
                <c:pt idx="127">
                  <c:v>43551</c:v>
                </c:pt>
                <c:pt idx="128">
                  <c:v>43552</c:v>
                </c:pt>
                <c:pt idx="129">
                  <c:v>43553</c:v>
                </c:pt>
                <c:pt idx="130">
                  <c:v>43554</c:v>
                </c:pt>
                <c:pt idx="131">
                  <c:v>43555</c:v>
                </c:pt>
                <c:pt idx="132">
                  <c:v>43556</c:v>
                </c:pt>
                <c:pt idx="133">
                  <c:v>43557</c:v>
                </c:pt>
                <c:pt idx="134">
                  <c:v>43558</c:v>
                </c:pt>
                <c:pt idx="135">
                  <c:v>43559</c:v>
                </c:pt>
                <c:pt idx="136">
                  <c:v>43560</c:v>
                </c:pt>
                <c:pt idx="137">
                  <c:v>43561</c:v>
                </c:pt>
                <c:pt idx="138">
                  <c:v>43562</c:v>
                </c:pt>
                <c:pt idx="139">
                  <c:v>43563</c:v>
                </c:pt>
                <c:pt idx="140">
                  <c:v>43564</c:v>
                </c:pt>
                <c:pt idx="141">
                  <c:v>43565</c:v>
                </c:pt>
                <c:pt idx="142">
                  <c:v>43566</c:v>
                </c:pt>
                <c:pt idx="143">
                  <c:v>43567</c:v>
                </c:pt>
                <c:pt idx="144">
                  <c:v>43568</c:v>
                </c:pt>
                <c:pt idx="145">
                  <c:v>43569</c:v>
                </c:pt>
                <c:pt idx="146">
                  <c:v>43570</c:v>
                </c:pt>
                <c:pt idx="147">
                  <c:v>43571</c:v>
                </c:pt>
                <c:pt idx="148">
                  <c:v>43572</c:v>
                </c:pt>
                <c:pt idx="149">
                  <c:v>43573</c:v>
                </c:pt>
                <c:pt idx="150">
                  <c:v>43574</c:v>
                </c:pt>
                <c:pt idx="151">
                  <c:v>43575</c:v>
                </c:pt>
                <c:pt idx="152">
                  <c:v>43576</c:v>
                </c:pt>
                <c:pt idx="153">
                  <c:v>43577</c:v>
                </c:pt>
                <c:pt idx="154">
                  <c:v>43578</c:v>
                </c:pt>
                <c:pt idx="155">
                  <c:v>43579</c:v>
                </c:pt>
                <c:pt idx="156">
                  <c:v>43580</c:v>
                </c:pt>
                <c:pt idx="157">
                  <c:v>43581</c:v>
                </c:pt>
                <c:pt idx="158">
                  <c:v>43582</c:v>
                </c:pt>
                <c:pt idx="159">
                  <c:v>43583</c:v>
                </c:pt>
                <c:pt idx="160">
                  <c:v>43584</c:v>
                </c:pt>
                <c:pt idx="161">
                  <c:v>43585</c:v>
                </c:pt>
                <c:pt idx="162">
                  <c:v>43586</c:v>
                </c:pt>
                <c:pt idx="163">
                  <c:v>43587</c:v>
                </c:pt>
                <c:pt idx="164">
                  <c:v>43588</c:v>
                </c:pt>
                <c:pt idx="165">
                  <c:v>43589</c:v>
                </c:pt>
                <c:pt idx="166">
                  <c:v>43590</c:v>
                </c:pt>
                <c:pt idx="167">
                  <c:v>43591</c:v>
                </c:pt>
                <c:pt idx="168">
                  <c:v>43592</c:v>
                </c:pt>
                <c:pt idx="169">
                  <c:v>43593</c:v>
                </c:pt>
                <c:pt idx="170">
                  <c:v>43594</c:v>
                </c:pt>
                <c:pt idx="171">
                  <c:v>43595</c:v>
                </c:pt>
                <c:pt idx="172">
                  <c:v>43596</c:v>
                </c:pt>
                <c:pt idx="173">
                  <c:v>43597</c:v>
                </c:pt>
                <c:pt idx="174">
                  <c:v>43598</c:v>
                </c:pt>
                <c:pt idx="175">
                  <c:v>43599</c:v>
                </c:pt>
                <c:pt idx="176">
                  <c:v>43600</c:v>
                </c:pt>
                <c:pt idx="177">
                  <c:v>43601</c:v>
                </c:pt>
                <c:pt idx="178">
                  <c:v>43602</c:v>
                </c:pt>
                <c:pt idx="179">
                  <c:v>43603</c:v>
                </c:pt>
                <c:pt idx="180">
                  <c:v>43604</c:v>
                </c:pt>
                <c:pt idx="181">
                  <c:v>43605</c:v>
                </c:pt>
                <c:pt idx="182">
                  <c:v>43606</c:v>
                </c:pt>
                <c:pt idx="183">
                  <c:v>43607</c:v>
                </c:pt>
                <c:pt idx="184">
                  <c:v>43608</c:v>
                </c:pt>
                <c:pt idx="185">
                  <c:v>43609</c:v>
                </c:pt>
                <c:pt idx="186">
                  <c:v>43610</c:v>
                </c:pt>
                <c:pt idx="187">
                  <c:v>43611</c:v>
                </c:pt>
                <c:pt idx="188">
                  <c:v>43612</c:v>
                </c:pt>
                <c:pt idx="189">
                  <c:v>43613</c:v>
                </c:pt>
                <c:pt idx="190">
                  <c:v>43614</c:v>
                </c:pt>
                <c:pt idx="191">
                  <c:v>43615</c:v>
                </c:pt>
                <c:pt idx="192">
                  <c:v>43616</c:v>
                </c:pt>
                <c:pt idx="193">
                  <c:v>43617</c:v>
                </c:pt>
                <c:pt idx="194">
                  <c:v>43618</c:v>
                </c:pt>
                <c:pt idx="195">
                  <c:v>43619</c:v>
                </c:pt>
                <c:pt idx="196">
                  <c:v>43620</c:v>
                </c:pt>
                <c:pt idx="197">
                  <c:v>43621</c:v>
                </c:pt>
                <c:pt idx="198">
                  <c:v>43622</c:v>
                </c:pt>
                <c:pt idx="199">
                  <c:v>43623</c:v>
                </c:pt>
                <c:pt idx="200">
                  <c:v>43624</c:v>
                </c:pt>
                <c:pt idx="201">
                  <c:v>43625</c:v>
                </c:pt>
                <c:pt idx="202">
                  <c:v>43626</c:v>
                </c:pt>
                <c:pt idx="203">
                  <c:v>43627</c:v>
                </c:pt>
                <c:pt idx="204">
                  <c:v>43628</c:v>
                </c:pt>
                <c:pt idx="205">
                  <c:v>43629</c:v>
                </c:pt>
                <c:pt idx="206">
                  <c:v>43630</c:v>
                </c:pt>
                <c:pt idx="207">
                  <c:v>43631</c:v>
                </c:pt>
                <c:pt idx="208">
                  <c:v>43632</c:v>
                </c:pt>
                <c:pt idx="209">
                  <c:v>43633</c:v>
                </c:pt>
                <c:pt idx="210">
                  <c:v>43634</c:v>
                </c:pt>
                <c:pt idx="211">
                  <c:v>43635</c:v>
                </c:pt>
                <c:pt idx="212">
                  <c:v>43636</c:v>
                </c:pt>
                <c:pt idx="213">
                  <c:v>43637</c:v>
                </c:pt>
                <c:pt idx="214">
                  <c:v>43638</c:v>
                </c:pt>
                <c:pt idx="215">
                  <c:v>43639</c:v>
                </c:pt>
                <c:pt idx="216">
                  <c:v>43640</c:v>
                </c:pt>
                <c:pt idx="217">
                  <c:v>43641</c:v>
                </c:pt>
                <c:pt idx="218">
                  <c:v>43642</c:v>
                </c:pt>
                <c:pt idx="219">
                  <c:v>43643</c:v>
                </c:pt>
                <c:pt idx="220">
                  <c:v>43644</c:v>
                </c:pt>
                <c:pt idx="221">
                  <c:v>43645</c:v>
                </c:pt>
                <c:pt idx="222">
                  <c:v>43646</c:v>
                </c:pt>
                <c:pt idx="223">
                  <c:v>43647</c:v>
                </c:pt>
                <c:pt idx="224">
                  <c:v>43648</c:v>
                </c:pt>
                <c:pt idx="225">
                  <c:v>43649</c:v>
                </c:pt>
                <c:pt idx="226">
                  <c:v>43650</c:v>
                </c:pt>
                <c:pt idx="227">
                  <c:v>43651</c:v>
                </c:pt>
                <c:pt idx="228">
                  <c:v>43652</c:v>
                </c:pt>
                <c:pt idx="229">
                  <c:v>43653</c:v>
                </c:pt>
                <c:pt idx="230">
                  <c:v>43654</c:v>
                </c:pt>
                <c:pt idx="231">
                  <c:v>43655</c:v>
                </c:pt>
                <c:pt idx="232">
                  <c:v>43656</c:v>
                </c:pt>
                <c:pt idx="233">
                  <c:v>43657</c:v>
                </c:pt>
                <c:pt idx="234">
                  <c:v>43658</c:v>
                </c:pt>
                <c:pt idx="235">
                  <c:v>43659</c:v>
                </c:pt>
                <c:pt idx="236">
                  <c:v>43660</c:v>
                </c:pt>
                <c:pt idx="237">
                  <c:v>43661</c:v>
                </c:pt>
                <c:pt idx="238">
                  <c:v>43662</c:v>
                </c:pt>
                <c:pt idx="239">
                  <c:v>43663</c:v>
                </c:pt>
                <c:pt idx="240">
                  <c:v>43664</c:v>
                </c:pt>
                <c:pt idx="241">
                  <c:v>43665</c:v>
                </c:pt>
                <c:pt idx="242">
                  <c:v>43666</c:v>
                </c:pt>
                <c:pt idx="243">
                  <c:v>43667</c:v>
                </c:pt>
                <c:pt idx="244">
                  <c:v>43668</c:v>
                </c:pt>
                <c:pt idx="245">
                  <c:v>43669</c:v>
                </c:pt>
                <c:pt idx="246">
                  <c:v>43670</c:v>
                </c:pt>
                <c:pt idx="247">
                  <c:v>43671</c:v>
                </c:pt>
                <c:pt idx="248">
                  <c:v>43672</c:v>
                </c:pt>
                <c:pt idx="249">
                  <c:v>43673</c:v>
                </c:pt>
                <c:pt idx="250">
                  <c:v>43674</c:v>
                </c:pt>
                <c:pt idx="251">
                  <c:v>43675</c:v>
                </c:pt>
                <c:pt idx="252">
                  <c:v>43676</c:v>
                </c:pt>
                <c:pt idx="253">
                  <c:v>43677</c:v>
                </c:pt>
                <c:pt idx="254">
                  <c:v>43678</c:v>
                </c:pt>
                <c:pt idx="255">
                  <c:v>43679</c:v>
                </c:pt>
                <c:pt idx="256">
                  <c:v>43680</c:v>
                </c:pt>
                <c:pt idx="257">
                  <c:v>43681</c:v>
                </c:pt>
                <c:pt idx="258">
                  <c:v>43682</c:v>
                </c:pt>
                <c:pt idx="259">
                  <c:v>43683</c:v>
                </c:pt>
                <c:pt idx="260">
                  <c:v>43684</c:v>
                </c:pt>
                <c:pt idx="261">
                  <c:v>43685</c:v>
                </c:pt>
                <c:pt idx="262">
                  <c:v>43686</c:v>
                </c:pt>
                <c:pt idx="263">
                  <c:v>43687</c:v>
                </c:pt>
                <c:pt idx="264">
                  <c:v>43688</c:v>
                </c:pt>
                <c:pt idx="265">
                  <c:v>43689</c:v>
                </c:pt>
                <c:pt idx="266">
                  <c:v>43690</c:v>
                </c:pt>
                <c:pt idx="267">
                  <c:v>43691</c:v>
                </c:pt>
                <c:pt idx="268">
                  <c:v>43692</c:v>
                </c:pt>
                <c:pt idx="269">
                  <c:v>43693</c:v>
                </c:pt>
                <c:pt idx="270">
                  <c:v>43694</c:v>
                </c:pt>
                <c:pt idx="271">
                  <c:v>43695</c:v>
                </c:pt>
                <c:pt idx="272">
                  <c:v>43696</c:v>
                </c:pt>
                <c:pt idx="273">
                  <c:v>43697</c:v>
                </c:pt>
                <c:pt idx="274">
                  <c:v>43698</c:v>
                </c:pt>
                <c:pt idx="275">
                  <c:v>43699</c:v>
                </c:pt>
                <c:pt idx="276">
                  <c:v>43700</c:v>
                </c:pt>
                <c:pt idx="277">
                  <c:v>43701</c:v>
                </c:pt>
                <c:pt idx="278">
                  <c:v>43702</c:v>
                </c:pt>
                <c:pt idx="279">
                  <c:v>43703</c:v>
                </c:pt>
                <c:pt idx="280">
                  <c:v>43704</c:v>
                </c:pt>
                <c:pt idx="281">
                  <c:v>43705</c:v>
                </c:pt>
                <c:pt idx="282">
                  <c:v>43706</c:v>
                </c:pt>
                <c:pt idx="283">
                  <c:v>43707</c:v>
                </c:pt>
                <c:pt idx="284">
                  <c:v>43708</c:v>
                </c:pt>
                <c:pt idx="285">
                  <c:v>43709</c:v>
                </c:pt>
                <c:pt idx="286">
                  <c:v>43710</c:v>
                </c:pt>
                <c:pt idx="287">
                  <c:v>43711</c:v>
                </c:pt>
                <c:pt idx="288">
                  <c:v>43712</c:v>
                </c:pt>
                <c:pt idx="289">
                  <c:v>43713</c:v>
                </c:pt>
                <c:pt idx="290">
                  <c:v>43714</c:v>
                </c:pt>
                <c:pt idx="291">
                  <c:v>43715</c:v>
                </c:pt>
                <c:pt idx="292">
                  <c:v>43716</c:v>
                </c:pt>
                <c:pt idx="293">
                  <c:v>43717</c:v>
                </c:pt>
                <c:pt idx="294">
                  <c:v>43718</c:v>
                </c:pt>
                <c:pt idx="295">
                  <c:v>43719</c:v>
                </c:pt>
                <c:pt idx="296">
                  <c:v>43720</c:v>
                </c:pt>
                <c:pt idx="297">
                  <c:v>43721</c:v>
                </c:pt>
                <c:pt idx="298">
                  <c:v>43722</c:v>
                </c:pt>
                <c:pt idx="299">
                  <c:v>43723</c:v>
                </c:pt>
                <c:pt idx="300">
                  <c:v>43724</c:v>
                </c:pt>
                <c:pt idx="301">
                  <c:v>43725</c:v>
                </c:pt>
                <c:pt idx="302">
                  <c:v>43726</c:v>
                </c:pt>
                <c:pt idx="303">
                  <c:v>43727</c:v>
                </c:pt>
                <c:pt idx="304">
                  <c:v>43728</c:v>
                </c:pt>
                <c:pt idx="305">
                  <c:v>43729</c:v>
                </c:pt>
                <c:pt idx="306">
                  <c:v>43730</c:v>
                </c:pt>
                <c:pt idx="307">
                  <c:v>43731</c:v>
                </c:pt>
                <c:pt idx="308">
                  <c:v>43732</c:v>
                </c:pt>
                <c:pt idx="309">
                  <c:v>43733</c:v>
                </c:pt>
                <c:pt idx="310">
                  <c:v>43734</c:v>
                </c:pt>
                <c:pt idx="311">
                  <c:v>43735</c:v>
                </c:pt>
                <c:pt idx="312">
                  <c:v>43736</c:v>
                </c:pt>
                <c:pt idx="313">
                  <c:v>43737</c:v>
                </c:pt>
                <c:pt idx="314">
                  <c:v>43738</c:v>
                </c:pt>
                <c:pt idx="315">
                  <c:v>43739</c:v>
                </c:pt>
                <c:pt idx="316">
                  <c:v>43740</c:v>
                </c:pt>
                <c:pt idx="317">
                  <c:v>43741</c:v>
                </c:pt>
                <c:pt idx="318">
                  <c:v>43742</c:v>
                </c:pt>
                <c:pt idx="319">
                  <c:v>43743</c:v>
                </c:pt>
                <c:pt idx="320">
                  <c:v>43744</c:v>
                </c:pt>
                <c:pt idx="321">
                  <c:v>43745</c:v>
                </c:pt>
                <c:pt idx="322">
                  <c:v>43746</c:v>
                </c:pt>
                <c:pt idx="323">
                  <c:v>43747</c:v>
                </c:pt>
                <c:pt idx="324">
                  <c:v>43748</c:v>
                </c:pt>
                <c:pt idx="325">
                  <c:v>43749</c:v>
                </c:pt>
                <c:pt idx="326">
                  <c:v>43750</c:v>
                </c:pt>
                <c:pt idx="327">
                  <c:v>43751</c:v>
                </c:pt>
                <c:pt idx="328">
                  <c:v>43752</c:v>
                </c:pt>
                <c:pt idx="329">
                  <c:v>43753</c:v>
                </c:pt>
                <c:pt idx="330">
                  <c:v>43754</c:v>
                </c:pt>
                <c:pt idx="331">
                  <c:v>43755</c:v>
                </c:pt>
                <c:pt idx="332">
                  <c:v>43756</c:v>
                </c:pt>
                <c:pt idx="333">
                  <c:v>43757</c:v>
                </c:pt>
                <c:pt idx="334">
                  <c:v>43758</c:v>
                </c:pt>
                <c:pt idx="335">
                  <c:v>43759</c:v>
                </c:pt>
                <c:pt idx="336">
                  <c:v>43760</c:v>
                </c:pt>
                <c:pt idx="337">
                  <c:v>43761</c:v>
                </c:pt>
                <c:pt idx="338">
                  <c:v>43762</c:v>
                </c:pt>
                <c:pt idx="339">
                  <c:v>43763</c:v>
                </c:pt>
                <c:pt idx="340">
                  <c:v>43764</c:v>
                </c:pt>
                <c:pt idx="341">
                  <c:v>43765</c:v>
                </c:pt>
                <c:pt idx="342">
                  <c:v>43766</c:v>
                </c:pt>
                <c:pt idx="343">
                  <c:v>43767</c:v>
                </c:pt>
                <c:pt idx="344">
                  <c:v>43768</c:v>
                </c:pt>
                <c:pt idx="345">
                  <c:v>43769</c:v>
                </c:pt>
                <c:pt idx="346">
                  <c:v>43770</c:v>
                </c:pt>
                <c:pt idx="347">
                  <c:v>43771</c:v>
                </c:pt>
                <c:pt idx="348">
                  <c:v>43772</c:v>
                </c:pt>
                <c:pt idx="349">
                  <c:v>43773</c:v>
                </c:pt>
                <c:pt idx="350">
                  <c:v>43774</c:v>
                </c:pt>
                <c:pt idx="351">
                  <c:v>43775</c:v>
                </c:pt>
                <c:pt idx="352">
                  <c:v>43776</c:v>
                </c:pt>
                <c:pt idx="353">
                  <c:v>43777</c:v>
                </c:pt>
                <c:pt idx="354">
                  <c:v>43778</c:v>
                </c:pt>
                <c:pt idx="355">
                  <c:v>43779</c:v>
                </c:pt>
                <c:pt idx="356">
                  <c:v>43780</c:v>
                </c:pt>
                <c:pt idx="357">
                  <c:v>43781</c:v>
                </c:pt>
                <c:pt idx="358">
                  <c:v>43782</c:v>
                </c:pt>
                <c:pt idx="359">
                  <c:v>43783</c:v>
                </c:pt>
                <c:pt idx="360">
                  <c:v>43784</c:v>
                </c:pt>
                <c:pt idx="361">
                  <c:v>43785</c:v>
                </c:pt>
                <c:pt idx="362">
                  <c:v>43786</c:v>
                </c:pt>
                <c:pt idx="363">
                  <c:v>43787</c:v>
                </c:pt>
                <c:pt idx="364">
                  <c:v>43788</c:v>
                </c:pt>
                <c:pt idx="365">
                  <c:v>43789</c:v>
                </c:pt>
                <c:pt idx="366">
                  <c:v>43790</c:v>
                </c:pt>
                <c:pt idx="367">
                  <c:v>43791</c:v>
                </c:pt>
                <c:pt idx="368">
                  <c:v>43792</c:v>
                </c:pt>
                <c:pt idx="369">
                  <c:v>43793</c:v>
                </c:pt>
                <c:pt idx="370">
                  <c:v>43794</c:v>
                </c:pt>
                <c:pt idx="371">
                  <c:v>43795</c:v>
                </c:pt>
                <c:pt idx="372">
                  <c:v>43796</c:v>
                </c:pt>
                <c:pt idx="373">
                  <c:v>43797</c:v>
                </c:pt>
                <c:pt idx="374">
                  <c:v>43798</c:v>
                </c:pt>
                <c:pt idx="375">
                  <c:v>43799</c:v>
                </c:pt>
                <c:pt idx="376">
                  <c:v>43800</c:v>
                </c:pt>
                <c:pt idx="377">
                  <c:v>43801</c:v>
                </c:pt>
                <c:pt idx="378">
                  <c:v>43802</c:v>
                </c:pt>
                <c:pt idx="379">
                  <c:v>43803</c:v>
                </c:pt>
                <c:pt idx="380">
                  <c:v>43804</c:v>
                </c:pt>
                <c:pt idx="381">
                  <c:v>43805</c:v>
                </c:pt>
                <c:pt idx="382">
                  <c:v>43806</c:v>
                </c:pt>
                <c:pt idx="383">
                  <c:v>43807</c:v>
                </c:pt>
                <c:pt idx="384">
                  <c:v>43808</c:v>
                </c:pt>
                <c:pt idx="385">
                  <c:v>43809</c:v>
                </c:pt>
                <c:pt idx="386">
                  <c:v>43810</c:v>
                </c:pt>
                <c:pt idx="387">
                  <c:v>43811</c:v>
                </c:pt>
                <c:pt idx="388">
                  <c:v>43812</c:v>
                </c:pt>
                <c:pt idx="389">
                  <c:v>43813</c:v>
                </c:pt>
                <c:pt idx="390">
                  <c:v>43814</c:v>
                </c:pt>
                <c:pt idx="391">
                  <c:v>43815</c:v>
                </c:pt>
                <c:pt idx="392">
                  <c:v>43816</c:v>
                </c:pt>
                <c:pt idx="393">
                  <c:v>43817</c:v>
                </c:pt>
                <c:pt idx="394">
                  <c:v>43818</c:v>
                </c:pt>
              </c:numCache>
            </c:numRef>
          </c:cat>
          <c:val>
            <c:numRef>
              <c:f>运行数据!$FS$7:$FS$401</c:f>
              <c:numCache>
                <c:formatCode>0%</c:formatCode>
                <c:ptCount val="395"/>
                <c:pt idx="0">
                  <c:v>0.80302690064437154</c:v>
                </c:pt>
                <c:pt idx="1">
                  <c:v>0.74765000193422282</c:v>
                </c:pt>
                <c:pt idx="2">
                  <c:v>0.74344361476425891</c:v>
                </c:pt>
                <c:pt idx="3">
                  <c:v>0.72534667627854288</c:v>
                </c:pt>
                <c:pt idx="4">
                  <c:v>0.6330464306447281</c:v>
                </c:pt>
                <c:pt idx="5">
                  <c:v>0.70414094302082164</c:v>
                </c:pt>
                <c:pt idx="6">
                  <c:v>0.74203921788029037</c:v>
                </c:pt>
                <c:pt idx="7">
                  <c:v>0.76376179240317121</c:v>
                </c:pt>
                <c:pt idx="8">
                  <c:v>0.72582328888351266</c:v>
                </c:pt>
                <c:pt idx="9">
                  <c:v>0.74442159961320753</c:v>
                </c:pt>
                <c:pt idx="10">
                  <c:v>0.70303433302505391</c:v>
                </c:pt>
                <c:pt idx="11">
                  <c:v>0.72608639220037796</c:v>
                </c:pt>
                <c:pt idx="12">
                  <c:v>0.75838498105598906</c:v>
                </c:pt>
                <c:pt idx="13">
                  <c:v>0.72898810393348046</c:v>
                </c:pt>
                <c:pt idx="14">
                  <c:v>0.66764596583805835</c:v>
                </c:pt>
                <c:pt idx="15">
                  <c:v>0.62556856847753239</c:v>
                </c:pt>
                <c:pt idx="16">
                  <c:v>0.71753124000931234</c:v>
                </c:pt>
                <c:pt idx="17">
                  <c:v>0.71079404555964465</c:v>
                </c:pt>
                <c:pt idx="18">
                  <c:v>0.67167230263877753</c:v>
                </c:pt>
                <c:pt idx="19">
                  <c:v>0.64369282621902291</c:v>
                </c:pt>
                <c:pt idx="20">
                  <c:v>0.69373712702549994</c:v>
                </c:pt>
                <c:pt idx="21">
                  <c:v>0.75078659187678054</c:v>
                </c:pt>
                <c:pt idx="22">
                  <c:v>0.68783915009863916</c:v>
                </c:pt>
                <c:pt idx="23">
                  <c:v>0.64103699781884704</c:v>
                </c:pt>
                <c:pt idx="24">
                  <c:v>0.69813019139217025</c:v>
                </c:pt>
                <c:pt idx="25">
                  <c:v>0.65761525868290882</c:v>
                </c:pt>
                <c:pt idx="26">
                  <c:v>0.66669277035894736</c:v>
                </c:pt>
                <c:pt idx="27">
                  <c:v>0.65579591253401837</c:v>
                </c:pt>
                <c:pt idx="28">
                  <c:v>0.69218554899111095</c:v>
                </c:pt>
                <c:pt idx="29">
                  <c:v>0.6886938479951572</c:v>
                </c:pt>
                <c:pt idx="30">
                  <c:v>0.71080902632855936</c:v>
                </c:pt>
                <c:pt idx="31">
                  <c:v>0.68804964124921675</c:v>
                </c:pt>
                <c:pt idx="32">
                  <c:v>0.68838946673138368</c:v>
                </c:pt>
                <c:pt idx="33">
                  <c:v>0.69059502131740147</c:v>
                </c:pt>
                <c:pt idx="34">
                  <c:v>0.6882473459335795</c:v>
                </c:pt>
                <c:pt idx="35">
                  <c:v>0.70389993325543054</c:v>
                </c:pt>
                <c:pt idx="36">
                  <c:v>0.71046392733806152</c:v>
                </c:pt>
                <c:pt idx="37">
                  <c:v>0.68728358831440262</c:v>
                </c:pt>
                <c:pt idx="38">
                  <c:v>0.69146008305369266</c:v>
                </c:pt>
                <c:pt idx="39">
                  <c:v>0.68106826290194322</c:v>
                </c:pt>
                <c:pt idx="40">
                  <c:v>0.66949530197547102</c:v>
                </c:pt>
                <c:pt idx="41">
                  <c:v>0.67741348301921978</c:v>
                </c:pt>
                <c:pt idx="42">
                  <c:v>0.64976950755787022</c:v>
                </c:pt>
                <c:pt idx="43">
                  <c:v>0.62325665422789001</c:v>
                </c:pt>
                <c:pt idx="44">
                  <c:v>0.53270174265652936</c:v>
                </c:pt>
                <c:pt idx="45">
                  <c:v>0.6989949579859831</c:v>
                </c:pt>
                <c:pt idx="46">
                  <c:v>0.66978132277501401</c:v>
                </c:pt>
                <c:pt idx="47">
                  <c:v>0.65269173098150413</c:v>
                </c:pt>
                <c:pt idx="48">
                  <c:v>0.63115327135145938</c:v>
                </c:pt>
                <c:pt idx="49">
                  <c:v>0.63975702890184794</c:v>
                </c:pt>
                <c:pt idx="50">
                  <c:v>0.64155065997547567</c:v>
                </c:pt>
                <c:pt idx="51">
                  <c:v>0.74146891312135377</c:v>
                </c:pt>
                <c:pt idx="52">
                  <c:v>0.69919592276711251</c:v>
                </c:pt>
                <c:pt idx="53">
                  <c:v>0.70110225929567505</c:v>
                </c:pt>
                <c:pt idx="54">
                  <c:v>0.60442832752860876</c:v>
                </c:pt>
                <c:pt idx="55">
                  <c:v>0.67264518217384506</c:v>
                </c:pt>
                <c:pt idx="56">
                  <c:v>0.65267272447310454</c:v>
                </c:pt>
                <c:pt idx="57">
                  <c:v>0.72898052535467728</c:v>
                </c:pt>
                <c:pt idx="58">
                  <c:v>0.66290430092697639</c:v>
                </c:pt>
                <c:pt idx="59">
                  <c:v>0.63164054296736394</c:v>
                </c:pt>
                <c:pt idx="60">
                  <c:v>0.72042470913684564</c:v>
                </c:pt>
                <c:pt idx="61">
                  <c:v>0.71206388823133115</c:v>
                </c:pt>
                <c:pt idx="62">
                  <c:v>0.63614266698973143</c:v>
                </c:pt>
                <c:pt idx="63">
                  <c:v>0.64712232117370672</c:v>
                </c:pt>
                <c:pt idx="64">
                  <c:v>0.70118321796142735</c:v>
                </c:pt>
                <c:pt idx="65">
                  <c:v>0.69414997370992815</c:v>
                </c:pt>
                <c:pt idx="66">
                  <c:v>0.69470809805594658</c:v>
                </c:pt>
                <c:pt idx="67">
                  <c:v>0.69739511076209726</c:v>
                </c:pt>
                <c:pt idx="68">
                  <c:v>0.69581626604081392</c:v>
                </c:pt>
                <c:pt idx="69">
                  <c:v>0.62182807264548745</c:v>
                </c:pt>
                <c:pt idx="70">
                  <c:v>0.68100621665866345</c:v>
                </c:pt>
                <c:pt idx="71">
                  <c:v>0.68535046024850221</c:v>
                </c:pt>
                <c:pt idx="72">
                  <c:v>0.64059657669738124</c:v>
                </c:pt>
                <c:pt idx="73">
                  <c:v>0.63735572966679332</c:v>
                </c:pt>
                <c:pt idx="74">
                  <c:v>0.70836856876426646</c:v>
                </c:pt>
                <c:pt idx="75">
                  <c:v>0.65781387228631294</c:v>
                </c:pt>
                <c:pt idx="76">
                  <c:v>0.71736564986192231</c:v>
                </c:pt>
                <c:pt idx="77">
                  <c:v>0.66542173849333008</c:v>
                </c:pt>
                <c:pt idx="78">
                  <c:v>0.65942808619246751</c:v>
                </c:pt>
                <c:pt idx="79">
                  <c:v>0.64588581674381751</c:v>
                </c:pt>
                <c:pt idx="80">
                  <c:v>0.73084847864381353</c:v>
                </c:pt>
                <c:pt idx="81">
                  <c:v>0.6899862455200344</c:v>
                </c:pt>
                <c:pt idx="82">
                  <c:v>0.68606762946197053</c:v>
                </c:pt>
                <c:pt idx="83">
                  <c:v>0.65955901748071977</c:v>
                </c:pt>
                <c:pt idx="84">
                  <c:v>0.68120376652273329</c:v>
                </c:pt>
                <c:pt idx="85">
                  <c:v>0.67731343366379559</c:v>
                </c:pt>
                <c:pt idx="86">
                  <c:v>0.67474820348059583</c:v>
                </c:pt>
                <c:pt idx="87">
                  <c:v>0.66448850857676756</c:v>
                </c:pt>
                <c:pt idx="88">
                  <c:v>0.70063233635072231</c:v>
                </c:pt>
                <c:pt idx="89">
                  <c:v>0.68731464072378801</c:v>
                </c:pt>
                <c:pt idx="90">
                  <c:v>0.71243389020504</c:v>
                </c:pt>
                <c:pt idx="91">
                  <c:v>0.73721062294985362</c:v>
                </c:pt>
                <c:pt idx="92">
                  <c:v>0.65695416217360592</c:v>
                </c:pt>
                <c:pt idx="93">
                  <c:v>0.71223210650866098</c:v>
                </c:pt>
                <c:pt idx="94">
                  <c:v>0.75744429279752468</c:v>
                </c:pt>
                <c:pt idx="95">
                  <c:v>0.77767448951576934</c:v>
                </c:pt>
                <c:pt idx="96">
                  <c:v>0.73294480975805398</c:v>
                </c:pt>
                <c:pt idx="97">
                  <c:v>0.77299993891788266</c:v>
                </c:pt>
                <c:pt idx="98">
                  <c:v>0.75816363525115826</c:v>
                </c:pt>
                <c:pt idx="99">
                  <c:v>0.76760655899376762</c:v>
                </c:pt>
                <c:pt idx="100">
                  <c:v>0.76854653565117137</c:v>
                </c:pt>
                <c:pt idx="101">
                  <c:v>0.72326272563179606</c:v>
                </c:pt>
                <c:pt idx="102">
                  <c:v>0.72808587869807284</c:v>
                </c:pt>
                <c:pt idx="103">
                  <c:v>0.68549308483457738</c:v>
                </c:pt>
                <c:pt idx="104">
                  <c:v>0.76217491205442434</c:v>
                </c:pt>
                <c:pt idx="105">
                  <c:v>0.71546385391609135</c:v>
                </c:pt>
                <c:pt idx="106">
                  <c:v>0.70744511273155097</c:v>
                </c:pt>
                <c:pt idx="107">
                  <c:v>0.70161720943863948</c:v>
                </c:pt>
                <c:pt idx="108">
                  <c:v>0.72212040990796478</c:v>
                </c:pt>
                <c:pt idx="109">
                  <c:v>0.68554591750127891</c:v>
                </c:pt>
                <c:pt idx="110">
                  <c:v>0.73537350782531452</c:v>
                </c:pt>
                <c:pt idx="111">
                  <c:v>0.6955468474199179</c:v>
                </c:pt>
                <c:pt idx="112">
                  <c:v>0.69913284388152186</c:v>
                </c:pt>
                <c:pt idx="113">
                  <c:v>0.68221925024924479</c:v>
                </c:pt>
                <c:pt idx="114">
                  <c:v>0.69830322349515694</c:v>
                </c:pt>
                <c:pt idx="115">
                  <c:v>0.67049716969683626</c:v>
                </c:pt>
                <c:pt idx="116">
                  <c:v>0.73302049428924432</c:v>
                </c:pt>
                <c:pt idx="117">
                  <c:v>0.67467869418798276</c:v>
                </c:pt>
                <c:pt idx="118">
                  <c:v>0.71215690998866821</c:v>
                </c:pt>
                <c:pt idx="119">
                  <c:v>0.73221432794159758</c:v>
                </c:pt>
                <c:pt idx="120">
                  <c:v>0.73790894917219596</c:v>
                </c:pt>
                <c:pt idx="121">
                  <c:v>0.77010294951656189</c:v>
                </c:pt>
                <c:pt idx="122">
                  <c:v>0.72698426621832346</c:v>
                </c:pt>
                <c:pt idx="123">
                  <c:v>0.68711562249372848</c:v>
                </c:pt>
                <c:pt idx="124">
                  <c:v>0.72081719740346306</c:v>
                </c:pt>
                <c:pt idx="125">
                  <c:v>0.6852373710224815</c:v>
                </c:pt>
                <c:pt idx="126">
                  <c:v>0.72002287964058542</c:v>
                </c:pt>
                <c:pt idx="127">
                  <c:v>0.68066972570117079</c:v>
                </c:pt>
                <c:pt idx="128">
                  <c:v>0.63524049269843252</c:v>
                </c:pt>
                <c:pt idx="129">
                  <c:v>0.61371787321791393</c:v>
                </c:pt>
                <c:pt idx="130">
                  <c:v>0.70950427651812276</c:v>
                </c:pt>
                <c:pt idx="131">
                  <c:v>0.6666347567962505</c:v>
                </c:pt>
                <c:pt idx="132">
                  <c:v>0.72808206859556268</c:v>
                </c:pt>
                <c:pt idx="133">
                  <c:v>0.70524103403902005</c:v>
                </c:pt>
                <c:pt idx="134">
                  <c:v>0.71022313024924522</c:v>
                </c:pt>
                <c:pt idx="135">
                  <c:v>0.73035038569145683</c:v>
                </c:pt>
                <c:pt idx="136">
                  <c:v>0.70707962042420069</c:v>
                </c:pt>
                <c:pt idx="137">
                  <c:v>0.73755827659005813</c:v>
                </c:pt>
                <c:pt idx="138">
                  <c:v>0.73809698143338243</c:v>
                </c:pt>
                <c:pt idx="139">
                  <c:v>0.72489066034709615</c:v>
                </c:pt>
                <c:pt idx="140">
                  <c:v>0.75472745204673752</c:v>
                </c:pt>
                <c:pt idx="141">
                  <c:v>0.71249713591190988</c:v>
                </c:pt>
                <c:pt idx="142">
                  <c:v>0.63496877505709604</c:v>
                </c:pt>
                <c:pt idx="143">
                  <c:v>0.68340517103763454</c:v>
                </c:pt>
                <c:pt idx="144">
                  <c:v>0.65043315271614366</c:v>
                </c:pt>
                <c:pt idx="145">
                  <c:v>0.64962858940492318</c:v>
                </c:pt>
                <c:pt idx="146">
                  <c:v>0.68800757765531062</c:v>
                </c:pt>
                <c:pt idx="147">
                  <c:v>0.69004259439766669</c:v>
                </c:pt>
                <c:pt idx="148">
                  <c:v>0.6463600053029388</c:v>
                </c:pt>
                <c:pt idx="149">
                  <c:v>0.65364681546811543</c:v>
                </c:pt>
                <c:pt idx="150">
                  <c:v>0.68593091539744067</c:v>
                </c:pt>
                <c:pt idx="151">
                  <c:v>0.78324310118265439</c:v>
                </c:pt>
                <c:pt idx="152">
                  <c:v>0.66916784501409965</c:v>
                </c:pt>
                <c:pt idx="153">
                  <c:v>0.6556090640379244</c:v>
                </c:pt>
                <c:pt idx="154">
                  <c:v>0.74486913924309228</c:v>
                </c:pt>
                <c:pt idx="155">
                  <c:v>0.68892901959522512</c:v>
                </c:pt>
                <c:pt idx="156">
                  <c:v>0.69823575657548576</c:v>
                </c:pt>
                <c:pt idx="157">
                  <c:v>0.5264067778716216</c:v>
                </c:pt>
                <c:pt idx="158">
                  <c:v>0.54103768910721961</c:v>
                </c:pt>
                <c:pt idx="159">
                  <c:v>0.73346752817728345</c:v>
                </c:pt>
                <c:pt idx="160">
                  <c:v>0.75905824577020131</c:v>
                </c:pt>
                <c:pt idx="161">
                  <c:v>0.18730682828293133</c:v>
                </c:pt>
                <c:pt idx="162">
                  <c:v>0.76745569905231403</c:v>
                </c:pt>
                <c:pt idx="163">
                  <c:v>0.8248611229507441</c:v>
                </c:pt>
                <c:pt idx="164">
                  <c:v>0.78252593236381363</c:v>
                </c:pt>
                <c:pt idx="165">
                  <c:v>0.79129525778183074</c:v>
                </c:pt>
                <c:pt idx="166">
                  <c:v>0.71150755620980211</c:v>
                </c:pt>
                <c:pt idx="167">
                  <c:v>0.67496427952154536</c:v>
                </c:pt>
                <c:pt idx="168">
                  <c:v>0.71246474131534865</c:v>
                </c:pt>
                <c:pt idx="169">
                  <c:v>0.71538733731932325</c:v>
                </c:pt>
                <c:pt idx="170">
                  <c:v>0.68689415920369656</c:v>
                </c:pt>
                <c:pt idx="171">
                  <c:v>0.7244292645057735</c:v>
                </c:pt>
                <c:pt idx="172">
                  <c:v>0.69861763931584464</c:v>
                </c:pt>
                <c:pt idx="173">
                  <c:v>0.6955730990945872</c:v>
                </c:pt>
                <c:pt idx="174">
                  <c:v>0.69107412155278536</c:v>
                </c:pt>
                <c:pt idx="175">
                  <c:v>0.70538860248834345</c:v>
                </c:pt>
                <c:pt idx="176">
                  <c:v>0.63110434114038649</c:v>
                </c:pt>
                <c:pt idx="177">
                  <c:v>0.70738097455261917</c:v>
                </c:pt>
                <c:pt idx="178">
                  <c:v>0.77063384643756094</c:v>
                </c:pt>
                <c:pt idx="179">
                  <c:v>0.74474890129728688</c:v>
                </c:pt>
                <c:pt idx="180">
                  <c:v>0.60529587915661187</c:v>
                </c:pt>
                <c:pt idx="181">
                  <c:v>0.72048331817988376</c:v>
                </c:pt>
                <c:pt idx="182">
                  <c:v>0.71826185435329437</c:v>
                </c:pt>
                <c:pt idx="183">
                  <c:v>0.73499376362654179</c:v>
                </c:pt>
                <c:pt idx="184">
                  <c:v>0.71151403302425642</c:v>
                </c:pt>
                <c:pt idx="185">
                  <c:v>0.61537332065705153</c:v>
                </c:pt>
                <c:pt idx="186">
                  <c:v>0.68949714159602027</c:v>
                </c:pt>
                <c:pt idx="187">
                  <c:v>0.68799812191313769</c:v>
                </c:pt>
                <c:pt idx="188">
                  <c:v>0.68792577250424936</c:v>
                </c:pt>
                <c:pt idx="189">
                  <c:v>0.74326913474823497</c:v>
                </c:pt>
                <c:pt idx="190">
                  <c:v>0.7081283277925714</c:v>
                </c:pt>
                <c:pt idx="191">
                  <c:v>0.69325230658181125</c:v>
                </c:pt>
                <c:pt idx="192">
                  <c:v>0.70522284757511455</c:v>
                </c:pt>
                <c:pt idx="193">
                  <c:v>0.68795063591728711</c:v>
                </c:pt>
                <c:pt idx="194">
                  <c:v>0.65683846974540916</c:v>
                </c:pt>
                <c:pt idx="195">
                  <c:v>0.71538868890303675</c:v>
                </c:pt>
                <c:pt idx="196">
                  <c:v>0.67065921728555167</c:v>
                </c:pt>
                <c:pt idx="197">
                  <c:v>0.75528927061910989</c:v>
                </c:pt>
                <c:pt idx="198">
                  <c:v>0.73459598246828328</c:v>
                </c:pt>
                <c:pt idx="199">
                  <c:v>0.68516758296937907</c:v>
                </c:pt>
                <c:pt idx="200">
                  <c:v>0.65840418783658761</c:v>
                </c:pt>
                <c:pt idx="201">
                  <c:v>0.71646230121580756</c:v>
                </c:pt>
                <c:pt idx="202">
                  <c:v>0.70375885858004372</c:v>
                </c:pt>
                <c:pt idx="203">
                  <c:v>0.65641833613627198</c:v>
                </c:pt>
                <c:pt idx="204">
                  <c:v>0.63360453370496272</c:v>
                </c:pt>
                <c:pt idx="205">
                  <c:v>0.66521031923405627</c:v>
                </c:pt>
                <c:pt idx="206">
                  <c:v>0.59783983457646905</c:v>
                </c:pt>
                <c:pt idx="207">
                  <c:v>0.65787722016532713</c:v>
                </c:pt>
                <c:pt idx="208">
                  <c:v>0.57745050375295248</c:v>
                </c:pt>
                <c:pt idx="209">
                  <c:v>0.63776185081547698</c:v>
                </c:pt>
                <c:pt idx="210">
                  <c:v>0.68389811773893983</c:v>
                </c:pt>
                <c:pt idx="211">
                  <c:v>0.62549897079035754</c:v>
                </c:pt>
                <c:pt idx="212">
                  <c:v>0.61174564205349458</c:v>
                </c:pt>
                <c:pt idx="213">
                  <c:v>0.65173480907057013</c:v>
                </c:pt>
                <c:pt idx="214">
                  <c:v>0.62270091206660427</c:v>
                </c:pt>
                <c:pt idx="215">
                  <c:v>0.62209407452851051</c:v>
                </c:pt>
                <c:pt idx="216">
                  <c:v>0.71772070166656521</c:v>
                </c:pt>
                <c:pt idx="217">
                  <c:v>0.55923624086601498</c:v>
                </c:pt>
                <c:pt idx="218">
                  <c:v>0.70588037523859326</c:v>
                </c:pt>
                <c:pt idx="219">
                  <c:v>0.64697877796734526</c:v>
                </c:pt>
                <c:pt idx="220">
                  <c:v>0.66127666355491543</c:v>
                </c:pt>
                <c:pt idx="221">
                  <c:v>0.73133401421287703</c:v>
                </c:pt>
                <c:pt idx="222">
                  <c:v>0.62218546450575785</c:v>
                </c:pt>
                <c:pt idx="223">
                  <c:v>0.64717526786443014</c:v>
                </c:pt>
                <c:pt idx="224">
                  <c:v>0.59324137873023386</c:v>
                </c:pt>
                <c:pt idx="225">
                  <c:v>0.67249267424403025</c:v>
                </c:pt>
                <c:pt idx="226">
                  <c:v>0.53261371849647698</c:v>
                </c:pt>
                <c:pt idx="227">
                  <c:v>0.61528707920769943</c:v>
                </c:pt>
                <c:pt idx="228">
                  <c:v>0.51079052499932187</c:v>
                </c:pt>
                <c:pt idx="229">
                  <c:v>0.5331296318025438</c:v>
                </c:pt>
                <c:pt idx="230">
                  <c:v>0.56369799632388218</c:v>
                </c:pt>
                <c:pt idx="231">
                  <c:v>0.50116854547650913</c:v>
                </c:pt>
                <c:pt idx="232">
                  <c:v>0.51912943997536165</c:v>
                </c:pt>
                <c:pt idx="233">
                  <c:v>0.53111450521080372</c:v>
                </c:pt>
                <c:pt idx="234">
                  <c:v>0.59422355852015984</c:v>
                </c:pt>
                <c:pt idx="235">
                  <c:v>0.64249748657118699</c:v>
                </c:pt>
                <c:pt idx="236">
                  <c:v>0.66195793624671539</c:v>
                </c:pt>
                <c:pt idx="237">
                  <c:v>0.65526447212296102</c:v>
                </c:pt>
                <c:pt idx="238">
                  <c:v>0.60937733434411245</c:v>
                </c:pt>
                <c:pt idx="239">
                  <c:v>0.59566190797736396</c:v>
                </c:pt>
                <c:pt idx="240">
                  <c:v>0.63555788402437008</c:v>
                </c:pt>
                <c:pt idx="241">
                  <c:v>0.67920130477939689</c:v>
                </c:pt>
                <c:pt idx="242">
                  <c:v>0.62529788422020904</c:v>
                </c:pt>
                <c:pt idx="243">
                  <c:v>0.59226362976698055</c:v>
                </c:pt>
                <c:pt idx="244">
                  <c:v>0.54628856174464158</c:v>
                </c:pt>
                <c:pt idx="245">
                  <c:v>0.57181489167323252</c:v>
                </c:pt>
                <c:pt idx="246">
                  <c:v>0.55750654704822522</c:v>
                </c:pt>
                <c:pt idx="247">
                  <c:v>0.56233069933287427</c:v>
                </c:pt>
                <c:pt idx="248">
                  <c:v>0.52497959183861098</c:v>
                </c:pt>
                <c:pt idx="249">
                  <c:v>0.65940435738556868</c:v>
                </c:pt>
                <c:pt idx="250">
                  <c:v>0.52333056548612378</c:v>
                </c:pt>
                <c:pt idx="251">
                  <c:v>0.55546799553392334</c:v>
                </c:pt>
                <c:pt idx="252">
                  <c:v>0.6035365775888093</c:v>
                </c:pt>
                <c:pt idx="253">
                  <c:v>0.66644804620897302</c:v>
                </c:pt>
                <c:pt idx="254">
                  <c:v>0.60146495131784494</c:v>
                </c:pt>
                <c:pt idx="255">
                  <c:v>0.57756756901278694</c:v>
                </c:pt>
                <c:pt idx="256">
                  <c:v>0.54226040009096488</c:v>
                </c:pt>
                <c:pt idx="257">
                  <c:v>0.54150776268494005</c:v>
                </c:pt>
                <c:pt idx="258">
                  <c:v>0.5255633969606317</c:v>
                </c:pt>
                <c:pt idx="259">
                  <c:v>0.53418201102276375</c:v>
                </c:pt>
                <c:pt idx="260">
                  <c:v>0.52556563443825222</c:v>
                </c:pt>
                <c:pt idx="261">
                  <c:v>0.55647602699346299</c:v>
                </c:pt>
                <c:pt idx="262">
                  <c:v>0.57927091071107073</c:v>
                </c:pt>
                <c:pt idx="263">
                  <c:v>0.49051839469157354</c:v>
                </c:pt>
                <c:pt idx="264">
                  <c:v>0.58588843849325989</c:v>
                </c:pt>
                <c:pt idx="265">
                  <c:v>0.66899451383449637</c:v>
                </c:pt>
                <c:pt idx="266">
                  <c:v>0.49515019859790932</c:v>
                </c:pt>
                <c:pt idx="267">
                  <c:v>0.41976576102526719</c:v>
                </c:pt>
                <c:pt idx="268">
                  <c:v>0.52575713788668965</c:v>
                </c:pt>
                <c:pt idx="269">
                  <c:v>0.40998915513998535</c:v>
                </c:pt>
                <c:pt idx="270">
                  <c:v>0.5762372159569128</c:v>
                </c:pt>
                <c:pt idx="271">
                  <c:v>0.65574002817176491</c:v>
                </c:pt>
                <c:pt idx="272">
                  <c:v>0.54868462596496737</c:v>
                </c:pt>
                <c:pt idx="273">
                  <c:v>0.55679803156898755</c:v>
                </c:pt>
                <c:pt idx="274">
                  <c:v>0.47717817115918237</c:v>
                </c:pt>
                <c:pt idx="275">
                  <c:v>0.62210854799110837</c:v>
                </c:pt>
                <c:pt idx="276">
                  <c:v>0.52488718531728606</c:v>
                </c:pt>
                <c:pt idx="277">
                  <c:v>0.60018162820792154</c:v>
                </c:pt>
                <c:pt idx="278">
                  <c:v>0.60045540936898045</c:v>
                </c:pt>
                <c:pt idx="279">
                  <c:v>0.61119375439563139</c:v>
                </c:pt>
                <c:pt idx="280">
                  <c:v>0.57740626517470173</c:v>
                </c:pt>
                <c:pt idx="281">
                  <c:v>0.56711897812262102</c:v>
                </c:pt>
                <c:pt idx="282">
                  <c:v>0.5117367438446947</c:v>
                </c:pt>
                <c:pt idx="283">
                  <c:v>0.50477487500530172</c:v>
                </c:pt>
                <c:pt idx="284">
                  <c:v>0.46543757442978329</c:v>
                </c:pt>
                <c:pt idx="285">
                  <c:v>0.5382668437146142</c:v>
                </c:pt>
                <c:pt idx="286">
                  <c:v>0.50483726222542402</c:v>
                </c:pt>
                <c:pt idx="287">
                  <c:v>0.48372314166849606</c:v>
                </c:pt>
                <c:pt idx="288">
                  <c:v>0.43326222106451739</c:v>
                </c:pt>
                <c:pt idx="289">
                  <c:v>0.42383578381640252</c:v>
                </c:pt>
                <c:pt idx="290">
                  <c:v>0.46960481049082714</c:v>
                </c:pt>
                <c:pt idx="291">
                  <c:v>0.49439447059183572</c:v>
                </c:pt>
                <c:pt idx="292">
                  <c:v>0.53742906860448392</c:v>
                </c:pt>
                <c:pt idx="293">
                  <c:v>0.48694471571111653</c:v>
                </c:pt>
                <c:pt idx="294">
                  <c:v>0.49074168587725953</c:v>
                </c:pt>
                <c:pt idx="295">
                  <c:v>0.46090277710230976</c:v>
                </c:pt>
                <c:pt idx="296">
                  <c:v>0.4599609513414803</c:v>
                </c:pt>
                <c:pt idx="297">
                  <c:v>0.43746042333512825</c:v>
                </c:pt>
                <c:pt idx="298">
                  <c:v>0.48266508538145259</c:v>
                </c:pt>
                <c:pt idx="299">
                  <c:v>0.47424017902067017</c:v>
                </c:pt>
                <c:pt idx="300">
                  <c:v>0.43649562577749268</c:v>
                </c:pt>
                <c:pt idx="301">
                  <c:v>0.42405088550919223</c:v>
                </c:pt>
                <c:pt idx="302">
                  <c:v>0.42370780439256928</c:v>
                </c:pt>
                <c:pt idx="303">
                  <c:v>0.36860019824383949</c:v>
                </c:pt>
                <c:pt idx="304">
                  <c:v>0.42873454927065124</c:v>
                </c:pt>
                <c:pt idx="305">
                  <c:v>0.43138507962192085</c:v>
                </c:pt>
                <c:pt idx="306">
                  <c:v>0.39813675575975505</c:v>
                </c:pt>
                <c:pt idx="307">
                  <c:v>0.42686348459266288</c:v>
                </c:pt>
                <c:pt idx="308">
                  <c:v>0.36815467533834667</c:v>
                </c:pt>
                <c:pt idx="309">
                  <c:v>0.42299850797445948</c:v>
                </c:pt>
                <c:pt idx="310">
                  <c:v>0.38777248509720086</c:v>
                </c:pt>
                <c:pt idx="311">
                  <c:v>0.31346962701106063</c:v>
                </c:pt>
                <c:pt idx="312">
                  <c:v>0.32777040075459596</c:v>
                </c:pt>
                <c:pt idx="313">
                  <c:v>0.38667959583083866</c:v>
                </c:pt>
                <c:pt idx="314">
                  <c:v>0.44510795825195715</c:v>
                </c:pt>
                <c:pt idx="315">
                  <c:v>0.45012593983178517</c:v>
                </c:pt>
                <c:pt idx="316">
                  <c:v>0.42661682727478012</c:v>
                </c:pt>
                <c:pt idx="317">
                  <c:v>0.41986364941376142</c:v>
                </c:pt>
                <c:pt idx="318">
                  <c:v>0.44040321443339159</c:v>
                </c:pt>
                <c:pt idx="319">
                  <c:v>0.41556937073753475</c:v>
                </c:pt>
                <c:pt idx="320">
                  <c:v>0.45245585812151679</c:v>
                </c:pt>
                <c:pt idx="321">
                  <c:v>0.43816534352585645</c:v>
                </c:pt>
                <c:pt idx="322">
                  <c:v>0.36032876148413673</c:v>
                </c:pt>
                <c:pt idx="323">
                  <c:v>0.33470061654680228</c:v>
                </c:pt>
                <c:pt idx="324">
                  <c:v>0.38101345190140523</c:v>
                </c:pt>
                <c:pt idx="325">
                  <c:v>0.44709062068277439</c:v>
                </c:pt>
                <c:pt idx="326">
                  <c:v>0.44913739910580563</c:v>
                </c:pt>
                <c:pt idx="327">
                  <c:v>0.50970895006021644</c:v>
                </c:pt>
                <c:pt idx="328">
                  <c:v>0.54951403234648044</c:v>
                </c:pt>
                <c:pt idx="329">
                  <c:v>0.51019714448054954</c:v>
                </c:pt>
                <c:pt idx="330">
                  <c:v>0.51372817541912386</c:v>
                </c:pt>
                <c:pt idx="331">
                  <c:v>0.42734411869007349</c:v>
                </c:pt>
                <c:pt idx="332">
                  <c:v>0.43307749694570774</c:v>
                </c:pt>
                <c:pt idx="333">
                  <c:v>0.39599956978994788</c:v>
                </c:pt>
                <c:pt idx="334">
                  <c:v>0.37243082366249591</c:v>
                </c:pt>
                <c:pt idx="335">
                  <c:v>0.41728712817548796</c:v>
                </c:pt>
                <c:pt idx="336">
                  <c:v>0.54387885255806001</c:v>
                </c:pt>
                <c:pt idx="337">
                  <c:v>0.41892857728815436</c:v>
                </c:pt>
                <c:pt idx="338">
                  <c:v>0.45157149887370485</c:v>
                </c:pt>
                <c:pt idx="339">
                  <c:v>0.53429746964128433</c:v>
                </c:pt>
                <c:pt idx="340">
                  <c:v>0.4327039689402874</c:v>
                </c:pt>
                <c:pt idx="341">
                  <c:v>0.50114855545760606</c:v>
                </c:pt>
                <c:pt idx="342">
                  <c:v>0.45831425221452959</c:v>
                </c:pt>
                <c:pt idx="343">
                  <c:v>0.47104323051323405</c:v>
                </c:pt>
                <c:pt idx="344">
                  <c:v>0.48505277766313104</c:v>
                </c:pt>
                <c:pt idx="345">
                  <c:v>0.43326429300394675</c:v>
                </c:pt>
                <c:pt idx="346">
                  <c:v>0.46684872169582015</c:v>
                </c:pt>
                <c:pt idx="347">
                  <c:v>0.47928152914057587</c:v>
                </c:pt>
                <c:pt idx="348">
                  <c:v>0.4694711610245792</c:v>
                </c:pt>
                <c:pt idx="349">
                  <c:v>0.49742373257986827</c:v>
                </c:pt>
                <c:pt idx="350">
                  <c:v>0.44509923856508815</c:v>
                </c:pt>
                <c:pt idx="351">
                  <c:v>0.49033373195702135</c:v>
                </c:pt>
                <c:pt idx="352">
                  <c:v>0.47290144001018242</c:v>
                </c:pt>
                <c:pt idx="353">
                  <c:v>0.4736501555553615</c:v>
                </c:pt>
                <c:pt idx="354">
                  <c:v>0.46048606419229776</c:v>
                </c:pt>
                <c:pt idx="355">
                  <c:v>0.43165426030115039</c:v>
                </c:pt>
                <c:pt idx="356">
                  <c:v>0.46100169021484094</c:v>
                </c:pt>
                <c:pt idx="357">
                  <c:v>0.40525493362738974</c:v>
                </c:pt>
                <c:pt idx="358">
                  <c:v>0.47782780177912498</c:v>
                </c:pt>
                <c:pt idx="359">
                  <c:v>0.58327884963679166</c:v>
                </c:pt>
                <c:pt idx="360">
                  <c:v>0.54612146078647794</c:v>
                </c:pt>
                <c:pt idx="361">
                  <c:v>0.59028014844683652</c:v>
                </c:pt>
                <c:pt idx="362">
                  <c:v>0.50978041510868133</c:v>
                </c:pt>
                <c:pt idx="363">
                  <c:v>0.51467555917833563</c:v>
                </c:pt>
                <c:pt idx="364">
                  <c:v>0.49672869222079341</c:v>
                </c:pt>
                <c:pt idx="365">
                  <c:v>0.43605731365777856</c:v>
                </c:pt>
                <c:pt idx="366">
                  <c:v>0.53908753432886414</c:v>
                </c:pt>
                <c:pt idx="367">
                  <c:v>0.62869036643498055</c:v>
                </c:pt>
                <c:pt idx="368">
                  <c:v>0.71847862115715311</c:v>
                </c:pt>
                <c:pt idx="369">
                  <c:v>0.61568883357824156</c:v>
                </c:pt>
                <c:pt idx="370">
                  <c:v>0.59589707244445289</c:v>
                </c:pt>
                <c:pt idx="371">
                  <c:v>0.63540274250627493</c:v>
                </c:pt>
                <c:pt idx="372">
                  <c:v>0.57431127117362879</c:v>
                </c:pt>
                <c:pt idx="373">
                  <c:v>0.53919594839790685</c:v>
                </c:pt>
                <c:pt idx="374">
                  <c:v>0.64196619828801282</c:v>
                </c:pt>
                <c:pt idx="375">
                  <c:v>0.68171842961334816</c:v>
                </c:pt>
                <c:pt idx="376">
                  <c:v>0.59961583224440806</c:v>
                </c:pt>
                <c:pt idx="377">
                  <c:v>0.623642168099386</c:v>
                </c:pt>
                <c:pt idx="378">
                  <c:v>0.58735827317207057</c:v>
                </c:pt>
                <c:pt idx="379">
                  <c:v>0.65634886867726006</c:v>
                </c:pt>
                <c:pt idx="380">
                  <c:v>0.6953959905390078</c:v>
                </c:pt>
                <c:pt idx="381">
                  <c:v>0.67162479498753891</c:v>
                </c:pt>
                <c:pt idx="382">
                  <c:v>0.68661098176414925</c:v>
                </c:pt>
                <c:pt idx="383">
                  <c:v>0.65362593309395756</c:v>
                </c:pt>
                <c:pt idx="384">
                  <c:v>0.63112656763876618</c:v>
                </c:pt>
                <c:pt idx="385">
                  <c:v>0.64322463168119914</c:v>
                </c:pt>
                <c:pt idx="386">
                  <c:v>0.67065123514659741</c:v>
                </c:pt>
                <c:pt idx="387">
                  <c:v>0.63874828319119126</c:v>
                </c:pt>
                <c:pt idx="388">
                  <c:v>0.63911663031307508</c:v>
                </c:pt>
                <c:pt idx="389">
                  <c:v>0.63837688088382794</c:v>
                </c:pt>
                <c:pt idx="390">
                  <c:v>0.75287431331899146</c:v>
                </c:pt>
                <c:pt idx="391">
                  <c:v>0.61633649206674179</c:v>
                </c:pt>
                <c:pt idx="392">
                  <c:v>0.64210363412771221</c:v>
                </c:pt>
                <c:pt idx="393">
                  <c:v>0.64837573140047056</c:v>
                </c:pt>
                <c:pt idx="394">
                  <c:v>0.6008103162329822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50-4DC3-BCC8-91F2BCFC1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5563568"/>
        <c:axId val="585569800"/>
      </c:lineChart>
      <c:lineChart>
        <c:grouping val="standard"/>
        <c:varyColors val="0"/>
        <c:ser>
          <c:idx val="1"/>
          <c:order val="1"/>
          <c:tx>
            <c:v>AnR VLR</c:v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运行数据!$A$7:$A$401</c:f>
              <c:numCache>
                <c:formatCode>m/d/yyyy</c:formatCode>
                <c:ptCount val="395"/>
                <c:pt idx="0">
                  <c:v>43424</c:v>
                </c:pt>
                <c:pt idx="1">
                  <c:v>43425</c:v>
                </c:pt>
                <c:pt idx="2">
                  <c:v>43426</c:v>
                </c:pt>
                <c:pt idx="3">
                  <c:v>43427</c:v>
                </c:pt>
                <c:pt idx="4">
                  <c:v>43428</c:v>
                </c:pt>
                <c:pt idx="5">
                  <c:v>43429</c:v>
                </c:pt>
                <c:pt idx="6">
                  <c:v>43430</c:v>
                </c:pt>
                <c:pt idx="7">
                  <c:v>43431</c:v>
                </c:pt>
                <c:pt idx="8">
                  <c:v>43432</c:v>
                </c:pt>
                <c:pt idx="9">
                  <c:v>43433</c:v>
                </c:pt>
                <c:pt idx="10">
                  <c:v>43434</c:v>
                </c:pt>
                <c:pt idx="11">
                  <c:v>43435</c:v>
                </c:pt>
                <c:pt idx="12">
                  <c:v>43436</c:v>
                </c:pt>
                <c:pt idx="13">
                  <c:v>43437</c:v>
                </c:pt>
                <c:pt idx="14">
                  <c:v>43438</c:v>
                </c:pt>
                <c:pt idx="15">
                  <c:v>43439</c:v>
                </c:pt>
                <c:pt idx="16">
                  <c:v>43440</c:v>
                </c:pt>
                <c:pt idx="17">
                  <c:v>43441</c:v>
                </c:pt>
                <c:pt idx="18">
                  <c:v>43442</c:v>
                </c:pt>
                <c:pt idx="19">
                  <c:v>43443</c:v>
                </c:pt>
                <c:pt idx="20">
                  <c:v>43444</c:v>
                </c:pt>
                <c:pt idx="21">
                  <c:v>43445</c:v>
                </c:pt>
                <c:pt idx="22">
                  <c:v>43446</c:v>
                </c:pt>
                <c:pt idx="23">
                  <c:v>43447</c:v>
                </c:pt>
                <c:pt idx="24">
                  <c:v>43448</c:v>
                </c:pt>
                <c:pt idx="25">
                  <c:v>43449</c:v>
                </c:pt>
                <c:pt idx="26">
                  <c:v>43450</c:v>
                </c:pt>
                <c:pt idx="27">
                  <c:v>43451</c:v>
                </c:pt>
                <c:pt idx="28">
                  <c:v>43452</c:v>
                </c:pt>
                <c:pt idx="29">
                  <c:v>43453</c:v>
                </c:pt>
                <c:pt idx="30">
                  <c:v>43454</c:v>
                </c:pt>
                <c:pt idx="31">
                  <c:v>43455</c:v>
                </c:pt>
                <c:pt idx="32">
                  <c:v>43456</c:v>
                </c:pt>
                <c:pt idx="33">
                  <c:v>43457</c:v>
                </c:pt>
                <c:pt idx="34">
                  <c:v>43458</c:v>
                </c:pt>
                <c:pt idx="35">
                  <c:v>43459</c:v>
                </c:pt>
                <c:pt idx="36">
                  <c:v>43460</c:v>
                </c:pt>
                <c:pt idx="37">
                  <c:v>43461</c:v>
                </c:pt>
                <c:pt idx="38">
                  <c:v>43462</c:v>
                </c:pt>
                <c:pt idx="39">
                  <c:v>43463</c:v>
                </c:pt>
                <c:pt idx="40">
                  <c:v>43464</c:v>
                </c:pt>
                <c:pt idx="41">
                  <c:v>43465</c:v>
                </c:pt>
                <c:pt idx="42">
                  <c:v>43466</c:v>
                </c:pt>
                <c:pt idx="43">
                  <c:v>43467</c:v>
                </c:pt>
                <c:pt idx="44">
                  <c:v>43468</c:v>
                </c:pt>
                <c:pt idx="45">
                  <c:v>43469</c:v>
                </c:pt>
                <c:pt idx="46">
                  <c:v>43470</c:v>
                </c:pt>
                <c:pt idx="47">
                  <c:v>43471</c:v>
                </c:pt>
                <c:pt idx="48">
                  <c:v>43472</c:v>
                </c:pt>
                <c:pt idx="49">
                  <c:v>43473</c:v>
                </c:pt>
                <c:pt idx="50">
                  <c:v>43474</c:v>
                </c:pt>
                <c:pt idx="51">
                  <c:v>43475</c:v>
                </c:pt>
                <c:pt idx="52">
                  <c:v>43476</c:v>
                </c:pt>
                <c:pt idx="53">
                  <c:v>43477</c:v>
                </c:pt>
                <c:pt idx="54">
                  <c:v>43478</c:v>
                </c:pt>
                <c:pt idx="55">
                  <c:v>43479</c:v>
                </c:pt>
                <c:pt idx="56">
                  <c:v>43480</c:v>
                </c:pt>
                <c:pt idx="57">
                  <c:v>43481</c:v>
                </c:pt>
                <c:pt idx="58">
                  <c:v>43482</c:v>
                </c:pt>
                <c:pt idx="59">
                  <c:v>43483</c:v>
                </c:pt>
                <c:pt idx="60">
                  <c:v>43484</c:v>
                </c:pt>
                <c:pt idx="61">
                  <c:v>43485</c:v>
                </c:pt>
                <c:pt idx="62">
                  <c:v>43486</c:v>
                </c:pt>
                <c:pt idx="63">
                  <c:v>43487</c:v>
                </c:pt>
                <c:pt idx="64">
                  <c:v>43488</c:v>
                </c:pt>
                <c:pt idx="65">
                  <c:v>43489</c:v>
                </c:pt>
                <c:pt idx="66">
                  <c:v>43490</c:v>
                </c:pt>
                <c:pt idx="67">
                  <c:v>43491</c:v>
                </c:pt>
                <c:pt idx="68">
                  <c:v>43492</c:v>
                </c:pt>
                <c:pt idx="69">
                  <c:v>43493</c:v>
                </c:pt>
                <c:pt idx="70">
                  <c:v>43494</c:v>
                </c:pt>
                <c:pt idx="71">
                  <c:v>43495</c:v>
                </c:pt>
                <c:pt idx="72">
                  <c:v>43496</c:v>
                </c:pt>
                <c:pt idx="73">
                  <c:v>43497</c:v>
                </c:pt>
                <c:pt idx="74">
                  <c:v>43498</c:v>
                </c:pt>
                <c:pt idx="75">
                  <c:v>43499</c:v>
                </c:pt>
                <c:pt idx="76">
                  <c:v>43500</c:v>
                </c:pt>
                <c:pt idx="77">
                  <c:v>43501</c:v>
                </c:pt>
                <c:pt idx="78">
                  <c:v>43502</c:v>
                </c:pt>
                <c:pt idx="79">
                  <c:v>43503</c:v>
                </c:pt>
                <c:pt idx="80">
                  <c:v>43504</c:v>
                </c:pt>
                <c:pt idx="81">
                  <c:v>43505</c:v>
                </c:pt>
                <c:pt idx="82">
                  <c:v>43506</c:v>
                </c:pt>
                <c:pt idx="83">
                  <c:v>43507</c:v>
                </c:pt>
                <c:pt idx="84">
                  <c:v>43508</c:v>
                </c:pt>
                <c:pt idx="85">
                  <c:v>43509</c:v>
                </c:pt>
                <c:pt idx="86">
                  <c:v>43510</c:v>
                </c:pt>
                <c:pt idx="87">
                  <c:v>43511</c:v>
                </c:pt>
                <c:pt idx="88">
                  <c:v>43512</c:v>
                </c:pt>
                <c:pt idx="89">
                  <c:v>43513</c:v>
                </c:pt>
                <c:pt idx="90">
                  <c:v>43514</c:v>
                </c:pt>
                <c:pt idx="91">
                  <c:v>43515</c:v>
                </c:pt>
                <c:pt idx="92">
                  <c:v>43516</c:v>
                </c:pt>
                <c:pt idx="93">
                  <c:v>43517</c:v>
                </c:pt>
                <c:pt idx="94">
                  <c:v>43518</c:v>
                </c:pt>
                <c:pt idx="95">
                  <c:v>43519</c:v>
                </c:pt>
                <c:pt idx="96">
                  <c:v>43520</c:v>
                </c:pt>
                <c:pt idx="97">
                  <c:v>43521</c:v>
                </c:pt>
                <c:pt idx="98">
                  <c:v>43522</c:v>
                </c:pt>
                <c:pt idx="99">
                  <c:v>43523</c:v>
                </c:pt>
                <c:pt idx="100">
                  <c:v>43524</c:v>
                </c:pt>
                <c:pt idx="101">
                  <c:v>43525</c:v>
                </c:pt>
                <c:pt idx="102">
                  <c:v>43526</c:v>
                </c:pt>
                <c:pt idx="103">
                  <c:v>43527</c:v>
                </c:pt>
                <c:pt idx="104">
                  <c:v>43528</c:v>
                </c:pt>
                <c:pt idx="105">
                  <c:v>43529</c:v>
                </c:pt>
                <c:pt idx="106">
                  <c:v>43530</c:v>
                </c:pt>
                <c:pt idx="107">
                  <c:v>43531</c:v>
                </c:pt>
                <c:pt idx="108">
                  <c:v>43532</c:v>
                </c:pt>
                <c:pt idx="109">
                  <c:v>43533</c:v>
                </c:pt>
                <c:pt idx="110">
                  <c:v>43534</c:v>
                </c:pt>
                <c:pt idx="111">
                  <c:v>43535</c:v>
                </c:pt>
                <c:pt idx="112">
                  <c:v>43536</c:v>
                </c:pt>
                <c:pt idx="113">
                  <c:v>43537</c:v>
                </c:pt>
                <c:pt idx="114">
                  <c:v>43538</c:v>
                </c:pt>
                <c:pt idx="115">
                  <c:v>43539</c:v>
                </c:pt>
                <c:pt idx="116">
                  <c:v>43540</c:v>
                </c:pt>
                <c:pt idx="117">
                  <c:v>43541</c:v>
                </c:pt>
                <c:pt idx="118">
                  <c:v>43542</c:v>
                </c:pt>
                <c:pt idx="119">
                  <c:v>43543</c:v>
                </c:pt>
                <c:pt idx="120">
                  <c:v>43544</c:v>
                </c:pt>
                <c:pt idx="121">
                  <c:v>43545</c:v>
                </c:pt>
                <c:pt idx="122">
                  <c:v>43546</c:v>
                </c:pt>
                <c:pt idx="123">
                  <c:v>43547</c:v>
                </c:pt>
                <c:pt idx="124">
                  <c:v>43548</c:v>
                </c:pt>
                <c:pt idx="125">
                  <c:v>43549</c:v>
                </c:pt>
                <c:pt idx="126">
                  <c:v>43550</c:v>
                </c:pt>
                <c:pt idx="127">
                  <c:v>43551</c:v>
                </c:pt>
                <c:pt idx="128">
                  <c:v>43552</c:v>
                </c:pt>
                <c:pt idx="129">
                  <c:v>43553</c:v>
                </c:pt>
                <c:pt idx="130">
                  <c:v>43554</c:v>
                </c:pt>
                <c:pt idx="131">
                  <c:v>43555</c:v>
                </c:pt>
                <c:pt idx="132">
                  <c:v>43556</c:v>
                </c:pt>
                <c:pt idx="133">
                  <c:v>43557</c:v>
                </c:pt>
                <c:pt idx="134">
                  <c:v>43558</c:v>
                </c:pt>
                <c:pt idx="135">
                  <c:v>43559</c:v>
                </c:pt>
                <c:pt idx="136">
                  <c:v>43560</c:v>
                </c:pt>
                <c:pt idx="137">
                  <c:v>43561</c:v>
                </c:pt>
                <c:pt idx="138">
                  <c:v>43562</c:v>
                </c:pt>
                <c:pt idx="139">
                  <c:v>43563</c:v>
                </c:pt>
                <c:pt idx="140">
                  <c:v>43564</c:v>
                </c:pt>
                <c:pt idx="141">
                  <c:v>43565</c:v>
                </c:pt>
                <c:pt idx="142">
                  <c:v>43566</c:v>
                </c:pt>
                <c:pt idx="143">
                  <c:v>43567</c:v>
                </c:pt>
                <c:pt idx="144">
                  <c:v>43568</c:v>
                </c:pt>
                <c:pt idx="145">
                  <c:v>43569</c:v>
                </c:pt>
                <c:pt idx="146">
                  <c:v>43570</c:v>
                </c:pt>
                <c:pt idx="147">
                  <c:v>43571</c:v>
                </c:pt>
                <c:pt idx="148">
                  <c:v>43572</c:v>
                </c:pt>
                <c:pt idx="149">
                  <c:v>43573</c:v>
                </c:pt>
                <c:pt idx="150">
                  <c:v>43574</c:v>
                </c:pt>
                <c:pt idx="151">
                  <c:v>43575</c:v>
                </c:pt>
                <c:pt idx="152">
                  <c:v>43576</c:v>
                </c:pt>
                <c:pt idx="153">
                  <c:v>43577</c:v>
                </c:pt>
                <c:pt idx="154">
                  <c:v>43578</c:v>
                </c:pt>
                <c:pt idx="155">
                  <c:v>43579</c:v>
                </c:pt>
                <c:pt idx="156">
                  <c:v>43580</c:v>
                </c:pt>
                <c:pt idx="157">
                  <c:v>43581</c:v>
                </c:pt>
                <c:pt idx="158">
                  <c:v>43582</c:v>
                </c:pt>
                <c:pt idx="159">
                  <c:v>43583</c:v>
                </c:pt>
                <c:pt idx="160">
                  <c:v>43584</c:v>
                </c:pt>
                <c:pt idx="161">
                  <c:v>43585</c:v>
                </c:pt>
                <c:pt idx="162">
                  <c:v>43586</c:v>
                </c:pt>
                <c:pt idx="163">
                  <c:v>43587</c:v>
                </c:pt>
                <c:pt idx="164">
                  <c:v>43588</c:v>
                </c:pt>
                <c:pt idx="165">
                  <c:v>43589</c:v>
                </c:pt>
                <c:pt idx="166">
                  <c:v>43590</c:v>
                </c:pt>
                <c:pt idx="167">
                  <c:v>43591</c:v>
                </c:pt>
                <c:pt idx="168">
                  <c:v>43592</c:v>
                </c:pt>
                <c:pt idx="169">
                  <c:v>43593</c:v>
                </c:pt>
                <c:pt idx="170">
                  <c:v>43594</c:v>
                </c:pt>
                <c:pt idx="171">
                  <c:v>43595</c:v>
                </c:pt>
                <c:pt idx="172">
                  <c:v>43596</c:v>
                </c:pt>
                <c:pt idx="173">
                  <c:v>43597</c:v>
                </c:pt>
                <c:pt idx="174">
                  <c:v>43598</c:v>
                </c:pt>
                <c:pt idx="175">
                  <c:v>43599</c:v>
                </c:pt>
                <c:pt idx="176">
                  <c:v>43600</c:v>
                </c:pt>
                <c:pt idx="177">
                  <c:v>43601</c:v>
                </c:pt>
                <c:pt idx="178">
                  <c:v>43602</c:v>
                </c:pt>
                <c:pt idx="179">
                  <c:v>43603</c:v>
                </c:pt>
                <c:pt idx="180">
                  <c:v>43604</c:v>
                </c:pt>
                <c:pt idx="181">
                  <c:v>43605</c:v>
                </c:pt>
                <c:pt idx="182">
                  <c:v>43606</c:v>
                </c:pt>
                <c:pt idx="183">
                  <c:v>43607</c:v>
                </c:pt>
                <c:pt idx="184">
                  <c:v>43608</c:v>
                </c:pt>
                <c:pt idx="185">
                  <c:v>43609</c:v>
                </c:pt>
                <c:pt idx="186">
                  <c:v>43610</c:v>
                </c:pt>
                <c:pt idx="187">
                  <c:v>43611</c:v>
                </c:pt>
                <c:pt idx="188">
                  <c:v>43612</c:v>
                </c:pt>
                <c:pt idx="189">
                  <c:v>43613</c:v>
                </c:pt>
                <c:pt idx="190">
                  <c:v>43614</c:v>
                </c:pt>
                <c:pt idx="191">
                  <c:v>43615</c:v>
                </c:pt>
                <c:pt idx="192">
                  <c:v>43616</c:v>
                </c:pt>
                <c:pt idx="193">
                  <c:v>43617</c:v>
                </c:pt>
                <c:pt idx="194">
                  <c:v>43618</c:v>
                </c:pt>
                <c:pt idx="195">
                  <c:v>43619</c:v>
                </c:pt>
                <c:pt idx="196">
                  <c:v>43620</c:v>
                </c:pt>
                <c:pt idx="197">
                  <c:v>43621</c:v>
                </c:pt>
                <c:pt idx="198">
                  <c:v>43622</c:v>
                </c:pt>
                <c:pt idx="199">
                  <c:v>43623</c:v>
                </c:pt>
                <c:pt idx="200">
                  <c:v>43624</c:v>
                </c:pt>
                <c:pt idx="201">
                  <c:v>43625</c:v>
                </c:pt>
                <c:pt idx="202">
                  <c:v>43626</c:v>
                </c:pt>
                <c:pt idx="203">
                  <c:v>43627</c:v>
                </c:pt>
                <c:pt idx="204">
                  <c:v>43628</c:v>
                </c:pt>
                <c:pt idx="205">
                  <c:v>43629</c:v>
                </c:pt>
                <c:pt idx="206">
                  <c:v>43630</c:v>
                </c:pt>
                <c:pt idx="207">
                  <c:v>43631</c:v>
                </c:pt>
                <c:pt idx="208">
                  <c:v>43632</c:v>
                </c:pt>
                <c:pt idx="209">
                  <c:v>43633</c:v>
                </c:pt>
                <c:pt idx="210">
                  <c:v>43634</c:v>
                </c:pt>
                <c:pt idx="211">
                  <c:v>43635</c:v>
                </c:pt>
                <c:pt idx="212">
                  <c:v>43636</c:v>
                </c:pt>
                <c:pt idx="213">
                  <c:v>43637</c:v>
                </c:pt>
                <c:pt idx="214">
                  <c:v>43638</c:v>
                </c:pt>
                <c:pt idx="215">
                  <c:v>43639</c:v>
                </c:pt>
                <c:pt idx="216">
                  <c:v>43640</c:v>
                </c:pt>
                <c:pt idx="217">
                  <c:v>43641</c:v>
                </c:pt>
                <c:pt idx="218">
                  <c:v>43642</c:v>
                </c:pt>
                <c:pt idx="219">
                  <c:v>43643</c:v>
                </c:pt>
                <c:pt idx="220">
                  <c:v>43644</c:v>
                </c:pt>
                <c:pt idx="221">
                  <c:v>43645</c:v>
                </c:pt>
                <c:pt idx="222">
                  <c:v>43646</c:v>
                </c:pt>
                <c:pt idx="223">
                  <c:v>43647</c:v>
                </c:pt>
                <c:pt idx="224">
                  <c:v>43648</c:v>
                </c:pt>
                <c:pt idx="225">
                  <c:v>43649</c:v>
                </c:pt>
                <c:pt idx="226">
                  <c:v>43650</c:v>
                </c:pt>
                <c:pt idx="227">
                  <c:v>43651</c:v>
                </c:pt>
                <c:pt idx="228">
                  <c:v>43652</c:v>
                </c:pt>
                <c:pt idx="229">
                  <c:v>43653</c:v>
                </c:pt>
                <c:pt idx="230">
                  <c:v>43654</c:v>
                </c:pt>
                <c:pt idx="231">
                  <c:v>43655</c:v>
                </c:pt>
                <c:pt idx="232">
                  <c:v>43656</c:v>
                </c:pt>
                <c:pt idx="233">
                  <c:v>43657</c:v>
                </c:pt>
                <c:pt idx="234">
                  <c:v>43658</c:v>
                </c:pt>
                <c:pt idx="235">
                  <c:v>43659</c:v>
                </c:pt>
                <c:pt idx="236">
                  <c:v>43660</c:v>
                </c:pt>
                <c:pt idx="237">
                  <c:v>43661</c:v>
                </c:pt>
                <c:pt idx="238">
                  <c:v>43662</c:v>
                </c:pt>
                <c:pt idx="239">
                  <c:v>43663</c:v>
                </c:pt>
                <c:pt idx="240">
                  <c:v>43664</c:v>
                </c:pt>
                <c:pt idx="241">
                  <c:v>43665</c:v>
                </c:pt>
                <c:pt idx="242">
                  <c:v>43666</c:v>
                </c:pt>
                <c:pt idx="243">
                  <c:v>43667</c:v>
                </c:pt>
                <c:pt idx="244">
                  <c:v>43668</c:v>
                </c:pt>
                <c:pt idx="245">
                  <c:v>43669</c:v>
                </c:pt>
                <c:pt idx="246">
                  <c:v>43670</c:v>
                </c:pt>
                <c:pt idx="247">
                  <c:v>43671</c:v>
                </c:pt>
                <c:pt idx="248">
                  <c:v>43672</c:v>
                </c:pt>
                <c:pt idx="249">
                  <c:v>43673</c:v>
                </c:pt>
                <c:pt idx="250">
                  <c:v>43674</c:v>
                </c:pt>
                <c:pt idx="251">
                  <c:v>43675</c:v>
                </c:pt>
                <c:pt idx="252">
                  <c:v>43676</c:v>
                </c:pt>
                <c:pt idx="253">
                  <c:v>43677</c:v>
                </c:pt>
                <c:pt idx="254">
                  <c:v>43678</c:v>
                </c:pt>
                <c:pt idx="255">
                  <c:v>43679</c:v>
                </c:pt>
                <c:pt idx="256">
                  <c:v>43680</c:v>
                </c:pt>
                <c:pt idx="257">
                  <c:v>43681</c:v>
                </c:pt>
                <c:pt idx="258">
                  <c:v>43682</c:v>
                </c:pt>
                <c:pt idx="259">
                  <c:v>43683</c:v>
                </c:pt>
                <c:pt idx="260">
                  <c:v>43684</c:v>
                </c:pt>
                <c:pt idx="261">
                  <c:v>43685</c:v>
                </c:pt>
                <c:pt idx="262">
                  <c:v>43686</c:v>
                </c:pt>
                <c:pt idx="263">
                  <c:v>43687</c:v>
                </c:pt>
                <c:pt idx="264">
                  <c:v>43688</c:v>
                </c:pt>
                <c:pt idx="265">
                  <c:v>43689</c:v>
                </c:pt>
                <c:pt idx="266">
                  <c:v>43690</c:v>
                </c:pt>
                <c:pt idx="267">
                  <c:v>43691</c:v>
                </c:pt>
                <c:pt idx="268">
                  <c:v>43692</c:v>
                </c:pt>
                <c:pt idx="269">
                  <c:v>43693</c:v>
                </c:pt>
                <c:pt idx="270">
                  <c:v>43694</c:v>
                </c:pt>
                <c:pt idx="271">
                  <c:v>43695</c:v>
                </c:pt>
                <c:pt idx="272">
                  <c:v>43696</c:v>
                </c:pt>
                <c:pt idx="273">
                  <c:v>43697</c:v>
                </c:pt>
                <c:pt idx="274">
                  <c:v>43698</c:v>
                </c:pt>
                <c:pt idx="275">
                  <c:v>43699</c:v>
                </c:pt>
                <c:pt idx="276">
                  <c:v>43700</c:v>
                </c:pt>
                <c:pt idx="277">
                  <c:v>43701</c:v>
                </c:pt>
                <c:pt idx="278">
                  <c:v>43702</c:v>
                </c:pt>
                <c:pt idx="279">
                  <c:v>43703</c:v>
                </c:pt>
                <c:pt idx="280">
                  <c:v>43704</c:v>
                </c:pt>
                <c:pt idx="281">
                  <c:v>43705</c:v>
                </c:pt>
                <c:pt idx="282">
                  <c:v>43706</c:v>
                </c:pt>
                <c:pt idx="283">
                  <c:v>43707</c:v>
                </c:pt>
                <c:pt idx="284">
                  <c:v>43708</c:v>
                </c:pt>
                <c:pt idx="285">
                  <c:v>43709</c:v>
                </c:pt>
                <c:pt idx="286">
                  <c:v>43710</c:v>
                </c:pt>
                <c:pt idx="287">
                  <c:v>43711</c:v>
                </c:pt>
                <c:pt idx="288">
                  <c:v>43712</c:v>
                </c:pt>
                <c:pt idx="289">
                  <c:v>43713</c:v>
                </c:pt>
                <c:pt idx="290">
                  <c:v>43714</c:v>
                </c:pt>
                <c:pt idx="291">
                  <c:v>43715</c:v>
                </c:pt>
                <c:pt idx="292">
                  <c:v>43716</c:v>
                </c:pt>
                <c:pt idx="293">
                  <c:v>43717</c:v>
                </c:pt>
                <c:pt idx="294">
                  <c:v>43718</c:v>
                </c:pt>
                <c:pt idx="295">
                  <c:v>43719</c:v>
                </c:pt>
                <c:pt idx="296">
                  <c:v>43720</c:v>
                </c:pt>
                <c:pt idx="297">
                  <c:v>43721</c:v>
                </c:pt>
                <c:pt idx="298">
                  <c:v>43722</c:v>
                </c:pt>
                <c:pt idx="299">
                  <c:v>43723</c:v>
                </c:pt>
                <c:pt idx="300">
                  <c:v>43724</c:v>
                </c:pt>
                <c:pt idx="301">
                  <c:v>43725</c:v>
                </c:pt>
                <c:pt idx="302">
                  <c:v>43726</c:v>
                </c:pt>
                <c:pt idx="303">
                  <c:v>43727</c:v>
                </c:pt>
                <c:pt idx="304">
                  <c:v>43728</c:v>
                </c:pt>
                <c:pt idx="305">
                  <c:v>43729</c:v>
                </c:pt>
                <c:pt idx="306">
                  <c:v>43730</c:v>
                </c:pt>
                <c:pt idx="307">
                  <c:v>43731</c:v>
                </c:pt>
                <c:pt idx="308">
                  <c:v>43732</c:v>
                </c:pt>
                <c:pt idx="309">
                  <c:v>43733</c:v>
                </c:pt>
                <c:pt idx="310">
                  <c:v>43734</c:v>
                </c:pt>
                <c:pt idx="311">
                  <c:v>43735</c:v>
                </c:pt>
                <c:pt idx="312">
                  <c:v>43736</c:v>
                </c:pt>
                <c:pt idx="313">
                  <c:v>43737</c:v>
                </c:pt>
                <c:pt idx="314">
                  <c:v>43738</c:v>
                </c:pt>
                <c:pt idx="315">
                  <c:v>43739</c:v>
                </c:pt>
                <c:pt idx="316">
                  <c:v>43740</c:v>
                </c:pt>
                <c:pt idx="317">
                  <c:v>43741</c:v>
                </c:pt>
                <c:pt idx="318">
                  <c:v>43742</c:v>
                </c:pt>
                <c:pt idx="319">
                  <c:v>43743</c:v>
                </c:pt>
                <c:pt idx="320">
                  <c:v>43744</c:v>
                </c:pt>
                <c:pt idx="321">
                  <c:v>43745</c:v>
                </c:pt>
                <c:pt idx="322">
                  <c:v>43746</c:v>
                </c:pt>
                <c:pt idx="323">
                  <c:v>43747</c:v>
                </c:pt>
                <c:pt idx="324">
                  <c:v>43748</c:v>
                </c:pt>
                <c:pt idx="325">
                  <c:v>43749</c:v>
                </c:pt>
                <c:pt idx="326">
                  <c:v>43750</c:v>
                </c:pt>
                <c:pt idx="327">
                  <c:v>43751</c:v>
                </c:pt>
                <c:pt idx="328">
                  <c:v>43752</c:v>
                </c:pt>
                <c:pt idx="329">
                  <c:v>43753</c:v>
                </c:pt>
                <c:pt idx="330">
                  <c:v>43754</c:v>
                </c:pt>
                <c:pt idx="331">
                  <c:v>43755</c:v>
                </c:pt>
                <c:pt idx="332">
                  <c:v>43756</c:v>
                </c:pt>
                <c:pt idx="333">
                  <c:v>43757</c:v>
                </c:pt>
                <c:pt idx="334">
                  <c:v>43758</c:v>
                </c:pt>
                <c:pt idx="335">
                  <c:v>43759</c:v>
                </c:pt>
                <c:pt idx="336">
                  <c:v>43760</c:v>
                </c:pt>
                <c:pt idx="337">
                  <c:v>43761</c:v>
                </c:pt>
                <c:pt idx="338">
                  <c:v>43762</c:v>
                </c:pt>
                <c:pt idx="339">
                  <c:v>43763</c:v>
                </c:pt>
                <c:pt idx="340">
                  <c:v>43764</c:v>
                </c:pt>
                <c:pt idx="341">
                  <c:v>43765</c:v>
                </c:pt>
                <c:pt idx="342">
                  <c:v>43766</c:v>
                </c:pt>
                <c:pt idx="343">
                  <c:v>43767</c:v>
                </c:pt>
                <c:pt idx="344">
                  <c:v>43768</c:v>
                </c:pt>
                <c:pt idx="345">
                  <c:v>43769</c:v>
                </c:pt>
                <c:pt idx="346">
                  <c:v>43770</c:v>
                </c:pt>
                <c:pt idx="347">
                  <c:v>43771</c:v>
                </c:pt>
                <c:pt idx="348">
                  <c:v>43772</c:v>
                </c:pt>
                <c:pt idx="349">
                  <c:v>43773</c:v>
                </c:pt>
                <c:pt idx="350">
                  <c:v>43774</c:v>
                </c:pt>
                <c:pt idx="351">
                  <c:v>43775</c:v>
                </c:pt>
                <c:pt idx="352">
                  <c:v>43776</c:v>
                </c:pt>
                <c:pt idx="353">
                  <c:v>43777</c:v>
                </c:pt>
                <c:pt idx="354">
                  <c:v>43778</c:v>
                </c:pt>
                <c:pt idx="355">
                  <c:v>43779</c:v>
                </c:pt>
                <c:pt idx="356">
                  <c:v>43780</c:v>
                </c:pt>
                <c:pt idx="357">
                  <c:v>43781</c:v>
                </c:pt>
                <c:pt idx="358">
                  <c:v>43782</c:v>
                </c:pt>
                <c:pt idx="359">
                  <c:v>43783</c:v>
                </c:pt>
                <c:pt idx="360">
                  <c:v>43784</c:v>
                </c:pt>
                <c:pt idx="361">
                  <c:v>43785</c:v>
                </c:pt>
                <c:pt idx="362">
                  <c:v>43786</c:v>
                </c:pt>
                <c:pt idx="363">
                  <c:v>43787</c:v>
                </c:pt>
                <c:pt idx="364">
                  <c:v>43788</c:v>
                </c:pt>
                <c:pt idx="365">
                  <c:v>43789</c:v>
                </c:pt>
                <c:pt idx="366">
                  <c:v>43790</c:v>
                </c:pt>
                <c:pt idx="367">
                  <c:v>43791</c:v>
                </c:pt>
                <c:pt idx="368">
                  <c:v>43792</c:v>
                </c:pt>
                <c:pt idx="369">
                  <c:v>43793</c:v>
                </c:pt>
                <c:pt idx="370">
                  <c:v>43794</c:v>
                </c:pt>
                <c:pt idx="371">
                  <c:v>43795</c:v>
                </c:pt>
                <c:pt idx="372">
                  <c:v>43796</c:v>
                </c:pt>
                <c:pt idx="373">
                  <c:v>43797</c:v>
                </c:pt>
                <c:pt idx="374">
                  <c:v>43798</c:v>
                </c:pt>
                <c:pt idx="375">
                  <c:v>43799</c:v>
                </c:pt>
                <c:pt idx="376">
                  <c:v>43800</c:v>
                </c:pt>
                <c:pt idx="377">
                  <c:v>43801</c:v>
                </c:pt>
                <c:pt idx="378">
                  <c:v>43802</c:v>
                </c:pt>
                <c:pt idx="379">
                  <c:v>43803</c:v>
                </c:pt>
                <c:pt idx="380">
                  <c:v>43804</c:v>
                </c:pt>
                <c:pt idx="381">
                  <c:v>43805</c:v>
                </c:pt>
                <c:pt idx="382">
                  <c:v>43806</c:v>
                </c:pt>
                <c:pt idx="383">
                  <c:v>43807</c:v>
                </c:pt>
                <c:pt idx="384">
                  <c:v>43808</c:v>
                </c:pt>
                <c:pt idx="385">
                  <c:v>43809</c:v>
                </c:pt>
                <c:pt idx="386">
                  <c:v>43810</c:v>
                </c:pt>
                <c:pt idx="387">
                  <c:v>43811</c:v>
                </c:pt>
                <c:pt idx="388">
                  <c:v>43812</c:v>
                </c:pt>
                <c:pt idx="389">
                  <c:v>43813</c:v>
                </c:pt>
                <c:pt idx="390">
                  <c:v>43814</c:v>
                </c:pt>
                <c:pt idx="391">
                  <c:v>43815</c:v>
                </c:pt>
                <c:pt idx="392">
                  <c:v>43816</c:v>
                </c:pt>
                <c:pt idx="393">
                  <c:v>43817</c:v>
                </c:pt>
                <c:pt idx="394">
                  <c:v>43818</c:v>
                </c:pt>
              </c:numCache>
            </c:numRef>
          </c:cat>
          <c:val>
            <c:numRef>
              <c:f>运行数据!$FP$7:$FP$401</c:f>
              <c:numCache>
                <c:formatCode>0.00</c:formatCode>
                <c:ptCount val="395"/>
                <c:pt idx="0">
                  <c:v>5.6547208658949906</c:v>
                </c:pt>
                <c:pt idx="1">
                  <c:v>5.6246429244996961</c:v>
                </c:pt>
                <c:pt idx="2">
                  <c:v>6.5459144138177896</c:v>
                </c:pt>
                <c:pt idx="3">
                  <c:v>5.8736998916046801</c:v>
                </c:pt>
                <c:pt idx="4">
                  <c:v>5.6328538385896589</c:v>
                </c:pt>
                <c:pt idx="5">
                  <c:v>6.1868006659432773</c:v>
                </c:pt>
                <c:pt idx="6">
                  <c:v>5.9303404651410796</c:v>
                </c:pt>
                <c:pt idx="7">
                  <c:v>5.9971335862586708</c:v>
                </c:pt>
                <c:pt idx="8">
                  <c:v>5.8149966236396597</c:v>
                </c:pt>
                <c:pt idx="9">
                  <c:v>6.04660648627139</c:v>
                </c:pt>
                <c:pt idx="10">
                  <c:v>5.2807697869608905</c:v>
                </c:pt>
                <c:pt idx="11">
                  <c:v>5.9010316212716267</c:v>
                </c:pt>
                <c:pt idx="12">
                  <c:v>6.7371674276250353</c:v>
                </c:pt>
                <c:pt idx="13">
                  <c:v>6.412012977619268</c:v>
                </c:pt>
                <c:pt idx="14">
                  <c:v>5.621858265947453</c:v>
                </c:pt>
                <c:pt idx="15">
                  <c:v>5.421310026250147</c:v>
                </c:pt>
                <c:pt idx="16">
                  <c:v>6.0385550023628722</c:v>
                </c:pt>
                <c:pt idx="17">
                  <c:v>6.5912632892293415</c:v>
                </c:pt>
                <c:pt idx="18">
                  <c:v>5.707685524506739</c:v>
                </c:pt>
                <c:pt idx="19">
                  <c:v>6.3917282354789329</c:v>
                </c:pt>
                <c:pt idx="20">
                  <c:v>5.8827968104319082</c:v>
                </c:pt>
                <c:pt idx="21">
                  <c:v>5.9751062869581233</c:v>
                </c:pt>
                <c:pt idx="22">
                  <c:v>6.186662372721548</c:v>
                </c:pt>
                <c:pt idx="23">
                  <c:v>4.787472959864421</c:v>
                </c:pt>
                <c:pt idx="24">
                  <c:v>6.0627301598552412</c:v>
                </c:pt>
                <c:pt idx="25">
                  <c:v>5.8334257458405991</c:v>
                </c:pt>
                <c:pt idx="26">
                  <c:v>6.1617638714113694</c:v>
                </c:pt>
                <c:pt idx="27">
                  <c:v>5.5914764034243669</c:v>
                </c:pt>
                <c:pt idx="28">
                  <c:v>5.6222824220452141</c:v>
                </c:pt>
                <c:pt idx="29">
                  <c:v>5.96635083212872</c:v>
                </c:pt>
                <c:pt idx="30">
                  <c:v>6.1584390393751658</c:v>
                </c:pt>
                <c:pt idx="31">
                  <c:v>5.7235376076430695</c:v>
                </c:pt>
                <c:pt idx="32">
                  <c:v>6.0707342448701702</c:v>
                </c:pt>
                <c:pt idx="33">
                  <c:v>5.9013603284215712</c:v>
                </c:pt>
                <c:pt idx="34">
                  <c:v>5.9348298763346836</c:v>
                </c:pt>
                <c:pt idx="35">
                  <c:v>6.3667213933886657</c:v>
                </c:pt>
                <c:pt idx="36">
                  <c:v>6.0878927042274338</c:v>
                </c:pt>
                <c:pt idx="37">
                  <c:v>6.2423050299280289</c:v>
                </c:pt>
                <c:pt idx="38">
                  <c:v>6.2416992573724945</c:v>
                </c:pt>
                <c:pt idx="39">
                  <c:v>6.3453371730796553</c:v>
                </c:pt>
                <c:pt idx="40">
                  <c:v>6.2431348427851061</c:v>
                </c:pt>
                <c:pt idx="41">
                  <c:v>5.9026977881041569</c:v>
                </c:pt>
                <c:pt idx="42">
                  <c:v>5.4134823058829902</c:v>
                </c:pt>
                <c:pt idx="43">
                  <c:v>5.9476442017903013</c:v>
                </c:pt>
                <c:pt idx="44">
                  <c:v>5.6724274868379272</c:v>
                </c:pt>
                <c:pt idx="45">
                  <c:v>6.1696531219175119</c:v>
                </c:pt>
                <c:pt idx="46">
                  <c:v>5.7891770545546688</c:v>
                </c:pt>
                <c:pt idx="47">
                  <c:v>5.6050976910577752</c:v>
                </c:pt>
                <c:pt idx="48">
                  <c:v>5.2101719369808324</c:v>
                </c:pt>
                <c:pt idx="49">
                  <c:v>4.9038674066000452</c:v>
                </c:pt>
                <c:pt idx="50">
                  <c:v>4.5344518399390008</c:v>
                </c:pt>
                <c:pt idx="51">
                  <c:v>5.9414685332204016</c:v>
                </c:pt>
                <c:pt idx="52">
                  <c:v>6.0102558694787112</c:v>
                </c:pt>
                <c:pt idx="53">
                  <c:v>6.1311621992510874</c:v>
                </c:pt>
                <c:pt idx="54">
                  <c:v>4.8781731989637818</c:v>
                </c:pt>
                <c:pt idx="55">
                  <c:v>5.1323043645526418</c:v>
                </c:pt>
                <c:pt idx="56">
                  <c:v>5.5411975063248953</c:v>
                </c:pt>
                <c:pt idx="57">
                  <c:v>6.3977316425396351</c:v>
                </c:pt>
                <c:pt idx="58">
                  <c:v>4.8149823131922123</c:v>
                </c:pt>
                <c:pt idx="59">
                  <c:v>5.3190682398170814</c:v>
                </c:pt>
                <c:pt idx="60">
                  <c:v>6.1821872146232417</c:v>
                </c:pt>
                <c:pt idx="61">
                  <c:v>6.5644121730356941</c:v>
                </c:pt>
                <c:pt idx="62">
                  <c:v>5.6880477463125603</c:v>
                </c:pt>
                <c:pt idx="63">
                  <c:v>5.905755102842166</c:v>
                </c:pt>
                <c:pt idx="64">
                  <c:v>5.6461046272169302</c:v>
                </c:pt>
                <c:pt idx="65">
                  <c:v>6.1318171434836568</c:v>
                </c:pt>
                <c:pt idx="66">
                  <c:v>5.9594951039346586</c:v>
                </c:pt>
                <c:pt idx="67">
                  <c:v>6.440634104049229</c:v>
                </c:pt>
                <c:pt idx="68">
                  <c:v>5.5787276827165408</c:v>
                </c:pt>
                <c:pt idx="69">
                  <c:v>5.0037762379057105</c:v>
                </c:pt>
                <c:pt idx="70">
                  <c:v>6.0523922041429818</c:v>
                </c:pt>
                <c:pt idx="71">
                  <c:v>6.3043523326149629</c:v>
                </c:pt>
                <c:pt idx="72">
                  <c:v>5.6521955342749468</c:v>
                </c:pt>
                <c:pt idx="73">
                  <c:v>5.1993215735644522</c:v>
                </c:pt>
                <c:pt idx="74">
                  <c:v>6.1002132727544609</c:v>
                </c:pt>
                <c:pt idx="75">
                  <c:v>5.3418090582414726</c:v>
                </c:pt>
                <c:pt idx="76">
                  <c:v>5.8817929814816337</c:v>
                </c:pt>
                <c:pt idx="77">
                  <c:v>5.1698489109667518</c:v>
                </c:pt>
                <c:pt idx="78">
                  <c:v>5.1072537579023827</c:v>
                </c:pt>
                <c:pt idx="79">
                  <c:v>5.6055837550451049</c:v>
                </c:pt>
                <c:pt idx="80">
                  <c:v>6.7995374514724345</c:v>
                </c:pt>
                <c:pt idx="81">
                  <c:v>6.6381025813256906</c:v>
                </c:pt>
                <c:pt idx="82">
                  <c:v>5.5896440114750803</c:v>
                </c:pt>
                <c:pt idx="83">
                  <c:v>5.9479822699073965</c:v>
                </c:pt>
                <c:pt idx="84">
                  <c:v>5.1670084782952417</c:v>
                </c:pt>
                <c:pt idx="85">
                  <c:v>5.3044269841132099</c:v>
                </c:pt>
                <c:pt idx="86">
                  <c:v>5.6440865915759861</c:v>
                </c:pt>
                <c:pt idx="87">
                  <c:v>5.9916772249757635</c:v>
                </c:pt>
                <c:pt idx="88">
                  <c:v>6.2325359880938498</c:v>
                </c:pt>
                <c:pt idx="89">
                  <c:v>5.6390485149192298</c:v>
                </c:pt>
                <c:pt idx="90">
                  <c:v>5.642255582265693</c:v>
                </c:pt>
                <c:pt idx="91">
                  <c:v>5.8268799068513788</c:v>
                </c:pt>
                <c:pt idx="92">
                  <c:v>6.1889760290435456</c:v>
                </c:pt>
                <c:pt idx="93">
                  <c:v>6.2175494304129355</c:v>
                </c:pt>
                <c:pt idx="94">
                  <c:v>6.4475562414304095</c:v>
                </c:pt>
                <c:pt idx="95">
                  <c:v>5.9179349952080589</c:v>
                </c:pt>
                <c:pt idx="96">
                  <c:v>5.9023286965690671</c:v>
                </c:pt>
                <c:pt idx="97">
                  <c:v>5.6540791971658511</c:v>
                </c:pt>
                <c:pt idx="98">
                  <c:v>6.5717317835241973</c:v>
                </c:pt>
                <c:pt idx="99">
                  <c:v>6.6756960771945417</c:v>
                </c:pt>
                <c:pt idx="100">
                  <c:v>6.6797278853345894</c:v>
                </c:pt>
                <c:pt idx="101">
                  <c:v>6.2614318642101274</c:v>
                </c:pt>
                <c:pt idx="102">
                  <c:v>6.2671922804682172</c:v>
                </c:pt>
                <c:pt idx="103">
                  <c:v>6.1112520772026402</c:v>
                </c:pt>
                <c:pt idx="104">
                  <c:v>6.5761846603119629</c:v>
                </c:pt>
                <c:pt idx="105">
                  <c:v>5.9181387543606077</c:v>
                </c:pt>
                <c:pt idx="106">
                  <c:v>5.9180394797931726</c:v>
                </c:pt>
                <c:pt idx="107">
                  <c:v>6.3892828596338376</c:v>
                </c:pt>
                <c:pt idx="108">
                  <c:v>5.9718228012191732</c:v>
                </c:pt>
                <c:pt idx="109">
                  <c:v>5.8128235504993899</c:v>
                </c:pt>
                <c:pt idx="110">
                  <c:v>6.0168077351030886</c:v>
                </c:pt>
                <c:pt idx="111">
                  <c:v>5.9803158851928488</c:v>
                </c:pt>
                <c:pt idx="112">
                  <c:v>5.9783422414626717</c:v>
                </c:pt>
                <c:pt idx="113">
                  <c:v>6.160363858721702</c:v>
                </c:pt>
                <c:pt idx="114">
                  <c:v>6.1466918819072767</c:v>
                </c:pt>
                <c:pt idx="115">
                  <c:v>5.9456389280564617</c:v>
                </c:pt>
                <c:pt idx="116">
                  <c:v>6.0947170459298929</c:v>
                </c:pt>
                <c:pt idx="117">
                  <c:v>5.0995847850662273</c:v>
                </c:pt>
                <c:pt idx="118">
                  <c:v>6.1701008396449035</c:v>
                </c:pt>
                <c:pt idx="119">
                  <c:v>6.5819010580398256</c:v>
                </c:pt>
                <c:pt idx="120">
                  <c:v>5.7756831828888346</c:v>
                </c:pt>
                <c:pt idx="121">
                  <c:v>5.8016946120181814</c:v>
                </c:pt>
                <c:pt idx="122">
                  <c:v>6.4477596528439554</c:v>
                </c:pt>
                <c:pt idx="123">
                  <c:v>6.1453541774114742</c:v>
                </c:pt>
                <c:pt idx="124">
                  <c:v>6.3791289411012047</c:v>
                </c:pt>
                <c:pt idx="125">
                  <c:v>6.1327968157382493</c:v>
                </c:pt>
                <c:pt idx="126">
                  <c:v>6.4308876041238845</c:v>
                </c:pt>
                <c:pt idx="127">
                  <c:v>5.989238475245557</c:v>
                </c:pt>
                <c:pt idx="128">
                  <c:v>4.8150270656751495</c:v>
                </c:pt>
                <c:pt idx="129">
                  <c:v>4.2650704736425995</c:v>
                </c:pt>
                <c:pt idx="130">
                  <c:v>5.7206505232373672</c:v>
                </c:pt>
                <c:pt idx="131">
                  <c:v>5.7069865016884984</c:v>
                </c:pt>
                <c:pt idx="132">
                  <c:v>6.3737652662436899</c:v>
                </c:pt>
                <c:pt idx="133">
                  <c:v>6.2070747236264614</c:v>
                </c:pt>
                <c:pt idx="134">
                  <c:v>6.4917636603096724</c:v>
                </c:pt>
                <c:pt idx="135">
                  <c:v>5.9703696708682559</c:v>
                </c:pt>
                <c:pt idx="136">
                  <c:v>6.3824522586942791</c:v>
                </c:pt>
                <c:pt idx="137">
                  <c:v>6.6642760154323204</c:v>
                </c:pt>
                <c:pt idx="138">
                  <c:v>6.4219723495321848</c:v>
                </c:pt>
                <c:pt idx="139">
                  <c:v>6.3302884971417583</c:v>
                </c:pt>
                <c:pt idx="140">
                  <c:v>5.8979225352963933</c:v>
                </c:pt>
                <c:pt idx="141">
                  <c:v>5.3310508901673765</c:v>
                </c:pt>
                <c:pt idx="142">
                  <c:v>4.0911822598746168</c:v>
                </c:pt>
                <c:pt idx="143">
                  <c:v>3.9648446177571177</c:v>
                </c:pt>
                <c:pt idx="144">
                  <c:v>4.5741988219614065</c:v>
                </c:pt>
                <c:pt idx="145">
                  <c:v>3.38371302952195</c:v>
                </c:pt>
                <c:pt idx="146">
                  <c:v>5.2953753787590214</c:v>
                </c:pt>
                <c:pt idx="147">
                  <c:v>4.4619842747434317</c:v>
                </c:pt>
                <c:pt idx="148">
                  <c:v>4.1044689486599593</c:v>
                </c:pt>
                <c:pt idx="149">
                  <c:v>3.7861221267622023</c:v>
                </c:pt>
                <c:pt idx="150">
                  <c:v>3.9994774336477232</c:v>
                </c:pt>
                <c:pt idx="151">
                  <c:v>2.1466097810373399</c:v>
                </c:pt>
                <c:pt idx="152">
                  <c:v>3.4212789286705911</c:v>
                </c:pt>
                <c:pt idx="153">
                  <c:v>4.1144281075738709</c:v>
                </c:pt>
                <c:pt idx="154">
                  <c:v>4.7130608606381115</c:v>
                </c:pt>
                <c:pt idx="155">
                  <c:v>5.1126502794605111</c:v>
                </c:pt>
                <c:pt idx="156">
                  <c:v>4.2429034382308499</c:v>
                </c:pt>
                <c:pt idx="157">
                  <c:v>3.7115535685026098</c:v>
                </c:pt>
                <c:pt idx="158">
                  <c:v>4.155076424914439</c:v>
                </c:pt>
                <c:pt idx="159">
                  <c:v>5.3973791290749551</c:v>
                </c:pt>
                <c:pt idx="160">
                  <c:v>5.5421083517254113</c:v>
                </c:pt>
                <c:pt idx="161">
                  <c:v>4.9943609096418093</c:v>
                </c:pt>
                <c:pt idx="162">
                  <c:v>6.1946811749485686</c:v>
                </c:pt>
                <c:pt idx="163">
                  <c:v>6.605979253683647</c:v>
                </c:pt>
                <c:pt idx="164">
                  <c:v>6.304528367332062</c:v>
                </c:pt>
                <c:pt idx="165">
                  <c:v>6.5180359176837781</c:v>
                </c:pt>
                <c:pt idx="166">
                  <c:v>6.1104282402925527</c:v>
                </c:pt>
                <c:pt idx="167">
                  <c:v>6.4714721413743357</c:v>
                </c:pt>
                <c:pt idx="168">
                  <c:v>7.1256964682895632</c:v>
                </c:pt>
                <c:pt idx="169">
                  <c:v>6.3566631626705687</c:v>
                </c:pt>
                <c:pt idx="170">
                  <c:v>6.1920480618090759</c:v>
                </c:pt>
                <c:pt idx="171">
                  <c:v>6.9592398112505327</c:v>
                </c:pt>
                <c:pt idx="172">
                  <c:v>6.0345150084481975</c:v>
                </c:pt>
                <c:pt idx="173">
                  <c:v>5.6071005657911765</c:v>
                </c:pt>
                <c:pt idx="174">
                  <c:v>5.3885268541729943</c:v>
                </c:pt>
                <c:pt idx="175">
                  <c:v>5.5973360540107384</c:v>
                </c:pt>
                <c:pt idx="176">
                  <c:v>5.5617330133076894</c:v>
                </c:pt>
                <c:pt idx="177">
                  <c:v>4.9487482529647444</c:v>
                </c:pt>
                <c:pt idx="178">
                  <c:v>5.3778059672773528</c:v>
                </c:pt>
                <c:pt idx="179">
                  <c:v>4.8518502671089543</c:v>
                </c:pt>
                <c:pt idx="180">
                  <c:v>4.6684140421676679</c:v>
                </c:pt>
                <c:pt idx="181">
                  <c:v>4.5915906538628839</c:v>
                </c:pt>
                <c:pt idx="182">
                  <c:v>4.7041053040592269</c:v>
                </c:pt>
                <c:pt idx="183">
                  <c:v>5.065615195918161</c:v>
                </c:pt>
                <c:pt idx="184">
                  <c:v>5.4946552022523045</c:v>
                </c:pt>
                <c:pt idx="185">
                  <c:v>4.6449110295345424</c:v>
                </c:pt>
                <c:pt idx="186">
                  <c:v>5.0514365104059049</c:v>
                </c:pt>
                <c:pt idx="187">
                  <c:v>4.8081231537374016</c:v>
                </c:pt>
                <c:pt idx="188">
                  <c:v>4.9798574193500542</c:v>
                </c:pt>
                <c:pt idx="189">
                  <c:v>5.8387977643406259</c:v>
                </c:pt>
                <c:pt idx="190">
                  <c:v>5.8871975986031391</c:v>
                </c:pt>
                <c:pt idx="191">
                  <c:v>5.7532172208074082</c:v>
                </c:pt>
                <c:pt idx="192">
                  <c:v>5.714578773829194</c:v>
                </c:pt>
                <c:pt idx="193">
                  <c:v>5.5541485520139702</c:v>
                </c:pt>
                <c:pt idx="194">
                  <c:v>4.6842414161479846</c:v>
                </c:pt>
                <c:pt idx="195">
                  <c:v>5.8101817797242203</c:v>
                </c:pt>
                <c:pt idx="196">
                  <c:v>5.3692414660976047</c:v>
                </c:pt>
                <c:pt idx="197">
                  <c:v>6.4119104011521051</c:v>
                </c:pt>
                <c:pt idx="198">
                  <c:v>6.1673146427402976</c:v>
                </c:pt>
                <c:pt idx="199">
                  <c:v>4.9121459603853497</c:v>
                </c:pt>
                <c:pt idx="200">
                  <c:v>4.1196088942899394</c:v>
                </c:pt>
                <c:pt idx="201">
                  <c:v>4.8762899023219273</c:v>
                </c:pt>
                <c:pt idx="202">
                  <c:v>5.5239095553811293</c:v>
                </c:pt>
                <c:pt idx="203">
                  <c:v>4.4667308820663161</c:v>
                </c:pt>
                <c:pt idx="204">
                  <c:v>5.0373808291753406</c:v>
                </c:pt>
                <c:pt idx="205">
                  <c:v>6.4057131286002971</c:v>
                </c:pt>
                <c:pt idx="206">
                  <c:v>5.2390171289241065</c:v>
                </c:pt>
                <c:pt idx="207">
                  <c:v>5.6543987166746561</c:v>
                </c:pt>
                <c:pt idx="208">
                  <c:v>4.9341895661381017</c:v>
                </c:pt>
                <c:pt idx="209">
                  <c:v>5.1535943854755688</c:v>
                </c:pt>
                <c:pt idx="210">
                  <c:v>5.496593292786903</c:v>
                </c:pt>
                <c:pt idx="211">
                  <c:v>5.4831159077714524</c:v>
                </c:pt>
                <c:pt idx="212">
                  <c:v>4.9532886212175633</c:v>
                </c:pt>
                <c:pt idx="213">
                  <c:v>4.5826461148619213</c:v>
                </c:pt>
                <c:pt idx="214">
                  <c:v>3.9176182913495512</c:v>
                </c:pt>
                <c:pt idx="215">
                  <c:v>4.0699570441700414</c:v>
                </c:pt>
                <c:pt idx="216">
                  <c:v>4.517306330325046</c:v>
                </c:pt>
                <c:pt idx="217">
                  <c:v>3.5919616648500265</c:v>
                </c:pt>
                <c:pt idx="218">
                  <c:v>5.0989712845851249</c:v>
                </c:pt>
                <c:pt idx="219">
                  <c:v>4.2511194296011734</c:v>
                </c:pt>
                <c:pt idx="220">
                  <c:v>5.1491653262421897</c:v>
                </c:pt>
                <c:pt idx="221">
                  <c:v>5.7265294390458088</c:v>
                </c:pt>
                <c:pt idx="222">
                  <c:v>5.7453387814867733</c:v>
                </c:pt>
                <c:pt idx="223">
                  <c:v>7.1103364312706887</c:v>
                </c:pt>
                <c:pt idx="224">
                  <c:v>5.4403920829050056</c:v>
                </c:pt>
                <c:pt idx="225">
                  <c:v>5.9647514647968496</c:v>
                </c:pt>
                <c:pt idx="226">
                  <c:v>5.1456068943377193</c:v>
                </c:pt>
                <c:pt idx="227">
                  <c:v>6.1138668298834089</c:v>
                </c:pt>
                <c:pt idx="228">
                  <c:v>5.9239452368982608</c:v>
                </c:pt>
                <c:pt idx="229">
                  <c:v>4.890708120906698</c:v>
                </c:pt>
                <c:pt idx="230">
                  <c:v>5.189912174826647</c:v>
                </c:pt>
                <c:pt idx="231">
                  <c:v>4.6853651663245337</c:v>
                </c:pt>
                <c:pt idx="232">
                  <c:v>4.1257444929900933</c:v>
                </c:pt>
                <c:pt idx="233">
                  <c:v>4.4345353370280121</c:v>
                </c:pt>
                <c:pt idx="234">
                  <c:v>4.642544672616074</c:v>
                </c:pt>
                <c:pt idx="235">
                  <c:v>4.6875769268148462</c:v>
                </c:pt>
                <c:pt idx="236">
                  <c:v>5.2414438374023309</c:v>
                </c:pt>
                <c:pt idx="237">
                  <c:v>4.9698957702828332</c:v>
                </c:pt>
                <c:pt idx="238">
                  <c:v>4.8275348418037378</c:v>
                </c:pt>
                <c:pt idx="239">
                  <c:v>4.9104733975385759</c:v>
                </c:pt>
                <c:pt idx="240">
                  <c:v>4.6503792962968244</c:v>
                </c:pt>
                <c:pt idx="241">
                  <c:v>5.0916099064587561</c:v>
                </c:pt>
                <c:pt idx="242">
                  <c:v>5.8756306114409584</c:v>
                </c:pt>
                <c:pt idx="243">
                  <c:v>6.1405691745376956</c:v>
                </c:pt>
                <c:pt idx="244">
                  <c:v>4.8827004579658002</c:v>
                </c:pt>
                <c:pt idx="245">
                  <c:v>5.234140596934246</c:v>
                </c:pt>
                <c:pt idx="246">
                  <c:v>5.9573908470135235</c:v>
                </c:pt>
                <c:pt idx="247">
                  <c:v>5.5303835680173057</c:v>
                </c:pt>
                <c:pt idx="248">
                  <c:v>5.8176590254707845</c:v>
                </c:pt>
                <c:pt idx="249">
                  <c:v>6.5100716275368082</c:v>
                </c:pt>
                <c:pt idx="250">
                  <c:v>5.6755059899295608</c:v>
                </c:pt>
                <c:pt idx="251">
                  <c:v>4.8214170245580856</c:v>
                </c:pt>
                <c:pt idx="252">
                  <c:v>5.3631948491654837</c:v>
                </c:pt>
                <c:pt idx="253">
                  <c:v>6.4839666765612867</c:v>
                </c:pt>
                <c:pt idx="254">
                  <c:v>6.7901186796490194</c:v>
                </c:pt>
                <c:pt idx="255">
                  <c:v>7.1601789558574405</c:v>
                </c:pt>
                <c:pt idx="256">
                  <c:v>6.8316266479216363</c:v>
                </c:pt>
                <c:pt idx="257">
                  <c:v>6.0832431831167257</c:v>
                </c:pt>
                <c:pt idx="258">
                  <c:v>6.4544287910705034</c:v>
                </c:pt>
                <c:pt idx="259">
                  <c:v>5.4446648717758475</c:v>
                </c:pt>
                <c:pt idx="260">
                  <c:v>4.9774739164808457</c:v>
                </c:pt>
                <c:pt idx="261">
                  <c:v>4.9897236945204524</c:v>
                </c:pt>
                <c:pt idx="262">
                  <c:v>5.7095663735183315</c:v>
                </c:pt>
                <c:pt idx="263">
                  <c:v>5.292847881063417</c:v>
                </c:pt>
                <c:pt idx="264">
                  <c:v>5.7418710080661972</c:v>
                </c:pt>
                <c:pt idx="265">
                  <c:v>8.5511799153860757</c:v>
                </c:pt>
                <c:pt idx="266">
                  <c:v>6.5275646426672154</c:v>
                </c:pt>
                <c:pt idx="267">
                  <c:v>6.0811143415526523</c:v>
                </c:pt>
                <c:pt idx="268">
                  <c:v>5.5002142030807457</c:v>
                </c:pt>
                <c:pt idx="269">
                  <c:v>5.2520229490843624</c:v>
                </c:pt>
                <c:pt idx="270">
                  <c:v>5.4517362631214663</c:v>
                </c:pt>
                <c:pt idx="271">
                  <c:v>4.6650871926423649</c:v>
                </c:pt>
                <c:pt idx="272">
                  <c:v>4.7927654827690462</c:v>
                </c:pt>
                <c:pt idx="273">
                  <c:v>4.918356559004418</c:v>
                </c:pt>
                <c:pt idx="274">
                  <c:v>5.0271870354085744</c:v>
                </c:pt>
                <c:pt idx="275">
                  <c:v>5.361104697946967</c:v>
                </c:pt>
                <c:pt idx="276">
                  <c:v>4.167255383045398</c:v>
                </c:pt>
                <c:pt idx="277">
                  <c:v>5.153179540816442</c:v>
                </c:pt>
                <c:pt idx="278">
                  <c:v>5.7903668415327241</c:v>
                </c:pt>
                <c:pt idx="279">
                  <c:v>5.6715797845028249</c:v>
                </c:pt>
                <c:pt idx="280">
                  <c:v>5.7730477269080183</c:v>
                </c:pt>
                <c:pt idx="281">
                  <c:v>5.3789580698155612</c:v>
                </c:pt>
                <c:pt idx="282">
                  <c:v>6.1972009182698891</c:v>
                </c:pt>
                <c:pt idx="283">
                  <c:v>7.1058953378463494</c:v>
                </c:pt>
                <c:pt idx="284">
                  <c:v>6.4035713536095811</c:v>
                </c:pt>
                <c:pt idx="285">
                  <c:v>6.5562025061324789</c:v>
                </c:pt>
                <c:pt idx="286">
                  <c:v>6.0514879662641894</c:v>
                </c:pt>
                <c:pt idx="287">
                  <c:v>5.3559799922338405</c:v>
                </c:pt>
                <c:pt idx="288">
                  <c:v>5.258327620985586</c:v>
                </c:pt>
                <c:pt idx="289">
                  <c:v>5.5321184227707851</c:v>
                </c:pt>
                <c:pt idx="290">
                  <c:v>5.7258306716180956</c:v>
                </c:pt>
                <c:pt idx="291">
                  <c:v>5.9700703835842956</c:v>
                </c:pt>
                <c:pt idx="292">
                  <c:v>7.1206003366188657</c:v>
                </c:pt>
                <c:pt idx="293">
                  <c:v>6.476236056168057</c:v>
                </c:pt>
                <c:pt idx="294">
                  <c:v>6.703546225462711</c:v>
                </c:pt>
                <c:pt idx="295">
                  <c:v>6.8727831113329341</c:v>
                </c:pt>
                <c:pt idx="296">
                  <c:v>6.8429337871528642</c:v>
                </c:pt>
                <c:pt idx="297">
                  <c:v>6.7329469810890599</c:v>
                </c:pt>
                <c:pt idx="298">
                  <c:v>6.8335207271380298</c:v>
                </c:pt>
                <c:pt idx="299">
                  <c:v>6.6281606052285671</c:v>
                </c:pt>
                <c:pt idx="300">
                  <c:v>6.2091546293663438</c:v>
                </c:pt>
                <c:pt idx="301">
                  <c:v>6.6471449197149735</c:v>
                </c:pt>
                <c:pt idx="302">
                  <c:v>7.0040128418956122</c:v>
                </c:pt>
                <c:pt idx="303">
                  <c:v>7.0429096595608467</c:v>
                </c:pt>
                <c:pt idx="304">
                  <c:v>6.2118526302395267</c:v>
                </c:pt>
                <c:pt idx="305">
                  <c:v>6.3622434170697595</c:v>
                </c:pt>
                <c:pt idx="306">
                  <c:v>6.6957271371325264</c:v>
                </c:pt>
                <c:pt idx="307">
                  <c:v>5.9267364710210089</c:v>
                </c:pt>
                <c:pt idx="308">
                  <c:v>6.7634874359974431</c:v>
                </c:pt>
                <c:pt idx="309">
                  <c:v>7.0180342538798239</c:v>
                </c:pt>
                <c:pt idx="310">
                  <c:v>6.2343812332790529</c:v>
                </c:pt>
                <c:pt idx="311">
                  <c:v>5.8822449694212464</c:v>
                </c:pt>
                <c:pt idx="312">
                  <c:v>6.0840874982998319</c:v>
                </c:pt>
                <c:pt idx="313">
                  <c:v>6.0512919422027274</c:v>
                </c:pt>
                <c:pt idx="314">
                  <c:v>6.0843876267259693</c:v>
                </c:pt>
                <c:pt idx="315">
                  <c:v>6.5236748232473181</c:v>
                </c:pt>
                <c:pt idx="316">
                  <c:v>6.046724939282532</c:v>
                </c:pt>
                <c:pt idx="317">
                  <c:v>6.0567038821101837</c:v>
                </c:pt>
                <c:pt idx="318">
                  <c:v>5.7783376881012822</c:v>
                </c:pt>
                <c:pt idx="319">
                  <c:v>5.5184466086335409</c:v>
                </c:pt>
                <c:pt idx="320">
                  <c:v>6.0271417254671933</c:v>
                </c:pt>
                <c:pt idx="321">
                  <c:v>5.7644003183901207</c:v>
                </c:pt>
                <c:pt idx="322">
                  <c:v>6.0737642434491539</c:v>
                </c:pt>
                <c:pt idx="323">
                  <c:v>4.2095422290124356</c:v>
                </c:pt>
                <c:pt idx="324">
                  <c:v>5.6820829461929314</c:v>
                </c:pt>
                <c:pt idx="325">
                  <c:v>6.2820433984400603</c:v>
                </c:pt>
                <c:pt idx="326">
                  <c:v>5.9170087220940024</c:v>
                </c:pt>
                <c:pt idx="327">
                  <c:v>6.7047208476662306</c:v>
                </c:pt>
                <c:pt idx="328">
                  <c:v>6.6650492083042865</c:v>
                </c:pt>
                <c:pt idx="329">
                  <c:v>6.1642304166747222</c:v>
                </c:pt>
                <c:pt idx="330">
                  <c:v>5.8402116235394947</c:v>
                </c:pt>
                <c:pt idx="331">
                  <c:v>5.2979164405273629</c:v>
                </c:pt>
                <c:pt idx="332">
                  <c:v>5.8364428402425288</c:v>
                </c:pt>
                <c:pt idx="333">
                  <c:v>5.9601005608114823</c:v>
                </c:pt>
                <c:pt idx="334">
                  <c:v>5.972085751256758</c:v>
                </c:pt>
                <c:pt idx="335">
                  <c:v>5.7902126410314754</c:v>
                </c:pt>
                <c:pt idx="336">
                  <c:v>4.974548602447209</c:v>
                </c:pt>
                <c:pt idx="337">
                  <c:v>6.4034748536907733</c:v>
                </c:pt>
                <c:pt idx="338">
                  <c:v>6.0965077496444344</c:v>
                </c:pt>
                <c:pt idx="339">
                  <c:v>6.9565066592733595</c:v>
                </c:pt>
                <c:pt idx="340">
                  <c:v>5.7569308163195743</c:v>
                </c:pt>
                <c:pt idx="341">
                  <c:v>6.5921811726797834</c:v>
                </c:pt>
                <c:pt idx="342">
                  <c:v>6.2642061594639653</c:v>
                </c:pt>
                <c:pt idx="343">
                  <c:v>5.8460279532595001</c:v>
                </c:pt>
                <c:pt idx="344">
                  <c:v>6.0651493185928222</c:v>
                </c:pt>
                <c:pt idx="345">
                  <c:v>6.177619573425944</c:v>
                </c:pt>
                <c:pt idx="346">
                  <c:v>6.545457551904077</c:v>
                </c:pt>
                <c:pt idx="347">
                  <c:v>7.0841856045096785</c:v>
                </c:pt>
                <c:pt idx="348">
                  <c:v>6.5176078950591991</c:v>
                </c:pt>
                <c:pt idx="349">
                  <c:v>6.9319826779467011</c:v>
                </c:pt>
                <c:pt idx="350">
                  <c:v>6.6086781996456612</c:v>
                </c:pt>
                <c:pt idx="351">
                  <c:v>6.491126848638249</c:v>
                </c:pt>
                <c:pt idx="352">
                  <c:v>6.4161138919084184</c:v>
                </c:pt>
                <c:pt idx="353">
                  <c:v>7.5268011241753916</c:v>
                </c:pt>
                <c:pt idx="354">
                  <c:v>6.5263472890728966</c:v>
                </c:pt>
                <c:pt idx="355">
                  <c:v>6.3652245042340034</c:v>
                </c:pt>
                <c:pt idx="356">
                  <c:v>6.1920509091481311</c:v>
                </c:pt>
                <c:pt idx="357">
                  <c:v>5.1382256267596116</c:v>
                </c:pt>
                <c:pt idx="358">
                  <c:v>6.1606135393010764</c:v>
                </c:pt>
                <c:pt idx="359">
                  <c:v>6.5499946113045855</c:v>
                </c:pt>
                <c:pt idx="360">
                  <c:v>8.4985261777728471</c:v>
                </c:pt>
                <c:pt idx="361">
                  <c:v>9.2472729133182767</c:v>
                </c:pt>
                <c:pt idx="362">
                  <c:v>7.9810730402396537</c:v>
                </c:pt>
                <c:pt idx="363">
                  <c:v>7.0128972609351719</c:v>
                </c:pt>
                <c:pt idx="364">
                  <c:v>5.0470190874707104</c:v>
                </c:pt>
                <c:pt idx="365">
                  <c:v>4.7738550845064873</c:v>
                </c:pt>
                <c:pt idx="366">
                  <c:v>5.0519841759918007</c:v>
                </c:pt>
                <c:pt idx="367">
                  <c:v>5.0553653336696298</c:v>
                </c:pt>
                <c:pt idx="368">
                  <c:v>6.4456749674772986</c:v>
                </c:pt>
                <c:pt idx="369">
                  <c:v>5.1514838873126338</c:v>
                </c:pt>
                <c:pt idx="370">
                  <c:v>5.3346870000225497</c:v>
                </c:pt>
                <c:pt idx="371">
                  <c:v>5.6834893770651176</c:v>
                </c:pt>
                <c:pt idx="372">
                  <c:v>5.0705592098892822</c:v>
                </c:pt>
                <c:pt idx="373">
                  <c:v>4.3233121634134841</c:v>
                </c:pt>
                <c:pt idx="374">
                  <c:v>4.6930612813370471</c:v>
                </c:pt>
                <c:pt idx="375">
                  <c:v>4.5483969100152244</c:v>
                </c:pt>
                <c:pt idx="376">
                  <c:v>4.3856556193320886</c:v>
                </c:pt>
                <c:pt idx="377">
                  <c:v>4.3096669778994734</c:v>
                </c:pt>
                <c:pt idx="378">
                  <c:v>4.4126560219518218</c:v>
                </c:pt>
                <c:pt idx="379">
                  <c:v>4.2656045369854585</c:v>
                </c:pt>
                <c:pt idx="380">
                  <c:v>4.9797198043075959</c:v>
                </c:pt>
                <c:pt idx="381">
                  <c:v>4.6422200850609281</c:v>
                </c:pt>
                <c:pt idx="382">
                  <c:v>4.6136926842913271</c:v>
                </c:pt>
                <c:pt idx="383">
                  <c:v>4.7280505418200276</c:v>
                </c:pt>
                <c:pt idx="384">
                  <c:v>4.8220707382895309</c:v>
                </c:pt>
                <c:pt idx="385">
                  <c:v>4.8308683053517845</c:v>
                </c:pt>
                <c:pt idx="386">
                  <c:v>4.8979920511619675</c:v>
                </c:pt>
                <c:pt idx="387">
                  <c:v>5.0221768135731484</c:v>
                </c:pt>
                <c:pt idx="388">
                  <c:v>5.0704900941308191</c:v>
                </c:pt>
                <c:pt idx="389">
                  <c:v>4.7666042202366485</c:v>
                </c:pt>
                <c:pt idx="390">
                  <c:v>5.5465299068939702</c:v>
                </c:pt>
                <c:pt idx="391">
                  <c:v>4.4988375422357487</c:v>
                </c:pt>
                <c:pt idx="392">
                  <c:v>4.4354886941963514</c:v>
                </c:pt>
                <c:pt idx="393">
                  <c:v>4.0657512019066235</c:v>
                </c:pt>
                <c:pt idx="394">
                  <c:v>4.0549315133017547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50-4DC3-BCC8-91F2BCFC1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638112"/>
        <c:axId val="541635816"/>
      </c:lineChart>
      <c:dateAx>
        <c:axId val="585563568"/>
        <c:scaling>
          <c:orientation val="minMax"/>
          <c:min val="43435"/>
        </c:scaling>
        <c:delete val="0"/>
        <c:axPos val="b"/>
        <c:numFmt formatCode="yyyy/m/d;@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280000" spcFirstLastPara="1" vertOverflow="ellipsis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5569800"/>
        <c:crosses val="autoZero"/>
        <c:auto val="1"/>
        <c:lblOffset val="100"/>
        <c:baseTimeUnit val="days"/>
      </c:dateAx>
      <c:valAx>
        <c:axId val="585569800"/>
        <c:scaling>
          <c:orientation val="minMax"/>
          <c:max val="1.2"/>
          <c:min val="0"/>
        </c:scaling>
        <c:delete val="0"/>
        <c:axPos val="l"/>
        <c:majorGridlines>
          <c:spPr>
            <a:ln w="0" cap="flat" cmpd="sng" algn="ctr">
              <a:solidFill>
                <a:schemeClr val="tx1"/>
              </a:solidFill>
              <a:prstDash val="sysDash"/>
              <a:round/>
            </a:ln>
            <a:effectLst/>
          </c:spPr>
        </c:majorGridlines>
        <c:numFmt formatCode="0%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5563568"/>
        <c:crosses val="autoZero"/>
        <c:crossBetween val="between"/>
      </c:valAx>
      <c:dateAx>
        <c:axId val="54163811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541635816"/>
        <c:crosses val="autoZero"/>
        <c:auto val="1"/>
        <c:lblOffset val="100"/>
        <c:baseTimeUnit val="days"/>
      </c:dateAx>
      <c:valAx>
        <c:axId val="541635816"/>
        <c:scaling>
          <c:orientation val="minMax"/>
        </c:scaling>
        <c:delete val="0"/>
        <c:axPos val="r"/>
        <c:numFmt formatCode="0.00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1638112"/>
        <c:crosses val="max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4816945507514702"/>
          <c:y val="9.8068362142523402E-2"/>
          <c:w val="0.25311587469591601"/>
          <c:h val="3.76117089552841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744131770298"/>
          <c:y val="0.135958411152135"/>
          <c:w val="0.74302511592713705"/>
          <c:h val="0.58400446748072099"/>
        </c:manualLayout>
      </c:layout>
      <c:lineChart>
        <c:grouping val="standard"/>
        <c:varyColors val="0"/>
        <c:ser>
          <c:idx val="0"/>
          <c:order val="0"/>
          <c:tx>
            <c:v>AnR COD Removal</c:v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运行数据!$A$7:$A$401</c:f>
              <c:numCache>
                <c:formatCode>m/d/yyyy</c:formatCode>
                <c:ptCount val="395"/>
                <c:pt idx="0">
                  <c:v>43424</c:v>
                </c:pt>
                <c:pt idx="1">
                  <c:v>43425</c:v>
                </c:pt>
                <c:pt idx="2">
                  <c:v>43426</c:v>
                </c:pt>
                <c:pt idx="3">
                  <c:v>43427</c:v>
                </c:pt>
                <c:pt idx="4">
                  <c:v>43428</c:v>
                </c:pt>
                <c:pt idx="5">
                  <c:v>43429</c:v>
                </c:pt>
                <c:pt idx="6">
                  <c:v>43430</c:v>
                </c:pt>
                <c:pt idx="7">
                  <c:v>43431</c:v>
                </c:pt>
                <c:pt idx="8">
                  <c:v>43432</c:v>
                </c:pt>
                <c:pt idx="9">
                  <c:v>43433</c:v>
                </c:pt>
                <c:pt idx="10">
                  <c:v>43434</c:v>
                </c:pt>
                <c:pt idx="11">
                  <c:v>43435</c:v>
                </c:pt>
                <c:pt idx="12">
                  <c:v>43436</c:v>
                </c:pt>
                <c:pt idx="13">
                  <c:v>43437</c:v>
                </c:pt>
                <c:pt idx="14">
                  <c:v>43438</c:v>
                </c:pt>
                <c:pt idx="15">
                  <c:v>43439</c:v>
                </c:pt>
                <c:pt idx="16">
                  <c:v>43440</c:v>
                </c:pt>
                <c:pt idx="17">
                  <c:v>43441</c:v>
                </c:pt>
                <c:pt idx="18">
                  <c:v>43442</c:v>
                </c:pt>
                <c:pt idx="19">
                  <c:v>43443</c:v>
                </c:pt>
                <c:pt idx="20">
                  <c:v>43444</c:v>
                </c:pt>
                <c:pt idx="21">
                  <c:v>43445</c:v>
                </c:pt>
                <c:pt idx="22">
                  <c:v>43446</c:v>
                </c:pt>
                <c:pt idx="23">
                  <c:v>43447</c:v>
                </c:pt>
                <c:pt idx="24">
                  <c:v>43448</c:v>
                </c:pt>
                <c:pt idx="25">
                  <c:v>43449</c:v>
                </c:pt>
                <c:pt idx="26">
                  <c:v>43450</c:v>
                </c:pt>
                <c:pt idx="27">
                  <c:v>43451</c:v>
                </c:pt>
                <c:pt idx="28">
                  <c:v>43452</c:v>
                </c:pt>
                <c:pt idx="29">
                  <c:v>43453</c:v>
                </c:pt>
                <c:pt idx="30">
                  <c:v>43454</c:v>
                </c:pt>
                <c:pt idx="31">
                  <c:v>43455</c:v>
                </c:pt>
                <c:pt idx="32">
                  <c:v>43456</c:v>
                </c:pt>
                <c:pt idx="33">
                  <c:v>43457</c:v>
                </c:pt>
                <c:pt idx="34">
                  <c:v>43458</c:v>
                </c:pt>
                <c:pt idx="35">
                  <c:v>43459</c:v>
                </c:pt>
                <c:pt idx="36">
                  <c:v>43460</c:v>
                </c:pt>
                <c:pt idx="37">
                  <c:v>43461</c:v>
                </c:pt>
                <c:pt idx="38">
                  <c:v>43462</c:v>
                </c:pt>
                <c:pt idx="39">
                  <c:v>43463</c:v>
                </c:pt>
                <c:pt idx="40">
                  <c:v>43464</c:v>
                </c:pt>
                <c:pt idx="41">
                  <c:v>43465</c:v>
                </c:pt>
                <c:pt idx="42">
                  <c:v>43466</c:v>
                </c:pt>
                <c:pt idx="43">
                  <c:v>43467</c:v>
                </c:pt>
                <c:pt idx="44">
                  <c:v>43468</c:v>
                </c:pt>
                <c:pt idx="45">
                  <c:v>43469</c:v>
                </c:pt>
                <c:pt idx="46">
                  <c:v>43470</c:v>
                </c:pt>
                <c:pt idx="47">
                  <c:v>43471</c:v>
                </c:pt>
                <c:pt idx="48">
                  <c:v>43472</c:v>
                </c:pt>
                <c:pt idx="49">
                  <c:v>43473</c:v>
                </c:pt>
                <c:pt idx="50">
                  <c:v>43474</c:v>
                </c:pt>
                <c:pt idx="51">
                  <c:v>43475</c:v>
                </c:pt>
                <c:pt idx="52">
                  <c:v>43476</c:v>
                </c:pt>
                <c:pt idx="53">
                  <c:v>43477</c:v>
                </c:pt>
                <c:pt idx="54">
                  <c:v>43478</c:v>
                </c:pt>
                <c:pt idx="55">
                  <c:v>43479</c:v>
                </c:pt>
                <c:pt idx="56">
                  <c:v>43480</c:v>
                </c:pt>
                <c:pt idx="57">
                  <c:v>43481</c:v>
                </c:pt>
                <c:pt idx="58">
                  <c:v>43482</c:v>
                </c:pt>
                <c:pt idx="59">
                  <c:v>43483</c:v>
                </c:pt>
                <c:pt idx="60">
                  <c:v>43484</c:v>
                </c:pt>
                <c:pt idx="61">
                  <c:v>43485</c:v>
                </c:pt>
                <c:pt idx="62">
                  <c:v>43486</c:v>
                </c:pt>
                <c:pt idx="63">
                  <c:v>43487</c:v>
                </c:pt>
                <c:pt idx="64">
                  <c:v>43488</c:v>
                </c:pt>
                <c:pt idx="65">
                  <c:v>43489</c:v>
                </c:pt>
                <c:pt idx="66">
                  <c:v>43490</c:v>
                </c:pt>
                <c:pt idx="67">
                  <c:v>43491</c:v>
                </c:pt>
                <c:pt idx="68">
                  <c:v>43492</c:v>
                </c:pt>
                <c:pt idx="69">
                  <c:v>43493</c:v>
                </c:pt>
                <c:pt idx="70">
                  <c:v>43494</c:v>
                </c:pt>
                <c:pt idx="71">
                  <c:v>43495</c:v>
                </c:pt>
                <c:pt idx="72">
                  <c:v>43496</c:v>
                </c:pt>
                <c:pt idx="73">
                  <c:v>43497</c:v>
                </c:pt>
                <c:pt idx="74">
                  <c:v>43498</c:v>
                </c:pt>
                <c:pt idx="75">
                  <c:v>43499</c:v>
                </c:pt>
                <c:pt idx="76">
                  <c:v>43500</c:v>
                </c:pt>
                <c:pt idx="77">
                  <c:v>43501</c:v>
                </c:pt>
                <c:pt idx="78">
                  <c:v>43502</c:v>
                </c:pt>
                <c:pt idx="79">
                  <c:v>43503</c:v>
                </c:pt>
                <c:pt idx="80">
                  <c:v>43504</c:v>
                </c:pt>
                <c:pt idx="81">
                  <c:v>43505</c:v>
                </c:pt>
                <c:pt idx="82">
                  <c:v>43506</c:v>
                </c:pt>
                <c:pt idx="83">
                  <c:v>43507</c:v>
                </c:pt>
                <c:pt idx="84">
                  <c:v>43508</c:v>
                </c:pt>
                <c:pt idx="85">
                  <c:v>43509</c:v>
                </c:pt>
                <c:pt idx="86">
                  <c:v>43510</c:v>
                </c:pt>
                <c:pt idx="87">
                  <c:v>43511</c:v>
                </c:pt>
                <c:pt idx="88">
                  <c:v>43512</c:v>
                </c:pt>
                <c:pt idx="89">
                  <c:v>43513</c:v>
                </c:pt>
                <c:pt idx="90">
                  <c:v>43514</c:v>
                </c:pt>
                <c:pt idx="91">
                  <c:v>43515</c:v>
                </c:pt>
                <c:pt idx="92">
                  <c:v>43516</c:v>
                </c:pt>
                <c:pt idx="93">
                  <c:v>43517</c:v>
                </c:pt>
                <c:pt idx="94">
                  <c:v>43518</c:v>
                </c:pt>
                <c:pt idx="95">
                  <c:v>43519</c:v>
                </c:pt>
                <c:pt idx="96">
                  <c:v>43520</c:v>
                </c:pt>
                <c:pt idx="97">
                  <c:v>43521</c:v>
                </c:pt>
                <c:pt idx="98">
                  <c:v>43522</c:v>
                </c:pt>
                <c:pt idx="99">
                  <c:v>43523</c:v>
                </c:pt>
                <c:pt idx="100">
                  <c:v>43524</c:v>
                </c:pt>
                <c:pt idx="101">
                  <c:v>43525</c:v>
                </c:pt>
                <c:pt idx="102">
                  <c:v>43526</c:v>
                </c:pt>
                <c:pt idx="103">
                  <c:v>43527</c:v>
                </c:pt>
                <c:pt idx="104">
                  <c:v>43528</c:v>
                </c:pt>
                <c:pt idx="105">
                  <c:v>43529</c:v>
                </c:pt>
                <c:pt idx="106">
                  <c:v>43530</c:v>
                </c:pt>
                <c:pt idx="107">
                  <c:v>43531</c:v>
                </c:pt>
                <c:pt idx="108">
                  <c:v>43532</c:v>
                </c:pt>
                <c:pt idx="109">
                  <c:v>43533</c:v>
                </c:pt>
                <c:pt idx="110">
                  <c:v>43534</c:v>
                </c:pt>
                <c:pt idx="111">
                  <c:v>43535</c:v>
                </c:pt>
                <c:pt idx="112">
                  <c:v>43536</c:v>
                </c:pt>
                <c:pt idx="113">
                  <c:v>43537</c:v>
                </c:pt>
                <c:pt idx="114">
                  <c:v>43538</c:v>
                </c:pt>
                <c:pt idx="115">
                  <c:v>43539</c:v>
                </c:pt>
                <c:pt idx="116">
                  <c:v>43540</c:v>
                </c:pt>
                <c:pt idx="117">
                  <c:v>43541</c:v>
                </c:pt>
                <c:pt idx="118">
                  <c:v>43542</c:v>
                </c:pt>
                <c:pt idx="119">
                  <c:v>43543</c:v>
                </c:pt>
                <c:pt idx="120">
                  <c:v>43544</c:v>
                </c:pt>
                <c:pt idx="121">
                  <c:v>43545</c:v>
                </c:pt>
                <c:pt idx="122">
                  <c:v>43546</c:v>
                </c:pt>
                <c:pt idx="123">
                  <c:v>43547</c:v>
                </c:pt>
                <c:pt idx="124">
                  <c:v>43548</c:v>
                </c:pt>
                <c:pt idx="125">
                  <c:v>43549</c:v>
                </c:pt>
                <c:pt idx="126">
                  <c:v>43550</c:v>
                </c:pt>
                <c:pt idx="127">
                  <c:v>43551</c:v>
                </c:pt>
                <c:pt idx="128">
                  <c:v>43552</c:v>
                </c:pt>
                <c:pt idx="129">
                  <c:v>43553</c:v>
                </c:pt>
                <c:pt idx="130">
                  <c:v>43554</c:v>
                </c:pt>
                <c:pt idx="131">
                  <c:v>43555</c:v>
                </c:pt>
                <c:pt idx="132">
                  <c:v>43556</c:v>
                </c:pt>
                <c:pt idx="133">
                  <c:v>43557</c:v>
                </c:pt>
                <c:pt idx="134">
                  <c:v>43558</c:v>
                </c:pt>
                <c:pt idx="135">
                  <c:v>43559</c:v>
                </c:pt>
                <c:pt idx="136">
                  <c:v>43560</c:v>
                </c:pt>
                <c:pt idx="137">
                  <c:v>43561</c:v>
                </c:pt>
                <c:pt idx="138">
                  <c:v>43562</c:v>
                </c:pt>
                <c:pt idx="139">
                  <c:v>43563</c:v>
                </c:pt>
                <c:pt idx="140">
                  <c:v>43564</c:v>
                </c:pt>
                <c:pt idx="141">
                  <c:v>43565</c:v>
                </c:pt>
                <c:pt idx="142">
                  <c:v>43566</c:v>
                </c:pt>
                <c:pt idx="143">
                  <c:v>43567</c:v>
                </c:pt>
                <c:pt idx="144">
                  <c:v>43568</c:v>
                </c:pt>
                <c:pt idx="145">
                  <c:v>43569</c:v>
                </c:pt>
                <c:pt idx="146">
                  <c:v>43570</c:v>
                </c:pt>
                <c:pt idx="147">
                  <c:v>43571</c:v>
                </c:pt>
                <c:pt idx="148">
                  <c:v>43572</c:v>
                </c:pt>
                <c:pt idx="149">
                  <c:v>43573</c:v>
                </c:pt>
                <c:pt idx="150">
                  <c:v>43574</c:v>
                </c:pt>
                <c:pt idx="151">
                  <c:v>43575</c:v>
                </c:pt>
                <c:pt idx="152">
                  <c:v>43576</c:v>
                </c:pt>
                <c:pt idx="153">
                  <c:v>43577</c:v>
                </c:pt>
                <c:pt idx="154">
                  <c:v>43578</c:v>
                </c:pt>
                <c:pt idx="155">
                  <c:v>43579</c:v>
                </c:pt>
                <c:pt idx="156">
                  <c:v>43580</c:v>
                </c:pt>
                <c:pt idx="157">
                  <c:v>43581</c:v>
                </c:pt>
                <c:pt idx="158">
                  <c:v>43582</c:v>
                </c:pt>
                <c:pt idx="159">
                  <c:v>43583</c:v>
                </c:pt>
                <c:pt idx="160">
                  <c:v>43584</c:v>
                </c:pt>
                <c:pt idx="161">
                  <c:v>43585</c:v>
                </c:pt>
                <c:pt idx="162">
                  <c:v>43586</c:v>
                </c:pt>
                <c:pt idx="163">
                  <c:v>43587</c:v>
                </c:pt>
                <c:pt idx="164">
                  <c:v>43588</c:v>
                </c:pt>
                <c:pt idx="165">
                  <c:v>43589</c:v>
                </c:pt>
                <c:pt idx="166">
                  <c:v>43590</c:v>
                </c:pt>
                <c:pt idx="167">
                  <c:v>43591</c:v>
                </c:pt>
                <c:pt idx="168">
                  <c:v>43592</c:v>
                </c:pt>
                <c:pt idx="169">
                  <c:v>43593</c:v>
                </c:pt>
                <c:pt idx="170">
                  <c:v>43594</c:v>
                </c:pt>
                <c:pt idx="171">
                  <c:v>43595</c:v>
                </c:pt>
                <c:pt idx="172">
                  <c:v>43596</c:v>
                </c:pt>
                <c:pt idx="173">
                  <c:v>43597</c:v>
                </c:pt>
                <c:pt idx="174">
                  <c:v>43598</c:v>
                </c:pt>
                <c:pt idx="175">
                  <c:v>43599</c:v>
                </c:pt>
                <c:pt idx="176">
                  <c:v>43600</c:v>
                </c:pt>
                <c:pt idx="177">
                  <c:v>43601</c:v>
                </c:pt>
                <c:pt idx="178">
                  <c:v>43602</c:v>
                </c:pt>
                <c:pt idx="179">
                  <c:v>43603</c:v>
                </c:pt>
                <c:pt idx="180">
                  <c:v>43604</c:v>
                </c:pt>
                <c:pt idx="181">
                  <c:v>43605</c:v>
                </c:pt>
                <c:pt idx="182">
                  <c:v>43606</c:v>
                </c:pt>
                <c:pt idx="183">
                  <c:v>43607</c:v>
                </c:pt>
                <c:pt idx="184">
                  <c:v>43608</c:v>
                </c:pt>
                <c:pt idx="185">
                  <c:v>43609</c:v>
                </c:pt>
                <c:pt idx="186">
                  <c:v>43610</c:v>
                </c:pt>
                <c:pt idx="187">
                  <c:v>43611</c:v>
                </c:pt>
                <c:pt idx="188">
                  <c:v>43612</c:v>
                </c:pt>
                <c:pt idx="189">
                  <c:v>43613</c:v>
                </c:pt>
                <c:pt idx="190">
                  <c:v>43614</c:v>
                </c:pt>
                <c:pt idx="191">
                  <c:v>43615</c:v>
                </c:pt>
                <c:pt idx="192">
                  <c:v>43616</c:v>
                </c:pt>
                <c:pt idx="193">
                  <c:v>43617</c:v>
                </c:pt>
                <c:pt idx="194">
                  <c:v>43618</c:v>
                </c:pt>
                <c:pt idx="195">
                  <c:v>43619</c:v>
                </c:pt>
                <c:pt idx="196">
                  <c:v>43620</c:v>
                </c:pt>
                <c:pt idx="197">
                  <c:v>43621</c:v>
                </c:pt>
                <c:pt idx="198">
                  <c:v>43622</c:v>
                </c:pt>
                <c:pt idx="199">
                  <c:v>43623</c:v>
                </c:pt>
                <c:pt idx="200">
                  <c:v>43624</c:v>
                </c:pt>
                <c:pt idx="201">
                  <c:v>43625</c:v>
                </c:pt>
                <c:pt idx="202">
                  <c:v>43626</c:v>
                </c:pt>
                <c:pt idx="203">
                  <c:v>43627</c:v>
                </c:pt>
                <c:pt idx="204">
                  <c:v>43628</c:v>
                </c:pt>
                <c:pt idx="205">
                  <c:v>43629</c:v>
                </c:pt>
                <c:pt idx="206">
                  <c:v>43630</c:v>
                </c:pt>
                <c:pt idx="207">
                  <c:v>43631</c:v>
                </c:pt>
                <c:pt idx="208">
                  <c:v>43632</c:v>
                </c:pt>
                <c:pt idx="209">
                  <c:v>43633</c:v>
                </c:pt>
                <c:pt idx="210">
                  <c:v>43634</c:v>
                </c:pt>
                <c:pt idx="211">
                  <c:v>43635</c:v>
                </c:pt>
                <c:pt idx="212">
                  <c:v>43636</c:v>
                </c:pt>
                <c:pt idx="213">
                  <c:v>43637</c:v>
                </c:pt>
                <c:pt idx="214">
                  <c:v>43638</c:v>
                </c:pt>
                <c:pt idx="215">
                  <c:v>43639</c:v>
                </c:pt>
                <c:pt idx="216">
                  <c:v>43640</c:v>
                </c:pt>
                <c:pt idx="217">
                  <c:v>43641</c:v>
                </c:pt>
                <c:pt idx="218">
                  <c:v>43642</c:v>
                </c:pt>
                <c:pt idx="219">
                  <c:v>43643</c:v>
                </c:pt>
                <c:pt idx="220">
                  <c:v>43644</c:v>
                </c:pt>
                <c:pt idx="221">
                  <c:v>43645</c:v>
                </c:pt>
                <c:pt idx="222">
                  <c:v>43646</c:v>
                </c:pt>
                <c:pt idx="223">
                  <c:v>43647</c:v>
                </c:pt>
                <c:pt idx="224">
                  <c:v>43648</c:v>
                </c:pt>
                <c:pt idx="225">
                  <c:v>43649</c:v>
                </c:pt>
                <c:pt idx="226">
                  <c:v>43650</c:v>
                </c:pt>
                <c:pt idx="227">
                  <c:v>43651</c:v>
                </c:pt>
                <c:pt idx="228">
                  <c:v>43652</c:v>
                </c:pt>
                <c:pt idx="229">
                  <c:v>43653</c:v>
                </c:pt>
                <c:pt idx="230">
                  <c:v>43654</c:v>
                </c:pt>
                <c:pt idx="231">
                  <c:v>43655</c:v>
                </c:pt>
                <c:pt idx="232">
                  <c:v>43656</c:v>
                </c:pt>
                <c:pt idx="233">
                  <c:v>43657</c:v>
                </c:pt>
                <c:pt idx="234">
                  <c:v>43658</c:v>
                </c:pt>
                <c:pt idx="235">
                  <c:v>43659</c:v>
                </c:pt>
                <c:pt idx="236">
                  <c:v>43660</c:v>
                </c:pt>
                <c:pt idx="237">
                  <c:v>43661</c:v>
                </c:pt>
                <c:pt idx="238">
                  <c:v>43662</c:v>
                </c:pt>
                <c:pt idx="239">
                  <c:v>43663</c:v>
                </c:pt>
                <c:pt idx="240">
                  <c:v>43664</c:v>
                </c:pt>
                <c:pt idx="241">
                  <c:v>43665</c:v>
                </c:pt>
                <c:pt idx="242">
                  <c:v>43666</c:v>
                </c:pt>
                <c:pt idx="243">
                  <c:v>43667</c:v>
                </c:pt>
                <c:pt idx="244">
                  <c:v>43668</c:v>
                </c:pt>
                <c:pt idx="245">
                  <c:v>43669</c:v>
                </c:pt>
                <c:pt idx="246">
                  <c:v>43670</c:v>
                </c:pt>
                <c:pt idx="247">
                  <c:v>43671</c:v>
                </c:pt>
                <c:pt idx="248">
                  <c:v>43672</c:v>
                </c:pt>
                <c:pt idx="249">
                  <c:v>43673</c:v>
                </c:pt>
                <c:pt idx="250">
                  <c:v>43674</c:v>
                </c:pt>
                <c:pt idx="251">
                  <c:v>43675</c:v>
                </c:pt>
                <c:pt idx="252">
                  <c:v>43676</c:v>
                </c:pt>
                <c:pt idx="253">
                  <c:v>43677</c:v>
                </c:pt>
                <c:pt idx="254">
                  <c:v>43678</c:v>
                </c:pt>
                <c:pt idx="255">
                  <c:v>43679</c:v>
                </c:pt>
                <c:pt idx="256">
                  <c:v>43680</c:v>
                </c:pt>
                <c:pt idx="257">
                  <c:v>43681</c:v>
                </c:pt>
                <c:pt idx="258">
                  <c:v>43682</c:v>
                </c:pt>
                <c:pt idx="259">
                  <c:v>43683</c:v>
                </c:pt>
                <c:pt idx="260">
                  <c:v>43684</c:v>
                </c:pt>
                <c:pt idx="261">
                  <c:v>43685</c:v>
                </c:pt>
                <c:pt idx="262">
                  <c:v>43686</c:v>
                </c:pt>
                <c:pt idx="263">
                  <c:v>43687</c:v>
                </c:pt>
                <c:pt idx="264">
                  <c:v>43688</c:v>
                </c:pt>
                <c:pt idx="265">
                  <c:v>43689</c:v>
                </c:pt>
                <c:pt idx="266">
                  <c:v>43690</c:v>
                </c:pt>
                <c:pt idx="267">
                  <c:v>43691</c:v>
                </c:pt>
                <c:pt idx="268">
                  <c:v>43692</c:v>
                </c:pt>
                <c:pt idx="269">
                  <c:v>43693</c:v>
                </c:pt>
                <c:pt idx="270">
                  <c:v>43694</c:v>
                </c:pt>
                <c:pt idx="271">
                  <c:v>43695</c:v>
                </c:pt>
                <c:pt idx="272">
                  <c:v>43696</c:v>
                </c:pt>
                <c:pt idx="273">
                  <c:v>43697</c:v>
                </c:pt>
                <c:pt idx="274">
                  <c:v>43698</c:v>
                </c:pt>
                <c:pt idx="275">
                  <c:v>43699</c:v>
                </c:pt>
                <c:pt idx="276">
                  <c:v>43700</c:v>
                </c:pt>
                <c:pt idx="277">
                  <c:v>43701</c:v>
                </c:pt>
                <c:pt idx="278">
                  <c:v>43702</c:v>
                </c:pt>
                <c:pt idx="279">
                  <c:v>43703</c:v>
                </c:pt>
                <c:pt idx="280">
                  <c:v>43704</c:v>
                </c:pt>
                <c:pt idx="281">
                  <c:v>43705</c:v>
                </c:pt>
                <c:pt idx="282">
                  <c:v>43706</c:v>
                </c:pt>
                <c:pt idx="283">
                  <c:v>43707</c:v>
                </c:pt>
                <c:pt idx="284">
                  <c:v>43708</c:v>
                </c:pt>
                <c:pt idx="285">
                  <c:v>43709</c:v>
                </c:pt>
                <c:pt idx="286">
                  <c:v>43710</c:v>
                </c:pt>
                <c:pt idx="287">
                  <c:v>43711</c:v>
                </c:pt>
                <c:pt idx="288">
                  <c:v>43712</c:v>
                </c:pt>
                <c:pt idx="289">
                  <c:v>43713</c:v>
                </c:pt>
                <c:pt idx="290">
                  <c:v>43714</c:v>
                </c:pt>
                <c:pt idx="291">
                  <c:v>43715</c:v>
                </c:pt>
                <c:pt idx="292">
                  <c:v>43716</c:v>
                </c:pt>
                <c:pt idx="293">
                  <c:v>43717</c:v>
                </c:pt>
                <c:pt idx="294">
                  <c:v>43718</c:v>
                </c:pt>
                <c:pt idx="295">
                  <c:v>43719</c:v>
                </c:pt>
                <c:pt idx="296">
                  <c:v>43720</c:v>
                </c:pt>
                <c:pt idx="297">
                  <c:v>43721</c:v>
                </c:pt>
                <c:pt idx="298">
                  <c:v>43722</c:v>
                </c:pt>
                <c:pt idx="299">
                  <c:v>43723</c:v>
                </c:pt>
                <c:pt idx="300">
                  <c:v>43724</c:v>
                </c:pt>
                <c:pt idx="301">
                  <c:v>43725</c:v>
                </c:pt>
                <c:pt idx="302">
                  <c:v>43726</c:v>
                </c:pt>
                <c:pt idx="303">
                  <c:v>43727</c:v>
                </c:pt>
                <c:pt idx="304">
                  <c:v>43728</c:v>
                </c:pt>
                <c:pt idx="305">
                  <c:v>43729</c:v>
                </c:pt>
                <c:pt idx="306">
                  <c:v>43730</c:v>
                </c:pt>
                <c:pt idx="307">
                  <c:v>43731</c:v>
                </c:pt>
                <c:pt idx="308">
                  <c:v>43732</c:v>
                </c:pt>
                <c:pt idx="309">
                  <c:v>43733</c:v>
                </c:pt>
                <c:pt idx="310">
                  <c:v>43734</c:v>
                </c:pt>
                <c:pt idx="311">
                  <c:v>43735</c:v>
                </c:pt>
                <c:pt idx="312">
                  <c:v>43736</c:v>
                </c:pt>
                <c:pt idx="313">
                  <c:v>43737</c:v>
                </c:pt>
                <c:pt idx="314">
                  <c:v>43738</c:v>
                </c:pt>
                <c:pt idx="315">
                  <c:v>43739</c:v>
                </c:pt>
                <c:pt idx="316">
                  <c:v>43740</c:v>
                </c:pt>
                <c:pt idx="317">
                  <c:v>43741</c:v>
                </c:pt>
                <c:pt idx="318">
                  <c:v>43742</c:v>
                </c:pt>
                <c:pt idx="319">
                  <c:v>43743</c:v>
                </c:pt>
                <c:pt idx="320">
                  <c:v>43744</c:v>
                </c:pt>
                <c:pt idx="321">
                  <c:v>43745</c:v>
                </c:pt>
                <c:pt idx="322">
                  <c:v>43746</c:v>
                </c:pt>
                <c:pt idx="323">
                  <c:v>43747</c:v>
                </c:pt>
                <c:pt idx="324">
                  <c:v>43748</c:v>
                </c:pt>
                <c:pt idx="325">
                  <c:v>43749</c:v>
                </c:pt>
                <c:pt idx="326">
                  <c:v>43750</c:v>
                </c:pt>
                <c:pt idx="327">
                  <c:v>43751</c:v>
                </c:pt>
                <c:pt idx="328">
                  <c:v>43752</c:v>
                </c:pt>
                <c:pt idx="329">
                  <c:v>43753</c:v>
                </c:pt>
                <c:pt idx="330">
                  <c:v>43754</c:v>
                </c:pt>
                <c:pt idx="331">
                  <c:v>43755</c:v>
                </c:pt>
                <c:pt idx="332">
                  <c:v>43756</c:v>
                </c:pt>
                <c:pt idx="333">
                  <c:v>43757</c:v>
                </c:pt>
                <c:pt idx="334">
                  <c:v>43758</c:v>
                </c:pt>
                <c:pt idx="335">
                  <c:v>43759</c:v>
                </c:pt>
                <c:pt idx="336">
                  <c:v>43760</c:v>
                </c:pt>
                <c:pt idx="337">
                  <c:v>43761</c:v>
                </c:pt>
                <c:pt idx="338">
                  <c:v>43762</c:v>
                </c:pt>
                <c:pt idx="339">
                  <c:v>43763</c:v>
                </c:pt>
                <c:pt idx="340">
                  <c:v>43764</c:v>
                </c:pt>
                <c:pt idx="341">
                  <c:v>43765</c:v>
                </c:pt>
                <c:pt idx="342">
                  <c:v>43766</c:v>
                </c:pt>
                <c:pt idx="343">
                  <c:v>43767</c:v>
                </c:pt>
                <c:pt idx="344">
                  <c:v>43768</c:v>
                </c:pt>
                <c:pt idx="345">
                  <c:v>43769</c:v>
                </c:pt>
                <c:pt idx="346">
                  <c:v>43770</c:v>
                </c:pt>
                <c:pt idx="347">
                  <c:v>43771</c:v>
                </c:pt>
                <c:pt idx="348">
                  <c:v>43772</c:v>
                </c:pt>
                <c:pt idx="349">
                  <c:v>43773</c:v>
                </c:pt>
                <c:pt idx="350">
                  <c:v>43774</c:v>
                </c:pt>
                <c:pt idx="351">
                  <c:v>43775</c:v>
                </c:pt>
                <c:pt idx="352">
                  <c:v>43776</c:v>
                </c:pt>
                <c:pt idx="353">
                  <c:v>43777</c:v>
                </c:pt>
                <c:pt idx="354">
                  <c:v>43778</c:v>
                </c:pt>
                <c:pt idx="355">
                  <c:v>43779</c:v>
                </c:pt>
                <c:pt idx="356">
                  <c:v>43780</c:v>
                </c:pt>
                <c:pt idx="357">
                  <c:v>43781</c:v>
                </c:pt>
                <c:pt idx="358">
                  <c:v>43782</c:v>
                </c:pt>
                <c:pt idx="359">
                  <c:v>43783</c:v>
                </c:pt>
                <c:pt idx="360">
                  <c:v>43784</c:v>
                </c:pt>
                <c:pt idx="361">
                  <c:v>43785</c:v>
                </c:pt>
                <c:pt idx="362">
                  <c:v>43786</c:v>
                </c:pt>
                <c:pt idx="363">
                  <c:v>43787</c:v>
                </c:pt>
                <c:pt idx="364">
                  <c:v>43788</c:v>
                </c:pt>
                <c:pt idx="365">
                  <c:v>43789</c:v>
                </c:pt>
                <c:pt idx="366">
                  <c:v>43790</c:v>
                </c:pt>
                <c:pt idx="367">
                  <c:v>43791</c:v>
                </c:pt>
                <c:pt idx="368">
                  <c:v>43792</c:v>
                </c:pt>
                <c:pt idx="369">
                  <c:v>43793</c:v>
                </c:pt>
                <c:pt idx="370">
                  <c:v>43794</c:v>
                </c:pt>
                <c:pt idx="371">
                  <c:v>43795</c:v>
                </c:pt>
                <c:pt idx="372">
                  <c:v>43796</c:v>
                </c:pt>
                <c:pt idx="373">
                  <c:v>43797</c:v>
                </c:pt>
                <c:pt idx="374">
                  <c:v>43798</c:v>
                </c:pt>
                <c:pt idx="375">
                  <c:v>43799</c:v>
                </c:pt>
                <c:pt idx="376">
                  <c:v>43800</c:v>
                </c:pt>
                <c:pt idx="377">
                  <c:v>43801</c:v>
                </c:pt>
                <c:pt idx="378">
                  <c:v>43802</c:v>
                </c:pt>
                <c:pt idx="379">
                  <c:v>43803</c:v>
                </c:pt>
                <c:pt idx="380">
                  <c:v>43804</c:v>
                </c:pt>
                <c:pt idx="381">
                  <c:v>43805</c:v>
                </c:pt>
                <c:pt idx="382">
                  <c:v>43806</c:v>
                </c:pt>
                <c:pt idx="383">
                  <c:v>43807</c:v>
                </c:pt>
                <c:pt idx="384">
                  <c:v>43808</c:v>
                </c:pt>
                <c:pt idx="385">
                  <c:v>43809</c:v>
                </c:pt>
                <c:pt idx="386">
                  <c:v>43810</c:v>
                </c:pt>
                <c:pt idx="387">
                  <c:v>43811</c:v>
                </c:pt>
                <c:pt idx="388">
                  <c:v>43812</c:v>
                </c:pt>
                <c:pt idx="389">
                  <c:v>43813</c:v>
                </c:pt>
                <c:pt idx="390">
                  <c:v>43814</c:v>
                </c:pt>
                <c:pt idx="391">
                  <c:v>43815</c:v>
                </c:pt>
                <c:pt idx="392">
                  <c:v>43816</c:v>
                </c:pt>
                <c:pt idx="393">
                  <c:v>43817</c:v>
                </c:pt>
                <c:pt idx="394">
                  <c:v>43818</c:v>
                </c:pt>
              </c:numCache>
            </c:numRef>
          </c:cat>
          <c:val>
            <c:numRef>
              <c:f>运行数据!$GK$7:$GK$401</c:f>
              <c:numCache>
                <c:formatCode>0%</c:formatCode>
                <c:ptCount val="395"/>
                <c:pt idx="0">
                  <c:v>0.78430275361369262</c:v>
                </c:pt>
                <c:pt idx="1">
                  <c:v>0.75422872790445705</c:v>
                </c:pt>
                <c:pt idx="2">
                  <c:v>0.74678391209408157</c:v>
                </c:pt>
                <c:pt idx="3">
                  <c:v>0.68028450758138603</c:v>
                </c:pt>
                <c:pt idx="4">
                  <c:v>0.63266929439667541</c:v>
                </c:pt>
                <c:pt idx="5">
                  <c:v>0.70170497773132245</c:v>
                </c:pt>
                <c:pt idx="6">
                  <c:v>0.70067984390128935</c:v>
                </c:pt>
                <c:pt idx="7">
                  <c:v>0.74858051137868709</c:v>
                </c:pt>
                <c:pt idx="8">
                  <c:v>0.71475334826339343</c:v>
                </c:pt>
                <c:pt idx="9">
                  <c:v>0.72470882613045928</c:v>
                </c:pt>
                <c:pt idx="10">
                  <c:v>0.63252193721365124</c:v>
                </c:pt>
                <c:pt idx="11">
                  <c:v>0.55756196623576737</c:v>
                </c:pt>
                <c:pt idx="12">
                  <c:v>0.73021269135268208</c:v>
                </c:pt>
                <c:pt idx="13">
                  <c:v>0.71167033132176094</c:v>
                </c:pt>
                <c:pt idx="14">
                  <c:v>0.69329056723944271</c:v>
                </c:pt>
                <c:pt idx="15">
                  <c:v>0.67411334493421782</c:v>
                </c:pt>
                <c:pt idx="16">
                  <c:v>0.70556423297950555</c:v>
                </c:pt>
                <c:pt idx="17">
                  <c:v>0.72843261355197919</c:v>
                </c:pt>
                <c:pt idx="18">
                  <c:v>0.68037650670137517</c:v>
                </c:pt>
                <c:pt idx="19">
                  <c:v>0.64199180533846445</c:v>
                </c:pt>
                <c:pt idx="20">
                  <c:v>0.69219692689061851</c:v>
                </c:pt>
                <c:pt idx="21">
                  <c:v>0.68687325561504808</c:v>
                </c:pt>
                <c:pt idx="22">
                  <c:v>0.66399959698741973</c:v>
                </c:pt>
                <c:pt idx="23">
                  <c:v>0.5934320331519044</c:v>
                </c:pt>
                <c:pt idx="24">
                  <c:v>0.72656982206340692</c:v>
                </c:pt>
                <c:pt idx="25">
                  <c:v>0.69557448905944685</c:v>
                </c:pt>
                <c:pt idx="26">
                  <c:v>0.66574989276448893</c:v>
                </c:pt>
                <c:pt idx="27">
                  <c:v>0.67996204391208548</c:v>
                </c:pt>
                <c:pt idx="28">
                  <c:v>0.70031649675360996</c:v>
                </c:pt>
                <c:pt idx="29">
                  <c:v>0.6633994519741534</c:v>
                </c:pt>
                <c:pt idx="30">
                  <c:v>0.68318233634682679</c:v>
                </c:pt>
                <c:pt idx="31">
                  <c:v>0.68644037352550247</c:v>
                </c:pt>
                <c:pt idx="32">
                  <c:v>0.69976648466394265</c:v>
                </c:pt>
                <c:pt idx="33">
                  <c:v>0.69047448957658231</c:v>
                </c:pt>
                <c:pt idx="34">
                  <c:v>0.68906284241282645</c:v>
                </c:pt>
                <c:pt idx="35">
                  <c:v>0.69649198456572092</c:v>
                </c:pt>
                <c:pt idx="36">
                  <c:v>0.69335077288360181</c:v>
                </c:pt>
                <c:pt idx="37">
                  <c:v>0.66423890064413016</c:v>
                </c:pt>
                <c:pt idx="38">
                  <c:v>0.67076675026678889</c:v>
                </c:pt>
                <c:pt idx="39">
                  <c:v>0.66073291799331346</c:v>
                </c:pt>
                <c:pt idx="40">
                  <c:v>0.68119458332147209</c:v>
                </c:pt>
                <c:pt idx="41">
                  <c:v>0.67618551759485435</c:v>
                </c:pt>
                <c:pt idx="42">
                  <c:v>0.64843681923046481</c:v>
                </c:pt>
                <c:pt idx="43">
                  <c:v>0.63899496109466536</c:v>
                </c:pt>
                <c:pt idx="44">
                  <c:v>0.66117037638403331</c:v>
                </c:pt>
                <c:pt idx="45">
                  <c:v>0.57944183906619717</c:v>
                </c:pt>
                <c:pt idx="46">
                  <c:v>0.62688090094586202</c:v>
                </c:pt>
                <c:pt idx="47">
                  <c:v>0.59637500263426124</c:v>
                </c:pt>
                <c:pt idx="48">
                  <c:v>0.62346605267936028</c:v>
                </c:pt>
                <c:pt idx="49">
                  <c:v>0.65136318320082598</c:v>
                </c:pt>
                <c:pt idx="50">
                  <c:v>0.63853988623751889</c:v>
                </c:pt>
                <c:pt idx="51">
                  <c:v>0.72329580831428475</c:v>
                </c:pt>
                <c:pt idx="52">
                  <c:v>0.6998984624570298</c:v>
                </c:pt>
                <c:pt idx="53">
                  <c:v>0.74327232813923083</c:v>
                </c:pt>
                <c:pt idx="54">
                  <c:v>0.60612738586409698</c:v>
                </c:pt>
                <c:pt idx="55">
                  <c:v>0.66419004266907988</c:v>
                </c:pt>
                <c:pt idx="56">
                  <c:v>0.70236622840996965</c:v>
                </c:pt>
                <c:pt idx="57">
                  <c:v>0.72283908530816143</c:v>
                </c:pt>
                <c:pt idx="58">
                  <c:v>0.65098906145191204</c:v>
                </c:pt>
                <c:pt idx="59">
                  <c:v>0.65414526241875803</c:v>
                </c:pt>
                <c:pt idx="60">
                  <c:v>0.71912049870449002</c:v>
                </c:pt>
                <c:pt idx="61">
                  <c:v>0.69753796331026607</c:v>
                </c:pt>
                <c:pt idx="62">
                  <c:v>0.67031926648319595</c:v>
                </c:pt>
                <c:pt idx="63">
                  <c:v>0.64217543782567454</c:v>
                </c:pt>
                <c:pt idx="64">
                  <c:v>0.6974041439338392</c:v>
                </c:pt>
                <c:pt idx="65">
                  <c:v>0.7036117864959206</c:v>
                </c:pt>
                <c:pt idx="66">
                  <c:v>0.70748128865095472</c:v>
                </c:pt>
                <c:pt idx="67">
                  <c:v>0.66467470655823213</c:v>
                </c:pt>
                <c:pt idx="68">
                  <c:v>0.64345011611100733</c:v>
                </c:pt>
                <c:pt idx="69">
                  <c:v>0.63959046345258419</c:v>
                </c:pt>
                <c:pt idx="70">
                  <c:v>0.68328023174782937</c:v>
                </c:pt>
                <c:pt idx="71">
                  <c:v>0.68014062959416477</c:v>
                </c:pt>
                <c:pt idx="72">
                  <c:v>0.64046059356332807</c:v>
                </c:pt>
                <c:pt idx="73">
                  <c:v>0.65001295663459202</c:v>
                </c:pt>
                <c:pt idx="74">
                  <c:v>0.70836856876426646</c:v>
                </c:pt>
                <c:pt idx="75">
                  <c:v>0.63641855614018716</c:v>
                </c:pt>
                <c:pt idx="76">
                  <c:v>0.70831829239582511</c:v>
                </c:pt>
                <c:pt idx="77">
                  <c:v>0.58084058452932696</c:v>
                </c:pt>
                <c:pt idx="78">
                  <c:v>0.68281063549865628</c:v>
                </c:pt>
                <c:pt idx="79">
                  <c:v>0.600860079157018</c:v>
                </c:pt>
                <c:pt idx="80">
                  <c:v>0.74024256583400505</c:v>
                </c:pt>
                <c:pt idx="81">
                  <c:v>0.70169762600166041</c:v>
                </c:pt>
                <c:pt idx="82">
                  <c:v>0.61794897071677601</c:v>
                </c:pt>
                <c:pt idx="83">
                  <c:v>0.655957124560961</c:v>
                </c:pt>
                <c:pt idx="84">
                  <c:v>0.65517958419805833</c:v>
                </c:pt>
                <c:pt idx="85">
                  <c:v>0.68176923925685673</c:v>
                </c:pt>
                <c:pt idx="86">
                  <c:v>0.66876368176457768</c:v>
                </c:pt>
                <c:pt idx="87">
                  <c:v>0.65961073836747097</c:v>
                </c:pt>
                <c:pt idx="88">
                  <c:v>0.63567400253977502</c:v>
                </c:pt>
                <c:pt idx="89">
                  <c:v>0.68539211326227412</c:v>
                </c:pt>
                <c:pt idx="90">
                  <c:v>0.70671253700210845</c:v>
                </c:pt>
                <c:pt idx="91">
                  <c:v>0.71985035648814444</c:v>
                </c:pt>
                <c:pt idx="92">
                  <c:v>0.65332470967562517</c:v>
                </c:pt>
                <c:pt idx="93">
                  <c:v>0.7075808177155215</c:v>
                </c:pt>
                <c:pt idx="94">
                  <c:v>0.74685090981749758</c:v>
                </c:pt>
                <c:pt idx="95">
                  <c:v>0.77700617635800107</c:v>
                </c:pt>
                <c:pt idx="96">
                  <c:v>0.67499780244865504</c:v>
                </c:pt>
                <c:pt idx="97">
                  <c:v>0.76268175432324092</c:v>
                </c:pt>
                <c:pt idx="98">
                  <c:v>0.78299233097776311</c:v>
                </c:pt>
                <c:pt idx="99">
                  <c:v>0.76100380267902945</c:v>
                </c:pt>
                <c:pt idx="100">
                  <c:v>0.76785078375433125</c:v>
                </c:pt>
                <c:pt idx="101">
                  <c:v>0.71685327922272324</c:v>
                </c:pt>
                <c:pt idx="102">
                  <c:v>0.73655512457156369</c:v>
                </c:pt>
                <c:pt idx="103">
                  <c:v>0.70917703006579769</c:v>
                </c:pt>
                <c:pt idx="104">
                  <c:v>0.78659178067088009</c:v>
                </c:pt>
                <c:pt idx="105">
                  <c:v>0.69521497845540658</c:v>
                </c:pt>
                <c:pt idx="106">
                  <c:v>0.70782374287037986</c:v>
                </c:pt>
                <c:pt idx="107">
                  <c:v>0.69883536745124131</c:v>
                </c:pt>
                <c:pt idx="108">
                  <c:v>0.7307754608499536</c:v>
                </c:pt>
                <c:pt idx="109">
                  <c:v>0.70517426150438378</c:v>
                </c:pt>
                <c:pt idx="110">
                  <c:v>0.70182565590497992</c:v>
                </c:pt>
                <c:pt idx="111">
                  <c:v>0.68358200759190946</c:v>
                </c:pt>
                <c:pt idx="112">
                  <c:v>0.6995222319179133</c:v>
                </c:pt>
                <c:pt idx="113">
                  <c:v>0.65458614157526607</c:v>
                </c:pt>
                <c:pt idx="114">
                  <c:v>0.70199331481470173</c:v>
                </c:pt>
                <c:pt idx="115">
                  <c:v>0.67973556680813996</c:v>
                </c:pt>
                <c:pt idx="116">
                  <c:v>0.69917434060393557</c:v>
                </c:pt>
                <c:pt idx="117">
                  <c:v>0.70220112405230739</c:v>
                </c:pt>
                <c:pt idx="118">
                  <c:v>0.7140767171697131</c:v>
                </c:pt>
                <c:pt idx="119">
                  <c:v>0.74729747263509716</c:v>
                </c:pt>
                <c:pt idx="120">
                  <c:v>0.70468252618423644</c:v>
                </c:pt>
                <c:pt idx="121">
                  <c:v>0.74009874892436711</c:v>
                </c:pt>
                <c:pt idx="122">
                  <c:v>0.73222285459521408</c:v>
                </c:pt>
                <c:pt idx="123">
                  <c:v>0.69698538778171826</c:v>
                </c:pt>
                <c:pt idx="124">
                  <c:v>0.72267924366355563</c:v>
                </c:pt>
                <c:pt idx="125">
                  <c:v>0.67582800496377604</c:v>
                </c:pt>
                <c:pt idx="126">
                  <c:v>0.70823436930966266</c:v>
                </c:pt>
                <c:pt idx="127">
                  <c:v>0.67448829123163012</c:v>
                </c:pt>
                <c:pt idx="128">
                  <c:v>0.64223944799248311</c:v>
                </c:pt>
                <c:pt idx="129">
                  <c:v>0.65552174481114478</c:v>
                </c:pt>
                <c:pt idx="130">
                  <c:v>0.69973183973739594</c:v>
                </c:pt>
                <c:pt idx="131">
                  <c:v>0.64291974965777243</c:v>
                </c:pt>
                <c:pt idx="132">
                  <c:v>0.73329959249131949</c:v>
                </c:pt>
                <c:pt idx="133">
                  <c:v>0.7024851066054707</c:v>
                </c:pt>
                <c:pt idx="134">
                  <c:v>0.72450199049783315</c:v>
                </c:pt>
                <c:pt idx="135">
                  <c:v>0.7394645686956085</c:v>
                </c:pt>
                <c:pt idx="136">
                  <c:v>0.70140941538298873</c:v>
                </c:pt>
                <c:pt idx="137">
                  <c:v>0.74674025008402867</c:v>
                </c:pt>
                <c:pt idx="138">
                  <c:v>0.74001042814437146</c:v>
                </c:pt>
                <c:pt idx="139">
                  <c:v>0.71384745350615464</c:v>
                </c:pt>
                <c:pt idx="140">
                  <c:v>0.75992484147586437</c:v>
                </c:pt>
                <c:pt idx="141">
                  <c:v>0.70437408139158864</c:v>
                </c:pt>
                <c:pt idx="142">
                  <c:v>0.64004116924985111</c:v>
                </c:pt>
                <c:pt idx="143">
                  <c:v>0.64158361861642543</c:v>
                </c:pt>
                <c:pt idx="144">
                  <c:v>0.63640113546743127</c:v>
                </c:pt>
                <c:pt idx="145">
                  <c:v>0.62624535209933141</c:v>
                </c:pt>
                <c:pt idx="146">
                  <c:v>0.71893433742484969</c:v>
                </c:pt>
                <c:pt idx="147">
                  <c:v>0.67760699136447378</c:v>
                </c:pt>
                <c:pt idx="148">
                  <c:v>0.63636832411881616</c:v>
                </c:pt>
                <c:pt idx="149">
                  <c:v>0.64717292416845407</c:v>
                </c:pt>
                <c:pt idx="150">
                  <c:v>0.70560121297171374</c:v>
                </c:pt>
                <c:pt idx="151">
                  <c:v>0.79190388586446403</c:v>
                </c:pt>
                <c:pt idx="152">
                  <c:v>0.67119025248217445</c:v>
                </c:pt>
                <c:pt idx="153">
                  <c:v>0.66792148610081736</c:v>
                </c:pt>
                <c:pt idx="154">
                  <c:v>0.74971339609290699</c:v>
                </c:pt>
                <c:pt idx="155">
                  <c:v>0.72204865021397091</c:v>
                </c:pt>
                <c:pt idx="156">
                  <c:v>0.6518549002838353</c:v>
                </c:pt>
                <c:pt idx="157">
                  <c:v>0.54278399493243246</c:v>
                </c:pt>
                <c:pt idx="158">
                  <c:v>0.66025670122337932</c:v>
                </c:pt>
                <c:pt idx="159">
                  <c:v>0.7146845176411456</c:v>
                </c:pt>
                <c:pt idx="160">
                  <c:v>0.76774495038190183</c:v>
                </c:pt>
                <c:pt idx="161">
                  <c:v>0.75248491486635083</c:v>
                </c:pt>
                <c:pt idx="162">
                  <c:v>0.77086988944143187</c:v>
                </c:pt>
                <c:pt idx="163">
                  <c:v>0.80994319043212881</c:v>
                </c:pt>
                <c:pt idx="164">
                  <c:v>0.77913357921962789</c:v>
                </c:pt>
                <c:pt idx="165">
                  <c:v>0.7765874687262696</c:v>
                </c:pt>
                <c:pt idx="166">
                  <c:v>0.70229626753889551</c:v>
                </c:pt>
                <c:pt idx="167">
                  <c:v>0.67849860119153971</c:v>
                </c:pt>
                <c:pt idx="168">
                  <c:v>0.7134405397045499</c:v>
                </c:pt>
                <c:pt idx="169">
                  <c:v>0.71645865223531069</c:v>
                </c:pt>
                <c:pt idx="170">
                  <c:v>0.67989671806468821</c:v>
                </c:pt>
                <c:pt idx="171">
                  <c:v>0.71903860066590197</c:v>
                </c:pt>
                <c:pt idx="172">
                  <c:v>0.68459985509797694</c:v>
                </c:pt>
                <c:pt idx="173">
                  <c:v>0.68502365203350868</c:v>
                </c:pt>
                <c:pt idx="174">
                  <c:v>0.68088659838987198</c:v>
                </c:pt>
                <c:pt idx="175">
                  <c:v>0.63156326400181595</c:v>
                </c:pt>
                <c:pt idx="176">
                  <c:v>0.6228600820976905</c:v>
                </c:pt>
                <c:pt idx="177">
                  <c:v>0.73429674324846772</c:v>
                </c:pt>
                <c:pt idx="178">
                  <c:v>0.75277441290099723</c:v>
                </c:pt>
                <c:pt idx="179">
                  <c:v>0.75965946287564079</c:v>
                </c:pt>
                <c:pt idx="180">
                  <c:v>0.59647484009230889</c:v>
                </c:pt>
                <c:pt idx="181">
                  <c:v>0.7224000039980788</c:v>
                </c:pt>
                <c:pt idx="182">
                  <c:v>0.72102700518297846</c:v>
                </c:pt>
                <c:pt idx="183">
                  <c:v>0.75964550654500296</c:v>
                </c:pt>
                <c:pt idx="184">
                  <c:v>0.71680380254393694</c:v>
                </c:pt>
                <c:pt idx="185">
                  <c:v>0.61647585413592165</c:v>
                </c:pt>
                <c:pt idx="186">
                  <c:v>0.67109480850152292</c:v>
                </c:pt>
                <c:pt idx="187">
                  <c:v>0.66810279701288788</c:v>
                </c:pt>
                <c:pt idx="188">
                  <c:v>0.70724322708532039</c:v>
                </c:pt>
                <c:pt idx="189">
                  <c:v>0.7353970706307229</c:v>
                </c:pt>
                <c:pt idx="190">
                  <c:v>0.72037910762992341</c:v>
                </c:pt>
                <c:pt idx="191">
                  <c:v>0.68116246038419714</c:v>
                </c:pt>
                <c:pt idx="192">
                  <c:v>0.69081042516236413</c:v>
                </c:pt>
                <c:pt idx="193">
                  <c:v>0.68407424630135272</c:v>
                </c:pt>
                <c:pt idx="194">
                  <c:v>0.64555779057077034</c:v>
                </c:pt>
                <c:pt idx="195">
                  <c:v>0.71106096771462146</c:v>
                </c:pt>
                <c:pt idx="196">
                  <c:v>0.66320096356496228</c:v>
                </c:pt>
                <c:pt idx="197">
                  <c:v>0.75105918022358886</c:v>
                </c:pt>
                <c:pt idx="198">
                  <c:v>0.699122784499281</c:v>
                </c:pt>
                <c:pt idx="199">
                  <c:v>0.66559328461579037</c:v>
                </c:pt>
                <c:pt idx="200">
                  <c:v>0.62660717776001418</c:v>
                </c:pt>
                <c:pt idx="201">
                  <c:v>0.58175307948652932</c:v>
                </c:pt>
                <c:pt idx="202">
                  <c:v>0.72575631105542504</c:v>
                </c:pt>
                <c:pt idx="203">
                  <c:v>0.67461521061379437</c:v>
                </c:pt>
                <c:pt idx="204">
                  <c:v>0.61643662439117841</c:v>
                </c:pt>
                <c:pt idx="205">
                  <c:v>0.6971288269341992</c:v>
                </c:pt>
                <c:pt idx="206">
                  <c:v>0.58659846028091267</c:v>
                </c:pt>
                <c:pt idx="207">
                  <c:v>0.65534000985429719</c:v>
                </c:pt>
                <c:pt idx="208">
                  <c:v>0.64060285054466293</c:v>
                </c:pt>
                <c:pt idx="209">
                  <c:v>0.67170290459478965</c:v>
                </c:pt>
                <c:pt idx="210">
                  <c:v>0.69198629509545184</c:v>
                </c:pt>
                <c:pt idx="211">
                  <c:v>0.63225748193320674</c:v>
                </c:pt>
                <c:pt idx="212">
                  <c:v>0.62444345676124868</c:v>
                </c:pt>
                <c:pt idx="213">
                  <c:v>0.63211191242255782</c:v>
                </c:pt>
                <c:pt idx="214">
                  <c:v>0.60204875146393411</c:v>
                </c:pt>
                <c:pt idx="215">
                  <c:v>0.66675743403405585</c:v>
                </c:pt>
                <c:pt idx="216">
                  <c:v>0.61878457504479767</c:v>
                </c:pt>
                <c:pt idx="217">
                  <c:v>0.58219715723764909</c:v>
                </c:pt>
                <c:pt idx="218">
                  <c:v>0.70059151085726934</c:v>
                </c:pt>
                <c:pt idx="219">
                  <c:v>0.63714227332866447</c:v>
                </c:pt>
                <c:pt idx="220">
                  <c:v>0.64427337850218991</c:v>
                </c:pt>
                <c:pt idx="221">
                  <c:v>0.70655479547361355</c:v>
                </c:pt>
                <c:pt idx="222">
                  <c:v>0.62390882905362632</c:v>
                </c:pt>
                <c:pt idx="223">
                  <c:v>0.68663520354219765</c:v>
                </c:pt>
                <c:pt idx="224">
                  <c:v>0.60367475165809503</c:v>
                </c:pt>
                <c:pt idx="225">
                  <c:v>0.67022007136677209</c:v>
                </c:pt>
                <c:pt idx="226">
                  <c:v>0.53034071530375471</c:v>
                </c:pt>
                <c:pt idx="227">
                  <c:v>0.60056234408624443</c:v>
                </c:pt>
                <c:pt idx="228">
                  <c:v>0.47052686825804013</c:v>
                </c:pt>
                <c:pt idx="229">
                  <c:v>0.5468900216020478</c:v>
                </c:pt>
                <c:pt idx="230">
                  <c:v>0.53507900648956097</c:v>
                </c:pt>
                <c:pt idx="231">
                  <c:v>0.45943663324132089</c:v>
                </c:pt>
                <c:pt idx="232">
                  <c:v>0.56045425372747903</c:v>
                </c:pt>
                <c:pt idx="233">
                  <c:v>0.49800490179844248</c:v>
                </c:pt>
                <c:pt idx="234">
                  <c:v>0.53928315643952263</c:v>
                </c:pt>
                <c:pt idx="235">
                  <c:v>0.64017819315691293</c:v>
                </c:pt>
                <c:pt idx="236">
                  <c:v>0.67997691849964381</c:v>
                </c:pt>
                <c:pt idx="237">
                  <c:v>0.67195977910129923</c:v>
                </c:pt>
                <c:pt idx="238">
                  <c:v>0.58440106382362078</c:v>
                </c:pt>
                <c:pt idx="239">
                  <c:v>0.69084368511407934</c:v>
                </c:pt>
                <c:pt idx="240">
                  <c:v>0.63045105182598549</c:v>
                </c:pt>
                <c:pt idx="241">
                  <c:v>0.67629877457705623</c:v>
                </c:pt>
                <c:pt idx="242">
                  <c:v>0.60247522876343163</c:v>
                </c:pt>
                <c:pt idx="243">
                  <c:v>0.58866868452317411</c:v>
                </c:pt>
                <c:pt idx="244">
                  <c:v>0.54373164067745416</c:v>
                </c:pt>
                <c:pt idx="245">
                  <c:v>0.58849742836128838</c:v>
                </c:pt>
                <c:pt idx="246">
                  <c:v>0.57096363298261699</c:v>
                </c:pt>
                <c:pt idx="247">
                  <c:v>0.5704111555497916</c:v>
                </c:pt>
                <c:pt idx="248">
                  <c:v>0.54625642097304739</c:v>
                </c:pt>
                <c:pt idx="249">
                  <c:v>0.64810447065094279</c:v>
                </c:pt>
                <c:pt idx="250">
                  <c:v>0.57508394608144453</c:v>
                </c:pt>
                <c:pt idx="251">
                  <c:v>0.54791819926242069</c:v>
                </c:pt>
                <c:pt idx="252">
                  <c:v>0.57006798055093177</c:v>
                </c:pt>
                <c:pt idx="253">
                  <c:v>0.64809275117035015</c:v>
                </c:pt>
                <c:pt idx="254">
                  <c:v>0.61962750651177778</c:v>
                </c:pt>
                <c:pt idx="255">
                  <c:v>0.61106822227603486</c:v>
                </c:pt>
                <c:pt idx="256">
                  <c:v>0.55876462407591165</c:v>
                </c:pt>
                <c:pt idx="257">
                  <c:v>0.54820938667217067</c:v>
                </c:pt>
                <c:pt idx="258">
                  <c:v>0.53504750262841039</c:v>
                </c:pt>
                <c:pt idx="259">
                  <c:v>0.51345921293234631</c:v>
                </c:pt>
                <c:pt idx="260">
                  <c:v>0.51759194762208849</c:v>
                </c:pt>
                <c:pt idx="261">
                  <c:v>0.55023757861225908</c:v>
                </c:pt>
                <c:pt idx="262">
                  <c:v>0.61058646734142086</c:v>
                </c:pt>
                <c:pt idx="263">
                  <c:v>0.48404253013114595</c:v>
                </c:pt>
                <c:pt idx="264">
                  <c:v>0.5804570328560954</c:v>
                </c:pt>
                <c:pt idx="265">
                  <c:v>0.66442103561459298</c:v>
                </c:pt>
                <c:pt idx="266">
                  <c:v>0.48021802137334046</c:v>
                </c:pt>
                <c:pt idx="267">
                  <c:v>0.40695061601401683</c:v>
                </c:pt>
                <c:pt idx="268">
                  <c:v>0.51079089371743347</c:v>
                </c:pt>
                <c:pt idx="269">
                  <c:v>0.49818210653909067</c:v>
                </c:pt>
                <c:pt idx="270">
                  <c:v>0.54332484499919942</c:v>
                </c:pt>
                <c:pt idx="271">
                  <c:v>0.46434914600100363</c:v>
                </c:pt>
                <c:pt idx="272">
                  <c:v>0.51085805745914681</c:v>
                </c:pt>
                <c:pt idx="273">
                  <c:v>0.51908513432332604</c:v>
                </c:pt>
                <c:pt idx="274">
                  <c:v>0.58783846371320003</c:v>
                </c:pt>
                <c:pt idx="275">
                  <c:v>0.6050207951574964</c:v>
                </c:pt>
                <c:pt idx="276">
                  <c:v>0.47792836061027377</c:v>
                </c:pt>
                <c:pt idx="277">
                  <c:v>0.58569322152000503</c:v>
                </c:pt>
                <c:pt idx="278">
                  <c:v>0.57150881147632504</c:v>
                </c:pt>
                <c:pt idx="279">
                  <c:v>0.43308914527825382</c:v>
                </c:pt>
                <c:pt idx="280">
                  <c:v>0.56414948348043814</c:v>
                </c:pt>
                <c:pt idx="281">
                  <c:v>0.50207887446149368</c:v>
                </c:pt>
                <c:pt idx="282">
                  <c:v>0.53703602355605584</c:v>
                </c:pt>
                <c:pt idx="283">
                  <c:v>0.54209716926150509</c:v>
                </c:pt>
                <c:pt idx="284">
                  <c:v>0.47170148848614868</c:v>
                </c:pt>
                <c:pt idx="285">
                  <c:v>0.51176399272193018</c:v>
                </c:pt>
                <c:pt idx="286">
                  <c:v>0.46497078746991305</c:v>
                </c:pt>
                <c:pt idx="287">
                  <c:v>0.49305798133503242</c:v>
                </c:pt>
                <c:pt idx="288">
                  <c:v>0.42254305204925569</c:v>
                </c:pt>
                <c:pt idx="289">
                  <c:v>0.41965127035050609</c:v>
                </c:pt>
                <c:pt idx="290">
                  <c:v>0.41805780536135306</c:v>
                </c:pt>
                <c:pt idx="291">
                  <c:v>0.44506710186908793</c:v>
                </c:pt>
                <c:pt idx="292">
                  <c:v>0.57361659044835078</c:v>
                </c:pt>
                <c:pt idx="293">
                  <c:v>0.47816502779004866</c:v>
                </c:pt>
                <c:pt idx="294">
                  <c:v>0.51348163807646596</c:v>
                </c:pt>
                <c:pt idx="295">
                  <c:v>0.46021632053665051</c:v>
                </c:pt>
                <c:pt idx="296">
                  <c:v>0.4762223924781761</c:v>
                </c:pt>
                <c:pt idx="297">
                  <c:v>0.41476462748815124</c:v>
                </c:pt>
                <c:pt idx="298">
                  <c:v>0.51888840849287221</c:v>
                </c:pt>
                <c:pt idx="299">
                  <c:v>0.47722473749580263</c:v>
                </c:pt>
                <c:pt idx="300">
                  <c:v>0.44117883823172288</c:v>
                </c:pt>
                <c:pt idx="301">
                  <c:v>0.45169644300475098</c:v>
                </c:pt>
                <c:pt idx="302">
                  <c:v>0.4559667261291952</c:v>
                </c:pt>
                <c:pt idx="303">
                  <c:v>0.38989341129560917</c:v>
                </c:pt>
                <c:pt idx="304">
                  <c:v>0.4251416848006554</c:v>
                </c:pt>
                <c:pt idx="305">
                  <c:v>0.40231654292442198</c:v>
                </c:pt>
                <c:pt idx="306">
                  <c:v>0.3829204543690059</c:v>
                </c:pt>
                <c:pt idx="307">
                  <c:v>0.37739010579378518</c:v>
                </c:pt>
                <c:pt idx="308">
                  <c:v>0.38449448931564334</c:v>
                </c:pt>
                <c:pt idx="309">
                  <c:v>0.4590249010722196</c:v>
                </c:pt>
                <c:pt idx="310">
                  <c:v>0.37787895094185042</c:v>
                </c:pt>
                <c:pt idx="311">
                  <c:v>0.35023812920226294</c:v>
                </c:pt>
                <c:pt idx="312">
                  <c:v>0.40963759069485217</c:v>
                </c:pt>
                <c:pt idx="313">
                  <c:v>0.39883855266775614</c:v>
                </c:pt>
                <c:pt idx="314">
                  <c:v>0.36174193542600341</c:v>
                </c:pt>
                <c:pt idx="315">
                  <c:v>0.46916461851998503</c:v>
                </c:pt>
                <c:pt idx="316">
                  <c:v>0.42491539352782104</c:v>
                </c:pt>
                <c:pt idx="317">
                  <c:v>0.37287927651333441</c:v>
                </c:pt>
                <c:pt idx="318">
                  <c:v>0.42546288259563647</c:v>
                </c:pt>
                <c:pt idx="319">
                  <c:v>0.43460619905227305</c:v>
                </c:pt>
                <c:pt idx="320">
                  <c:v>0.45404127153574769</c:v>
                </c:pt>
                <c:pt idx="321">
                  <c:v>0.44677873121252298</c:v>
                </c:pt>
                <c:pt idx="322">
                  <c:v>0.43450815527735209</c:v>
                </c:pt>
                <c:pt idx="323">
                  <c:v>0.33503705112756244</c:v>
                </c:pt>
                <c:pt idx="324">
                  <c:v>0.37137473193101345</c:v>
                </c:pt>
                <c:pt idx="325">
                  <c:v>0.41976661065837662</c:v>
                </c:pt>
                <c:pt idx="326">
                  <c:v>0.4741121074410396</c:v>
                </c:pt>
                <c:pt idx="327">
                  <c:v>0.53193749843461158</c:v>
                </c:pt>
                <c:pt idx="328">
                  <c:v>0.54938557897674745</c:v>
                </c:pt>
                <c:pt idx="329">
                  <c:v>0.51005748013623264</c:v>
                </c:pt>
                <c:pt idx="330">
                  <c:v>0.51358951792708485</c:v>
                </c:pt>
                <c:pt idx="331">
                  <c:v>0.41700736992996656</c:v>
                </c:pt>
                <c:pt idx="332">
                  <c:v>0.43641478909025111</c:v>
                </c:pt>
                <c:pt idx="333">
                  <c:v>0.41199681748090966</c:v>
                </c:pt>
                <c:pt idx="334">
                  <c:v>0.44521839092461823</c:v>
                </c:pt>
                <c:pt idx="335">
                  <c:v>0.44737701110976824</c:v>
                </c:pt>
                <c:pt idx="336">
                  <c:v>0.54015004298531999</c:v>
                </c:pt>
                <c:pt idx="337">
                  <c:v>0.44560526793049549</c:v>
                </c:pt>
                <c:pt idx="338">
                  <c:v>0.38829128720528616</c:v>
                </c:pt>
                <c:pt idx="339">
                  <c:v>0.54147912194812098</c:v>
                </c:pt>
                <c:pt idx="340">
                  <c:v>0.25221839256743306</c:v>
                </c:pt>
                <c:pt idx="341">
                  <c:v>0.4618973444347747</c:v>
                </c:pt>
                <c:pt idx="342">
                  <c:v>0.45577708243567494</c:v>
                </c:pt>
                <c:pt idx="343">
                  <c:v>0.44588100311108214</c:v>
                </c:pt>
                <c:pt idx="344">
                  <c:v>0.5154050930702877</c:v>
                </c:pt>
                <c:pt idx="345">
                  <c:v>0.45160141201522497</c:v>
                </c:pt>
                <c:pt idx="346">
                  <c:v>0.45703690323754531</c:v>
                </c:pt>
                <c:pt idx="347">
                  <c:v>0.49615556448106846</c:v>
                </c:pt>
                <c:pt idx="348">
                  <c:v>0.45995840743015681</c:v>
                </c:pt>
                <c:pt idx="349">
                  <c:v>0.46946265487208161</c:v>
                </c:pt>
                <c:pt idx="350">
                  <c:v>0.44961776998595604</c:v>
                </c:pt>
                <c:pt idx="351">
                  <c:v>0.50140783479979456</c:v>
                </c:pt>
                <c:pt idx="352">
                  <c:v>0.44711944522807179</c:v>
                </c:pt>
                <c:pt idx="353">
                  <c:v>0.51771613789288184</c:v>
                </c:pt>
                <c:pt idx="354">
                  <c:v>0.41353870853640651</c:v>
                </c:pt>
                <c:pt idx="355">
                  <c:v>0.43336258275573658</c:v>
                </c:pt>
                <c:pt idx="356">
                  <c:v>0.45478407320885983</c:v>
                </c:pt>
                <c:pt idx="357">
                  <c:v>0.4619371314065055</c:v>
                </c:pt>
                <c:pt idx="358">
                  <c:v>0.50651710869036171</c:v>
                </c:pt>
                <c:pt idx="359">
                  <c:v>0.56862799904316008</c:v>
                </c:pt>
                <c:pt idx="360">
                  <c:v>0.57256575947576493</c:v>
                </c:pt>
                <c:pt idx="361">
                  <c:v>0.60292861133932663</c:v>
                </c:pt>
                <c:pt idx="362">
                  <c:v>0.48426297093453774</c:v>
                </c:pt>
                <c:pt idx="363">
                  <c:v>0.50247990634840978</c:v>
                </c:pt>
                <c:pt idx="364">
                  <c:v>0.4750503390030012</c:v>
                </c:pt>
                <c:pt idx="365">
                  <c:v>0.41940273063208533</c:v>
                </c:pt>
                <c:pt idx="366">
                  <c:v>0.53498116273487617</c:v>
                </c:pt>
                <c:pt idx="367">
                  <c:v>0.6250556438060173</c:v>
                </c:pt>
                <c:pt idx="368">
                  <c:v>0.68426713557830654</c:v>
                </c:pt>
                <c:pt idx="369">
                  <c:v>0.60551053393785481</c:v>
                </c:pt>
                <c:pt idx="370">
                  <c:v>0.61924094105212135</c:v>
                </c:pt>
                <c:pt idx="371">
                  <c:v>0.61372603034280426</c:v>
                </c:pt>
                <c:pt idx="372">
                  <c:v>0.52938066109452597</c:v>
                </c:pt>
                <c:pt idx="373">
                  <c:v>0.55514134520684399</c:v>
                </c:pt>
                <c:pt idx="374">
                  <c:v>0.62513554948958605</c:v>
                </c:pt>
                <c:pt idx="375">
                  <c:v>0.66964751673755774</c:v>
                </c:pt>
                <c:pt idx="376">
                  <c:v>0.55680978297284245</c:v>
                </c:pt>
                <c:pt idx="377">
                  <c:v>0.56831683884513717</c:v>
                </c:pt>
                <c:pt idx="378">
                  <c:v>0.62911477137958083</c:v>
                </c:pt>
                <c:pt idx="379">
                  <c:v>0.63761458343444533</c:v>
                </c:pt>
                <c:pt idx="380">
                  <c:v>0.69344026656173019</c:v>
                </c:pt>
                <c:pt idx="381">
                  <c:v>0.66584847208486764</c:v>
                </c:pt>
                <c:pt idx="382">
                  <c:v>0.6377208880101839</c:v>
                </c:pt>
                <c:pt idx="383">
                  <c:v>0.66258685422784513</c:v>
                </c:pt>
                <c:pt idx="384">
                  <c:v>0.64271685308181037</c:v>
                </c:pt>
                <c:pt idx="385">
                  <c:v>0.69155011361134977</c:v>
                </c:pt>
                <c:pt idx="386">
                  <c:v>0.63317646340638567</c:v>
                </c:pt>
                <c:pt idx="387">
                  <c:v>0.68453616430227615</c:v>
                </c:pt>
                <c:pt idx="388">
                  <c:v>0.6562784235776844</c:v>
                </c:pt>
                <c:pt idx="389">
                  <c:v>0.62561766219634929</c:v>
                </c:pt>
                <c:pt idx="390">
                  <c:v>0.73439762646433659</c:v>
                </c:pt>
                <c:pt idx="391">
                  <c:v>0.62158257467293954</c:v>
                </c:pt>
                <c:pt idx="392">
                  <c:v>0.63786189942107763</c:v>
                </c:pt>
                <c:pt idx="393">
                  <c:v>0.6318994012841751</c:v>
                </c:pt>
                <c:pt idx="394">
                  <c:v>0.63023904417368004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68-4FE6-AAFB-1B2A0C81B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5563568"/>
        <c:axId val="585569800"/>
      </c:lineChart>
      <c:lineChart>
        <c:grouping val="standard"/>
        <c:varyColors val="0"/>
        <c:ser>
          <c:idx val="1"/>
          <c:order val="1"/>
          <c:tx>
            <c:v>AnR VLR</c:v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运行数据!$A$7:$A$401</c:f>
              <c:numCache>
                <c:formatCode>m/d/yyyy</c:formatCode>
                <c:ptCount val="395"/>
                <c:pt idx="0">
                  <c:v>43424</c:v>
                </c:pt>
                <c:pt idx="1">
                  <c:v>43425</c:v>
                </c:pt>
                <c:pt idx="2">
                  <c:v>43426</c:v>
                </c:pt>
                <c:pt idx="3">
                  <c:v>43427</c:v>
                </c:pt>
                <c:pt idx="4">
                  <c:v>43428</c:v>
                </c:pt>
                <c:pt idx="5">
                  <c:v>43429</c:v>
                </c:pt>
                <c:pt idx="6">
                  <c:v>43430</c:v>
                </c:pt>
                <c:pt idx="7">
                  <c:v>43431</c:v>
                </c:pt>
                <c:pt idx="8">
                  <c:v>43432</c:v>
                </c:pt>
                <c:pt idx="9">
                  <c:v>43433</c:v>
                </c:pt>
                <c:pt idx="10">
                  <c:v>43434</c:v>
                </c:pt>
                <c:pt idx="11">
                  <c:v>43435</c:v>
                </c:pt>
                <c:pt idx="12">
                  <c:v>43436</c:v>
                </c:pt>
                <c:pt idx="13">
                  <c:v>43437</c:v>
                </c:pt>
                <c:pt idx="14">
                  <c:v>43438</c:v>
                </c:pt>
                <c:pt idx="15">
                  <c:v>43439</c:v>
                </c:pt>
                <c:pt idx="16">
                  <c:v>43440</c:v>
                </c:pt>
                <c:pt idx="17">
                  <c:v>43441</c:v>
                </c:pt>
                <c:pt idx="18">
                  <c:v>43442</c:v>
                </c:pt>
                <c:pt idx="19">
                  <c:v>43443</c:v>
                </c:pt>
                <c:pt idx="20">
                  <c:v>43444</c:v>
                </c:pt>
                <c:pt idx="21">
                  <c:v>43445</c:v>
                </c:pt>
                <c:pt idx="22">
                  <c:v>43446</c:v>
                </c:pt>
                <c:pt idx="23">
                  <c:v>43447</c:v>
                </c:pt>
                <c:pt idx="24">
                  <c:v>43448</c:v>
                </c:pt>
                <c:pt idx="25">
                  <c:v>43449</c:v>
                </c:pt>
                <c:pt idx="26">
                  <c:v>43450</c:v>
                </c:pt>
                <c:pt idx="27">
                  <c:v>43451</c:v>
                </c:pt>
                <c:pt idx="28">
                  <c:v>43452</c:v>
                </c:pt>
                <c:pt idx="29">
                  <c:v>43453</c:v>
                </c:pt>
                <c:pt idx="30">
                  <c:v>43454</c:v>
                </c:pt>
                <c:pt idx="31">
                  <c:v>43455</c:v>
                </c:pt>
                <c:pt idx="32">
                  <c:v>43456</c:v>
                </c:pt>
                <c:pt idx="33">
                  <c:v>43457</c:v>
                </c:pt>
                <c:pt idx="34">
                  <c:v>43458</c:v>
                </c:pt>
                <c:pt idx="35">
                  <c:v>43459</c:v>
                </c:pt>
                <c:pt idx="36">
                  <c:v>43460</c:v>
                </c:pt>
                <c:pt idx="37">
                  <c:v>43461</c:v>
                </c:pt>
                <c:pt idx="38">
                  <c:v>43462</c:v>
                </c:pt>
                <c:pt idx="39">
                  <c:v>43463</c:v>
                </c:pt>
                <c:pt idx="40">
                  <c:v>43464</c:v>
                </c:pt>
                <c:pt idx="41">
                  <c:v>43465</c:v>
                </c:pt>
                <c:pt idx="42">
                  <c:v>43466</c:v>
                </c:pt>
                <c:pt idx="43">
                  <c:v>43467</c:v>
                </c:pt>
                <c:pt idx="44">
                  <c:v>43468</c:v>
                </c:pt>
                <c:pt idx="45">
                  <c:v>43469</c:v>
                </c:pt>
                <c:pt idx="46">
                  <c:v>43470</c:v>
                </c:pt>
                <c:pt idx="47">
                  <c:v>43471</c:v>
                </c:pt>
                <c:pt idx="48">
                  <c:v>43472</c:v>
                </c:pt>
                <c:pt idx="49">
                  <c:v>43473</c:v>
                </c:pt>
                <c:pt idx="50">
                  <c:v>43474</c:v>
                </c:pt>
                <c:pt idx="51">
                  <c:v>43475</c:v>
                </c:pt>
                <c:pt idx="52">
                  <c:v>43476</c:v>
                </c:pt>
                <c:pt idx="53">
                  <c:v>43477</c:v>
                </c:pt>
                <c:pt idx="54">
                  <c:v>43478</c:v>
                </c:pt>
                <c:pt idx="55">
                  <c:v>43479</c:v>
                </c:pt>
                <c:pt idx="56">
                  <c:v>43480</c:v>
                </c:pt>
                <c:pt idx="57">
                  <c:v>43481</c:v>
                </c:pt>
                <c:pt idx="58">
                  <c:v>43482</c:v>
                </c:pt>
                <c:pt idx="59">
                  <c:v>43483</c:v>
                </c:pt>
                <c:pt idx="60">
                  <c:v>43484</c:v>
                </c:pt>
                <c:pt idx="61">
                  <c:v>43485</c:v>
                </c:pt>
                <c:pt idx="62">
                  <c:v>43486</c:v>
                </c:pt>
                <c:pt idx="63">
                  <c:v>43487</c:v>
                </c:pt>
                <c:pt idx="64">
                  <c:v>43488</c:v>
                </c:pt>
                <c:pt idx="65">
                  <c:v>43489</c:v>
                </c:pt>
                <c:pt idx="66">
                  <c:v>43490</c:v>
                </c:pt>
                <c:pt idx="67">
                  <c:v>43491</c:v>
                </c:pt>
                <c:pt idx="68">
                  <c:v>43492</c:v>
                </c:pt>
                <c:pt idx="69">
                  <c:v>43493</c:v>
                </c:pt>
                <c:pt idx="70">
                  <c:v>43494</c:v>
                </c:pt>
                <c:pt idx="71">
                  <c:v>43495</c:v>
                </c:pt>
                <c:pt idx="72">
                  <c:v>43496</c:v>
                </c:pt>
                <c:pt idx="73">
                  <c:v>43497</c:v>
                </c:pt>
                <c:pt idx="74">
                  <c:v>43498</c:v>
                </c:pt>
                <c:pt idx="75">
                  <c:v>43499</c:v>
                </c:pt>
                <c:pt idx="76">
                  <c:v>43500</c:v>
                </c:pt>
                <c:pt idx="77">
                  <c:v>43501</c:v>
                </c:pt>
                <c:pt idx="78">
                  <c:v>43502</c:v>
                </c:pt>
                <c:pt idx="79">
                  <c:v>43503</c:v>
                </c:pt>
                <c:pt idx="80">
                  <c:v>43504</c:v>
                </c:pt>
                <c:pt idx="81">
                  <c:v>43505</c:v>
                </c:pt>
                <c:pt idx="82">
                  <c:v>43506</c:v>
                </c:pt>
                <c:pt idx="83">
                  <c:v>43507</c:v>
                </c:pt>
                <c:pt idx="84">
                  <c:v>43508</c:v>
                </c:pt>
                <c:pt idx="85">
                  <c:v>43509</c:v>
                </c:pt>
                <c:pt idx="86">
                  <c:v>43510</c:v>
                </c:pt>
                <c:pt idx="87">
                  <c:v>43511</c:v>
                </c:pt>
                <c:pt idx="88">
                  <c:v>43512</c:v>
                </c:pt>
                <c:pt idx="89">
                  <c:v>43513</c:v>
                </c:pt>
                <c:pt idx="90">
                  <c:v>43514</c:v>
                </c:pt>
                <c:pt idx="91">
                  <c:v>43515</c:v>
                </c:pt>
                <c:pt idx="92">
                  <c:v>43516</c:v>
                </c:pt>
                <c:pt idx="93">
                  <c:v>43517</c:v>
                </c:pt>
                <c:pt idx="94">
                  <c:v>43518</c:v>
                </c:pt>
                <c:pt idx="95">
                  <c:v>43519</c:v>
                </c:pt>
                <c:pt idx="96">
                  <c:v>43520</c:v>
                </c:pt>
                <c:pt idx="97">
                  <c:v>43521</c:v>
                </c:pt>
                <c:pt idx="98">
                  <c:v>43522</c:v>
                </c:pt>
                <c:pt idx="99">
                  <c:v>43523</c:v>
                </c:pt>
                <c:pt idx="100">
                  <c:v>43524</c:v>
                </c:pt>
                <c:pt idx="101">
                  <c:v>43525</c:v>
                </c:pt>
                <c:pt idx="102">
                  <c:v>43526</c:v>
                </c:pt>
                <c:pt idx="103">
                  <c:v>43527</c:v>
                </c:pt>
                <c:pt idx="104">
                  <c:v>43528</c:v>
                </c:pt>
                <c:pt idx="105">
                  <c:v>43529</c:v>
                </c:pt>
                <c:pt idx="106">
                  <c:v>43530</c:v>
                </c:pt>
                <c:pt idx="107">
                  <c:v>43531</c:v>
                </c:pt>
                <c:pt idx="108">
                  <c:v>43532</c:v>
                </c:pt>
                <c:pt idx="109">
                  <c:v>43533</c:v>
                </c:pt>
                <c:pt idx="110">
                  <c:v>43534</c:v>
                </c:pt>
                <c:pt idx="111">
                  <c:v>43535</c:v>
                </c:pt>
                <c:pt idx="112">
                  <c:v>43536</c:v>
                </c:pt>
                <c:pt idx="113">
                  <c:v>43537</c:v>
                </c:pt>
                <c:pt idx="114">
                  <c:v>43538</c:v>
                </c:pt>
                <c:pt idx="115">
                  <c:v>43539</c:v>
                </c:pt>
                <c:pt idx="116">
                  <c:v>43540</c:v>
                </c:pt>
                <c:pt idx="117">
                  <c:v>43541</c:v>
                </c:pt>
                <c:pt idx="118">
                  <c:v>43542</c:v>
                </c:pt>
                <c:pt idx="119">
                  <c:v>43543</c:v>
                </c:pt>
                <c:pt idx="120">
                  <c:v>43544</c:v>
                </c:pt>
                <c:pt idx="121">
                  <c:v>43545</c:v>
                </c:pt>
                <c:pt idx="122">
                  <c:v>43546</c:v>
                </c:pt>
                <c:pt idx="123">
                  <c:v>43547</c:v>
                </c:pt>
                <c:pt idx="124">
                  <c:v>43548</c:v>
                </c:pt>
                <c:pt idx="125">
                  <c:v>43549</c:v>
                </c:pt>
                <c:pt idx="126">
                  <c:v>43550</c:v>
                </c:pt>
                <c:pt idx="127">
                  <c:v>43551</c:v>
                </c:pt>
                <c:pt idx="128">
                  <c:v>43552</c:v>
                </c:pt>
                <c:pt idx="129">
                  <c:v>43553</c:v>
                </c:pt>
                <c:pt idx="130">
                  <c:v>43554</c:v>
                </c:pt>
                <c:pt idx="131">
                  <c:v>43555</c:v>
                </c:pt>
                <c:pt idx="132">
                  <c:v>43556</c:v>
                </c:pt>
                <c:pt idx="133">
                  <c:v>43557</c:v>
                </c:pt>
                <c:pt idx="134">
                  <c:v>43558</c:v>
                </c:pt>
                <c:pt idx="135">
                  <c:v>43559</c:v>
                </c:pt>
                <c:pt idx="136">
                  <c:v>43560</c:v>
                </c:pt>
                <c:pt idx="137">
                  <c:v>43561</c:v>
                </c:pt>
                <c:pt idx="138">
                  <c:v>43562</c:v>
                </c:pt>
                <c:pt idx="139">
                  <c:v>43563</c:v>
                </c:pt>
                <c:pt idx="140">
                  <c:v>43564</c:v>
                </c:pt>
                <c:pt idx="141">
                  <c:v>43565</c:v>
                </c:pt>
                <c:pt idx="142">
                  <c:v>43566</c:v>
                </c:pt>
                <c:pt idx="143">
                  <c:v>43567</c:v>
                </c:pt>
                <c:pt idx="144">
                  <c:v>43568</c:v>
                </c:pt>
                <c:pt idx="145">
                  <c:v>43569</c:v>
                </c:pt>
                <c:pt idx="146">
                  <c:v>43570</c:v>
                </c:pt>
                <c:pt idx="147">
                  <c:v>43571</c:v>
                </c:pt>
                <c:pt idx="148">
                  <c:v>43572</c:v>
                </c:pt>
                <c:pt idx="149">
                  <c:v>43573</c:v>
                </c:pt>
                <c:pt idx="150">
                  <c:v>43574</c:v>
                </c:pt>
                <c:pt idx="151">
                  <c:v>43575</c:v>
                </c:pt>
                <c:pt idx="152">
                  <c:v>43576</c:v>
                </c:pt>
                <c:pt idx="153">
                  <c:v>43577</c:v>
                </c:pt>
                <c:pt idx="154">
                  <c:v>43578</c:v>
                </c:pt>
                <c:pt idx="155">
                  <c:v>43579</c:v>
                </c:pt>
                <c:pt idx="156">
                  <c:v>43580</c:v>
                </c:pt>
                <c:pt idx="157">
                  <c:v>43581</c:v>
                </c:pt>
                <c:pt idx="158">
                  <c:v>43582</c:v>
                </c:pt>
                <c:pt idx="159">
                  <c:v>43583</c:v>
                </c:pt>
                <c:pt idx="160">
                  <c:v>43584</c:v>
                </c:pt>
                <c:pt idx="161">
                  <c:v>43585</c:v>
                </c:pt>
                <c:pt idx="162">
                  <c:v>43586</c:v>
                </c:pt>
                <c:pt idx="163">
                  <c:v>43587</c:v>
                </c:pt>
                <c:pt idx="164">
                  <c:v>43588</c:v>
                </c:pt>
                <c:pt idx="165">
                  <c:v>43589</c:v>
                </c:pt>
                <c:pt idx="166">
                  <c:v>43590</c:v>
                </c:pt>
                <c:pt idx="167">
                  <c:v>43591</c:v>
                </c:pt>
                <c:pt idx="168">
                  <c:v>43592</c:v>
                </c:pt>
                <c:pt idx="169">
                  <c:v>43593</c:v>
                </c:pt>
                <c:pt idx="170">
                  <c:v>43594</c:v>
                </c:pt>
                <c:pt idx="171">
                  <c:v>43595</c:v>
                </c:pt>
                <c:pt idx="172">
                  <c:v>43596</c:v>
                </c:pt>
                <c:pt idx="173">
                  <c:v>43597</c:v>
                </c:pt>
                <c:pt idx="174">
                  <c:v>43598</c:v>
                </c:pt>
                <c:pt idx="175">
                  <c:v>43599</c:v>
                </c:pt>
                <c:pt idx="176">
                  <c:v>43600</c:v>
                </c:pt>
                <c:pt idx="177">
                  <c:v>43601</c:v>
                </c:pt>
                <c:pt idx="178">
                  <c:v>43602</c:v>
                </c:pt>
                <c:pt idx="179">
                  <c:v>43603</c:v>
                </c:pt>
                <c:pt idx="180">
                  <c:v>43604</c:v>
                </c:pt>
                <c:pt idx="181">
                  <c:v>43605</c:v>
                </c:pt>
                <c:pt idx="182">
                  <c:v>43606</c:v>
                </c:pt>
                <c:pt idx="183">
                  <c:v>43607</c:v>
                </c:pt>
                <c:pt idx="184">
                  <c:v>43608</c:v>
                </c:pt>
                <c:pt idx="185">
                  <c:v>43609</c:v>
                </c:pt>
                <c:pt idx="186">
                  <c:v>43610</c:v>
                </c:pt>
                <c:pt idx="187">
                  <c:v>43611</c:v>
                </c:pt>
                <c:pt idx="188">
                  <c:v>43612</c:v>
                </c:pt>
                <c:pt idx="189">
                  <c:v>43613</c:v>
                </c:pt>
                <c:pt idx="190">
                  <c:v>43614</c:v>
                </c:pt>
                <c:pt idx="191">
                  <c:v>43615</c:v>
                </c:pt>
                <c:pt idx="192">
                  <c:v>43616</c:v>
                </c:pt>
                <c:pt idx="193">
                  <c:v>43617</c:v>
                </c:pt>
                <c:pt idx="194">
                  <c:v>43618</c:v>
                </c:pt>
                <c:pt idx="195">
                  <c:v>43619</c:v>
                </c:pt>
                <c:pt idx="196">
                  <c:v>43620</c:v>
                </c:pt>
                <c:pt idx="197">
                  <c:v>43621</c:v>
                </c:pt>
                <c:pt idx="198">
                  <c:v>43622</c:v>
                </c:pt>
                <c:pt idx="199">
                  <c:v>43623</c:v>
                </c:pt>
                <c:pt idx="200">
                  <c:v>43624</c:v>
                </c:pt>
                <c:pt idx="201">
                  <c:v>43625</c:v>
                </c:pt>
                <c:pt idx="202">
                  <c:v>43626</c:v>
                </c:pt>
                <c:pt idx="203">
                  <c:v>43627</c:v>
                </c:pt>
                <c:pt idx="204">
                  <c:v>43628</c:v>
                </c:pt>
                <c:pt idx="205">
                  <c:v>43629</c:v>
                </c:pt>
                <c:pt idx="206">
                  <c:v>43630</c:v>
                </c:pt>
                <c:pt idx="207">
                  <c:v>43631</c:v>
                </c:pt>
                <c:pt idx="208">
                  <c:v>43632</c:v>
                </c:pt>
                <c:pt idx="209">
                  <c:v>43633</c:v>
                </c:pt>
                <c:pt idx="210">
                  <c:v>43634</c:v>
                </c:pt>
                <c:pt idx="211">
                  <c:v>43635</c:v>
                </c:pt>
                <c:pt idx="212">
                  <c:v>43636</c:v>
                </c:pt>
                <c:pt idx="213">
                  <c:v>43637</c:v>
                </c:pt>
                <c:pt idx="214">
                  <c:v>43638</c:v>
                </c:pt>
                <c:pt idx="215">
                  <c:v>43639</c:v>
                </c:pt>
                <c:pt idx="216">
                  <c:v>43640</c:v>
                </c:pt>
                <c:pt idx="217">
                  <c:v>43641</c:v>
                </c:pt>
                <c:pt idx="218">
                  <c:v>43642</c:v>
                </c:pt>
                <c:pt idx="219">
                  <c:v>43643</c:v>
                </c:pt>
                <c:pt idx="220">
                  <c:v>43644</c:v>
                </c:pt>
                <c:pt idx="221">
                  <c:v>43645</c:v>
                </c:pt>
                <c:pt idx="222">
                  <c:v>43646</c:v>
                </c:pt>
                <c:pt idx="223">
                  <c:v>43647</c:v>
                </c:pt>
                <c:pt idx="224">
                  <c:v>43648</c:v>
                </c:pt>
                <c:pt idx="225">
                  <c:v>43649</c:v>
                </c:pt>
                <c:pt idx="226">
                  <c:v>43650</c:v>
                </c:pt>
                <c:pt idx="227">
                  <c:v>43651</c:v>
                </c:pt>
                <c:pt idx="228">
                  <c:v>43652</c:v>
                </c:pt>
                <c:pt idx="229">
                  <c:v>43653</c:v>
                </c:pt>
                <c:pt idx="230">
                  <c:v>43654</c:v>
                </c:pt>
                <c:pt idx="231">
                  <c:v>43655</c:v>
                </c:pt>
                <c:pt idx="232">
                  <c:v>43656</c:v>
                </c:pt>
                <c:pt idx="233">
                  <c:v>43657</c:v>
                </c:pt>
                <c:pt idx="234">
                  <c:v>43658</c:v>
                </c:pt>
                <c:pt idx="235">
                  <c:v>43659</c:v>
                </c:pt>
                <c:pt idx="236">
                  <c:v>43660</c:v>
                </c:pt>
                <c:pt idx="237">
                  <c:v>43661</c:v>
                </c:pt>
                <c:pt idx="238">
                  <c:v>43662</c:v>
                </c:pt>
                <c:pt idx="239">
                  <c:v>43663</c:v>
                </c:pt>
                <c:pt idx="240">
                  <c:v>43664</c:v>
                </c:pt>
                <c:pt idx="241">
                  <c:v>43665</c:v>
                </c:pt>
                <c:pt idx="242">
                  <c:v>43666</c:v>
                </c:pt>
                <c:pt idx="243">
                  <c:v>43667</c:v>
                </c:pt>
                <c:pt idx="244">
                  <c:v>43668</c:v>
                </c:pt>
                <c:pt idx="245">
                  <c:v>43669</c:v>
                </c:pt>
                <c:pt idx="246">
                  <c:v>43670</c:v>
                </c:pt>
                <c:pt idx="247">
                  <c:v>43671</c:v>
                </c:pt>
                <c:pt idx="248">
                  <c:v>43672</c:v>
                </c:pt>
                <c:pt idx="249">
                  <c:v>43673</c:v>
                </c:pt>
                <c:pt idx="250">
                  <c:v>43674</c:v>
                </c:pt>
                <c:pt idx="251">
                  <c:v>43675</c:v>
                </c:pt>
                <c:pt idx="252">
                  <c:v>43676</c:v>
                </c:pt>
                <c:pt idx="253">
                  <c:v>43677</c:v>
                </c:pt>
                <c:pt idx="254">
                  <c:v>43678</c:v>
                </c:pt>
                <c:pt idx="255">
                  <c:v>43679</c:v>
                </c:pt>
                <c:pt idx="256">
                  <c:v>43680</c:v>
                </c:pt>
                <c:pt idx="257">
                  <c:v>43681</c:v>
                </c:pt>
                <c:pt idx="258">
                  <c:v>43682</c:v>
                </c:pt>
                <c:pt idx="259">
                  <c:v>43683</c:v>
                </c:pt>
                <c:pt idx="260">
                  <c:v>43684</c:v>
                </c:pt>
                <c:pt idx="261">
                  <c:v>43685</c:v>
                </c:pt>
                <c:pt idx="262">
                  <c:v>43686</c:v>
                </c:pt>
                <c:pt idx="263">
                  <c:v>43687</c:v>
                </c:pt>
                <c:pt idx="264">
                  <c:v>43688</c:v>
                </c:pt>
                <c:pt idx="265">
                  <c:v>43689</c:v>
                </c:pt>
                <c:pt idx="266">
                  <c:v>43690</c:v>
                </c:pt>
                <c:pt idx="267">
                  <c:v>43691</c:v>
                </c:pt>
                <c:pt idx="268">
                  <c:v>43692</c:v>
                </c:pt>
                <c:pt idx="269">
                  <c:v>43693</c:v>
                </c:pt>
                <c:pt idx="270">
                  <c:v>43694</c:v>
                </c:pt>
                <c:pt idx="271">
                  <c:v>43695</c:v>
                </c:pt>
                <c:pt idx="272">
                  <c:v>43696</c:v>
                </c:pt>
                <c:pt idx="273">
                  <c:v>43697</c:v>
                </c:pt>
                <c:pt idx="274">
                  <c:v>43698</c:v>
                </c:pt>
                <c:pt idx="275">
                  <c:v>43699</c:v>
                </c:pt>
                <c:pt idx="276">
                  <c:v>43700</c:v>
                </c:pt>
                <c:pt idx="277">
                  <c:v>43701</c:v>
                </c:pt>
                <c:pt idx="278">
                  <c:v>43702</c:v>
                </c:pt>
                <c:pt idx="279">
                  <c:v>43703</c:v>
                </c:pt>
                <c:pt idx="280">
                  <c:v>43704</c:v>
                </c:pt>
                <c:pt idx="281">
                  <c:v>43705</c:v>
                </c:pt>
                <c:pt idx="282">
                  <c:v>43706</c:v>
                </c:pt>
                <c:pt idx="283">
                  <c:v>43707</c:v>
                </c:pt>
                <c:pt idx="284">
                  <c:v>43708</c:v>
                </c:pt>
                <c:pt idx="285">
                  <c:v>43709</c:v>
                </c:pt>
                <c:pt idx="286">
                  <c:v>43710</c:v>
                </c:pt>
                <c:pt idx="287">
                  <c:v>43711</c:v>
                </c:pt>
                <c:pt idx="288">
                  <c:v>43712</c:v>
                </c:pt>
                <c:pt idx="289">
                  <c:v>43713</c:v>
                </c:pt>
                <c:pt idx="290">
                  <c:v>43714</c:v>
                </c:pt>
                <c:pt idx="291">
                  <c:v>43715</c:v>
                </c:pt>
                <c:pt idx="292">
                  <c:v>43716</c:v>
                </c:pt>
                <c:pt idx="293">
                  <c:v>43717</c:v>
                </c:pt>
                <c:pt idx="294">
                  <c:v>43718</c:v>
                </c:pt>
                <c:pt idx="295">
                  <c:v>43719</c:v>
                </c:pt>
                <c:pt idx="296">
                  <c:v>43720</c:v>
                </c:pt>
                <c:pt idx="297">
                  <c:v>43721</c:v>
                </c:pt>
                <c:pt idx="298">
                  <c:v>43722</c:v>
                </c:pt>
                <c:pt idx="299">
                  <c:v>43723</c:v>
                </c:pt>
                <c:pt idx="300">
                  <c:v>43724</c:v>
                </c:pt>
                <c:pt idx="301">
                  <c:v>43725</c:v>
                </c:pt>
                <c:pt idx="302">
                  <c:v>43726</c:v>
                </c:pt>
                <c:pt idx="303">
                  <c:v>43727</c:v>
                </c:pt>
                <c:pt idx="304">
                  <c:v>43728</c:v>
                </c:pt>
                <c:pt idx="305">
                  <c:v>43729</c:v>
                </c:pt>
                <c:pt idx="306">
                  <c:v>43730</c:v>
                </c:pt>
                <c:pt idx="307">
                  <c:v>43731</c:v>
                </c:pt>
                <c:pt idx="308">
                  <c:v>43732</c:v>
                </c:pt>
                <c:pt idx="309">
                  <c:v>43733</c:v>
                </c:pt>
                <c:pt idx="310">
                  <c:v>43734</c:v>
                </c:pt>
                <c:pt idx="311">
                  <c:v>43735</c:v>
                </c:pt>
                <c:pt idx="312">
                  <c:v>43736</c:v>
                </c:pt>
                <c:pt idx="313">
                  <c:v>43737</c:v>
                </c:pt>
                <c:pt idx="314">
                  <c:v>43738</c:v>
                </c:pt>
                <c:pt idx="315">
                  <c:v>43739</c:v>
                </c:pt>
                <c:pt idx="316">
                  <c:v>43740</c:v>
                </c:pt>
                <c:pt idx="317">
                  <c:v>43741</c:v>
                </c:pt>
                <c:pt idx="318">
                  <c:v>43742</c:v>
                </c:pt>
                <c:pt idx="319">
                  <c:v>43743</c:v>
                </c:pt>
                <c:pt idx="320">
                  <c:v>43744</c:v>
                </c:pt>
                <c:pt idx="321">
                  <c:v>43745</c:v>
                </c:pt>
                <c:pt idx="322">
                  <c:v>43746</c:v>
                </c:pt>
                <c:pt idx="323">
                  <c:v>43747</c:v>
                </c:pt>
                <c:pt idx="324">
                  <c:v>43748</c:v>
                </c:pt>
                <c:pt idx="325">
                  <c:v>43749</c:v>
                </c:pt>
                <c:pt idx="326">
                  <c:v>43750</c:v>
                </c:pt>
                <c:pt idx="327">
                  <c:v>43751</c:v>
                </c:pt>
                <c:pt idx="328">
                  <c:v>43752</c:v>
                </c:pt>
                <c:pt idx="329">
                  <c:v>43753</c:v>
                </c:pt>
                <c:pt idx="330">
                  <c:v>43754</c:v>
                </c:pt>
                <c:pt idx="331">
                  <c:v>43755</c:v>
                </c:pt>
                <c:pt idx="332">
                  <c:v>43756</c:v>
                </c:pt>
                <c:pt idx="333">
                  <c:v>43757</c:v>
                </c:pt>
                <c:pt idx="334">
                  <c:v>43758</c:v>
                </c:pt>
                <c:pt idx="335">
                  <c:v>43759</c:v>
                </c:pt>
                <c:pt idx="336">
                  <c:v>43760</c:v>
                </c:pt>
                <c:pt idx="337">
                  <c:v>43761</c:v>
                </c:pt>
                <c:pt idx="338">
                  <c:v>43762</c:v>
                </c:pt>
                <c:pt idx="339">
                  <c:v>43763</c:v>
                </c:pt>
                <c:pt idx="340">
                  <c:v>43764</c:v>
                </c:pt>
                <c:pt idx="341">
                  <c:v>43765</c:v>
                </c:pt>
                <c:pt idx="342">
                  <c:v>43766</c:v>
                </c:pt>
                <c:pt idx="343">
                  <c:v>43767</c:v>
                </c:pt>
                <c:pt idx="344">
                  <c:v>43768</c:v>
                </c:pt>
                <c:pt idx="345">
                  <c:v>43769</c:v>
                </c:pt>
                <c:pt idx="346">
                  <c:v>43770</c:v>
                </c:pt>
                <c:pt idx="347">
                  <c:v>43771</c:v>
                </c:pt>
                <c:pt idx="348">
                  <c:v>43772</c:v>
                </c:pt>
                <c:pt idx="349">
                  <c:v>43773</c:v>
                </c:pt>
                <c:pt idx="350">
                  <c:v>43774</c:v>
                </c:pt>
                <c:pt idx="351">
                  <c:v>43775</c:v>
                </c:pt>
                <c:pt idx="352">
                  <c:v>43776</c:v>
                </c:pt>
                <c:pt idx="353">
                  <c:v>43777</c:v>
                </c:pt>
                <c:pt idx="354">
                  <c:v>43778</c:v>
                </c:pt>
                <c:pt idx="355">
                  <c:v>43779</c:v>
                </c:pt>
                <c:pt idx="356">
                  <c:v>43780</c:v>
                </c:pt>
                <c:pt idx="357">
                  <c:v>43781</c:v>
                </c:pt>
                <c:pt idx="358">
                  <c:v>43782</c:v>
                </c:pt>
                <c:pt idx="359">
                  <c:v>43783</c:v>
                </c:pt>
                <c:pt idx="360">
                  <c:v>43784</c:v>
                </c:pt>
                <c:pt idx="361">
                  <c:v>43785</c:v>
                </c:pt>
                <c:pt idx="362">
                  <c:v>43786</c:v>
                </c:pt>
                <c:pt idx="363">
                  <c:v>43787</c:v>
                </c:pt>
                <c:pt idx="364">
                  <c:v>43788</c:v>
                </c:pt>
                <c:pt idx="365">
                  <c:v>43789</c:v>
                </c:pt>
                <c:pt idx="366">
                  <c:v>43790</c:v>
                </c:pt>
                <c:pt idx="367">
                  <c:v>43791</c:v>
                </c:pt>
                <c:pt idx="368">
                  <c:v>43792</c:v>
                </c:pt>
                <c:pt idx="369">
                  <c:v>43793</c:v>
                </c:pt>
                <c:pt idx="370">
                  <c:v>43794</c:v>
                </c:pt>
                <c:pt idx="371">
                  <c:v>43795</c:v>
                </c:pt>
                <c:pt idx="372">
                  <c:v>43796</c:v>
                </c:pt>
                <c:pt idx="373">
                  <c:v>43797</c:v>
                </c:pt>
                <c:pt idx="374">
                  <c:v>43798</c:v>
                </c:pt>
                <c:pt idx="375">
                  <c:v>43799</c:v>
                </c:pt>
                <c:pt idx="376">
                  <c:v>43800</c:v>
                </c:pt>
                <c:pt idx="377">
                  <c:v>43801</c:v>
                </c:pt>
                <c:pt idx="378">
                  <c:v>43802</c:v>
                </c:pt>
                <c:pt idx="379">
                  <c:v>43803</c:v>
                </c:pt>
                <c:pt idx="380">
                  <c:v>43804</c:v>
                </c:pt>
                <c:pt idx="381">
                  <c:v>43805</c:v>
                </c:pt>
                <c:pt idx="382">
                  <c:v>43806</c:v>
                </c:pt>
                <c:pt idx="383">
                  <c:v>43807</c:v>
                </c:pt>
                <c:pt idx="384">
                  <c:v>43808</c:v>
                </c:pt>
                <c:pt idx="385">
                  <c:v>43809</c:v>
                </c:pt>
                <c:pt idx="386">
                  <c:v>43810</c:v>
                </c:pt>
                <c:pt idx="387">
                  <c:v>43811</c:v>
                </c:pt>
                <c:pt idx="388">
                  <c:v>43812</c:v>
                </c:pt>
                <c:pt idx="389">
                  <c:v>43813</c:v>
                </c:pt>
                <c:pt idx="390">
                  <c:v>43814</c:v>
                </c:pt>
                <c:pt idx="391">
                  <c:v>43815</c:v>
                </c:pt>
                <c:pt idx="392">
                  <c:v>43816</c:v>
                </c:pt>
                <c:pt idx="393">
                  <c:v>43817</c:v>
                </c:pt>
                <c:pt idx="394">
                  <c:v>43818</c:v>
                </c:pt>
              </c:numCache>
            </c:numRef>
          </c:cat>
          <c:val>
            <c:numRef>
              <c:f>运行数据!$GH$7:$GH$401</c:f>
              <c:numCache>
                <c:formatCode>0.00</c:formatCode>
                <c:ptCount val="395"/>
                <c:pt idx="0">
                  <c:v>5.6547208658949906</c:v>
                </c:pt>
                <c:pt idx="1">
                  <c:v>5.5845699484060809</c:v>
                </c:pt>
                <c:pt idx="2">
                  <c:v>6.547760934103775</c:v>
                </c:pt>
                <c:pt idx="3">
                  <c:v>5.927249292325862</c:v>
                </c:pt>
                <c:pt idx="4">
                  <c:v>5.6328538385896589</c:v>
                </c:pt>
                <c:pt idx="5">
                  <c:v>6.1113299636575915</c:v>
                </c:pt>
                <c:pt idx="6">
                  <c:v>5.9303404651410796</c:v>
                </c:pt>
                <c:pt idx="7">
                  <c:v>5.9971335862586708</c:v>
                </c:pt>
                <c:pt idx="8">
                  <c:v>5.8149966236396597</c:v>
                </c:pt>
                <c:pt idx="9">
                  <c:v>6.0101497718838779</c:v>
                </c:pt>
                <c:pt idx="10">
                  <c:v>5.2807697869608905</c:v>
                </c:pt>
                <c:pt idx="11">
                  <c:v>5.9010316212716267</c:v>
                </c:pt>
                <c:pt idx="12">
                  <c:v>6.7371674276250353</c:v>
                </c:pt>
                <c:pt idx="13">
                  <c:v>6.412012977619268</c:v>
                </c:pt>
                <c:pt idx="14">
                  <c:v>5.7072025123253463</c:v>
                </c:pt>
                <c:pt idx="15">
                  <c:v>5.4228101120349423</c:v>
                </c:pt>
                <c:pt idx="16">
                  <c:v>6.0351965179344162</c:v>
                </c:pt>
                <c:pt idx="17">
                  <c:v>6.5876762071671751</c:v>
                </c:pt>
                <c:pt idx="18">
                  <c:v>5.7325556139381408</c:v>
                </c:pt>
                <c:pt idx="19">
                  <c:v>6.3952372819985479</c:v>
                </c:pt>
                <c:pt idx="20">
                  <c:v>5.8861555297070627</c:v>
                </c:pt>
                <c:pt idx="21">
                  <c:v>6.0258676722405848</c:v>
                </c:pt>
                <c:pt idx="22">
                  <c:v>6.1978210010670907</c:v>
                </c:pt>
                <c:pt idx="23">
                  <c:v>4.8133023257120842</c:v>
                </c:pt>
                <c:pt idx="24">
                  <c:v>6.0528237380254124</c:v>
                </c:pt>
                <c:pt idx="25">
                  <c:v>5.7984855426256532</c:v>
                </c:pt>
                <c:pt idx="26">
                  <c:v>6.097614000969279</c:v>
                </c:pt>
                <c:pt idx="27">
                  <c:v>5.5914764034243669</c:v>
                </c:pt>
                <c:pt idx="28">
                  <c:v>5.6222824220452141</c:v>
                </c:pt>
                <c:pt idx="29">
                  <c:v>5.9695758866325734</c:v>
                </c:pt>
                <c:pt idx="30">
                  <c:v>6.1651512345134494</c:v>
                </c:pt>
                <c:pt idx="31">
                  <c:v>5.7235376076430695</c:v>
                </c:pt>
                <c:pt idx="32">
                  <c:v>6.0375063617564857</c:v>
                </c:pt>
                <c:pt idx="33">
                  <c:v>5.9393271221428847</c:v>
                </c:pt>
                <c:pt idx="34">
                  <c:v>5.9331220116220695</c:v>
                </c:pt>
                <c:pt idx="35">
                  <c:v>6.3667213933886657</c:v>
                </c:pt>
                <c:pt idx="36">
                  <c:v>6.1205863055220409</c:v>
                </c:pt>
                <c:pt idx="37">
                  <c:v>6.1214305203581914</c:v>
                </c:pt>
                <c:pt idx="38">
                  <c:v>6.3649244689246798</c:v>
                </c:pt>
                <c:pt idx="39">
                  <c:v>6.3834369050140864</c:v>
                </c:pt>
                <c:pt idx="40">
                  <c:v>6.1785096387464691</c:v>
                </c:pt>
                <c:pt idx="41">
                  <c:v>5.8719123755392442</c:v>
                </c:pt>
                <c:pt idx="42">
                  <c:v>5.4328908193900167</c:v>
                </c:pt>
                <c:pt idx="43">
                  <c:v>5.9476442017903013</c:v>
                </c:pt>
                <c:pt idx="44">
                  <c:v>5.6724274868379272</c:v>
                </c:pt>
                <c:pt idx="45">
                  <c:v>6.1696531219175119</c:v>
                </c:pt>
                <c:pt idx="46">
                  <c:v>5.7782363851751111</c:v>
                </c:pt>
                <c:pt idx="47">
                  <c:v>5.5868251639475632</c:v>
                </c:pt>
                <c:pt idx="48">
                  <c:v>5.1603478884031482</c:v>
                </c:pt>
                <c:pt idx="49">
                  <c:v>4.8972673158778379</c:v>
                </c:pt>
                <c:pt idx="50">
                  <c:v>4.5344518399390008</c:v>
                </c:pt>
                <c:pt idx="51">
                  <c:v>5.9414685332204016</c:v>
                </c:pt>
                <c:pt idx="52">
                  <c:v>6.0102558694787112</c:v>
                </c:pt>
                <c:pt idx="53">
                  <c:v>6.1311621992510874</c:v>
                </c:pt>
                <c:pt idx="54">
                  <c:v>4.8781731989637818</c:v>
                </c:pt>
                <c:pt idx="55">
                  <c:v>5.1323043645526418</c:v>
                </c:pt>
                <c:pt idx="56">
                  <c:v>5.5411975063248953</c:v>
                </c:pt>
                <c:pt idx="57">
                  <c:v>6.3977316425396351</c:v>
                </c:pt>
                <c:pt idx="58">
                  <c:v>4.8149823131922123</c:v>
                </c:pt>
                <c:pt idx="59">
                  <c:v>5.3190682398170814</c:v>
                </c:pt>
                <c:pt idx="60">
                  <c:v>6.1821872146232417</c:v>
                </c:pt>
                <c:pt idx="61">
                  <c:v>6.5644121730356941</c:v>
                </c:pt>
                <c:pt idx="62">
                  <c:v>5.6880477463125603</c:v>
                </c:pt>
                <c:pt idx="63">
                  <c:v>5.905755102842166</c:v>
                </c:pt>
                <c:pt idx="64">
                  <c:v>5.6461046272169302</c:v>
                </c:pt>
                <c:pt idx="65">
                  <c:v>6.1318171434836568</c:v>
                </c:pt>
                <c:pt idx="66">
                  <c:v>5.9594951039346586</c:v>
                </c:pt>
                <c:pt idx="67">
                  <c:v>6.4288009180312908</c:v>
                </c:pt>
                <c:pt idx="68">
                  <c:v>5.5787276827165408</c:v>
                </c:pt>
                <c:pt idx="69">
                  <c:v>5.0037762379057105</c:v>
                </c:pt>
                <c:pt idx="70">
                  <c:v>6.0523922041429818</c:v>
                </c:pt>
                <c:pt idx="71">
                  <c:v>6.3043523326149629</c:v>
                </c:pt>
                <c:pt idx="72">
                  <c:v>5.6521955342749468</c:v>
                </c:pt>
                <c:pt idx="73">
                  <c:v>5.1993215735644522</c:v>
                </c:pt>
                <c:pt idx="74">
                  <c:v>6.1018513536547712</c:v>
                </c:pt>
                <c:pt idx="75">
                  <c:v>5.3418090582414726</c:v>
                </c:pt>
                <c:pt idx="76">
                  <c:v>5.8817929814816337</c:v>
                </c:pt>
                <c:pt idx="77">
                  <c:v>5.1698489109667518</c:v>
                </c:pt>
                <c:pt idx="78">
                  <c:v>5.1072537579023827</c:v>
                </c:pt>
                <c:pt idx="79">
                  <c:v>5.604081320374763</c:v>
                </c:pt>
                <c:pt idx="80">
                  <c:v>6.8013589187779457</c:v>
                </c:pt>
                <c:pt idx="81">
                  <c:v>6.6381025813256906</c:v>
                </c:pt>
                <c:pt idx="82">
                  <c:v>5.5896440114750803</c:v>
                </c:pt>
                <c:pt idx="83">
                  <c:v>5.9479822699073965</c:v>
                </c:pt>
                <c:pt idx="84">
                  <c:v>5.1670084782952417</c:v>
                </c:pt>
                <c:pt idx="85">
                  <c:v>5.3044269841132099</c:v>
                </c:pt>
                <c:pt idx="86">
                  <c:v>5.6440865915759861</c:v>
                </c:pt>
                <c:pt idx="87">
                  <c:v>5.9916772249757635</c:v>
                </c:pt>
                <c:pt idx="88">
                  <c:v>6.2325359880938498</c:v>
                </c:pt>
                <c:pt idx="89">
                  <c:v>5.6390485149192298</c:v>
                </c:pt>
                <c:pt idx="90">
                  <c:v>5.642255582265693</c:v>
                </c:pt>
                <c:pt idx="91">
                  <c:v>5.8268799068513788</c:v>
                </c:pt>
                <c:pt idx="92">
                  <c:v>6.1889760290435456</c:v>
                </c:pt>
                <c:pt idx="93">
                  <c:v>6.2175494304129355</c:v>
                </c:pt>
                <c:pt idx="94">
                  <c:v>6.4493780996506489</c:v>
                </c:pt>
                <c:pt idx="95">
                  <c:v>5.9179349952080589</c:v>
                </c:pt>
                <c:pt idx="96">
                  <c:v>5.9005741398816216</c:v>
                </c:pt>
                <c:pt idx="97">
                  <c:v>5.6555639868709893</c:v>
                </c:pt>
                <c:pt idx="98">
                  <c:v>6.5717317835241973</c:v>
                </c:pt>
                <c:pt idx="99">
                  <c:v>6.6740085908251805</c:v>
                </c:pt>
                <c:pt idx="100">
                  <c:v>6.6797278853345894</c:v>
                </c:pt>
                <c:pt idx="101">
                  <c:v>6.2645982014360237</c:v>
                </c:pt>
                <c:pt idx="102">
                  <c:v>6.2951015978973182</c:v>
                </c:pt>
                <c:pt idx="103">
                  <c:v>6.1127558301743932</c:v>
                </c:pt>
                <c:pt idx="104">
                  <c:v>6.5761846603119629</c:v>
                </c:pt>
                <c:pt idx="105">
                  <c:v>5.9151123474292033</c:v>
                </c:pt>
                <c:pt idx="106">
                  <c:v>6.1434735889062315</c:v>
                </c:pt>
                <c:pt idx="107">
                  <c:v>6.1030482516069871</c:v>
                </c:pt>
                <c:pt idx="108">
                  <c:v>5.7685137932508379</c:v>
                </c:pt>
                <c:pt idx="109">
                  <c:v>5.8396450895685996</c:v>
                </c:pt>
                <c:pt idx="110">
                  <c:v>6.0168077351030886</c:v>
                </c:pt>
                <c:pt idx="111">
                  <c:v>5.9803158851928488</c:v>
                </c:pt>
                <c:pt idx="112">
                  <c:v>5.9783422414626717</c:v>
                </c:pt>
                <c:pt idx="113">
                  <c:v>6.160363858721702</c:v>
                </c:pt>
                <c:pt idx="114">
                  <c:v>6.1451282360456876</c:v>
                </c:pt>
                <c:pt idx="115">
                  <c:v>5.9486110045013794</c:v>
                </c:pt>
                <c:pt idx="116">
                  <c:v>0</c:v>
                </c:pt>
                <c:pt idx="117">
                  <c:v>5.0995847850662273</c:v>
                </c:pt>
                <c:pt idx="118">
                  <c:v>6.1701008396449035</c:v>
                </c:pt>
                <c:pt idx="119">
                  <c:v>6.5819010580398256</c:v>
                </c:pt>
                <c:pt idx="120">
                  <c:v>5.7849887948913405</c:v>
                </c:pt>
                <c:pt idx="121">
                  <c:v>5.7840289598120869</c:v>
                </c:pt>
                <c:pt idx="122">
                  <c:v>6.4477596528439554</c:v>
                </c:pt>
                <c:pt idx="123">
                  <c:v>6.1453541774114742</c:v>
                </c:pt>
                <c:pt idx="124">
                  <c:v>6.3791289411012047</c:v>
                </c:pt>
                <c:pt idx="125">
                  <c:v>6.1327968157382493</c:v>
                </c:pt>
                <c:pt idx="126">
                  <c:v>3.8497830555299442</c:v>
                </c:pt>
                <c:pt idx="127">
                  <c:v>5.989238475245557</c:v>
                </c:pt>
                <c:pt idx="128">
                  <c:v>4.8150270656751495</c:v>
                </c:pt>
                <c:pt idx="129">
                  <c:v>4.2706152870508705</c:v>
                </c:pt>
                <c:pt idx="130">
                  <c:v>5.655254674179834</c:v>
                </c:pt>
                <c:pt idx="131">
                  <c:v>5.7069865016884984</c:v>
                </c:pt>
                <c:pt idx="132">
                  <c:v>6.3606471488961347</c:v>
                </c:pt>
                <c:pt idx="133">
                  <c:v>6.2197811201947859</c:v>
                </c:pt>
                <c:pt idx="134">
                  <c:v>6.4917636603096724</c:v>
                </c:pt>
                <c:pt idx="135">
                  <c:v>5.9764821558141152</c:v>
                </c:pt>
                <c:pt idx="136">
                  <c:v>6.3824522586942791</c:v>
                </c:pt>
                <c:pt idx="137">
                  <c:v>6.6642760154323204</c:v>
                </c:pt>
                <c:pt idx="138">
                  <c:v>6.4203086261255695</c:v>
                </c:pt>
                <c:pt idx="139">
                  <c:v>6.3302884971417583</c:v>
                </c:pt>
                <c:pt idx="140">
                  <c:v>5.8781308489363386</c:v>
                </c:pt>
                <c:pt idx="141">
                  <c:v>5.3220861184910859</c:v>
                </c:pt>
                <c:pt idx="142">
                  <c:v>4.0911822598746168</c:v>
                </c:pt>
                <c:pt idx="143">
                  <c:v>3.9648446177571177</c:v>
                </c:pt>
                <c:pt idx="144">
                  <c:v>4.5741988219614065</c:v>
                </c:pt>
                <c:pt idx="145">
                  <c:v>3.3816028249509977</c:v>
                </c:pt>
                <c:pt idx="146">
                  <c:v>5.2953753787590214</c:v>
                </c:pt>
                <c:pt idx="147">
                  <c:v>4.4658241923636934</c:v>
                </c:pt>
                <c:pt idx="148">
                  <c:v>4.1044689486599593</c:v>
                </c:pt>
                <c:pt idx="149">
                  <c:v>3.7993990015492116</c:v>
                </c:pt>
                <c:pt idx="150">
                  <c:v>3.9994774336477232</c:v>
                </c:pt>
                <c:pt idx="151">
                  <c:v>2.1466097810373399</c:v>
                </c:pt>
                <c:pt idx="152">
                  <c:v>3.4200983631327482</c:v>
                </c:pt>
                <c:pt idx="153">
                  <c:v>4.1144281075738709</c:v>
                </c:pt>
                <c:pt idx="154">
                  <c:v>4.7130608606381115</c:v>
                </c:pt>
                <c:pt idx="155">
                  <c:v>5.1139058419063508</c:v>
                </c:pt>
                <c:pt idx="156">
                  <c:v>4.2780541977093716</c:v>
                </c:pt>
                <c:pt idx="157">
                  <c:v>3.7417071697759878</c:v>
                </c:pt>
                <c:pt idx="158">
                  <c:v>4.155076424914439</c:v>
                </c:pt>
                <c:pt idx="159">
                  <c:v>5.3999425957712628</c:v>
                </c:pt>
                <c:pt idx="160">
                  <c:v>5.5016359468011498</c:v>
                </c:pt>
                <c:pt idx="161">
                  <c:v>4.9906254115792485</c:v>
                </c:pt>
                <c:pt idx="162">
                  <c:v>6.1946811749485686</c:v>
                </c:pt>
                <c:pt idx="163">
                  <c:v>6.6042854128493698</c:v>
                </c:pt>
                <c:pt idx="164">
                  <c:v>6.304528367332062</c:v>
                </c:pt>
                <c:pt idx="165">
                  <c:v>6.5180359176837781</c:v>
                </c:pt>
                <c:pt idx="166">
                  <c:v>6.1088730282181594</c:v>
                </c:pt>
                <c:pt idx="167">
                  <c:v>6.460044213778569</c:v>
                </c:pt>
                <c:pt idx="168">
                  <c:v>7.1256964682895632</c:v>
                </c:pt>
                <c:pt idx="169">
                  <c:v>6.3549916761697354</c:v>
                </c:pt>
                <c:pt idx="170">
                  <c:v>6.207146526332588</c:v>
                </c:pt>
                <c:pt idx="171">
                  <c:v>6.9758489754778603</c:v>
                </c:pt>
                <c:pt idx="172">
                  <c:v>6.0027209356955726</c:v>
                </c:pt>
                <c:pt idx="173">
                  <c:v>5.6041960847936165</c:v>
                </c:pt>
                <c:pt idx="174">
                  <c:v>5.3802069465237308</c:v>
                </c:pt>
                <c:pt idx="175">
                  <c:v>5.5958941848572064</c:v>
                </c:pt>
                <c:pt idx="176">
                  <c:v>5.5617330133076894</c:v>
                </c:pt>
                <c:pt idx="177">
                  <c:v>4.9487482529647444</c:v>
                </c:pt>
                <c:pt idx="178">
                  <c:v>5.4339547534786243</c:v>
                </c:pt>
                <c:pt idx="179">
                  <c:v>4.8478070585530295</c:v>
                </c:pt>
                <c:pt idx="180">
                  <c:v>4.6684140421676679</c:v>
                </c:pt>
                <c:pt idx="181">
                  <c:v>4.5915906538628839</c:v>
                </c:pt>
                <c:pt idx="182">
                  <c:v>4.7041053040592269</c:v>
                </c:pt>
                <c:pt idx="183">
                  <c:v>5.065615195918161</c:v>
                </c:pt>
                <c:pt idx="184">
                  <c:v>5.4931130593383966</c:v>
                </c:pt>
                <c:pt idx="185">
                  <c:v>4.6423845617458364</c:v>
                </c:pt>
                <c:pt idx="186">
                  <c:v>5.0514365104059049</c:v>
                </c:pt>
                <c:pt idx="187">
                  <c:v>4.8081231537374016</c:v>
                </c:pt>
                <c:pt idx="188">
                  <c:v>4.9798574193500542</c:v>
                </c:pt>
                <c:pt idx="189">
                  <c:v>5.8403648061453337</c:v>
                </c:pt>
                <c:pt idx="190">
                  <c:v>5.8871975986031391</c:v>
                </c:pt>
                <c:pt idx="191">
                  <c:v>5.7532172208074082</c:v>
                </c:pt>
                <c:pt idx="192">
                  <c:v>5.7161939741609702</c:v>
                </c:pt>
                <c:pt idx="193">
                  <c:v>5.5541485520139702</c:v>
                </c:pt>
                <c:pt idx="194">
                  <c:v>4.6842414161479846</c:v>
                </c:pt>
                <c:pt idx="195">
                  <c:v>5.8101817797242203</c:v>
                </c:pt>
                <c:pt idx="196">
                  <c:v>5.3692414660976047</c:v>
                </c:pt>
                <c:pt idx="197">
                  <c:v>6.402503255610509</c:v>
                </c:pt>
                <c:pt idx="198">
                  <c:v>6.2395010986427204</c:v>
                </c:pt>
                <c:pt idx="199">
                  <c:v>4.9201353547367495</c:v>
                </c:pt>
                <c:pt idx="200">
                  <c:v>4.1196088942899394</c:v>
                </c:pt>
                <c:pt idx="201">
                  <c:v>4.8762899023219273</c:v>
                </c:pt>
                <c:pt idx="202">
                  <c:v>5.5239095553811293</c:v>
                </c:pt>
                <c:pt idx="203">
                  <c:v>4.4731819665291503</c:v>
                </c:pt>
                <c:pt idx="204">
                  <c:v>5.0360248720207856</c:v>
                </c:pt>
                <c:pt idx="205">
                  <c:v>6.4158114677415483</c:v>
                </c:pt>
                <c:pt idx="206">
                  <c:v>5.2276895243210273</c:v>
                </c:pt>
                <c:pt idx="207">
                  <c:v>5.6543987166746561</c:v>
                </c:pt>
                <c:pt idx="208">
                  <c:v>4.9341895661381017</c:v>
                </c:pt>
                <c:pt idx="209">
                  <c:v>5.1535943854755688</c:v>
                </c:pt>
                <c:pt idx="210">
                  <c:v>5.496593292786903</c:v>
                </c:pt>
                <c:pt idx="211">
                  <c:v>5.4831159077714524</c:v>
                </c:pt>
                <c:pt idx="212">
                  <c:v>4.9532886212175633</c:v>
                </c:pt>
                <c:pt idx="213">
                  <c:v>4.5826461148619213</c:v>
                </c:pt>
                <c:pt idx="214">
                  <c:v>3.9176182913495512</c:v>
                </c:pt>
                <c:pt idx="215">
                  <c:v>4.0699570441700414</c:v>
                </c:pt>
                <c:pt idx="216">
                  <c:v>4.517306330325046</c:v>
                </c:pt>
                <c:pt idx="217">
                  <c:v>3.5919616648500265</c:v>
                </c:pt>
                <c:pt idx="218">
                  <c:v>5.1057428267957299</c:v>
                </c:pt>
                <c:pt idx="219">
                  <c:v>4.2511194296011734</c:v>
                </c:pt>
                <c:pt idx="220">
                  <c:v>5.1491653262421897</c:v>
                </c:pt>
                <c:pt idx="221">
                  <c:v>5.7073228129602587</c:v>
                </c:pt>
                <c:pt idx="222">
                  <c:v>5.7483405258867144</c:v>
                </c:pt>
                <c:pt idx="223">
                  <c:v>7.1103364312706887</c:v>
                </c:pt>
                <c:pt idx="224">
                  <c:v>5.4403920829050056</c:v>
                </c:pt>
                <c:pt idx="225">
                  <c:v>5.9694791409908765</c:v>
                </c:pt>
                <c:pt idx="226">
                  <c:v>5.1456068943377193</c:v>
                </c:pt>
                <c:pt idx="227">
                  <c:v>6.1240821462240671</c:v>
                </c:pt>
                <c:pt idx="228">
                  <c:v>5.9239452368982608</c:v>
                </c:pt>
                <c:pt idx="229">
                  <c:v>4.8988053197823707</c:v>
                </c:pt>
                <c:pt idx="230">
                  <c:v>5.1913582356165131</c:v>
                </c:pt>
                <c:pt idx="231">
                  <c:v>4.7052464895196868</c:v>
                </c:pt>
                <c:pt idx="232">
                  <c:v>4.5508654933011492</c:v>
                </c:pt>
                <c:pt idx="233">
                  <c:v>4.4904578379242599</c:v>
                </c:pt>
                <c:pt idx="234">
                  <c:v>4.647426423060466</c:v>
                </c:pt>
                <c:pt idx="235">
                  <c:v>4.6875769268148462</c:v>
                </c:pt>
                <c:pt idx="236">
                  <c:v>5.2414438374023309</c:v>
                </c:pt>
                <c:pt idx="237">
                  <c:v>4.9698957702828332</c:v>
                </c:pt>
                <c:pt idx="238">
                  <c:v>4.8275348418037378</c:v>
                </c:pt>
                <c:pt idx="239">
                  <c:v>4.9104733975385759</c:v>
                </c:pt>
                <c:pt idx="240">
                  <c:v>4.6503792962968244</c:v>
                </c:pt>
                <c:pt idx="241">
                  <c:v>5.0916099064587561</c:v>
                </c:pt>
                <c:pt idx="242">
                  <c:v>5.8756306114409584</c:v>
                </c:pt>
                <c:pt idx="243">
                  <c:v>6.1405691745376956</c:v>
                </c:pt>
                <c:pt idx="244">
                  <c:v>4.8827004579658002</c:v>
                </c:pt>
                <c:pt idx="245">
                  <c:v>5.234140596934246</c:v>
                </c:pt>
                <c:pt idx="246">
                  <c:v>5.9102261365130069</c:v>
                </c:pt>
                <c:pt idx="247">
                  <c:v>5.3831870471955527</c:v>
                </c:pt>
                <c:pt idx="248">
                  <c:v>5.8192954977704945</c:v>
                </c:pt>
                <c:pt idx="249">
                  <c:v>6.5100716275368082</c:v>
                </c:pt>
                <c:pt idx="250">
                  <c:v>5.6755059899295608</c:v>
                </c:pt>
                <c:pt idx="251">
                  <c:v>4.8214170245580856</c:v>
                </c:pt>
                <c:pt idx="252">
                  <c:v>5.2476272027748463</c:v>
                </c:pt>
                <c:pt idx="253">
                  <c:v>6.4839666765612867</c:v>
                </c:pt>
                <c:pt idx="254">
                  <c:v>6.7987181207326675</c:v>
                </c:pt>
                <c:pt idx="255">
                  <c:v>7.2006839538077783</c:v>
                </c:pt>
                <c:pt idx="256">
                  <c:v>6.8599809997677452</c:v>
                </c:pt>
                <c:pt idx="257">
                  <c:v>6.0832431831167257</c:v>
                </c:pt>
                <c:pt idx="258">
                  <c:v>6.4630301087558317</c:v>
                </c:pt>
                <c:pt idx="259">
                  <c:v>5.4446648717758475</c:v>
                </c:pt>
                <c:pt idx="260">
                  <c:v>4.9774739164808457</c:v>
                </c:pt>
                <c:pt idx="261">
                  <c:v>4.9897236945204524</c:v>
                </c:pt>
                <c:pt idx="262">
                  <c:v>5.7095663735183315</c:v>
                </c:pt>
                <c:pt idx="263">
                  <c:v>5.292847881063417</c:v>
                </c:pt>
                <c:pt idx="264">
                  <c:v>5.8049519869672652</c:v>
                </c:pt>
                <c:pt idx="265">
                  <c:v>8.5511799153860757</c:v>
                </c:pt>
                <c:pt idx="266">
                  <c:v>6.5090967385855958</c:v>
                </c:pt>
                <c:pt idx="267">
                  <c:v>6.0811143415526523</c:v>
                </c:pt>
                <c:pt idx="268">
                  <c:v>5.5002142030807457</c:v>
                </c:pt>
                <c:pt idx="269">
                  <c:v>4.8418778579574129</c:v>
                </c:pt>
                <c:pt idx="270">
                  <c:v>5.4361998246400711</c:v>
                </c:pt>
                <c:pt idx="271">
                  <c:v>4.6650871926423649</c:v>
                </c:pt>
                <c:pt idx="272">
                  <c:v>4.7511909380554087</c:v>
                </c:pt>
                <c:pt idx="273">
                  <c:v>4.920994454718552</c:v>
                </c:pt>
                <c:pt idx="274">
                  <c:v>5.0257378607082552</c:v>
                </c:pt>
                <c:pt idx="275">
                  <c:v>5.361104697946967</c:v>
                </c:pt>
                <c:pt idx="276">
                  <c:v>4.172657580845561</c:v>
                </c:pt>
                <c:pt idx="277">
                  <c:v>5.1557612940934039</c:v>
                </c:pt>
                <c:pt idx="278">
                  <c:v>5.7903668415327241</c:v>
                </c:pt>
                <c:pt idx="279">
                  <c:v>5.6715797845028249</c:v>
                </c:pt>
                <c:pt idx="280">
                  <c:v>5.7730477269080183</c:v>
                </c:pt>
                <c:pt idx="281">
                  <c:v>5.3789580698155612</c:v>
                </c:pt>
                <c:pt idx="282">
                  <c:v>6.1972009182698891</c:v>
                </c:pt>
                <c:pt idx="283">
                  <c:v>7.1058953378463494</c:v>
                </c:pt>
                <c:pt idx="284">
                  <c:v>6.4035713536095811</c:v>
                </c:pt>
                <c:pt idx="285">
                  <c:v>6.5545659103995444</c:v>
                </c:pt>
                <c:pt idx="286">
                  <c:v>6.0514879662641894</c:v>
                </c:pt>
                <c:pt idx="287">
                  <c:v>5.3559799922338405</c:v>
                </c:pt>
                <c:pt idx="288">
                  <c:v>5.258327620985586</c:v>
                </c:pt>
                <c:pt idx="289">
                  <c:v>5.5321184227707851</c:v>
                </c:pt>
                <c:pt idx="290">
                  <c:v>5.7272704077688674</c:v>
                </c:pt>
                <c:pt idx="291">
                  <c:v>5.9700703835842956</c:v>
                </c:pt>
                <c:pt idx="292">
                  <c:v>0</c:v>
                </c:pt>
                <c:pt idx="293">
                  <c:v>6.476236056168057</c:v>
                </c:pt>
                <c:pt idx="294">
                  <c:v>6.6813660012501845</c:v>
                </c:pt>
                <c:pt idx="295">
                  <c:v>6.8727831113329341</c:v>
                </c:pt>
                <c:pt idx="296">
                  <c:v>6.8429337871528642</c:v>
                </c:pt>
                <c:pt idx="297">
                  <c:v>6.7329469810890599</c:v>
                </c:pt>
                <c:pt idx="298">
                  <c:v>6.8353333321054395</c:v>
                </c:pt>
                <c:pt idx="299">
                  <c:v>6.6281606052285671</c:v>
                </c:pt>
                <c:pt idx="300">
                  <c:v>6.2091546293663438</c:v>
                </c:pt>
                <c:pt idx="301">
                  <c:v>6.6471449197149735</c:v>
                </c:pt>
                <c:pt idx="302">
                  <c:v>6.9755917905463027</c:v>
                </c:pt>
                <c:pt idx="303">
                  <c:v>7.0145036715212772</c:v>
                </c:pt>
                <c:pt idx="304">
                  <c:v>6.2118526302395267</c:v>
                </c:pt>
                <c:pt idx="305">
                  <c:v>6.3622434170697595</c:v>
                </c:pt>
                <c:pt idx="306">
                  <c:v>6.6991268462653677</c:v>
                </c:pt>
                <c:pt idx="307">
                  <c:v>5.9267364710210089</c:v>
                </c:pt>
                <c:pt idx="308">
                  <c:v>6.7634874359974431</c:v>
                </c:pt>
                <c:pt idx="309">
                  <c:v>7.0180342538798239</c:v>
                </c:pt>
                <c:pt idx="310">
                  <c:v>6.2343812332790529</c:v>
                </c:pt>
                <c:pt idx="311">
                  <c:v>5.8822449694212464</c:v>
                </c:pt>
                <c:pt idx="312">
                  <c:v>6.0840874982998319</c:v>
                </c:pt>
                <c:pt idx="313">
                  <c:v>6.0484773878110047</c:v>
                </c:pt>
                <c:pt idx="314">
                  <c:v>6.0843876267259693</c:v>
                </c:pt>
                <c:pt idx="315">
                  <c:v>6.5236748232473181</c:v>
                </c:pt>
                <c:pt idx="316">
                  <c:v>6.046724939282532</c:v>
                </c:pt>
                <c:pt idx="317">
                  <c:v>6.0567038821101837</c:v>
                </c:pt>
                <c:pt idx="318">
                  <c:v>5.7783376881012822</c:v>
                </c:pt>
                <c:pt idx="319">
                  <c:v>5.5171924162224881</c:v>
                </c:pt>
                <c:pt idx="320">
                  <c:v>6.0243807810212617</c:v>
                </c:pt>
                <c:pt idx="321">
                  <c:v>5.7617669696836833</c:v>
                </c:pt>
                <c:pt idx="322">
                  <c:v>6.0737642434491539</c:v>
                </c:pt>
                <c:pt idx="323">
                  <c:v>4.208359441086329</c:v>
                </c:pt>
                <c:pt idx="324">
                  <c:v>5.6820829461929314</c:v>
                </c:pt>
                <c:pt idx="325">
                  <c:v>6.279072462805896</c:v>
                </c:pt>
                <c:pt idx="326">
                  <c:v>5.9184108568622706</c:v>
                </c:pt>
                <c:pt idx="327">
                  <c:v>6.7031454903242036</c:v>
                </c:pt>
                <c:pt idx="328">
                  <c:v>6.6650492083042865</c:v>
                </c:pt>
                <c:pt idx="329">
                  <c:v>6.1642304166747222</c:v>
                </c:pt>
                <c:pt idx="330">
                  <c:v>5.8402116235394947</c:v>
                </c:pt>
                <c:pt idx="331">
                  <c:v>5.2965690558781953</c:v>
                </c:pt>
                <c:pt idx="332">
                  <c:v>5.8364428402425288</c:v>
                </c:pt>
                <c:pt idx="333">
                  <c:v>5.9601005608114823</c:v>
                </c:pt>
                <c:pt idx="334">
                  <c:v>5.97497780246802</c:v>
                </c:pt>
                <c:pt idx="335">
                  <c:v>5.7902126410314754</c:v>
                </c:pt>
                <c:pt idx="336">
                  <c:v>4.974548602447209</c:v>
                </c:pt>
                <c:pt idx="337">
                  <c:v>6.4034748536907733</c:v>
                </c:pt>
                <c:pt idx="338">
                  <c:v>6.0965077496444344</c:v>
                </c:pt>
                <c:pt idx="339">
                  <c:v>6.9673114845272135</c:v>
                </c:pt>
                <c:pt idx="340">
                  <c:v>5.7569308163195743</c:v>
                </c:pt>
                <c:pt idx="341">
                  <c:v>6.5921811726797834</c:v>
                </c:pt>
                <c:pt idx="342">
                  <c:v>6.2657745636100506</c:v>
                </c:pt>
                <c:pt idx="343">
                  <c:v>5.8503690631257816</c:v>
                </c:pt>
                <c:pt idx="344">
                  <c:v>6.0651493185928222</c:v>
                </c:pt>
                <c:pt idx="345">
                  <c:v>6.177619573425944</c:v>
                </c:pt>
                <c:pt idx="346">
                  <c:v>6.545457551904077</c:v>
                </c:pt>
                <c:pt idx="347">
                  <c:v>7.0841856045096785</c:v>
                </c:pt>
                <c:pt idx="348">
                  <c:v>6.5176078950591991</c:v>
                </c:pt>
                <c:pt idx="349">
                  <c:v>6.9319826779467011</c:v>
                </c:pt>
                <c:pt idx="350">
                  <c:v>6.6166041749390709</c:v>
                </c:pt>
                <c:pt idx="351">
                  <c:v>6.491126848638249</c:v>
                </c:pt>
                <c:pt idx="352">
                  <c:v>6.4161138919084184</c:v>
                </c:pt>
                <c:pt idx="353">
                  <c:v>0</c:v>
                </c:pt>
                <c:pt idx="354">
                  <c:v>6.5263472890728966</c:v>
                </c:pt>
                <c:pt idx="355">
                  <c:v>6.3652245042340034</c:v>
                </c:pt>
                <c:pt idx="356">
                  <c:v>6.1920509091481311</c:v>
                </c:pt>
                <c:pt idx="357">
                  <c:v>5.1382256267596116</c:v>
                </c:pt>
                <c:pt idx="358">
                  <c:v>6.1606135393010764</c:v>
                </c:pt>
                <c:pt idx="359">
                  <c:v>6.5499946113045855</c:v>
                </c:pt>
                <c:pt idx="360">
                  <c:v>8.4985261777728471</c:v>
                </c:pt>
                <c:pt idx="361">
                  <c:v>0</c:v>
                </c:pt>
                <c:pt idx="362">
                  <c:v>7.9810730402396537</c:v>
                </c:pt>
                <c:pt idx="363">
                  <c:v>7.0281675870341047</c:v>
                </c:pt>
                <c:pt idx="364">
                  <c:v>5.0470190874707104</c:v>
                </c:pt>
                <c:pt idx="365">
                  <c:v>4.7738550845064873</c:v>
                </c:pt>
                <c:pt idx="366">
                  <c:v>5.0519841759918007</c:v>
                </c:pt>
                <c:pt idx="367">
                  <c:v>5.0553653336696298</c:v>
                </c:pt>
                <c:pt idx="368">
                  <c:v>6.4409991060572933</c:v>
                </c:pt>
                <c:pt idx="369">
                  <c:v>5.149626827511872</c:v>
                </c:pt>
                <c:pt idx="370">
                  <c:v>5.3346870000225497</c:v>
                </c:pt>
                <c:pt idx="371">
                  <c:v>5.6834893770651176</c:v>
                </c:pt>
                <c:pt idx="372">
                  <c:v>5.0691775861263695</c:v>
                </c:pt>
                <c:pt idx="373">
                  <c:v>4.3233121634134841</c:v>
                </c:pt>
                <c:pt idx="374">
                  <c:v>4.6930612813370471</c:v>
                </c:pt>
                <c:pt idx="375">
                  <c:v>4.5483969100152244</c:v>
                </c:pt>
                <c:pt idx="376">
                  <c:v>4.3651669405105231</c:v>
                </c:pt>
                <c:pt idx="377">
                  <c:v>4.3096669778994734</c:v>
                </c:pt>
                <c:pt idx="378">
                  <c:v>4.4137471831837587</c:v>
                </c:pt>
                <c:pt idx="379">
                  <c:v>4.2656045369854585</c:v>
                </c:pt>
                <c:pt idx="380">
                  <c:v>4.9504201535835506</c:v>
                </c:pt>
                <c:pt idx="381">
                  <c:v>4.6410834004171813</c:v>
                </c:pt>
                <c:pt idx="382">
                  <c:v>4.6012477064769071</c:v>
                </c:pt>
                <c:pt idx="383">
                  <c:v>4.7280505418200276</c:v>
                </c:pt>
                <c:pt idx="384">
                  <c:v>4.8220707382895309</c:v>
                </c:pt>
                <c:pt idx="385">
                  <c:v>5.1102610842574494</c:v>
                </c:pt>
                <c:pt idx="386">
                  <c:v>4.8738877595716037</c:v>
                </c:pt>
                <c:pt idx="387">
                  <c:v>5.0221768135731484</c:v>
                </c:pt>
                <c:pt idx="388">
                  <c:v>5.0704900941308191</c:v>
                </c:pt>
                <c:pt idx="389">
                  <c:v>4.7666042202366485</c:v>
                </c:pt>
                <c:pt idx="390">
                  <c:v>5.5451515445910635</c:v>
                </c:pt>
                <c:pt idx="391">
                  <c:v>4.4988375422357487</c:v>
                </c:pt>
                <c:pt idx="392">
                  <c:v>4.4354886941963514</c:v>
                </c:pt>
                <c:pt idx="393">
                  <c:v>3.9631066373545756</c:v>
                </c:pt>
                <c:pt idx="394">
                  <c:v>4.0549315133017547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68-4FE6-AAFB-1B2A0C81B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576432"/>
        <c:axId val="514576760"/>
      </c:lineChart>
      <c:dateAx>
        <c:axId val="585563568"/>
        <c:scaling>
          <c:orientation val="minMax"/>
          <c:min val="43435"/>
        </c:scaling>
        <c:delete val="0"/>
        <c:axPos val="b"/>
        <c:numFmt formatCode="yyyy/m/d;@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1920000" spcFirstLastPara="1" vertOverflow="ellipsis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5569800"/>
        <c:crosses val="autoZero"/>
        <c:auto val="1"/>
        <c:lblOffset val="100"/>
        <c:baseTimeUnit val="days"/>
      </c:dateAx>
      <c:valAx>
        <c:axId val="585569800"/>
        <c:scaling>
          <c:orientation val="minMax"/>
          <c:max val="1.2"/>
          <c:min val="0"/>
        </c:scaling>
        <c:delete val="0"/>
        <c:axPos val="l"/>
        <c:majorGridlines>
          <c:spPr>
            <a:ln w="0" cap="flat" cmpd="sng" algn="ctr">
              <a:solidFill>
                <a:schemeClr val="tx1"/>
              </a:solidFill>
              <a:prstDash val="sysDash"/>
              <a:round/>
            </a:ln>
            <a:effectLst/>
          </c:spPr>
        </c:majorGridlines>
        <c:numFmt formatCode="0%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5563568"/>
        <c:crosses val="autoZero"/>
        <c:crossBetween val="between"/>
      </c:valAx>
      <c:dateAx>
        <c:axId val="51457643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514576760"/>
        <c:crosses val="autoZero"/>
        <c:auto val="1"/>
        <c:lblOffset val="100"/>
        <c:baseTimeUnit val="days"/>
      </c:dateAx>
      <c:valAx>
        <c:axId val="514576760"/>
        <c:scaling>
          <c:orientation val="minMax"/>
        </c:scaling>
        <c:delete val="0"/>
        <c:axPos val="r"/>
        <c:numFmt formatCode="0.00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4576432"/>
        <c:crosses val="max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4816945507514702"/>
          <c:y val="9.8068362142523402E-2"/>
          <c:w val="0.25311587469591601"/>
          <c:h val="3.76117089552841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744131770298"/>
          <c:y val="0.135958411152135"/>
          <c:w val="0.74302511592713705"/>
          <c:h val="0.58400446748072099"/>
        </c:manualLayout>
      </c:layout>
      <c:lineChart>
        <c:grouping val="standard"/>
        <c:varyColors val="0"/>
        <c:ser>
          <c:idx val="0"/>
          <c:order val="0"/>
          <c:tx>
            <c:v>Ar1 F/M</c:v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运行数据!$A$7:$A$355</c:f>
              <c:numCache>
                <c:formatCode>m/d/yyyy</c:formatCode>
                <c:ptCount val="349"/>
                <c:pt idx="0">
                  <c:v>43424</c:v>
                </c:pt>
                <c:pt idx="1">
                  <c:v>43425</c:v>
                </c:pt>
                <c:pt idx="2">
                  <c:v>43426</c:v>
                </c:pt>
                <c:pt idx="3">
                  <c:v>43427</c:v>
                </c:pt>
                <c:pt idx="4">
                  <c:v>43428</c:v>
                </c:pt>
                <c:pt idx="5">
                  <c:v>43429</c:v>
                </c:pt>
                <c:pt idx="6">
                  <c:v>43430</c:v>
                </c:pt>
                <c:pt idx="7">
                  <c:v>43431</c:v>
                </c:pt>
                <c:pt idx="8">
                  <c:v>43432</c:v>
                </c:pt>
                <c:pt idx="9">
                  <c:v>43433</c:v>
                </c:pt>
                <c:pt idx="10">
                  <c:v>43434</c:v>
                </c:pt>
                <c:pt idx="11">
                  <c:v>43435</c:v>
                </c:pt>
                <c:pt idx="12">
                  <c:v>43436</c:v>
                </c:pt>
                <c:pt idx="13">
                  <c:v>43437</c:v>
                </c:pt>
                <c:pt idx="14">
                  <c:v>43438</c:v>
                </c:pt>
                <c:pt idx="15">
                  <c:v>43439</c:v>
                </c:pt>
                <c:pt idx="16">
                  <c:v>43440</c:v>
                </c:pt>
                <c:pt idx="17">
                  <c:v>43441</c:v>
                </c:pt>
                <c:pt idx="18">
                  <c:v>43442</c:v>
                </c:pt>
                <c:pt idx="19">
                  <c:v>43443</c:v>
                </c:pt>
                <c:pt idx="20">
                  <c:v>43444</c:v>
                </c:pt>
                <c:pt idx="21">
                  <c:v>43445</c:v>
                </c:pt>
                <c:pt idx="22">
                  <c:v>43446</c:v>
                </c:pt>
                <c:pt idx="23">
                  <c:v>43447</c:v>
                </c:pt>
                <c:pt idx="24">
                  <c:v>43448</c:v>
                </c:pt>
                <c:pt idx="25">
                  <c:v>43449</c:v>
                </c:pt>
                <c:pt idx="26">
                  <c:v>43450</c:v>
                </c:pt>
                <c:pt idx="27">
                  <c:v>43451</c:v>
                </c:pt>
                <c:pt idx="28">
                  <c:v>43452</c:v>
                </c:pt>
                <c:pt idx="29">
                  <c:v>43453</c:v>
                </c:pt>
                <c:pt idx="30">
                  <c:v>43454</c:v>
                </c:pt>
                <c:pt idx="31">
                  <c:v>43455</c:v>
                </c:pt>
                <c:pt idx="32">
                  <c:v>43456</c:v>
                </c:pt>
                <c:pt idx="33">
                  <c:v>43457</c:v>
                </c:pt>
                <c:pt idx="34">
                  <c:v>43458</c:v>
                </c:pt>
                <c:pt idx="35">
                  <c:v>43459</c:v>
                </c:pt>
                <c:pt idx="36">
                  <c:v>43460</c:v>
                </c:pt>
                <c:pt idx="37">
                  <c:v>43461</c:v>
                </c:pt>
                <c:pt idx="38">
                  <c:v>43462</c:v>
                </c:pt>
                <c:pt idx="39">
                  <c:v>43463</c:v>
                </c:pt>
                <c:pt idx="40">
                  <c:v>43464</c:v>
                </c:pt>
                <c:pt idx="41">
                  <c:v>43465</c:v>
                </c:pt>
                <c:pt idx="42">
                  <c:v>43466</c:v>
                </c:pt>
                <c:pt idx="43">
                  <c:v>43467</c:v>
                </c:pt>
                <c:pt idx="44">
                  <c:v>43468</c:v>
                </c:pt>
                <c:pt idx="45">
                  <c:v>43469</c:v>
                </c:pt>
                <c:pt idx="46">
                  <c:v>43470</c:v>
                </c:pt>
                <c:pt idx="47">
                  <c:v>43471</c:v>
                </c:pt>
                <c:pt idx="48">
                  <c:v>43472</c:v>
                </c:pt>
                <c:pt idx="49">
                  <c:v>43473</c:v>
                </c:pt>
                <c:pt idx="50">
                  <c:v>43474</c:v>
                </c:pt>
                <c:pt idx="51">
                  <c:v>43475</c:v>
                </c:pt>
                <c:pt idx="52">
                  <c:v>43476</c:v>
                </c:pt>
                <c:pt idx="53">
                  <c:v>43477</c:v>
                </c:pt>
                <c:pt idx="54">
                  <c:v>43478</c:v>
                </c:pt>
                <c:pt idx="55">
                  <c:v>43479</c:v>
                </c:pt>
                <c:pt idx="56">
                  <c:v>43480</c:v>
                </c:pt>
                <c:pt idx="57">
                  <c:v>43481</c:v>
                </c:pt>
                <c:pt idx="58">
                  <c:v>43482</c:v>
                </c:pt>
                <c:pt idx="59">
                  <c:v>43483</c:v>
                </c:pt>
                <c:pt idx="60">
                  <c:v>43484</c:v>
                </c:pt>
                <c:pt idx="61">
                  <c:v>43485</c:v>
                </c:pt>
                <c:pt idx="62">
                  <c:v>43486</c:v>
                </c:pt>
                <c:pt idx="63">
                  <c:v>43487</c:v>
                </c:pt>
                <c:pt idx="64">
                  <c:v>43488</c:v>
                </c:pt>
                <c:pt idx="65">
                  <c:v>43489</c:v>
                </c:pt>
                <c:pt idx="66">
                  <c:v>43490</c:v>
                </c:pt>
                <c:pt idx="67">
                  <c:v>43491</c:v>
                </c:pt>
                <c:pt idx="68">
                  <c:v>43492</c:v>
                </c:pt>
                <c:pt idx="69">
                  <c:v>43493</c:v>
                </c:pt>
                <c:pt idx="70">
                  <c:v>43494</c:v>
                </c:pt>
                <c:pt idx="71">
                  <c:v>43495</c:v>
                </c:pt>
                <c:pt idx="72">
                  <c:v>43496</c:v>
                </c:pt>
                <c:pt idx="73">
                  <c:v>43497</c:v>
                </c:pt>
                <c:pt idx="74">
                  <c:v>43498</c:v>
                </c:pt>
                <c:pt idx="75">
                  <c:v>43499</c:v>
                </c:pt>
                <c:pt idx="76">
                  <c:v>43500</c:v>
                </c:pt>
                <c:pt idx="77">
                  <c:v>43501</c:v>
                </c:pt>
                <c:pt idx="78">
                  <c:v>43502</c:v>
                </c:pt>
                <c:pt idx="79">
                  <c:v>43503</c:v>
                </c:pt>
                <c:pt idx="80">
                  <c:v>43504</c:v>
                </c:pt>
                <c:pt idx="81">
                  <c:v>43505</c:v>
                </c:pt>
                <c:pt idx="82">
                  <c:v>43506</c:v>
                </c:pt>
                <c:pt idx="83">
                  <c:v>43507</c:v>
                </c:pt>
                <c:pt idx="84">
                  <c:v>43508</c:v>
                </c:pt>
                <c:pt idx="85">
                  <c:v>43509</c:v>
                </c:pt>
                <c:pt idx="86">
                  <c:v>43510</c:v>
                </c:pt>
                <c:pt idx="87">
                  <c:v>43511</c:v>
                </c:pt>
                <c:pt idx="88">
                  <c:v>43512</c:v>
                </c:pt>
                <c:pt idx="89">
                  <c:v>43513</c:v>
                </c:pt>
                <c:pt idx="90">
                  <c:v>43514</c:v>
                </c:pt>
                <c:pt idx="91">
                  <c:v>43515</c:v>
                </c:pt>
                <c:pt idx="92">
                  <c:v>43516</c:v>
                </c:pt>
                <c:pt idx="93">
                  <c:v>43517</c:v>
                </c:pt>
                <c:pt idx="94">
                  <c:v>43518</c:v>
                </c:pt>
                <c:pt idx="95">
                  <c:v>43519</c:v>
                </c:pt>
                <c:pt idx="96">
                  <c:v>43520</c:v>
                </c:pt>
                <c:pt idx="97">
                  <c:v>43521</c:v>
                </c:pt>
                <c:pt idx="98">
                  <c:v>43522</c:v>
                </c:pt>
                <c:pt idx="99">
                  <c:v>43523</c:v>
                </c:pt>
                <c:pt idx="100">
                  <c:v>43524</c:v>
                </c:pt>
                <c:pt idx="101">
                  <c:v>43525</c:v>
                </c:pt>
                <c:pt idx="102">
                  <c:v>43526</c:v>
                </c:pt>
                <c:pt idx="103">
                  <c:v>43527</c:v>
                </c:pt>
                <c:pt idx="104">
                  <c:v>43528</c:v>
                </c:pt>
                <c:pt idx="105">
                  <c:v>43529</c:v>
                </c:pt>
                <c:pt idx="106">
                  <c:v>43530</c:v>
                </c:pt>
                <c:pt idx="107">
                  <c:v>43531</c:v>
                </c:pt>
                <c:pt idx="108">
                  <c:v>43532</c:v>
                </c:pt>
                <c:pt idx="109">
                  <c:v>43533</c:v>
                </c:pt>
                <c:pt idx="110">
                  <c:v>43534</c:v>
                </c:pt>
                <c:pt idx="111">
                  <c:v>43535</c:v>
                </c:pt>
                <c:pt idx="112">
                  <c:v>43536</c:v>
                </c:pt>
                <c:pt idx="113">
                  <c:v>43537</c:v>
                </c:pt>
                <c:pt idx="114">
                  <c:v>43538</c:v>
                </c:pt>
                <c:pt idx="115">
                  <c:v>43539</c:v>
                </c:pt>
                <c:pt idx="116">
                  <c:v>43540</c:v>
                </c:pt>
                <c:pt idx="117">
                  <c:v>43541</c:v>
                </c:pt>
                <c:pt idx="118">
                  <c:v>43542</c:v>
                </c:pt>
                <c:pt idx="119">
                  <c:v>43543</c:v>
                </c:pt>
                <c:pt idx="120">
                  <c:v>43544</c:v>
                </c:pt>
                <c:pt idx="121">
                  <c:v>43545</c:v>
                </c:pt>
                <c:pt idx="122">
                  <c:v>43546</c:v>
                </c:pt>
                <c:pt idx="123">
                  <c:v>43547</c:v>
                </c:pt>
                <c:pt idx="124">
                  <c:v>43548</c:v>
                </c:pt>
                <c:pt idx="125">
                  <c:v>43549</c:v>
                </c:pt>
                <c:pt idx="126">
                  <c:v>43550</c:v>
                </c:pt>
                <c:pt idx="127">
                  <c:v>43551</c:v>
                </c:pt>
                <c:pt idx="128">
                  <c:v>43552</c:v>
                </c:pt>
                <c:pt idx="129">
                  <c:v>43553</c:v>
                </c:pt>
                <c:pt idx="130">
                  <c:v>43554</c:v>
                </c:pt>
                <c:pt idx="131">
                  <c:v>43555</c:v>
                </c:pt>
                <c:pt idx="132">
                  <c:v>43556</c:v>
                </c:pt>
                <c:pt idx="133">
                  <c:v>43557</c:v>
                </c:pt>
                <c:pt idx="134">
                  <c:v>43558</c:v>
                </c:pt>
                <c:pt idx="135">
                  <c:v>43559</c:v>
                </c:pt>
                <c:pt idx="136">
                  <c:v>43560</c:v>
                </c:pt>
                <c:pt idx="137">
                  <c:v>43561</c:v>
                </c:pt>
                <c:pt idx="138">
                  <c:v>43562</c:v>
                </c:pt>
                <c:pt idx="139">
                  <c:v>43563</c:v>
                </c:pt>
                <c:pt idx="140">
                  <c:v>43564</c:v>
                </c:pt>
                <c:pt idx="141">
                  <c:v>43565</c:v>
                </c:pt>
                <c:pt idx="142">
                  <c:v>43566</c:v>
                </c:pt>
                <c:pt idx="143">
                  <c:v>43567</c:v>
                </c:pt>
                <c:pt idx="144">
                  <c:v>43568</c:v>
                </c:pt>
                <c:pt idx="145">
                  <c:v>43569</c:v>
                </c:pt>
                <c:pt idx="146">
                  <c:v>43570</c:v>
                </c:pt>
                <c:pt idx="147">
                  <c:v>43571</c:v>
                </c:pt>
                <c:pt idx="148">
                  <c:v>43572</c:v>
                </c:pt>
                <c:pt idx="149">
                  <c:v>43573</c:v>
                </c:pt>
                <c:pt idx="150">
                  <c:v>43574</c:v>
                </c:pt>
                <c:pt idx="151">
                  <c:v>43575</c:v>
                </c:pt>
                <c:pt idx="152">
                  <c:v>43576</c:v>
                </c:pt>
                <c:pt idx="153">
                  <c:v>43577</c:v>
                </c:pt>
                <c:pt idx="154">
                  <c:v>43578</c:v>
                </c:pt>
                <c:pt idx="155">
                  <c:v>43579</c:v>
                </c:pt>
                <c:pt idx="156">
                  <c:v>43580</c:v>
                </c:pt>
                <c:pt idx="157">
                  <c:v>43581</c:v>
                </c:pt>
                <c:pt idx="158">
                  <c:v>43582</c:v>
                </c:pt>
                <c:pt idx="159">
                  <c:v>43583</c:v>
                </c:pt>
                <c:pt idx="160">
                  <c:v>43584</c:v>
                </c:pt>
                <c:pt idx="161">
                  <c:v>43585</c:v>
                </c:pt>
                <c:pt idx="162">
                  <c:v>43586</c:v>
                </c:pt>
                <c:pt idx="163">
                  <c:v>43587</c:v>
                </c:pt>
                <c:pt idx="164">
                  <c:v>43588</c:v>
                </c:pt>
                <c:pt idx="165">
                  <c:v>43589</c:v>
                </c:pt>
                <c:pt idx="166">
                  <c:v>43590</c:v>
                </c:pt>
                <c:pt idx="167">
                  <c:v>43591</c:v>
                </c:pt>
                <c:pt idx="168">
                  <c:v>43592</c:v>
                </c:pt>
                <c:pt idx="169">
                  <c:v>43593</c:v>
                </c:pt>
                <c:pt idx="170">
                  <c:v>43594</c:v>
                </c:pt>
                <c:pt idx="171">
                  <c:v>43595</c:v>
                </c:pt>
                <c:pt idx="172">
                  <c:v>43596</c:v>
                </c:pt>
                <c:pt idx="173">
                  <c:v>43597</c:v>
                </c:pt>
                <c:pt idx="174">
                  <c:v>43598</c:v>
                </c:pt>
                <c:pt idx="175">
                  <c:v>43599</c:v>
                </c:pt>
                <c:pt idx="176">
                  <c:v>43600</c:v>
                </c:pt>
                <c:pt idx="177">
                  <c:v>43601</c:v>
                </c:pt>
                <c:pt idx="178">
                  <c:v>43602</c:v>
                </c:pt>
                <c:pt idx="179">
                  <c:v>43603</c:v>
                </c:pt>
                <c:pt idx="180">
                  <c:v>43604</c:v>
                </c:pt>
                <c:pt idx="181">
                  <c:v>43605</c:v>
                </c:pt>
                <c:pt idx="182">
                  <c:v>43606</c:v>
                </c:pt>
                <c:pt idx="183">
                  <c:v>43607</c:v>
                </c:pt>
                <c:pt idx="184">
                  <c:v>43608</c:v>
                </c:pt>
                <c:pt idx="185">
                  <c:v>43609</c:v>
                </c:pt>
                <c:pt idx="186">
                  <c:v>43610</c:v>
                </c:pt>
                <c:pt idx="187">
                  <c:v>43611</c:v>
                </c:pt>
                <c:pt idx="188">
                  <c:v>43612</c:v>
                </c:pt>
                <c:pt idx="189">
                  <c:v>43613</c:v>
                </c:pt>
                <c:pt idx="190">
                  <c:v>43614</c:v>
                </c:pt>
                <c:pt idx="191">
                  <c:v>43615</c:v>
                </c:pt>
                <c:pt idx="192">
                  <c:v>43616</c:v>
                </c:pt>
                <c:pt idx="193">
                  <c:v>43617</c:v>
                </c:pt>
                <c:pt idx="194">
                  <c:v>43618</c:v>
                </c:pt>
                <c:pt idx="195">
                  <c:v>43619</c:v>
                </c:pt>
                <c:pt idx="196">
                  <c:v>43620</c:v>
                </c:pt>
                <c:pt idx="197">
                  <c:v>43621</c:v>
                </c:pt>
                <c:pt idx="198">
                  <c:v>43622</c:v>
                </c:pt>
                <c:pt idx="199">
                  <c:v>43623</c:v>
                </c:pt>
                <c:pt idx="200">
                  <c:v>43624</c:v>
                </c:pt>
                <c:pt idx="201">
                  <c:v>43625</c:v>
                </c:pt>
                <c:pt idx="202">
                  <c:v>43626</c:v>
                </c:pt>
                <c:pt idx="203">
                  <c:v>43627</c:v>
                </c:pt>
                <c:pt idx="204">
                  <c:v>43628</c:v>
                </c:pt>
                <c:pt idx="205">
                  <c:v>43629</c:v>
                </c:pt>
                <c:pt idx="206">
                  <c:v>43630</c:v>
                </c:pt>
                <c:pt idx="207">
                  <c:v>43631</c:v>
                </c:pt>
                <c:pt idx="208">
                  <c:v>43632</c:v>
                </c:pt>
                <c:pt idx="209">
                  <c:v>43633</c:v>
                </c:pt>
                <c:pt idx="210">
                  <c:v>43634</c:v>
                </c:pt>
                <c:pt idx="211">
                  <c:v>43635</c:v>
                </c:pt>
                <c:pt idx="212">
                  <c:v>43636</c:v>
                </c:pt>
                <c:pt idx="213">
                  <c:v>43637</c:v>
                </c:pt>
                <c:pt idx="214">
                  <c:v>43638</c:v>
                </c:pt>
                <c:pt idx="215">
                  <c:v>43639</c:v>
                </c:pt>
                <c:pt idx="216">
                  <c:v>43640</c:v>
                </c:pt>
                <c:pt idx="217">
                  <c:v>43641</c:v>
                </c:pt>
                <c:pt idx="218">
                  <c:v>43642</c:v>
                </c:pt>
                <c:pt idx="219">
                  <c:v>43643</c:v>
                </c:pt>
                <c:pt idx="220">
                  <c:v>43644</c:v>
                </c:pt>
                <c:pt idx="221">
                  <c:v>43645</c:v>
                </c:pt>
                <c:pt idx="222">
                  <c:v>43646</c:v>
                </c:pt>
                <c:pt idx="223">
                  <c:v>43647</c:v>
                </c:pt>
                <c:pt idx="224">
                  <c:v>43648</c:v>
                </c:pt>
                <c:pt idx="225">
                  <c:v>43649</c:v>
                </c:pt>
                <c:pt idx="226">
                  <c:v>43650</c:v>
                </c:pt>
                <c:pt idx="227">
                  <c:v>43651</c:v>
                </c:pt>
                <c:pt idx="228">
                  <c:v>43652</c:v>
                </c:pt>
                <c:pt idx="229">
                  <c:v>43653</c:v>
                </c:pt>
                <c:pt idx="230">
                  <c:v>43654</c:v>
                </c:pt>
                <c:pt idx="231">
                  <c:v>43655</c:v>
                </c:pt>
                <c:pt idx="232">
                  <c:v>43656</c:v>
                </c:pt>
                <c:pt idx="233">
                  <c:v>43657</c:v>
                </c:pt>
                <c:pt idx="234">
                  <c:v>43658</c:v>
                </c:pt>
                <c:pt idx="235">
                  <c:v>43659</c:v>
                </c:pt>
                <c:pt idx="236">
                  <c:v>43660</c:v>
                </c:pt>
                <c:pt idx="237">
                  <c:v>43661</c:v>
                </c:pt>
                <c:pt idx="238">
                  <c:v>43662</c:v>
                </c:pt>
                <c:pt idx="239">
                  <c:v>43663</c:v>
                </c:pt>
                <c:pt idx="240">
                  <c:v>43664</c:v>
                </c:pt>
                <c:pt idx="241">
                  <c:v>43665</c:v>
                </c:pt>
                <c:pt idx="242">
                  <c:v>43666</c:v>
                </c:pt>
                <c:pt idx="243">
                  <c:v>43667</c:v>
                </c:pt>
                <c:pt idx="244">
                  <c:v>43668</c:v>
                </c:pt>
                <c:pt idx="245">
                  <c:v>43669</c:v>
                </c:pt>
                <c:pt idx="246">
                  <c:v>43670</c:v>
                </c:pt>
                <c:pt idx="247">
                  <c:v>43671</c:v>
                </c:pt>
                <c:pt idx="248">
                  <c:v>43672</c:v>
                </c:pt>
                <c:pt idx="249">
                  <c:v>43673</c:v>
                </c:pt>
                <c:pt idx="250">
                  <c:v>43674</c:v>
                </c:pt>
                <c:pt idx="251">
                  <c:v>43675</c:v>
                </c:pt>
                <c:pt idx="252">
                  <c:v>43676</c:v>
                </c:pt>
                <c:pt idx="253">
                  <c:v>43677</c:v>
                </c:pt>
                <c:pt idx="254">
                  <c:v>43678</c:v>
                </c:pt>
                <c:pt idx="255">
                  <c:v>43679</c:v>
                </c:pt>
                <c:pt idx="256">
                  <c:v>43680</c:v>
                </c:pt>
                <c:pt idx="257">
                  <c:v>43681</c:v>
                </c:pt>
                <c:pt idx="258">
                  <c:v>43682</c:v>
                </c:pt>
                <c:pt idx="259">
                  <c:v>43683</c:v>
                </c:pt>
                <c:pt idx="260">
                  <c:v>43684</c:v>
                </c:pt>
                <c:pt idx="261">
                  <c:v>43685</c:v>
                </c:pt>
                <c:pt idx="262">
                  <c:v>43686</c:v>
                </c:pt>
                <c:pt idx="263">
                  <c:v>43687</c:v>
                </c:pt>
                <c:pt idx="264">
                  <c:v>43688</c:v>
                </c:pt>
                <c:pt idx="265">
                  <c:v>43689</c:v>
                </c:pt>
                <c:pt idx="266">
                  <c:v>43690</c:v>
                </c:pt>
                <c:pt idx="267">
                  <c:v>43691</c:v>
                </c:pt>
                <c:pt idx="268">
                  <c:v>43692</c:v>
                </c:pt>
                <c:pt idx="269">
                  <c:v>43693</c:v>
                </c:pt>
                <c:pt idx="270">
                  <c:v>43694</c:v>
                </c:pt>
                <c:pt idx="271">
                  <c:v>43695</c:v>
                </c:pt>
                <c:pt idx="272">
                  <c:v>43696</c:v>
                </c:pt>
                <c:pt idx="273">
                  <c:v>43697</c:v>
                </c:pt>
                <c:pt idx="274">
                  <c:v>43698</c:v>
                </c:pt>
                <c:pt idx="275">
                  <c:v>43699</c:v>
                </c:pt>
                <c:pt idx="276">
                  <c:v>43700</c:v>
                </c:pt>
                <c:pt idx="277">
                  <c:v>43701</c:v>
                </c:pt>
                <c:pt idx="278">
                  <c:v>43702</c:v>
                </c:pt>
                <c:pt idx="279">
                  <c:v>43703</c:v>
                </c:pt>
                <c:pt idx="280">
                  <c:v>43704</c:v>
                </c:pt>
                <c:pt idx="281">
                  <c:v>43705</c:v>
                </c:pt>
                <c:pt idx="282">
                  <c:v>43706</c:v>
                </c:pt>
                <c:pt idx="283">
                  <c:v>43707</c:v>
                </c:pt>
                <c:pt idx="284">
                  <c:v>43708</c:v>
                </c:pt>
                <c:pt idx="285">
                  <c:v>43709</c:v>
                </c:pt>
                <c:pt idx="286">
                  <c:v>43710</c:v>
                </c:pt>
                <c:pt idx="287">
                  <c:v>43711</c:v>
                </c:pt>
                <c:pt idx="288">
                  <c:v>43712</c:v>
                </c:pt>
                <c:pt idx="289">
                  <c:v>43713</c:v>
                </c:pt>
                <c:pt idx="290">
                  <c:v>43714</c:v>
                </c:pt>
                <c:pt idx="291">
                  <c:v>43715</c:v>
                </c:pt>
                <c:pt idx="292">
                  <c:v>43716</c:v>
                </c:pt>
                <c:pt idx="293">
                  <c:v>43717</c:v>
                </c:pt>
                <c:pt idx="294">
                  <c:v>43718</c:v>
                </c:pt>
                <c:pt idx="295">
                  <c:v>43719</c:v>
                </c:pt>
                <c:pt idx="296">
                  <c:v>43720</c:v>
                </c:pt>
                <c:pt idx="297">
                  <c:v>43721</c:v>
                </c:pt>
                <c:pt idx="298">
                  <c:v>43722</c:v>
                </c:pt>
                <c:pt idx="299">
                  <c:v>43723</c:v>
                </c:pt>
                <c:pt idx="300">
                  <c:v>43724</c:v>
                </c:pt>
                <c:pt idx="301">
                  <c:v>43725</c:v>
                </c:pt>
                <c:pt idx="302">
                  <c:v>43726</c:v>
                </c:pt>
                <c:pt idx="303">
                  <c:v>43727</c:v>
                </c:pt>
                <c:pt idx="304">
                  <c:v>43728</c:v>
                </c:pt>
                <c:pt idx="305">
                  <c:v>43729</c:v>
                </c:pt>
                <c:pt idx="306">
                  <c:v>43730</c:v>
                </c:pt>
                <c:pt idx="307">
                  <c:v>43731</c:v>
                </c:pt>
                <c:pt idx="308">
                  <c:v>43732</c:v>
                </c:pt>
                <c:pt idx="309">
                  <c:v>43733</c:v>
                </c:pt>
                <c:pt idx="310">
                  <c:v>43734</c:v>
                </c:pt>
                <c:pt idx="311">
                  <c:v>43735</c:v>
                </c:pt>
                <c:pt idx="312">
                  <c:v>43736</c:v>
                </c:pt>
                <c:pt idx="313">
                  <c:v>43737</c:v>
                </c:pt>
                <c:pt idx="314">
                  <c:v>43738</c:v>
                </c:pt>
                <c:pt idx="315">
                  <c:v>43739</c:v>
                </c:pt>
                <c:pt idx="316">
                  <c:v>43740</c:v>
                </c:pt>
                <c:pt idx="317">
                  <c:v>43741</c:v>
                </c:pt>
                <c:pt idx="318">
                  <c:v>43742</c:v>
                </c:pt>
                <c:pt idx="319">
                  <c:v>43743</c:v>
                </c:pt>
                <c:pt idx="320">
                  <c:v>43744</c:v>
                </c:pt>
                <c:pt idx="321">
                  <c:v>43745</c:v>
                </c:pt>
                <c:pt idx="322">
                  <c:v>43746</c:v>
                </c:pt>
                <c:pt idx="323">
                  <c:v>43747</c:v>
                </c:pt>
                <c:pt idx="324">
                  <c:v>43748</c:v>
                </c:pt>
                <c:pt idx="325">
                  <c:v>43749</c:v>
                </c:pt>
                <c:pt idx="326">
                  <c:v>43750</c:v>
                </c:pt>
                <c:pt idx="327">
                  <c:v>43751</c:v>
                </c:pt>
                <c:pt idx="328">
                  <c:v>43752</c:v>
                </c:pt>
                <c:pt idx="329">
                  <c:v>43753</c:v>
                </c:pt>
                <c:pt idx="330">
                  <c:v>43754</c:v>
                </c:pt>
                <c:pt idx="331">
                  <c:v>43755</c:v>
                </c:pt>
                <c:pt idx="332">
                  <c:v>43756</c:v>
                </c:pt>
                <c:pt idx="333">
                  <c:v>43757</c:v>
                </c:pt>
                <c:pt idx="334">
                  <c:v>43758</c:v>
                </c:pt>
                <c:pt idx="335">
                  <c:v>43759</c:v>
                </c:pt>
                <c:pt idx="336">
                  <c:v>43760</c:v>
                </c:pt>
                <c:pt idx="337">
                  <c:v>43761</c:v>
                </c:pt>
                <c:pt idx="338">
                  <c:v>43762</c:v>
                </c:pt>
                <c:pt idx="339">
                  <c:v>43763</c:v>
                </c:pt>
                <c:pt idx="340">
                  <c:v>43764</c:v>
                </c:pt>
                <c:pt idx="341">
                  <c:v>43765</c:v>
                </c:pt>
                <c:pt idx="342">
                  <c:v>43766</c:v>
                </c:pt>
                <c:pt idx="343">
                  <c:v>43767</c:v>
                </c:pt>
                <c:pt idx="344">
                  <c:v>43768</c:v>
                </c:pt>
                <c:pt idx="345">
                  <c:v>43769</c:v>
                </c:pt>
                <c:pt idx="346">
                  <c:v>43770</c:v>
                </c:pt>
                <c:pt idx="347">
                  <c:v>43771</c:v>
                </c:pt>
                <c:pt idx="348">
                  <c:v>43772</c:v>
                </c:pt>
              </c:numCache>
            </c:numRef>
          </c:cat>
          <c:val>
            <c:numRef>
              <c:f>运行数据!$IM$7:$IM$355</c:f>
              <c:numCache>
                <c:formatCode>0%</c:formatCode>
                <c:ptCount val="34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37-4077-9437-D8856D7B8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5563568"/>
        <c:axId val="585569800"/>
      </c:lineChart>
      <c:lineChart>
        <c:grouping val="standard"/>
        <c:varyColors val="0"/>
        <c:ser>
          <c:idx val="1"/>
          <c:order val="1"/>
          <c:tx>
            <c:v>Ar1 CODr</c:v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运行数据!$A$7:$A$355</c:f>
              <c:numCache>
                <c:formatCode>m/d/yyyy</c:formatCode>
                <c:ptCount val="349"/>
                <c:pt idx="0">
                  <c:v>43424</c:v>
                </c:pt>
                <c:pt idx="1">
                  <c:v>43425</c:v>
                </c:pt>
                <c:pt idx="2">
                  <c:v>43426</c:v>
                </c:pt>
                <c:pt idx="3">
                  <c:v>43427</c:v>
                </c:pt>
                <c:pt idx="4">
                  <c:v>43428</c:v>
                </c:pt>
                <c:pt idx="5">
                  <c:v>43429</c:v>
                </c:pt>
                <c:pt idx="6">
                  <c:v>43430</c:v>
                </c:pt>
                <c:pt idx="7">
                  <c:v>43431</c:v>
                </c:pt>
                <c:pt idx="8">
                  <c:v>43432</c:v>
                </c:pt>
                <c:pt idx="9">
                  <c:v>43433</c:v>
                </c:pt>
                <c:pt idx="10">
                  <c:v>43434</c:v>
                </c:pt>
                <c:pt idx="11">
                  <c:v>43435</c:v>
                </c:pt>
                <c:pt idx="12">
                  <c:v>43436</c:v>
                </c:pt>
                <c:pt idx="13">
                  <c:v>43437</c:v>
                </c:pt>
                <c:pt idx="14">
                  <c:v>43438</c:v>
                </c:pt>
                <c:pt idx="15">
                  <c:v>43439</c:v>
                </c:pt>
                <c:pt idx="16">
                  <c:v>43440</c:v>
                </c:pt>
                <c:pt idx="17">
                  <c:v>43441</c:v>
                </c:pt>
                <c:pt idx="18">
                  <c:v>43442</c:v>
                </c:pt>
                <c:pt idx="19">
                  <c:v>43443</c:v>
                </c:pt>
                <c:pt idx="20">
                  <c:v>43444</c:v>
                </c:pt>
                <c:pt idx="21">
                  <c:v>43445</c:v>
                </c:pt>
                <c:pt idx="22">
                  <c:v>43446</c:v>
                </c:pt>
                <c:pt idx="23">
                  <c:v>43447</c:v>
                </c:pt>
                <c:pt idx="24">
                  <c:v>43448</c:v>
                </c:pt>
                <c:pt idx="25">
                  <c:v>43449</c:v>
                </c:pt>
                <c:pt idx="26">
                  <c:v>43450</c:v>
                </c:pt>
                <c:pt idx="27">
                  <c:v>43451</c:v>
                </c:pt>
                <c:pt idx="28">
                  <c:v>43452</c:v>
                </c:pt>
                <c:pt idx="29">
                  <c:v>43453</c:v>
                </c:pt>
                <c:pt idx="30">
                  <c:v>43454</c:v>
                </c:pt>
                <c:pt idx="31">
                  <c:v>43455</c:v>
                </c:pt>
                <c:pt idx="32">
                  <c:v>43456</c:v>
                </c:pt>
                <c:pt idx="33">
                  <c:v>43457</c:v>
                </c:pt>
                <c:pt idx="34">
                  <c:v>43458</c:v>
                </c:pt>
                <c:pt idx="35">
                  <c:v>43459</c:v>
                </c:pt>
                <c:pt idx="36">
                  <c:v>43460</c:v>
                </c:pt>
                <c:pt idx="37">
                  <c:v>43461</c:v>
                </c:pt>
                <c:pt idx="38">
                  <c:v>43462</c:v>
                </c:pt>
                <c:pt idx="39">
                  <c:v>43463</c:v>
                </c:pt>
                <c:pt idx="40">
                  <c:v>43464</c:v>
                </c:pt>
                <c:pt idx="41">
                  <c:v>43465</c:v>
                </c:pt>
                <c:pt idx="42">
                  <c:v>43466</c:v>
                </c:pt>
                <c:pt idx="43">
                  <c:v>43467</c:v>
                </c:pt>
                <c:pt idx="44">
                  <c:v>43468</c:v>
                </c:pt>
                <c:pt idx="45">
                  <c:v>43469</c:v>
                </c:pt>
                <c:pt idx="46">
                  <c:v>43470</c:v>
                </c:pt>
                <c:pt idx="47">
                  <c:v>43471</c:v>
                </c:pt>
                <c:pt idx="48">
                  <c:v>43472</c:v>
                </c:pt>
                <c:pt idx="49">
                  <c:v>43473</c:v>
                </c:pt>
                <c:pt idx="50">
                  <c:v>43474</c:v>
                </c:pt>
                <c:pt idx="51">
                  <c:v>43475</c:v>
                </c:pt>
                <c:pt idx="52">
                  <c:v>43476</c:v>
                </c:pt>
                <c:pt idx="53">
                  <c:v>43477</c:v>
                </c:pt>
                <c:pt idx="54">
                  <c:v>43478</c:v>
                </c:pt>
                <c:pt idx="55">
                  <c:v>43479</c:v>
                </c:pt>
                <c:pt idx="56">
                  <c:v>43480</c:v>
                </c:pt>
                <c:pt idx="57">
                  <c:v>43481</c:v>
                </c:pt>
                <c:pt idx="58">
                  <c:v>43482</c:v>
                </c:pt>
                <c:pt idx="59">
                  <c:v>43483</c:v>
                </c:pt>
                <c:pt idx="60">
                  <c:v>43484</c:v>
                </c:pt>
                <c:pt idx="61">
                  <c:v>43485</c:v>
                </c:pt>
                <c:pt idx="62">
                  <c:v>43486</c:v>
                </c:pt>
                <c:pt idx="63">
                  <c:v>43487</c:v>
                </c:pt>
                <c:pt idx="64">
                  <c:v>43488</c:v>
                </c:pt>
                <c:pt idx="65">
                  <c:v>43489</c:v>
                </c:pt>
                <c:pt idx="66">
                  <c:v>43490</c:v>
                </c:pt>
                <c:pt idx="67">
                  <c:v>43491</c:v>
                </c:pt>
                <c:pt idx="68">
                  <c:v>43492</c:v>
                </c:pt>
                <c:pt idx="69">
                  <c:v>43493</c:v>
                </c:pt>
                <c:pt idx="70">
                  <c:v>43494</c:v>
                </c:pt>
                <c:pt idx="71">
                  <c:v>43495</c:v>
                </c:pt>
                <c:pt idx="72">
                  <c:v>43496</c:v>
                </c:pt>
                <c:pt idx="73">
                  <c:v>43497</c:v>
                </c:pt>
                <c:pt idx="74">
                  <c:v>43498</c:v>
                </c:pt>
                <c:pt idx="75">
                  <c:v>43499</c:v>
                </c:pt>
                <c:pt idx="76">
                  <c:v>43500</c:v>
                </c:pt>
                <c:pt idx="77">
                  <c:v>43501</c:v>
                </c:pt>
                <c:pt idx="78">
                  <c:v>43502</c:v>
                </c:pt>
                <c:pt idx="79">
                  <c:v>43503</c:v>
                </c:pt>
                <c:pt idx="80">
                  <c:v>43504</c:v>
                </c:pt>
                <c:pt idx="81">
                  <c:v>43505</c:v>
                </c:pt>
                <c:pt idx="82">
                  <c:v>43506</c:v>
                </c:pt>
                <c:pt idx="83">
                  <c:v>43507</c:v>
                </c:pt>
                <c:pt idx="84">
                  <c:v>43508</c:v>
                </c:pt>
                <c:pt idx="85">
                  <c:v>43509</c:v>
                </c:pt>
                <c:pt idx="86">
                  <c:v>43510</c:v>
                </c:pt>
                <c:pt idx="87">
                  <c:v>43511</c:v>
                </c:pt>
                <c:pt idx="88">
                  <c:v>43512</c:v>
                </c:pt>
                <c:pt idx="89">
                  <c:v>43513</c:v>
                </c:pt>
                <c:pt idx="90">
                  <c:v>43514</c:v>
                </c:pt>
                <c:pt idx="91">
                  <c:v>43515</c:v>
                </c:pt>
                <c:pt idx="92">
                  <c:v>43516</c:v>
                </c:pt>
                <c:pt idx="93">
                  <c:v>43517</c:v>
                </c:pt>
                <c:pt idx="94">
                  <c:v>43518</c:v>
                </c:pt>
                <c:pt idx="95">
                  <c:v>43519</c:v>
                </c:pt>
                <c:pt idx="96">
                  <c:v>43520</c:v>
                </c:pt>
                <c:pt idx="97">
                  <c:v>43521</c:v>
                </c:pt>
                <c:pt idx="98">
                  <c:v>43522</c:v>
                </c:pt>
                <c:pt idx="99">
                  <c:v>43523</c:v>
                </c:pt>
                <c:pt idx="100">
                  <c:v>43524</c:v>
                </c:pt>
                <c:pt idx="101">
                  <c:v>43525</c:v>
                </c:pt>
                <c:pt idx="102">
                  <c:v>43526</c:v>
                </c:pt>
                <c:pt idx="103">
                  <c:v>43527</c:v>
                </c:pt>
                <c:pt idx="104">
                  <c:v>43528</c:v>
                </c:pt>
                <c:pt idx="105">
                  <c:v>43529</c:v>
                </c:pt>
                <c:pt idx="106">
                  <c:v>43530</c:v>
                </c:pt>
                <c:pt idx="107">
                  <c:v>43531</c:v>
                </c:pt>
                <c:pt idx="108">
                  <c:v>43532</c:v>
                </c:pt>
                <c:pt idx="109">
                  <c:v>43533</c:v>
                </c:pt>
                <c:pt idx="110">
                  <c:v>43534</c:v>
                </c:pt>
                <c:pt idx="111">
                  <c:v>43535</c:v>
                </c:pt>
                <c:pt idx="112">
                  <c:v>43536</c:v>
                </c:pt>
                <c:pt idx="113">
                  <c:v>43537</c:v>
                </c:pt>
                <c:pt idx="114">
                  <c:v>43538</c:v>
                </c:pt>
                <c:pt idx="115">
                  <c:v>43539</c:v>
                </c:pt>
                <c:pt idx="116">
                  <c:v>43540</c:v>
                </c:pt>
                <c:pt idx="117">
                  <c:v>43541</c:v>
                </c:pt>
                <c:pt idx="118">
                  <c:v>43542</c:v>
                </c:pt>
                <c:pt idx="119">
                  <c:v>43543</c:v>
                </c:pt>
                <c:pt idx="120">
                  <c:v>43544</c:v>
                </c:pt>
                <c:pt idx="121">
                  <c:v>43545</c:v>
                </c:pt>
                <c:pt idx="122">
                  <c:v>43546</c:v>
                </c:pt>
                <c:pt idx="123">
                  <c:v>43547</c:v>
                </c:pt>
                <c:pt idx="124">
                  <c:v>43548</c:v>
                </c:pt>
                <c:pt idx="125">
                  <c:v>43549</c:v>
                </c:pt>
                <c:pt idx="126">
                  <c:v>43550</c:v>
                </c:pt>
                <c:pt idx="127">
                  <c:v>43551</c:v>
                </c:pt>
                <c:pt idx="128">
                  <c:v>43552</c:v>
                </c:pt>
                <c:pt idx="129">
                  <c:v>43553</c:v>
                </c:pt>
                <c:pt idx="130">
                  <c:v>43554</c:v>
                </c:pt>
                <c:pt idx="131">
                  <c:v>43555</c:v>
                </c:pt>
                <c:pt idx="132">
                  <c:v>43556</c:v>
                </c:pt>
                <c:pt idx="133">
                  <c:v>43557</c:v>
                </c:pt>
                <c:pt idx="134">
                  <c:v>43558</c:v>
                </c:pt>
                <c:pt idx="135">
                  <c:v>43559</c:v>
                </c:pt>
                <c:pt idx="136">
                  <c:v>43560</c:v>
                </c:pt>
                <c:pt idx="137">
                  <c:v>43561</c:v>
                </c:pt>
                <c:pt idx="138">
                  <c:v>43562</c:v>
                </c:pt>
                <c:pt idx="139">
                  <c:v>43563</c:v>
                </c:pt>
                <c:pt idx="140">
                  <c:v>43564</c:v>
                </c:pt>
                <c:pt idx="141">
                  <c:v>43565</c:v>
                </c:pt>
                <c:pt idx="142">
                  <c:v>43566</c:v>
                </c:pt>
                <c:pt idx="143">
                  <c:v>43567</c:v>
                </c:pt>
                <c:pt idx="144">
                  <c:v>43568</c:v>
                </c:pt>
                <c:pt idx="145">
                  <c:v>43569</c:v>
                </c:pt>
                <c:pt idx="146">
                  <c:v>43570</c:v>
                </c:pt>
                <c:pt idx="147">
                  <c:v>43571</c:v>
                </c:pt>
                <c:pt idx="148">
                  <c:v>43572</c:v>
                </c:pt>
                <c:pt idx="149">
                  <c:v>43573</c:v>
                </c:pt>
                <c:pt idx="150">
                  <c:v>43574</c:v>
                </c:pt>
                <c:pt idx="151">
                  <c:v>43575</c:v>
                </c:pt>
                <c:pt idx="152">
                  <c:v>43576</c:v>
                </c:pt>
                <c:pt idx="153">
                  <c:v>43577</c:v>
                </c:pt>
                <c:pt idx="154">
                  <c:v>43578</c:v>
                </c:pt>
                <c:pt idx="155">
                  <c:v>43579</c:v>
                </c:pt>
                <c:pt idx="156">
                  <c:v>43580</c:v>
                </c:pt>
                <c:pt idx="157">
                  <c:v>43581</c:v>
                </c:pt>
                <c:pt idx="158">
                  <c:v>43582</c:v>
                </c:pt>
                <c:pt idx="159">
                  <c:v>43583</c:v>
                </c:pt>
                <c:pt idx="160">
                  <c:v>43584</c:v>
                </c:pt>
                <c:pt idx="161">
                  <c:v>43585</c:v>
                </c:pt>
                <c:pt idx="162">
                  <c:v>43586</c:v>
                </c:pt>
                <c:pt idx="163">
                  <c:v>43587</c:v>
                </c:pt>
                <c:pt idx="164">
                  <c:v>43588</c:v>
                </c:pt>
                <c:pt idx="165">
                  <c:v>43589</c:v>
                </c:pt>
                <c:pt idx="166">
                  <c:v>43590</c:v>
                </c:pt>
                <c:pt idx="167">
                  <c:v>43591</c:v>
                </c:pt>
                <c:pt idx="168">
                  <c:v>43592</c:v>
                </c:pt>
                <c:pt idx="169">
                  <c:v>43593</c:v>
                </c:pt>
                <c:pt idx="170">
                  <c:v>43594</c:v>
                </c:pt>
                <c:pt idx="171">
                  <c:v>43595</c:v>
                </c:pt>
                <c:pt idx="172">
                  <c:v>43596</c:v>
                </c:pt>
                <c:pt idx="173">
                  <c:v>43597</c:v>
                </c:pt>
                <c:pt idx="174">
                  <c:v>43598</c:v>
                </c:pt>
                <c:pt idx="175">
                  <c:v>43599</c:v>
                </c:pt>
                <c:pt idx="176">
                  <c:v>43600</c:v>
                </c:pt>
                <c:pt idx="177">
                  <c:v>43601</c:v>
                </c:pt>
                <c:pt idx="178">
                  <c:v>43602</c:v>
                </c:pt>
                <c:pt idx="179">
                  <c:v>43603</c:v>
                </c:pt>
                <c:pt idx="180">
                  <c:v>43604</c:v>
                </c:pt>
                <c:pt idx="181">
                  <c:v>43605</c:v>
                </c:pt>
                <c:pt idx="182">
                  <c:v>43606</c:v>
                </c:pt>
                <c:pt idx="183">
                  <c:v>43607</c:v>
                </c:pt>
                <c:pt idx="184">
                  <c:v>43608</c:v>
                </c:pt>
                <c:pt idx="185">
                  <c:v>43609</c:v>
                </c:pt>
                <c:pt idx="186">
                  <c:v>43610</c:v>
                </c:pt>
                <c:pt idx="187">
                  <c:v>43611</c:v>
                </c:pt>
                <c:pt idx="188">
                  <c:v>43612</c:v>
                </c:pt>
                <c:pt idx="189">
                  <c:v>43613</c:v>
                </c:pt>
                <c:pt idx="190">
                  <c:v>43614</c:v>
                </c:pt>
                <c:pt idx="191">
                  <c:v>43615</c:v>
                </c:pt>
                <c:pt idx="192">
                  <c:v>43616</c:v>
                </c:pt>
                <c:pt idx="193">
                  <c:v>43617</c:v>
                </c:pt>
                <c:pt idx="194">
                  <c:v>43618</c:v>
                </c:pt>
                <c:pt idx="195">
                  <c:v>43619</c:v>
                </c:pt>
                <c:pt idx="196">
                  <c:v>43620</c:v>
                </c:pt>
                <c:pt idx="197">
                  <c:v>43621</c:v>
                </c:pt>
                <c:pt idx="198">
                  <c:v>43622</c:v>
                </c:pt>
                <c:pt idx="199">
                  <c:v>43623</c:v>
                </c:pt>
                <c:pt idx="200">
                  <c:v>43624</c:v>
                </c:pt>
                <c:pt idx="201">
                  <c:v>43625</c:v>
                </c:pt>
                <c:pt idx="202">
                  <c:v>43626</c:v>
                </c:pt>
                <c:pt idx="203">
                  <c:v>43627</c:v>
                </c:pt>
                <c:pt idx="204">
                  <c:v>43628</c:v>
                </c:pt>
                <c:pt idx="205">
                  <c:v>43629</c:v>
                </c:pt>
                <c:pt idx="206">
                  <c:v>43630</c:v>
                </c:pt>
                <c:pt idx="207">
                  <c:v>43631</c:v>
                </c:pt>
                <c:pt idx="208">
                  <c:v>43632</c:v>
                </c:pt>
                <c:pt idx="209">
                  <c:v>43633</c:v>
                </c:pt>
                <c:pt idx="210">
                  <c:v>43634</c:v>
                </c:pt>
                <c:pt idx="211">
                  <c:v>43635</c:v>
                </c:pt>
                <c:pt idx="212">
                  <c:v>43636</c:v>
                </c:pt>
                <c:pt idx="213">
                  <c:v>43637</c:v>
                </c:pt>
                <c:pt idx="214">
                  <c:v>43638</c:v>
                </c:pt>
                <c:pt idx="215">
                  <c:v>43639</c:v>
                </c:pt>
                <c:pt idx="216">
                  <c:v>43640</c:v>
                </c:pt>
                <c:pt idx="217">
                  <c:v>43641</c:v>
                </c:pt>
                <c:pt idx="218">
                  <c:v>43642</c:v>
                </c:pt>
                <c:pt idx="219">
                  <c:v>43643</c:v>
                </c:pt>
                <c:pt idx="220">
                  <c:v>43644</c:v>
                </c:pt>
                <c:pt idx="221">
                  <c:v>43645</c:v>
                </c:pt>
                <c:pt idx="222">
                  <c:v>43646</c:v>
                </c:pt>
                <c:pt idx="223">
                  <c:v>43647</c:v>
                </c:pt>
                <c:pt idx="224">
                  <c:v>43648</c:v>
                </c:pt>
                <c:pt idx="225">
                  <c:v>43649</c:v>
                </c:pt>
                <c:pt idx="226">
                  <c:v>43650</c:v>
                </c:pt>
                <c:pt idx="227">
                  <c:v>43651</c:v>
                </c:pt>
                <c:pt idx="228">
                  <c:v>43652</c:v>
                </c:pt>
                <c:pt idx="229">
                  <c:v>43653</c:v>
                </c:pt>
                <c:pt idx="230">
                  <c:v>43654</c:v>
                </c:pt>
                <c:pt idx="231">
                  <c:v>43655</c:v>
                </c:pt>
                <c:pt idx="232">
                  <c:v>43656</c:v>
                </c:pt>
                <c:pt idx="233">
                  <c:v>43657</c:v>
                </c:pt>
                <c:pt idx="234">
                  <c:v>43658</c:v>
                </c:pt>
                <c:pt idx="235">
                  <c:v>43659</c:v>
                </c:pt>
                <c:pt idx="236">
                  <c:v>43660</c:v>
                </c:pt>
                <c:pt idx="237">
                  <c:v>43661</c:v>
                </c:pt>
                <c:pt idx="238">
                  <c:v>43662</c:v>
                </c:pt>
                <c:pt idx="239">
                  <c:v>43663</c:v>
                </c:pt>
                <c:pt idx="240">
                  <c:v>43664</c:v>
                </c:pt>
                <c:pt idx="241">
                  <c:v>43665</c:v>
                </c:pt>
                <c:pt idx="242">
                  <c:v>43666</c:v>
                </c:pt>
                <c:pt idx="243">
                  <c:v>43667</c:v>
                </c:pt>
                <c:pt idx="244">
                  <c:v>43668</c:v>
                </c:pt>
                <c:pt idx="245">
                  <c:v>43669</c:v>
                </c:pt>
                <c:pt idx="246">
                  <c:v>43670</c:v>
                </c:pt>
                <c:pt idx="247">
                  <c:v>43671</c:v>
                </c:pt>
                <c:pt idx="248">
                  <c:v>43672</c:v>
                </c:pt>
                <c:pt idx="249">
                  <c:v>43673</c:v>
                </c:pt>
                <c:pt idx="250">
                  <c:v>43674</c:v>
                </c:pt>
                <c:pt idx="251">
                  <c:v>43675</c:v>
                </c:pt>
                <c:pt idx="252">
                  <c:v>43676</c:v>
                </c:pt>
                <c:pt idx="253">
                  <c:v>43677</c:v>
                </c:pt>
                <c:pt idx="254">
                  <c:v>43678</c:v>
                </c:pt>
                <c:pt idx="255">
                  <c:v>43679</c:v>
                </c:pt>
                <c:pt idx="256">
                  <c:v>43680</c:v>
                </c:pt>
                <c:pt idx="257">
                  <c:v>43681</c:v>
                </c:pt>
                <c:pt idx="258">
                  <c:v>43682</c:v>
                </c:pt>
                <c:pt idx="259">
                  <c:v>43683</c:v>
                </c:pt>
                <c:pt idx="260">
                  <c:v>43684</c:v>
                </c:pt>
                <c:pt idx="261">
                  <c:v>43685</c:v>
                </c:pt>
                <c:pt idx="262">
                  <c:v>43686</c:v>
                </c:pt>
                <c:pt idx="263">
                  <c:v>43687</c:v>
                </c:pt>
                <c:pt idx="264">
                  <c:v>43688</c:v>
                </c:pt>
                <c:pt idx="265">
                  <c:v>43689</c:v>
                </c:pt>
                <c:pt idx="266">
                  <c:v>43690</c:v>
                </c:pt>
                <c:pt idx="267">
                  <c:v>43691</c:v>
                </c:pt>
                <c:pt idx="268">
                  <c:v>43692</c:v>
                </c:pt>
                <c:pt idx="269">
                  <c:v>43693</c:v>
                </c:pt>
                <c:pt idx="270">
                  <c:v>43694</c:v>
                </c:pt>
                <c:pt idx="271">
                  <c:v>43695</c:v>
                </c:pt>
                <c:pt idx="272">
                  <c:v>43696</c:v>
                </c:pt>
                <c:pt idx="273">
                  <c:v>43697</c:v>
                </c:pt>
                <c:pt idx="274">
                  <c:v>43698</c:v>
                </c:pt>
                <c:pt idx="275">
                  <c:v>43699</c:v>
                </c:pt>
                <c:pt idx="276">
                  <c:v>43700</c:v>
                </c:pt>
                <c:pt idx="277">
                  <c:v>43701</c:v>
                </c:pt>
                <c:pt idx="278">
                  <c:v>43702</c:v>
                </c:pt>
                <c:pt idx="279">
                  <c:v>43703</c:v>
                </c:pt>
                <c:pt idx="280">
                  <c:v>43704</c:v>
                </c:pt>
                <c:pt idx="281">
                  <c:v>43705</c:v>
                </c:pt>
                <c:pt idx="282">
                  <c:v>43706</c:v>
                </c:pt>
                <c:pt idx="283">
                  <c:v>43707</c:v>
                </c:pt>
                <c:pt idx="284">
                  <c:v>43708</c:v>
                </c:pt>
                <c:pt idx="285">
                  <c:v>43709</c:v>
                </c:pt>
                <c:pt idx="286">
                  <c:v>43710</c:v>
                </c:pt>
                <c:pt idx="287">
                  <c:v>43711</c:v>
                </c:pt>
                <c:pt idx="288">
                  <c:v>43712</c:v>
                </c:pt>
                <c:pt idx="289">
                  <c:v>43713</c:v>
                </c:pt>
                <c:pt idx="290">
                  <c:v>43714</c:v>
                </c:pt>
                <c:pt idx="291">
                  <c:v>43715</c:v>
                </c:pt>
                <c:pt idx="292">
                  <c:v>43716</c:v>
                </c:pt>
                <c:pt idx="293">
                  <c:v>43717</c:v>
                </c:pt>
                <c:pt idx="294">
                  <c:v>43718</c:v>
                </c:pt>
                <c:pt idx="295">
                  <c:v>43719</c:v>
                </c:pt>
                <c:pt idx="296">
                  <c:v>43720</c:v>
                </c:pt>
                <c:pt idx="297">
                  <c:v>43721</c:v>
                </c:pt>
                <c:pt idx="298">
                  <c:v>43722</c:v>
                </c:pt>
                <c:pt idx="299">
                  <c:v>43723</c:v>
                </c:pt>
                <c:pt idx="300">
                  <c:v>43724</c:v>
                </c:pt>
                <c:pt idx="301">
                  <c:v>43725</c:v>
                </c:pt>
                <c:pt idx="302">
                  <c:v>43726</c:v>
                </c:pt>
                <c:pt idx="303">
                  <c:v>43727</c:v>
                </c:pt>
                <c:pt idx="304">
                  <c:v>43728</c:v>
                </c:pt>
                <c:pt idx="305">
                  <c:v>43729</c:v>
                </c:pt>
                <c:pt idx="306">
                  <c:v>43730</c:v>
                </c:pt>
                <c:pt idx="307">
                  <c:v>43731</c:v>
                </c:pt>
                <c:pt idx="308">
                  <c:v>43732</c:v>
                </c:pt>
                <c:pt idx="309">
                  <c:v>43733</c:v>
                </c:pt>
                <c:pt idx="310">
                  <c:v>43734</c:v>
                </c:pt>
                <c:pt idx="311">
                  <c:v>43735</c:v>
                </c:pt>
                <c:pt idx="312">
                  <c:v>43736</c:v>
                </c:pt>
                <c:pt idx="313">
                  <c:v>43737</c:v>
                </c:pt>
                <c:pt idx="314">
                  <c:v>43738</c:v>
                </c:pt>
                <c:pt idx="315">
                  <c:v>43739</c:v>
                </c:pt>
                <c:pt idx="316">
                  <c:v>43740</c:v>
                </c:pt>
                <c:pt idx="317">
                  <c:v>43741</c:v>
                </c:pt>
                <c:pt idx="318">
                  <c:v>43742</c:v>
                </c:pt>
                <c:pt idx="319">
                  <c:v>43743</c:v>
                </c:pt>
                <c:pt idx="320">
                  <c:v>43744</c:v>
                </c:pt>
                <c:pt idx="321">
                  <c:v>43745</c:v>
                </c:pt>
                <c:pt idx="322">
                  <c:v>43746</c:v>
                </c:pt>
                <c:pt idx="323">
                  <c:v>43747</c:v>
                </c:pt>
                <c:pt idx="324">
                  <c:v>43748</c:v>
                </c:pt>
                <c:pt idx="325">
                  <c:v>43749</c:v>
                </c:pt>
                <c:pt idx="326">
                  <c:v>43750</c:v>
                </c:pt>
                <c:pt idx="327">
                  <c:v>43751</c:v>
                </c:pt>
                <c:pt idx="328">
                  <c:v>43752</c:v>
                </c:pt>
                <c:pt idx="329">
                  <c:v>43753</c:v>
                </c:pt>
                <c:pt idx="330">
                  <c:v>43754</c:v>
                </c:pt>
                <c:pt idx="331">
                  <c:v>43755</c:v>
                </c:pt>
                <c:pt idx="332">
                  <c:v>43756</c:v>
                </c:pt>
                <c:pt idx="333">
                  <c:v>43757</c:v>
                </c:pt>
                <c:pt idx="334">
                  <c:v>43758</c:v>
                </c:pt>
                <c:pt idx="335">
                  <c:v>43759</c:v>
                </c:pt>
                <c:pt idx="336">
                  <c:v>43760</c:v>
                </c:pt>
                <c:pt idx="337">
                  <c:v>43761</c:v>
                </c:pt>
                <c:pt idx="338">
                  <c:v>43762</c:v>
                </c:pt>
                <c:pt idx="339">
                  <c:v>43763</c:v>
                </c:pt>
                <c:pt idx="340">
                  <c:v>43764</c:v>
                </c:pt>
                <c:pt idx="341">
                  <c:v>43765</c:v>
                </c:pt>
                <c:pt idx="342">
                  <c:v>43766</c:v>
                </c:pt>
                <c:pt idx="343">
                  <c:v>43767</c:v>
                </c:pt>
                <c:pt idx="344">
                  <c:v>43768</c:v>
                </c:pt>
                <c:pt idx="345">
                  <c:v>43769</c:v>
                </c:pt>
                <c:pt idx="346">
                  <c:v>43770</c:v>
                </c:pt>
                <c:pt idx="347">
                  <c:v>43771</c:v>
                </c:pt>
                <c:pt idx="348">
                  <c:v>43772</c:v>
                </c:pt>
              </c:numCache>
            </c:numRef>
          </c:cat>
          <c:val>
            <c:numRef>
              <c:f>运行数据!$IN$7:$IN$355</c:f>
              <c:numCache>
                <c:formatCode>0%</c:formatCode>
                <c:ptCount val="349"/>
                <c:pt idx="0">
                  <c:v>0.85188724319159104</c:v>
                </c:pt>
                <c:pt idx="1">
                  <c:v>0.89290989660265874</c:v>
                </c:pt>
                <c:pt idx="2">
                  <c:v>0.88239728609121748</c:v>
                </c:pt>
                <c:pt idx="3">
                  <c:v>0.9</c:v>
                </c:pt>
                <c:pt idx="4">
                  <c:v>0.90332326283987918</c:v>
                </c:pt>
                <c:pt idx="5">
                  <c:v>0.91009512120282299</c:v>
                </c:pt>
                <c:pt idx="6">
                  <c:v>0.90066924973582252</c:v>
                </c:pt>
                <c:pt idx="7">
                  <c:v>0.90138282387190682</c:v>
                </c:pt>
                <c:pt idx="8">
                  <c:v>0.90204081632653066</c:v>
                </c:pt>
                <c:pt idx="9">
                  <c:v>0.9048092868988391</c:v>
                </c:pt>
                <c:pt idx="10">
                  <c:v>0.87723980175371707</c:v>
                </c:pt>
                <c:pt idx="11">
                  <c:v>0.88622526636225263</c:v>
                </c:pt>
                <c:pt idx="12">
                  <c:v>0.89405439595192915</c:v>
                </c:pt>
                <c:pt idx="13">
                  <c:v>0.87256944444444451</c:v>
                </c:pt>
                <c:pt idx="14">
                  <c:v>0.8697029702970297</c:v>
                </c:pt>
                <c:pt idx="15">
                  <c:v>0.8455056179775281</c:v>
                </c:pt>
                <c:pt idx="16">
                  <c:v>0.89018464528668606</c:v>
                </c:pt>
                <c:pt idx="17">
                  <c:v>0.89881524175472305</c:v>
                </c:pt>
                <c:pt idx="18">
                  <c:v>0.89880059970014992</c:v>
                </c:pt>
                <c:pt idx="19">
                  <c:v>0.9067921199647162</c:v>
                </c:pt>
                <c:pt idx="20">
                  <c:v>0.8946158896913986</c:v>
                </c:pt>
                <c:pt idx="21">
                  <c:v>0.9174219536757301</c:v>
                </c:pt>
                <c:pt idx="22">
                  <c:v>0.91689750692520777</c:v>
                </c:pt>
                <c:pt idx="23">
                  <c:v>0.92372881355932202</c:v>
                </c:pt>
                <c:pt idx="24">
                  <c:v>0.91163946061036194</c:v>
                </c:pt>
                <c:pt idx="25">
                  <c:v>0.91524822695035457</c:v>
                </c:pt>
                <c:pt idx="26">
                  <c:v>0.91202149093351248</c:v>
                </c:pt>
                <c:pt idx="27">
                  <c:v>0.9110201042442293</c:v>
                </c:pt>
                <c:pt idx="28">
                  <c:v>0.90879871434310966</c:v>
                </c:pt>
                <c:pt idx="29">
                  <c:v>0.91265779597407026</c:v>
                </c:pt>
                <c:pt idx="30">
                  <c:v>0.8796680497925311</c:v>
                </c:pt>
                <c:pt idx="31">
                  <c:v>0.89548785190898572</c:v>
                </c:pt>
                <c:pt idx="32">
                  <c:v>0.8751962323390895</c:v>
                </c:pt>
                <c:pt idx="33">
                  <c:v>0.88601886018860188</c:v>
                </c:pt>
                <c:pt idx="34">
                  <c:v>0.87277896233120111</c:v>
                </c:pt>
                <c:pt idx="35">
                  <c:v>0.88217919264850675</c:v>
                </c:pt>
                <c:pt idx="36">
                  <c:v>0.69664577957980089</c:v>
                </c:pt>
                <c:pt idx="37">
                  <c:v>0.89224887035106015</c:v>
                </c:pt>
                <c:pt idx="38">
                  <c:v>0.89252948885976413</c:v>
                </c:pt>
                <c:pt idx="39">
                  <c:v>0.89301383732703343</c:v>
                </c:pt>
                <c:pt idx="40">
                  <c:v>0.87486554320544996</c:v>
                </c:pt>
                <c:pt idx="41">
                  <c:v>0.88741484403011828</c:v>
                </c:pt>
                <c:pt idx="42">
                  <c:v>1</c:v>
                </c:pt>
                <c:pt idx="43">
                  <c:v>0.88495904690990324</c:v>
                </c:pt>
                <c:pt idx="44">
                  <c:v>0.88647619047619042</c:v>
                </c:pt>
                <c:pt idx="45">
                  <c:v>0.89856630824372763</c:v>
                </c:pt>
                <c:pt idx="46">
                  <c:v>0.90058266569555712</c:v>
                </c:pt>
                <c:pt idx="47">
                  <c:v>0.89388071262587143</c:v>
                </c:pt>
                <c:pt idx="48">
                  <c:v>0.88486140724946694</c:v>
                </c:pt>
                <c:pt idx="49">
                  <c:v>0.89382716049382716</c:v>
                </c:pt>
                <c:pt idx="50">
                  <c:v>0.88727583262169085</c:v>
                </c:pt>
                <c:pt idx="51">
                  <c:v>0.88694929343308393</c:v>
                </c:pt>
                <c:pt idx="52">
                  <c:v>0.88555265448215836</c:v>
                </c:pt>
                <c:pt idx="53">
                  <c:v>0.89446589446589442</c:v>
                </c:pt>
                <c:pt idx="54">
                  <c:v>0.8952145214521452</c:v>
                </c:pt>
                <c:pt idx="55">
                  <c:v>0.90213101815311758</c:v>
                </c:pt>
                <c:pt idx="56">
                  <c:v>0.90483870967741931</c:v>
                </c:pt>
                <c:pt idx="57">
                  <c:v>0.94329501915708813</c:v>
                </c:pt>
                <c:pt idx="58">
                  <c:v>0.93766578249336874</c:v>
                </c:pt>
                <c:pt idx="59">
                  <c:v>0.94087301587301586</c:v>
                </c:pt>
                <c:pt idx="60">
                  <c:v>0.92316647264260765</c:v>
                </c:pt>
                <c:pt idx="61">
                  <c:v>0.92524005486968453</c:v>
                </c:pt>
                <c:pt idx="62">
                  <c:v>0.93886925795053</c:v>
                </c:pt>
                <c:pt idx="63">
                  <c:v>0.95756630265210607</c:v>
                </c:pt>
                <c:pt idx="64">
                  <c:v>0.94057377049180324</c:v>
                </c:pt>
                <c:pt idx="65">
                  <c:v>0.92927756653992399</c:v>
                </c:pt>
                <c:pt idx="66">
                  <c:v>0.91183633706770584</c:v>
                </c:pt>
                <c:pt idx="67">
                  <c:v>0.93770980977247298</c:v>
                </c:pt>
                <c:pt idx="68">
                  <c:v>0.94581280788177335</c:v>
                </c:pt>
                <c:pt idx="69">
                  <c:v>0.94449378330373002</c:v>
                </c:pt>
                <c:pt idx="70">
                  <c:v>0.95032997568600208</c:v>
                </c:pt>
                <c:pt idx="71">
                  <c:v>0.94044764188649077</c:v>
                </c:pt>
                <c:pt idx="72">
                  <c:v>0.93647774819322938</c:v>
                </c:pt>
                <c:pt idx="73">
                  <c:v>0.94653957728968086</c:v>
                </c:pt>
                <c:pt idx="74">
                  <c:v>0.94214876033057848</c:v>
                </c:pt>
                <c:pt idx="75">
                  <c:v>0.93939393939393945</c:v>
                </c:pt>
                <c:pt idx="76">
                  <c:v>0.93744889615699101</c:v>
                </c:pt>
                <c:pt idx="77">
                  <c:v>0.92276785714285714</c:v>
                </c:pt>
                <c:pt idx="78">
                  <c:v>0.93288888888888888</c:v>
                </c:pt>
                <c:pt idx="79">
                  <c:v>0.92921960072595278</c:v>
                </c:pt>
                <c:pt idx="80">
                  <c:v>0.94931703810208479</c:v>
                </c:pt>
                <c:pt idx="81">
                  <c:v>0.94143252869014638</c:v>
                </c:pt>
                <c:pt idx="82">
                  <c:v>0.94075403949730696</c:v>
                </c:pt>
                <c:pt idx="83">
                  <c:v>0.93154311649016641</c:v>
                </c:pt>
                <c:pt idx="84">
                  <c:v>0.93501805054151621</c:v>
                </c:pt>
                <c:pt idx="85">
                  <c:v>0.94332445796880948</c:v>
                </c:pt>
                <c:pt idx="86">
                  <c:v>0.94292325491708451</c:v>
                </c:pt>
                <c:pt idx="87">
                  <c:v>0.94113263785394929</c:v>
                </c:pt>
                <c:pt idx="88">
                  <c:v>0.93507030603804797</c:v>
                </c:pt>
                <c:pt idx="89">
                  <c:v>0.92797904845045831</c:v>
                </c:pt>
                <c:pt idx="90">
                  <c:v>0.9287598944591029</c:v>
                </c:pt>
                <c:pt idx="91">
                  <c:v>0.90727862772369028</c:v>
                </c:pt>
                <c:pt idx="92">
                  <c:v>0.91551724137931034</c:v>
                </c:pt>
                <c:pt idx="93">
                  <c:v>0.90004384042086805</c:v>
                </c:pt>
                <c:pt idx="94">
                  <c:v>0.9140978216193999</c:v>
                </c:pt>
                <c:pt idx="95">
                  <c:v>0.92212608158220022</c:v>
                </c:pt>
                <c:pt idx="96">
                  <c:v>0.92569805963085661</c:v>
                </c:pt>
                <c:pt idx="97">
                  <c:v>0.89022392135445116</c:v>
                </c:pt>
                <c:pt idx="98">
                  <c:v>0.93234932349323496</c:v>
                </c:pt>
                <c:pt idx="99">
                  <c:v>0.91881765195670273</c:v>
                </c:pt>
                <c:pt idx="100">
                  <c:v>0.92746113989637302</c:v>
                </c:pt>
                <c:pt idx="101">
                  <c:v>0.93179049939098657</c:v>
                </c:pt>
                <c:pt idx="102">
                  <c:v>0.92372524230931308</c:v>
                </c:pt>
                <c:pt idx="103">
                  <c:v>0.90120481927710849</c:v>
                </c:pt>
                <c:pt idx="104">
                  <c:v>0.93125000000000002</c:v>
                </c:pt>
                <c:pt idx="105">
                  <c:v>0.90630323679727431</c:v>
                </c:pt>
                <c:pt idx="106">
                  <c:v>0.90389294403892939</c:v>
                </c:pt>
                <c:pt idx="107">
                  <c:v>0.91409931134469014</c:v>
                </c:pt>
                <c:pt idx="108">
                  <c:v>0.92327257312420519</c:v>
                </c:pt>
                <c:pt idx="109">
                  <c:v>0.91025129637016355</c:v>
                </c:pt>
                <c:pt idx="110">
                  <c:v>0.91820469798657722</c:v>
                </c:pt>
                <c:pt idx="111">
                  <c:v>0.91474747474747475</c:v>
                </c:pt>
                <c:pt idx="112">
                  <c:v>0.91669910471000393</c:v>
                </c:pt>
                <c:pt idx="113">
                  <c:v>0.89919183326244156</c:v>
                </c:pt>
                <c:pt idx="114">
                  <c:v>0.9066091954022989</c:v>
                </c:pt>
                <c:pt idx="115">
                  <c:v>0.89826916283998592</c:v>
                </c:pt>
                <c:pt idx="116">
                  <c:v>0.91691521090754158</c:v>
                </c:pt>
                <c:pt idx="117">
                  <c:v>0.89594356261022923</c:v>
                </c:pt>
                <c:pt idx="118">
                  <c:v>0.88537735849056598</c:v>
                </c:pt>
                <c:pt idx="119">
                  <c:v>0.90558292282430219</c:v>
                </c:pt>
                <c:pt idx="120">
                  <c:v>0.9142284569138277</c:v>
                </c:pt>
                <c:pt idx="121">
                  <c:v>0.87384898710865566</c:v>
                </c:pt>
                <c:pt idx="122">
                  <c:v>0.85125371865703359</c:v>
                </c:pt>
                <c:pt idx="123">
                  <c:v>0.90149625935162092</c:v>
                </c:pt>
                <c:pt idx="124">
                  <c:v>0.90868094701240132</c:v>
                </c:pt>
                <c:pt idx="125">
                  <c:v>0.90310370931112793</c:v>
                </c:pt>
                <c:pt idx="126">
                  <c:v>0.91555724610117917</c:v>
                </c:pt>
                <c:pt idx="127">
                  <c:v>0.91442155309033279</c:v>
                </c:pt>
                <c:pt idx="128">
                  <c:v>0.91522699879469671</c:v>
                </c:pt>
                <c:pt idx="129">
                  <c:v>0.90104166666666663</c:v>
                </c:pt>
                <c:pt idx="130">
                  <c:v>0.93840739111306648</c:v>
                </c:pt>
                <c:pt idx="131">
                  <c:v>0.9314214463840399</c:v>
                </c:pt>
                <c:pt idx="132">
                  <c:v>0.85661614092585003</c:v>
                </c:pt>
                <c:pt idx="133">
                  <c:v>0.94891059353869267</c:v>
                </c:pt>
                <c:pt idx="134">
                  <c:v>0.944104134762634</c:v>
                </c:pt>
                <c:pt idx="135">
                  <c:v>0.91141812271434375</c:v>
                </c:pt>
                <c:pt idx="136">
                  <c:v>0.91280991735537187</c:v>
                </c:pt>
                <c:pt idx="137">
                  <c:v>0.92503346720214186</c:v>
                </c:pt>
                <c:pt idx="138">
                  <c:v>0.92914979757085026</c:v>
                </c:pt>
                <c:pt idx="139">
                  <c:v>0.89701555275325773</c:v>
                </c:pt>
                <c:pt idx="140">
                  <c:v>0.888646288209607</c:v>
                </c:pt>
                <c:pt idx="141">
                  <c:v>0.85884691848906558</c:v>
                </c:pt>
                <c:pt idx="142">
                  <c:v>0.89957512553109309</c:v>
                </c:pt>
                <c:pt idx="143">
                  <c:v>0.88591983556012333</c:v>
                </c:pt>
                <c:pt idx="144">
                  <c:v>0.91328340559716203</c:v>
                </c:pt>
                <c:pt idx="145">
                  <c:v>0.91549295774647887</c:v>
                </c:pt>
                <c:pt idx="146">
                  <c:v>0.92158516020236092</c:v>
                </c:pt>
                <c:pt idx="147">
                  <c:v>0.91089108910891092</c:v>
                </c:pt>
                <c:pt idx="148">
                  <c:v>0.89700704225352113</c:v>
                </c:pt>
                <c:pt idx="149">
                  <c:v>0.89580573951434883</c:v>
                </c:pt>
                <c:pt idx="150">
                  <c:v>0.88321884200196266</c:v>
                </c:pt>
                <c:pt idx="151">
                  <c:v>0.91065830721003138</c:v>
                </c:pt>
                <c:pt idx="152">
                  <c:v>0.8644235526966848</c:v>
                </c:pt>
                <c:pt idx="153">
                  <c:v>0.89563776918829374</c:v>
                </c:pt>
                <c:pt idx="154">
                  <c:v>0.93696027633851464</c:v>
                </c:pt>
                <c:pt idx="155">
                  <c:v>0.9200518582541054</c:v>
                </c:pt>
                <c:pt idx="156">
                  <c:v>0.94295592048401033</c:v>
                </c:pt>
                <c:pt idx="157">
                  <c:v>0.94632535094962844</c:v>
                </c:pt>
                <c:pt idx="158">
                  <c:v>0.94094642158779818</c:v>
                </c:pt>
                <c:pt idx="159">
                  <c:v>0.93642172523961664</c:v>
                </c:pt>
                <c:pt idx="160">
                  <c:v>0.93864168618266974</c:v>
                </c:pt>
                <c:pt idx="161">
                  <c:v>0.92708333333333337</c:v>
                </c:pt>
                <c:pt idx="162">
                  <c:v>0.93479342956694877</c:v>
                </c:pt>
                <c:pt idx="163">
                  <c:v>0.93940936863543789</c:v>
                </c:pt>
                <c:pt idx="164">
                  <c:v>0.91356542617046821</c:v>
                </c:pt>
                <c:pt idx="165">
                  <c:v>0.91753291753291755</c:v>
                </c:pt>
                <c:pt idx="166">
                  <c:v>0.91272189349112431</c:v>
                </c:pt>
                <c:pt idx="167">
                  <c:v>0.92489340767464745</c:v>
                </c:pt>
                <c:pt idx="168">
                  <c:v>0.94067547723935385</c:v>
                </c:pt>
                <c:pt idx="169">
                  <c:v>0.92761962447001811</c:v>
                </c:pt>
                <c:pt idx="170">
                  <c:v>0.91341991341991347</c:v>
                </c:pt>
                <c:pt idx="171">
                  <c:v>0.9047461002323266</c:v>
                </c:pt>
                <c:pt idx="172">
                  <c:v>0.8808808808808809</c:v>
                </c:pt>
                <c:pt idx="173">
                  <c:v>0.88</c:v>
                </c:pt>
                <c:pt idx="174">
                  <c:v>0.87216946676406137</c:v>
                </c:pt>
                <c:pt idx="175">
                  <c:v>0.80659722222222219</c:v>
                </c:pt>
                <c:pt idx="176">
                  <c:v>0.77191558441558439</c:v>
                </c:pt>
                <c:pt idx="177">
                  <c:v>0.73831070889894423</c:v>
                </c:pt>
                <c:pt idx="178">
                  <c:v>0.78474980142970607</c:v>
                </c:pt>
                <c:pt idx="179">
                  <c:v>0.88524590163934425</c:v>
                </c:pt>
                <c:pt idx="180">
                  <c:v>0.88737474949899797</c:v>
                </c:pt>
                <c:pt idx="181">
                  <c:v>0.89195006457167458</c:v>
                </c:pt>
                <c:pt idx="182">
                  <c:v>0.89646084337349397</c:v>
                </c:pt>
                <c:pt idx="183">
                  <c:v>0.88503253796095449</c:v>
                </c:pt>
                <c:pt idx="184">
                  <c:v>0.83850687622789788</c:v>
                </c:pt>
                <c:pt idx="185">
                  <c:v>0.8207617625093353</c:v>
                </c:pt>
                <c:pt idx="186">
                  <c:v>0.86951631046119238</c:v>
                </c:pt>
                <c:pt idx="187">
                  <c:v>0.89228475587029443</c:v>
                </c:pt>
                <c:pt idx="188">
                  <c:v>0.90430622009569372</c:v>
                </c:pt>
                <c:pt idx="189">
                  <c:v>0.89480000000000004</c:v>
                </c:pt>
                <c:pt idx="190">
                  <c:v>0.91394557823129252</c:v>
                </c:pt>
                <c:pt idx="191">
                  <c:v>0.91307168342523515</c:v>
                </c:pt>
                <c:pt idx="192">
                  <c:v>0.91281082782499212</c:v>
                </c:pt>
                <c:pt idx="193">
                  <c:v>0.90930787589498807</c:v>
                </c:pt>
                <c:pt idx="194">
                  <c:v>0.87628083491461095</c:v>
                </c:pt>
                <c:pt idx="195">
                  <c:v>0.89246908954664672</c:v>
                </c:pt>
                <c:pt idx="196">
                  <c:v>0.80623052959501562</c:v>
                </c:pt>
                <c:pt idx="197">
                  <c:v>0.90591226954863324</c:v>
                </c:pt>
                <c:pt idx="198">
                  <c:v>0.8912496505451496</c:v>
                </c:pt>
                <c:pt idx="199">
                  <c:v>0.90380952380952384</c:v>
                </c:pt>
                <c:pt idx="200">
                  <c:v>0.31673306772908372</c:v>
                </c:pt>
                <c:pt idx="201">
                  <c:v>0.87390476190476196</c:v>
                </c:pt>
                <c:pt idx="202">
                  <c:v>0.89703635808127102</c:v>
                </c:pt>
                <c:pt idx="203">
                  <c:v>0.87443095599393017</c:v>
                </c:pt>
                <c:pt idx="204">
                  <c:v>0.88324175824175821</c:v>
                </c:pt>
                <c:pt idx="205">
                  <c:v>0.87661937075879082</c:v>
                </c:pt>
                <c:pt idx="206">
                  <c:v>0.87006265322800325</c:v>
                </c:pt>
                <c:pt idx="207">
                  <c:v>0.85632009699909062</c:v>
                </c:pt>
                <c:pt idx="208">
                  <c:v>0.7986846912678115</c:v>
                </c:pt>
                <c:pt idx="209">
                  <c:v>0.86628300609343267</c:v>
                </c:pt>
                <c:pt idx="210">
                  <c:v>0.74124513618677046</c:v>
                </c:pt>
                <c:pt idx="211">
                  <c:v>0.79032792315336198</c:v>
                </c:pt>
                <c:pt idx="212">
                  <c:v>0.77269503546099294</c:v>
                </c:pt>
                <c:pt idx="213">
                  <c:v>0.73614986050219211</c:v>
                </c:pt>
                <c:pt idx="214">
                  <c:v>0.76467847157502333</c:v>
                </c:pt>
                <c:pt idx="215">
                  <c:v>0.76334106728538287</c:v>
                </c:pt>
                <c:pt idx="216">
                  <c:v>0.72742980561555082</c:v>
                </c:pt>
                <c:pt idx="217">
                  <c:v>0.78849206349206347</c:v>
                </c:pt>
                <c:pt idx="218">
                  <c:v>0.76770428015564196</c:v>
                </c:pt>
                <c:pt idx="219">
                  <c:v>0.75466998754669989</c:v>
                </c:pt>
                <c:pt idx="220">
                  <c:v>0.82991647684130598</c:v>
                </c:pt>
                <c:pt idx="221">
                  <c:v>0.88287769784172665</c:v>
                </c:pt>
                <c:pt idx="222">
                  <c:v>0.8822163238221632</c:v>
                </c:pt>
                <c:pt idx="223">
                  <c:v>0.90592635212888373</c:v>
                </c:pt>
                <c:pt idx="224">
                  <c:v>0.92969543147208122</c:v>
                </c:pt>
                <c:pt idx="225">
                  <c:v>0.88791137178233948</c:v>
                </c:pt>
                <c:pt idx="226">
                  <c:v>0.90280777537796975</c:v>
                </c:pt>
                <c:pt idx="227">
                  <c:v>0.8984284051222351</c:v>
                </c:pt>
                <c:pt idx="228">
                  <c:v>0.89032404260140496</c:v>
                </c:pt>
                <c:pt idx="229">
                  <c:v>0.87863614687649028</c:v>
                </c:pt>
                <c:pt idx="230">
                  <c:v>0.79949044585987261</c:v>
                </c:pt>
                <c:pt idx="231">
                  <c:v>0.72538261622870337</c:v>
                </c:pt>
                <c:pt idx="232">
                  <c:v>0.81463091691492884</c:v>
                </c:pt>
                <c:pt idx="233">
                  <c:v>0.82389705882352937</c:v>
                </c:pt>
                <c:pt idx="234">
                  <c:v>0.8511194029850746</c:v>
                </c:pt>
                <c:pt idx="235">
                  <c:v>0.8807057920981971</c:v>
                </c:pt>
                <c:pt idx="236">
                  <c:v>0.90615114235500882</c:v>
                </c:pt>
                <c:pt idx="237">
                  <c:v>0.8902157164869029</c:v>
                </c:pt>
                <c:pt idx="238">
                  <c:v>0.90676346962170429</c:v>
                </c:pt>
                <c:pt idx="239">
                  <c:v>0.90675507666804811</c:v>
                </c:pt>
                <c:pt idx="240">
                  <c:v>0.91773879142300196</c:v>
                </c:pt>
                <c:pt idx="241">
                  <c:v>0.90563620836891545</c:v>
                </c:pt>
                <c:pt idx="242">
                  <c:v>0.90990990990990994</c:v>
                </c:pt>
                <c:pt idx="243">
                  <c:v>0.93684516880093127</c:v>
                </c:pt>
                <c:pt idx="244">
                  <c:v>0.91975666280417145</c:v>
                </c:pt>
                <c:pt idx="245">
                  <c:v>0.9152276295133438</c:v>
                </c:pt>
                <c:pt idx="246">
                  <c:v>0.90154994259471866</c:v>
                </c:pt>
                <c:pt idx="247">
                  <c:v>0.91417910447761197</c:v>
                </c:pt>
                <c:pt idx="248">
                  <c:v>0.88454473891367091</c:v>
                </c:pt>
                <c:pt idx="249">
                  <c:v>0.92888146911519198</c:v>
                </c:pt>
                <c:pt idx="250">
                  <c:v>0.89051094890510951</c:v>
                </c:pt>
                <c:pt idx="251">
                  <c:v>0.88837209302325582</c:v>
                </c:pt>
                <c:pt idx="252">
                  <c:v>0.86994986729578294</c:v>
                </c:pt>
                <c:pt idx="253">
                  <c:v>0.88105326876513312</c:v>
                </c:pt>
                <c:pt idx="254">
                  <c:v>0.87109614206981023</c:v>
                </c:pt>
                <c:pt idx="255">
                  <c:v>0.85074244751664108</c:v>
                </c:pt>
                <c:pt idx="256">
                  <c:v>0.81911764705882351</c:v>
                </c:pt>
                <c:pt idx="257">
                  <c:v>0.81077459126239615</c:v>
                </c:pt>
                <c:pt idx="258">
                  <c:v>0.79454465464144297</c:v>
                </c:pt>
                <c:pt idx="259">
                  <c:v>0.83558254610886196</c:v>
                </c:pt>
                <c:pt idx="260">
                  <c:v>0.87648054145516074</c:v>
                </c:pt>
                <c:pt idx="261">
                  <c:v>0.82333553065260379</c:v>
                </c:pt>
                <c:pt idx="262">
                  <c:v>0.87866473149492019</c:v>
                </c:pt>
                <c:pt idx="263">
                  <c:v>0.9137834821428571</c:v>
                </c:pt>
                <c:pt idx="264">
                  <c:v>0.8322632423756019</c:v>
                </c:pt>
                <c:pt idx="265">
                  <c:v>0.84534225424601128</c:v>
                </c:pt>
                <c:pt idx="266">
                  <c:v>0.79056309815268189</c:v>
                </c:pt>
                <c:pt idx="267">
                  <c:v>0.77628684557853056</c:v>
                </c:pt>
                <c:pt idx="268">
                  <c:v>0.70429362880886426</c:v>
                </c:pt>
                <c:pt idx="269">
                  <c:v>0.58055235903337166</c:v>
                </c:pt>
                <c:pt idx="270">
                  <c:v>0.61087420042643925</c:v>
                </c:pt>
                <c:pt idx="271">
                  <c:v>0.8646882657228423</c:v>
                </c:pt>
                <c:pt idx="272">
                  <c:v>0.80414603960396036</c:v>
                </c:pt>
                <c:pt idx="273">
                  <c:v>0.80873308733087335</c:v>
                </c:pt>
                <c:pt idx="274">
                  <c:v>0.83140208574739283</c:v>
                </c:pt>
                <c:pt idx="275">
                  <c:v>0.86112692088787712</c:v>
                </c:pt>
                <c:pt idx="276">
                  <c:v>0.86670898127578544</c:v>
                </c:pt>
                <c:pt idx="277">
                  <c:v>0.87064817435607134</c:v>
                </c:pt>
                <c:pt idx="278">
                  <c:v>0.81531762295081966</c:v>
                </c:pt>
                <c:pt idx="279">
                  <c:v>0.85885969815539409</c:v>
                </c:pt>
                <c:pt idx="280">
                  <c:v>0.81452730801219853</c:v>
                </c:pt>
                <c:pt idx="281">
                  <c:v>0.86730139839333531</c:v>
                </c:pt>
                <c:pt idx="282">
                  <c:v>0.80863503485495847</c:v>
                </c:pt>
                <c:pt idx="283">
                  <c:v>0.84523541338139219</c:v>
                </c:pt>
                <c:pt idx="284">
                  <c:v>0.72916210894771383</c:v>
                </c:pt>
                <c:pt idx="285">
                  <c:v>0.75610801543077577</c:v>
                </c:pt>
                <c:pt idx="286">
                  <c:v>0.75928809788654061</c:v>
                </c:pt>
                <c:pt idx="287">
                  <c:v>0.74024024024024027</c:v>
                </c:pt>
                <c:pt idx="288">
                  <c:v>0.71547109207708781</c:v>
                </c:pt>
                <c:pt idx="289">
                  <c:v>0.72540983606557374</c:v>
                </c:pt>
                <c:pt idx="290">
                  <c:v>0.72793228536880283</c:v>
                </c:pt>
                <c:pt idx="291">
                  <c:v>0.84097859327217128</c:v>
                </c:pt>
                <c:pt idx="292">
                  <c:v>0.75963610246588464</c:v>
                </c:pt>
                <c:pt idx="293">
                  <c:v>0.77665903890160182</c:v>
                </c:pt>
                <c:pt idx="294">
                  <c:v>0.77688113413304249</c:v>
                </c:pt>
                <c:pt idx="295">
                  <c:v>0.76396555531022303</c:v>
                </c:pt>
                <c:pt idx="296">
                  <c:v>0.7854008775428799</c:v>
                </c:pt>
                <c:pt idx="297">
                  <c:v>0.75672877846790887</c:v>
                </c:pt>
                <c:pt idx="298">
                  <c:v>0.74464119291705499</c:v>
                </c:pt>
                <c:pt idx="299">
                  <c:v>0.75305510721697022</c:v>
                </c:pt>
                <c:pt idx="300">
                  <c:v>0.79066753078418661</c:v>
                </c:pt>
                <c:pt idx="301">
                  <c:v>0.7673996826116527</c:v>
                </c:pt>
                <c:pt idx="302">
                  <c:v>0.74272279444693234</c:v>
                </c:pt>
                <c:pt idx="303">
                  <c:v>0.76089385474860338</c:v>
                </c:pt>
                <c:pt idx="304">
                  <c:v>0.78486742832507006</c:v>
                </c:pt>
                <c:pt idx="305">
                  <c:v>0.78154761904761905</c:v>
                </c:pt>
                <c:pt idx="306">
                  <c:v>0.7802240247199691</c:v>
                </c:pt>
                <c:pt idx="307">
                  <c:v>0.7605244996549344</c:v>
                </c:pt>
                <c:pt idx="308">
                  <c:v>0.76436018957345975</c:v>
                </c:pt>
                <c:pt idx="309">
                  <c:v>0.74681782020684162</c:v>
                </c:pt>
                <c:pt idx="310">
                  <c:v>0.75347294215218741</c:v>
                </c:pt>
                <c:pt idx="311">
                  <c:v>0.83912432215304278</c:v>
                </c:pt>
                <c:pt idx="312">
                  <c:v>0.75858043427504085</c:v>
                </c:pt>
                <c:pt idx="313">
                  <c:v>0.72128851540616246</c:v>
                </c:pt>
                <c:pt idx="314">
                  <c:v>0.78032544378698221</c:v>
                </c:pt>
                <c:pt idx="315">
                  <c:v>0.7471213463241807</c:v>
                </c:pt>
                <c:pt idx="316">
                  <c:v>0.78461901391837696</c:v>
                </c:pt>
                <c:pt idx="317">
                  <c:v>0.80186046511627906</c:v>
                </c:pt>
                <c:pt idx="318">
                  <c:v>0.78161222339304537</c:v>
                </c:pt>
                <c:pt idx="319">
                  <c:v>0.77257617728531858</c:v>
                </c:pt>
                <c:pt idx="320">
                  <c:v>0.82007722007722006</c:v>
                </c:pt>
                <c:pt idx="321">
                  <c:v>0.84167096441464673</c:v>
                </c:pt>
                <c:pt idx="322">
                  <c:v>0.8350389863547758</c:v>
                </c:pt>
                <c:pt idx="323">
                  <c:v>0.81535785288270379</c:v>
                </c:pt>
                <c:pt idx="324">
                  <c:v>0.84332493702770783</c:v>
                </c:pt>
                <c:pt idx="325">
                  <c:v>0.81359271115488796</c:v>
                </c:pt>
                <c:pt idx="326">
                  <c:v>0.78766948068559728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0.8608040201005025</c:v>
                </c:pt>
                <c:pt idx="331">
                  <c:v>0.87719298245614041</c:v>
                </c:pt>
                <c:pt idx="332">
                  <c:v>0.86118980169971671</c:v>
                </c:pt>
                <c:pt idx="333">
                  <c:v>0.89952839860570022</c:v>
                </c:pt>
                <c:pt idx="334">
                  <c:v>0.82865583456425407</c:v>
                </c:pt>
                <c:pt idx="335">
                  <c:v>0.85876198779424584</c:v>
                </c:pt>
                <c:pt idx="336">
                  <c:v>0.7793514722325755</c:v>
                </c:pt>
                <c:pt idx="337">
                  <c:v>0.82846441947565541</c:v>
                </c:pt>
                <c:pt idx="338">
                  <c:v>0.75238640702558235</c:v>
                </c:pt>
                <c:pt idx="339">
                  <c:v>0.75126726096836216</c:v>
                </c:pt>
                <c:pt idx="340">
                  <c:v>0.71241294551413348</c:v>
                </c:pt>
                <c:pt idx="341">
                  <c:v>0.75880617733819189</c:v>
                </c:pt>
                <c:pt idx="342">
                  <c:v>0.6840870307167235</c:v>
                </c:pt>
                <c:pt idx="343">
                  <c:v>0.66080569775205877</c:v>
                </c:pt>
                <c:pt idx="344">
                  <c:v>0.68819848010728657</c:v>
                </c:pt>
                <c:pt idx="345">
                  <c:v>0.68120726243810426</c:v>
                </c:pt>
                <c:pt idx="346">
                  <c:v>0.65141007859454469</c:v>
                </c:pt>
                <c:pt idx="347">
                  <c:v>0.68157423971377462</c:v>
                </c:pt>
                <c:pt idx="348">
                  <c:v>0.68841544607190408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37-4077-9437-D8856D7B8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4087816"/>
        <c:axId val="740858200"/>
      </c:lineChart>
      <c:dateAx>
        <c:axId val="585563568"/>
        <c:scaling>
          <c:orientation val="minMax"/>
          <c:max val="43800"/>
          <c:min val="43435"/>
        </c:scaling>
        <c:delete val="0"/>
        <c:axPos val="b"/>
        <c:numFmt formatCode="yyyy/m/d;@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1920000" spcFirstLastPara="1" vertOverflow="ellipsis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5569800"/>
        <c:crosses val="autoZero"/>
        <c:auto val="1"/>
        <c:lblOffset val="100"/>
        <c:baseTimeUnit val="days"/>
      </c:dateAx>
      <c:valAx>
        <c:axId val="585569800"/>
        <c:scaling>
          <c:orientation val="minMax"/>
          <c:max val="1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sysDash"/>
              <a:round/>
            </a:ln>
            <a:effectLst/>
          </c:spPr>
        </c:majorGridlines>
        <c:numFmt formatCode="0%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5563568"/>
        <c:crosses val="autoZero"/>
        <c:crossBetween val="between"/>
      </c:valAx>
      <c:dateAx>
        <c:axId val="67408781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40858200"/>
        <c:crosses val="autoZero"/>
        <c:auto val="1"/>
        <c:lblOffset val="100"/>
        <c:baseTimeUnit val="days"/>
      </c:dateAx>
      <c:valAx>
        <c:axId val="740858200"/>
        <c:scaling>
          <c:orientation val="minMax"/>
          <c:max val="1"/>
          <c:min val="0"/>
        </c:scaling>
        <c:delete val="0"/>
        <c:axPos val="r"/>
        <c:numFmt formatCode="0%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4087816"/>
        <c:crosses val="max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4816945507514702"/>
          <c:y val="9.8068362142523402E-2"/>
          <c:w val="0.25311587469591601"/>
          <c:h val="3.76117089552841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744131770298"/>
          <c:y val="0.135958411152135"/>
          <c:w val="0.74302511592713705"/>
          <c:h val="0.58400446748072099"/>
        </c:manualLayout>
      </c:layout>
      <c:lineChart>
        <c:grouping val="standard"/>
        <c:varyColors val="0"/>
        <c:ser>
          <c:idx val="0"/>
          <c:order val="0"/>
          <c:tx>
            <c:v>Ar2 F/M</c:v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运行数据!$A$7:$A$355</c:f>
              <c:numCache>
                <c:formatCode>m/d/yyyy</c:formatCode>
                <c:ptCount val="349"/>
                <c:pt idx="0">
                  <c:v>43424</c:v>
                </c:pt>
                <c:pt idx="1">
                  <c:v>43425</c:v>
                </c:pt>
                <c:pt idx="2">
                  <c:v>43426</c:v>
                </c:pt>
                <c:pt idx="3">
                  <c:v>43427</c:v>
                </c:pt>
                <c:pt idx="4">
                  <c:v>43428</c:v>
                </c:pt>
                <c:pt idx="5">
                  <c:v>43429</c:v>
                </c:pt>
                <c:pt idx="6">
                  <c:v>43430</c:v>
                </c:pt>
                <c:pt idx="7">
                  <c:v>43431</c:v>
                </c:pt>
                <c:pt idx="8">
                  <c:v>43432</c:v>
                </c:pt>
                <c:pt idx="9">
                  <c:v>43433</c:v>
                </c:pt>
                <c:pt idx="10">
                  <c:v>43434</c:v>
                </c:pt>
                <c:pt idx="11">
                  <c:v>43435</c:v>
                </c:pt>
                <c:pt idx="12">
                  <c:v>43436</c:v>
                </c:pt>
                <c:pt idx="13">
                  <c:v>43437</c:v>
                </c:pt>
                <c:pt idx="14">
                  <c:v>43438</c:v>
                </c:pt>
                <c:pt idx="15">
                  <c:v>43439</c:v>
                </c:pt>
                <c:pt idx="16">
                  <c:v>43440</c:v>
                </c:pt>
                <c:pt idx="17">
                  <c:v>43441</c:v>
                </c:pt>
                <c:pt idx="18">
                  <c:v>43442</c:v>
                </c:pt>
                <c:pt idx="19">
                  <c:v>43443</c:v>
                </c:pt>
                <c:pt idx="20">
                  <c:v>43444</c:v>
                </c:pt>
                <c:pt idx="21">
                  <c:v>43445</c:v>
                </c:pt>
                <c:pt idx="22">
                  <c:v>43446</c:v>
                </c:pt>
                <c:pt idx="23">
                  <c:v>43447</c:v>
                </c:pt>
                <c:pt idx="24">
                  <c:v>43448</c:v>
                </c:pt>
                <c:pt idx="25">
                  <c:v>43449</c:v>
                </c:pt>
                <c:pt idx="26">
                  <c:v>43450</c:v>
                </c:pt>
                <c:pt idx="27">
                  <c:v>43451</c:v>
                </c:pt>
                <c:pt idx="28">
                  <c:v>43452</c:v>
                </c:pt>
                <c:pt idx="29">
                  <c:v>43453</c:v>
                </c:pt>
                <c:pt idx="30">
                  <c:v>43454</c:v>
                </c:pt>
                <c:pt idx="31">
                  <c:v>43455</c:v>
                </c:pt>
                <c:pt idx="32">
                  <c:v>43456</c:v>
                </c:pt>
                <c:pt idx="33">
                  <c:v>43457</c:v>
                </c:pt>
                <c:pt idx="34">
                  <c:v>43458</c:v>
                </c:pt>
                <c:pt idx="35">
                  <c:v>43459</c:v>
                </c:pt>
                <c:pt idx="36">
                  <c:v>43460</c:v>
                </c:pt>
                <c:pt idx="37">
                  <c:v>43461</c:v>
                </c:pt>
                <c:pt idx="38">
                  <c:v>43462</c:v>
                </c:pt>
                <c:pt idx="39">
                  <c:v>43463</c:v>
                </c:pt>
                <c:pt idx="40">
                  <c:v>43464</c:v>
                </c:pt>
                <c:pt idx="41">
                  <c:v>43465</c:v>
                </c:pt>
                <c:pt idx="42">
                  <c:v>43466</c:v>
                </c:pt>
                <c:pt idx="43">
                  <c:v>43467</c:v>
                </c:pt>
                <c:pt idx="44">
                  <c:v>43468</c:v>
                </c:pt>
                <c:pt idx="45">
                  <c:v>43469</c:v>
                </c:pt>
                <c:pt idx="46">
                  <c:v>43470</c:v>
                </c:pt>
                <c:pt idx="47">
                  <c:v>43471</c:v>
                </c:pt>
                <c:pt idx="48">
                  <c:v>43472</c:v>
                </c:pt>
                <c:pt idx="49">
                  <c:v>43473</c:v>
                </c:pt>
                <c:pt idx="50">
                  <c:v>43474</c:v>
                </c:pt>
                <c:pt idx="51">
                  <c:v>43475</c:v>
                </c:pt>
                <c:pt idx="52">
                  <c:v>43476</c:v>
                </c:pt>
                <c:pt idx="53">
                  <c:v>43477</c:v>
                </c:pt>
                <c:pt idx="54">
                  <c:v>43478</c:v>
                </c:pt>
                <c:pt idx="55">
                  <c:v>43479</c:v>
                </c:pt>
                <c:pt idx="56">
                  <c:v>43480</c:v>
                </c:pt>
                <c:pt idx="57">
                  <c:v>43481</c:v>
                </c:pt>
                <c:pt idx="58">
                  <c:v>43482</c:v>
                </c:pt>
                <c:pt idx="59">
                  <c:v>43483</c:v>
                </c:pt>
                <c:pt idx="60">
                  <c:v>43484</c:v>
                </c:pt>
                <c:pt idx="61">
                  <c:v>43485</c:v>
                </c:pt>
                <c:pt idx="62">
                  <c:v>43486</c:v>
                </c:pt>
                <c:pt idx="63">
                  <c:v>43487</c:v>
                </c:pt>
                <c:pt idx="64">
                  <c:v>43488</c:v>
                </c:pt>
                <c:pt idx="65">
                  <c:v>43489</c:v>
                </c:pt>
                <c:pt idx="66">
                  <c:v>43490</c:v>
                </c:pt>
                <c:pt idx="67">
                  <c:v>43491</c:v>
                </c:pt>
                <c:pt idx="68">
                  <c:v>43492</c:v>
                </c:pt>
                <c:pt idx="69">
                  <c:v>43493</c:v>
                </c:pt>
                <c:pt idx="70">
                  <c:v>43494</c:v>
                </c:pt>
                <c:pt idx="71">
                  <c:v>43495</c:v>
                </c:pt>
                <c:pt idx="72">
                  <c:v>43496</c:v>
                </c:pt>
                <c:pt idx="73">
                  <c:v>43497</c:v>
                </c:pt>
                <c:pt idx="74">
                  <c:v>43498</c:v>
                </c:pt>
                <c:pt idx="75">
                  <c:v>43499</c:v>
                </c:pt>
                <c:pt idx="76">
                  <c:v>43500</c:v>
                </c:pt>
                <c:pt idx="77">
                  <c:v>43501</c:v>
                </c:pt>
                <c:pt idx="78">
                  <c:v>43502</c:v>
                </c:pt>
                <c:pt idx="79">
                  <c:v>43503</c:v>
                </c:pt>
                <c:pt idx="80">
                  <c:v>43504</c:v>
                </c:pt>
                <c:pt idx="81">
                  <c:v>43505</c:v>
                </c:pt>
                <c:pt idx="82">
                  <c:v>43506</c:v>
                </c:pt>
                <c:pt idx="83">
                  <c:v>43507</c:v>
                </c:pt>
                <c:pt idx="84">
                  <c:v>43508</c:v>
                </c:pt>
                <c:pt idx="85">
                  <c:v>43509</c:v>
                </c:pt>
                <c:pt idx="86">
                  <c:v>43510</c:v>
                </c:pt>
                <c:pt idx="87">
                  <c:v>43511</c:v>
                </c:pt>
                <c:pt idx="88">
                  <c:v>43512</c:v>
                </c:pt>
                <c:pt idx="89">
                  <c:v>43513</c:v>
                </c:pt>
                <c:pt idx="90">
                  <c:v>43514</c:v>
                </c:pt>
                <c:pt idx="91">
                  <c:v>43515</c:v>
                </c:pt>
                <c:pt idx="92">
                  <c:v>43516</c:v>
                </c:pt>
                <c:pt idx="93">
                  <c:v>43517</c:v>
                </c:pt>
                <c:pt idx="94">
                  <c:v>43518</c:v>
                </c:pt>
                <c:pt idx="95">
                  <c:v>43519</c:v>
                </c:pt>
                <c:pt idx="96">
                  <c:v>43520</c:v>
                </c:pt>
                <c:pt idx="97">
                  <c:v>43521</c:v>
                </c:pt>
                <c:pt idx="98">
                  <c:v>43522</c:v>
                </c:pt>
                <c:pt idx="99">
                  <c:v>43523</c:v>
                </c:pt>
                <c:pt idx="100">
                  <c:v>43524</c:v>
                </c:pt>
                <c:pt idx="101">
                  <c:v>43525</c:v>
                </c:pt>
                <c:pt idx="102">
                  <c:v>43526</c:v>
                </c:pt>
                <c:pt idx="103">
                  <c:v>43527</c:v>
                </c:pt>
                <c:pt idx="104">
                  <c:v>43528</c:v>
                </c:pt>
                <c:pt idx="105">
                  <c:v>43529</c:v>
                </c:pt>
                <c:pt idx="106">
                  <c:v>43530</c:v>
                </c:pt>
                <c:pt idx="107">
                  <c:v>43531</c:v>
                </c:pt>
                <c:pt idx="108">
                  <c:v>43532</c:v>
                </c:pt>
                <c:pt idx="109">
                  <c:v>43533</c:v>
                </c:pt>
                <c:pt idx="110">
                  <c:v>43534</c:v>
                </c:pt>
                <c:pt idx="111">
                  <c:v>43535</c:v>
                </c:pt>
                <c:pt idx="112">
                  <c:v>43536</c:v>
                </c:pt>
                <c:pt idx="113">
                  <c:v>43537</c:v>
                </c:pt>
                <c:pt idx="114">
                  <c:v>43538</c:v>
                </c:pt>
                <c:pt idx="115">
                  <c:v>43539</c:v>
                </c:pt>
                <c:pt idx="116">
                  <c:v>43540</c:v>
                </c:pt>
                <c:pt idx="117">
                  <c:v>43541</c:v>
                </c:pt>
                <c:pt idx="118">
                  <c:v>43542</c:v>
                </c:pt>
                <c:pt idx="119">
                  <c:v>43543</c:v>
                </c:pt>
                <c:pt idx="120">
                  <c:v>43544</c:v>
                </c:pt>
                <c:pt idx="121">
                  <c:v>43545</c:v>
                </c:pt>
                <c:pt idx="122">
                  <c:v>43546</c:v>
                </c:pt>
                <c:pt idx="123">
                  <c:v>43547</c:v>
                </c:pt>
                <c:pt idx="124">
                  <c:v>43548</c:v>
                </c:pt>
                <c:pt idx="125">
                  <c:v>43549</c:v>
                </c:pt>
                <c:pt idx="126">
                  <c:v>43550</c:v>
                </c:pt>
                <c:pt idx="127">
                  <c:v>43551</c:v>
                </c:pt>
                <c:pt idx="128">
                  <c:v>43552</c:v>
                </c:pt>
                <c:pt idx="129">
                  <c:v>43553</c:v>
                </c:pt>
                <c:pt idx="130">
                  <c:v>43554</c:v>
                </c:pt>
                <c:pt idx="131">
                  <c:v>43555</c:v>
                </c:pt>
                <c:pt idx="132">
                  <c:v>43556</c:v>
                </c:pt>
                <c:pt idx="133">
                  <c:v>43557</c:v>
                </c:pt>
                <c:pt idx="134">
                  <c:v>43558</c:v>
                </c:pt>
                <c:pt idx="135">
                  <c:v>43559</c:v>
                </c:pt>
                <c:pt idx="136">
                  <c:v>43560</c:v>
                </c:pt>
                <c:pt idx="137">
                  <c:v>43561</c:v>
                </c:pt>
                <c:pt idx="138">
                  <c:v>43562</c:v>
                </c:pt>
                <c:pt idx="139">
                  <c:v>43563</c:v>
                </c:pt>
                <c:pt idx="140">
                  <c:v>43564</c:v>
                </c:pt>
                <c:pt idx="141">
                  <c:v>43565</c:v>
                </c:pt>
                <c:pt idx="142">
                  <c:v>43566</c:v>
                </c:pt>
                <c:pt idx="143">
                  <c:v>43567</c:v>
                </c:pt>
                <c:pt idx="144">
                  <c:v>43568</c:v>
                </c:pt>
                <c:pt idx="145">
                  <c:v>43569</c:v>
                </c:pt>
                <c:pt idx="146">
                  <c:v>43570</c:v>
                </c:pt>
                <c:pt idx="147">
                  <c:v>43571</c:v>
                </c:pt>
                <c:pt idx="148">
                  <c:v>43572</c:v>
                </c:pt>
                <c:pt idx="149">
                  <c:v>43573</c:v>
                </c:pt>
                <c:pt idx="150">
                  <c:v>43574</c:v>
                </c:pt>
                <c:pt idx="151">
                  <c:v>43575</c:v>
                </c:pt>
                <c:pt idx="152">
                  <c:v>43576</c:v>
                </c:pt>
                <c:pt idx="153">
                  <c:v>43577</c:v>
                </c:pt>
                <c:pt idx="154">
                  <c:v>43578</c:v>
                </c:pt>
                <c:pt idx="155">
                  <c:v>43579</c:v>
                </c:pt>
                <c:pt idx="156">
                  <c:v>43580</c:v>
                </c:pt>
                <c:pt idx="157">
                  <c:v>43581</c:v>
                </c:pt>
                <c:pt idx="158">
                  <c:v>43582</c:v>
                </c:pt>
                <c:pt idx="159">
                  <c:v>43583</c:v>
                </c:pt>
                <c:pt idx="160">
                  <c:v>43584</c:v>
                </c:pt>
                <c:pt idx="161">
                  <c:v>43585</c:v>
                </c:pt>
                <c:pt idx="162">
                  <c:v>43586</c:v>
                </c:pt>
                <c:pt idx="163">
                  <c:v>43587</c:v>
                </c:pt>
                <c:pt idx="164">
                  <c:v>43588</c:v>
                </c:pt>
                <c:pt idx="165">
                  <c:v>43589</c:v>
                </c:pt>
                <c:pt idx="166">
                  <c:v>43590</c:v>
                </c:pt>
                <c:pt idx="167">
                  <c:v>43591</c:v>
                </c:pt>
                <c:pt idx="168">
                  <c:v>43592</c:v>
                </c:pt>
                <c:pt idx="169">
                  <c:v>43593</c:v>
                </c:pt>
                <c:pt idx="170">
                  <c:v>43594</c:v>
                </c:pt>
                <c:pt idx="171">
                  <c:v>43595</c:v>
                </c:pt>
                <c:pt idx="172">
                  <c:v>43596</c:v>
                </c:pt>
                <c:pt idx="173">
                  <c:v>43597</c:v>
                </c:pt>
                <c:pt idx="174">
                  <c:v>43598</c:v>
                </c:pt>
                <c:pt idx="175">
                  <c:v>43599</c:v>
                </c:pt>
                <c:pt idx="176">
                  <c:v>43600</c:v>
                </c:pt>
                <c:pt idx="177">
                  <c:v>43601</c:v>
                </c:pt>
                <c:pt idx="178">
                  <c:v>43602</c:v>
                </c:pt>
                <c:pt idx="179">
                  <c:v>43603</c:v>
                </c:pt>
                <c:pt idx="180">
                  <c:v>43604</c:v>
                </c:pt>
                <c:pt idx="181">
                  <c:v>43605</c:v>
                </c:pt>
                <c:pt idx="182">
                  <c:v>43606</c:v>
                </c:pt>
                <c:pt idx="183">
                  <c:v>43607</c:v>
                </c:pt>
                <c:pt idx="184">
                  <c:v>43608</c:v>
                </c:pt>
                <c:pt idx="185">
                  <c:v>43609</c:v>
                </c:pt>
                <c:pt idx="186">
                  <c:v>43610</c:v>
                </c:pt>
                <c:pt idx="187">
                  <c:v>43611</c:v>
                </c:pt>
                <c:pt idx="188">
                  <c:v>43612</c:v>
                </c:pt>
                <c:pt idx="189">
                  <c:v>43613</c:v>
                </c:pt>
                <c:pt idx="190">
                  <c:v>43614</c:v>
                </c:pt>
                <c:pt idx="191">
                  <c:v>43615</c:v>
                </c:pt>
                <c:pt idx="192">
                  <c:v>43616</c:v>
                </c:pt>
                <c:pt idx="193">
                  <c:v>43617</c:v>
                </c:pt>
                <c:pt idx="194">
                  <c:v>43618</c:v>
                </c:pt>
                <c:pt idx="195">
                  <c:v>43619</c:v>
                </c:pt>
                <c:pt idx="196">
                  <c:v>43620</c:v>
                </c:pt>
                <c:pt idx="197">
                  <c:v>43621</c:v>
                </c:pt>
                <c:pt idx="198">
                  <c:v>43622</c:v>
                </c:pt>
                <c:pt idx="199">
                  <c:v>43623</c:v>
                </c:pt>
                <c:pt idx="200">
                  <c:v>43624</c:v>
                </c:pt>
                <c:pt idx="201">
                  <c:v>43625</c:v>
                </c:pt>
                <c:pt idx="202">
                  <c:v>43626</c:v>
                </c:pt>
                <c:pt idx="203">
                  <c:v>43627</c:v>
                </c:pt>
                <c:pt idx="204">
                  <c:v>43628</c:v>
                </c:pt>
                <c:pt idx="205">
                  <c:v>43629</c:v>
                </c:pt>
                <c:pt idx="206">
                  <c:v>43630</c:v>
                </c:pt>
                <c:pt idx="207">
                  <c:v>43631</c:v>
                </c:pt>
                <c:pt idx="208">
                  <c:v>43632</c:v>
                </c:pt>
                <c:pt idx="209">
                  <c:v>43633</c:v>
                </c:pt>
                <c:pt idx="210">
                  <c:v>43634</c:v>
                </c:pt>
                <c:pt idx="211">
                  <c:v>43635</c:v>
                </c:pt>
                <c:pt idx="212">
                  <c:v>43636</c:v>
                </c:pt>
                <c:pt idx="213">
                  <c:v>43637</c:v>
                </c:pt>
                <c:pt idx="214">
                  <c:v>43638</c:v>
                </c:pt>
                <c:pt idx="215">
                  <c:v>43639</c:v>
                </c:pt>
                <c:pt idx="216">
                  <c:v>43640</c:v>
                </c:pt>
                <c:pt idx="217">
                  <c:v>43641</c:v>
                </c:pt>
                <c:pt idx="218">
                  <c:v>43642</c:v>
                </c:pt>
                <c:pt idx="219">
                  <c:v>43643</c:v>
                </c:pt>
                <c:pt idx="220">
                  <c:v>43644</c:v>
                </c:pt>
                <c:pt idx="221">
                  <c:v>43645</c:v>
                </c:pt>
                <c:pt idx="222">
                  <c:v>43646</c:v>
                </c:pt>
                <c:pt idx="223">
                  <c:v>43647</c:v>
                </c:pt>
                <c:pt idx="224">
                  <c:v>43648</c:v>
                </c:pt>
                <c:pt idx="225">
                  <c:v>43649</c:v>
                </c:pt>
                <c:pt idx="226">
                  <c:v>43650</c:v>
                </c:pt>
                <c:pt idx="227">
                  <c:v>43651</c:v>
                </c:pt>
                <c:pt idx="228">
                  <c:v>43652</c:v>
                </c:pt>
                <c:pt idx="229">
                  <c:v>43653</c:v>
                </c:pt>
                <c:pt idx="230">
                  <c:v>43654</c:v>
                </c:pt>
                <c:pt idx="231">
                  <c:v>43655</c:v>
                </c:pt>
                <c:pt idx="232">
                  <c:v>43656</c:v>
                </c:pt>
                <c:pt idx="233">
                  <c:v>43657</c:v>
                </c:pt>
                <c:pt idx="234">
                  <c:v>43658</c:v>
                </c:pt>
                <c:pt idx="235">
                  <c:v>43659</c:v>
                </c:pt>
                <c:pt idx="236">
                  <c:v>43660</c:v>
                </c:pt>
                <c:pt idx="237">
                  <c:v>43661</c:v>
                </c:pt>
                <c:pt idx="238">
                  <c:v>43662</c:v>
                </c:pt>
                <c:pt idx="239">
                  <c:v>43663</c:v>
                </c:pt>
                <c:pt idx="240">
                  <c:v>43664</c:v>
                </c:pt>
                <c:pt idx="241">
                  <c:v>43665</c:v>
                </c:pt>
                <c:pt idx="242">
                  <c:v>43666</c:v>
                </c:pt>
                <c:pt idx="243">
                  <c:v>43667</c:v>
                </c:pt>
                <c:pt idx="244">
                  <c:v>43668</c:v>
                </c:pt>
                <c:pt idx="245">
                  <c:v>43669</c:v>
                </c:pt>
                <c:pt idx="246">
                  <c:v>43670</c:v>
                </c:pt>
                <c:pt idx="247">
                  <c:v>43671</c:v>
                </c:pt>
                <c:pt idx="248">
                  <c:v>43672</c:v>
                </c:pt>
                <c:pt idx="249">
                  <c:v>43673</c:v>
                </c:pt>
                <c:pt idx="250">
                  <c:v>43674</c:v>
                </c:pt>
                <c:pt idx="251">
                  <c:v>43675</c:v>
                </c:pt>
                <c:pt idx="252">
                  <c:v>43676</c:v>
                </c:pt>
                <c:pt idx="253">
                  <c:v>43677</c:v>
                </c:pt>
                <c:pt idx="254">
                  <c:v>43678</c:v>
                </c:pt>
                <c:pt idx="255">
                  <c:v>43679</c:v>
                </c:pt>
                <c:pt idx="256">
                  <c:v>43680</c:v>
                </c:pt>
                <c:pt idx="257">
                  <c:v>43681</c:v>
                </c:pt>
                <c:pt idx="258">
                  <c:v>43682</c:v>
                </c:pt>
                <c:pt idx="259">
                  <c:v>43683</c:v>
                </c:pt>
                <c:pt idx="260">
                  <c:v>43684</c:v>
                </c:pt>
                <c:pt idx="261">
                  <c:v>43685</c:v>
                </c:pt>
                <c:pt idx="262">
                  <c:v>43686</c:v>
                </c:pt>
                <c:pt idx="263">
                  <c:v>43687</c:v>
                </c:pt>
                <c:pt idx="264">
                  <c:v>43688</c:v>
                </c:pt>
                <c:pt idx="265">
                  <c:v>43689</c:v>
                </c:pt>
                <c:pt idx="266">
                  <c:v>43690</c:v>
                </c:pt>
                <c:pt idx="267">
                  <c:v>43691</c:v>
                </c:pt>
                <c:pt idx="268">
                  <c:v>43692</c:v>
                </c:pt>
                <c:pt idx="269">
                  <c:v>43693</c:v>
                </c:pt>
                <c:pt idx="270">
                  <c:v>43694</c:v>
                </c:pt>
                <c:pt idx="271">
                  <c:v>43695</c:v>
                </c:pt>
                <c:pt idx="272">
                  <c:v>43696</c:v>
                </c:pt>
                <c:pt idx="273">
                  <c:v>43697</c:v>
                </c:pt>
                <c:pt idx="274">
                  <c:v>43698</c:v>
                </c:pt>
                <c:pt idx="275">
                  <c:v>43699</c:v>
                </c:pt>
                <c:pt idx="276">
                  <c:v>43700</c:v>
                </c:pt>
                <c:pt idx="277">
                  <c:v>43701</c:v>
                </c:pt>
                <c:pt idx="278">
                  <c:v>43702</c:v>
                </c:pt>
                <c:pt idx="279">
                  <c:v>43703</c:v>
                </c:pt>
                <c:pt idx="280">
                  <c:v>43704</c:v>
                </c:pt>
                <c:pt idx="281">
                  <c:v>43705</c:v>
                </c:pt>
                <c:pt idx="282">
                  <c:v>43706</c:v>
                </c:pt>
                <c:pt idx="283">
                  <c:v>43707</c:v>
                </c:pt>
                <c:pt idx="284">
                  <c:v>43708</c:v>
                </c:pt>
                <c:pt idx="285">
                  <c:v>43709</c:v>
                </c:pt>
                <c:pt idx="286">
                  <c:v>43710</c:v>
                </c:pt>
                <c:pt idx="287">
                  <c:v>43711</c:v>
                </c:pt>
                <c:pt idx="288">
                  <c:v>43712</c:v>
                </c:pt>
                <c:pt idx="289">
                  <c:v>43713</c:v>
                </c:pt>
                <c:pt idx="290">
                  <c:v>43714</c:v>
                </c:pt>
                <c:pt idx="291">
                  <c:v>43715</c:v>
                </c:pt>
                <c:pt idx="292">
                  <c:v>43716</c:v>
                </c:pt>
                <c:pt idx="293">
                  <c:v>43717</c:v>
                </c:pt>
                <c:pt idx="294">
                  <c:v>43718</c:v>
                </c:pt>
                <c:pt idx="295">
                  <c:v>43719</c:v>
                </c:pt>
                <c:pt idx="296">
                  <c:v>43720</c:v>
                </c:pt>
                <c:pt idx="297">
                  <c:v>43721</c:v>
                </c:pt>
                <c:pt idx="298">
                  <c:v>43722</c:v>
                </c:pt>
                <c:pt idx="299">
                  <c:v>43723</c:v>
                </c:pt>
                <c:pt idx="300">
                  <c:v>43724</c:v>
                </c:pt>
                <c:pt idx="301">
                  <c:v>43725</c:v>
                </c:pt>
                <c:pt idx="302">
                  <c:v>43726</c:v>
                </c:pt>
                <c:pt idx="303">
                  <c:v>43727</c:v>
                </c:pt>
                <c:pt idx="304">
                  <c:v>43728</c:v>
                </c:pt>
                <c:pt idx="305">
                  <c:v>43729</c:v>
                </c:pt>
                <c:pt idx="306">
                  <c:v>43730</c:v>
                </c:pt>
                <c:pt idx="307">
                  <c:v>43731</c:v>
                </c:pt>
                <c:pt idx="308">
                  <c:v>43732</c:v>
                </c:pt>
                <c:pt idx="309">
                  <c:v>43733</c:v>
                </c:pt>
                <c:pt idx="310">
                  <c:v>43734</c:v>
                </c:pt>
                <c:pt idx="311">
                  <c:v>43735</c:v>
                </c:pt>
                <c:pt idx="312">
                  <c:v>43736</c:v>
                </c:pt>
                <c:pt idx="313">
                  <c:v>43737</c:v>
                </c:pt>
                <c:pt idx="314">
                  <c:v>43738</c:v>
                </c:pt>
                <c:pt idx="315">
                  <c:v>43739</c:v>
                </c:pt>
                <c:pt idx="316">
                  <c:v>43740</c:v>
                </c:pt>
                <c:pt idx="317">
                  <c:v>43741</c:v>
                </c:pt>
                <c:pt idx="318">
                  <c:v>43742</c:v>
                </c:pt>
                <c:pt idx="319">
                  <c:v>43743</c:v>
                </c:pt>
                <c:pt idx="320">
                  <c:v>43744</c:v>
                </c:pt>
                <c:pt idx="321">
                  <c:v>43745</c:v>
                </c:pt>
                <c:pt idx="322">
                  <c:v>43746</c:v>
                </c:pt>
                <c:pt idx="323">
                  <c:v>43747</c:v>
                </c:pt>
                <c:pt idx="324">
                  <c:v>43748</c:v>
                </c:pt>
                <c:pt idx="325">
                  <c:v>43749</c:v>
                </c:pt>
                <c:pt idx="326">
                  <c:v>43750</c:v>
                </c:pt>
                <c:pt idx="327">
                  <c:v>43751</c:v>
                </c:pt>
                <c:pt idx="328">
                  <c:v>43752</c:v>
                </c:pt>
                <c:pt idx="329">
                  <c:v>43753</c:v>
                </c:pt>
                <c:pt idx="330">
                  <c:v>43754</c:v>
                </c:pt>
                <c:pt idx="331">
                  <c:v>43755</c:v>
                </c:pt>
                <c:pt idx="332">
                  <c:v>43756</c:v>
                </c:pt>
                <c:pt idx="333">
                  <c:v>43757</c:v>
                </c:pt>
                <c:pt idx="334">
                  <c:v>43758</c:v>
                </c:pt>
                <c:pt idx="335">
                  <c:v>43759</c:v>
                </c:pt>
                <c:pt idx="336">
                  <c:v>43760</c:v>
                </c:pt>
                <c:pt idx="337">
                  <c:v>43761</c:v>
                </c:pt>
                <c:pt idx="338">
                  <c:v>43762</c:v>
                </c:pt>
                <c:pt idx="339">
                  <c:v>43763</c:v>
                </c:pt>
                <c:pt idx="340">
                  <c:v>43764</c:v>
                </c:pt>
                <c:pt idx="341">
                  <c:v>43765</c:v>
                </c:pt>
                <c:pt idx="342">
                  <c:v>43766</c:v>
                </c:pt>
                <c:pt idx="343">
                  <c:v>43767</c:v>
                </c:pt>
                <c:pt idx="344">
                  <c:v>43768</c:v>
                </c:pt>
                <c:pt idx="345">
                  <c:v>43769</c:v>
                </c:pt>
                <c:pt idx="346">
                  <c:v>43770</c:v>
                </c:pt>
                <c:pt idx="347">
                  <c:v>43771</c:v>
                </c:pt>
                <c:pt idx="348">
                  <c:v>43772</c:v>
                </c:pt>
              </c:numCache>
            </c:numRef>
          </c:cat>
          <c:val>
            <c:numRef>
              <c:f>运行数据!$JH$7:$JH$355</c:f>
              <c:numCache>
                <c:formatCode>0%</c:formatCode>
                <c:ptCount val="34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F5-4B31-B2D2-DDCE44BD3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5563568"/>
        <c:axId val="585569800"/>
      </c:lineChart>
      <c:lineChart>
        <c:grouping val="standard"/>
        <c:varyColors val="0"/>
        <c:ser>
          <c:idx val="1"/>
          <c:order val="1"/>
          <c:tx>
            <c:v>Ar2 CODr</c:v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运行数据!$A$7:$A$355</c:f>
              <c:numCache>
                <c:formatCode>m/d/yyyy</c:formatCode>
                <c:ptCount val="349"/>
                <c:pt idx="0">
                  <c:v>43424</c:v>
                </c:pt>
                <c:pt idx="1">
                  <c:v>43425</c:v>
                </c:pt>
                <c:pt idx="2">
                  <c:v>43426</c:v>
                </c:pt>
                <c:pt idx="3">
                  <c:v>43427</c:v>
                </c:pt>
                <c:pt idx="4">
                  <c:v>43428</c:v>
                </c:pt>
                <c:pt idx="5">
                  <c:v>43429</c:v>
                </c:pt>
                <c:pt idx="6">
                  <c:v>43430</c:v>
                </c:pt>
                <c:pt idx="7">
                  <c:v>43431</c:v>
                </c:pt>
                <c:pt idx="8">
                  <c:v>43432</c:v>
                </c:pt>
                <c:pt idx="9">
                  <c:v>43433</c:v>
                </c:pt>
                <c:pt idx="10">
                  <c:v>43434</c:v>
                </c:pt>
                <c:pt idx="11">
                  <c:v>43435</c:v>
                </c:pt>
                <c:pt idx="12">
                  <c:v>43436</c:v>
                </c:pt>
                <c:pt idx="13">
                  <c:v>43437</c:v>
                </c:pt>
                <c:pt idx="14">
                  <c:v>43438</c:v>
                </c:pt>
                <c:pt idx="15">
                  <c:v>43439</c:v>
                </c:pt>
                <c:pt idx="16">
                  <c:v>43440</c:v>
                </c:pt>
                <c:pt idx="17">
                  <c:v>43441</c:v>
                </c:pt>
                <c:pt idx="18">
                  <c:v>43442</c:v>
                </c:pt>
                <c:pt idx="19">
                  <c:v>43443</c:v>
                </c:pt>
                <c:pt idx="20">
                  <c:v>43444</c:v>
                </c:pt>
                <c:pt idx="21">
                  <c:v>43445</c:v>
                </c:pt>
                <c:pt idx="22">
                  <c:v>43446</c:v>
                </c:pt>
                <c:pt idx="23">
                  <c:v>43447</c:v>
                </c:pt>
                <c:pt idx="24">
                  <c:v>43448</c:v>
                </c:pt>
                <c:pt idx="25">
                  <c:v>43449</c:v>
                </c:pt>
                <c:pt idx="26">
                  <c:v>43450</c:v>
                </c:pt>
                <c:pt idx="27">
                  <c:v>43451</c:v>
                </c:pt>
                <c:pt idx="28">
                  <c:v>43452</c:v>
                </c:pt>
                <c:pt idx="29">
                  <c:v>43453</c:v>
                </c:pt>
                <c:pt idx="30">
                  <c:v>43454</c:v>
                </c:pt>
                <c:pt idx="31">
                  <c:v>43455</c:v>
                </c:pt>
                <c:pt idx="32">
                  <c:v>43456</c:v>
                </c:pt>
                <c:pt idx="33">
                  <c:v>43457</c:v>
                </c:pt>
                <c:pt idx="34">
                  <c:v>43458</c:v>
                </c:pt>
                <c:pt idx="35">
                  <c:v>43459</c:v>
                </c:pt>
                <c:pt idx="36">
                  <c:v>43460</c:v>
                </c:pt>
                <c:pt idx="37">
                  <c:v>43461</c:v>
                </c:pt>
                <c:pt idx="38">
                  <c:v>43462</c:v>
                </c:pt>
                <c:pt idx="39">
                  <c:v>43463</c:v>
                </c:pt>
                <c:pt idx="40">
                  <c:v>43464</c:v>
                </c:pt>
                <c:pt idx="41">
                  <c:v>43465</c:v>
                </c:pt>
                <c:pt idx="42">
                  <c:v>43466</c:v>
                </c:pt>
                <c:pt idx="43">
                  <c:v>43467</c:v>
                </c:pt>
                <c:pt idx="44">
                  <c:v>43468</c:v>
                </c:pt>
                <c:pt idx="45">
                  <c:v>43469</c:v>
                </c:pt>
                <c:pt idx="46">
                  <c:v>43470</c:v>
                </c:pt>
                <c:pt idx="47">
                  <c:v>43471</c:v>
                </c:pt>
                <c:pt idx="48">
                  <c:v>43472</c:v>
                </c:pt>
                <c:pt idx="49">
                  <c:v>43473</c:v>
                </c:pt>
                <c:pt idx="50">
                  <c:v>43474</c:v>
                </c:pt>
                <c:pt idx="51">
                  <c:v>43475</c:v>
                </c:pt>
                <c:pt idx="52">
                  <c:v>43476</c:v>
                </c:pt>
                <c:pt idx="53">
                  <c:v>43477</c:v>
                </c:pt>
                <c:pt idx="54">
                  <c:v>43478</c:v>
                </c:pt>
                <c:pt idx="55">
                  <c:v>43479</c:v>
                </c:pt>
                <c:pt idx="56">
                  <c:v>43480</c:v>
                </c:pt>
                <c:pt idx="57">
                  <c:v>43481</c:v>
                </c:pt>
                <c:pt idx="58">
                  <c:v>43482</c:v>
                </c:pt>
                <c:pt idx="59">
                  <c:v>43483</c:v>
                </c:pt>
                <c:pt idx="60">
                  <c:v>43484</c:v>
                </c:pt>
                <c:pt idx="61">
                  <c:v>43485</c:v>
                </c:pt>
                <c:pt idx="62">
                  <c:v>43486</c:v>
                </c:pt>
                <c:pt idx="63">
                  <c:v>43487</c:v>
                </c:pt>
                <c:pt idx="64">
                  <c:v>43488</c:v>
                </c:pt>
                <c:pt idx="65">
                  <c:v>43489</c:v>
                </c:pt>
                <c:pt idx="66">
                  <c:v>43490</c:v>
                </c:pt>
                <c:pt idx="67">
                  <c:v>43491</c:v>
                </c:pt>
                <c:pt idx="68">
                  <c:v>43492</c:v>
                </c:pt>
                <c:pt idx="69">
                  <c:v>43493</c:v>
                </c:pt>
                <c:pt idx="70">
                  <c:v>43494</c:v>
                </c:pt>
                <c:pt idx="71">
                  <c:v>43495</c:v>
                </c:pt>
                <c:pt idx="72">
                  <c:v>43496</c:v>
                </c:pt>
                <c:pt idx="73">
                  <c:v>43497</c:v>
                </c:pt>
                <c:pt idx="74">
                  <c:v>43498</c:v>
                </c:pt>
                <c:pt idx="75">
                  <c:v>43499</c:v>
                </c:pt>
                <c:pt idx="76">
                  <c:v>43500</c:v>
                </c:pt>
                <c:pt idx="77">
                  <c:v>43501</c:v>
                </c:pt>
                <c:pt idx="78">
                  <c:v>43502</c:v>
                </c:pt>
                <c:pt idx="79">
                  <c:v>43503</c:v>
                </c:pt>
                <c:pt idx="80">
                  <c:v>43504</c:v>
                </c:pt>
                <c:pt idx="81">
                  <c:v>43505</c:v>
                </c:pt>
                <c:pt idx="82">
                  <c:v>43506</c:v>
                </c:pt>
                <c:pt idx="83">
                  <c:v>43507</c:v>
                </c:pt>
                <c:pt idx="84">
                  <c:v>43508</c:v>
                </c:pt>
                <c:pt idx="85">
                  <c:v>43509</c:v>
                </c:pt>
                <c:pt idx="86">
                  <c:v>43510</c:v>
                </c:pt>
                <c:pt idx="87">
                  <c:v>43511</c:v>
                </c:pt>
                <c:pt idx="88">
                  <c:v>43512</c:v>
                </c:pt>
                <c:pt idx="89">
                  <c:v>43513</c:v>
                </c:pt>
                <c:pt idx="90">
                  <c:v>43514</c:v>
                </c:pt>
                <c:pt idx="91">
                  <c:v>43515</c:v>
                </c:pt>
                <c:pt idx="92">
                  <c:v>43516</c:v>
                </c:pt>
                <c:pt idx="93">
                  <c:v>43517</c:v>
                </c:pt>
                <c:pt idx="94">
                  <c:v>43518</c:v>
                </c:pt>
                <c:pt idx="95">
                  <c:v>43519</c:v>
                </c:pt>
                <c:pt idx="96">
                  <c:v>43520</c:v>
                </c:pt>
                <c:pt idx="97">
                  <c:v>43521</c:v>
                </c:pt>
                <c:pt idx="98">
                  <c:v>43522</c:v>
                </c:pt>
                <c:pt idx="99">
                  <c:v>43523</c:v>
                </c:pt>
                <c:pt idx="100">
                  <c:v>43524</c:v>
                </c:pt>
                <c:pt idx="101">
                  <c:v>43525</c:v>
                </c:pt>
                <c:pt idx="102">
                  <c:v>43526</c:v>
                </c:pt>
                <c:pt idx="103">
                  <c:v>43527</c:v>
                </c:pt>
                <c:pt idx="104">
                  <c:v>43528</c:v>
                </c:pt>
                <c:pt idx="105">
                  <c:v>43529</c:v>
                </c:pt>
                <c:pt idx="106">
                  <c:v>43530</c:v>
                </c:pt>
                <c:pt idx="107">
                  <c:v>43531</c:v>
                </c:pt>
                <c:pt idx="108">
                  <c:v>43532</c:v>
                </c:pt>
                <c:pt idx="109">
                  <c:v>43533</c:v>
                </c:pt>
                <c:pt idx="110">
                  <c:v>43534</c:v>
                </c:pt>
                <c:pt idx="111">
                  <c:v>43535</c:v>
                </c:pt>
                <c:pt idx="112">
                  <c:v>43536</c:v>
                </c:pt>
                <c:pt idx="113">
                  <c:v>43537</c:v>
                </c:pt>
                <c:pt idx="114">
                  <c:v>43538</c:v>
                </c:pt>
                <c:pt idx="115">
                  <c:v>43539</c:v>
                </c:pt>
                <c:pt idx="116">
                  <c:v>43540</c:v>
                </c:pt>
                <c:pt idx="117">
                  <c:v>43541</c:v>
                </c:pt>
                <c:pt idx="118">
                  <c:v>43542</c:v>
                </c:pt>
                <c:pt idx="119">
                  <c:v>43543</c:v>
                </c:pt>
                <c:pt idx="120">
                  <c:v>43544</c:v>
                </c:pt>
                <c:pt idx="121">
                  <c:v>43545</c:v>
                </c:pt>
                <c:pt idx="122">
                  <c:v>43546</c:v>
                </c:pt>
                <c:pt idx="123">
                  <c:v>43547</c:v>
                </c:pt>
                <c:pt idx="124">
                  <c:v>43548</c:v>
                </c:pt>
                <c:pt idx="125">
                  <c:v>43549</c:v>
                </c:pt>
                <c:pt idx="126">
                  <c:v>43550</c:v>
                </c:pt>
                <c:pt idx="127">
                  <c:v>43551</c:v>
                </c:pt>
                <c:pt idx="128">
                  <c:v>43552</c:v>
                </c:pt>
                <c:pt idx="129">
                  <c:v>43553</c:v>
                </c:pt>
                <c:pt idx="130">
                  <c:v>43554</c:v>
                </c:pt>
                <c:pt idx="131">
                  <c:v>43555</c:v>
                </c:pt>
                <c:pt idx="132">
                  <c:v>43556</c:v>
                </c:pt>
                <c:pt idx="133">
                  <c:v>43557</c:v>
                </c:pt>
                <c:pt idx="134">
                  <c:v>43558</c:v>
                </c:pt>
                <c:pt idx="135">
                  <c:v>43559</c:v>
                </c:pt>
                <c:pt idx="136">
                  <c:v>43560</c:v>
                </c:pt>
                <c:pt idx="137">
                  <c:v>43561</c:v>
                </c:pt>
                <c:pt idx="138">
                  <c:v>43562</c:v>
                </c:pt>
                <c:pt idx="139">
                  <c:v>43563</c:v>
                </c:pt>
                <c:pt idx="140">
                  <c:v>43564</c:v>
                </c:pt>
                <c:pt idx="141">
                  <c:v>43565</c:v>
                </c:pt>
                <c:pt idx="142">
                  <c:v>43566</c:v>
                </c:pt>
                <c:pt idx="143">
                  <c:v>43567</c:v>
                </c:pt>
                <c:pt idx="144">
                  <c:v>43568</c:v>
                </c:pt>
                <c:pt idx="145">
                  <c:v>43569</c:v>
                </c:pt>
                <c:pt idx="146">
                  <c:v>43570</c:v>
                </c:pt>
                <c:pt idx="147">
                  <c:v>43571</c:v>
                </c:pt>
                <c:pt idx="148">
                  <c:v>43572</c:v>
                </c:pt>
                <c:pt idx="149">
                  <c:v>43573</c:v>
                </c:pt>
                <c:pt idx="150">
                  <c:v>43574</c:v>
                </c:pt>
                <c:pt idx="151">
                  <c:v>43575</c:v>
                </c:pt>
                <c:pt idx="152">
                  <c:v>43576</c:v>
                </c:pt>
                <c:pt idx="153">
                  <c:v>43577</c:v>
                </c:pt>
                <c:pt idx="154">
                  <c:v>43578</c:v>
                </c:pt>
                <c:pt idx="155">
                  <c:v>43579</c:v>
                </c:pt>
                <c:pt idx="156">
                  <c:v>43580</c:v>
                </c:pt>
                <c:pt idx="157">
                  <c:v>43581</c:v>
                </c:pt>
                <c:pt idx="158">
                  <c:v>43582</c:v>
                </c:pt>
                <c:pt idx="159">
                  <c:v>43583</c:v>
                </c:pt>
                <c:pt idx="160">
                  <c:v>43584</c:v>
                </c:pt>
                <c:pt idx="161">
                  <c:v>43585</c:v>
                </c:pt>
                <c:pt idx="162">
                  <c:v>43586</c:v>
                </c:pt>
                <c:pt idx="163">
                  <c:v>43587</c:v>
                </c:pt>
                <c:pt idx="164">
                  <c:v>43588</c:v>
                </c:pt>
                <c:pt idx="165">
                  <c:v>43589</c:v>
                </c:pt>
                <c:pt idx="166">
                  <c:v>43590</c:v>
                </c:pt>
                <c:pt idx="167">
                  <c:v>43591</c:v>
                </c:pt>
                <c:pt idx="168">
                  <c:v>43592</c:v>
                </c:pt>
                <c:pt idx="169">
                  <c:v>43593</c:v>
                </c:pt>
                <c:pt idx="170">
                  <c:v>43594</c:v>
                </c:pt>
                <c:pt idx="171">
                  <c:v>43595</c:v>
                </c:pt>
                <c:pt idx="172">
                  <c:v>43596</c:v>
                </c:pt>
                <c:pt idx="173">
                  <c:v>43597</c:v>
                </c:pt>
                <c:pt idx="174">
                  <c:v>43598</c:v>
                </c:pt>
                <c:pt idx="175">
                  <c:v>43599</c:v>
                </c:pt>
                <c:pt idx="176">
                  <c:v>43600</c:v>
                </c:pt>
                <c:pt idx="177">
                  <c:v>43601</c:v>
                </c:pt>
                <c:pt idx="178">
                  <c:v>43602</c:v>
                </c:pt>
                <c:pt idx="179">
                  <c:v>43603</c:v>
                </c:pt>
                <c:pt idx="180">
                  <c:v>43604</c:v>
                </c:pt>
                <c:pt idx="181">
                  <c:v>43605</c:v>
                </c:pt>
                <c:pt idx="182">
                  <c:v>43606</c:v>
                </c:pt>
                <c:pt idx="183">
                  <c:v>43607</c:v>
                </c:pt>
                <c:pt idx="184">
                  <c:v>43608</c:v>
                </c:pt>
                <c:pt idx="185">
                  <c:v>43609</c:v>
                </c:pt>
                <c:pt idx="186">
                  <c:v>43610</c:v>
                </c:pt>
                <c:pt idx="187">
                  <c:v>43611</c:v>
                </c:pt>
                <c:pt idx="188">
                  <c:v>43612</c:v>
                </c:pt>
                <c:pt idx="189">
                  <c:v>43613</c:v>
                </c:pt>
                <c:pt idx="190">
                  <c:v>43614</c:v>
                </c:pt>
                <c:pt idx="191">
                  <c:v>43615</c:v>
                </c:pt>
                <c:pt idx="192">
                  <c:v>43616</c:v>
                </c:pt>
                <c:pt idx="193">
                  <c:v>43617</c:v>
                </c:pt>
                <c:pt idx="194">
                  <c:v>43618</c:v>
                </c:pt>
                <c:pt idx="195">
                  <c:v>43619</c:v>
                </c:pt>
                <c:pt idx="196">
                  <c:v>43620</c:v>
                </c:pt>
                <c:pt idx="197">
                  <c:v>43621</c:v>
                </c:pt>
                <c:pt idx="198">
                  <c:v>43622</c:v>
                </c:pt>
                <c:pt idx="199">
                  <c:v>43623</c:v>
                </c:pt>
                <c:pt idx="200">
                  <c:v>43624</c:v>
                </c:pt>
                <c:pt idx="201">
                  <c:v>43625</c:v>
                </c:pt>
                <c:pt idx="202">
                  <c:v>43626</c:v>
                </c:pt>
                <c:pt idx="203">
                  <c:v>43627</c:v>
                </c:pt>
                <c:pt idx="204">
                  <c:v>43628</c:v>
                </c:pt>
                <c:pt idx="205">
                  <c:v>43629</c:v>
                </c:pt>
                <c:pt idx="206">
                  <c:v>43630</c:v>
                </c:pt>
                <c:pt idx="207">
                  <c:v>43631</c:v>
                </c:pt>
                <c:pt idx="208">
                  <c:v>43632</c:v>
                </c:pt>
                <c:pt idx="209">
                  <c:v>43633</c:v>
                </c:pt>
                <c:pt idx="210">
                  <c:v>43634</c:v>
                </c:pt>
                <c:pt idx="211">
                  <c:v>43635</c:v>
                </c:pt>
                <c:pt idx="212">
                  <c:v>43636</c:v>
                </c:pt>
                <c:pt idx="213">
                  <c:v>43637</c:v>
                </c:pt>
                <c:pt idx="214">
                  <c:v>43638</c:v>
                </c:pt>
                <c:pt idx="215">
                  <c:v>43639</c:v>
                </c:pt>
                <c:pt idx="216">
                  <c:v>43640</c:v>
                </c:pt>
                <c:pt idx="217">
                  <c:v>43641</c:v>
                </c:pt>
                <c:pt idx="218">
                  <c:v>43642</c:v>
                </c:pt>
                <c:pt idx="219">
                  <c:v>43643</c:v>
                </c:pt>
                <c:pt idx="220">
                  <c:v>43644</c:v>
                </c:pt>
                <c:pt idx="221">
                  <c:v>43645</c:v>
                </c:pt>
                <c:pt idx="222">
                  <c:v>43646</c:v>
                </c:pt>
                <c:pt idx="223">
                  <c:v>43647</c:v>
                </c:pt>
                <c:pt idx="224">
                  <c:v>43648</c:v>
                </c:pt>
                <c:pt idx="225">
                  <c:v>43649</c:v>
                </c:pt>
                <c:pt idx="226">
                  <c:v>43650</c:v>
                </c:pt>
                <c:pt idx="227">
                  <c:v>43651</c:v>
                </c:pt>
                <c:pt idx="228">
                  <c:v>43652</c:v>
                </c:pt>
                <c:pt idx="229">
                  <c:v>43653</c:v>
                </c:pt>
                <c:pt idx="230">
                  <c:v>43654</c:v>
                </c:pt>
                <c:pt idx="231">
                  <c:v>43655</c:v>
                </c:pt>
                <c:pt idx="232">
                  <c:v>43656</c:v>
                </c:pt>
                <c:pt idx="233">
                  <c:v>43657</c:v>
                </c:pt>
                <c:pt idx="234">
                  <c:v>43658</c:v>
                </c:pt>
                <c:pt idx="235">
                  <c:v>43659</c:v>
                </c:pt>
                <c:pt idx="236">
                  <c:v>43660</c:v>
                </c:pt>
                <c:pt idx="237">
                  <c:v>43661</c:v>
                </c:pt>
                <c:pt idx="238">
                  <c:v>43662</c:v>
                </c:pt>
                <c:pt idx="239">
                  <c:v>43663</c:v>
                </c:pt>
                <c:pt idx="240">
                  <c:v>43664</c:v>
                </c:pt>
                <c:pt idx="241">
                  <c:v>43665</c:v>
                </c:pt>
                <c:pt idx="242">
                  <c:v>43666</c:v>
                </c:pt>
                <c:pt idx="243">
                  <c:v>43667</c:v>
                </c:pt>
                <c:pt idx="244">
                  <c:v>43668</c:v>
                </c:pt>
                <c:pt idx="245">
                  <c:v>43669</c:v>
                </c:pt>
                <c:pt idx="246">
                  <c:v>43670</c:v>
                </c:pt>
                <c:pt idx="247">
                  <c:v>43671</c:v>
                </c:pt>
                <c:pt idx="248">
                  <c:v>43672</c:v>
                </c:pt>
                <c:pt idx="249">
                  <c:v>43673</c:v>
                </c:pt>
                <c:pt idx="250">
                  <c:v>43674</c:v>
                </c:pt>
                <c:pt idx="251">
                  <c:v>43675</c:v>
                </c:pt>
                <c:pt idx="252">
                  <c:v>43676</c:v>
                </c:pt>
                <c:pt idx="253">
                  <c:v>43677</c:v>
                </c:pt>
                <c:pt idx="254">
                  <c:v>43678</c:v>
                </c:pt>
                <c:pt idx="255">
                  <c:v>43679</c:v>
                </c:pt>
                <c:pt idx="256">
                  <c:v>43680</c:v>
                </c:pt>
                <c:pt idx="257">
                  <c:v>43681</c:v>
                </c:pt>
                <c:pt idx="258">
                  <c:v>43682</c:v>
                </c:pt>
                <c:pt idx="259">
                  <c:v>43683</c:v>
                </c:pt>
                <c:pt idx="260">
                  <c:v>43684</c:v>
                </c:pt>
                <c:pt idx="261">
                  <c:v>43685</c:v>
                </c:pt>
                <c:pt idx="262">
                  <c:v>43686</c:v>
                </c:pt>
                <c:pt idx="263">
                  <c:v>43687</c:v>
                </c:pt>
                <c:pt idx="264">
                  <c:v>43688</c:v>
                </c:pt>
                <c:pt idx="265">
                  <c:v>43689</c:v>
                </c:pt>
                <c:pt idx="266">
                  <c:v>43690</c:v>
                </c:pt>
                <c:pt idx="267">
                  <c:v>43691</c:v>
                </c:pt>
                <c:pt idx="268">
                  <c:v>43692</c:v>
                </c:pt>
                <c:pt idx="269">
                  <c:v>43693</c:v>
                </c:pt>
                <c:pt idx="270">
                  <c:v>43694</c:v>
                </c:pt>
                <c:pt idx="271">
                  <c:v>43695</c:v>
                </c:pt>
                <c:pt idx="272">
                  <c:v>43696</c:v>
                </c:pt>
                <c:pt idx="273">
                  <c:v>43697</c:v>
                </c:pt>
                <c:pt idx="274">
                  <c:v>43698</c:v>
                </c:pt>
                <c:pt idx="275">
                  <c:v>43699</c:v>
                </c:pt>
                <c:pt idx="276">
                  <c:v>43700</c:v>
                </c:pt>
                <c:pt idx="277">
                  <c:v>43701</c:v>
                </c:pt>
                <c:pt idx="278">
                  <c:v>43702</c:v>
                </c:pt>
                <c:pt idx="279">
                  <c:v>43703</c:v>
                </c:pt>
                <c:pt idx="280">
                  <c:v>43704</c:v>
                </c:pt>
                <c:pt idx="281">
                  <c:v>43705</c:v>
                </c:pt>
                <c:pt idx="282">
                  <c:v>43706</c:v>
                </c:pt>
                <c:pt idx="283">
                  <c:v>43707</c:v>
                </c:pt>
                <c:pt idx="284">
                  <c:v>43708</c:v>
                </c:pt>
                <c:pt idx="285">
                  <c:v>43709</c:v>
                </c:pt>
                <c:pt idx="286">
                  <c:v>43710</c:v>
                </c:pt>
                <c:pt idx="287">
                  <c:v>43711</c:v>
                </c:pt>
                <c:pt idx="288">
                  <c:v>43712</c:v>
                </c:pt>
                <c:pt idx="289">
                  <c:v>43713</c:v>
                </c:pt>
                <c:pt idx="290">
                  <c:v>43714</c:v>
                </c:pt>
                <c:pt idx="291">
                  <c:v>43715</c:v>
                </c:pt>
                <c:pt idx="292">
                  <c:v>43716</c:v>
                </c:pt>
                <c:pt idx="293">
                  <c:v>43717</c:v>
                </c:pt>
                <c:pt idx="294">
                  <c:v>43718</c:v>
                </c:pt>
                <c:pt idx="295">
                  <c:v>43719</c:v>
                </c:pt>
                <c:pt idx="296">
                  <c:v>43720</c:v>
                </c:pt>
                <c:pt idx="297">
                  <c:v>43721</c:v>
                </c:pt>
                <c:pt idx="298">
                  <c:v>43722</c:v>
                </c:pt>
                <c:pt idx="299">
                  <c:v>43723</c:v>
                </c:pt>
                <c:pt idx="300">
                  <c:v>43724</c:v>
                </c:pt>
                <c:pt idx="301">
                  <c:v>43725</c:v>
                </c:pt>
                <c:pt idx="302">
                  <c:v>43726</c:v>
                </c:pt>
                <c:pt idx="303">
                  <c:v>43727</c:v>
                </c:pt>
                <c:pt idx="304">
                  <c:v>43728</c:v>
                </c:pt>
                <c:pt idx="305">
                  <c:v>43729</c:v>
                </c:pt>
                <c:pt idx="306">
                  <c:v>43730</c:v>
                </c:pt>
                <c:pt idx="307">
                  <c:v>43731</c:v>
                </c:pt>
                <c:pt idx="308">
                  <c:v>43732</c:v>
                </c:pt>
                <c:pt idx="309">
                  <c:v>43733</c:v>
                </c:pt>
                <c:pt idx="310">
                  <c:v>43734</c:v>
                </c:pt>
                <c:pt idx="311">
                  <c:v>43735</c:v>
                </c:pt>
                <c:pt idx="312">
                  <c:v>43736</c:v>
                </c:pt>
                <c:pt idx="313">
                  <c:v>43737</c:v>
                </c:pt>
                <c:pt idx="314">
                  <c:v>43738</c:v>
                </c:pt>
                <c:pt idx="315">
                  <c:v>43739</c:v>
                </c:pt>
                <c:pt idx="316">
                  <c:v>43740</c:v>
                </c:pt>
                <c:pt idx="317">
                  <c:v>43741</c:v>
                </c:pt>
                <c:pt idx="318">
                  <c:v>43742</c:v>
                </c:pt>
                <c:pt idx="319">
                  <c:v>43743</c:v>
                </c:pt>
                <c:pt idx="320">
                  <c:v>43744</c:v>
                </c:pt>
                <c:pt idx="321">
                  <c:v>43745</c:v>
                </c:pt>
                <c:pt idx="322">
                  <c:v>43746</c:v>
                </c:pt>
                <c:pt idx="323">
                  <c:v>43747</c:v>
                </c:pt>
                <c:pt idx="324">
                  <c:v>43748</c:v>
                </c:pt>
                <c:pt idx="325">
                  <c:v>43749</c:v>
                </c:pt>
                <c:pt idx="326">
                  <c:v>43750</c:v>
                </c:pt>
                <c:pt idx="327">
                  <c:v>43751</c:v>
                </c:pt>
                <c:pt idx="328">
                  <c:v>43752</c:v>
                </c:pt>
                <c:pt idx="329">
                  <c:v>43753</c:v>
                </c:pt>
                <c:pt idx="330">
                  <c:v>43754</c:v>
                </c:pt>
                <c:pt idx="331">
                  <c:v>43755</c:v>
                </c:pt>
                <c:pt idx="332">
                  <c:v>43756</c:v>
                </c:pt>
                <c:pt idx="333">
                  <c:v>43757</c:v>
                </c:pt>
                <c:pt idx="334">
                  <c:v>43758</c:v>
                </c:pt>
                <c:pt idx="335">
                  <c:v>43759</c:v>
                </c:pt>
                <c:pt idx="336">
                  <c:v>43760</c:v>
                </c:pt>
                <c:pt idx="337">
                  <c:v>43761</c:v>
                </c:pt>
                <c:pt idx="338">
                  <c:v>43762</c:v>
                </c:pt>
                <c:pt idx="339">
                  <c:v>43763</c:v>
                </c:pt>
                <c:pt idx="340">
                  <c:v>43764</c:v>
                </c:pt>
                <c:pt idx="341">
                  <c:v>43765</c:v>
                </c:pt>
                <c:pt idx="342">
                  <c:v>43766</c:v>
                </c:pt>
                <c:pt idx="343">
                  <c:v>43767</c:v>
                </c:pt>
                <c:pt idx="344">
                  <c:v>43768</c:v>
                </c:pt>
                <c:pt idx="345">
                  <c:v>43769</c:v>
                </c:pt>
                <c:pt idx="346">
                  <c:v>43770</c:v>
                </c:pt>
                <c:pt idx="347">
                  <c:v>43771</c:v>
                </c:pt>
                <c:pt idx="348">
                  <c:v>43772</c:v>
                </c:pt>
              </c:numCache>
            </c:numRef>
          </c:cat>
          <c:val>
            <c:numRef>
              <c:f>运行数据!$JI$7:$JI$355</c:f>
              <c:numCache>
                <c:formatCode>0%</c:formatCode>
                <c:ptCount val="349"/>
                <c:pt idx="0">
                  <c:v>0.3354838709677419</c:v>
                </c:pt>
                <c:pt idx="1">
                  <c:v>0.41034482758620694</c:v>
                </c:pt>
                <c:pt idx="2">
                  <c:v>0.39102564102564108</c:v>
                </c:pt>
                <c:pt idx="3">
                  <c:v>0.45890410958904104</c:v>
                </c:pt>
                <c:pt idx="4">
                  <c:v>0.38749999999999996</c:v>
                </c:pt>
                <c:pt idx="5">
                  <c:v>0.39931740614334466</c:v>
                </c:pt>
                <c:pt idx="6">
                  <c:v>0.36879432624113473</c:v>
                </c:pt>
                <c:pt idx="7">
                  <c:v>0.37638376383763839</c:v>
                </c:pt>
                <c:pt idx="8">
                  <c:v>0.38194444444444442</c:v>
                </c:pt>
                <c:pt idx="9">
                  <c:v>0.41114982578397208</c:v>
                </c:pt>
                <c:pt idx="10">
                  <c:v>0.49068322981366463</c:v>
                </c:pt>
                <c:pt idx="11">
                  <c:v>0.42474916387959871</c:v>
                </c:pt>
                <c:pt idx="12">
                  <c:v>0.50149253731343291</c:v>
                </c:pt>
                <c:pt idx="13">
                  <c:v>0.49863760217983655</c:v>
                </c:pt>
                <c:pt idx="14">
                  <c:v>0.57446808510638303</c:v>
                </c:pt>
                <c:pt idx="15">
                  <c:v>0.5121212121212122</c:v>
                </c:pt>
                <c:pt idx="16">
                  <c:v>0.42772861356932157</c:v>
                </c:pt>
                <c:pt idx="17">
                  <c:v>0.33860759493670889</c:v>
                </c:pt>
                <c:pt idx="18">
                  <c:v>0.40370370370370368</c:v>
                </c:pt>
                <c:pt idx="19">
                  <c:v>0.35962145110410093</c:v>
                </c:pt>
                <c:pt idx="20">
                  <c:v>0.56697819314641751</c:v>
                </c:pt>
                <c:pt idx="21">
                  <c:v>0.33333333333333337</c:v>
                </c:pt>
                <c:pt idx="22">
                  <c:v>0.3666666666666667</c:v>
                </c:pt>
                <c:pt idx="23">
                  <c:v>0.30341880341880345</c:v>
                </c:pt>
                <c:pt idx="24">
                  <c:v>0.38152610441767065</c:v>
                </c:pt>
                <c:pt idx="25">
                  <c:v>0.39748953974895396</c:v>
                </c:pt>
                <c:pt idx="26">
                  <c:v>0.29389312977099236</c:v>
                </c:pt>
                <c:pt idx="27">
                  <c:v>0.36820083682008364</c:v>
                </c:pt>
                <c:pt idx="28">
                  <c:v>0.43171806167400884</c:v>
                </c:pt>
                <c:pt idx="29">
                  <c:v>0.41796875</c:v>
                </c:pt>
                <c:pt idx="30">
                  <c:v>0.43573667711598751</c:v>
                </c:pt>
                <c:pt idx="31">
                  <c:v>0.43542435424354242</c:v>
                </c:pt>
                <c:pt idx="32">
                  <c:v>0.50943396226415094</c:v>
                </c:pt>
                <c:pt idx="33">
                  <c:v>0.5</c:v>
                </c:pt>
                <c:pt idx="34">
                  <c:v>0.55586592178770955</c:v>
                </c:pt>
                <c:pt idx="35">
                  <c:v>0.52646239554317553</c:v>
                </c:pt>
                <c:pt idx="36">
                  <c:v>0.78128797083839607</c:v>
                </c:pt>
                <c:pt idx="37">
                  <c:v>0.41290322580645167</c:v>
                </c:pt>
                <c:pt idx="38">
                  <c:v>0.44512195121951215</c:v>
                </c:pt>
                <c:pt idx="39">
                  <c:v>0.35331230283911674</c:v>
                </c:pt>
                <c:pt idx="40">
                  <c:v>0.35530085959885382</c:v>
                </c:pt>
                <c:pt idx="41">
                  <c:v>0.26751592356687903</c:v>
                </c:pt>
                <c:pt idx="43">
                  <c:v>0.35598705501618122</c:v>
                </c:pt>
                <c:pt idx="44">
                  <c:v>0.41946308724832215</c:v>
                </c:pt>
                <c:pt idx="45">
                  <c:v>0.43462897526501765</c:v>
                </c:pt>
                <c:pt idx="46">
                  <c:v>0.36630036630036633</c:v>
                </c:pt>
                <c:pt idx="47">
                  <c:v>0.42335766423357668</c:v>
                </c:pt>
                <c:pt idx="48">
                  <c:v>0.37407407407407411</c:v>
                </c:pt>
                <c:pt idx="49">
                  <c:v>0.37984496124031009</c:v>
                </c:pt>
                <c:pt idx="50">
                  <c:v>0.43939393939393945</c:v>
                </c:pt>
                <c:pt idx="51">
                  <c:v>0.36397058823529416</c:v>
                </c:pt>
                <c:pt idx="52">
                  <c:v>0.38022813688212931</c:v>
                </c:pt>
                <c:pt idx="53">
                  <c:v>0.41463414634146345</c:v>
                </c:pt>
                <c:pt idx="54">
                  <c:v>0.32283464566929132</c:v>
                </c:pt>
                <c:pt idx="55">
                  <c:v>0.33870967741935487</c:v>
                </c:pt>
                <c:pt idx="56">
                  <c:v>0.33898305084745761</c:v>
                </c:pt>
                <c:pt idx="57">
                  <c:v>6.0810810810810856E-2</c:v>
                </c:pt>
                <c:pt idx="58">
                  <c:v>4.2553191489361653E-2</c:v>
                </c:pt>
                <c:pt idx="59">
                  <c:v>6.7114093959731558E-2</c:v>
                </c:pt>
                <c:pt idx="60">
                  <c:v>0.23737373737373735</c:v>
                </c:pt>
                <c:pt idx="61">
                  <c:v>0.15137614678899081</c:v>
                </c:pt>
                <c:pt idx="62">
                  <c:v>0.16184971098265899</c:v>
                </c:pt>
                <c:pt idx="63">
                  <c:v>-0.19117647058823528</c:v>
                </c:pt>
                <c:pt idx="64">
                  <c:v>6.2068965517241392E-2</c:v>
                </c:pt>
                <c:pt idx="65">
                  <c:v>3.7634408602150504E-2</c:v>
                </c:pt>
                <c:pt idx="66">
                  <c:v>0.12154696132596687</c:v>
                </c:pt>
                <c:pt idx="67">
                  <c:v>-0.13173652694610771</c:v>
                </c:pt>
                <c:pt idx="68">
                  <c:v>-0.16363636363636358</c:v>
                </c:pt>
                <c:pt idx="69">
                  <c:v>-7.2000000000000064E-2</c:v>
                </c:pt>
                <c:pt idx="70">
                  <c:v>9.7902097902097918E-2</c:v>
                </c:pt>
                <c:pt idx="71">
                  <c:v>6.7114093959731558E-2</c:v>
                </c:pt>
                <c:pt idx="72">
                  <c:v>-0.10778443113772451</c:v>
                </c:pt>
                <c:pt idx="73">
                  <c:v>-0.17054263565891481</c:v>
                </c:pt>
                <c:pt idx="74">
                  <c:v>2.7210884353741527E-2</c:v>
                </c:pt>
                <c:pt idx="75">
                  <c:v>0.14935064935064934</c:v>
                </c:pt>
                <c:pt idx="76">
                  <c:v>0.12418300653594772</c:v>
                </c:pt>
                <c:pt idx="77">
                  <c:v>-2.8901734104046284E-2</c:v>
                </c:pt>
                <c:pt idx="78">
                  <c:v>0.27152317880794707</c:v>
                </c:pt>
                <c:pt idx="79">
                  <c:v>0.11794871794871797</c:v>
                </c:pt>
                <c:pt idx="80">
                  <c:v>-0.31914893617021267</c:v>
                </c:pt>
                <c:pt idx="81">
                  <c:v>2.0270270270270285E-2</c:v>
                </c:pt>
                <c:pt idx="82">
                  <c:v>3.6363636363636376E-2</c:v>
                </c:pt>
                <c:pt idx="83">
                  <c:v>1.1049723756906049E-2</c:v>
                </c:pt>
                <c:pt idx="84">
                  <c:v>5.555555555555558E-2</c:v>
                </c:pt>
                <c:pt idx="85">
                  <c:v>-6.0402684563758413E-2</c:v>
                </c:pt>
                <c:pt idx="86">
                  <c:v>-7.4324324324324342E-2</c:v>
                </c:pt>
                <c:pt idx="87">
                  <c:v>-6.9620253164556889E-2</c:v>
                </c:pt>
                <c:pt idx="88">
                  <c:v>-1.2738853503184711E-2</c:v>
                </c:pt>
                <c:pt idx="89">
                  <c:v>0.12727272727272732</c:v>
                </c:pt>
                <c:pt idx="90">
                  <c:v>0.21604938271604934</c:v>
                </c:pt>
                <c:pt idx="91">
                  <c:v>0.39500000000000002</c:v>
                </c:pt>
                <c:pt idx="92">
                  <c:v>0.18877551020408168</c:v>
                </c:pt>
                <c:pt idx="93">
                  <c:v>0.34649122807017541</c:v>
                </c:pt>
                <c:pt idx="94">
                  <c:v>0.40669856459330145</c:v>
                </c:pt>
                <c:pt idx="95">
                  <c:v>0.26984126984126988</c:v>
                </c:pt>
                <c:pt idx="96">
                  <c:v>-7.0063694267515908E-2</c:v>
                </c:pt>
                <c:pt idx="97">
                  <c:v>0.43283582089552242</c:v>
                </c:pt>
                <c:pt idx="98">
                  <c:v>6.6666666666666652E-2</c:v>
                </c:pt>
                <c:pt idx="99">
                  <c:v>0.15384615384615385</c:v>
                </c:pt>
                <c:pt idx="100">
                  <c:v>0.18877551020408168</c:v>
                </c:pt>
                <c:pt idx="101">
                  <c:v>0.13690476190476186</c:v>
                </c:pt>
                <c:pt idx="102">
                  <c:v>0.41988950276243098</c:v>
                </c:pt>
                <c:pt idx="103">
                  <c:v>0.14634146341463417</c:v>
                </c:pt>
                <c:pt idx="104">
                  <c:v>0.10303030303030303</c:v>
                </c:pt>
                <c:pt idx="105">
                  <c:v>0.35</c:v>
                </c:pt>
                <c:pt idx="106">
                  <c:v>0.29957805907172996</c:v>
                </c:pt>
                <c:pt idx="107">
                  <c:v>0.21097046413502107</c:v>
                </c:pt>
                <c:pt idx="108">
                  <c:v>0.41988950276243098</c:v>
                </c:pt>
                <c:pt idx="109">
                  <c:v>0.20444444444444443</c:v>
                </c:pt>
                <c:pt idx="110">
                  <c:v>0.39487179487179491</c:v>
                </c:pt>
                <c:pt idx="111">
                  <c:v>0.16113744075829384</c:v>
                </c:pt>
                <c:pt idx="112">
                  <c:v>0.33177570093457942</c:v>
                </c:pt>
                <c:pt idx="113">
                  <c:v>0.38818565400843885</c:v>
                </c:pt>
                <c:pt idx="114">
                  <c:v>0.33461538461538465</c:v>
                </c:pt>
                <c:pt idx="115">
                  <c:v>0.48611111111111116</c:v>
                </c:pt>
                <c:pt idx="116">
                  <c:v>0.39487179487179491</c:v>
                </c:pt>
                <c:pt idx="117">
                  <c:v>0.41949152542372881</c:v>
                </c:pt>
                <c:pt idx="118">
                  <c:v>0.38683127572016462</c:v>
                </c:pt>
                <c:pt idx="119">
                  <c:v>0.26086956521739135</c:v>
                </c:pt>
                <c:pt idx="120">
                  <c:v>0.33177570093457942</c:v>
                </c:pt>
                <c:pt idx="121">
                  <c:v>0.55109489051094895</c:v>
                </c:pt>
                <c:pt idx="122">
                  <c:v>0.62571428571428567</c:v>
                </c:pt>
                <c:pt idx="123">
                  <c:v>0.32489451476793252</c:v>
                </c:pt>
                <c:pt idx="124">
                  <c:v>0.38683127572016462</c:v>
                </c:pt>
                <c:pt idx="125">
                  <c:v>0.328125</c:v>
                </c:pt>
                <c:pt idx="126">
                  <c:v>0.31531531531531531</c:v>
                </c:pt>
                <c:pt idx="127">
                  <c:v>0.15740740740740744</c:v>
                </c:pt>
                <c:pt idx="128">
                  <c:v>0.21800947867298581</c:v>
                </c:pt>
                <c:pt idx="129">
                  <c:v>0.41578947368421049</c:v>
                </c:pt>
                <c:pt idx="130">
                  <c:v>-4.2857142857142927E-2</c:v>
                </c:pt>
                <c:pt idx="131">
                  <c:v>-0.1272727272727272</c:v>
                </c:pt>
                <c:pt idx="132">
                  <c:v>0.57428571428571429</c:v>
                </c:pt>
                <c:pt idx="133">
                  <c:v>8.8235294117647078E-2</c:v>
                </c:pt>
                <c:pt idx="134">
                  <c:v>4.7945205479452024E-2</c:v>
                </c:pt>
                <c:pt idx="135">
                  <c:v>0.32568807339449546</c:v>
                </c:pt>
                <c:pt idx="136">
                  <c:v>0.27962085308056872</c:v>
                </c:pt>
                <c:pt idx="137">
                  <c:v>0.22023809523809523</c:v>
                </c:pt>
                <c:pt idx="138">
                  <c:v>0.23809523809523814</c:v>
                </c:pt>
                <c:pt idx="139">
                  <c:v>0.37142857142857144</c:v>
                </c:pt>
                <c:pt idx="140">
                  <c:v>0.5326797385620915</c:v>
                </c:pt>
                <c:pt idx="141">
                  <c:v>0.48169014084507045</c:v>
                </c:pt>
                <c:pt idx="142">
                  <c:v>0.32307692307692304</c:v>
                </c:pt>
                <c:pt idx="143">
                  <c:v>0.22522522522522526</c:v>
                </c:pt>
                <c:pt idx="144">
                  <c:v>0.33636363636363631</c:v>
                </c:pt>
                <c:pt idx="145">
                  <c:v>0.41414141414141414</c:v>
                </c:pt>
                <c:pt idx="146">
                  <c:v>0.26344086021505375</c:v>
                </c:pt>
                <c:pt idx="147">
                  <c:v>0.19444444444444442</c:v>
                </c:pt>
                <c:pt idx="148">
                  <c:v>0.49572649572649574</c:v>
                </c:pt>
                <c:pt idx="149">
                  <c:v>0.44915254237288138</c:v>
                </c:pt>
                <c:pt idx="150">
                  <c:v>0.48739495798319332</c:v>
                </c:pt>
                <c:pt idx="151">
                  <c:v>0.512280701754386</c:v>
                </c:pt>
                <c:pt idx="152">
                  <c:v>0.53284671532846717</c:v>
                </c:pt>
                <c:pt idx="153">
                  <c:v>0.16402116402116407</c:v>
                </c:pt>
                <c:pt idx="154">
                  <c:v>-5.4794520547945202E-2</c:v>
                </c:pt>
                <c:pt idx="155">
                  <c:v>0.31891891891891888</c:v>
                </c:pt>
                <c:pt idx="156">
                  <c:v>0.25151515151515158</c:v>
                </c:pt>
                <c:pt idx="157">
                  <c:v>-0.13076923076923075</c:v>
                </c:pt>
                <c:pt idx="158">
                  <c:v>0.22516556291390732</c:v>
                </c:pt>
                <c:pt idx="159">
                  <c:v>0.14572864321608037</c:v>
                </c:pt>
                <c:pt idx="160">
                  <c:v>4.5801526717557217E-2</c:v>
                </c:pt>
                <c:pt idx="161">
                  <c:v>0.11801242236024845</c:v>
                </c:pt>
                <c:pt idx="162">
                  <c:v>0.16030534351145043</c:v>
                </c:pt>
                <c:pt idx="163">
                  <c:v>0.21008403361344541</c:v>
                </c:pt>
                <c:pt idx="164">
                  <c:v>0.52314814814814814</c:v>
                </c:pt>
                <c:pt idx="165">
                  <c:v>0.5714285714285714</c:v>
                </c:pt>
                <c:pt idx="166">
                  <c:v>0.64872881355932199</c:v>
                </c:pt>
                <c:pt idx="167">
                  <c:v>0.48034934497816595</c:v>
                </c:pt>
                <c:pt idx="168">
                  <c:v>0.33168316831683164</c:v>
                </c:pt>
                <c:pt idx="169">
                  <c:v>0.32635983263598323</c:v>
                </c:pt>
                <c:pt idx="170">
                  <c:v>0.43461538461538463</c:v>
                </c:pt>
                <c:pt idx="171">
                  <c:v>0.24041811846689898</c:v>
                </c:pt>
                <c:pt idx="172">
                  <c:v>0.36974789915966388</c:v>
                </c:pt>
                <c:pt idx="173">
                  <c:v>0.23976608187134507</c:v>
                </c:pt>
                <c:pt idx="174">
                  <c:v>0.27714285714285714</c:v>
                </c:pt>
                <c:pt idx="175">
                  <c:v>0.38420107719928187</c:v>
                </c:pt>
                <c:pt idx="176">
                  <c:v>0.5</c:v>
                </c:pt>
                <c:pt idx="177">
                  <c:v>0.59365994236311237</c:v>
                </c:pt>
                <c:pt idx="178">
                  <c:v>0.28044280442804426</c:v>
                </c:pt>
                <c:pt idx="179">
                  <c:v>-8.5714285714285632E-2</c:v>
                </c:pt>
                <c:pt idx="180">
                  <c:v>0.18505338078291811</c:v>
                </c:pt>
                <c:pt idx="181">
                  <c:v>3.9840637450199168E-2</c:v>
                </c:pt>
                <c:pt idx="182">
                  <c:v>0.17454545454545456</c:v>
                </c:pt>
                <c:pt idx="183">
                  <c:v>0.24528301886792447</c:v>
                </c:pt>
                <c:pt idx="184">
                  <c:v>0.56690997566909973</c:v>
                </c:pt>
                <c:pt idx="185">
                  <c:v>0.63749999999999996</c:v>
                </c:pt>
                <c:pt idx="186">
                  <c:v>0.4022988505747126</c:v>
                </c:pt>
                <c:pt idx="187">
                  <c:v>0.37370242214532867</c:v>
                </c:pt>
                <c:pt idx="188">
                  <c:v>0.35</c:v>
                </c:pt>
                <c:pt idx="189">
                  <c:v>0.35741444866920147</c:v>
                </c:pt>
                <c:pt idx="190">
                  <c:v>0.39525691699604748</c:v>
                </c:pt>
                <c:pt idx="191">
                  <c:v>0.42910447761194026</c:v>
                </c:pt>
                <c:pt idx="192">
                  <c:v>0.36823104693140796</c:v>
                </c:pt>
                <c:pt idx="193">
                  <c:v>0.45723684210526316</c:v>
                </c:pt>
                <c:pt idx="194">
                  <c:v>0.60122699386503076</c:v>
                </c:pt>
                <c:pt idx="195">
                  <c:v>0.53658536585365857</c:v>
                </c:pt>
                <c:pt idx="196">
                  <c:v>0.48231511254019288</c:v>
                </c:pt>
                <c:pt idx="197">
                  <c:v>0.42905405405405406</c:v>
                </c:pt>
                <c:pt idx="198">
                  <c:v>0.28277634961439591</c:v>
                </c:pt>
                <c:pt idx="199">
                  <c:v>0.28382838283828382</c:v>
                </c:pt>
                <c:pt idx="200">
                  <c:v>0.34693877551020413</c:v>
                </c:pt>
                <c:pt idx="201">
                  <c:v>0.39577039274924475</c:v>
                </c:pt>
                <c:pt idx="202">
                  <c:v>0.23738872403560829</c:v>
                </c:pt>
                <c:pt idx="203">
                  <c:v>0.3141993957703928</c:v>
                </c:pt>
                <c:pt idx="204">
                  <c:v>0.35</c:v>
                </c:pt>
                <c:pt idx="205">
                  <c:v>0.39</c:v>
                </c:pt>
                <c:pt idx="206">
                  <c:v>0.43605870020964366</c:v>
                </c:pt>
                <c:pt idx="207">
                  <c:v>0.45358649789029537</c:v>
                </c:pt>
                <c:pt idx="208">
                  <c:v>0.50272232304900188</c:v>
                </c:pt>
                <c:pt idx="209">
                  <c:v>0.189873417721519</c:v>
                </c:pt>
                <c:pt idx="210">
                  <c:v>0.41954887218045112</c:v>
                </c:pt>
                <c:pt idx="211">
                  <c:v>0.27962085308056872</c:v>
                </c:pt>
                <c:pt idx="212">
                  <c:v>0.27457098283931358</c:v>
                </c:pt>
                <c:pt idx="213">
                  <c:v>0.37009063444108758</c:v>
                </c:pt>
                <c:pt idx="214">
                  <c:v>0.25346534653465347</c:v>
                </c:pt>
                <c:pt idx="215">
                  <c:v>0.27843137254901962</c:v>
                </c:pt>
                <c:pt idx="216">
                  <c:v>0.33122028526148972</c:v>
                </c:pt>
                <c:pt idx="217">
                  <c:v>0.26454033771106944</c:v>
                </c:pt>
                <c:pt idx="218">
                  <c:v>0.35845896147403689</c:v>
                </c:pt>
                <c:pt idx="219">
                  <c:v>0.34010152284263961</c:v>
                </c:pt>
                <c:pt idx="220">
                  <c:v>0.1607142857142857</c:v>
                </c:pt>
                <c:pt idx="221">
                  <c:v>0.13513513513513509</c:v>
                </c:pt>
                <c:pt idx="222">
                  <c:v>8.1690140845070425E-2</c:v>
                </c:pt>
                <c:pt idx="223">
                  <c:v>0.35168195718654438</c:v>
                </c:pt>
                <c:pt idx="224">
                  <c:v>0.23465703971119134</c:v>
                </c:pt>
                <c:pt idx="225">
                  <c:v>0.29069767441860461</c:v>
                </c:pt>
                <c:pt idx="226">
                  <c:v>0.29206349206349203</c:v>
                </c:pt>
                <c:pt idx="227">
                  <c:v>0.53008595988538687</c:v>
                </c:pt>
                <c:pt idx="228">
                  <c:v>0.55785123966942152</c:v>
                </c:pt>
                <c:pt idx="229">
                  <c:v>0.62082514734774064</c:v>
                </c:pt>
                <c:pt idx="230">
                  <c:v>0.63913595933926304</c:v>
                </c:pt>
                <c:pt idx="231">
                  <c:v>0.49947423764458465</c:v>
                </c:pt>
                <c:pt idx="232">
                  <c:v>0.3482142857142857</c:v>
                </c:pt>
                <c:pt idx="233">
                  <c:v>0.35073068893528181</c:v>
                </c:pt>
                <c:pt idx="234">
                  <c:v>0.16040100250626566</c:v>
                </c:pt>
                <c:pt idx="235">
                  <c:v>0.14790996784565913</c:v>
                </c:pt>
                <c:pt idx="236">
                  <c:v>7.1161048689138529E-2</c:v>
                </c:pt>
                <c:pt idx="237">
                  <c:v>0.26315789473684215</c:v>
                </c:pt>
                <c:pt idx="238">
                  <c:v>0.35245901639344257</c:v>
                </c:pt>
                <c:pt idx="239">
                  <c:v>0.29333333333333333</c:v>
                </c:pt>
                <c:pt idx="240">
                  <c:v>0.37440758293838861</c:v>
                </c:pt>
                <c:pt idx="241">
                  <c:v>0.14479638009049778</c:v>
                </c:pt>
                <c:pt idx="242">
                  <c:v>0.33461538461538465</c:v>
                </c:pt>
                <c:pt idx="243">
                  <c:v>0.33179723502304148</c:v>
                </c:pt>
                <c:pt idx="244">
                  <c:v>0.37545126353790614</c:v>
                </c:pt>
                <c:pt idx="245">
                  <c:v>0.45185185185185184</c:v>
                </c:pt>
                <c:pt idx="246">
                  <c:v>0.46647230320699706</c:v>
                </c:pt>
                <c:pt idx="247">
                  <c:v>0.50167224080267558</c:v>
                </c:pt>
                <c:pt idx="248">
                  <c:v>0.51818181818181819</c:v>
                </c:pt>
                <c:pt idx="249">
                  <c:v>0.50938967136150237</c:v>
                </c:pt>
                <c:pt idx="250">
                  <c:v>0.5357142857142857</c:v>
                </c:pt>
                <c:pt idx="251">
                  <c:v>0.58611111111111114</c:v>
                </c:pt>
                <c:pt idx="252">
                  <c:v>0.59863945578231292</c:v>
                </c:pt>
                <c:pt idx="253">
                  <c:v>0.43765903307888043</c:v>
                </c:pt>
                <c:pt idx="254">
                  <c:v>0.65083135391923985</c:v>
                </c:pt>
                <c:pt idx="255">
                  <c:v>0.70668953687821612</c:v>
                </c:pt>
                <c:pt idx="256">
                  <c:v>0.69241192411924124</c:v>
                </c:pt>
                <c:pt idx="257">
                  <c:v>0.59915014164305946</c:v>
                </c:pt>
                <c:pt idx="258">
                  <c:v>0.51927194860813697</c:v>
                </c:pt>
                <c:pt idx="259">
                  <c:v>0.37209302325581395</c:v>
                </c:pt>
                <c:pt idx="260">
                  <c:v>0.32191780821917804</c:v>
                </c:pt>
                <c:pt idx="261">
                  <c:v>0.46268656716417911</c:v>
                </c:pt>
                <c:pt idx="262">
                  <c:v>0.35885167464114831</c:v>
                </c:pt>
                <c:pt idx="263">
                  <c:v>0.51132686084142387</c:v>
                </c:pt>
                <c:pt idx="264">
                  <c:v>0.73843700159489634</c:v>
                </c:pt>
                <c:pt idx="265">
                  <c:v>0.66056572379367728</c:v>
                </c:pt>
                <c:pt idx="266">
                  <c:v>0.75345377258235913</c:v>
                </c:pt>
                <c:pt idx="267">
                  <c:v>0.59783677482792519</c:v>
                </c:pt>
                <c:pt idx="268">
                  <c:v>0.73770491803278682</c:v>
                </c:pt>
                <c:pt idx="269">
                  <c:v>0.77709190672153639</c:v>
                </c:pt>
                <c:pt idx="270">
                  <c:v>0.67602739726027394</c:v>
                </c:pt>
                <c:pt idx="271">
                  <c:v>0.22334004024144871</c:v>
                </c:pt>
                <c:pt idx="272">
                  <c:v>0.62085308056872046</c:v>
                </c:pt>
                <c:pt idx="273">
                  <c:v>0.66237942122186499</c:v>
                </c:pt>
                <c:pt idx="274">
                  <c:v>0.64261168384879719</c:v>
                </c:pt>
                <c:pt idx="275">
                  <c:v>0.37090163934426235</c:v>
                </c:pt>
                <c:pt idx="276">
                  <c:v>0.54047619047619055</c:v>
                </c:pt>
                <c:pt idx="277">
                  <c:v>0.62363238512035013</c:v>
                </c:pt>
                <c:pt idx="278">
                  <c:v>0.76560332871012482</c:v>
                </c:pt>
                <c:pt idx="279">
                  <c:v>0.57227722772277234</c:v>
                </c:pt>
                <c:pt idx="280">
                  <c:v>0.75186846038863975</c:v>
                </c:pt>
                <c:pt idx="281">
                  <c:v>0.54484304932735428</c:v>
                </c:pt>
                <c:pt idx="282">
                  <c:v>0.78143360752056401</c:v>
                </c:pt>
                <c:pt idx="283">
                  <c:v>0.64483260553129551</c:v>
                </c:pt>
                <c:pt idx="284">
                  <c:v>0.82067851373182554</c:v>
                </c:pt>
                <c:pt idx="285">
                  <c:v>0.78207381370826012</c:v>
                </c:pt>
                <c:pt idx="286">
                  <c:v>0.81330868761552677</c:v>
                </c:pt>
                <c:pt idx="287">
                  <c:v>0.80828516377649329</c:v>
                </c:pt>
                <c:pt idx="288">
                  <c:v>0.80244590780809033</c:v>
                </c:pt>
                <c:pt idx="289">
                  <c:v>0.73485513608428443</c:v>
                </c:pt>
                <c:pt idx="290">
                  <c:v>0.7022222222222223</c:v>
                </c:pt>
                <c:pt idx="291">
                  <c:v>0.50801282051282048</c:v>
                </c:pt>
                <c:pt idx="292">
                  <c:v>0.76394422310756971</c:v>
                </c:pt>
                <c:pt idx="293">
                  <c:v>0.78893442622950816</c:v>
                </c:pt>
                <c:pt idx="294">
                  <c:v>0.83479960899315742</c:v>
                </c:pt>
                <c:pt idx="295">
                  <c:v>0.79420018709073903</c:v>
                </c:pt>
                <c:pt idx="296">
                  <c:v>0.81040892193308545</c:v>
                </c:pt>
                <c:pt idx="297">
                  <c:v>0.75914893617021273</c:v>
                </c:pt>
                <c:pt idx="298">
                  <c:v>0.77463503649635035</c:v>
                </c:pt>
                <c:pt idx="299">
                  <c:v>0.72268907563025209</c:v>
                </c:pt>
                <c:pt idx="300">
                  <c:v>0.66253869969040247</c:v>
                </c:pt>
                <c:pt idx="301">
                  <c:v>0.60916179337231968</c:v>
                </c:pt>
                <c:pt idx="302">
                  <c:v>0.7484769364664926</c:v>
                </c:pt>
                <c:pt idx="303">
                  <c:v>0.67912772585669789</c:v>
                </c:pt>
                <c:pt idx="304">
                  <c:v>0.58517034068136264</c:v>
                </c:pt>
                <c:pt idx="305">
                  <c:v>0.57856494096276112</c:v>
                </c:pt>
                <c:pt idx="306">
                  <c:v>0.67662565905096661</c:v>
                </c:pt>
                <c:pt idx="307">
                  <c:v>0.67243035542747354</c:v>
                </c:pt>
                <c:pt idx="308">
                  <c:v>0.67176186645213187</c:v>
                </c:pt>
                <c:pt idx="309">
                  <c:v>0.68499607227022774</c:v>
                </c:pt>
                <c:pt idx="310">
                  <c:v>0.72329688814129522</c:v>
                </c:pt>
                <c:pt idx="311">
                  <c:v>0.5617977528089888</c:v>
                </c:pt>
                <c:pt idx="312">
                  <c:v>0.60154738878143132</c:v>
                </c:pt>
                <c:pt idx="313">
                  <c:v>0.70351758793969843</c:v>
                </c:pt>
                <c:pt idx="314">
                  <c:v>0.61728395061728403</c:v>
                </c:pt>
                <c:pt idx="315">
                  <c:v>0.66024518388791598</c:v>
                </c:pt>
                <c:pt idx="316">
                  <c:v>0.55531215772179632</c:v>
                </c:pt>
                <c:pt idx="317">
                  <c:v>0.57511737089201875</c:v>
                </c:pt>
                <c:pt idx="318">
                  <c:v>0.56212303980699641</c:v>
                </c:pt>
                <c:pt idx="319">
                  <c:v>0.53958587088915955</c:v>
                </c:pt>
                <c:pt idx="320">
                  <c:v>0.46781115879828328</c:v>
                </c:pt>
                <c:pt idx="321">
                  <c:v>0.47882736156351791</c:v>
                </c:pt>
                <c:pt idx="322">
                  <c:v>0.54800590841949781</c:v>
                </c:pt>
                <c:pt idx="323">
                  <c:v>0.50201884253028262</c:v>
                </c:pt>
                <c:pt idx="324">
                  <c:v>0.2861736334405145</c:v>
                </c:pt>
                <c:pt idx="325">
                  <c:v>0.55217965653896961</c:v>
                </c:pt>
                <c:pt idx="326">
                  <c:v>0.54698795180722892</c:v>
                </c:pt>
                <c:pt idx="330">
                  <c:v>0.38267148014440433</c:v>
                </c:pt>
                <c:pt idx="331">
                  <c:v>0.37432188065099459</c:v>
                </c:pt>
                <c:pt idx="332">
                  <c:v>0.38775510204081631</c:v>
                </c:pt>
                <c:pt idx="333">
                  <c:v>0.36122448979591837</c:v>
                </c:pt>
                <c:pt idx="334">
                  <c:v>0.57512315270935965</c:v>
                </c:pt>
                <c:pt idx="335">
                  <c:v>0.4320987654320988</c:v>
                </c:pt>
                <c:pt idx="336">
                  <c:v>0.66554054054054057</c:v>
                </c:pt>
                <c:pt idx="337">
                  <c:v>0.47707423580786024</c:v>
                </c:pt>
                <c:pt idx="338">
                  <c:v>0.49498843484965305</c:v>
                </c:pt>
                <c:pt idx="339">
                  <c:v>0.4595924104005622</c:v>
                </c:pt>
                <c:pt idx="340">
                  <c:v>0.36752136752136755</c:v>
                </c:pt>
                <c:pt idx="341">
                  <c:v>0.31151079136690651</c:v>
                </c:pt>
                <c:pt idx="342">
                  <c:v>0.3477380148548278</c:v>
                </c:pt>
                <c:pt idx="343">
                  <c:v>0.24737532808398954</c:v>
                </c:pt>
                <c:pt idx="344">
                  <c:v>0.22867383512544803</c:v>
                </c:pt>
                <c:pt idx="345">
                  <c:v>0.22855029585798814</c:v>
                </c:pt>
                <c:pt idx="346">
                  <c:v>0.20026525198938994</c:v>
                </c:pt>
                <c:pt idx="347">
                  <c:v>0.23096129837702872</c:v>
                </c:pt>
                <c:pt idx="348">
                  <c:v>9.0455840455840431E-2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F5-4B31-B2D2-DDCE44BD3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4087816"/>
        <c:axId val="740858200"/>
      </c:lineChart>
      <c:dateAx>
        <c:axId val="585563568"/>
        <c:scaling>
          <c:orientation val="minMax"/>
          <c:max val="43800"/>
          <c:min val="43435"/>
        </c:scaling>
        <c:delete val="0"/>
        <c:axPos val="b"/>
        <c:numFmt formatCode="yyyy/m/d;@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1920000" spcFirstLastPara="1" vertOverflow="ellipsis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5569800"/>
        <c:crosses val="autoZero"/>
        <c:auto val="1"/>
        <c:lblOffset val="100"/>
        <c:baseTimeUnit val="days"/>
        <c:minorUnit val="1"/>
        <c:minorTimeUnit val="years"/>
      </c:dateAx>
      <c:valAx>
        <c:axId val="585569800"/>
        <c:scaling>
          <c:orientation val="minMax"/>
          <c:max val="1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sysDash"/>
              <a:round/>
            </a:ln>
            <a:effectLst/>
          </c:spPr>
        </c:majorGridlines>
        <c:numFmt formatCode="0%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5563568"/>
        <c:crosses val="autoZero"/>
        <c:crossBetween val="between"/>
      </c:valAx>
      <c:dateAx>
        <c:axId val="67408781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40858200"/>
        <c:crosses val="autoZero"/>
        <c:auto val="1"/>
        <c:lblOffset val="100"/>
        <c:baseTimeUnit val="days"/>
      </c:dateAx>
      <c:valAx>
        <c:axId val="740858200"/>
        <c:scaling>
          <c:orientation val="minMax"/>
          <c:max val="1"/>
          <c:min val="0"/>
        </c:scaling>
        <c:delete val="0"/>
        <c:axPos val="r"/>
        <c:numFmt formatCode="0%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4087816"/>
        <c:crosses val="max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4816945507514702"/>
          <c:y val="9.8068362142523402E-2"/>
          <c:w val="0.25311587469591601"/>
          <c:h val="3.76117089552841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744131770298"/>
          <c:y val="0.135958411152135"/>
          <c:w val="0.74302511592713705"/>
          <c:h val="0.58400446748072099"/>
        </c:manualLayout>
      </c:layout>
      <c:lineChart>
        <c:grouping val="standard"/>
        <c:varyColors val="0"/>
        <c:ser>
          <c:idx val="0"/>
          <c:order val="0"/>
          <c:tx>
            <c:v>EQ COD</c:v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运行数据!$A$7:$A$401</c:f>
              <c:numCache>
                <c:formatCode>m/d/yyyy</c:formatCode>
                <c:ptCount val="395"/>
                <c:pt idx="0">
                  <c:v>43424</c:v>
                </c:pt>
                <c:pt idx="1">
                  <c:v>43425</c:v>
                </c:pt>
                <c:pt idx="2">
                  <c:v>43426</c:v>
                </c:pt>
                <c:pt idx="3">
                  <c:v>43427</c:v>
                </c:pt>
                <c:pt idx="4">
                  <c:v>43428</c:v>
                </c:pt>
                <c:pt idx="5">
                  <c:v>43429</c:v>
                </c:pt>
                <c:pt idx="6">
                  <c:v>43430</c:v>
                </c:pt>
                <c:pt idx="7">
                  <c:v>43431</c:v>
                </c:pt>
                <c:pt idx="8">
                  <c:v>43432</c:v>
                </c:pt>
                <c:pt idx="9">
                  <c:v>43433</c:v>
                </c:pt>
                <c:pt idx="10">
                  <c:v>43434</c:v>
                </c:pt>
                <c:pt idx="11">
                  <c:v>43435</c:v>
                </c:pt>
                <c:pt idx="12">
                  <c:v>43436</c:v>
                </c:pt>
                <c:pt idx="13">
                  <c:v>43437</c:v>
                </c:pt>
                <c:pt idx="14">
                  <c:v>43438</c:v>
                </c:pt>
                <c:pt idx="15">
                  <c:v>43439</c:v>
                </c:pt>
                <c:pt idx="16">
                  <c:v>43440</c:v>
                </c:pt>
                <c:pt idx="17">
                  <c:v>43441</c:v>
                </c:pt>
                <c:pt idx="18">
                  <c:v>43442</c:v>
                </c:pt>
                <c:pt idx="19">
                  <c:v>43443</c:v>
                </c:pt>
                <c:pt idx="20">
                  <c:v>43444</c:v>
                </c:pt>
                <c:pt idx="21">
                  <c:v>43445</c:v>
                </c:pt>
                <c:pt idx="22">
                  <c:v>43446</c:v>
                </c:pt>
                <c:pt idx="23">
                  <c:v>43447</c:v>
                </c:pt>
                <c:pt idx="24">
                  <c:v>43448</c:v>
                </c:pt>
                <c:pt idx="25">
                  <c:v>43449</c:v>
                </c:pt>
                <c:pt idx="26">
                  <c:v>43450</c:v>
                </c:pt>
                <c:pt idx="27">
                  <c:v>43451</c:v>
                </c:pt>
                <c:pt idx="28">
                  <c:v>43452</c:v>
                </c:pt>
                <c:pt idx="29">
                  <c:v>43453</c:v>
                </c:pt>
                <c:pt idx="30">
                  <c:v>43454</c:v>
                </c:pt>
                <c:pt idx="31">
                  <c:v>43455</c:v>
                </c:pt>
                <c:pt idx="32">
                  <c:v>43456</c:v>
                </c:pt>
                <c:pt idx="33">
                  <c:v>43457</c:v>
                </c:pt>
                <c:pt idx="34">
                  <c:v>43458</c:v>
                </c:pt>
                <c:pt idx="35">
                  <c:v>43459</c:v>
                </c:pt>
                <c:pt idx="36">
                  <c:v>43460</c:v>
                </c:pt>
                <c:pt idx="37">
                  <c:v>43461</c:v>
                </c:pt>
                <c:pt idx="38">
                  <c:v>43462</c:v>
                </c:pt>
                <c:pt idx="39">
                  <c:v>43463</c:v>
                </c:pt>
                <c:pt idx="40">
                  <c:v>43464</c:v>
                </c:pt>
                <c:pt idx="41">
                  <c:v>43465</c:v>
                </c:pt>
                <c:pt idx="42">
                  <c:v>43466</c:v>
                </c:pt>
                <c:pt idx="43">
                  <c:v>43467</c:v>
                </c:pt>
                <c:pt idx="44">
                  <c:v>43468</c:v>
                </c:pt>
                <c:pt idx="45">
                  <c:v>43469</c:v>
                </c:pt>
                <c:pt idx="46">
                  <c:v>43470</c:v>
                </c:pt>
                <c:pt idx="47">
                  <c:v>43471</c:v>
                </c:pt>
                <c:pt idx="48">
                  <c:v>43472</c:v>
                </c:pt>
                <c:pt idx="49">
                  <c:v>43473</c:v>
                </c:pt>
                <c:pt idx="50">
                  <c:v>43474</c:v>
                </c:pt>
                <c:pt idx="51">
                  <c:v>43475</c:v>
                </c:pt>
                <c:pt idx="52">
                  <c:v>43476</c:v>
                </c:pt>
                <c:pt idx="53">
                  <c:v>43477</c:v>
                </c:pt>
                <c:pt idx="54">
                  <c:v>43478</c:v>
                </c:pt>
                <c:pt idx="55">
                  <c:v>43479</c:v>
                </c:pt>
                <c:pt idx="56">
                  <c:v>43480</c:v>
                </c:pt>
                <c:pt idx="57">
                  <c:v>43481</c:v>
                </c:pt>
                <c:pt idx="58">
                  <c:v>43482</c:v>
                </c:pt>
                <c:pt idx="59">
                  <c:v>43483</c:v>
                </c:pt>
                <c:pt idx="60">
                  <c:v>43484</c:v>
                </c:pt>
                <c:pt idx="61">
                  <c:v>43485</c:v>
                </c:pt>
                <c:pt idx="62">
                  <c:v>43486</c:v>
                </c:pt>
                <c:pt idx="63">
                  <c:v>43487</c:v>
                </c:pt>
                <c:pt idx="64">
                  <c:v>43488</c:v>
                </c:pt>
                <c:pt idx="65">
                  <c:v>43489</c:v>
                </c:pt>
                <c:pt idx="66">
                  <c:v>43490</c:v>
                </c:pt>
                <c:pt idx="67">
                  <c:v>43491</c:v>
                </c:pt>
                <c:pt idx="68">
                  <c:v>43492</c:v>
                </c:pt>
                <c:pt idx="69">
                  <c:v>43493</c:v>
                </c:pt>
                <c:pt idx="70">
                  <c:v>43494</c:v>
                </c:pt>
                <c:pt idx="71">
                  <c:v>43495</c:v>
                </c:pt>
                <c:pt idx="72">
                  <c:v>43496</c:v>
                </c:pt>
                <c:pt idx="73">
                  <c:v>43497</c:v>
                </c:pt>
                <c:pt idx="74">
                  <c:v>43498</c:v>
                </c:pt>
                <c:pt idx="75">
                  <c:v>43499</c:v>
                </c:pt>
                <c:pt idx="76">
                  <c:v>43500</c:v>
                </c:pt>
                <c:pt idx="77">
                  <c:v>43501</c:v>
                </c:pt>
                <c:pt idx="78">
                  <c:v>43502</c:v>
                </c:pt>
                <c:pt idx="79">
                  <c:v>43503</c:v>
                </c:pt>
                <c:pt idx="80">
                  <c:v>43504</c:v>
                </c:pt>
                <c:pt idx="81">
                  <c:v>43505</c:v>
                </c:pt>
                <c:pt idx="82">
                  <c:v>43506</c:v>
                </c:pt>
                <c:pt idx="83">
                  <c:v>43507</c:v>
                </c:pt>
                <c:pt idx="84">
                  <c:v>43508</c:v>
                </c:pt>
                <c:pt idx="85">
                  <c:v>43509</c:v>
                </c:pt>
                <c:pt idx="86">
                  <c:v>43510</c:v>
                </c:pt>
                <c:pt idx="87">
                  <c:v>43511</c:v>
                </c:pt>
                <c:pt idx="88">
                  <c:v>43512</c:v>
                </c:pt>
                <c:pt idx="89">
                  <c:v>43513</c:v>
                </c:pt>
                <c:pt idx="90">
                  <c:v>43514</c:v>
                </c:pt>
                <c:pt idx="91">
                  <c:v>43515</c:v>
                </c:pt>
                <c:pt idx="92">
                  <c:v>43516</c:v>
                </c:pt>
                <c:pt idx="93">
                  <c:v>43517</c:v>
                </c:pt>
                <c:pt idx="94">
                  <c:v>43518</c:v>
                </c:pt>
                <c:pt idx="95">
                  <c:v>43519</c:v>
                </c:pt>
                <c:pt idx="96">
                  <c:v>43520</c:v>
                </c:pt>
                <c:pt idx="97">
                  <c:v>43521</c:v>
                </c:pt>
                <c:pt idx="98">
                  <c:v>43522</c:v>
                </c:pt>
                <c:pt idx="99">
                  <c:v>43523</c:v>
                </c:pt>
                <c:pt idx="100">
                  <c:v>43524</c:v>
                </c:pt>
                <c:pt idx="101">
                  <c:v>43525</c:v>
                </c:pt>
                <c:pt idx="102">
                  <c:v>43526</c:v>
                </c:pt>
                <c:pt idx="103">
                  <c:v>43527</c:v>
                </c:pt>
                <c:pt idx="104">
                  <c:v>43528</c:v>
                </c:pt>
                <c:pt idx="105">
                  <c:v>43529</c:v>
                </c:pt>
                <c:pt idx="106">
                  <c:v>43530</c:v>
                </c:pt>
                <c:pt idx="107">
                  <c:v>43531</c:v>
                </c:pt>
                <c:pt idx="108">
                  <c:v>43532</c:v>
                </c:pt>
                <c:pt idx="109">
                  <c:v>43533</c:v>
                </c:pt>
                <c:pt idx="110">
                  <c:v>43534</c:v>
                </c:pt>
                <c:pt idx="111">
                  <c:v>43535</c:v>
                </c:pt>
                <c:pt idx="112">
                  <c:v>43536</c:v>
                </c:pt>
                <c:pt idx="113">
                  <c:v>43537</c:v>
                </c:pt>
                <c:pt idx="114">
                  <c:v>43538</c:v>
                </c:pt>
                <c:pt idx="115">
                  <c:v>43539</c:v>
                </c:pt>
                <c:pt idx="116">
                  <c:v>43540</c:v>
                </c:pt>
                <c:pt idx="117">
                  <c:v>43541</c:v>
                </c:pt>
                <c:pt idx="118">
                  <c:v>43542</c:v>
                </c:pt>
                <c:pt idx="119">
                  <c:v>43543</c:v>
                </c:pt>
                <c:pt idx="120">
                  <c:v>43544</c:v>
                </c:pt>
                <c:pt idx="121">
                  <c:v>43545</c:v>
                </c:pt>
                <c:pt idx="122">
                  <c:v>43546</c:v>
                </c:pt>
                <c:pt idx="123">
                  <c:v>43547</c:v>
                </c:pt>
                <c:pt idx="124">
                  <c:v>43548</c:v>
                </c:pt>
                <c:pt idx="125">
                  <c:v>43549</c:v>
                </c:pt>
                <c:pt idx="126">
                  <c:v>43550</c:v>
                </c:pt>
                <c:pt idx="127">
                  <c:v>43551</c:v>
                </c:pt>
                <c:pt idx="128">
                  <c:v>43552</c:v>
                </c:pt>
                <c:pt idx="129">
                  <c:v>43553</c:v>
                </c:pt>
                <c:pt idx="130">
                  <c:v>43554</c:v>
                </c:pt>
                <c:pt idx="131">
                  <c:v>43555</c:v>
                </c:pt>
                <c:pt idx="132">
                  <c:v>43556</c:v>
                </c:pt>
                <c:pt idx="133">
                  <c:v>43557</c:v>
                </c:pt>
                <c:pt idx="134">
                  <c:v>43558</c:v>
                </c:pt>
                <c:pt idx="135">
                  <c:v>43559</c:v>
                </c:pt>
                <c:pt idx="136">
                  <c:v>43560</c:v>
                </c:pt>
                <c:pt idx="137">
                  <c:v>43561</c:v>
                </c:pt>
                <c:pt idx="138">
                  <c:v>43562</c:v>
                </c:pt>
                <c:pt idx="139">
                  <c:v>43563</c:v>
                </c:pt>
                <c:pt idx="140">
                  <c:v>43564</c:v>
                </c:pt>
                <c:pt idx="141">
                  <c:v>43565</c:v>
                </c:pt>
                <c:pt idx="142">
                  <c:v>43566</c:v>
                </c:pt>
                <c:pt idx="143">
                  <c:v>43567</c:v>
                </c:pt>
                <c:pt idx="144">
                  <c:v>43568</c:v>
                </c:pt>
                <c:pt idx="145">
                  <c:v>43569</c:v>
                </c:pt>
                <c:pt idx="146">
                  <c:v>43570</c:v>
                </c:pt>
                <c:pt idx="147">
                  <c:v>43571</c:v>
                </c:pt>
                <c:pt idx="148">
                  <c:v>43572</c:v>
                </c:pt>
                <c:pt idx="149">
                  <c:v>43573</c:v>
                </c:pt>
                <c:pt idx="150">
                  <c:v>43574</c:v>
                </c:pt>
                <c:pt idx="151">
                  <c:v>43575</c:v>
                </c:pt>
                <c:pt idx="152">
                  <c:v>43576</c:v>
                </c:pt>
                <c:pt idx="153">
                  <c:v>43577</c:v>
                </c:pt>
                <c:pt idx="154">
                  <c:v>43578</c:v>
                </c:pt>
                <c:pt idx="155">
                  <c:v>43579</c:v>
                </c:pt>
                <c:pt idx="156">
                  <c:v>43580</c:v>
                </c:pt>
                <c:pt idx="157">
                  <c:v>43581</c:v>
                </c:pt>
                <c:pt idx="158">
                  <c:v>43582</c:v>
                </c:pt>
                <c:pt idx="159">
                  <c:v>43583</c:v>
                </c:pt>
                <c:pt idx="160">
                  <c:v>43584</c:v>
                </c:pt>
                <c:pt idx="161">
                  <c:v>43585</c:v>
                </c:pt>
                <c:pt idx="162">
                  <c:v>43586</c:v>
                </c:pt>
                <c:pt idx="163">
                  <c:v>43587</c:v>
                </c:pt>
                <c:pt idx="164">
                  <c:v>43588</c:v>
                </c:pt>
                <c:pt idx="165">
                  <c:v>43589</c:v>
                </c:pt>
                <c:pt idx="166">
                  <c:v>43590</c:v>
                </c:pt>
                <c:pt idx="167">
                  <c:v>43591</c:v>
                </c:pt>
                <c:pt idx="168">
                  <c:v>43592</c:v>
                </c:pt>
                <c:pt idx="169">
                  <c:v>43593</c:v>
                </c:pt>
                <c:pt idx="170">
                  <c:v>43594</c:v>
                </c:pt>
                <c:pt idx="171">
                  <c:v>43595</c:v>
                </c:pt>
                <c:pt idx="172">
                  <c:v>43596</c:v>
                </c:pt>
                <c:pt idx="173">
                  <c:v>43597</c:v>
                </c:pt>
                <c:pt idx="174">
                  <c:v>43598</c:v>
                </c:pt>
                <c:pt idx="175">
                  <c:v>43599</c:v>
                </c:pt>
                <c:pt idx="176">
                  <c:v>43600</c:v>
                </c:pt>
                <c:pt idx="177">
                  <c:v>43601</c:v>
                </c:pt>
                <c:pt idx="178">
                  <c:v>43602</c:v>
                </c:pt>
                <c:pt idx="179">
                  <c:v>43603</c:v>
                </c:pt>
                <c:pt idx="180">
                  <c:v>43604</c:v>
                </c:pt>
                <c:pt idx="181">
                  <c:v>43605</c:v>
                </c:pt>
                <c:pt idx="182">
                  <c:v>43606</c:v>
                </c:pt>
                <c:pt idx="183">
                  <c:v>43607</c:v>
                </c:pt>
                <c:pt idx="184">
                  <c:v>43608</c:v>
                </c:pt>
                <c:pt idx="185">
                  <c:v>43609</c:v>
                </c:pt>
                <c:pt idx="186">
                  <c:v>43610</c:v>
                </c:pt>
                <c:pt idx="187">
                  <c:v>43611</c:v>
                </c:pt>
                <c:pt idx="188">
                  <c:v>43612</c:v>
                </c:pt>
                <c:pt idx="189">
                  <c:v>43613</c:v>
                </c:pt>
                <c:pt idx="190">
                  <c:v>43614</c:v>
                </c:pt>
                <c:pt idx="191">
                  <c:v>43615</c:v>
                </c:pt>
                <c:pt idx="192">
                  <c:v>43616</c:v>
                </c:pt>
                <c:pt idx="193">
                  <c:v>43617</c:v>
                </c:pt>
                <c:pt idx="194">
                  <c:v>43618</c:v>
                </c:pt>
                <c:pt idx="195">
                  <c:v>43619</c:v>
                </c:pt>
                <c:pt idx="196">
                  <c:v>43620</c:v>
                </c:pt>
                <c:pt idx="197">
                  <c:v>43621</c:v>
                </c:pt>
                <c:pt idx="198">
                  <c:v>43622</c:v>
                </c:pt>
                <c:pt idx="199">
                  <c:v>43623</c:v>
                </c:pt>
                <c:pt idx="200">
                  <c:v>43624</c:v>
                </c:pt>
                <c:pt idx="201">
                  <c:v>43625</c:v>
                </c:pt>
                <c:pt idx="202">
                  <c:v>43626</c:v>
                </c:pt>
                <c:pt idx="203">
                  <c:v>43627</c:v>
                </c:pt>
                <c:pt idx="204">
                  <c:v>43628</c:v>
                </c:pt>
                <c:pt idx="205">
                  <c:v>43629</c:v>
                </c:pt>
                <c:pt idx="206">
                  <c:v>43630</c:v>
                </c:pt>
                <c:pt idx="207">
                  <c:v>43631</c:v>
                </c:pt>
                <c:pt idx="208">
                  <c:v>43632</c:v>
                </c:pt>
                <c:pt idx="209">
                  <c:v>43633</c:v>
                </c:pt>
                <c:pt idx="210">
                  <c:v>43634</c:v>
                </c:pt>
                <c:pt idx="211">
                  <c:v>43635</c:v>
                </c:pt>
                <c:pt idx="212">
                  <c:v>43636</c:v>
                </c:pt>
                <c:pt idx="213">
                  <c:v>43637</c:v>
                </c:pt>
                <c:pt idx="214">
                  <c:v>43638</c:v>
                </c:pt>
                <c:pt idx="215">
                  <c:v>43639</c:v>
                </c:pt>
                <c:pt idx="216">
                  <c:v>43640</c:v>
                </c:pt>
                <c:pt idx="217">
                  <c:v>43641</c:v>
                </c:pt>
                <c:pt idx="218">
                  <c:v>43642</c:v>
                </c:pt>
                <c:pt idx="219">
                  <c:v>43643</c:v>
                </c:pt>
                <c:pt idx="220">
                  <c:v>43644</c:v>
                </c:pt>
                <c:pt idx="221">
                  <c:v>43645</c:v>
                </c:pt>
                <c:pt idx="222">
                  <c:v>43646</c:v>
                </c:pt>
                <c:pt idx="223">
                  <c:v>43647</c:v>
                </c:pt>
                <c:pt idx="224">
                  <c:v>43648</c:v>
                </c:pt>
                <c:pt idx="225">
                  <c:v>43649</c:v>
                </c:pt>
                <c:pt idx="226">
                  <c:v>43650</c:v>
                </c:pt>
                <c:pt idx="227">
                  <c:v>43651</c:v>
                </c:pt>
                <c:pt idx="228">
                  <c:v>43652</c:v>
                </c:pt>
                <c:pt idx="229">
                  <c:v>43653</c:v>
                </c:pt>
                <c:pt idx="230">
                  <c:v>43654</c:v>
                </c:pt>
                <c:pt idx="231">
                  <c:v>43655</c:v>
                </c:pt>
                <c:pt idx="232">
                  <c:v>43656</c:v>
                </c:pt>
                <c:pt idx="233">
                  <c:v>43657</c:v>
                </c:pt>
                <c:pt idx="234">
                  <c:v>43658</c:v>
                </c:pt>
                <c:pt idx="235">
                  <c:v>43659</c:v>
                </c:pt>
                <c:pt idx="236">
                  <c:v>43660</c:v>
                </c:pt>
                <c:pt idx="237">
                  <c:v>43661</c:v>
                </c:pt>
                <c:pt idx="238">
                  <c:v>43662</c:v>
                </c:pt>
                <c:pt idx="239">
                  <c:v>43663</c:v>
                </c:pt>
                <c:pt idx="240">
                  <c:v>43664</c:v>
                </c:pt>
                <c:pt idx="241">
                  <c:v>43665</c:v>
                </c:pt>
                <c:pt idx="242">
                  <c:v>43666</c:v>
                </c:pt>
                <c:pt idx="243">
                  <c:v>43667</c:v>
                </c:pt>
                <c:pt idx="244">
                  <c:v>43668</c:v>
                </c:pt>
                <c:pt idx="245">
                  <c:v>43669</c:v>
                </c:pt>
                <c:pt idx="246">
                  <c:v>43670</c:v>
                </c:pt>
                <c:pt idx="247">
                  <c:v>43671</c:v>
                </c:pt>
                <c:pt idx="248">
                  <c:v>43672</c:v>
                </c:pt>
                <c:pt idx="249">
                  <c:v>43673</c:v>
                </c:pt>
                <c:pt idx="250">
                  <c:v>43674</c:v>
                </c:pt>
                <c:pt idx="251">
                  <c:v>43675</c:v>
                </c:pt>
                <c:pt idx="252">
                  <c:v>43676</c:v>
                </c:pt>
                <c:pt idx="253">
                  <c:v>43677</c:v>
                </c:pt>
                <c:pt idx="254">
                  <c:v>43678</c:v>
                </c:pt>
                <c:pt idx="255">
                  <c:v>43679</c:v>
                </c:pt>
                <c:pt idx="256">
                  <c:v>43680</c:v>
                </c:pt>
                <c:pt idx="257">
                  <c:v>43681</c:v>
                </c:pt>
                <c:pt idx="258">
                  <c:v>43682</c:v>
                </c:pt>
                <c:pt idx="259">
                  <c:v>43683</c:v>
                </c:pt>
                <c:pt idx="260">
                  <c:v>43684</c:v>
                </c:pt>
                <c:pt idx="261">
                  <c:v>43685</c:v>
                </c:pt>
                <c:pt idx="262">
                  <c:v>43686</c:v>
                </c:pt>
                <c:pt idx="263">
                  <c:v>43687</c:v>
                </c:pt>
                <c:pt idx="264">
                  <c:v>43688</c:v>
                </c:pt>
                <c:pt idx="265">
                  <c:v>43689</c:v>
                </c:pt>
                <c:pt idx="266">
                  <c:v>43690</c:v>
                </c:pt>
                <c:pt idx="267">
                  <c:v>43691</c:v>
                </c:pt>
                <c:pt idx="268">
                  <c:v>43692</c:v>
                </c:pt>
                <c:pt idx="269">
                  <c:v>43693</c:v>
                </c:pt>
                <c:pt idx="270">
                  <c:v>43694</c:v>
                </c:pt>
                <c:pt idx="271">
                  <c:v>43695</c:v>
                </c:pt>
                <c:pt idx="272">
                  <c:v>43696</c:v>
                </c:pt>
                <c:pt idx="273">
                  <c:v>43697</c:v>
                </c:pt>
                <c:pt idx="274">
                  <c:v>43698</c:v>
                </c:pt>
                <c:pt idx="275">
                  <c:v>43699</c:v>
                </c:pt>
                <c:pt idx="276">
                  <c:v>43700</c:v>
                </c:pt>
                <c:pt idx="277">
                  <c:v>43701</c:v>
                </c:pt>
                <c:pt idx="278">
                  <c:v>43702</c:v>
                </c:pt>
                <c:pt idx="279">
                  <c:v>43703</c:v>
                </c:pt>
                <c:pt idx="280">
                  <c:v>43704</c:v>
                </c:pt>
                <c:pt idx="281">
                  <c:v>43705</c:v>
                </c:pt>
                <c:pt idx="282">
                  <c:v>43706</c:v>
                </c:pt>
                <c:pt idx="283">
                  <c:v>43707</c:v>
                </c:pt>
                <c:pt idx="284">
                  <c:v>43708</c:v>
                </c:pt>
                <c:pt idx="285">
                  <c:v>43709</c:v>
                </c:pt>
                <c:pt idx="286">
                  <c:v>43710</c:v>
                </c:pt>
                <c:pt idx="287">
                  <c:v>43711</c:v>
                </c:pt>
                <c:pt idx="288">
                  <c:v>43712</c:v>
                </c:pt>
                <c:pt idx="289">
                  <c:v>43713</c:v>
                </c:pt>
                <c:pt idx="290">
                  <c:v>43714</c:v>
                </c:pt>
                <c:pt idx="291">
                  <c:v>43715</c:v>
                </c:pt>
                <c:pt idx="292">
                  <c:v>43716</c:v>
                </c:pt>
                <c:pt idx="293">
                  <c:v>43717</c:v>
                </c:pt>
                <c:pt idx="294">
                  <c:v>43718</c:v>
                </c:pt>
                <c:pt idx="295">
                  <c:v>43719</c:v>
                </c:pt>
                <c:pt idx="296">
                  <c:v>43720</c:v>
                </c:pt>
                <c:pt idx="297">
                  <c:v>43721</c:v>
                </c:pt>
                <c:pt idx="298">
                  <c:v>43722</c:v>
                </c:pt>
                <c:pt idx="299">
                  <c:v>43723</c:v>
                </c:pt>
                <c:pt idx="300">
                  <c:v>43724</c:v>
                </c:pt>
                <c:pt idx="301">
                  <c:v>43725</c:v>
                </c:pt>
                <c:pt idx="302">
                  <c:v>43726</c:v>
                </c:pt>
                <c:pt idx="303">
                  <c:v>43727</c:v>
                </c:pt>
                <c:pt idx="304">
                  <c:v>43728</c:v>
                </c:pt>
                <c:pt idx="305">
                  <c:v>43729</c:v>
                </c:pt>
                <c:pt idx="306">
                  <c:v>43730</c:v>
                </c:pt>
                <c:pt idx="307">
                  <c:v>43731</c:v>
                </c:pt>
                <c:pt idx="308">
                  <c:v>43732</c:v>
                </c:pt>
                <c:pt idx="309">
                  <c:v>43733</c:v>
                </c:pt>
                <c:pt idx="310">
                  <c:v>43734</c:v>
                </c:pt>
                <c:pt idx="311">
                  <c:v>43735</c:v>
                </c:pt>
                <c:pt idx="312">
                  <c:v>43736</c:v>
                </c:pt>
                <c:pt idx="313">
                  <c:v>43737</c:v>
                </c:pt>
                <c:pt idx="314">
                  <c:v>43738</c:v>
                </c:pt>
                <c:pt idx="315">
                  <c:v>43739</c:v>
                </c:pt>
                <c:pt idx="316">
                  <c:v>43740</c:v>
                </c:pt>
                <c:pt idx="317">
                  <c:v>43741</c:v>
                </c:pt>
                <c:pt idx="318">
                  <c:v>43742</c:v>
                </c:pt>
                <c:pt idx="319">
                  <c:v>43743</c:v>
                </c:pt>
                <c:pt idx="320">
                  <c:v>43744</c:v>
                </c:pt>
                <c:pt idx="321">
                  <c:v>43745</c:v>
                </c:pt>
                <c:pt idx="322">
                  <c:v>43746</c:v>
                </c:pt>
                <c:pt idx="323">
                  <c:v>43747</c:v>
                </c:pt>
                <c:pt idx="324">
                  <c:v>43748</c:v>
                </c:pt>
                <c:pt idx="325">
                  <c:v>43749</c:v>
                </c:pt>
                <c:pt idx="326">
                  <c:v>43750</c:v>
                </c:pt>
                <c:pt idx="327">
                  <c:v>43751</c:v>
                </c:pt>
                <c:pt idx="328">
                  <c:v>43752</c:v>
                </c:pt>
                <c:pt idx="329">
                  <c:v>43753</c:v>
                </c:pt>
                <c:pt idx="330">
                  <c:v>43754</c:v>
                </c:pt>
                <c:pt idx="331">
                  <c:v>43755</c:v>
                </c:pt>
                <c:pt idx="332">
                  <c:v>43756</c:v>
                </c:pt>
                <c:pt idx="333">
                  <c:v>43757</c:v>
                </c:pt>
                <c:pt idx="334">
                  <c:v>43758</c:v>
                </c:pt>
                <c:pt idx="335">
                  <c:v>43759</c:v>
                </c:pt>
                <c:pt idx="336">
                  <c:v>43760</c:v>
                </c:pt>
                <c:pt idx="337">
                  <c:v>43761</c:v>
                </c:pt>
                <c:pt idx="338">
                  <c:v>43762</c:v>
                </c:pt>
                <c:pt idx="339">
                  <c:v>43763</c:v>
                </c:pt>
                <c:pt idx="340">
                  <c:v>43764</c:v>
                </c:pt>
                <c:pt idx="341">
                  <c:v>43765</c:v>
                </c:pt>
                <c:pt idx="342">
                  <c:v>43766</c:v>
                </c:pt>
                <c:pt idx="343">
                  <c:v>43767</c:v>
                </c:pt>
                <c:pt idx="344">
                  <c:v>43768</c:v>
                </c:pt>
                <c:pt idx="345">
                  <c:v>43769</c:v>
                </c:pt>
                <c:pt idx="346">
                  <c:v>43770</c:v>
                </c:pt>
                <c:pt idx="347">
                  <c:v>43771</c:v>
                </c:pt>
                <c:pt idx="348">
                  <c:v>43772</c:v>
                </c:pt>
                <c:pt idx="349">
                  <c:v>43773</c:v>
                </c:pt>
                <c:pt idx="350">
                  <c:v>43774</c:v>
                </c:pt>
                <c:pt idx="351">
                  <c:v>43775</c:v>
                </c:pt>
                <c:pt idx="352">
                  <c:v>43776</c:v>
                </c:pt>
                <c:pt idx="353">
                  <c:v>43777</c:v>
                </c:pt>
                <c:pt idx="354">
                  <c:v>43778</c:v>
                </c:pt>
                <c:pt idx="355">
                  <c:v>43779</c:v>
                </c:pt>
                <c:pt idx="356">
                  <c:v>43780</c:v>
                </c:pt>
                <c:pt idx="357">
                  <c:v>43781</c:v>
                </c:pt>
                <c:pt idx="358">
                  <c:v>43782</c:v>
                </c:pt>
                <c:pt idx="359">
                  <c:v>43783</c:v>
                </c:pt>
                <c:pt idx="360">
                  <c:v>43784</c:v>
                </c:pt>
                <c:pt idx="361">
                  <c:v>43785</c:v>
                </c:pt>
                <c:pt idx="362">
                  <c:v>43786</c:v>
                </c:pt>
                <c:pt idx="363">
                  <c:v>43787</c:v>
                </c:pt>
                <c:pt idx="364">
                  <c:v>43788</c:v>
                </c:pt>
                <c:pt idx="365">
                  <c:v>43789</c:v>
                </c:pt>
                <c:pt idx="366">
                  <c:v>43790</c:v>
                </c:pt>
                <c:pt idx="367">
                  <c:v>43791</c:v>
                </c:pt>
                <c:pt idx="368">
                  <c:v>43792</c:v>
                </c:pt>
                <c:pt idx="369">
                  <c:v>43793</c:v>
                </c:pt>
                <c:pt idx="370">
                  <c:v>43794</c:v>
                </c:pt>
                <c:pt idx="371">
                  <c:v>43795</c:v>
                </c:pt>
                <c:pt idx="372">
                  <c:v>43796</c:v>
                </c:pt>
                <c:pt idx="373">
                  <c:v>43797</c:v>
                </c:pt>
                <c:pt idx="374">
                  <c:v>43798</c:v>
                </c:pt>
                <c:pt idx="375">
                  <c:v>43799</c:v>
                </c:pt>
                <c:pt idx="376">
                  <c:v>43800</c:v>
                </c:pt>
                <c:pt idx="377">
                  <c:v>43801</c:v>
                </c:pt>
                <c:pt idx="378">
                  <c:v>43802</c:v>
                </c:pt>
                <c:pt idx="379">
                  <c:v>43803</c:v>
                </c:pt>
                <c:pt idx="380">
                  <c:v>43804</c:v>
                </c:pt>
                <c:pt idx="381">
                  <c:v>43805</c:v>
                </c:pt>
                <c:pt idx="382">
                  <c:v>43806</c:v>
                </c:pt>
                <c:pt idx="383">
                  <c:v>43807</c:v>
                </c:pt>
                <c:pt idx="384">
                  <c:v>43808</c:v>
                </c:pt>
                <c:pt idx="385">
                  <c:v>43809</c:v>
                </c:pt>
                <c:pt idx="386">
                  <c:v>43810</c:v>
                </c:pt>
                <c:pt idx="387">
                  <c:v>43811</c:v>
                </c:pt>
                <c:pt idx="388">
                  <c:v>43812</c:v>
                </c:pt>
                <c:pt idx="389">
                  <c:v>43813</c:v>
                </c:pt>
                <c:pt idx="390">
                  <c:v>43814</c:v>
                </c:pt>
                <c:pt idx="391">
                  <c:v>43815</c:v>
                </c:pt>
                <c:pt idx="392">
                  <c:v>43816</c:v>
                </c:pt>
                <c:pt idx="393">
                  <c:v>43817</c:v>
                </c:pt>
                <c:pt idx="394">
                  <c:v>43818</c:v>
                </c:pt>
              </c:numCache>
            </c:numRef>
          </c:cat>
          <c:val>
            <c:numRef>
              <c:f>运行数据!$BC$7:$BC$401</c:f>
              <c:numCache>
                <c:formatCode>#,##0_ </c:formatCode>
                <c:ptCount val="395"/>
                <c:pt idx="0">
                  <c:v>12420</c:v>
                </c:pt>
                <c:pt idx="1">
                  <c:v>11857</c:v>
                </c:pt>
                <c:pt idx="2">
                  <c:v>13890</c:v>
                </c:pt>
                <c:pt idx="3">
                  <c:v>12533</c:v>
                </c:pt>
                <c:pt idx="4">
                  <c:v>11440</c:v>
                </c:pt>
                <c:pt idx="5">
                  <c:v>13680</c:v>
                </c:pt>
                <c:pt idx="6">
                  <c:v>13300</c:v>
                </c:pt>
                <c:pt idx="7">
                  <c:v>13814</c:v>
                </c:pt>
                <c:pt idx="8">
                  <c:v>13253</c:v>
                </c:pt>
                <c:pt idx="9">
                  <c:v>12430</c:v>
                </c:pt>
                <c:pt idx="10">
                  <c:v>10677</c:v>
                </c:pt>
                <c:pt idx="11">
                  <c:v>11983</c:v>
                </c:pt>
                <c:pt idx="12">
                  <c:v>13671</c:v>
                </c:pt>
                <c:pt idx="13">
                  <c:v>13380</c:v>
                </c:pt>
                <c:pt idx="14">
                  <c:v>11781</c:v>
                </c:pt>
                <c:pt idx="15">
                  <c:v>11601</c:v>
                </c:pt>
                <c:pt idx="16">
                  <c:v>12364</c:v>
                </c:pt>
                <c:pt idx="17">
                  <c:v>13551</c:v>
                </c:pt>
                <c:pt idx="18">
                  <c:v>11812</c:v>
                </c:pt>
                <c:pt idx="19">
                  <c:v>13070</c:v>
                </c:pt>
                <c:pt idx="20">
                  <c:v>12766</c:v>
                </c:pt>
                <c:pt idx="21">
                  <c:v>12416</c:v>
                </c:pt>
                <c:pt idx="22">
                  <c:v>12051</c:v>
                </c:pt>
                <c:pt idx="23">
                  <c:v>12523</c:v>
                </c:pt>
                <c:pt idx="24">
                  <c:v>12979</c:v>
                </c:pt>
                <c:pt idx="25">
                  <c:v>12240</c:v>
                </c:pt>
                <c:pt idx="26">
                  <c:v>12906</c:v>
                </c:pt>
                <c:pt idx="27">
                  <c:v>11780</c:v>
                </c:pt>
                <c:pt idx="28">
                  <c:v>11729</c:v>
                </c:pt>
                <c:pt idx="29">
                  <c:v>11807</c:v>
                </c:pt>
                <c:pt idx="30">
                  <c:v>12825</c:v>
                </c:pt>
                <c:pt idx="31">
                  <c:v>12480</c:v>
                </c:pt>
                <c:pt idx="32">
                  <c:v>13229</c:v>
                </c:pt>
                <c:pt idx="33">
                  <c:v>13156</c:v>
                </c:pt>
                <c:pt idx="34">
                  <c:v>13080</c:v>
                </c:pt>
                <c:pt idx="35">
                  <c:v>13938</c:v>
                </c:pt>
                <c:pt idx="36">
                  <c:v>13280</c:v>
                </c:pt>
                <c:pt idx="37">
                  <c:v>13100</c:v>
                </c:pt>
                <c:pt idx="38">
                  <c:v>12820</c:v>
                </c:pt>
                <c:pt idx="39">
                  <c:v>13080</c:v>
                </c:pt>
                <c:pt idx="40">
                  <c:v>13120</c:v>
                </c:pt>
                <c:pt idx="41">
                  <c:v>12405</c:v>
                </c:pt>
                <c:pt idx="42">
                  <c:v>10897</c:v>
                </c:pt>
                <c:pt idx="43">
                  <c:v>12416</c:v>
                </c:pt>
                <c:pt idx="44">
                  <c:v>11806</c:v>
                </c:pt>
                <c:pt idx="45">
                  <c:v>12838</c:v>
                </c:pt>
                <c:pt idx="46">
                  <c:v>11741</c:v>
                </c:pt>
                <c:pt idx="47">
                  <c:v>11262</c:v>
                </c:pt>
                <c:pt idx="48">
                  <c:v>10738</c:v>
                </c:pt>
                <c:pt idx="49">
                  <c:v>9651</c:v>
                </c:pt>
                <c:pt idx="50">
                  <c:v>8560</c:v>
                </c:pt>
                <c:pt idx="51">
                  <c:v>11940</c:v>
                </c:pt>
                <c:pt idx="52">
                  <c:v>12520</c:v>
                </c:pt>
                <c:pt idx="53">
                  <c:v>12465</c:v>
                </c:pt>
                <c:pt idx="54">
                  <c:v>9223</c:v>
                </c:pt>
                <c:pt idx="55">
                  <c:v>10140</c:v>
                </c:pt>
                <c:pt idx="56">
                  <c:v>11260</c:v>
                </c:pt>
                <c:pt idx="57">
                  <c:v>13280</c:v>
                </c:pt>
                <c:pt idx="58">
                  <c:v>9768</c:v>
                </c:pt>
                <c:pt idx="59">
                  <c:v>10540</c:v>
                </c:pt>
                <c:pt idx="60">
                  <c:v>12734</c:v>
                </c:pt>
                <c:pt idx="61">
                  <c:v>14171</c:v>
                </c:pt>
                <c:pt idx="62">
                  <c:v>11620</c:v>
                </c:pt>
                <c:pt idx="63">
                  <c:v>11300</c:v>
                </c:pt>
                <c:pt idx="64">
                  <c:v>11000</c:v>
                </c:pt>
                <c:pt idx="65">
                  <c:v>12044</c:v>
                </c:pt>
                <c:pt idx="66">
                  <c:v>12119</c:v>
                </c:pt>
                <c:pt idx="67">
                  <c:v>12706</c:v>
                </c:pt>
                <c:pt idx="68">
                  <c:v>11188</c:v>
                </c:pt>
                <c:pt idx="69">
                  <c:v>9656</c:v>
                </c:pt>
                <c:pt idx="70">
                  <c:v>11368</c:v>
                </c:pt>
                <c:pt idx="71">
                  <c:v>12141</c:v>
                </c:pt>
                <c:pt idx="72">
                  <c:v>10563</c:v>
                </c:pt>
                <c:pt idx="73">
                  <c:v>9776</c:v>
                </c:pt>
                <c:pt idx="74">
                  <c:v>12146</c:v>
                </c:pt>
                <c:pt idx="75">
                  <c:v>10492</c:v>
                </c:pt>
                <c:pt idx="76">
                  <c:v>11702</c:v>
                </c:pt>
                <c:pt idx="77">
                  <c:v>10272</c:v>
                </c:pt>
                <c:pt idx="78">
                  <c:v>10181</c:v>
                </c:pt>
                <c:pt idx="79">
                  <c:v>10957</c:v>
                </c:pt>
                <c:pt idx="80">
                  <c:v>13575</c:v>
                </c:pt>
                <c:pt idx="81">
                  <c:v>13452</c:v>
                </c:pt>
                <c:pt idx="82">
                  <c:v>10886</c:v>
                </c:pt>
                <c:pt idx="83">
                  <c:v>11493</c:v>
                </c:pt>
                <c:pt idx="84">
                  <c:v>10308</c:v>
                </c:pt>
                <c:pt idx="85">
                  <c:v>9992</c:v>
                </c:pt>
                <c:pt idx="86">
                  <c:v>10203</c:v>
                </c:pt>
                <c:pt idx="87">
                  <c:v>10720</c:v>
                </c:pt>
                <c:pt idx="88">
                  <c:v>11493</c:v>
                </c:pt>
                <c:pt idx="89">
                  <c:v>10690</c:v>
                </c:pt>
                <c:pt idx="90">
                  <c:v>10899</c:v>
                </c:pt>
                <c:pt idx="91">
                  <c:v>11338</c:v>
                </c:pt>
                <c:pt idx="92">
                  <c:v>11944</c:v>
                </c:pt>
                <c:pt idx="93">
                  <c:v>12267</c:v>
                </c:pt>
                <c:pt idx="94">
                  <c:v>13478</c:v>
                </c:pt>
                <c:pt idx="95">
                  <c:v>14640</c:v>
                </c:pt>
                <c:pt idx="96">
                  <c:v>13434</c:v>
                </c:pt>
                <c:pt idx="97">
                  <c:v>11149</c:v>
                </c:pt>
                <c:pt idx="98">
                  <c:v>12477</c:v>
                </c:pt>
                <c:pt idx="99">
                  <c:v>12739</c:v>
                </c:pt>
                <c:pt idx="100">
                  <c:v>12510</c:v>
                </c:pt>
                <c:pt idx="101">
                  <c:v>11926</c:v>
                </c:pt>
                <c:pt idx="102">
                  <c:v>11414</c:v>
                </c:pt>
                <c:pt idx="103">
                  <c:v>11128</c:v>
                </c:pt>
                <c:pt idx="104">
                  <c:v>12477</c:v>
                </c:pt>
                <c:pt idx="105">
                  <c:v>10876</c:v>
                </c:pt>
                <c:pt idx="106">
                  <c:v>11170</c:v>
                </c:pt>
                <c:pt idx="107">
                  <c:v>12009</c:v>
                </c:pt>
                <c:pt idx="108">
                  <c:v>11414</c:v>
                </c:pt>
                <c:pt idx="109">
                  <c:v>11079</c:v>
                </c:pt>
                <c:pt idx="110">
                  <c:v>11649</c:v>
                </c:pt>
                <c:pt idx="111">
                  <c:v>11567</c:v>
                </c:pt>
                <c:pt idx="112">
                  <c:v>11170</c:v>
                </c:pt>
                <c:pt idx="113">
                  <c:v>11677</c:v>
                </c:pt>
                <c:pt idx="114">
                  <c:v>11399</c:v>
                </c:pt>
                <c:pt idx="115">
                  <c:v>10840</c:v>
                </c:pt>
                <c:pt idx="116">
                  <c:v>9897</c:v>
                </c:pt>
                <c:pt idx="117">
                  <c:v>9566</c:v>
                </c:pt>
                <c:pt idx="118">
                  <c:v>12042</c:v>
                </c:pt>
                <c:pt idx="119">
                  <c:v>12759</c:v>
                </c:pt>
                <c:pt idx="120">
                  <c:v>12694</c:v>
                </c:pt>
                <c:pt idx="121">
                  <c:v>11198</c:v>
                </c:pt>
                <c:pt idx="122">
                  <c:v>12525</c:v>
                </c:pt>
                <c:pt idx="123">
                  <c:v>11768</c:v>
                </c:pt>
                <c:pt idx="124">
                  <c:v>12042</c:v>
                </c:pt>
                <c:pt idx="125">
                  <c:v>12001</c:v>
                </c:pt>
                <c:pt idx="126">
                  <c:v>12259</c:v>
                </c:pt>
                <c:pt idx="127">
                  <c:v>12048</c:v>
                </c:pt>
                <c:pt idx="128">
                  <c:v>8870</c:v>
                </c:pt>
                <c:pt idx="129">
                  <c:v>8203</c:v>
                </c:pt>
                <c:pt idx="130">
                  <c:v>11191</c:v>
                </c:pt>
                <c:pt idx="131">
                  <c:v>11020</c:v>
                </c:pt>
                <c:pt idx="132">
                  <c:v>12462</c:v>
                </c:pt>
                <c:pt idx="133">
                  <c:v>11822</c:v>
                </c:pt>
                <c:pt idx="134">
                  <c:v>12427</c:v>
                </c:pt>
                <c:pt idx="135">
                  <c:v>11430</c:v>
                </c:pt>
                <c:pt idx="136">
                  <c:v>12707</c:v>
                </c:pt>
                <c:pt idx="137">
                  <c:v>13186</c:v>
                </c:pt>
                <c:pt idx="138">
                  <c:v>12045</c:v>
                </c:pt>
                <c:pt idx="139">
                  <c:v>12675</c:v>
                </c:pt>
                <c:pt idx="140">
                  <c:v>12851</c:v>
                </c:pt>
                <c:pt idx="141">
                  <c:v>11197</c:v>
                </c:pt>
                <c:pt idx="142">
                  <c:v>7566</c:v>
                </c:pt>
                <c:pt idx="143">
                  <c:v>7578</c:v>
                </c:pt>
                <c:pt idx="144">
                  <c:v>8658</c:v>
                </c:pt>
                <c:pt idx="145">
                  <c:v>7406</c:v>
                </c:pt>
                <c:pt idx="146">
                  <c:v>8454</c:v>
                </c:pt>
                <c:pt idx="147">
                  <c:v>9160</c:v>
                </c:pt>
                <c:pt idx="148">
                  <c:v>9038</c:v>
                </c:pt>
                <c:pt idx="149">
                  <c:v>8223</c:v>
                </c:pt>
                <c:pt idx="150">
                  <c:v>8350</c:v>
                </c:pt>
                <c:pt idx="151">
                  <c:v>9565</c:v>
                </c:pt>
                <c:pt idx="152">
                  <c:v>7840</c:v>
                </c:pt>
                <c:pt idx="153">
                  <c:v>8181</c:v>
                </c:pt>
                <c:pt idx="154">
                  <c:v>8830</c:v>
                </c:pt>
                <c:pt idx="155">
                  <c:v>9190</c:v>
                </c:pt>
                <c:pt idx="156">
                  <c:v>7329</c:v>
                </c:pt>
                <c:pt idx="157">
                  <c:v>5926</c:v>
                </c:pt>
                <c:pt idx="158">
                  <c:v>6199</c:v>
                </c:pt>
                <c:pt idx="159">
                  <c:v>8351</c:v>
                </c:pt>
                <c:pt idx="160">
                  <c:v>9535</c:v>
                </c:pt>
                <c:pt idx="161">
                  <c:v>8928</c:v>
                </c:pt>
                <c:pt idx="162">
                  <c:v>11699</c:v>
                </c:pt>
                <c:pt idx="163">
                  <c:v>12903</c:v>
                </c:pt>
                <c:pt idx="164">
                  <c:v>12500</c:v>
                </c:pt>
                <c:pt idx="165">
                  <c:v>12885</c:v>
                </c:pt>
                <c:pt idx="166">
                  <c:v>12428</c:v>
                </c:pt>
                <c:pt idx="167">
                  <c:v>12868</c:v>
                </c:pt>
                <c:pt idx="168">
                  <c:v>13898</c:v>
                </c:pt>
                <c:pt idx="169">
                  <c:v>12370</c:v>
                </c:pt>
                <c:pt idx="170">
                  <c:v>12744</c:v>
                </c:pt>
                <c:pt idx="171">
                  <c:v>13401</c:v>
                </c:pt>
                <c:pt idx="172">
                  <c:v>11515</c:v>
                </c:pt>
                <c:pt idx="173">
                  <c:v>10790</c:v>
                </c:pt>
                <c:pt idx="174">
                  <c:v>9608</c:v>
                </c:pt>
                <c:pt idx="175">
                  <c:v>9998</c:v>
                </c:pt>
                <c:pt idx="176">
                  <c:v>10219</c:v>
                </c:pt>
                <c:pt idx="177">
                  <c:v>9630</c:v>
                </c:pt>
                <c:pt idx="178">
                  <c:v>10100</c:v>
                </c:pt>
                <c:pt idx="179">
                  <c:v>10005</c:v>
                </c:pt>
                <c:pt idx="180">
                  <c:v>9545</c:v>
                </c:pt>
                <c:pt idx="181">
                  <c:v>9756</c:v>
                </c:pt>
                <c:pt idx="182">
                  <c:v>9464</c:v>
                </c:pt>
                <c:pt idx="183">
                  <c:v>10553</c:v>
                </c:pt>
                <c:pt idx="184">
                  <c:v>11439</c:v>
                </c:pt>
                <c:pt idx="185">
                  <c:v>8894</c:v>
                </c:pt>
                <c:pt idx="186">
                  <c:v>9755</c:v>
                </c:pt>
                <c:pt idx="187">
                  <c:v>9114</c:v>
                </c:pt>
                <c:pt idx="188">
                  <c:v>9511</c:v>
                </c:pt>
                <c:pt idx="189">
                  <c:v>12203</c:v>
                </c:pt>
                <c:pt idx="190">
                  <c:v>11931</c:v>
                </c:pt>
                <c:pt idx="191">
                  <c:v>11423</c:v>
                </c:pt>
                <c:pt idx="192">
                  <c:v>12037</c:v>
                </c:pt>
                <c:pt idx="193">
                  <c:v>11137</c:v>
                </c:pt>
                <c:pt idx="194">
                  <c:v>9199</c:v>
                </c:pt>
                <c:pt idx="195">
                  <c:v>11896</c:v>
                </c:pt>
                <c:pt idx="196">
                  <c:v>11991</c:v>
                </c:pt>
                <c:pt idx="197">
                  <c:v>13882</c:v>
                </c:pt>
                <c:pt idx="198">
                  <c:v>13199</c:v>
                </c:pt>
                <c:pt idx="199">
                  <c:v>9805</c:v>
                </c:pt>
                <c:pt idx="200">
                  <c:v>9911</c:v>
                </c:pt>
                <c:pt idx="201">
                  <c:v>10132</c:v>
                </c:pt>
                <c:pt idx="202">
                  <c:v>10990</c:v>
                </c:pt>
                <c:pt idx="203">
                  <c:v>9981</c:v>
                </c:pt>
                <c:pt idx="204">
                  <c:v>10355</c:v>
                </c:pt>
                <c:pt idx="205">
                  <c:v>12671</c:v>
                </c:pt>
                <c:pt idx="206">
                  <c:v>9673</c:v>
                </c:pt>
                <c:pt idx="207">
                  <c:v>10469</c:v>
                </c:pt>
                <c:pt idx="208">
                  <c:v>8958</c:v>
                </c:pt>
                <c:pt idx="209">
                  <c:v>9319</c:v>
                </c:pt>
                <c:pt idx="210">
                  <c:v>10526</c:v>
                </c:pt>
                <c:pt idx="211">
                  <c:v>11296</c:v>
                </c:pt>
                <c:pt idx="212">
                  <c:v>10434</c:v>
                </c:pt>
                <c:pt idx="213">
                  <c:v>9148</c:v>
                </c:pt>
                <c:pt idx="214">
                  <c:v>7372</c:v>
                </c:pt>
                <c:pt idx="215">
                  <c:v>7539</c:v>
                </c:pt>
                <c:pt idx="216">
                  <c:v>8512</c:v>
                </c:pt>
                <c:pt idx="217">
                  <c:v>6287</c:v>
                </c:pt>
                <c:pt idx="218">
                  <c:v>9796</c:v>
                </c:pt>
                <c:pt idx="219">
                  <c:v>8696</c:v>
                </c:pt>
                <c:pt idx="220">
                  <c:v>10838</c:v>
                </c:pt>
                <c:pt idx="221">
                  <c:v>11415</c:v>
                </c:pt>
                <c:pt idx="222">
                  <c:v>12068</c:v>
                </c:pt>
                <c:pt idx="223">
                  <c:v>14071</c:v>
                </c:pt>
                <c:pt idx="224">
                  <c:v>9546</c:v>
                </c:pt>
                <c:pt idx="225">
                  <c:v>11629</c:v>
                </c:pt>
                <c:pt idx="226">
                  <c:v>10028</c:v>
                </c:pt>
                <c:pt idx="227">
                  <c:v>12375</c:v>
                </c:pt>
                <c:pt idx="228">
                  <c:v>12011</c:v>
                </c:pt>
                <c:pt idx="229">
                  <c:v>11103</c:v>
                </c:pt>
                <c:pt idx="230">
                  <c:v>10634</c:v>
                </c:pt>
                <c:pt idx="231">
                  <c:v>9196</c:v>
                </c:pt>
                <c:pt idx="232">
                  <c:v>9649</c:v>
                </c:pt>
                <c:pt idx="233">
                  <c:v>9823</c:v>
                </c:pt>
                <c:pt idx="234">
                  <c:v>9326</c:v>
                </c:pt>
                <c:pt idx="235">
                  <c:v>9253</c:v>
                </c:pt>
                <c:pt idx="236">
                  <c:v>10258</c:v>
                </c:pt>
                <c:pt idx="237">
                  <c:v>10083</c:v>
                </c:pt>
                <c:pt idx="238">
                  <c:v>9664</c:v>
                </c:pt>
                <c:pt idx="239">
                  <c:v>10462</c:v>
                </c:pt>
                <c:pt idx="240">
                  <c:v>10069</c:v>
                </c:pt>
                <c:pt idx="241">
                  <c:v>11459</c:v>
                </c:pt>
                <c:pt idx="242">
                  <c:v>12601</c:v>
                </c:pt>
                <c:pt idx="243">
                  <c:v>13240</c:v>
                </c:pt>
                <c:pt idx="244">
                  <c:v>10509</c:v>
                </c:pt>
                <c:pt idx="245">
                  <c:v>10724</c:v>
                </c:pt>
                <c:pt idx="246">
                  <c:v>11825</c:v>
                </c:pt>
                <c:pt idx="247">
                  <c:v>10673</c:v>
                </c:pt>
                <c:pt idx="248">
                  <c:v>12212</c:v>
                </c:pt>
                <c:pt idx="249">
                  <c:v>12535</c:v>
                </c:pt>
                <c:pt idx="250">
                  <c:v>12212</c:v>
                </c:pt>
                <c:pt idx="251">
                  <c:v>9425</c:v>
                </c:pt>
                <c:pt idx="252">
                  <c:v>10340</c:v>
                </c:pt>
                <c:pt idx="253">
                  <c:v>12315</c:v>
                </c:pt>
                <c:pt idx="254">
                  <c:v>12864</c:v>
                </c:pt>
                <c:pt idx="255">
                  <c:v>13553</c:v>
                </c:pt>
                <c:pt idx="256">
                  <c:v>12536</c:v>
                </c:pt>
                <c:pt idx="257">
                  <c:v>11303</c:v>
                </c:pt>
                <c:pt idx="258">
                  <c:v>11783</c:v>
                </c:pt>
                <c:pt idx="259">
                  <c:v>10752</c:v>
                </c:pt>
                <c:pt idx="260">
                  <c:v>9721</c:v>
                </c:pt>
                <c:pt idx="261">
                  <c:v>10000</c:v>
                </c:pt>
                <c:pt idx="262">
                  <c:v>11210</c:v>
                </c:pt>
                <c:pt idx="263">
                  <c:v>11247</c:v>
                </c:pt>
                <c:pt idx="264">
                  <c:v>11468</c:v>
                </c:pt>
                <c:pt idx="265">
                  <c:v>16202</c:v>
                </c:pt>
                <c:pt idx="266">
                  <c:v>11558</c:v>
                </c:pt>
                <c:pt idx="267">
                  <c:v>11081</c:v>
                </c:pt>
                <c:pt idx="268">
                  <c:v>11129</c:v>
                </c:pt>
                <c:pt idx="269">
                  <c:v>10733</c:v>
                </c:pt>
                <c:pt idx="270">
                  <c:v>13673</c:v>
                </c:pt>
                <c:pt idx="271">
                  <c:v>10475</c:v>
                </c:pt>
                <c:pt idx="272">
                  <c:v>10500</c:v>
                </c:pt>
                <c:pt idx="273">
                  <c:v>10550</c:v>
                </c:pt>
                <c:pt idx="274">
                  <c:v>11114</c:v>
                </c:pt>
                <c:pt idx="275">
                  <c:v>11340</c:v>
                </c:pt>
                <c:pt idx="276">
                  <c:v>8112</c:v>
                </c:pt>
                <c:pt idx="277">
                  <c:v>9702</c:v>
                </c:pt>
                <c:pt idx="278">
                  <c:v>11029</c:v>
                </c:pt>
                <c:pt idx="279">
                  <c:v>11114</c:v>
                </c:pt>
                <c:pt idx="280">
                  <c:v>11519</c:v>
                </c:pt>
                <c:pt idx="281">
                  <c:v>11514</c:v>
                </c:pt>
                <c:pt idx="282">
                  <c:v>11543</c:v>
                </c:pt>
                <c:pt idx="283">
                  <c:v>13010</c:v>
                </c:pt>
                <c:pt idx="284">
                  <c:v>11161</c:v>
                </c:pt>
                <c:pt idx="285">
                  <c:v>12154</c:v>
                </c:pt>
                <c:pt idx="286">
                  <c:v>11613</c:v>
                </c:pt>
                <c:pt idx="287">
                  <c:v>10160</c:v>
                </c:pt>
                <c:pt idx="288">
                  <c:v>10345</c:v>
                </c:pt>
                <c:pt idx="289">
                  <c:v>10591</c:v>
                </c:pt>
                <c:pt idx="290">
                  <c:v>11250</c:v>
                </c:pt>
                <c:pt idx="291">
                  <c:v>12140</c:v>
                </c:pt>
                <c:pt idx="292">
                  <c:v>13239</c:v>
                </c:pt>
                <c:pt idx="293">
                  <c:v>13022</c:v>
                </c:pt>
                <c:pt idx="294">
                  <c:v>13656</c:v>
                </c:pt>
                <c:pt idx="295">
                  <c:v>14171</c:v>
                </c:pt>
                <c:pt idx="296">
                  <c:v>13583</c:v>
                </c:pt>
                <c:pt idx="297">
                  <c:v>13801</c:v>
                </c:pt>
                <c:pt idx="298">
                  <c:v>13547</c:v>
                </c:pt>
                <c:pt idx="299">
                  <c:v>13943</c:v>
                </c:pt>
                <c:pt idx="300">
                  <c:v>12428</c:v>
                </c:pt>
                <c:pt idx="301">
                  <c:v>13326</c:v>
                </c:pt>
                <c:pt idx="302">
                  <c:v>14289</c:v>
                </c:pt>
                <c:pt idx="303">
                  <c:v>13516</c:v>
                </c:pt>
                <c:pt idx="304">
                  <c:v>12527</c:v>
                </c:pt>
                <c:pt idx="305">
                  <c:v>12252</c:v>
                </c:pt>
                <c:pt idx="306">
                  <c:v>13021</c:v>
                </c:pt>
                <c:pt idx="307">
                  <c:v>11550</c:v>
                </c:pt>
                <c:pt idx="308">
                  <c:v>13050</c:v>
                </c:pt>
                <c:pt idx="309">
                  <c:v>13814</c:v>
                </c:pt>
                <c:pt idx="310">
                  <c:v>11890</c:v>
                </c:pt>
                <c:pt idx="311">
                  <c:v>10546</c:v>
                </c:pt>
                <c:pt idx="312">
                  <c:v>12154</c:v>
                </c:pt>
                <c:pt idx="313">
                  <c:v>11501</c:v>
                </c:pt>
                <c:pt idx="314">
                  <c:v>10999</c:v>
                </c:pt>
                <c:pt idx="315">
                  <c:v>11351</c:v>
                </c:pt>
                <c:pt idx="316">
                  <c:v>10537</c:v>
                </c:pt>
                <c:pt idx="317">
                  <c:v>10586</c:v>
                </c:pt>
                <c:pt idx="318">
                  <c:v>10363</c:v>
                </c:pt>
                <c:pt idx="319">
                  <c:v>9843</c:v>
                </c:pt>
                <c:pt idx="320">
                  <c:v>10916</c:v>
                </c:pt>
                <c:pt idx="321">
                  <c:v>10221</c:v>
                </c:pt>
                <c:pt idx="322">
                  <c:v>10704</c:v>
                </c:pt>
                <c:pt idx="323">
                  <c:v>10251</c:v>
                </c:pt>
                <c:pt idx="324">
                  <c:v>10788</c:v>
                </c:pt>
                <c:pt idx="325">
                  <c:v>11180</c:v>
                </c:pt>
                <c:pt idx="326">
                  <c:v>10485</c:v>
                </c:pt>
                <c:pt idx="327">
                  <c:v>12089</c:v>
                </c:pt>
                <c:pt idx="328">
                  <c:v>11789</c:v>
                </c:pt>
                <c:pt idx="329">
                  <c:v>10786</c:v>
                </c:pt>
                <c:pt idx="330">
                  <c:v>10880</c:v>
                </c:pt>
                <c:pt idx="331">
                  <c:v>10085</c:v>
                </c:pt>
                <c:pt idx="332">
                  <c:v>11697</c:v>
                </c:pt>
                <c:pt idx="333">
                  <c:v>11250</c:v>
                </c:pt>
                <c:pt idx="334">
                  <c:v>11810</c:v>
                </c:pt>
                <c:pt idx="335">
                  <c:v>11265</c:v>
                </c:pt>
                <c:pt idx="336">
                  <c:v>12117</c:v>
                </c:pt>
                <c:pt idx="337">
                  <c:v>11741</c:v>
                </c:pt>
                <c:pt idx="338">
                  <c:v>12302</c:v>
                </c:pt>
                <c:pt idx="339">
                  <c:v>12588</c:v>
                </c:pt>
                <c:pt idx="340">
                  <c:v>11329</c:v>
                </c:pt>
                <c:pt idx="341">
                  <c:v>11200</c:v>
                </c:pt>
                <c:pt idx="342">
                  <c:v>10985</c:v>
                </c:pt>
                <c:pt idx="343">
                  <c:v>11010</c:v>
                </c:pt>
                <c:pt idx="344">
                  <c:v>11759</c:v>
                </c:pt>
                <c:pt idx="345">
                  <c:v>11007</c:v>
                </c:pt>
                <c:pt idx="346">
                  <c:v>11772</c:v>
                </c:pt>
                <c:pt idx="347">
                  <c:v>12050</c:v>
                </c:pt>
                <c:pt idx="348">
                  <c:v>11484</c:v>
                </c:pt>
                <c:pt idx="349">
                  <c:v>11682</c:v>
                </c:pt>
                <c:pt idx="350">
                  <c:v>11576</c:v>
                </c:pt>
                <c:pt idx="351">
                  <c:v>11393</c:v>
                </c:pt>
                <c:pt idx="352">
                  <c:v>11248</c:v>
                </c:pt>
                <c:pt idx="353">
                  <c:v>12258</c:v>
                </c:pt>
                <c:pt idx="354">
                  <c:v>11886</c:v>
                </c:pt>
                <c:pt idx="355">
                  <c:v>11720</c:v>
                </c:pt>
                <c:pt idx="356">
                  <c:v>11224</c:v>
                </c:pt>
                <c:pt idx="357">
                  <c:v>9886</c:v>
                </c:pt>
                <c:pt idx="358">
                  <c:v>10820</c:v>
                </c:pt>
                <c:pt idx="359">
                  <c:v>14698</c:v>
                </c:pt>
                <c:pt idx="360">
                  <c:v>19033</c:v>
                </c:pt>
                <c:pt idx="361">
                  <c:v>18564</c:v>
                </c:pt>
                <c:pt idx="362">
                  <c:v>18849</c:v>
                </c:pt>
                <c:pt idx="363">
                  <c:v>18809</c:v>
                </c:pt>
                <c:pt idx="364">
                  <c:v>19203</c:v>
                </c:pt>
                <c:pt idx="365">
                  <c:v>15851</c:v>
                </c:pt>
                <c:pt idx="366">
                  <c:v>16713</c:v>
                </c:pt>
                <c:pt idx="367">
                  <c:v>17144</c:v>
                </c:pt>
                <c:pt idx="368">
                  <c:v>24416</c:v>
                </c:pt>
                <c:pt idx="369">
                  <c:v>19282</c:v>
                </c:pt>
                <c:pt idx="370">
                  <c:v>19781</c:v>
                </c:pt>
                <c:pt idx="371">
                  <c:v>13545</c:v>
                </c:pt>
                <c:pt idx="372">
                  <c:v>11352</c:v>
                </c:pt>
                <c:pt idx="373">
                  <c:v>9096</c:v>
                </c:pt>
                <c:pt idx="374">
                  <c:v>10397</c:v>
                </c:pt>
                <c:pt idx="375">
                  <c:v>10398</c:v>
                </c:pt>
                <c:pt idx="376">
                  <c:v>9394</c:v>
                </c:pt>
                <c:pt idx="377">
                  <c:v>9952</c:v>
                </c:pt>
                <c:pt idx="378">
                  <c:v>10369</c:v>
                </c:pt>
                <c:pt idx="379">
                  <c:v>9585</c:v>
                </c:pt>
                <c:pt idx="380">
                  <c:v>10930</c:v>
                </c:pt>
                <c:pt idx="381">
                  <c:v>9920</c:v>
                </c:pt>
                <c:pt idx="382">
                  <c:v>10043</c:v>
                </c:pt>
                <c:pt idx="383">
                  <c:v>9957</c:v>
                </c:pt>
                <c:pt idx="384">
                  <c:v>10713</c:v>
                </c:pt>
                <c:pt idx="385">
                  <c:v>10648</c:v>
                </c:pt>
                <c:pt idx="386">
                  <c:v>10600</c:v>
                </c:pt>
                <c:pt idx="387">
                  <c:v>11166</c:v>
                </c:pt>
                <c:pt idx="388">
                  <c:v>11091</c:v>
                </c:pt>
                <c:pt idx="389">
                  <c:v>10497</c:v>
                </c:pt>
                <c:pt idx="390">
                  <c:v>12522</c:v>
                </c:pt>
                <c:pt idx="391">
                  <c:v>10212</c:v>
                </c:pt>
                <c:pt idx="392">
                  <c:v>9798</c:v>
                </c:pt>
                <c:pt idx="393">
                  <c:v>9107</c:v>
                </c:pt>
                <c:pt idx="394">
                  <c:v>10451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45-44EC-BE61-A48DB6EA2B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5563568"/>
        <c:axId val="585569800"/>
      </c:lineChart>
      <c:lineChart>
        <c:grouping val="standard"/>
        <c:varyColors val="0"/>
        <c:ser>
          <c:idx val="1"/>
          <c:order val="1"/>
          <c:tx>
            <c:v>EQ Br</c:v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运行数据!$A$7:$A$401</c:f>
              <c:numCache>
                <c:formatCode>m/d/yyyy</c:formatCode>
                <c:ptCount val="395"/>
                <c:pt idx="0">
                  <c:v>43424</c:v>
                </c:pt>
                <c:pt idx="1">
                  <c:v>43425</c:v>
                </c:pt>
                <c:pt idx="2">
                  <c:v>43426</c:v>
                </c:pt>
                <c:pt idx="3">
                  <c:v>43427</c:v>
                </c:pt>
                <c:pt idx="4">
                  <c:v>43428</c:v>
                </c:pt>
                <c:pt idx="5">
                  <c:v>43429</c:v>
                </c:pt>
                <c:pt idx="6">
                  <c:v>43430</c:v>
                </c:pt>
                <c:pt idx="7">
                  <c:v>43431</c:v>
                </c:pt>
                <c:pt idx="8">
                  <c:v>43432</c:v>
                </c:pt>
                <c:pt idx="9">
                  <c:v>43433</c:v>
                </c:pt>
                <c:pt idx="10">
                  <c:v>43434</c:v>
                </c:pt>
                <c:pt idx="11">
                  <c:v>43435</c:v>
                </c:pt>
                <c:pt idx="12">
                  <c:v>43436</c:v>
                </c:pt>
                <c:pt idx="13">
                  <c:v>43437</c:v>
                </c:pt>
                <c:pt idx="14">
                  <c:v>43438</c:v>
                </c:pt>
                <c:pt idx="15">
                  <c:v>43439</c:v>
                </c:pt>
                <c:pt idx="16">
                  <c:v>43440</c:v>
                </c:pt>
                <c:pt idx="17">
                  <c:v>43441</c:v>
                </c:pt>
                <c:pt idx="18">
                  <c:v>43442</c:v>
                </c:pt>
                <c:pt idx="19">
                  <c:v>43443</c:v>
                </c:pt>
                <c:pt idx="20">
                  <c:v>43444</c:v>
                </c:pt>
                <c:pt idx="21">
                  <c:v>43445</c:v>
                </c:pt>
                <c:pt idx="22">
                  <c:v>43446</c:v>
                </c:pt>
                <c:pt idx="23">
                  <c:v>43447</c:v>
                </c:pt>
                <c:pt idx="24">
                  <c:v>43448</c:v>
                </c:pt>
                <c:pt idx="25">
                  <c:v>43449</c:v>
                </c:pt>
                <c:pt idx="26">
                  <c:v>43450</c:v>
                </c:pt>
                <c:pt idx="27">
                  <c:v>43451</c:v>
                </c:pt>
                <c:pt idx="28">
                  <c:v>43452</c:v>
                </c:pt>
                <c:pt idx="29">
                  <c:v>43453</c:v>
                </c:pt>
                <c:pt idx="30">
                  <c:v>43454</c:v>
                </c:pt>
                <c:pt idx="31">
                  <c:v>43455</c:v>
                </c:pt>
                <c:pt idx="32">
                  <c:v>43456</c:v>
                </c:pt>
                <c:pt idx="33">
                  <c:v>43457</c:v>
                </c:pt>
                <c:pt idx="34">
                  <c:v>43458</c:v>
                </c:pt>
                <c:pt idx="35">
                  <c:v>43459</c:v>
                </c:pt>
                <c:pt idx="36">
                  <c:v>43460</c:v>
                </c:pt>
                <c:pt idx="37">
                  <c:v>43461</c:v>
                </c:pt>
                <c:pt idx="38">
                  <c:v>43462</c:v>
                </c:pt>
                <c:pt idx="39">
                  <c:v>43463</c:v>
                </c:pt>
                <c:pt idx="40">
                  <c:v>43464</c:v>
                </c:pt>
                <c:pt idx="41">
                  <c:v>43465</c:v>
                </c:pt>
                <c:pt idx="42">
                  <c:v>43466</c:v>
                </c:pt>
                <c:pt idx="43">
                  <c:v>43467</c:v>
                </c:pt>
                <c:pt idx="44">
                  <c:v>43468</c:v>
                </c:pt>
                <c:pt idx="45">
                  <c:v>43469</c:v>
                </c:pt>
                <c:pt idx="46">
                  <c:v>43470</c:v>
                </c:pt>
                <c:pt idx="47">
                  <c:v>43471</c:v>
                </c:pt>
                <c:pt idx="48">
                  <c:v>43472</c:v>
                </c:pt>
                <c:pt idx="49">
                  <c:v>43473</c:v>
                </c:pt>
                <c:pt idx="50">
                  <c:v>43474</c:v>
                </c:pt>
                <c:pt idx="51">
                  <c:v>43475</c:v>
                </c:pt>
                <c:pt idx="52">
                  <c:v>43476</c:v>
                </c:pt>
                <c:pt idx="53">
                  <c:v>43477</c:v>
                </c:pt>
                <c:pt idx="54">
                  <c:v>43478</c:v>
                </c:pt>
                <c:pt idx="55">
                  <c:v>43479</c:v>
                </c:pt>
                <c:pt idx="56">
                  <c:v>43480</c:v>
                </c:pt>
                <c:pt idx="57">
                  <c:v>43481</c:v>
                </c:pt>
                <c:pt idx="58">
                  <c:v>43482</c:v>
                </c:pt>
                <c:pt idx="59">
                  <c:v>43483</c:v>
                </c:pt>
                <c:pt idx="60">
                  <c:v>43484</c:v>
                </c:pt>
                <c:pt idx="61">
                  <c:v>43485</c:v>
                </c:pt>
                <c:pt idx="62">
                  <c:v>43486</c:v>
                </c:pt>
                <c:pt idx="63">
                  <c:v>43487</c:v>
                </c:pt>
                <c:pt idx="64">
                  <c:v>43488</c:v>
                </c:pt>
                <c:pt idx="65">
                  <c:v>43489</c:v>
                </c:pt>
                <c:pt idx="66">
                  <c:v>43490</c:v>
                </c:pt>
                <c:pt idx="67">
                  <c:v>43491</c:v>
                </c:pt>
                <c:pt idx="68">
                  <c:v>43492</c:v>
                </c:pt>
                <c:pt idx="69">
                  <c:v>43493</c:v>
                </c:pt>
                <c:pt idx="70">
                  <c:v>43494</c:v>
                </c:pt>
                <c:pt idx="71">
                  <c:v>43495</c:v>
                </c:pt>
                <c:pt idx="72">
                  <c:v>43496</c:v>
                </c:pt>
                <c:pt idx="73">
                  <c:v>43497</c:v>
                </c:pt>
                <c:pt idx="74">
                  <c:v>43498</c:v>
                </c:pt>
                <c:pt idx="75">
                  <c:v>43499</c:v>
                </c:pt>
                <c:pt idx="76">
                  <c:v>43500</c:v>
                </c:pt>
                <c:pt idx="77">
                  <c:v>43501</c:v>
                </c:pt>
                <c:pt idx="78">
                  <c:v>43502</c:v>
                </c:pt>
                <c:pt idx="79">
                  <c:v>43503</c:v>
                </c:pt>
                <c:pt idx="80">
                  <c:v>43504</c:v>
                </c:pt>
                <c:pt idx="81">
                  <c:v>43505</c:v>
                </c:pt>
                <c:pt idx="82">
                  <c:v>43506</c:v>
                </c:pt>
                <c:pt idx="83">
                  <c:v>43507</c:v>
                </c:pt>
                <c:pt idx="84">
                  <c:v>43508</c:v>
                </c:pt>
                <c:pt idx="85">
                  <c:v>43509</c:v>
                </c:pt>
                <c:pt idx="86">
                  <c:v>43510</c:v>
                </c:pt>
                <c:pt idx="87">
                  <c:v>43511</c:v>
                </c:pt>
                <c:pt idx="88">
                  <c:v>43512</c:v>
                </c:pt>
                <c:pt idx="89">
                  <c:v>43513</c:v>
                </c:pt>
                <c:pt idx="90">
                  <c:v>43514</c:v>
                </c:pt>
                <c:pt idx="91">
                  <c:v>43515</c:v>
                </c:pt>
                <c:pt idx="92">
                  <c:v>43516</c:v>
                </c:pt>
                <c:pt idx="93">
                  <c:v>43517</c:v>
                </c:pt>
                <c:pt idx="94">
                  <c:v>43518</c:v>
                </c:pt>
                <c:pt idx="95">
                  <c:v>43519</c:v>
                </c:pt>
                <c:pt idx="96">
                  <c:v>43520</c:v>
                </c:pt>
                <c:pt idx="97">
                  <c:v>43521</c:v>
                </c:pt>
                <c:pt idx="98">
                  <c:v>43522</c:v>
                </c:pt>
                <c:pt idx="99">
                  <c:v>43523</c:v>
                </c:pt>
                <c:pt idx="100">
                  <c:v>43524</c:v>
                </c:pt>
                <c:pt idx="101">
                  <c:v>43525</c:v>
                </c:pt>
                <c:pt idx="102">
                  <c:v>43526</c:v>
                </c:pt>
                <c:pt idx="103">
                  <c:v>43527</c:v>
                </c:pt>
                <c:pt idx="104">
                  <c:v>43528</c:v>
                </c:pt>
                <c:pt idx="105">
                  <c:v>43529</c:v>
                </c:pt>
                <c:pt idx="106">
                  <c:v>43530</c:v>
                </c:pt>
                <c:pt idx="107">
                  <c:v>43531</c:v>
                </c:pt>
                <c:pt idx="108">
                  <c:v>43532</c:v>
                </c:pt>
                <c:pt idx="109">
                  <c:v>43533</c:v>
                </c:pt>
                <c:pt idx="110">
                  <c:v>43534</c:v>
                </c:pt>
                <c:pt idx="111">
                  <c:v>43535</c:v>
                </c:pt>
                <c:pt idx="112">
                  <c:v>43536</c:v>
                </c:pt>
                <c:pt idx="113">
                  <c:v>43537</c:v>
                </c:pt>
                <c:pt idx="114">
                  <c:v>43538</c:v>
                </c:pt>
                <c:pt idx="115">
                  <c:v>43539</c:v>
                </c:pt>
                <c:pt idx="116">
                  <c:v>43540</c:v>
                </c:pt>
                <c:pt idx="117">
                  <c:v>43541</c:v>
                </c:pt>
                <c:pt idx="118">
                  <c:v>43542</c:v>
                </c:pt>
                <c:pt idx="119">
                  <c:v>43543</c:v>
                </c:pt>
                <c:pt idx="120">
                  <c:v>43544</c:v>
                </c:pt>
                <c:pt idx="121">
                  <c:v>43545</c:v>
                </c:pt>
                <c:pt idx="122">
                  <c:v>43546</c:v>
                </c:pt>
                <c:pt idx="123">
                  <c:v>43547</c:v>
                </c:pt>
                <c:pt idx="124">
                  <c:v>43548</c:v>
                </c:pt>
                <c:pt idx="125">
                  <c:v>43549</c:v>
                </c:pt>
                <c:pt idx="126">
                  <c:v>43550</c:v>
                </c:pt>
                <c:pt idx="127">
                  <c:v>43551</c:v>
                </c:pt>
                <c:pt idx="128">
                  <c:v>43552</c:v>
                </c:pt>
                <c:pt idx="129">
                  <c:v>43553</c:v>
                </c:pt>
                <c:pt idx="130">
                  <c:v>43554</c:v>
                </c:pt>
                <c:pt idx="131">
                  <c:v>43555</c:v>
                </c:pt>
                <c:pt idx="132">
                  <c:v>43556</c:v>
                </c:pt>
                <c:pt idx="133">
                  <c:v>43557</c:v>
                </c:pt>
                <c:pt idx="134">
                  <c:v>43558</c:v>
                </c:pt>
                <c:pt idx="135">
                  <c:v>43559</c:v>
                </c:pt>
                <c:pt idx="136">
                  <c:v>43560</c:v>
                </c:pt>
                <c:pt idx="137">
                  <c:v>43561</c:v>
                </c:pt>
                <c:pt idx="138">
                  <c:v>43562</c:v>
                </c:pt>
                <c:pt idx="139">
                  <c:v>43563</c:v>
                </c:pt>
                <c:pt idx="140">
                  <c:v>43564</c:v>
                </c:pt>
                <c:pt idx="141">
                  <c:v>43565</c:v>
                </c:pt>
                <c:pt idx="142">
                  <c:v>43566</c:v>
                </c:pt>
                <c:pt idx="143">
                  <c:v>43567</c:v>
                </c:pt>
                <c:pt idx="144">
                  <c:v>43568</c:v>
                </c:pt>
                <c:pt idx="145">
                  <c:v>43569</c:v>
                </c:pt>
                <c:pt idx="146">
                  <c:v>43570</c:v>
                </c:pt>
                <c:pt idx="147">
                  <c:v>43571</c:v>
                </c:pt>
                <c:pt idx="148">
                  <c:v>43572</c:v>
                </c:pt>
                <c:pt idx="149">
                  <c:v>43573</c:v>
                </c:pt>
                <c:pt idx="150">
                  <c:v>43574</c:v>
                </c:pt>
                <c:pt idx="151">
                  <c:v>43575</c:v>
                </c:pt>
                <c:pt idx="152">
                  <c:v>43576</c:v>
                </c:pt>
                <c:pt idx="153">
                  <c:v>43577</c:v>
                </c:pt>
                <c:pt idx="154">
                  <c:v>43578</c:v>
                </c:pt>
                <c:pt idx="155">
                  <c:v>43579</c:v>
                </c:pt>
                <c:pt idx="156">
                  <c:v>43580</c:v>
                </c:pt>
                <c:pt idx="157">
                  <c:v>43581</c:v>
                </c:pt>
                <c:pt idx="158">
                  <c:v>43582</c:v>
                </c:pt>
                <c:pt idx="159">
                  <c:v>43583</c:v>
                </c:pt>
                <c:pt idx="160">
                  <c:v>43584</c:v>
                </c:pt>
                <c:pt idx="161">
                  <c:v>43585</c:v>
                </c:pt>
                <c:pt idx="162">
                  <c:v>43586</c:v>
                </c:pt>
                <c:pt idx="163">
                  <c:v>43587</c:v>
                </c:pt>
                <c:pt idx="164">
                  <c:v>43588</c:v>
                </c:pt>
                <c:pt idx="165">
                  <c:v>43589</c:v>
                </c:pt>
                <c:pt idx="166">
                  <c:v>43590</c:v>
                </c:pt>
                <c:pt idx="167">
                  <c:v>43591</c:v>
                </c:pt>
                <c:pt idx="168">
                  <c:v>43592</c:v>
                </c:pt>
                <c:pt idx="169">
                  <c:v>43593</c:v>
                </c:pt>
                <c:pt idx="170">
                  <c:v>43594</c:v>
                </c:pt>
                <c:pt idx="171">
                  <c:v>43595</c:v>
                </c:pt>
                <c:pt idx="172">
                  <c:v>43596</c:v>
                </c:pt>
                <c:pt idx="173">
                  <c:v>43597</c:v>
                </c:pt>
                <c:pt idx="174">
                  <c:v>43598</c:v>
                </c:pt>
                <c:pt idx="175">
                  <c:v>43599</c:v>
                </c:pt>
                <c:pt idx="176">
                  <c:v>43600</c:v>
                </c:pt>
                <c:pt idx="177">
                  <c:v>43601</c:v>
                </c:pt>
                <c:pt idx="178">
                  <c:v>43602</c:v>
                </c:pt>
                <c:pt idx="179">
                  <c:v>43603</c:v>
                </c:pt>
                <c:pt idx="180">
                  <c:v>43604</c:v>
                </c:pt>
                <c:pt idx="181">
                  <c:v>43605</c:v>
                </c:pt>
                <c:pt idx="182">
                  <c:v>43606</c:v>
                </c:pt>
                <c:pt idx="183">
                  <c:v>43607</c:v>
                </c:pt>
                <c:pt idx="184">
                  <c:v>43608</c:v>
                </c:pt>
                <c:pt idx="185">
                  <c:v>43609</c:v>
                </c:pt>
                <c:pt idx="186">
                  <c:v>43610</c:v>
                </c:pt>
                <c:pt idx="187">
                  <c:v>43611</c:v>
                </c:pt>
                <c:pt idx="188">
                  <c:v>43612</c:v>
                </c:pt>
                <c:pt idx="189">
                  <c:v>43613</c:v>
                </c:pt>
                <c:pt idx="190">
                  <c:v>43614</c:v>
                </c:pt>
                <c:pt idx="191">
                  <c:v>43615</c:v>
                </c:pt>
                <c:pt idx="192">
                  <c:v>43616</c:v>
                </c:pt>
                <c:pt idx="193">
                  <c:v>43617</c:v>
                </c:pt>
                <c:pt idx="194">
                  <c:v>43618</c:v>
                </c:pt>
                <c:pt idx="195">
                  <c:v>43619</c:v>
                </c:pt>
                <c:pt idx="196">
                  <c:v>43620</c:v>
                </c:pt>
                <c:pt idx="197">
                  <c:v>43621</c:v>
                </c:pt>
                <c:pt idx="198">
                  <c:v>43622</c:v>
                </c:pt>
                <c:pt idx="199">
                  <c:v>43623</c:v>
                </c:pt>
                <c:pt idx="200">
                  <c:v>43624</c:v>
                </c:pt>
                <c:pt idx="201">
                  <c:v>43625</c:v>
                </c:pt>
                <c:pt idx="202">
                  <c:v>43626</c:v>
                </c:pt>
                <c:pt idx="203">
                  <c:v>43627</c:v>
                </c:pt>
                <c:pt idx="204">
                  <c:v>43628</c:v>
                </c:pt>
                <c:pt idx="205">
                  <c:v>43629</c:v>
                </c:pt>
                <c:pt idx="206">
                  <c:v>43630</c:v>
                </c:pt>
                <c:pt idx="207">
                  <c:v>43631</c:v>
                </c:pt>
                <c:pt idx="208">
                  <c:v>43632</c:v>
                </c:pt>
                <c:pt idx="209">
                  <c:v>43633</c:v>
                </c:pt>
                <c:pt idx="210">
                  <c:v>43634</c:v>
                </c:pt>
                <c:pt idx="211">
                  <c:v>43635</c:v>
                </c:pt>
                <c:pt idx="212">
                  <c:v>43636</c:v>
                </c:pt>
                <c:pt idx="213">
                  <c:v>43637</c:v>
                </c:pt>
                <c:pt idx="214">
                  <c:v>43638</c:v>
                </c:pt>
                <c:pt idx="215">
                  <c:v>43639</c:v>
                </c:pt>
                <c:pt idx="216">
                  <c:v>43640</c:v>
                </c:pt>
                <c:pt idx="217">
                  <c:v>43641</c:v>
                </c:pt>
                <c:pt idx="218">
                  <c:v>43642</c:v>
                </c:pt>
                <c:pt idx="219">
                  <c:v>43643</c:v>
                </c:pt>
                <c:pt idx="220">
                  <c:v>43644</c:v>
                </c:pt>
                <c:pt idx="221">
                  <c:v>43645</c:v>
                </c:pt>
                <c:pt idx="222">
                  <c:v>43646</c:v>
                </c:pt>
                <c:pt idx="223">
                  <c:v>43647</c:v>
                </c:pt>
                <c:pt idx="224">
                  <c:v>43648</c:v>
                </c:pt>
                <c:pt idx="225">
                  <c:v>43649</c:v>
                </c:pt>
                <c:pt idx="226">
                  <c:v>43650</c:v>
                </c:pt>
                <c:pt idx="227">
                  <c:v>43651</c:v>
                </c:pt>
                <c:pt idx="228">
                  <c:v>43652</c:v>
                </c:pt>
                <c:pt idx="229">
                  <c:v>43653</c:v>
                </c:pt>
                <c:pt idx="230">
                  <c:v>43654</c:v>
                </c:pt>
                <c:pt idx="231">
                  <c:v>43655</c:v>
                </c:pt>
                <c:pt idx="232">
                  <c:v>43656</c:v>
                </c:pt>
                <c:pt idx="233">
                  <c:v>43657</c:v>
                </c:pt>
                <c:pt idx="234">
                  <c:v>43658</c:v>
                </c:pt>
                <c:pt idx="235">
                  <c:v>43659</c:v>
                </c:pt>
                <c:pt idx="236">
                  <c:v>43660</c:v>
                </c:pt>
                <c:pt idx="237">
                  <c:v>43661</c:v>
                </c:pt>
                <c:pt idx="238">
                  <c:v>43662</c:v>
                </c:pt>
                <c:pt idx="239">
                  <c:v>43663</c:v>
                </c:pt>
                <c:pt idx="240">
                  <c:v>43664</c:v>
                </c:pt>
                <c:pt idx="241">
                  <c:v>43665</c:v>
                </c:pt>
                <c:pt idx="242">
                  <c:v>43666</c:v>
                </c:pt>
                <c:pt idx="243">
                  <c:v>43667</c:v>
                </c:pt>
                <c:pt idx="244">
                  <c:v>43668</c:v>
                </c:pt>
                <c:pt idx="245">
                  <c:v>43669</c:v>
                </c:pt>
                <c:pt idx="246">
                  <c:v>43670</c:v>
                </c:pt>
                <c:pt idx="247">
                  <c:v>43671</c:v>
                </c:pt>
                <c:pt idx="248">
                  <c:v>43672</c:v>
                </c:pt>
                <c:pt idx="249">
                  <c:v>43673</c:v>
                </c:pt>
                <c:pt idx="250">
                  <c:v>43674</c:v>
                </c:pt>
                <c:pt idx="251">
                  <c:v>43675</c:v>
                </c:pt>
                <c:pt idx="252">
                  <c:v>43676</c:v>
                </c:pt>
                <c:pt idx="253">
                  <c:v>43677</c:v>
                </c:pt>
                <c:pt idx="254">
                  <c:v>43678</c:v>
                </c:pt>
                <c:pt idx="255">
                  <c:v>43679</c:v>
                </c:pt>
                <c:pt idx="256">
                  <c:v>43680</c:v>
                </c:pt>
                <c:pt idx="257">
                  <c:v>43681</c:v>
                </c:pt>
                <c:pt idx="258">
                  <c:v>43682</c:v>
                </c:pt>
                <c:pt idx="259">
                  <c:v>43683</c:v>
                </c:pt>
                <c:pt idx="260">
                  <c:v>43684</c:v>
                </c:pt>
                <c:pt idx="261">
                  <c:v>43685</c:v>
                </c:pt>
                <c:pt idx="262">
                  <c:v>43686</c:v>
                </c:pt>
                <c:pt idx="263">
                  <c:v>43687</c:v>
                </c:pt>
                <c:pt idx="264">
                  <c:v>43688</c:v>
                </c:pt>
                <c:pt idx="265">
                  <c:v>43689</c:v>
                </c:pt>
                <c:pt idx="266">
                  <c:v>43690</c:v>
                </c:pt>
                <c:pt idx="267">
                  <c:v>43691</c:v>
                </c:pt>
                <c:pt idx="268">
                  <c:v>43692</c:v>
                </c:pt>
                <c:pt idx="269">
                  <c:v>43693</c:v>
                </c:pt>
                <c:pt idx="270">
                  <c:v>43694</c:v>
                </c:pt>
                <c:pt idx="271">
                  <c:v>43695</c:v>
                </c:pt>
                <c:pt idx="272">
                  <c:v>43696</c:v>
                </c:pt>
                <c:pt idx="273">
                  <c:v>43697</c:v>
                </c:pt>
                <c:pt idx="274">
                  <c:v>43698</c:v>
                </c:pt>
                <c:pt idx="275">
                  <c:v>43699</c:v>
                </c:pt>
                <c:pt idx="276">
                  <c:v>43700</c:v>
                </c:pt>
                <c:pt idx="277">
                  <c:v>43701</c:v>
                </c:pt>
                <c:pt idx="278">
                  <c:v>43702</c:v>
                </c:pt>
                <c:pt idx="279">
                  <c:v>43703</c:v>
                </c:pt>
                <c:pt idx="280">
                  <c:v>43704</c:v>
                </c:pt>
                <c:pt idx="281">
                  <c:v>43705</c:v>
                </c:pt>
                <c:pt idx="282">
                  <c:v>43706</c:v>
                </c:pt>
                <c:pt idx="283">
                  <c:v>43707</c:v>
                </c:pt>
                <c:pt idx="284">
                  <c:v>43708</c:v>
                </c:pt>
                <c:pt idx="285">
                  <c:v>43709</c:v>
                </c:pt>
                <c:pt idx="286">
                  <c:v>43710</c:v>
                </c:pt>
                <c:pt idx="287">
                  <c:v>43711</c:v>
                </c:pt>
                <c:pt idx="288">
                  <c:v>43712</c:v>
                </c:pt>
                <c:pt idx="289">
                  <c:v>43713</c:v>
                </c:pt>
                <c:pt idx="290">
                  <c:v>43714</c:v>
                </c:pt>
                <c:pt idx="291">
                  <c:v>43715</c:v>
                </c:pt>
                <c:pt idx="292">
                  <c:v>43716</c:v>
                </c:pt>
                <c:pt idx="293">
                  <c:v>43717</c:v>
                </c:pt>
                <c:pt idx="294">
                  <c:v>43718</c:v>
                </c:pt>
                <c:pt idx="295">
                  <c:v>43719</c:v>
                </c:pt>
                <c:pt idx="296">
                  <c:v>43720</c:v>
                </c:pt>
                <c:pt idx="297">
                  <c:v>43721</c:v>
                </c:pt>
                <c:pt idx="298">
                  <c:v>43722</c:v>
                </c:pt>
                <c:pt idx="299">
                  <c:v>43723</c:v>
                </c:pt>
                <c:pt idx="300">
                  <c:v>43724</c:v>
                </c:pt>
                <c:pt idx="301">
                  <c:v>43725</c:v>
                </c:pt>
                <c:pt idx="302">
                  <c:v>43726</c:v>
                </c:pt>
                <c:pt idx="303">
                  <c:v>43727</c:v>
                </c:pt>
                <c:pt idx="304">
                  <c:v>43728</c:v>
                </c:pt>
                <c:pt idx="305">
                  <c:v>43729</c:v>
                </c:pt>
                <c:pt idx="306">
                  <c:v>43730</c:v>
                </c:pt>
                <c:pt idx="307">
                  <c:v>43731</c:v>
                </c:pt>
                <c:pt idx="308">
                  <c:v>43732</c:v>
                </c:pt>
                <c:pt idx="309">
                  <c:v>43733</c:v>
                </c:pt>
                <c:pt idx="310">
                  <c:v>43734</c:v>
                </c:pt>
                <c:pt idx="311">
                  <c:v>43735</c:v>
                </c:pt>
                <c:pt idx="312">
                  <c:v>43736</c:v>
                </c:pt>
                <c:pt idx="313">
                  <c:v>43737</c:v>
                </c:pt>
                <c:pt idx="314">
                  <c:v>43738</c:v>
                </c:pt>
                <c:pt idx="315">
                  <c:v>43739</c:v>
                </c:pt>
                <c:pt idx="316">
                  <c:v>43740</c:v>
                </c:pt>
                <c:pt idx="317">
                  <c:v>43741</c:v>
                </c:pt>
                <c:pt idx="318">
                  <c:v>43742</c:v>
                </c:pt>
                <c:pt idx="319">
                  <c:v>43743</c:v>
                </c:pt>
                <c:pt idx="320">
                  <c:v>43744</c:v>
                </c:pt>
                <c:pt idx="321">
                  <c:v>43745</c:v>
                </c:pt>
                <c:pt idx="322">
                  <c:v>43746</c:v>
                </c:pt>
                <c:pt idx="323">
                  <c:v>43747</c:v>
                </c:pt>
                <c:pt idx="324">
                  <c:v>43748</c:v>
                </c:pt>
                <c:pt idx="325">
                  <c:v>43749</c:v>
                </c:pt>
                <c:pt idx="326">
                  <c:v>43750</c:v>
                </c:pt>
                <c:pt idx="327">
                  <c:v>43751</c:v>
                </c:pt>
                <c:pt idx="328">
                  <c:v>43752</c:v>
                </c:pt>
                <c:pt idx="329">
                  <c:v>43753</c:v>
                </c:pt>
                <c:pt idx="330">
                  <c:v>43754</c:v>
                </c:pt>
                <c:pt idx="331">
                  <c:v>43755</c:v>
                </c:pt>
                <c:pt idx="332">
                  <c:v>43756</c:v>
                </c:pt>
                <c:pt idx="333">
                  <c:v>43757</c:v>
                </c:pt>
                <c:pt idx="334">
                  <c:v>43758</c:v>
                </c:pt>
                <c:pt idx="335">
                  <c:v>43759</c:v>
                </c:pt>
                <c:pt idx="336">
                  <c:v>43760</c:v>
                </c:pt>
                <c:pt idx="337">
                  <c:v>43761</c:v>
                </c:pt>
                <c:pt idx="338">
                  <c:v>43762</c:v>
                </c:pt>
                <c:pt idx="339">
                  <c:v>43763</c:v>
                </c:pt>
                <c:pt idx="340">
                  <c:v>43764</c:v>
                </c:pt>
                <c:pt idx="341">
                  <c:v>43765</c:v>
                </c:pt>
                <c:pt idx="342">
                  <c:v>43766</c:v>
                </c:pt>
                <c:pt idx="343">
                  <c:v>43767</c:v>
                </c:pt>
                <c:pt idx="344">
                  <c:v>43768</c:v>
                </c:pt>
                <c:pt idx="345">
                  <c:v>43769</c:v>
                </c:pt>
                <c:pt idx="346">
                  <c:v>43770</c:v>
                </c:pt>
                <c:pt idx="347">
                  <c:v>43771</c:v>
                </c:pt>
                <c:pt idx="348">
                  <c:v>43772</c:v>
                </c:pt>
                <c:pt idx="349">
                  <c:v>43773</c:v>
                </c:pt>
                <c:pt idx="350">
                  <c:v>43774</c:v>
                </c:pt>
                <c:pt idx="351">
                  <c:v>43775</c:v>
                </c:pt>
                <c:pt idx="352">
                  <c:v>43776</c:v>
                </c:pt>
                <c:pt idx="353">
                  <c:v>43777</c:v>
                </c:pt>
                <c:pt idx="354">
                  <c:v>43778</c:v>
                </c:pt>
                <c:pt idx="355">
                  <c:v>43779</c:v>
                </c:pt>
                <c:pt idx="356">
                  <c:v>43780</c:v>
                </c:pt>
                <c:pt idx="357">
                  <c:v>43781</c:v>
                </c:pt>
                <c:pt idx="358">
                  <c:v>43782</c:v>
                </c:pt>
                <c:pt idx="359">
                  <c:v>43783</c:v>
                </c:pt>
                <c:pt idx="360">
                  <c:v>43784</c:v>
                </c:pt>
                <c:pt idx="361">
                  <c:v>43785</c:v>
                </c:pt>
                <c:pt idx="362">
                  <c:v>43786</c:v>
                </c:pt>
                <c:pt idx="363">
                  <c:v>43787</c:v>
                </c:pt>
                <c:pt idx="364">
                  <c:v>43788</c:v>
                </c:pt>
                <c:pt idx="365">
                  <c:v>43789</c:v>
                </c:pt>
                <c:pt idx="366">
                  <c:v>43790</c:v>
                </c:pt>
                <c:pt idx="367">
                  <c:v>43791</c:v>
                </c:pt>
                <c:pt idx="368">
                  <c:v>43792</c:v>
                </c:pt>
                <c:pt idx="369">
                  <c:v>43793</c:v>
                </c:pt>
                <c:pt idx="370">
                  <c:v>43794</c:v>
                </c:pt>
                <c:pt idx="371">
                  <c:v>43795</c:v>
                </c:pt>
                <c:pt idx="372">
                  <c:v>43796</c:v>
                </c:pt>
                <c:pt idx="373">
                  <c:v>43797</c:v>
                </c:pt>
                <c:pt idx="374">
                  <c:v>43798</c:v>
                </c:pt>
                <c:pt idx="375">
                  <c:v>43799</c:v>
                </c:pt>
                <c:pt idx="376">
                  <c:v>43800</c:v>
                </c:pt>
                <c:pt idx="377">
                  <c:v>43801</c:v>
                </c:pt>
                <c:pt idx="378">
                  <c:v>43802</c:v>
                </c:pt>
                <c:pt idx="379">
                  <c:v>43803</c:v>
                </c:pt>
                <c:pt idx="380">
                  <c:v>43804</c:v>
                </c:pt>
                <c:pt idx="381">
                  <c:v>43805</c:v>
                </c:pt>
                <c:pt idx="382">
                  <c:v>43806</c:v>
                </c:pt>
                <c:pt idx="383">
                  <c:v>43807</c:v>
                </c:pt>
                <c:pt idx="384">
                  <c:v>43808</c:v>
                </c:pt>
                <c:pt idx="385">
                  <c:v>43809</c:v>
                </c:pt>
                <c:pt idx="386">
                  <c:v>43810</c:v>
                </c:pt>
                <c:pt idx="387">
                  <c:v>43811</c:v>
                </c:pt>
                <c:pt idx="388">
                  <c:v>43812</c:v>
                </c:pt>
                <c:pt idx="389">
                  <c:v>43813</c:v>
                </c:pt>
                <c:pt idx="390">
                  <c:v>43814</c:v>
                </c:pt>
                <c:pt idx="391">
                  <c:v>43815</c:v>
                </c:pt>
                <c:pt idx="392">
                  <c:v>43816</c:v>
                </c:pt>
                <c:pt idx="393">
                  <c:v>43817</c:v>
                </c:pt>
                <c:pt idx="394">
                  <c:v>43818</c:v>
                </c:pt>
              </c:numCache>
            </c:numRef>
          </c:cat>
          <c:val>
            <c:numRef>
              <c:f>运行数据!#REF!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45-44EC-BE61-A48DB6EA2B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5561600"/>
        <c:axId val="585572096"/>
      </c:lineChart>
      <c:dateAx>
        <c:axId val="585563568"/>
        <c:scaling>
          <c:orientation val="minMax"/>
          <c:min val="43435"/>
        </c:scaling>
        <c:delete val="0"/>
        <c:axPos val="b"/>
        <c:numFmt formatCode="yyyy/m/d;@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280000" spcFirstLastPara="1" vertOverflow="ellipsis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5569800"/>
        <c:crosses val="autoZero"/>
        <c:auto val="1"/>
        <c:lblOffset val="100"/>
        <c:baseTimeUnit val="days"/>
      </c:dateAx>
      <c:valAx>
        <c:axId val="585569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prstDash val="sysDash"/>
              <a:round/>
            </a:ln>
            <a:effectLst/>
          </c:spPr>
        </c:majorGridlines>
        <c:numFmt formatCode="#,##0_ 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5563568"/>
        <c:crosses val="autoZero"/>
        <c:crossBetween val="between"/>
      </c:valAx>
      <c:dateAx>
        <c:axId val="58556160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585572096"/>
        <c:crosses val="autoZero"/>
        <c:auto val="1"/>
        <c:lblOffset val="100"/>
        <c:baseTimeUnit val="days"/>
      </c:dateAx>
      <c:valAx>
        <c:axId val="585572096"/>
        <c:scaling>
          <c:orientation val="minMax"/>
        </c:scaling>
        <c:delete val="0"/>
        <c:axPos val="r"/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5561600"/>
        <c:crosses val="max"/>
        <c:crossBetween val="between"/>
      </c:valAx>
      <c:spPr>
        <a:solidFill>
          <a:schemeClr val="bg1"/>
        </a:solidFill>
        <a:ln>
          <a:noFill/>
          <a:prstDash val="sysDash"/>
        </a:ln>
        <a:effectLst/>
      </c:spPr>
    </c:plotArea>
    <c:legend>
      <c:legendPos val="t"/>
      <c:layout>
        <c:manualLayout>
          <c:xMode val="edge"/>
          <c:yMode val="edge"/>
          <c:x val="0.34816945507514702"/>
          <c:y val="9.8068362142523402E-2"/>
          <c:w val="0.25311587469591601"/>
          <c:h val="3.76117089552841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10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2.png"/><Relationship Id="rId1" Type="http://schemas.openxmlformats.org/officeDocument/2006/relationships/chart" Target="../charts/chart11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2.png"/><Relationship Id="rId1" Type="http://schemas.openxmlformats.org/officeDocument/2006/relationships/chart" Target="../charts/chart12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2.png"/><Relationship Id="rId1" Type="http://schemas.openxmlformats.org/officeDocument/2006/relationships/chart" Target="../charts/chart13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2.png"/><Relationship Id="rId1" Type="http://schemas.openxmlformats.org/officeDocument/2006/relationships/chart" Target="../charts/chart14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2.png"/><Relationship Id="rId1" Type="http://schemas.openxmlformats.org/officeDocument/2006/relationships/chart" Target="../charts/chart15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44450</xdr:colOff>
      <xdr:row>0</xdr:row>
      <xdr:rowOff>11430</xdr:rowOff>
    </xdr:from>
    <xdr:to>
      <xdr:col>14</xdr:col>
      <xdr:colOff>52916</xdr:colOff>
      <xdr:row>32</xdr:row>
      <xdr:rowOff>19896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546100</xdr:colOff>
      <xdr:row>0</xdr:row>
      <xdr:rowOff>107315</xdr:rowOff>
    </xdr:from>
    <xdr:to>
      <xdr:col>9</xdr:col>
      <xdr:colOff>512233</xdr:colOff>
      <xdr:row>2</xdr:row>
      <xdr:rowOff>56515</xdr:rowOff>
    </xdr:to>
    <xdr:sp macro="" textlink="">
      <xdr:nvSpPr>
        <xdr:cNvPr id="3" name="TextBox 3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3241040" y="107315"/>
          <a:ext cx="3334385" cy="299720"/>
        </a:xfrm>
        <a:prstGeom prst="rect">
          <a:avLst/>
        </a:prstGeom>
      </xdr:spPr>
      <xdr:txBody>
        <a:bodyPr wrap="square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rtl="0"/>
          <a:r>
            <a:rPr lang="en-US" altLang="zh-CN" sz="1600" b="1" i="0" baseline="0"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EQ TK Influent Wastewater </a:t>
          </a:r>
          <a:endParaRPr lang="zh-CN" altLang="zh-CN" sz="16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0</xdr:col>
      <xdr:colOff>108452</xdr:colOff>
      <xdr:row>4</xdr:row>
      <xdr:rowOff>134752</xdr:rowOff>
    </xdr:from>
    <xdr:to>
      <xdr:col>0</xdr:col>
      <xdr:colOff>412246</xdr:colOff>
      <xdr:row>18</xdr:row>
      <xdr:rowOff>160151</xdr:rowOff>
    </xdr:to>
    <xdr:sp macro="" textlink="">
      <xdr:nvSpPr>
        <xdr:cNvPr id="4" name="TextBox 1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/>
      </xdr:nvSpPr>
      <xdr:spPr>
        <a:xfrm rot="16200000">
          <a:off x="-979170" y="1922780"/>
          <a:ext cx="2478405" cy="304165"/>
        </a:xfrm>
        <a:prstGeom prst="rect">
          <a:avLst/>
        </a:prstGeom>
      </xdr:spPr>
      <xdr:txBody>
        <a:bodyPr wrap="square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zh-CN" altLang="en-US" sz="1100" b="1">
              <a:latin typeface="Arial" panose="020B0604020202020204" pitchFamily="7" charset="0"/>
              <a:cs typeface="Arial" panose="020B0604020202020204" pitchFamily="7" charset="0"/>
            </a:rPr>
            <a:t>Influent  </a:t>
          </a:r>
          <a:r>
            <a:rPr lang="zh-CN" altLang="en-US" sz="1200" b="1">
              <a:latin typeface="Times New Roman" panose="02020603050405020304" pitchFamily="18" charset="0"/>
              <a:cs typeface="Times New Roman" panose="02020603050405020304" pitchFamily="18" charset="0"/>
            </a:rPr>
            <a:t>Flow </a:t>
          </a:r>
          <a:r>
            <a:rPr lang="zh-CN" altLang="en-US" sz="1100" b="1">
              <a:latin typeface="Arial" panose="020B0604020202020204" pitchFamily="7" charset="0"/>
              <a:cs typeface="Arial" panose="020B0604020202020204" pitchFamily="7" charset="0"/>
            </a:rPr>
            <a:t>(m³/d</a:t>
          </a:r>
          <a:r>
            <a:rPr lang="en-US" altLang="zh-CN" sz="1100" b="1">
              <a:latin typeface="Arial" panose="020B0604020202020204" pitchFamily="7" charset="0"/>
              <a:cs typeface="Arial" panose="020B0604020202020204" pitchFamily="7" charset="0"/>
            </a:rPr>
            <a:t>)</a:t>
          </a:r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0.94202</cdr:x>
      <cdr:y>0.19831</cdr:y>
    </cdr:from>
    <cdr:to>
      <cdr:x>0.9813</cdr:x>
      <cdr:y>0.57213</cdr:y>
    </cdr:to>
    <cdr:sp macro="" textlink="">
      <cdr:nvSpPr>
        <cdr:cNvPr id="2" name="矩形 1"/>
        <cdr:cNvSpPr/>
      </cdr:nvSpPr>
      <cdr:spPr>
        <a:xfrm xmlns:a="http://schemas.openxmlformats.org/drawingml/2006/main" rot="16200000">
          <a:off x="8112559" y="1904091"/>
          <a:ext cx="2028594" cy="3727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zh-CN" altLang="en-US" sz="1200" b="1">
              <a:latin typeface="Arial" panose="020B0604020202020204" pitchFamily="7" charset="0"/>
              <a:cs typeface="Arial" panose="020B0604020202020204" pitchFamily="7" charset="0"/>
            </a:rPr>
            <a:t>Influent </a:t>
          </a:r>
          <a:r>
            <a:rPr lang="zh-CN" altLang="en-US" sz="1200" b="1">
              <a:latin typeface="Times New Roman" panose="02020603050405020304" pitchFamily="18" charset="0"/>
              <a:cs typeface="Times New Roman" panose="02020603050405020304" pitchFamily="18" charset="0"/>
            </a:rPr>
            <a:t>COD </a:t>
          </a:r>
          <a:r>
            <a:rPr lang="zh-CN" altLang="en-US" sz="1100" b="1">
              <a:latin typeface="Arial" panose="020B0604020202020204" pitchFamily="7" charset="0"/>
              <a:cs typeface="Arial" panose="020B0604020202020204" pitchFamily="7" charset="0"/>
            </a:rPr>
            <a:t>(mg/L)</a:t>
          </a:r>
        </a:p>
        <a:p xmlns:a="http://schemas.openxmlformats.org/drawingml/2006/main">
          <a:endParaRPr lang="zh-CN" altLang="en-US" sz="1100" b="1"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9525</xdr:rowOff>
    </xdr:from>
    <xdr:to>
      <xdr:col>14</xdr:col>
      <xdr:colOff>11430</xdr:colOff>
      <xdr:row>31</xdr:row>
      <xdr:rowOff>153035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0.02549</cdr:x>
      <cdr:y>0.4451</cdr:y>
    </cdr:from>
    <cdr:to>
      <cdr:x>0.05435</cdr:x>
      <cdr:y>0.62503</cdr:y>
    </cdr:to>
    <cdr:sp macro="" textlink="">
      <cdr:nvSpPr>
        <cdr:cNvPr id="2" name="矩形 1"/>
        <cdr:cNvSpPr/>
      </cdr:nvSpPr>
      <cdr:spPr>
        <a:xfrm xmlns:a="http://schemas.openxmlformats.org/drawingml/2006/main" rot="16200000">
          <a:off x="241624" y="2180279"/>
          <a:ext cx="273685" cy="8813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zh-CN" altLang="en-US" sz="1100" b="1">
              <a:latin typeface="Times New Roman" panose="02020603050405020304" pitchFamily="18" charset="0"/>
              <a:cs typeface="Times New Roman" panose="02020603050405020304" pitchFamily="18" charset="0"/>
            </a:rPr>
            <a:t>COD </a:t>
          </a:r>
          <a:r>
            <a:rPr lang="zh-CN" altLang="en-US" sz="1100" b="1">
              <a:latin typeface="Arial" panose="020B0604020202020204" pitchFamily="7" charset="0"/>
              <a:cs typeface="Arial" panose="020B0604020202020204" pitchFamily="7" charset="0"/>
            </a:rPr>
            <a:t>mg/L</a:t>
          </a:r>
        </a:p>
        <a:p xmlns:a="http://schemas.openxmlformats.org/drawingml/2006/main">
          <a:endParaRPr lang="zh-CN" altLang="en-US" sz="1100" b="1"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  <cdr:relSizeAnchor xmlns:cdr="http://schemas.openxmlformats.org/drawingml/2006/chartDrawing">
    <cdr:from>
      <cdr:x>0.29478</cdr:x>
      <cdr:y>0.00444</cdr:y>
    </cdr:from>
    <cdr:to>
      <cdr:x>0.75432</cdr:x>
      <cdr:y>0.05784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2764686" y="24139"/>
          <a:ext cx="4310045" cy="2902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600" b="1">
              <a:latin typeface="Times New Roman" panose="02020603050405020304" pitchFamily="18" charset="0"/>
              <a:cs typeface="Times New Roman" panose="02020603050405020304" pitchFamily="18" charset="0"/>
            </a:rPr>
            <a:t>Influent COD&amp; Anaerobic Effluent COD</a:t>
          </a:r>
          <a:endParaRPr lang="zh-CN" altLang="en-US" sz="1100" b="1">
            <a:latin typeface="Arial" panose="020B0604020202020204" pitchFamily="7" charset="0"/>
            <a:cs typeface="Arial" panose="020B0604020202020204" pitchFamily="7" charset="0"/>
          </a:endParaRPr>
        </a:p>
        <a:p xmlns:a="http://schemas.openxmlformats.org/drawingml/2006/main">
          <a:endParaRPr lang="zh-CN" altLang="en-US" sz="1100" b="1"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9525</xdr:rowOff>
    </xdr:from>
    <xdr:to>
      <xdr:col>14</xdr:col>
      <xdr:colOff>5715</xdr:colOff>
      <xdr:row>32</xdr:row>
      <xdr:rowOff>20955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9525</xdr:rowOff>
    </xdr:from>
    <xdr:to>
      <xdr:col>14</xdr:col>
      <xdr:colOff>26670</xdr:colOff>
      <xdr:row>32</xdr:row>
      <xdr:rowOff>20320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</xdr:colOff>
      <xdr:row>0</xdr:row>
      <xdr:rowOff>11430</xdr:rowOff>
    </xdr:from>
    <xdr:to>
      <xdr:col>14</xdr:col>
      <xdr:colOff>9101</xdr:colOff>
      <xdr:row>32</xdr:row>
      <xdr:rowOff>19896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94165</xdr:colOff>
      <xdr:row>4</xdr:row>
      <xdr:rowOff>124910</xdr:rowOff>
    </xdr:from>
    <xdr:to>
      <xdr:col>13</xdr:col>
      <xdr:colOff>462094</xdr:colOff>
      <xdr:row>18</xdr:row>
      <xdr:rowOff>147769</xdr:rowOff>
    </xdr:to>
    <xdr:sp macro="" textlink="">
      <xdr:nvSpPr>
        <xdr:cNvPr id="4" name="TextBox 1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 txBox="1"/>
      </xdr:nvSpPr>
      <xdr:spPr>
        <a:xfrm rot="16200000">
          <a:off x="7798435" y="1880235"/>
          <a:ext cx="2475865" cy="367665"/>
        </a:xfrm>
        <a:prstGeom prst="rect">
          <a:avLst/>
        </a:prstGeom>
      </xdr:spPr>
      <xdr:txBody>
        <a:bodyPr wrap="square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en-US" altLang="zh-CN" sz="1200" b="1">
              <a:latin typeface="Times New Roman" panose="02020603050405020304" pitchFamily="18" charset="0"/>
              <a:cs typeface="Times New Roman" panose="02020603050405020304" pitchFamily="18" charset="0"/>
            </a:rPr>
            <a:t>AnR COD Removal(%)</a:t>
          </a:r>
          <a:endParaRPr lang="zh-CN" altLang="en-US" sz="12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5</xdr:col>
      <xdr:colOff>237490</xdr:colOff>
      <xdr:row>0</xdr:row>
      <xdr:rowOff>12065</xdr:rowOff>
    </xdr:from>
    <xdr:to>
      <xdr:col>9</xdr:col>
      <xdr:colOff>313689</xdr:colOff>
      <xdr:row>1</xdr:row>
      <xdr:rowOff>138059</xdr:rowOff>
    </xdr:to>
    <xdr:sp macro="" textlink="">
      <xdr:nvSpPr>
        <xdr:cNvPr id="5" name="TextBox 1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 txBox="1"/>
      </xdr:nvSpPr>
      <xdr:spPr>
        <a:xfrm>
          <a:off x="3606165" y="12065"/>
          <a:ext cx="2770505" cy="300990"/>
        </a:xfrm>
        <a:prstGeom prst="rect">
          <a:avLst/>
        </a:prstGeom>
      </xdr:spPr>
      <xdr:txBody>
        <a:bodyPr wrap="square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zh-CN" altLang="en-US" sz="1600" b="1">
              <a:latin typeface="Times New Roman" panose="02020603050405020304" pitchFamily="18" charset="0"/>
              <a:cs typeface="Times New Roman" panose="02020603050405020304" pitchFamily="18" charset="0"/>
            </a:rPr>
            <a:t>Anaerobic Performance</a:t>
          </a:r>
          <a:endParaRPr lang="zh-CN" altLang="en-US" sz="1100" b="1">
            <a:latin typeface="Arial" panose="020B0604020202020204" pitchFamily="7" charset="0"/>
            <a:cs typeface="Arial" panose="020B0604020202020204" pitchFamily="7" charset="0"/>
          </a:endParaRPr>
        </a:p>
        <a:p>
          <a:endParaRPr lang="zh-CN" altLang="en-US" sz="1100" b="1">
            <a:latin typeface="Arial" panose="020B0604020202020204" pitchFamily="7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0</xdr:col>
      <xdr:colOff>151447</xdr:colOff>
      <xdr:row>9</xdr:row>
      <xdr:rowOff>101282</xdr:rowOff>
    </xdr:from>
    <xdr:to>
      <xdr:col>0</xdr:col>
      <xdr:colOff>519747</xdr:colOff>
      <xdr:row>19</xdr:row>
      <xdr:rowOff>51117</xdr:rowOff>
    </xdr:to>
    <xdr:sp macro="" textlink="">
      <xdr:nvSpPr>
        <xdr:cNvPr id="6" name="TextBox 1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 txBox="1"/>
      </xdr:nvSpPr>
      <xdr:spPr>
        <a:xfrm rot="16200000">
          <a:off x="-515620" y="2345055"/>
          <a:ext cx="1701800" cy="368300"/>
        </a:xfrm>
        <a:prstGeom prst="rect">
          <a:avLst/>
        </a:prstGeom>
      </xdr:spPr>
      <xdr:txBody>
        <a:bodyPr wrap="square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en-US" altLang="zh-CN" sz="1200" b="1">
              <a:latin typeface="Times New Roman" panose="02020603050405020304" pitchFamily="18" charset="0"/>
              <a:cs typeface="Times New Roman" panose="02020603050405020304" pitchFamily="18" charset="0"/>
            </a:rPr>
            <a:t>AnR COD Load (%)</a:t>
          </a:r>
          <a:endParaRPr lang="zh-CN" altLang="en-US" sz="12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</xdr:colOff>
      <xdr:row>0</xdr:row>
      <xdr:rowOff>635</xdr:rowOff>
    </xdr:from>
    <xdr:to>
      <xdr:col>13</xdr:col>
      <xdr:colOff>643890</xdr:colOff>
      <xdr:row>31</xdr:row>
      <xdr:rowOff>163195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9525</xdr:rowOff>
    </xdr:from>
    <xdr:to>
      <xdr:col>13</xdr:col>
      <xdr:colOff>663575</xdr:colOff>
      <xdr:row>32</xdr:row>
      <xdr:rowOff>3175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9525</xdr:rowOff>
    </xdr:from>
    <xdr:to>
      <xdr:col>13</xdr:col>
      <xdr:colOff>480695</xdr:colOff>
      <xdr:row>31</xdr:row>
      <xdr:rowOff>17145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48260</xdr:colOff>
      <xdr:row>0</xdr:row>
      <xdr:rowOff>33020</xdr:rowOff>
    </xdr:from>
    <xdr:to>
      <xdr:col>12</xdr:col>
      <xdr:colOff>532130</xdr:colOff>
      <xdr:row>28</xdr:row>
      <xdr:rowOff>11430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</xdr:colOff>
      <xdr:row>0</xdr:row>
      <xdr:rowOff>635</xdr:rowOff>
    </xdr:from>
    <xdr:to>
      <xdr:col>14</xdr:col>
      <xdr:colOff>9101</xdr:colOff>
      <xdr:row>32</xdr:row>
      <xdr:rowOff>9101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482600</xdr:colOff>
      <xdr:row>18</xdr:row>
      <xdr:rowOff>93133</xdr:rowOff>
    </xdr:from>
    <xdr:ext cx="3691467" cy="179705"/>
    <xdr:sp macro="" textlink="">
      <xdr:nvSpPr>
        <xdr:cNvPr id="6" name="文本框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 txBox="1"/>
      </xdr:nvSpPr>
      <xdr:spPr>
        <a:xfrm>
          <a:off x="482600" y="3247390"/>
          <a:ext cx="3691255" cy="1797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 editAs="oneCell">
    <xdr:from>
      <xdr:col>0</xdr:col>
      <xdr:colOff>360098</xdr:colOff>
      <xdr:row>7</xdr:row>
      <xdr:rowOff>20901</xdr:rowOff>
    </xdr:from>
    <xdr:to>
      <xdr:col>0</xdr:col>
      <xdr:colOff>573476</xdr:colOff>
      <xdr:row>21</xdr:row>
      <xdr:rowOff>492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-749300" y="2357120"/>
          <a:ext cx="2432685" cy="213360"/>
        </a:xfrm>
        <a:prstGeom prst="rect">
          <a:avLst/>
        </a:prstGeom>
      </xdr:spPr>
    </xdr:pic>
    <xdr:clientData/>
  </xdr:twoCell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0.23191</cdr:x>
      <cdr:y>0.02823</cdr:y>
    </cdr:from>
    <cdr:to>
      <cdr:x>0.75287</cdr:x>
      <cdr:y>0.09885</cdr:y>
    </cdr:to>
    <cdr:pic>
      <cdr:nvPicPr>
        <cdr:cNvPr id="2" name="图片 1">
          <a:extLst xmlns:a="http://schemas.openxmlformats.org/drawingml/2006/main">
            <a:ext uri="{FF2B5EF4-FFF2-40B4-BE49-F238E27FC236}">
              <a16:creationId xmlns:a16="http://schemas.microsoft.com/office/drawing/2014/main" id="{281733F4-44D4-4CC3-B119-1C470C7D9559}"/>
            </a:ext>
          </a:extLst>
        </cdr:cNvPr>
        <cdr:cNvPicPr/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1981200" y="160866"/>
          <a:ext cx="4450466" cy="402371"/>
        </a:xfrm>
        <a:prstGeom xmlns:a="http://schemas.openxmlformats.org/drawingml/2006/main" prst="rect">
          <a:avLst/>
        </a:prstGeom>
      </cdr:spPr>
    </cdr:pic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8466</xdr:colOff>
      <xdr:row>32</xdr:row>
      <xdr:rowOff>8466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364067</xdr:colOff>
      <xdr:row>7</xdr:row>
      <xdr:rowOff>8467</xdr:rowOff>
    </xdr:from>
    <xdr:to>
      <xdr:col>0</xdr:col>
      <xdr:colOff>577445</xdr:colOff>
      <xdr:row>20</xdr:row>
      <xdr:rowOff>161201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-744220" y="2343785"/>
          <a:ext cx="2430145" cy="213360"/>
        </a:xfrm>
        <a:prstGeom prst="rect">
          <a:avLst/>
        </a:prstGeom>
      </xdr:spPr>
    </xdr:pic>
    <xdr:clientData/>
  </xdr:twoCellAnchor>
  <xdr:twoCellAnchor editAs="oneCell">
    <xdr:from>
      <xdr:col>3</xdr:col>
      <xdr:colOff>237067</xdr:colOff>
      <xdr:row>1</xdr:row>
      <xdr:rowOff>33867</xdr:rowOff>
    </xdr:from>
    <xdr:to>
      <xdr:col>10</xdr:col>
      <xdr:colOff>504788</xdr:colOff>
      <xdr:row>3</xdr:row>
      <xdr:rowOff>93264</xdr:rowOff>
    </xdr:to>
    <xdr:pic>
      <xdr:nvPicPr>
        <xdr:cNvPr id="4" name="chart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58060" y="208915"/>
          <a:ext cx="4983480" cy="40957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64135</xdr:colOff>
      <xdr:row>0</xdr:row>
      <xdr:rowOff>635</xdr:rowOff>
    </xdr:from>
    <xdr:to>
      <xdr:col>14</xdr:col>
      <xdr:colOff>72601</xdr:colOff>
      <xdr:row>32</xdr:row>
      <xdr:rowOff>9101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397935</xdr:colOff>
      <xdr:row>7</xdr:row>
      <xdr:rowOff>50800</xdr:rowOff>
    </xdr:from>
    <xdr:to>
      <xdr:col>1</xdr:col>
      <xdr:colOff>13778</xdr:colOff>
      <xdr:row>21</xdr:row>
      <xdr:rowOff>28274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-672465" y="2348230"/>
          <a:ext cx="2430145" cy="28956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50802</xdr:colOff>
      <xdr:row>1</xdr:row>
      <xdr:rowOff>33866</xdr:rowOff>
    </xdr:from>
    <xdr:to>
      <xdr:col>10</xdr:col>
      <xdr:colOff>318523</xdr:colOff>
      <xdr:row>3</xdr:row>
      <xdr:rowOff>93263</xdr:rowOff>
    </xdr:to>
    <xdr:pic>
      <xdr:nvPicPr>
        <xdr:cNvPr id="4" name="chart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72005" y="208915"/>
          <a:ext cx="4983480" cy="40957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8466</xdr:colOff>
      <xdr:row>32</xdr:row>
      <xdr:rowOff>8466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414868</xdr:colOff>
      <xdr:row>7</xdr:row>
      <xdr:rowOff>42333</xdr:rowOff>
    </xdr:from>
    <xdr:to>
      <xdr:col>1</xdr:col>
      <xdr:colOff>30711</xdr:colOff>
      <xdr:row>21</xdr:row>
      <xdr:rowOff>19807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-655320" y="2339340"/>
          <a:ext cx="2430145" cy="289560"/>
        </a:xfrm>
        <a:prstGeom prst="rect">
          <a:avLst/>
        </a:prstGeom>
      </xdr:spPr>
    </xdr:pic>
    <xdr:clientData/>
  </xdr:twoCellAnchor>
  <xdr:twoCellAnchor editAs="oneCell">
    <xdr:from>
      <xdr:col>3</xdr:col>
      <xdr:colOff>118535</xdr:colOff>
      <xdr:row>0</xdr:row>
      <xdr:rowOff>127000</xdr:rowOff>
    </xdr:from>
    <xdr:to>
      <xdr:col>10</xdr:col>
      <xdr:colOff>386256</xdr:colOff>
      <xdr:row>3</xdr:row>
      <xdr:rowOff>11137</xdr:rowOff>
    </xdr:to>
    <xdr:pic>
      <xdr:nvPicPr>
        <xdr:cNvPr id="4" name="chart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39315" y="127000"/>
          <a:ext cx="4984115" cy="40957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8466</xdr:colOff>
      <xdr:row>32</xdr:row>
      <xdr:rowOff>8466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491068</xdr:colOff>
      <xdr:row>7</xdr:row>
      <xdr:rowOff>16933</xdr:rowOff>
    </xdr:from>
    <xdr:to>
      <xdr:col>1</xdr:col>
      <xdr:colOff>106911</xdr:colOff>
      <xdr:row>20</xdr:row>
      <xdr:rowOff>169667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-579120" y="2313940"/>
          <a:ext cx="2430145" cy="289560"/>
        </a:xfrm>
        <a:prstGeom prst="rect">
          <a:avLst/>
        </a:prstGeom>
      </xdr:spPr>
    </xdr:pic>
    <xdr:clientData/>
  </xdr:twoCellAnchor>
  <xdr:twoCellAnchor editAs="oneCell">
    <xdr:from>
      <xdr:col>3</xdr:col>
      <xdr:colOff>211668</xdr:colOff>
      <xdr:row>1</xdr:row>
      <xdr:rowOff>16933</xdr:rowOff>
    </xdr:from>
    <xdr:to>
      <xdr:col>10</xdr:col>
      <xdr:colOff>479389</xdr:colOff>
      <xdr:row>3</xdr:row>
      <xdr:rowOff>76330</xdr:rowOff>
    </xdr:to>
    <xdr:pic>
      <xdr:nvPicPr>
        <xdr:cNvPr id="4" name="chart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32660" y="191770"/>
          <a:ext cx="4983480" cy="41021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</xdr:colOff>
      <xdr:row>0</xdr:row>
      <xdr:rowOff>635</xdr:rowOff>
    </xdr:from>
    <xdr:to>
      <xdr:col>14</xdr:col>
      <xdr:colOff>9101</xdr:colOff>
      <xdr:row>32</xdr:row>
      <xdr:rowOff>9101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397934</xdr:colOff>
      <xdr:row>7</xdr:row>
      <xdr:rowOff>16934</xdr:rowOff>
    </xdr:from>
    <xdr:to>
      <xdr:col>1</xdr:col>
      <xdr:colOff>13777</xdr:colOff>
      <xdr:row>20</xdr:row>
      <xdr:rowOff>169668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-672465" y="2313940"/>
          <a:ext cx="2430145" cy="28956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127001</xdr:colOff>
      <xdr:row>1</xdr:row>
      <xdr:rowOff>25401</xdr:rowOff>
    </xdr:from>
    <xdr:to>
      <xdr:col>10</xdr:col>
      <xdr:colOff>394722</xdr:colOff>
      <xdr:row>3</xdr:row>
      <xdr:rowOff>84798</xdr:rowOff>
    </xdr:to>
    <xdr:pic>
      <xdr:nvPicPr>
        <xdr:cNvPr id="4" name="chart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48205" y="200660"/>
          <a:ext cx="4983480" cy="409575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8466</xdr:colOff>
      <xdr:row>32</xdr:row>
      <xdr:rowOff>8466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19685</xdr:colOff>
      <xdr:row>0</xdr:row>
      <xdr:rowOff>635</xdr:rowOff>
    </xdr:from>
    <xdr:to>
      <xdr:col>14</xdr:col>
      <xdr:colOff>6985</xdr:colOff>
      <xdr:row>31</xdr:row>
      <xdr:rowOff>179705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8466</xdr:colOff>
      <xdr:row>32</xdr:row>
      <xdr:rowOff>8466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270935</xdr:colOff>
      <xdr:row>3</xdr:row>
      <xdr:rowOff>143933</xdr:rowOff>
    </xdr:from>
    <xdr:to>
      <xdr:col>0</xdr:col>
      <xdr:colOff>574729</xdr:colOff>
      <xdr:row>17</xdr:row>
      <xdr:rowOff>169332</xdr:rowOff>
    </xdr:to>
    <xdr:sp macro="" textlink="">
      <xdr:nvSpPr>
        <xdr:cNvPr id="3" name="TextBox 1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 txBox="1"/>
      </xdr:nvSpPr>
      <xdr:spPr>
        <a:xfrm rot="16200000">
          <a:off x="-816610" y="1757045"/>
          <a:ext cx="2478405" cy="303530"/>
        </a:xfrm>
        <a:prstGeom prst="rect">
          <a:avLst/>
        </a:prstGeom>
      </xdr:spPr>
      <xdr:txBody>
        <a:bodyPr wrap="square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en-US" altLang="zh-CN" sz="1400" b="1">
              <a:latin typeface="Arial" panose="020B0604020202020204" pitchFamily="7" charset="0"/>
              <a:cs typeface="Arial" panose="020B0604020202020204" pitchFamily="7" charset="0"/>
            </a:rPr>
            <a:t>EQ Influent COD</a:t>
          </a:r>
          <a:r>
            <a:rPr lang="en-US" altLang="zh-CN" sz="1400" b="1" baseline="0">
              <a:latin typeface="Arial" panose="020B0604020202020204" pitchFamily="7" charset="0"/>
              <a:cs typeface="Arial" panose="020B0604020202020204" pitchFamily="7" charset="0"/>
            </a:rPr>
            <a:t> (</a:t>
          </a:r>
          <a:r>
            <a:rPr lang="en-US" altLang="zh-CN" sz="1400" b="1">
              <a:latin typeface="Arial" panose="020B0604020202020204" pitchFamily="7" charset="0"/>
              <a:cs typeface="Arial" panose="020B0604020202020204" pitchFamily="7" charset="0"/>
            </a:rPr>
            <a:t>mg/L</a:t>
          </a:r>
          <a:r>
            <a:rPr lang="en-US" altLang="zh-CN" sz="1100" b="1">
              <a:latin typeface="Arial" panose="020B0604020202020204" pitchFamily="7" charset="0"/>
              <a:cs typeface="Arial" panose="020B0604020202020204" pitchFamily="7" charset="0"/>
            </a:rPr>
            <a:t>)</a:t>
          </a:r>
          <a:endParaRPr lang="zh-CN" altLang="en-US" sz="1100" b="1">
            <a:latin typeface="Arial" panose="020B0604020202020204" pitchFamily="7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12</xdr:col>
      <xdr:colOff>491069</xdr:colOff>
      <xdr:row>4</xdr:row>
      <xdr:rowOff>67734</xdr:rowOff>
    </xdr:from>
    <xdr:to>
      <xdr:col>13</xdr:col>
      <xdr:colOff>185263</xdr:colOff>
      <xdr:row>18</xdr:row>
      <xdr:rowOff>93133</xdr:rowOff>
    </xdr:to>
    <xdr:sp macro="" textlink="">
      <xdr:nvSpPr>
        <xdr:cNvPr id="4" name="TextBox 1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 txBox="1"/>
      </xdr:nvSpPr>
      <xdr:spPr>
        <a:xfrm rot="16200000">
          <a:off x="7520305" y="1823720"/>
          <a:ext cx="2479040" cy="368300"/>
        </a:xfrm>
        <a:prstGeom prst="rect">
          <a:avLst/>
        </a:prstGeom>
      </xdr:spPr>
      <xdr:txBody>
        <a:bodyPr wrap="square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en-US" altLang="zh-CN" sz="1400" b="1">
              <a:latin typeface="Arial" panose="020B0604020202020204" pitchFamily="7" charset="0"/>
              <a:cs typeface="Arial" panose="020B0604020202020204" pitchFamily="7" charset="0"/>
            </a:rPr>
            <a:t>EQ Influent Br-</a:t>
          </a:r>
          <a:r>
            <a:rPr lang="en-US" altLang="zh-CN" sz="1400" b="1" baseline="0">
              <a:latin typeface="Arial" panose="020B0604020202020204" pitchFamily="7" charset="0"/>
              <a:cs typeface="Arial" panose="020B0604020202020204" pitchFamily="7" charset="0"/>
            </a:rPr>
            <a:t> (</a:t>
          </a:r>
          <a:r>
            <a:rPr lang="en-US" altLang="zh-CN" sz="1400" b="1">
              <a:latin typeface="Arial" panose="020B0604020202020204" pitchFamily="7" charset="0"/>
              <a:cs typeface="Arial" panose="020B0604020202020204" pitchFamily="7" charset="0"/>
            </a:rPr>
            <a:t>mg/L</a:t>
          </a:r>
          <a:r>
            <a:rPr lang="en-US" altLang="zh-CN" sz="1100" b="1">
              <a:latin typeface="Arial" panose="020B0604020202020204" pitchFamily="7" charset="0"/>
              <a:cs typeface="Arial" panose="020B0604020202020204" pitchFamily="7" charset="0"/>
            </a:rPr>
            <a:t>)</a:t>
          </a:r>
          <a:endParaRPr lang="zh-CN" altLang="en-US" sz="1100" b="1">
            <a:latin typeface="Arial" panose="020B0604020202020204" pitchFamily="7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5</xdr:col>
      <xdr:colOff>313267</xdr:colOff>
      <xdr:row>1</xdr:row>
      <xdr:rowOff>16933</xdr:rowOff>
    </xdr:from>
    <xdr:to>
      <xdr:col>9</xdr:col>
      <xdr:colOff>389466</xdr:colOff>
      <xdr:row>2</xdr:row>
      <xdr:rowOff>142927</xdr:rowOff>
    </xdr:to>
    <xdr:sp macro="" textlink="">
      <xdr:nvSpPr>
        <xdr:cNvPr id="5" name="TextBox 1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SpPr txBox="1"/>
      </xdr:nvSpPr>
      <xdr:spPr>
        <a:xfrm>
          <a:off x="3681730" y="191770"/>
          <a:ext cx="2771140" cy="301625"/>
        </a:xfrm>
        <a:prstGeom prst="rect">
          <a:avLst/>
        </a:prstGeom>
      </xdr:spPr>
      <xdr:txBody>
        <a:bodyPr wrap="square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en-US" altLang="zh-CN" sz="1400" b="1">
              <a:latin typeface="Arial" panose="020B0604020202020204" pitchFamily="7" charset="0"/>
              <a:cs typeface="Arial" panose="020B0604020202020204" pitchFamily="7" charset="0"/>
            </a:rPr>
            <a:t>Influent COD&amp;Br-</a:t>
          </a:r>
          <a:r>
            <a:rPr lang="en-US" altLang="zh-CN" sz="1400" b="1" baseline="0">
              <a:latin typeface="Arial" panose="020B0604020202020204" pitchFamily="7" charset="0"/>
              <a:cs typeface="Arial" panose="020B0604020202020204" pitchFamily="7" charset="0"/>
            </a:rPr>
            <a:t> </a:t>
          </a:r>
          <a:endParaRPr lang="zh-CN" altLang="en-US" sz="1100" b="1">
            <a:latin typeface="Arial" panose="020B0604020202020204" pitchFamily="7" charset="0"/>
            <a:cs typeface="Arial" panose="020B0604020202020204" pitchFamily="7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U613"/>
  <sheetViews>
    <sheetView tabSelected="1" zoomScale="90" zoomScaleNormal="90" workbookViewId="0">
      <pane xSplit="1" ySplit="7" topLeftCell="S17" activePane="bottomRight" state="frozenSplit"/>
      <selection pane="topRight"/>
      <selection pane="bottomLeft"/>
      <selection pane="bottomRight" activeCell="AL56" sqref="AL56"/>
    </sheetView>
  </sheetViews>
  <sheetFormatPr defaultColWidth="8.875" defaultRowHeight="15"/>
  <cols>
    <col min="1" max="1" width="9.875" style="25" customWidth="1"/>
    <col min="2" max="2" width="5.625" style="26" customWidth="1"/>
    <col min="3" max="3" width="5.625" style="27" customWidth="1"/>
    <col min="4" max="4" width="5.625" style="28" customWidth="1"/>
    <col min="5" max="5" width="5.625" style="29" customWidth="1"/>
    <col min="6" max="6" width="5.625" style="28" customWidth="1"/>
    <col min="7" max="9" width="5.625" style="26" customWidth="1"/>
    <col min="10" max="10" width="9.375" style="28" customWidth="1"/>
    <col min="11" max="11" width="9.5" style="30" customWidth="1"/>
    <col min="12" max="12" width="5.625" style="29" customWidth="1"/>
    <col min="13" max="14" width="5.625" style="28" customWidth="1"/>
    <col min="15" max="16" width="5.625" style="29" customWidth="1"/>
    <col min="17" max="18" width="5.625" style="31" customWidth="1"/>
    <col min="19" max="19" width="9.5" style="28" customWidth="1"/>
    <col min="20" max="20" width="5.625" style="28" customWidth="1"/>
    <col min="21" max="24" width="5.625" style="26" customWidth="1"/>
    <col min="25" max="25" width="9" style="28" customWidth="1"/>
    <col min="26" max="26" width="5.625" style="28" customWidth="1"/>
    <col min="27" max="27" width="5.625" style="26" customWidth="1"/>
    <col min="28" max="28" width="8.875" style="26" customWidth="1"/>
    <col min="29" max="29" width="5.625" style="28" customWidth="1"/>
    <col min="30" max="37" width="5.625" style="26" customWidth="1"/>
    <col min="38" max="38" width="5.625" style="29" customWidth="1"/>
    <col min="39" max="39" width="5.625" style="28" customWidth="1"/>
    <col min="40" max="41" width="5.625" style="26" customWidth="1"/>
    <col min="42" max="42" width="5.625" style="28" customWidth="1"/>
    <col min="43" max="43" width="5.625" style="26" customWidth="1"/>
    <col min="44" max="44" width="7.625" style="32" customWidth="1"/>
    <col min="45" max="45" width="9.125" style="32" customWidth="1"/>
    <col min="46" max="46" width="7.625" style="33" customWidth="1"/>
    <col min="47" max="50" width="7.625" style="28" customWidth="1"/>
    <col min="51" max="51" width="10.5" style="28" customWidth="1"/>
    <col min="52" max="54" width="5.625" style="29" customWidth="1"/>
    <col min="55" max="55" width="5.625" style="28" customWidth="1"/>
    <col min="56" max="56" width="7.125" style="28" customWidth="1"/>
    <col min="57" max="63" width="5.625" style="28" customWidth="1"/>
    <col min="64" max="64" width="5.625" style="34" customWidth="1"/>
    <col min="65" max="66" width="5.625" style="28" customWidth="1"/>
    <col min="67" max="67" width="5.625" style="34" customWidth="1"/>
    <col min="68" max="69" width="5.625" style="28" customWidth="1"/>
    <col min="70" max="70" width="5.625" style="34" customWidth="1"/>
    <col min="71" max="75" width="5.625" style="28" customWidth="1"/>
    <col min="76" max="76" width="7.25" style="28" customWidth="1"/>
    <col min="77" max="77" width="5.625" style="28" customWidth="1"/>
    <col min="78" max="78" width="4.5" style="35" customWidth="1"/>
    <col min="79" max="80" width="5.625" style="26" customWidth="1"/>
    <col min="81" max="81" width="5.625" style="34" customWidth="1"/>
    <col min="82" max="82" width="5.625" style="28" customWidth="1"/>
    <col min="83" max="87" width="5.625" style="26" customWidth="1"/>
    <col min="88" max="88" width="5.625" style="28" customWidth="1"/>
    <col min="89" max="90" width="5.625" style="26" customWidth="1"/>
    <col min="91" max="91" width="5.625" style="28" customWidth="1"/>
    <col min="92" max="93" width="5.625" style="36" customWidth="1"/>
    <col min="94" max="94" width="5.625" style="28" customWidth="1"/>
    <col min="95" max="96" width="5.625" style="26" customWidth="1"/>
    <col min="97" max="97" width="5.625" style="28" customWidth="1"/>
    <col min="98" max="98" width="5.625" style="37" customWidth="1"/>
    <col min="99" max="101" width="5.625" style="26" customWidth="1"/>
    <col min="102" max="102" width="5.625" style="38" customWidth="1"/>
    <col min="103" max="105" width="5.625" style="26" customWidth="1"/>
    <col min="106" max="107" width="5.625" style="28" customWidth="1"/>
    <col min="108" max="109" width="5.625" style="29" customWidth="1"/>
    <col min="110" max="112" width="5.625" style="28" customWidth="1"/>
    <col min="113" max="114" width="5.625" style="26" customWidth="1"/>
    <col min="115" max="115" width="5.625" style="28" customWidth="1"/>
    <col min="116" max="119" width="5.625" style="26" customWidth="1"/>
    <col min="120" max="120" width="5.625" style="33" customWidth="1"/>
    <col min="121" max="123" width="5.625" style="26" customWidth="1"/>
    <col min="124" max="125" width="5.625" style="28" customWidth="1"/>
    <col min="126" max="127" width="5.625" style="26" customWidth="1"/>
    <col min="128" max="130" width="5.625" style="28" customWidth="1"/>
    <col min="131" max="132" width="5.625" style="26" customWidth="1"/>
    <col min="133" max="133" width="5.625" style="28" customWidth="1"/>
    <col min="134" max="137" width="5.625" style="29" customWidth="1"/>
    <col min="138" max="138" width="5.625" style="28" customWidth="1"/>
    <col min="139" max="141" width="5.625" style="26" customWidth="1"/>
    <col min="142" max="143" width="5.625" style="28" customWidth="1"/>
    <col min="144" max="145" width="5.625" style="29" customWidth="1"/>
    <col min="146" max="148" width="5.625" style="28" customWidth="1"/>
    <col min="149" max="150" width="5.625" style="31" customWidth="1"/>
    <col min="151" max="151" width="5.625" style="28" customWidth="1"/>
    <col min="152" max="155" width="5.625" style="26" customWidth="1"/>
    <col min="156" max="156" width="5.625" style="28" customWidth="1"/>
    <col min="157" max="157" width="5.625" style="26" customWidth="1"/>
    <col min="158" max="158" width="5.625" style="36" customWidth="1"/>
    <col min="159" max="159" width="5.625" style="26" customWidth="1"/>
    <col min="160" max="160" width="5.625" style="28" customWidth="1"/>
    <col min="161" max="163" width="5.625" style="26" customWidth="1"/>
    <col min="164" max="164" width="5.625" style="39" customWidth="1"/>
    <col min="165" max="166" width="5.625" style="28" customWidth="1"/>
    <col min="167" max="168" width="5.625" style="26" customWidth="1"/>
    <col min="169" max="169" width="5.625" style="28" customWidth="1"/>
    <col min="170" max="172" width="5.625" style="26" customWidth="1"/>
    <col min="173" max="173" width="6" style="26" customWidth="1"/>
    <col min="174" max="174" width="6.625" style="28" customWidth="1"/>
    <col min="175" max="175" width="6.375" style="26" customWidth="1"/>
    <col min="176" max="177" width="6.875" style="26" customWidth="1"/>
    <col min="178" max="178" width="5.625" style="28" customWidth="1"/>
    <col min="179" max="179" width="5.625" style="31" customWidth="1"/>
    <col min="180" max="181" width="5.625" style="26" customWidth="1"/>
    <col min="182" max="184" width="5.625" style="28" customWidth="1"/>
    <col min="185" max="186" width="5.625" style="31" customWidth="1"/>
    <col min="187" max="187" width="5.625" style="28" customWidth="1"/>
    <col min="188" max="191" width="5.625" style="26" customWidth="1"/>
    <col min="192" max="192" width="5.625" style="28" customWidth="1"/>
    <col min="193" max="195" width="5.625" style="26" customWidth="1"/>
    <col min="196" max="204" width="5.625" style="28" customWidth="1"/>
    <col min="205" max="205" width="5.625" style="40" customWidth="1"/>
    <col min="206" max="206" width="5.625" style="28" customWidth="1"/>
    <col min="207" max="207" width="5.625" style="40" customWidth="1"/>
    <col min="208" max="220" width="5.625" style="28" customWidth="1"/>
    <col min="221" max="221" width="7.625" style="28" customWidth="1"/>
    <col min="222" max="223" width="5.625" style="26" customWidth="1"/>
    <col min="224" max="224" width="10.75" style="28" customWidth="1"/>
    <col min="225" max="227" width="5.625" style="26" customWidth="1"/>
    <col min="228" max="228" width="7.25" style="28" customWidth="1"/>
    <col min="229" max="229" width="7.125" style="28" customWidth="1"/>
    <col min="230" max="230" width="7.5" style="26" customWidth="1"/>
    <col min="231" max="231" width="8.375" style="26" customWidth="1"/>
    <col min="232" max="235" width="5.625" style="26" customWidth="1"/>
    <col min="236" max="236" width="5.625" style="39" customWidth="1"/>
    <col min="237" max="240" width="5.625" style="26" customWidth="1"/>
    <col min="241" max="241" width="5.625" style="29" customWidth="1"/>
    <col min="242" max="243" width="8" style="41" customWidth="1"/>
    <col min="244" max="244" width="5.5" style="29" customWidth="1"/>
    <col min="245" max="245" width="6.75" style="29" customWidth="1"/>
    <col min="246" max="246" width="13.375" style="29" customWidth="1"/>
    <col min="247" max="247" width="5.625" style="29" customWidth="1"/>
    <col min="248" max="248" width="5.625" style="42" customWidth="1"/>
    <col min="249" max="250" width="5.625" style="26" customWidth="1"/>
    <col min="251" max="251" width="7.125" style="28" customWidth="1"/>
    <col min="252" max="252" width="7.375" style="28" customWidth="1"/>
    <col min="253" max="253" width="7.875" style="26" customWidth="1"/>
    <col min="254" max="254" width="7.75" style="26" customWidth="1"/>
    <col min="255" max="258" width="5.625" style="26" customWidth="1"/>
    <col min="259" max="259" width="5.625" style="29" customWidth="1"/>
    <col min="260" max="263" width="5.625" style="26" customWidth="1"/>
    <col min="264" max="264" width="8.25" style="28" customWidth="1"/>
    <col min="265" max="265" width="5" style="26" customWidth="1"/>
    <col min="266" max="266" width="7.5" style="26" customWidth="1"/>
    <col min="267" max="267" width="14.5" style="26" customWidth="1"/>
    <col min="268" max="271" width="5.625" style="26" customWidth="1"/>
    <col min="272" max="272" width="6.625" style="28" customWidth="1"/>
    <col min="273" max="273" width="5.625" style="26" customWidth="1"/>
    <col min="274" max="274" width="5.625" style="39" customWidth="1"/>
    <col min="275" max="277" width="5.625" style="26" customWidth="1"/>
    <col min="278" max="278" width="5.625" style="39" customWidth="1"/>
    <col min="279" max="279" width="5.625" style="26" customWidth="1"/>
    <col min="280" max="280" width="122.375" style="43" customWidth="1"/>
    <col min="281" max="16384" width="8.875" style="26"/>
  </cols>
  <sheetData>
    <row r="1" spans="1:281">
      <c r="AR1" s="81"/>
      <c r="AS1" s="81"/>
    </row>
    <row r="2" spans="1:281">
      <c r="AR2" s="81"/>
      <c r="AS2" s="81"/>
      <c r="BX2" s="106"/>
      <c r="BY2" s="106"/>
      <c r="BZ2" s="107"/>
    </row>
    <row r="3" spans="1:281" s="22" customFormat="1" ht="16.149999999999999" customHeight="1">
      <c r="A3" s="397" t="s">
        <v>0</v>
      </c>
      <c r="B3" s="401" t="s">
        <v>1</v>
      </c>
      <c r="C3" s="402"/>
      <c r="D3" s="402"/>
      <c r="E3" s="403"/>
      <c r="F3" s="402"/>
      <c r="G3" s="404"/>
      <c r="H3" s="404"/>
      <c r="I3" s="405"/>
      <c r="J3" s="428" t="s">
        <v>2</v>
      </c>
      <c r="K3" s="402"/>
      <c r="L3" s="403"/>
      <c r="M3" s="402"/>
      <c r="N3" s="402"/>
      <c r="O3" s="403"/>
      <c r="P3" s="403"/>
      <c r="Q3" s="429"/>
      <c r="R3" s="430"/>
      <c r="S3" s="428" t="s">
        <v>3</v>
      </c>
      <c r="T3" s="402"/>
      <c r="U3" s="404"/>
      <c r="V3" s="404"/>
      <c r="W3" s="404"/>
      <c r="X3" s="404"/>
      <c r="Y3" s="402"/>
      <c r="Z3" s="402"/>
      <c r="AA3" s="404"/>
      <c r="AB3" s="404"/>
      <c r="AC3" s="431" t="s">
        <v>4</v>
      </c>
      <c r="AD3" s="432"/>
      <c r="AE3" s="432"/>
      <c r="AF3" s="432"/>
      <c r="AG3" s="432"/>
      <c r="AH3" s="433"/>
      <c r="AI3" s="434" t="s">
        <v>5</v>
      </c>
      <c r="AJ3" s="404"/>
      <c r="AK3" s="404"/>
      <c r="AL3" s="403"/>
      <c r="AM3" s="402"/>
      <c r="AN3" s="404"/>
      <c r="AO3" s="404"/>
      <c r="AP3" s="402"/>
      <c r="AQ3" s="435"/>
      <c r="AR3" s="436" t="s">
        <v>6</v>
      </c>
      <c r="AS3" s="402"/>
      <c r="AT3" s="402"/>
      <c r="AU3" s="402"/>
      <c r="AV3" s="402"/>
      <c r="AW3" s="402"/>
      <c r="AX3" s="402"/>
      <c r="AY3" s="437"/>
      <c r="AZ3" s="417" t="s">
        <v>7</v>
      </c>
      <c r="BA3" s="417"/>
      <c r="BB3" s="417"/>
      <c r="BC3" s="417"/>
      <c r="BD3" s="417"/>
      <c r="BE3" s="417"/>
      <c r="BF3" s="417"/>
      <c r="BG3" s="417"/>
      <c r="BH3" s="417"/>
      <c r="BI3" s="417"/>
      <c r="BJ3" s="417"/>
      <c r="BK3" s="417"/>
      <c r="BL3" s="417"/>
      <c r="BM3" s="417"/>
      <c r="BN3" s="417"/>
      <c r="BO3" s="417"/>
      <c r="BP3" s="417"/>
      <c r="BQ3" s="417"/>
      <c r="BR3" s="417"/>
      <c r="BS3" s="417"/>
      <c r="BT3" s="417"/>
      <c r="BU3" s="417"/>
      <c r="BV3" s="417"/>
      <c r="BW3" s="419"/>
      <c r="BX3" s="416" t="s">
        <v>8</v>
      </c>
      <c r="BY3" s="417"/>
      <c r="BZ3" s="438"/>
      <c r="CA3" s="401" t="s">
        <v>9</v>
      </c>
      <c r="CB3" s="404"/>
      <c r="CC3" s="439"/>
      <c r="CD3" s="404"/>
      <c r="CE3" s="404"/>
      <c r="CF3" s="404"/>
      <c r="CG3" s="404"/>
      <c r="CH3" s="404"/>
      <c r="CI3" s="405"/>
      <c r="CJ3" s="416" t="s">
        <v>10</v>
      </c>
      <c r="CK3" s="417"/>
      <c r="CL3" s="417"/>
      <c r="CM3" s="417"/>
      <c r="CN3" s="417"/>
      <c r="CO3" s="417"/>
      <c r="CP3" s="417"/>
      <c r="CQ3" s="418"/>
      <c r="CR3" s="418"/>
      <c r="CS3" s="417"/>
      <c r="CT3" s="417"/>
      <c r="CU3" s="417"/>
      <c r="CV3" s="417"/>
      <c r="CW3" s="417"/>
      <c r="CX3" s="417"/>
      <c r="CY3" s="417"/>
      <c r="CZ3" s="417"/>
      <c r="DA3" s="419"/>
      <c r="DB3" s="416" t="s">
        <v>11</v>
      </c>
      <c r="DC3" s="417"/>
      <c r="DD3" s="417"/>
      <c r="DE3" s="417"/>
      <c r="DF3" s="417"/>
      <c r="DG3" s="417"/>
      <c r="DH3" s="417"/>
      <c r="DI3" s="418"/>
      <c r="DJ3" s="418"/>
      <c r="DK3" s="417"/>
      <c r="DL3" s="417"/>
      <c r="DM3" s="417"/>
      <c r="DN3" s="417"/>
      <c r="DO3" s="417"/>
      <c r="DP3" s="417"/>
      <c r="DQ3" s="417"/>
      <c r="DR3" s="417"/>
      <c r="DS3" s="419"/>
      <c r="DT3" s="416" t="s">
        <v>12</v>
      </c>
      <c r="DU3" s="417"/>
      <c r="DV3" s="417"/>
      <c r="DW3" s="417"/>
      <c r="DX3" s="417"/>
      <c r="DY3" s="417"/>
      <c r="DZ3" s="417"/>
      <c r="EA3" s="418"/>
      <c r="EB3" s="418"/>
      <c r="EC3" s="417"/>
      <c r="ED3" s="417"/>
      <c r="EE3" s="417"/>
      <c r="EF3" s="417"/>
      <c r="EG3" s="417"/>
      <c r="EH3" s="417"/>
      <c r="EI3" s="417"/>
      <c r="EJ3" s="417"/>
      <c r="EK3" s="419"/>
      <c r="EL3" s="416" t="s">
        <v>13</v>
      </c>
      <c r="EM3" s="417"/>
      <c r="EN3" s="417"/>
      <c r="EO3" s="417"/>
      <c r="EP3" s="417"/>
      <c r="EQ3" s="417"/>
      <c r="ER3" s="417"/>
      <c r="ES3" s="418"/>
      <c r="ET3" s="418"/>
      <c r="EU3" s="417"/>
      <c r="EV3" s="417"/>
      <c r="EW3" s="417"/>
      <c r="EX3" s="417"/>
      <c r="EY3" s="417"/>
      <c r="EZ3" s="417"/>
      <c r="FA3" s="417"/>
      <c r="FB3" s="417"/>
      <c r="FC3" s="419"/>
      <c r="FD3" s="416" t="s">
        <v>14</v>
      </c>
      <c r="FE3" s="417"/>
      <c r="FF3" s="417"/>
      <c r="FG3" s="417"/>
      <c r="FH3" s="417"/>
      <c r="FI3" s="417"/>
      <c r="FJ3" s="417"/>
      <c r="FK3" s="418"/>
      <c r="FL3" s="418"/>
      <c r="FM3" s="417"/>
      <c r="FN3" s="417"/>
      <c r="FO3" s="417"/>
      <c r="FP3" s="417"/>
      <c r="FQ3" s="417"/>
      <c r="FR3" s="417"/>
      <c r="FS3" s="417"/>
      <c r="FT3" s="417"/>
      <c r="FU3" s="419"/>
      <c r="FV3" s="416" t="s">
        <v>15</v>
      </c>
      <c r="FW3" s="418"/>
      <c r="FX3" s="417"/>
      <c r="FY3" s="417"/>
      <c r="FZ3" s="417"/>
      <c r="GA3" s="417"/>
      <c r="GB3" s="417"/>
      <c r="GC3" s="418"/>
      <c r="GD3" s="418"/>
      <c r="GE3" s="417"/>
      <c r="GF3" s="417"/>
      <c r="GG3" s="417"/>
      <c r="GH3" s="417"/>
      <c r="GI3" s="417"/>
      <c r="GJ3" s="417"/>
      <c r="GK3" s="417"/>
      <c r="GL3" s="417"/>
      <c r="GM3" s="419"/>
      <c r="GN3" s="420" t="s">
        <v>16</v>
      </c>
      <c r="GO3" s="421"/>
      <c r="GP3" s="421"/>
      <c r="GQ3" s="421"/>
      <c r="GR3" s="421"/>
      <c r="GS3" s="421"/>
      <c r="GT3" s="421"/>
      <c r="GU3" s="421"/>
      <c r="GV3" s="421"/>
      <c r="GW3" s="421"/>
      <c r="GX3" s="421"/>
      <c r="GY3" s="422"/>
      <c r="GZ3" s="421"/>
      <c r="HA3" s="423"/>
      <c r="HB3" s="424"/>
      <c r="HC3" s="424"/>
      <c r="HD3" s="424"/>
      <c r="HE3" s="425"/>
      <c r="HF3" s="426" t="s">
        <v>17</v>
      </c>
      <c r="HG3" s="421"/>
      <c r="HH3" s="427"/>
      <c r="HI3" s="179" t="s">
        <v>18</v>
      </c>
      <c r="HJ3" s="180" t="s">
        <v>19</v>
      </c>
      <c r="HK3" s="180" t="s">
        <v>20</v>
      </c>
      <c r="HL3" s="413">
        <v>204</v>
      </c>
      <c r="HM3" s="413"/>
      <c r="HN3" s="414"/>
      <c r="HO3" s="414"/>
      <c r="HP3" s="181" t="s">
        <v>21</v>
      </c>
      <c r="HQ3" s="361" t="s">
        <v>22</v>
      </c>
      <c r="HR3" s="361"/>
      <c r="HS3" s="361"/>
      <c r="HT3" s="362"/>
      <c r="HU3" s="362"/>
      <c r="HV3" s="361"/>
      <c r="HW3" s="361"/>
      <c r="HX3" s="361"/>
      <c r="HY3" s="361"/>
      <c r="HZ3" s="361"/>
      <c r="IA3" s="184"/>
      <c r="IB3" s="415" t="s">
        <v>23</v>
      </c>
      <c r="IC3" s="364"/>
      <c r="ID3" s="364"/>
      <c r="IE3" s="364"/>
      <c r="IF3" s="364"/>
      <c r="IG3" s="365"/>
      <c r="IH3" s="358" t="s">
        <v>24</v>
      </c>
      <c r="II3" s="359"/>
      <c r="IJ3" s="359"/>
      <c r="IK3" s="359"/>
      <c r="IL3" s="359"/>
      <c r="IM3" s="359"/>
      <c r="IN3" s="360"/>
      <c r="IO3" s="361" t="s">
        <v>25</v>
      </c>
      <c r="IP3" s="361"/>
      <c r="IQ3" s="362"/>
      <c r="IR3" s="362"/>
      <c r="IS3" s="361"/>
      <c r="IT3" s="361"/>
      <c r="IU3" s="361"/>
      <c r="IV3" s="361"/>
      <c r="IW3" s="361"/>
      <c r="IX3" s="361"/>
      <c r="IY3" s="363" t="s">
        <v>26</v>
      </c>
      <c r="IZ3" s="364"/>
      <c r="JA3" s="364"/>
      <c r="JB3" s="364"/>
      <c r="JC3" s="365"/>
      <c r="JD3" s="358" t="s">
        <v>27</v>
      </c>
      <c r="JE3" s="359"/>
      <c r="JF3" s="359"/>
      <c r="JG3" s="359"/>
      <c r="JH3" s="359"/>
      <c r="JI3" s="360"/>
      <c r="JJ3" s="358" t="s">
        <v>28</v>
      </c>
      <c r="JK3" s="360"/>
      <c r="JL3" s="366" t="s">
        <v>29</v>
      </c>
      <c r="JM3" s="364"/>
      <c r="JN3" s="367"/>
      <c r="JO3" s="364"/>
      <c r="JP3" s="364"/>
      <c r="JQ3" s="364"/>
      <c r="JR3" s="367"/>
      <c r="JS3" s="365"/>
      <c r="JT3" s="349" t="s">
        <v>30</v>
      </c>
      <c r="JU3" s="220"/>
    </row>
    <row r="4" spans="1:281" s="23" customFormat="1" ht="16.149999999999999" customHeight="1">
      <c r="A4" s="398"/>
      <c r="B4" s="400" t="s">
        <v>31</v>
      </c>
      <c r="C4" s="379" t="s">
        <v>32</v>
      </c>
      <c r="D4" s="389" t="s">
        <v>33</v>
      </c>
      <c r="E4" s="390" t="s">
        <v>34</v>
      </c>
      <c r="F4" s="389" t="s">
        <v>35</v>
      </c>
      <c r="G4" s="389" t="s">
        <v>36</v>
      </c>
      <c r="H4" s="389" t="s">
        <v>37</v>
      </c>
      <c r="I4" s="394" t="s">
        <v>38</v>
      </c>
      <c r="J4" s="406" t="s">
        <v>39</v>
      </c>
      <c r="K4" s="408" t="s">
        <v>40</v>
      </c>
      <c r="L4" s="390" t="s">
        <v>34</v>
      </c>
      <c r="M4" s="389" t="s">
        <v>33</v>
      </c>
      <c r="N4" s="389" t="s">
        <v>41</v>
      </c>
      <c r="O4" s="389" t="s">
        <v>36</v>
      </c>
      <c r="P4" s="389" t="s">
        <v>37</v>
      </c>
      <c r="Q4" s="409" t="s">
        <v>35</v>
      </c>
      <c r="R4" s="394" t="s">
        <v>38</v>
      </c>
      <c r="S4" s="396" t="s">
        <v>42</v>
      </c>
      <c r="T4" s="389" t="s">
        <v>33</v>
      </c>
      <c r="U4" s="389" t="s">
        <v>34</v>
      </c>
      <c r="V4" s="389" t="s">
        <v>35</v>
      </c>
      <c r="W4" s="389" t="s">
        <v>37</v>
      </c>
      <c r="X4" s="389" t="s">
        <v>36</v>
      </c>
      <c r="Y4" s="389" t="s">
        <v>43</v>
      </c>
      <c r="Z4" s="389" t="s">
        <v>33</v>
      </c>
      <c r="AA4" s="389" t="s">
        <v>34</v>
      </c>
      <c r="AB4" s="389" t="s">
        <v>44</v>
      </c>
      <c r="AC4" s="389" t="s">
        <v>45</v>
      </c>
      <c r="AD4" s="389" t="s">
        <v>34</v>
      </c>
      <c r="AE4" s="389" t="s">
        <v>33</v>
      </c>
      <c r="AF4" s="389" t="s">
        <v>35</v>
      </c>
      <c r="AG4" s="389" t="s">
        <v>36</v>
      </c>
      <c r="AH4" s="394" t="s">
        <v>37</v>
      </c>
      <c r="AI4" s="395" t="s">
        <v>46</v>
      </c>
      <c r="AJ4" s="389" t="s">
        <v>47</v>
      </c>
      <c r="AK4" s="389" t="s">
        <v>45</v>
      </c>
      <c r="AL4" s="390" t="s">
        <v>34</v>
      </c>
      <c r="AM4" s="389" t="s">
        <v>33</v>
      </c>
      <c r="AN4" s="389" t="s">
        <v>48</v>
      </c>
      <c r="AO4" s="389" t="s">
        <v>49</v>
      </c>
      <c r="AP4" s="389" t="s">
        <v>35</v>
      </c>
      <c r="AQ4" s="391" t="s">
        <v>38</v>
      </c>
      <c r="AR4" s="392" t="s">
        <v>50</v>
      </c>
      <c r="AS4" s="357" t="s">
        <v>51</v>
      </c>
      <c r="AT4" s="357" t="s">
        <v>52</v>
      </c>
      <c r="AU4" s="357" t="s">
        <v>53</v>
      </c>
      <c r="AV4" s="357" t="s">
        <v>54</v>
      </c>
      <c r="AW4" s="357" t="s">
        <v>55</v>
      </c>
      <c r="AX4" s="357" t="s">
        <v>56</v>
      </c>
      <c r="AY4" s="387" t="s">
        <v>57</v>
      </c>
      <c r="AZ4" s="388" t="s">
        <v>34</v>
      </c>
      <c r="BA4" s="357" t="s">
        <v>58</v>
      </c>
      <c r="BB4" s="357" t="s">
        <v>59</v>
      </c>
      <c r="BC4" s="357" t="s">
        <v>33</v>
      </c>
      <c r="BD4" s="357" t="s">
        <v>60</v>
      </c>
      <c r="BE4" s="357" t="s">
        <v>61</v>
      </c>
      <c r="BF4" s="410" t="s">
        <v>62</v>
      </c>
      <c r="BG4" s="410"/>
      <c r="BH4" s="410"/>
      <c r="BI4" s="410" t="s">
        <v>63</v>
      </c>
      <c r="BJ4" s="410"/>
      <c r="BK4" s="410"/>
      <c r="BL4" s="411" t="s">
        <v>64</v>
      </c>
      <c r="BM4" s="410"/>
      <c r="BN4" s="410"/>
      <c r="BO4" s="411" t="s">
        <v>65</v>
      </c>
      <c r="BP4" s="410"/>
      <c r="BQ4" s="410"/>
      <c r="BR4" s="411" t="s">
        <v>66</v>
      </c>
      <c r="BS4" s="410"/>
      <c r="BT4" s="410"/>
      <c r="BU4" s="108" t="s">
        <v>48</v>
      </c>
      <c r="BV4" s="109" t="s">
        <v>49</v>
      </c>
      <c r="BW4" s="110" t="s">
        <v>35</v>
      </c>
      <c r="BX4" s="382" t="s">
        <v>67</v>
      </c>
      <c r="BY4" s="333"/>
      <c r="BZ4" s="376" t="s">
        <v>38</v>
      </c>
      <c r="CA4" s="378" t="s">
        <v>68</v>
      </c>
      <c r="CB4" s="379" t="s">
        <v>34</v>
      </c>
      <c r="CC4" s="412" t="s">
        <v>33</v>
      </c>
      <c r="CD4" s="357"/>
      <c r="CE4" s="380" t="s">
        <v>69</v>
      </c>
      <c r="CF4" s="384" t="s">
        <v>70</v>
      </c>
      <c r="CG4" s="384"/>
      <c r="CH4" s="384" t="s">
        <v>71</v>
      </c>
      <c r="CI4" s="385"/>
      <c r="CJ4" s="372" t="s">
        <v>45</v>
      </c>
      <c r="CK4" s="374" t="s">
        <v>68</v>
      </c>
      <c r="CL4" s="374" t="s">
        <v>34</v>
      </c>
      <c r="CM4" s="374" t="s">
        <v>33</v>
      </c>
      <c r="CN4" s="374" t="s">
        <v>72</v>
      </c>
      <c r="CO4" s="374" t="s">
        <v>73</v>
      </c>
      <c r="CP4" s="374" t="s">
        <v>59</v>
      </c>
      <c r="CQ4" s="344" t="s">
        <v>74</v>
      </c>
      <c r="CR4" s="344" t="s">
        <v>75</v>
      </c>
      <c r="CS4" s="368" t="s">
        <v>76</v>
      </c>
      <c r="CT4" s="369"/>
      <c r="CU4" s="346" t="s">
        <v>77</v>
      </c>
      <c r="CV4" s="332" t="s">
        <v>78</v>
      </c>
      <c r="CW4" s="333"/>
      <c r="CX4" s="336" t="s">
        <v>79</v>
      </c>
      <c r="CY4" s="337"/>
      <c r="CZ4" s="336" t="s">
        <v>80</v>
      </c>
      <c r="DA4" s="340"/>
      <c r="DB4" s="372" t="s">
        <v>45</v>
      </c>
      <c r="DC4" s="374" t="s">
        <v>68</v>
      </c>
      <c r="DD4" s="374" t="s">
        <v>34</v>
      </c>
      <c r="DE4" s="374" t="s">
        <v>33</v>
      </c>
      <c r="DF4" s="374" t="s">
        <v>72</v>
      </c>
      <c r="DG4" s="374" t="s">
        <v>73</v>
      </c>
      <c r="DH4" s="374" t="s">
        <v>59</v>
      </c>
      <c r="DI4" s="344" t="s">
        <v>74</v>
      </c>
      <c r="DJ4" s="344" t="s">
        <v>81</v>
      </c>
      <c r="DK4" s="368" t="s">
        <v>76</v>
      </c>
      <c r="DL4" s="369"/>
      <c r="DM4" s="346" t="s">
        <v>77</v>
      </c>
      <c r="DN4" s="332" t="s">
        <v>78</v>
      </c>
      <c r="DO4" s="333"/>
      <c r="DP4" s="336" t="s">
        <v>79</v>
      </c>
      <c r="DQ4" s="337"/>
      <c r="DR4" s="336" t="s">
        <v>80</v>
      </c>
      <c r="DS4" s="340"/>
      <c r="DT4" s="372" t="s">
        <v>45</v>
      </c>
      <c r="DU4" s="374" t="s">
        <v>68</v>
      </c>
      <c r="DV4" s="374" t="s">
        <v>34</v>
      </c>
      <c r="DW4" s="374" t="s">
        <v>33</v>
      </c>
      <c r="DX4" s="374" t="s">
        <v>72</v>
      </c>
      <c r="DY4" s="374" t="s">
        <v>73</v>
      </c>
      <c r="DZ4" s="374" t="s">
        <v>59</v>
      </c>
      <c r="EA4" s="344" t="s">
        <v>74</v>
      </c>
      <c r="EB4" s="344" t="s">
        <v>82</v>
      </c>
      <c r="EC4" s="368" t="s">
        <v>76</v>
      </c>
      <c r="ED4" s="369"/>
      <c r="EE4" s="346" t="s">
        <v>77</v>
      </c>
      <c r="EF4" s="332" t="s">
        <v>78</v>
      </c>
      <c r="EG4" s="333"/>
      <c r="EH4" s="336" t="s">
        <v>79</v>
      </c>
      <c r="EI4" s="337"/>
      <c r="EJ4" s="336" t="s">
        <v>80</v>
      </c>
      <c r="EK4" s="340"/>
      <c r="EL4" s="372" t="s">
        <v>45</v>
      </c>
      <c r="EM4" s="374" t="s">
        <v>68</v>
      </c>
      <c r="EN4" s="374" t="s">
        <v>34</v>
      </c>
      <c r="EO4" s="374" t="s">
        <v>33</v>
      </c>
      <c r="EP4" s="374" t="s">
        <v>72</v>
      </c>
      <c r="EQ4" s="374" t="s">
        <v>73</v>
      </c>
      <c r="ER4" s="374" t="s">
        <v>59</v>
      </c>
      <c r="ES4" s="344" t="s">
        <v>74</v>
      </c>
      <c r="ET4" s="344" t="s">
        <v>81</v>
      </c>
      <c r="EU4" s="368" t="s">
        <v>76</v>
      </c>
      <c r="EV4" s="369"/>
      <c r="EW4" s="346" t="s">
        <v>77</v>
      </c>
      <c r="EX4" s="332" t="s">
        <v>78</v>
      </c>
      <c r="EY4" s="333"/>
      <c r="EZ4" s="336" t="s">
        <v>79</v>
      </c>
      <c r="FA4" s="337"/>
      <c r="FB4" s="336" t="s">
        <v>80</v>
      </c>
      <c r="FC4" s="340"/>
      <c r="FD4" s="372" t="s">
        <v>45</v>
      </c>
      <c r="FE4" s="374" t="s">
        <v>68</v>
      </c>
      <c r="FF4" s="374" t="s">
        <v>34</v>
      </c>
      <c r="FG4" s="374" t="s">
        <v>33</v>
      </c>
      <c r="FH4" s="374" t="s">
        <v>72</v>
      </c>
      <c r="FI4" s="374" t="s">
        <v>73</v>
      </c>
      <c r="FJ4" s="374" t="s">
        <v>59</v>
      </c>
      <c r="FK4" s="344" t="s">
        <v>74</v>
      </c>
      <c r="FL4" s="344" t="s">
        <v>75</v>
      </c>
      <c r="FM4" s="368" t="s">
        <v>76</v>
      </c>
      <c r="FN4" s="369"/>
      <c r="FO4" s="346" t="s">
        <v>77</v>
      </c>
      <c r="FP4" s="332" t="s">
        <v>78</v>
      </c>
      <c r="FQ4" s="333"/>
      <c r="FR4" s="336" t="s">
        <v>79</v>
      </c>
      <c r="FS4" s="337"/>
      <c r="FT4" s="336" t="s">
        <v>80</v>
      </c>
      <c r="FU4" s="340"/>
      <c r="FV4" s="372" t="s">
        <v>45</v>
      </c>
      <c r="FW4" s="344" t="s">
        <v>68</v>
      </c>
      <c r="FX4" s="374" t="s">
        <v>34</v>
      </c>
      <c r="FY4" s="374" t="s">
        <v>33</v>
      </c>
      <c r="FZ4" s="374" t="s">
        <v>72</v>
      </c>
      <c r="GA4" s="374" t="s">
        <v>73</v>
      </c>
      <c r="GB4" s="374" t="s">
        <v>59</v>
      </c>
      <c r="GC4" s="344" t="s">
        <v>74</v>
      </c>
      <c r="GD4" s="344" t="s">
        <v>83</v>
      </c>
      <c r="GE4" s="368" t="s">
        <v>76</v>
      </c>
      <c r="GF4" s="369"/>
      <c r="GG4" s="346" t="s">
        <v>77</v>
      </c>
      <c r="GH4" s="332" t="s">
        <v>78</v>
      </c>
      <c r="GI4" s="333"/>
      <c r="GJ4" s="336" t="s">
        <v>79</v>
      </c>
      <c r="GK4" s="337"/>
      <c r="GL4" s="336" t="s">
        <v>80</v>
      </c>
      <c r="GM4" s="340"/>
      <c r="GN4" s="356" t="s">
        <v>33</v>
      </c>
      <c r="GO4" s="357"/>
      <c r="GP4" s="357"/>
      <c r="GQ4" s="352" t="s">
        <v>62</v>
      </c>
      <c r="GR4" s="353"/>
      <c r="GS4" s="352" t="s">
        <v>63</v>
      </c>
      <c r="GT4" s="353"/>
      <c r="GU4" s="352" t="s">
        <v>64</v>
      </c>
      <c r="GV4" s="353"/>
      <c r="GW4" s="352" t="s">
        <v>65</v>
      </c>
      <c r="GX4" s="353"/>
      <c r="GY4" s="352" t="s">
        <v>66</v>
      </c>
      <c r="GZ4" s="353"/>
      <c r="HA4" s="162" t="s">
        <v>84</v>
      </c>
      <c r="HB4" s="163" t="s">
        <v>85</v>
      </c>
      <c r="HC4" s="99" t="s">
        <v>86</v>
      </c>
      <c r="HD4" s="162" t="s">
        <v>59</v>
      </c>
      <c r="HE4" s="171" t="s">
        <v>87</v>
      </c>
      <c r="HF4" s="342" t="s">
        <v>88</v>
      </c>
      <c r="HG4" s="343"/>
      <c r="HH4" s="348" t="s">
        <v>89</v>
      </c>
      <c r="HI4" s="90" t="s">
        <v>90</v>
      </c>
      <c r="HJ4" s="82" t="s">
        <v>90</v>
      </c>
      <c r="HK4" s="82" t="s">
        <v>90</v>
      </c>
      <c r="HL4" s="82" t="s">
        <v>45</v>
      </c>
      <c r="HM4" s="82" t="s">
        <v>88</v>
      </c>
      <c r="HN4" s="44" t="s">
        <v>33</v>
      </c>
      <c r="HO4" s="44" t="s">
        <v>89</v>
      </c>
      <c r="HP4" s="82" t="s">
        <v>33</v>
      </c>
      <c r="HQ4" s="44" t="s">
        <v>91</v>
      </c>
      <c r="HR4" s="44" t="s">
        <v>92</v>
      </c>
      <c r="HS4" s="44" t="s">
        <v>34</v>
      </c>
      <c r="HT4" s="82" t="s">
        <v>93</v>
      </c>
      <c r="HU4" s="82" t="s">
        <v>94</v>
      </c>
      <c r="HV4" s="44" t="s">
        <v>95</v>
      </c>
      <c r="HW4" s="44" t="s">
        <v>96</v>
      </c>
      <c r="HX4" s="44" t="s">
        <v>97</v>
      </c>
      <c r="HY4" s="44" t="s">
        <v>97</v>
      </c>
      <c r="HZ4" s="44" t="s">
        <v>98</v>
      </c>
      <c r="IA4" s="44" t="s">
        <v>99</v>
      </c>
      <c r="IB4" s="187" t="s">
        <v>33</v>
      </c>
      <c r="IC4" s="108" t="s">
        <v>41</v>
      </c>
      <c r="ID4" s="44" t="s">
        <v>59</v>
      </c>
      <c r="IE4" s="44" t="s">
        <v>83</v>
      </c>
      <c r="IF4" s="44" t="s">
        <v>100</v>
      </c>
      <c r="IG4" s="109" t="s">
        <v>48</v>
      </c>
      <c r="IH4" s="197" t="s">
        <v>88</v>
      </c>
      <c r="II4" s="330" t="s">
        <v>218</v>
      </c>
      <c r="IJ4" s="111" t="s">
        <v>77</v>
      </c>
      <c r="IK4" s="329" t="s">
        <v>219</v>
      </c>
      <c r="IL4" s="354" t="s">
        <v>101</v>
      </c>
      <c r="IM4" s="355"/>
      <c r="IN4" s="199" t="s">
        <v>89</v>
      </c>
      <c r="IO4" s="44" t="s">
        <v>91</v>
      </c>
      <c r="IP4" s="44" t="s">
        <v>92</v>
      </c>
      <c r="IQ4" s="82" t="s">
        <v>93</v>
      </c>
      <c r="IR4" s="82" t="s">
        <v>94</v>
      </c>
      <c r="IS4" s="44" t="s">
        <v>95</v>
      </c>
      <c r="IT4" s="44" t="s">
        <v>96</v>
      </c>
      <c r="IU4" s="44" t="s">
        <v>97</v>
      </c>
      <c r="IV4" s="44" t="s">
        <v>97</v>
      </c>
      <c r="IW4" s="44" t="s">
        <v>98</v>
      </c>
      <c r="IX4" s="44" t="s">
        <v>99</v>
      </c>
      <c r="IY4" s="111" t="s">
        <v>34</v>
      </c>
      <c r="IZ4" s="44" t="s">
        <v>33</v>
      </c>
      <c r="JA4" s="44" t="s">
        <v>83</v>
      </c>
      <c r="JB4" s="44" t="s">
        <v>100</v>
      </c>
      <c r="JC4" s="44" t="s">
        <v>35</v>
      </c>
      <c r="JD4" s="82" t="s">
        <v>88</v>
      </c>
      <c r="JE4" s="44" t="s">
        <v>77</v>
      </c>
      <c r="JF4" s="331" t="s">
        <v>219</v>
      </c>
      <c r="JG4" s="354" t="s">
        <v>101</v>
      </c>
      <c r="JH4" s="355"/>
      <c r="JI4" s="44" t="s">
        <v>89</v>
      </c>
      <c r="JJ4" s="44" t="s">
        <v>77</v>
      </c>
      <c r="JK4" s="44" t="s">
        <v>89</v>
      </c>
      <c r="JL4" s="82" t="s">
        <v>45</v>
      </c>
      <c r="JM4" s="44" t="s">
        <v>34</v>
      </c>
      <c r="JN4" s="187" t="s">
        <v>59</v>
      </c>
      <c r="JO4" s="44" t="s">
        <v>100</v>
      </c>
      <c r="JP4" s="44" t="s">
        <v>83</v>
      </c>
      <c r="JQ4" s="44" t="s">
        <v>36</v>
      </c>
      <c r="JR4" s="187" t="s">
        <v>33</v>
      </c>
      <c r="JS4" s="44" t="s">
        <v>37</v>
      </c>
      <c r="JT4" s="350"/>
      <c r="JU4" s="221"/>
    </row>
    <row r="5" spans="1:281" s="23" customFormat="1" ht="13.15" customHeight="1">
      <c r="A5" s="398"/>
      <c r="B5" s="400"/>
      <c r="C5" s="389"/>
      <c r="D5" s="389"/>
      <c r="E5" s="390"/>
      <c r="F5" s="389"/>
      <c r="G5" s="389"/>
      <c r="H5" s="389"/>
      <c r="I5" s="394"/>
      <c r="J5" s="407"/>
      <c r="K5" s="389"/>
      <c r="L5" s="390"/>
      <c r="M5" s="389"/>
      <c r="N5" s="389"/>
      <c r="O5" s="389"/>
      <c r="P5" s="389"/>
      <c r="Q5" s="409"/>
      <c r="R5" s="394"/>
      <c r="S5" s="395"/>
      <c r="T5" s="389"/>
      <c r="U5" s="389"/>
      <c r="V5" s="389"/>
      <c r="W5" s="389"/>
      <c r="X5" s="389"/>
      <c r="Y5" s="389"/>
      <c r="Z5" s="389"/>
      <c r="AA5" s="389"/>
      <c r="AB5" s="389"/>
      <c r="AC5" s="389"/>
      <c r="AD5" s="389"/>
      <c r="AE5" s="389"/>
      <c r="AF5" s="389"/>
      <c r="AG5" s="389"/>
      <c r="AH5" s="394"/>
      <c r="AI5" s="395"/>
      <c r="AJ5" s="389"/>
      <c r="AK5" s="389"/>
      <c r="AL5" s="390"/>
      <c r="AM5" s="389"/>
      <c r="AN5" s="389"/>
      <c r="AO5" s="389"/>
      <c r="AP5" s="389"/>
      <c r="AQ5" s="391"/>
      <c r="AR5" s="393"/>
      <c r="AS5" s="357"/>
      <c r="AT5" s="357"/>
      <c r="AU5" s="357"/>
      <c r="AV5" s="357"/>
      <c r="AW5" s="357"/>
      <c r="AX5" s="357"/>
      <c r="AY5" s="387"/>
      <c r="AZ5" s="388"/>
      <c r="BA5" s="357"/>
      <c r="BB5" s="357"/>
      <c r="BC5" s="357"/>
      <c r="BD5" s="357"/>
      <c r="BE5" s="357"/>
      <c r="BF5" s="100" t="s">
        <v>62</v>
      </c>
      <c r="BG5" s="386" t="s">
        <v>33</v>
      </c>
      <c r="BH5" s="386"/>
      <c r="BI5" s="100" t="s">
        <v>63</v>
      </c>
      <c r="BJ5" s="386" t="s">
        <v>33</v>
      </c>
      <c r="BK5" s="386"/>
      <c r="BL5" s="101" t="s">
        <v>64</v>
      </c>
      <c r="BM5" s="386" t="s">
        <v>33</v>
      </c>
      <c r="BN5" s="386"/>
      <c r="BO5" s="101" t="s">
        <v>65</v>
      </c>
      <c r="BP5" s="386" t="s">
        <v>33</v>
      </c>
      <c r="BQ5" s="386"/>
      <c r="BR5" s="101" t="s">
        <v>66</v>
      </c>
      <c r="BS5" s="386" t="s">
        <v>33</v>
      </c>
      <c r="BT5" s="386"/>
      <c r="BU5" s="44"/>
      <c r="BV5" s="111"/>
      <c r="BW5" s="110"/>
      <c r="BX5" s="383"/>
      <c r="BY5" s="335"/>
      <c r="BZ5" s="377"/>
      <c r="CA5" s="378"/>
      <c r="CB5" s="379"/>
      <c r="CC5" s="122" t="s">
        <v>102</v>
      </c>
      <c r="CD5" s="123" t="s">
        <v>103</v>
      </c>
      <c r="CE5" s="381"/>
      <c r="CF5" s="384"/>
      <c r="CG5" s="384"/>
      <c r="CH5" s="384"/>
      <c r="CI5" s="385"/>
      <c r="CJ5" s="373"/>
      <c r="CK5" s="375"/>
      <c r="CL5" s="375"/>
      <c r="CM5" s="375"/>
      <c r="CN5" s="375"/>
      <c r="CO5" s="375"/>
      <c r="CP5" s="375"/>
      <c r="CQ5" s="345"/>
      <c r="CR5" s="345"/>
      <c r="CS5" s="370"/>
      <c r="CT5" s="371"/>
      <c r="CU5" s="347"/>
      <c r="CV5" s="334"/>
      <c r="CW5" s="335"/>
      <c r="CX5" s="338"/>
      <c r="CY5" s="339"/>
      <c r="CZ5" s="338"/>
      <c r="DA5" s="341"/>
      <c r="DB5" s="373"/>
      <c r="DC5" s="375"/>
      <c r="DD5" s="375"/>
      <c r="DE5" s="375"/>
      <c r="DF5" s="375"/>
      <c r="DG5" s="375"/>
      <c r="DH5" s="375"/>
      <c r="DI5" s="345"/>
      <c r="DJ5" s="345"/>
      <c r="DK5" s="370"/>
      <c r="DL5" s="371"/>
      <c r="DM5" s="347"/>
      <c r="DN5" s="334"/>
      <c r="DO5" s="335"/>
      <c r="DP5" s="338"/>
      <c r="DQ5" s="339"/>
      <c r="DR5" s="338"/>
      <c r="DS5" s="341"/>
      <c r="DT5" s="373"/>
      <c r="DU5" s="375"/>
      <c r="DV5" s="375"/>
      <c r="DW5" s="375"/>
      <c r="DX5" s="375"/>
      <c r="DY5" s="375"/>
      <c r="DZ5" s="375"/>
      <c r="EA5" s="345"/>
      <c r="EB5" s="345"/>
      <c r="EC5" s="370"/>
      <c r="ED5" s="371"/>
      <c r="EE5" s="347"/>
      <c r="EF5" s="334"/>
      <c r="EG5" s="335"/>
      <c r="EH5" s="338"/>
      <c r="EI5" s="339"/>
      <c r="EJ5" s="338"/>
      <c r="EK5" s="341"/>
      <c r="EL5" s="373"/>
      <c r="EM5" s="375"/>
      <c r="EN5" s="375"/>
      <c r="EO5" s="375"/>
      <c r="EP5" s="375"/>
      <c r="EQ5" s="375"/>
      <c r="ER5" s="375"/>
      <c r="ES5" s="345"/>
      <c r="ET5" s="345"/>
      <c r="EU5" s="370"/>
      <c r="EV5" s="371"/>
      <c r="EW5" s="347"/>
      <c r="EX5" s="334"/>
      <c r="EY5" s="335"/>
      <c r="EZ5" s="338"/>
      <c r="FA5" s="339"/>
      <c r="FB5" s="338"/>
      <c r="FC5" s="341"/>
      <c r="FD5" s="373"/>
      <c r="FE5" s="375"/>
      <c r="FF5" s="375"/>
      <c r="FG5" s="375"/>
      <c r="FH5" s="375"/>
      <c r="FI5" s="375"/>
      <c r="FJ5" s="375"/>
      <c r="FK5" s="345"/>
      <c r="FL5" s="345"/>
      <c r="FM5" s="370"/>
      <c r="FN5" s="371"/>
      <c r="FO5" s="347"/>
      <c r="FP5" s="334"/>
      <c r="FQ5" s="335"/>
      <c r="FR5" s="338"/>
      <c r="FS5" s="339"/>
      <c r="FT5" s="338"/>
      <c r="FU5" s="341"/>
      <c r="FV5" s="373"/>
      <c r="FW5" s="345"/>
      <c r="FX5" s="375"/>
      <c r="FY5" s="375"/>
      <c r="FZ5" s="375"/>
      <c r="GA5" s="375"/>
      <c r="GB5" s="375"/>
      <c r="GC5" s="345"/>
      <c r="GD5" s="345"/>
      <c r="GE5" s="370"/>
      <c r="GF5" s="371"/>
      <c r="GG5" s="347"/>
      <c r="GH5" s="334"/>
      <c r="GI5" s="335"/>
      <c r="GJ5" s="338"/>
      <c r="GK5" s="339"/>
      <c r="GL5" s="338"/>
      <c r="GM5" s="341"/>
      <c r="GN5" s="161" t="s">
        <v>102</v>
      </c>
      <c r="GO5" s="164" t="s">
        <v>104</v>
      </c>
      <c r="GP5" s="164" t="s">
        <v>105</v>
      </c>
      <c r="GQ5" s="164" t="s">
        <v>106</v>
      </c>
      <c r="GR5" s="164" t="s">
        <v>107</v>
      </c>
      <c r="GS5" s="82" t="s">
        <v>106</v>
      </c>
      <c r="GT5" s="82" t="s">
        <v>107</v>
      </c>
      <c r="GU5" s="164" t="s">
        <v>106</v>
      </c>
      <c r="GV5" s="164" t="s">
        <v>107</v>
      </c>
      <c r="GW5" s="168" t="s">
        <v>106</v>
      </c>
      <c r="GX5" s="164" t="s">
        <v>107</v>
      </c>
      <c r="GY5" s="168" t="s">
        <v>106</v>
      </c>
      <c r="GZ5" s="164" t="s">
        <v>107</v>
      </c>
      <c r="HA5" s="164"/>
      <c r="HB5" s="164"/>
      <c r="HC5" s="99"/>
      <c r="HD5" s="164"/>
      <c r="HE5" s="172"/>
      <c r="HF5" s="342"/>
      <c r="HG5" s="343"/>
      <c r="HH5" s="348"/>
      <c r="HI5" s="90"/>
      <c r="HJ5" s="82"/>
      <c r="HK5" s="82"/>
      <c r="HL5" s="82"/>
      <c r="HM5" s="82"/>
      <c r="HN5" s="44"/>
      <c r="HO5" s="44"/>
      <c r="HP5" s="82"/>
      <c r="HQ5" s="44"/>
      <c r="HR5" s="44"/>
      <c r="HS5" s="44"/>
      <c r="HT5" s="82"/>
      <c r="HU5" s="82"/>
      <c r="HV5" s="44"/>
      <c r="HW5" s="44"/>
      <c r="HX5" s="44"/>
      <c r="HY5" s="44"/>
      <c r="HZ5" s="44"/>
      <c r="IA5" s="44"/>
      <c r="IB5" s="187"/>
      <c r="IC5" s="44"/>
      <c r="ID5" s="44"/>
      <c r="IE5" s="44"/>
      <c r="IF5" s="44"/>
      <c r="IG5" s="111"/>
      <c r="IH5" s="197"/>
      <c r="II5" s="330"/>
      <c r="IJ5" s="111"/>
      <c r="IK5" s="329"/>
      <c r="IL5" s="198"/>
      <c r="IM5" s="94"/>
      <c r="IN5" s="199"/>
      <c r="IO5" s="44"/>
      <c r="IP5" s="44"/>
      <c r="IQ5" s="82"/>
      <c r="IR5" s="82"/>
      <c r="IS5" s="44"/>
      <c r="IT5" s="44"/>
      <c r="IU5" s="44"/>
      <c r="IV5" s="44"/>
      <c r="IW5" s="44"/>
      <c r="IX5" s="44"/>
      <c r="IY5" s="111"/>
      <c r="IZ5" s="44"/>
      <c r="JA5" s="44"/>
      <c r="JB5" s="44"/>
      <c r="JC5" s="44"/>
      <c r="JD5" s="82"/>
      <c r="JE5" s="44"/>
      <c r="JF5" s="331"/>
      <c r="JG5" s="354"/>
      <c r="JH5" s="355"/>
      <c r="JI5" s="44"/>
      <c r="JJ5" s="44"/>
      <c r="JK5" s="44"/>
      <c r="JL5" s="82"/>
      <c r="JM5" s="44"/>
      <c r="JN5" s="187"/>
      <c r="JO5" s="44"/>
      <c r="JP5" s="44"/>
      <c r="JQ5" s="44"/>
      <c r="JR5" s="187"/>
      <c r="JS5" s="44"/>
      <c r="JT5" s="350"/>
      <c r="JU5" s="221"/>
    </row>
    <row r="6" spans="1:281" s="24" customFormat="1" ht="16.149999999999999" customHeight="1">
      <c r="A6" s="399"/>
      <c r="B6" s="45" t="s">
        <v>108</v>
      </c>
      <c r="C6" s="46" t="s">
        <v>108</v>
      </c>
      <c r="D6" s="47" t="s">
        <v>109</v>
      </c>
      <c r="E6" s="48"/>
      <c r="F6" s="47" t="s">
        <v>109</v>
      </c>
      <c r="G6" s="47" t="s">
        <v>109</v>
      </c>
      <c r="H6" s="47" t="s">
        <v>109</v>
      </c>
      <c r="I6" s="61" t="s">
        <v>110</v>
      </c>
      <c r="J6" s="62" t="s">
        <v>108</v>
      </c>
      <c r="K6" s="63" t="s">
        <v>108</v>
      </c>
      <c r="L6" s="48"/>
      <c r="M6" s="47" t="s">
        <v>109</v>
      </c>
      <c r="N6" s="53"/>
      <c r="O6" s="47" t="s">
        <v>109</v>
      </c>
      <c r="P6" s="47" t="s">
        <v>109</v>
      </c>
      <c r="Q6" s="69" t="s">
        <v>109</v>
      </c>
      <c r="R6" s="70" t="s">
        <v>110</v>
      </c>
      <c r="S6" s="71" t="s">
        <v>108</v>
      </c>
      <c r="T6" s="47" t="s">
        <v>109</v>
      </c>
      <c r="U6" s="72"/>
      <c r="V6" s="47" t="s">
        <v>109</v>
      </c>
      <c r="W6" s="47" t="s">
        <v>109</v>
      </c>
      <c r="X6" s="47" t="s">
        <v>109</v>
      </c>
      <c r="Y6" s="63" t="s">
        <v>108</v>
      </c>
      <c r="Z6" s="47" t="s">
        <v>109</v>
      </c>
      <c r="AA6" s="52"/>
      <c r="AB6" s="63" t="s">
        <v>108</v>
      </c>
      <c r="AC6" s="63" t="s">
        <v>108</v>
      </c>
      <c r="AD6" s="52"/>
      <c r="AE6" s="47" t="s">
        <v>109</v>
      </c>
      <c r="AF6" s="47" t="s">
        <v>109</v>
      </c>
      <c r="AG6" s="47" t="s">
        <v>109</v>
      </c>
      <c r="AH6" s="78" t="s">
        <v>109</v>
      </c>
      <c r="AI6" s="71" t="s">
        <v>108</v>
      </c>
      <c r="AJ6" s="63" t="s">
        <v>108</v>
      </c>
      <c r="AK6" s="63" t="s">
        <v>108</v>
      </c>
      <c r="AL6" s="48"/>
      <c r="AM6" s="47" t="s">
        <v>109</v>
      </c>
      <c r="AN6" s="47" t="s">
        <v>109</v>
      </c>
      <c r="AO6" s="47" t="s">
        <v>109</v>
      </c>
      <c r="AP6" s="47" t="s">
        <v>109</v>
      </c>
      <c r="AQ6" s="83" t="s">
        <v>110</v>
      </c>
      <c r="AR6" s="84" t="s">
        <v>108</v>
      </c>
      <c r="AS6" s="85" t="s">
        <v>108</v>
      </c>
      <c r="AT6" s="63" t="s">
        <v>108</v>
      </c>
      <c r="AU6" s="63" t="s">
        <v>108</v>
      </c>
      <c r="AV6" s="85" t="s">
        <v>108</v>
      </c>
      <c r="AW6" s="85" t="s">
        <v>108</v>
      </c>
      <c r="AX6" s="85" t="s">
        <v>108</v>
      </c>
      <c r="AY6" s="91" t="s">
        <v>108</v>
      </c>
      <c r="AZ6" s="92"/>
      <c r="BA6" s="93" t="s">
        <v>111</v>
      </c>
      <c r="BB6" s="93" t="s">
        <v>109</v>
      </c>
      <c r="BC6" s="93" t="s">
        <v>109</v>
      </c>
      <c r="BD6" s="93" t="s">
        <v>109</v>
      </c>
      <c r="BE6" s="53" t="s">
        <v>112</v>
      </c>
      <c r="BF6" s="93" t="s">
        <v>109</v>
      </c>
      <c r="BG6" s="93" t="s">
        <v>109</v>
      </c>
      <c r="BH6" s="53" t="s">
        <v>112</v>
      </c>
      <c r="BI6" s="93" t="s">
        <v>109</v>
      </c>
      <c r="BJ6" s="93" t="s">
        <v>109</v>
      </c>
      <c r="BK6" s="53" t="s">
        <v>112</v>
      </c>
      <c r="BL6" s="101" t="s">
        <v>109</v>
      </c>
      <c r="BM6" s="93" t="s">
        <v>109</v>
      </c>
      <c r="BN6" s="53" t="s">
        <v>112</v>
      </c>
      <c r="BO6" s="104" t="s">
        <v>109</v>
      </c>
      <c r="BP6" s="93" t="s">
        <v>109</v>
      </c>
      <c r="BQ6" s="53" t="s">
        <v>112</v>
      </c>
      <c r="BR6" s="104" t="s">
        <v>109</v>
      </c>
      <c r="BS6" s="93" t="s">
        <v>109</v>
      </c>
      <c r="BT6" s="53" t="s">
        <v>112</v>
      </c>
      <c r="BU6" s="93" t="s">
        <v>109</v>
      </c>
      <c r="BV6" s="93" t="s">
        <v>109</v>
      </c>
      <c r="BW6" s="112" t="s">
        <v>109</v>
      </c>
      <c r="BX6" s="113" t="s">
        <v>113</v>
      </c>
      <c r="BY6" s="114" t="s">
        <v>112</v>
      </c>
      <c r="BZ6" s="115" t="s">
        <v>112</v>
      </c>
      <c r="CA6" s="116" t="s">
        <v>114</v>
      </c>
      <c r="CB6" s="47"/>
      <c r="CC6" s="124" t="s">
        <v>109</v>
      </c>
      <c r="CD6" s="47" t="s">
        <v>109</v>
      </c>
      <c r="CE6" s="125" t="s">
        <v>108</v>
      </c>
      <c r="CF6" s="125" t="s">
        <v>108</v>
      </c>
      <c r="CG6" s="125" t="s">
        <v>115</v>
      </c>
      <c r="CH6" s="125" t="s">
        <v>108</v>
      </c>
      <c r="CI6" s="126" t="s">
        <v>115</v>
      </c>
      <c r="CJ6" s="127" t="s">
        <v>108</v>
      </c>
      <c r="CK6" s="131" t="s">
        <v>114</v>
      </c>
      <c r="CL6" s="93" t="s">
        <v>109</v>
      </c>
      <c r="CM6" s="93" t="s">
        <v>109</v>
      </c>
      <c r="CN6" s="132" t="s">
        <v>116</v>
      </c>
      <c r="CO6" s="132" t="s">
        <v>116</v>
      </c>
      <c r="CP6" s="93" t="s">
        <v>109</v>
      </c>
      <c r="CQ6" s="133" t="s">
        <v>109</v>
      </c>
      <c r="CR6" s="133" t="s">
        <v>109</v>
      </c>
      <c r="CS6" s="100" t="s">
        <v>108</v>
      </c>
      <c r="CT6" s="139" t="s">
        <v>117</v>
      </c>
      <c r="CU6" s="47" t="s">
        <v>118</v>
      </c>
      <c r="CV6" s="140" t="s">
        <v>119</v>
      </c>
      <c r="CW6" s="47" t="s">
        <v>112</v>
      </c>
      <c r="CX6" s="53" t="s">
        <v>120</v>
      </c>
      <c r="CY6" s="47" t="s">
        <v>112</v>
      </c>
      <c r="CZ6" s="64" t="s">
        <v>120</v>
      </c>
      <c r="DA6" s="78" t="s">
        <v>112</v>
      </c>
      <c r="DB6" s="127" t="s">
        <v>108</v>
      </c>
      <c r="DC6" s="131" t="s">
        <v>114</v>
      </c>
      <c r="DD6" s="93" t="s">
        <v>109</v>
      </c>
      <c r="DE6" s="93" t="s">
        <v>109</v>
      </c>
      <c r="DF6" s="132" t="s">
        <v>116</v>
      </c>
      <c r="DG6" s="132" t="s">
        <v>116</v>
      </c>
      <c r="DH6" s="93" t="s">
        <v>109</v>
      </c>
      <c r="DI6" s="133" t="s">
        <v>109</v>
      </c>
      <c r="DJ6" s="133" t="s">
        <v>109</v>
      </c>
      <c r="DK6" s="100" t="s">
        <v>108</v>
      </c>
      <c r="DL6" s="139" t="s">
        <v>117</v>
      </c>
      <c r="DM6" s="47" t="s">
        <v>118</v>
      </c>
      <c r="DN6" s="140" t="s">
        <v>119</v>
      </c>
      <c r="DO6" s="47" t="s">
        <v>112</v>
      </c>
      <c r="DP6" s="53" t="s">
        <v>120</v>
      </c>
      <c r="DQ6" s="47" t="s">
        <v>112</v>
      </c>
      <c r="DR6" s="64" t="s">
        <v>120</v>
      </c>
      <c r="DS6" s="78" t="s">
        <v>112</v>
      </c>
      <c r="DT6" s="127" t="s">
        <v>108</v>
      </c>
      <c r="DU6" s="131" t="s">
        <v>114</v>
      </c>
      <c r="DV6" s="93" t="s">
        <v>109</v>
      </c>
      <c r="DW6" s="93" t="s">
        <v>109</v>
      </c>
      <c r="DX6" s="132" t="s">
        <v>116</v>
      </c>
      <c r="DY6" s="132" t="s">
        <v>116</v>
      </c>
      <c r="DZ6" s="93" t="s">
        <v>109</v>
      </c>
      <c r="EA6" s="133" t="s">
        <v>109</v>
      </c>
      <c r="EB6" s="133" t="s">
        <v>109</v>
      </c>
      <c r="EC6" s="100" t="s">
        <v>108</v>
      </c>
      <c r="ED6" s="139" t="s">
        <v>117</v>
      </c>
      <c r="EE6" s="47" t="s">
        <v>118</v>
      </c>
      <c r="EF6" s="140" t="s">
        <v>119</v>
      </c>
      <c r="EG6" s="47" t="s">
        <v>112</v>
      </c>
      <c r="EH6" s="53" t="s">
        <v>120</v>
      </c>
      <c r="EI6" s="47" t="s">
        <v>112</v>
      </c>
      <c r="EJ6" s="64" t="s">
        <v>120</v>
      </c>
      <c r="EK6" s="78" t="s">
        <v>112</v>
      </c>
      <c r="EL6" s="127" t="s">
        <v>108</v>
      </c>
      <c r="EM6" s="131" t="s">
        <v>114</v>
      </c>
      <c r="EN6" s="93" t="s">
        <v>109</v>
      </c>
      <c r="EO6" s="93" t="s">
        <v>109</v>
      </c>
      <c r="EP6" s="132" t="s">
        <v>116</v>
      </c>
      <c r="EQ6" s="132" t="s">
        <v>116</v>
      </c>
      <c r="ER6" s="93" t="s">
        <v>109</v>
      </c>
      <c r="ES6" s="133" t="s">
        <v>109</v>
      </c>
      <c r="ET6" s="133" t="s">
        <v>109</v>
      </c>
      <c r="EU6" s="100" t="s">
        <v>108</v>
      </c>
      <c r="EV6" s="139" t="s">
        <v>117</v>
      </c>
      <c r="EW6" s="47" t="s">
        <v>118</v>
      </c>
      <c r="EX6" s="140" t="s">
        <v>119</v>
      </c>
      <c r="EY6" s="47" t="s">
        <v>112</v>
      </c>
      <c r="EZ6" s="53" t="s">
        <v>120</v>
      </c>
      <c r="FA6" s="47" t="s">
        <v>112</v>
      </c>
      <c r="FB6" s="64" t="s">
        <v>120</v>
      </c>
      <c r="FC6" s="78" t="s">
        <v>112</v>
      </c>
      <c r="FD6" s="127" t="s">
        <v>108</v>
      </c>
      <c r="FE6" s="131" t="s">
        <v>114</v>
      </c>
      <c r="FF6" s="93" t="s">
        <v>109</v>
      </c>
      <c r="FG6" s="93" t="s">
        <v>109</v>
      </c>
      <c r="FH6" s="132" t="s">
        <v>116</v>
      </c>
      <c r="FI6" s="132" t="s">
        <v>116</v>
      </c>
      <c r="FJ6" s="93" t="s">
        <v>109</v>
      </c>
      <c r="FK6" s="133" t="s">
        <v>109</v>
      </c>
      <c r="FL6" s="133" t="s">
        <v>109</v>
      </c>
      <c r="FM6" s="100" t="s">
        <v>108</v>
      </c>
      <c r="FN6" s="139" t="s">
        <v>117</v>
      </c>
      <c r="FO6" s="47" t="s">
        <v>118</v>
      </c>
      <c r="FP6" s="140" t="s">
        <v>119</v>
      </c>
      <c r="FQ6" s="47" t="s">
        <v>112</v>
      </c>
      <c r="FR6" s="53" t="s">
        <v>120</v>
      </c>
      <c r="FS6" s="47" t="s">
        <v>112</v>
      </c>
      <c r="FT6" s="64"/>
      <c r="FU6" s="78"/>
      <c r="FV6" s="127" t="s">
        <v>121</v>
      </c>
      <c r="FW6" s="159" t="s">
        <v>114</v>
      </c>
      <c r="FX6" s="93" t="s">
        <v>109</v>
      </c>
      <c r="FY6" s="93" t="s">
        <v>109</v>
      </c>
      <c r="FZ6" s="132" t="s">
        <v>116</v>
      </c>
      <c r="GA6" s="132" t="s">
        <v>116</v>
      </c>
      <c r="GB6" s="93" t="s">
        <v>109</v>
      </c>
      <c r="GC6" s="133" t="s">
        <v>109</v>
      </c>
      <c r="GD6" s="133" t="s">
        <v>109</v>
      </c>
      <c r="GE6" s="100" t="s">
        <v>108</v>
      </c>
      <c r="GF6" s="139" t="s">
        <v>117</v>
      </c>
      <c r="GG6" s="47" t="s">
        <v>118</v>
      </c>
      <c r="GH6" s="140" t="s">
        <v>119</v>
      </c>
      <c r="GI6" s="47" t="s">
        <v>112</v>
      </c>
      <c r="GJ6" s="53" t="s">
        <v>120</v>
      </c>
      <c r="GK6" s="47" t="s">
        <v>112</v>
      </c>
      <c r="GL6" s="64" t="s">
        <v>120</v>
      </c>
      <c r="GM6" s="78" t="s">
        <v>112</v>
      </c>
      <c r="GN6" s="165" t="s">
        <v>109</v>
      </c>
      <c r="GO6" s="114" t="s">
        <v>109</v>
      </c>
      <c r="GP6" s="114" t="s">
        <v>109</v>
      </c>
      <c r="GQ6" s="47" t="s">
        <v>109</v>
      </c>
      <c r="GR6" s="114" t="s">
        <v>112</v>
      </c>
      <c r="GS6" s="47" t="s">
        <v>109</v>
      </c>
      <c r="GT6" s="47" t="s">
        <v>112</v>
      </c>
      <c r="GU6" s="114" t="s">
        <v>109</v>
      </c>
      <c r="GV6" s="114" t="s">
        <v>112</v>
      </c>
      <c r="GW6" s="169" t="s">
        <v>109</v>
      </c>
      <c r="GX6" s="114" t="s">
        <v>112</v>
      </c>
      <c r="GY6" s="169" t="s">
        <v>109</v>
      </c>
      <c r="GZ6" s="114" t="s">
        <v>112</v>
      </c>
      <c r="HA6" s="114" t="s">
        <v>109</v>
      </c>
      <c r="HB6" s="114" t="s">
        <v>109</v>
      </c>
      <c r="HC6" s="132" t="s">
        <v>116</v>
      </c>
      <c r="HD6" s="173" t="s">
        <v>109</v>
      </c>
      <c r="HE6" s="174" t="s">
        <v>122</v>
      </c>
      <c r="HF6" s="175" t="s">
        <v>120</v>
      </c>
      <c r="HG6" s="114" t="s">
        <v>112</v>
      </c>
      <c r="HH6" s="176" t="s">
        <v>112</v>
      </c>
      <c r="HI6" s="182" t="s">
        <v>109</v>
      </c>
      <c r="HJ6" s="47" t="s">
        <v>109</v>
      </c>
      <c r="HK6" s="47" t="s">
        <v>109</v>
      </c>
      <c r="HL6" s="63" t="s">
        <v>108</v>
      </c>
      <c r="HM6" s="100" t="s">
        <v>120</v>
      </c>
      <c r="HN6" s="47" t="s">
        <v>109</v>
      </c>
      <c r="HO6" s="47"/>
      <c r="HP6" s="47" t="s">
        <v>109</v>
      </c>
      <c r="HQ6" s="52" t="s">
        <v>109</v>
      </c>
      <c r="HR6" s="140" t="s">
        <v>114</v>
      </c>
      <c r="HS6" s="47"/>
      <c r="HT6" s="185" t="s">
        <v>109</v>
      </c>
      <c r="HU6" s="185" t="s">
        <v>109</v>
      </c>
      <c r="HV6" s="47" t="s">
        <v>109</v>
      </c>
      <c r="HW6" s="47" t="s">
        <v>109</v>
      </c>
      <c r="HX6" s="52" t="s">
        <v>112</v>
      </c>
      <c r="HY6" s="52" t="s">
        <v>112</v>
      </c>
      <c r="HZ6" s="52" t="s">
        <v>112</v>
      </c>
      <c r="IA6" s="52" t="s">
        <v>112</v>
      </c>
      <c r="IB6" s="188" t="s">
        <v>109</v>
      </c>
      <c r="IC6" s="52"/>
      <c r="ID6" s="47" t="s">
        <v>109</v>
      </c>
      <c r="IE6" s="47" t="s">
        <v>109</v>
      </c>
      <c r="IF6" s="47" t="s">
        <v>109</v>
      </c>
      <c r="IG6" s="47" t="s">
        <v>109</v>
      </c>
      <c r="IH6" s="200" t="s">
        <v>120</v>
      </c>
      <c r="II6" s="47" t="s">
        <v>109</v>
      </c>
      <c r="IJ6" s="48" t="s">
        <v>118</v>
      </c>
      <c r="IK6" s="48"/>
      <c r="IL6" s="139" t="s">
        <v>123</v>
      </c>
      <c r="IM6" s="52" t="s">
        <v>112</v>
      </c>
      <c r="IN6" s="201" t="s">
        <v>112</v>
      </c>
      <c r="IO6" s="52" t="s">
        <v>109</v>
      </c>
      <c r="IP6" s="140" t="s">
        <v>114</v>
      </c>
      <c r="IQ6" s="185" t="s">
        <v>109</v>
      </c>
      <c r="IR6" s="185" t="s">
        <v>109</v>
      </c>
      <c r="IS6" s="47" t="s">
        <v>109</v>
      </c>
      <c r="IT6" s="47" t="s">
        <v>109</v>
      </c>
      <c r="IU6" s="52" t="s">
        <v>112</v>
      </c>
      <c r="IV6" s="52" t="s">
        <v>112</v>
      </c>
      <c r="IW6" s="52" t="s">
        <v>112</v>
      </c>
      <c r="IX6" s="52" t="s">
        <v>112</v>
      </c>
      <c r="IY6" s="48"/>
      <c r="IZ6" s="47" t="s">
        <v>109</v>
      </c>
      <c r="JA6" s="47" t="s">
        <v>109</v>
      </c>
      <c r="JB6" s="47" t="s">
        <v>109</v>
      </c>
      <c r="JC6" s="47" t="s">
        <v>109</v>
      </c>
      <c r="JD6" s="53" t="s">
        <v>120</v>
      </c>
      <c r="JE6" s="47" t="s">
        <v>118</v>
      </c>
      <c r="JF6" s="47"/>
      <c r="JG6" s="139" t="s">
        <v>123</v>
      </c>
      <c r="JH6" s="52" t="s">
        <v>112</v>
      </c>
      <c r="JI6" s="52" t="s">
        <v>112</v>
      </c>
      <c r="JJ6" s="47" t="s">
        <v>118</v>
      </c>
      <c r="JK6" s="52" t="s">
        <v>112</v>
      </c>
      <c r="JL6" s="63" t="s">
        <v>108</v>
      </c>
      <c r="JM6" s="47"/>
      <c r="JN6" s="47" t="s">
        <v>109</v>
      </c>
      <c r="JO6" s="47" t="s">
        <v>109</v>
      </c>
      <c r="JP6" s="47" t="s">
        <v>109</v>
      </c>
      <c r="JQ6" s="47" t="s">
        <v>109</v>
      </c>
      <c r="JR6" s="47" t="s">
        <v>109</v>
      </c>
      <c r="JS6" s="47" t="s">
        <v>109</v>
      </c>
      <c r="JT6" s="351"/>
      <c r="JU6" s="221"/>
    </row>
    <row r="7" spans="1:281" s="25" customFormat="1" ht="15" customHeight="1">
      <c r="A7" s="50">
        <v>43424</v>
      </c>
      <c r="B7" s="51">
        <v>240</v>
      </c>
      <c r="C7" s="52">
        <v>240</v>
      </c>
      <c r="D7" s="53">
        <v>47950</v>
      </c>
      <c r="E7" s="54"/>
      <c r="F7" s="55"/>
      <c r="G7" s="56"/>
      <c r="H7" s="56"/>
      <c r="I7" s="61">
        <v>64.599999999999994</v>
      </c>
      <c r="J7" s="64"/>
      <c r="K7" s="53">
        <v>2250</v>
      </c>
      <c r="L7" s="54"/>
      <c r="M7" s="55"/>
      <c r="N7" s="55"/>
      <c r="O7" s="54"/>
      <c r="P7" s="54"/>
      <c r="Q7" s="73"/>
      <c r="R7" s="70">
        <v>9.1</v>
      </c>
      <c r="S7" s="64">
        <v>8058</v>
      </c>
      <c r="T7" s="53">
        <v>4944</v>
      </c>
      <c r="U7" s="52">
        <v>3.08</v>
      </c>
      <c r="V7" s="52">
        <v>34.700000000000003</v>
      </c>
      <c r="W7" s="52">
        <v>15.3</v>
      </c>
      <c r="X7" s="52">
        <v>11.9</v>
      </c>
      <c r="Y7" s="53">
        <v>477</v>
      </c>
      <c r="Z7" s="53">
        <v>21794</v>
      </c>
      <c r="AA7" s="52"/>
      <c r="AB7" s="52"/>
      <c r="AC7" s="77">
        <f>S7+Y7</f>
        <v>8535</v>
      </c>
      <c r="AD7" s="52"/>
      <c r="AE7" s="52"/>
      <c r="AF7" s="52"/>
      <c r="AG7" s="52"/>
      <c r="AH7" s="61"/>
      <c r="AI7" s="79"/>
      <c r="AJ7" s="52"/>
      <c r="AK7" s="52"/>
      <c r="AL7" s="48">
        <v>8.69</v>
      </c>
      <c r="AM7" s="53">
        <v>144509</v>
      </c>
      <c r="AN7" s="52">
        <v>2.36</v>
      </c>
      <c r="AO7" s="52">
        <v>0.33</v>
      </c>
      <c r="AP7" s="53">
        <v>2856</v>
      </c>
      <c r="AQ7" s="83"/>
      <c r="AR7" s="86">
        <f>AT7+AS7</f>
        <v>13486</v>
      </c>
      <c r="AS7" s="53"/>
      <c r="AT7" s="87">
        <v>13486</v>
      </c>
      <c r="AU7" s="53">
        <f>AT7-AV7-AW7-AX7-AY7</f>
        <v>12286</v>
      </c>
      <c r="AV7" s="53">
        <v>480</v>
      </c>
      <c r="AW7" s="53">
        <v>240</v>
      </c>
      <c r="AX7" s="53">
        <v>480</v>
      </c>
      <c r="AY7" s="95">
        <v>0</v>
      </c>
      <c r="AZ7" s="96">
        <v>4.93</v>
      </c>
      <c r="BA7" s="53">
        <v>4478</v>
      </c>
      <c r="BB7" s="52">
        <v>62</v>
      </c>
      <c r="BC7" s="53">
        <v>12420</v>
      </c>
      <c r="BD7" s="97">
        <f t="shared" ref="BD7:BD70" si="0">BG7+BJ7+BM7+BP7+BS7</f>
        <v>9568.8029999999999</v>
      </c>
      <c r="BE7" s="102">
        <f t="shared" ref="BE7:BE70" si="1">BD7/BC7</f>
        <v>0.77043502415458931</v>
      </c>
      <c r="BF7" s="53">
        <v>5199</v>
      </c>
      <c r="BG7" s="97">
        <f t="shared" ref="BG7:BG70" si="2">BF7*1.067</f>
        <v>5547.3329999999996</v>
      </c>
      <c r="BH7" s="102">
        <f t="shared" ref="BH7:BH70" si="3">BG7/BC7</f>
        <v>0.44664516908212559</v>
      </c>
      <c r="BI7" s="53">
        <v>504</v>
      </c>
      <c r="BJ7" s="97">
        <f t="shared" ref="BJ7:BJ70" si="4">BI7*1.967</f>
        <v>991.36800000000005</v>
      </c>
      <c r="BK7" s="102">
        <f t="shared" ref="BK7:BK70" si="5">BJ7/BC7</f>
        <v>7.9820289855072474E-2</v>
      </c>
      <c r="BL7" s="103">
        <v>1142</v>
      </c>
      <c r="BM7" s="97">
        <f t="shared" ref="BM7:BM70" si="6">BL7*1.445</f>
        <v>1650.19</v>
      </c>
      <c r="BN7" s="102">
        <f t="shared" ref="BN7:BN70" si="7">BM7/BC7</f>
        <v>0.13286553945249599</v>
      </c>
      <c r="BO7" s="53">
        <v>660</v>
      </c>
      <c r="BP7" s="97">
        <f t="shared" ref="BP7:BP70" si="8">BO7*2.058</f>
        <v>1358.28</v>
      </c>
      <c r="BQ7" s="102">
        <f t="shared" ref="BQ7:BQ70" si="9">BP7/BC7</f>
        <v>0.1093623188405797</v>
      </c>
      <c r="BR7" s="53">
        <v>13</v>
      </c>
      <c r="BS7" s="105">
        <f t="shared" ref="BS7:BS70" si="10">BR7*1.664</f>
        <v>21.631999999999998</v>
      </c>
      <c r="BT7" s="102">
        <f t="shared" ref="BT7:BT70" si="11">BR7/BC7</f>
        <v>1.0466988727858293E-3</v>
      </c>
      <c r="BU7" s="52">
        <v>8.14</v>
      </c>
      <c r="BV7" s="48">
        <v>8.98</v>
      </c>
      <c r="BW7" s="61">
        <v>181</v>
      </c>
      <c r="BX7" s="117">
        <f>AU7*BC7/1000</f>
        <v>152592.12</v>
      </c>
      <c r="BY7" s="118">
        <f>BX7/150000</f>
        <v>1.0172808</v>
      </c>
      <c r="BZ7" s="119">
        <v>56.9</v>
      </c>
      <c r="CA7" s="51"/>
      <c r="CB7" s="52">
        <v>6.21</v>
      </c>
      <c r="CC7" s="129">
        <v>7107</v>
      </c>
      <c r="CD7" s="77">
        <f>(CF7*BC7+GN7*CH7)/CE7</f>
        <v>8117.8597749180872</v>
      </c>
      <c r="CE7" s="77">
        <f t="shared" ref="CE7:CE70" si="12">CJ7+DB7+DT7+EL7++FD7+FV7</f>
        <v>21059</v>
      </c>
      <c r="CF7" s="77">
        <f>CE7-CH7</f>
        <v>12286</v>
      </c>
      <c r="CG7" s="77">
        <f>CF7/24</f>
        <v>511.91666666666669</v>
      </c>
      <c r="CH7" s="77">
        <f t="shared" ref="CH7:CH70" si="13">CE7-AU7</f>
        <v>8773</v>
      </c>
      <c r="CI7" s="130">
        <f>CH7/24</f>
        <v>365.54166666666669</v>
      </c>
      <c r="CJ7" s="64">
        <v>3510</v>
      </c>
      <c r="CK7" s="56"/>
      <c r="CL7" s="52">
        <v>7.57</v>
      </c>
      <c r="CM7" s="53">
        <v>2402</v>
      </c>
      <c r="CN7" s="134"/>
      <c r="CO7" s="135">
        <v>3457</v>
      </c>
      <c r="CP7" s="53">
        <v>6250</v>
      </c>
      <c r="CQ7" s="52">
        <v>16</v>
      </c>
      <c r="CR7" s="52">
        <v>22.3</v>
      </c>
      <c r="CS7" s="53">
        <v>4631</v>
      </c>
      <c r="CT7" s="141">
        <f>CS7/(CX7*CY7)</f>
        <v>0.23082672971838733</v>
      </c>
      <c r="CU7" s="142">
        <f>5026/CJ7</f>
        <v>1.431908831908832</v>
      </c>
      <c r="CV7" s="142">
        <f>CX7/5026</f>
        <v>5.6692574233908646</v>
      </c>
      <c r="CW7" s="118">
        <f>CV7/6</f>
        <v>0.9448762372318108</v>
      </c>
      <c r="CX7" s="143">
        <f>CJ7*CD7/1000</f>
        <v>28493.687809962485</v>
      </c>
      <c r="CY7" s="144">
        <f>1-CM7/CD7</f>
        <v>0.70410920284414036</v>
      </c>
      <c r="CZ7" s="145">
        <f>CJ7*(CF7/CE7)*BC7/1000</f>
        <v>25433.227655634171</v>
      </c>
      <c r="DA7" s="146">
        <f>1-CM7/BC7</f>
        <v>0.80660225442834133</v>
      </c>
      <c r="DB7" s="147">
        <v>3513</v>
      </c>
      <c r="DC7" s="148"/>
      <c r="DD7" s="149">
        <v>7.48</v>
      </c>
      <c r="DE7" s="150">
        <v>1522</v>
      </c>
      <c r="DF7" s="151"/>
      <c r="DG7" s="150">
        <v>3573</v>
      </c>
      <c r="DH7" s="150">
        <v>6406</v>
      </c>
      <c r="DI7" s="154">
        <v>18.5</v>
      </c>
      <c r="DJ7" s="154">
        <v>27.9</v>
      </c>
      <c r="DK7" s="150">
        <v>7191</v>
      </c>
      <c r="DL7" s="141">
        <f>DK7/(DP7*DQ7)</f>
        <v>0.31034140702297092</v>
      </c>
      <c r="DM7" s="142">
        <f>5026/DB7</f>
        <v>1.430686023341873</v>
      </c>
      <c r="DN7" s="142">
        <f>DP7/5026</f>
        <v>5.6741029425561562</v>
      </c>
      <c r="DO7" s="118">
        <f t="shared" ref="DO7:DO70" si="14">DN7/6</f>
        <v>0.94568382375935933</v>
      </c>
      <c r="DP7" s="143">
        <f>DB7*CD7/1000</f>
        <v>28518.041389287242</v>
      </c>
      <c r="DQ7" s="144">
        <f>1-DE7/CD7</f>
        <v>0.81251215933754439</v>
      </c>
      <c r="DR7" s="145">
        <f>DB7*(CF7/CE7)*BC7/1000</f>
        <v>25454.965457049242</v>
      </c>
      <c r="DS7" s="146">
        <f>1-(DE7/BC7)</f>
        <v>0.8774557165861514</v>
      </c>
      <c r="DT7" s="150">
        <v>3517</v>
      </c>
      <c r="DU7" s="155"/>
      <c r="DV7" s="156">
        <v>7.49</v>
      </c>
      <c r="DW7" s="151">
        <v>2187</v>
      </c>
      <c r="DX7" s="150"/>
      <c r="DY7" s="151">
        <v>3472</v>
      </c>
      <c r="DZ7" s="151">
        <v>5020</v>
      </c>
      <c r="EA7" s="148">
        <v>17.2</v>
      </c>
      <c r="EB7" s="158">
        <v>26.2</v>
      </c>
      <c r="EC7" s="150">
        <v>6823</v>
      </c>
      <c r="ED7" s="141">
        <f>EC7/(EH7*EI7)</f>
        <v>0.32710361739947985</v>
      </c>
      <c r="EE7" s="142">
        <f>5026/DT7</f>
        <v>1.429058856980381</v>
      </c>
      <c r="EF7" s="142">
        <f>EH7/5026</f>
        <v>5.6805636347765445</v>
      </c>
      <c r="EG7" s="118">
        <f t="shared" ref="EG7:EG70" si="15">EF7/6</f>
        <v>0.94676060579609078</v>
      </c>
      <c r="EH7" s="143">
        <f>DT7*CD7/1000</f>
        <v>28550.512828386913</v>
      </c>
      <c r="EI7" s="144">
        <f>1-DW7/CD7</f>
        <v>0.7305940160783243</v>
      </c>
      <c r="EJ7" s="145">
        <f>DT7*(CF7/CE7)*BC7/1000</f>
        <v>25483.949192269341</v>
      </c>
      <c r="EK7" s="146">
        <f>1-DW7/BC7</f>
        <v>0.82391304347826089</v>
      </c>
      <c r="EL7" s="64">
        <v>3517</v>
      </c>
      <c r="EM7" s="56"/>
      <c r="EN7" s="52">
        <v>7.5</v>
      </c>
      <c r="EO7" s="53">
        <v>2129</v>
      </c>
      <c r="EP7" s="134"/>
      <c r="EQ7" s="135">
        <v>3455</v>
      </c>
      <c r="ER7" s="53">
        <v>4018</v>
      </c>
      <c r="ES7" s="52">
        <v>19</v>
      </c>
      <c r="ET7" s="52">
        <v>28.5</v>
      </c>
      <c r="EU7" s="53">
        <v>5389</v>
      </c>
      <c r="EV7" s="141">
        <f>EU7/(EZ7*FA7)</f>
        <v>0.25585368169636546</v>
      </c>
      <c r="EW7" s="142">
        <f>5026/EL7</f>
        <v>1.429058856980381</v>
      </c>
      <c r="EX7" s="142">
        <f>EZ7/5026</f>
        <v>5.6805636347765445</v>
      </c>
      <c r="EY7" s="118">
        <f t="shared" ref="EY7:EY70" si="16">EX7/6</f>
        <v>0.94676060579609078</v>
      </c>
      <c r="EZ7" s="143">
        <f>EL7*CD7/1000</f>
        <v>28550.512828386913</v>
      </c>
      <c r="FA7" s="144">
        <f>1-EO7/CD7</f>
        <v>0.73773875639266229</v>
      </c>
      <c r="FB7" s="145">
        <f>EL7*(CF7/CE7)*BC7/1000</f>
        <v>25483.949192269341</v>
      </c>
      <c r="FC7" s="146">
        <f>1-EO7/BC7</f>
        <v>0.82858293075684375</v>
      </c>
      <c r="FD7" s="64">
        <v>3501</v>
      </c>
      <c r="FE7" s="56"/>
      <c r="FF7" s="52">
        <v>7.52</v>
      </c>
      <c r="FG7" s="53">
        <v>1599</v>
      </c>
      <c r="FH7" s="134"/>
      <c r="FI7" s="135">
        <v>3565</v>
      </c>
      <c r="FJ7" s="53">
        <v>5548</v>
      </c>
      <c r="FK7" s="52">
        <v>19.2</v>
      </c>
      <c r="FL7" s="52">
        <v>29.5</v>
      </c>
      <c r="FM7" s="53">
        <v>7990</v>
      </c>
      <c r="FN7" s="141">
        <f>FM7/(FR7*FS7)</f>
        <v>0.35009267925084592</v>
      </c>
      <c r="FO7" s="142">
        <f>5026/FD7</f>
        <v>1.435589831476721</v>
      </c>
      <c r="FP7" s="142">
        <f>FR7/5026</f>
        <v>5.6547208658949906</v>
      </c>
      <c r="FQ7" s="118">
        <f t="shared" ref="FQ7:FQ70" si="17">FP7/6</f>
        <v>0.94245347764916509</v>
      </c>
      <c r="FR7" s="143">
        <f>FD7*CD7/1000</f>
        <v>28420.627071988223</v>
      </c>
      <c r="FS7" s="144">
        <f>1-FG7/CD7</f>
        <v>0.80302690064437154</v>
      </c>
      <c r="FT7" s="145">
        <f>FD7*(CF7/CE7)*BC7/1000</f>
        <v>25368.014251388955</v>
      </c>
      <c r="FU7" s="146">
        <f>1-FG7/BC7</f>
        <v>0.87125603864734302</v>
      </c>
      <c r="FV7" s="64">
        <v>3501</v>
      </c>
      <c r="FW7" s="73"/>
      <c r="FX7" s="52">
        <v>7.53</v>
      </c>
      <c r="FY7" s="53">
        <v>1751</v>
      </c>
      <c r="FZ7" s="134"/>
      <c r="GA7" s="135">
        <v>3557</v>
      </c>
      <c r="GB7" s="53">
        <v>5814</v>
      </c>
      <c r="GC7" s="52">
        <v>19.399999999999999</v>
      </c>
      <c r="GD7" s="52">
        <v>27.9</v>
      </c>
      <c r="GE7" s="53">
        <v>10703</v>
      </c>
      <c r="GF7" s="141">
        <f>GE7/(GJ7*GK7)</f>
        <v>0.48016237884161145</v>
      </c>
      <c r="GG7" s="142">
        <f>5026/FV7</f>
        <v>1.435589831476721</v>
      </c>
      <c r="GH7" s="142">
        <f>GJ7/5026</f>
        <v>5.6547208658949906</v>
      </c>
      <c r="GI7" s="118">
        <f t="shared" ref="GI7:GI70" si="18">GH7/6</f>
        <v>0.94245347764916509</v>
      </c>
      <c r="GJ7" s="143">
        <f>FV7*CD7/1000</f>
        <v>28420.627071988223</v>
      </c>
      <c r="GK7" s="144">
        <f>1-FY7/CD7</f>
        <v>0.78430275361369262</v>
      </c>
      <c r="GL7" s="145">
        <f>FV7*(CF7/CE7)*BC7/1000</f>
        <v>25368.014251388955</v>
      </c>
      <c r="GM7" s="146">
        <f>1-FY7/BC7</f>
        <v>0.85901771336553945</v>
      </c>
      <c r="GN7" s="166">
        <v>2093</v>
      </c>
      <c r="GO7" s="97">
        <f t="shared" ref="GO7:GO70" si="19">(CJ7*CM7+DB7*DE7+DT7*DW7+EL7*EO7+FD7*FG7+FV7*FY7)/CE7</f>
        <v>1931.9781566076263</v>
      </c>
      <c r="GP7" s="53"/>
      <c r="GQ7" s="53"/>
      <c r="GR7" s="102">
        <f t="shared" ref="GR7:GR70" si="20">IF(1-GQ7/BF7&gt;0,1-GQ7/BF7)</f>
        <v>1</v>
      </c>
      <c r="GS7" s="53"/>
      <c r="GT7" s="102">
        <f t="shared" ref="GT7:GT70" si="21">IF(1-GS7/BI7&gt;0,1-GS7/BI7)</f>
        <v>1</v>
      </c>
      <c r="GU7" s="53"/>
      <c r="GV7" s="102"/>
      <c r="GW7" s="170"/>
      <c r="GX7" s="102"/>
      <c r="GY7" s="170"/>
      <c r="GZ7" s="102"/>
      <c r="HA7" s="102"/>
      <c r="HB7" s="102"/>
      <c r="HC7" s="102"/>
      <c r="HD7" s="102"/>
      <c r="HE7" s="177"/>
      <c r="HF7" s="178"/>
      <c r="HG7" s="102"/>
      <c r="HH7" s="177"/>
      <c r="HI7" s="64">
        <v>4528</v>
      </c>
      <c r="HJ7" s="53">
        <v>4154</v>
      </c>
      <c r="HK7" s="53">
        <v>4872</v>
      </c>
      <c r="HL7" s="77">
        <f>AV7+C7+AX7+AW7</f>
        <v>1440</v>
      </c>
      <c r="HM7" s="77">
        <f>(C7*D7+AV7*BC7+AX7*BC7+AW7*BC7)/1000</f>
        <v>26412</v>
      </c>
      <c r="HN7" s="52"/>
      <c r="HO7" s="183"/>
      <c r="HP7" s="53">
        <v>1373</v>
      </c>
      <c r="HQ7" s="186"/>
      <c r="HR7" s="186"/>
      <c r="HS7" s="186"/>
      <c r="HT7" s="53">
        <v>4520</v>
      </c>
      <c r="HU7" s="153">
        <v>4586</v>
      </c>
      <c r="HV7" s="186"/>
      <c r="HW7" s="186"/>
      <c r="HX7" s="186"/>
      <c r="HY7" s="186"/>
      <c r="HZ7" s="189">
        <v>0.99</v>
      </c>
      <c r="IA7" s="128"/>
      <c r="IB7" s="190">
        <v>310</v>
      </c>
      <c r="IC7" s="191"/>
      <c r="ID7" s="191">
        <v>192</v>
      </c>
      <c r="IE7" s="192">
        <v>0.93</v>
      </c>
      <c r="IF7" s="192">
        <v>0.94</v>
      </c>
      <c r="IG7" s="192">
        <v>0.9</v>
      </c>
      <c r="IH7" s="97">
        <f>GN7*AU7/1000+HP7*HL7/1000+AY7*BC7/1000</f>
        <v>27691.718000000001</v>
      </c>
      <c r="II7" s="97">
        <f>(GN7*AU7/1000+HP7*HL7/1000+AY7*BC7/1000+B7*D7/1000)/(HL7+AU7+AY7+B7)*1000</f>
        <v>2806.7963625948737</v>
      </c>
      <c r="IJ7" s="202">
        <f>20000/(AT7+B7)</f>
        <v>1.4570887367040652</v>
      </c>
      <c r="IK7" s="202">
        <f>II7/IJ7/1000</f>
        <v>1.926304343648862</v>
      </c>
      <c r="IL7" s="202">
        <f t="shared" ref="IL7:IL70" si="22">IH7*IN7/(HT7*AT7/1000)</f>
        <v>0.38699951877756805</v>
      </c>
      <c r="IM7" s="203"/>
      <c r="IN7" s="204">
        <f t="shared" ref="IN7:IN70" si="23">1-IB7/GN7</f>
        <v>0.85188724319159104</v>
      </c>
      <c r="IO7" s="186"/>
      <c r="IP7" s="186"/>
      <c r="IQ7" s="153">
        <v>1392</v>
      </c>
      <c r="IR7" s="153"/>
      <c r="IS7" s="128"/>
      <c r="IT7" s="128"/>
      <c r="IU7" s="128"/>
      <c r="IV7" s="128"/>
      <c r="IW7" s="189">
        <v>0.34</v>
      </c>
      <c r="IX7" s="189"/>
      <c r="IY7" s="48">
        <v>8.58</v>
      </c>
      <c r="IZ7" s="52">
        <v>206</v>
      </c>
      <c r="JA7" s="128">
        <v>1.32</v>
      </c>
      <c r="JB7" s="128">
        <v>0.3</v>
      </c>
      <c r="JC7" s="128">
        <v>212</v>
      </c>
      <c r="JD7" s="97">
        <f t="shared" ref="JD7:JD70" si="24">IB7*AT7/1000</f>
        <v>4180.66</v>
      </c>
      <c r="JE7" s="210">
        <f>11200/AT7</f>
        <v>0.83049087943052058</v>
      </c>
      <c r="JF7" s="210">
        <f t="shared" ref="JF7:JF70" si="25">IB7/JE7/1000</f>
        <v>0.37327321428571431</v>
      </c>
      <c r="JG7" s="210">
        <f t="shared" ref="JG7:JG70" si="26">JD7*JI7/(IQ7*AU7/1000)</f>
        <v>8.200998800615969E-2</v>
      </c>
      <c r="JH7" s="203"/>
      <c r="JI7" s="203">
        <f t="shared" ref="JI7:JI70" si="27">1-IZ7/IB7</f>
        <v>0.3354838709677419</v>
      </c>
      <c r="JJ7" s="212">
        <f>30336/$AU$7</f>
        <v>2.469151880188833</v>
      </c>
      <c r="JK7" s="203">
        <f t="shared" ref="JK7:JK70" si="28">1-IZ7/BC7</f>
        <v>0.98341384863123993</v>
      </c>
      <c r="JL7" s="53"/>
      <c r="JM7" s="213">
        <v>8.4600000000000009</v>
      </c>
      <c r="JN7" s="214">
        <v>48</v>
      </c>
      <c r="JO7" s="213">
        <v>2.95</v>
      </c>
      <c r="JP7" s="213">
        <v>2.25</v>
      </c>
      <c r="JQ7" s="213">
        <v>0.53</v>
      </c>
      <c r="JR7" s="214">
        <v>307</v>
      </c>
      <c r="JS7" s="213">
        <v>0.18</v>
      </c>
      <c r="JT7" s="222"/>
    </row>
    <row r="8" spans="1:281" s="25" customFormat="1" ht="15" customHeight="1">
      <c r="A8" s="50">
        <v>43425</v>
      </c>
      <c r="B8" s="51">
        <v>240</v>
      </c>
      <c r="C8" s="52">
        <v>240</v>
      </c>
      <c r="D8" s="53">
        <v>46336</v>
      </c>
      <c r="E8" s="48">
        <v>5.86</v>
      </c>
      <c r="F8" s="53">
        <v>253</v>
      </c>
      <c r="G8" s="52">
        <v>1.28</v>
      </c>
      <c r="H8" s="52">
        <v>1.75</v>
      </c>
      <c r="I8" s="61">
        <v>64.400000000000006</v>
      </c>
      <c r="J8" s="64"/>
      <c r="K8" s="53">
        <v>2291</v>
      </c>
      <c r="L8" s="48">
        <v>5.3</v>
      </c>
      <c r="M8" s="53">
        <v>15796</v>
      </c>
      <c r="N8" s="53">
        <v>5956</v>
      </c>
      <c r="O8" s="65">
        <v>10.8</v>
      </c>
      <c r="P8" s="65">
        <v>4.1399999999999997</v>
      </c>
      <c r="Q8" s="74">
        <v>253</v>
      </c>
      <c r="R8" s="70">
        <v>22.1</v>
      </c>
      <c r="S8" s="64">
        <v>7852</v>
      </c>
      <c r="T8" s="53">
        <v>5163</v>
      </c>
      <c r="U8" s="52">
        <v>3.44</v>
      </c>
      <c r="V8" s="52"/>
      <c r="W8" s="52">
        <v>14.9</v>
      </c>
      <c r="X8" s="52">
        <v>11.3</v>
      </c>
      <c r="Y8" s="53">
        <v>466</v>
      </c>
      <c r="Z8" s="53">
        <v>5097</v>
      </c>
      <c r="AA8" s="52"/>
      <c r="AB8" s="52"/>
      <c r="AC8" s="77">
        <f t="shared" ref="AC8:AC71" si="29">S8+Y8</f>
        <v>8318</v>
      </c>
      <c r="AD8" s="52"/>
      <c r="AE8" s="52"/>
      <c r="AF8" s="52"/>
      <c r="AG8" s="52"/>
      <c r="AH8" s="61"/>
      <c r="AI8" s="79"/>
      <c r="AJ8" s="52"/>
      <c r="AK8" s="52"/>
      <c r="AL8" s="48">
        <v>8.4600000000000009</v>
      </c>
      <c r="AM8" s="53">
        <v>138367</v>
      </c>
      <c r="AN8" s="52">
        <v>3.66</v>
      </c>
      <c r="AO8" s="52">
        <v>0.42</v>
      </c>
      <c r="AP8" s="53">
        <v>2743</v>
      </c>
      <c r="AQ8" s="83"/>
      <c r="AR8" s="86">
        <f t="shared" ref="AR8:AR71" si="30">AT8+AS8</f>
        <v>13486</v>
      </c>
      <c r="AS8" s="53"/>
      <c r="AT8" s="87">
        <v>13486</v>
      </c>
      <c r="AU8" s="53">
        <f t="shared" ref="AU8:AU19" si="31">AT8-AV8-AW8-AX8-AY8</f>
        <v>12286</v>
      </c>
      <c r="AV8" s="53">
        <v>480</v>
      </c>
      <c r="AW8" s="53">
        <v>240</v>
      </c>
      <c r="AX8" s="53">
        <v>480</v>
      </c>
      <c r="AY8" s="95">
        <v>0</v>
      </c>
      <c r="AZ8" s="96">
        <v>4.93</v>
      </c>
      <c r="BA8" s="53">
        <v>4478</v>
      </c>
      <c r="BB8" s="52">
        <v>62</v>
      </c>
      <c r="BC8" s="53">
        <v>11857</v>
      </c>
      <c r="BD8" s="97">
        <f t="shared" si="0"/>
        <v>10016.752199999997</v>
      </c>
      <c r="BE8" s="102">
        <f t="shared" si="1"/>
        <v>0.84479650839166709</v>
      </c>
      <c r="BF8" s="53">
        <v>5555</v>
      </c>
      <c r="BG8" s="97">
        <f t="shared" si="2"/>
        <v>5927.1849999999995</v>
      </c>
      <c r="BH8" s="102">
        <f t="shared" si="3"/>
        <v>0.49988909504933793</v>
      </c>
      <c r="BI8" s="53">
        <v>482</v>
      </c>
      <c r="BJ8" s="97">
        <f t="shared" si="4"/>
        <v>948.09400000000005</v>
      </c>
      <c r="BK8" s="102">
        <f t="shared" si="5"/>
        <v>7.9960698321666523E-2</v>
      </c>
      <c r="BL8" s="103">
        <v>1274</v>
      </c>
      <c r="BM8" s="97">
        <f t="shared" si="6"/>
        <v>1840.93</v>
      </c>
      <c r="BN8" s="102">
        <f t="shared" si="7"/>
        <v>0.15526102724129207</v>
      </c>
      <c r="BO8" s="53">
        <v>622</v>
      </c>
      <c r="BP8" s="97">
        <f t="shared" si="8"/>
        <v>1280.0759999999998</v>
      </c>
      <c r="BQ8" s="102">
        <f t="shared" si="9"/>
        <v>0.10795951758454919</v>
      </c>
      <c r="BR8" s="53">
        <v>12.3</v>
      </c>
      <c r="BS8" s="105">
        <f t="shared" si="10"/>
        <v>20.467200000000002</v>
      </c>
      <c r="BT8" s="102">
        <f t="shared" si="11"/>
        <v>1.037361895926457E-3</v>
      </c>
      <c r="BU8" s="52">
        <v>8.25</v>
      </c>
      <c r="BV8" s="48">
        <v>9.6300000000000008</v>
      </c>
      <c r="BW8" s="61">
        <v>145</v>
      </c>
      <c r="BX8" s="117">
        <f t="shared" ref="BX8:BX71" si="32">AU8*BC8/1000</f>
        <v>145675.10200000001</v>
      </c>
      <c r="BY8" s="118">
        <f t="shared" ref="BY8:BY71" si="33">BX8/150000</f>
        <v>0.97116734666666671</v>
      </c>
      <c r="BZ8" s="120">
        <v>48.1</v>
      </c>
      <c r="CA8" s="51"/>
      <c r="CB8" s="52">
        <v>5.89</v>
      </c>
      <c r="CC8" s="129">
        <v>7154</v>
      </c>
      <c r="CD8" s="77">
        <f t="shared" ref="CD8:CD71" si="34">(CF8*BC8+GN8*CH8)/CE8</f>
        <v>8056.2711138602081</v>
      </c>
      <c r="CE8" s="77">
        <f t="shared" si="12"/>
        <v>21017</v>
      </c>
      <c r="CF8" s="77">
        <f t="shared" ref="CF8:CF71" si="35">CE8-CH8</f>
        <v>12286</v>
      </c>
      <c r="CG8" s="77">
        <f t="shared" ref="CG8:CG71" si="36">CF8/24</f>
        <v>511.91666666666669</v>
      </c>
      <c r="CH8" s="77">
        <f t="shared" si="13"/>
        <v>8731</v>
      </c>
      <c r="CI8" s="130">
        <f t="shared" ref="CI8:CI71" si="37">CH8/24</f>
        <v>363.79166666666669</v>
      </c>
      <c r="CJ8" s="64">
        <v>3516</v>
      </c>
      <c r="CK8" s="56"/>
      <c r="CL8" s="52">
        <v>7.17</v>
      </c>
      <c r="CM8" s="53">
        <v>2641</v>
      </c>
      <c r="CN8" s="134"/>
      <c r="CO8" s="135">
        <v>3536</v>
      </c>
      <c r="CP8" s="53">
        <v>5872</v>
      </c>
      <c r="CQ8" s="52">
        <v>15.3</v>
      </c>
      <c r="CR8" s="52">
        <v>13</v>
      </c>
      <c r="CS8" s="53">
        <v>4457</v>
      </c>
      <c r="CT8" s="141">
        <f>CS8/(CX8*CY8)</f>
        <v>0.2340849881709145</v>
      </c>
      <c r="CU8" s="142">
        <f t="shared" ref="CU8:CU71" si="38">5026/CJ8</f>
        <v>1.4294653014789533</v>
      </c>
      <c r="CV8" s="142">
        <f t="shared" ref="CV8:CV71" si="39">CX8/5026</f>
        <v>5.6358633578059072</v>
      </c>
      <c r="CW8" s="118">
        <f t="shared" ref="CW8:CW71" si="40">CV8/6</f>
        <v>0.93931055963431787</v>
      </c>
      <c r="CX8" s="143">
        <f>CJ8*CD8/1000</f>
        <v>28325.849236332491</v>
      </c>
      <c r="CY8" s="144">
        <f>1-CM8/CD8</f>
        <v>0.67218084363417729</v>
      </c>
      <c r="CZ8" s="145">
        <f>CJ8*(CF8/CE8)*BC8/1000</f>
        <v>24370.445764476379</v>
      </c>
      <c r="DA8" s="146">
        <f>1-CM8/BC8</f>
        <v>0.77726237665514042</v>
      </c>
      <c r="DB8" s="64">
        <v>3527</v>
      </c>
      <c r="DC8" s="152"/>
      <c r="DD8" s="48">
        <v>7.16</v>
      </c>
      <c r="DE8" s="53">
        <v>2236</v>
      </c>
      <c r="DF8" s="153"/>
      <c r="DG8" s="53">
        <v>3618</v>
      </c>
      <c r="DH8" s="53">
        <v>5472</v>
      </c>
      <c r="DI8" s="52">
        <v>16.3</v>
      </c>
      <c r="DJ8" s="52">
        <v>13</v>
      </c>
      <c r="DK8" s="53">
        <v>7252</v>
      </c>
      <c r="DL8" s="141">
        <f t="shared" ref="DL8:DL71" si="41">DK8/(DP8*DQ8)</f>
        <v>0.35327192170087629</v>
      </c>
      <c r="DM8" s="142">
        <f t="shared" ref="DM8:DM71" si="42">5026/DB8</f>
        <v>1.4250070881769208</v>
      </c>
      <c r="DN8" s="142">
        <f t="shared" ref="DN8:DN71" si="43">DP8/5026</f>
        <v>5.6534954672870983</v>
      </c>
      <c r="DO8" s="118">
        <f t="shared" si="14"/>
        <v>0.94224924454784975</v>
      </c>
      <c r="DP8" s="143">
        <f t="shared" ref="DP8:DP71" si="44">DB8*CD8/1000</f>
        <v>28414.468218584956</v>
      </c>
      <c r="DQ8" s="144">
        <f t="shared" ref="DQ8:DQ71" si="45">1-DE8/CD8</f>
        <v>0.72245224019917476</v>
      </c>
      <c r="DR8" s="145">
        <f t="shared" ref="DR8:DR71" si="46">DB8*(CF8/CE8)*BC8/1000</f>
        <v>24446.690048722459</v>
      </c>
      <c r="DS8" s="146">
        <f t="shared" ref="DS8:DS71" si="47">1-(DE8/BC8)</f>
        <v>0.81141941469174328</v>
      </c>
      <c r="DT8" s="53">
        <v>3491</v>
      </c>
      <c r="DU8" s="74"/>
      <c r="DV8" s="157">
        <v>7.26</v>
      </c>
      <c r="DW8" s="153">
        <v>2554</v>
      </c>
      <c r="DX8" s="53"/>
      <c r="DY8" s="153">
        <v>3532</v>
      </c>
      <c r="DZ8" s="153">
        <v>3836</v>
      </c>
      <c r="EA8" s="152">
        <v>15.6</v>
      </c>
      <c r="EB8" s="128">
        <v>15.2</v>
      </c>
      <c r="EC8" s="53">
        <v>7056</v>
      </c>
      <c r="ED8" s="141">
        <f>EC8/(EH8*EI8)</f>
        <v>0.36733874482494522</v>
      </c>
      <c r="EE8" s="142">
        <f t="shared" ref="EE8:EE71" si="48">5026/DT8</f>
        <v>1.4397020910913778</v>
      </c>
      <c r="EF8" s="142">
        <f t="shared" ref="EF8:EF13" si="49">EH8/5026</f>
        <v>5.5957903817122938</v>
      </c>
      <c r="EG8" s="118">
        <f t="shared" si="15"/>
        <v>0.93263173028538227</v>
      </c>
      <c r="EH8" s="143">
        <f>DT8*CD8/1000</f>
        <v>28124.442458485988</v>
      </c>
      <c r="EI8" s="144">
        <f>1-DW8/CD8</f>
        <v>0.68297988437776935</v>
      </c>
      <c r="EJ8" s="145">
        <f>DT8*(CF8/CE8)*BC8/1000</f>
        <v>24197.163300280725</v>
      </c>
      <c r="EK8" s="146">
        <f>1-DW8/BC8</f>
        <v>0.7845998144555959</v>
      </c>
      <c r="EL8" s="64">
        <v>3490</v>
      </c>
      <c r="EM8" s="56"/>
      <c r="EN8" s="52">
        <v>7.3</v>
      </c>
      <c r="EO8" s="53">
        <v>2577</v>
      </c>
      <c r="EP8" s="134"/>
      <c r="EQ8" s="135">
        <v>3554</v>
      </c>
      <c r="ER8" s="53">
        <v>7010</v>
      </c>
      <c r="ES8" s="52">
        <v>15.8</v>
      </c>
      <c r="ET8" s="52">
        <v>18.899999999999999</v>
      </c>
      <c r="EU8" s="53">
        <v>5404</v>
      </c>
      <c r="EV8" s="141">
        <f t="shared" ref="EV8:EV71" si="50">EU8/(EZ8*FA8)</f>
        <v>0.28259672438019334</v>
      </c>
      <c r="EW8" s="142">
        <f t="shared" ref="EW8:EW71" si="51">5026/EL8</f>
        <v>1.4401146131805158</v>
      </c>
      <c r="EX8" s="142">
        <f t="shared" ref="EX8:EX71" si="52">EZ8/5026</f>
        <v>5.5941874626685486</v>
      </c>
      <c r="EY8" s="118">
        <f t="shared" si="16"/>
        <v>0.93236457711142473</v>
      </c>
      <c r="EZ8" s="143">
        <f t="shared" ref="EZ8:EZ71" si="53">EL8*CD8/1000</f>
        <v>28116.386187372125</v>
      </c>
      <c r="FA8" s="144">
        <f t="shared" ref="FA8:FA71" si="54">1-EO8/CD8</f>
        <v>0.68012496556049795</v>
      </c>
      <c r="FB8" s="145">
        <f t="shared" ref="FB8:FB71" si="55">EL8*(CF8/CE8)*BC8/1000</f>
        <v>24190.232001712899</v>
      </c>
      <c r="FC8" s="146">
        <f t="shared" ref="FC8:FC71" si="56">1-EO8/BC8</f>
        <v>0.78266003204857892</v>
      </c>
      <c r="FD8" s="64">
        <v>3509</v>
      </c>
      <c r="FE8" s="56"/>
      <c r="FF8" s="52">
        <v>7.34</v>
      </c>
      <c r="FG8" s="53">
        <v>2033</v>
      </c>
      <c r="FH8" s="134"/>
      <c r="FI8" s="135">
        <v>3676</v>
      </c>
      <c r="FJ8" s="53">
        <v>6266</v>
      </c>
      <c r="FK8" s="52">
        <v>17.100000000000001</v>
      </c>
      <c r="FL8" s="52">
        <v>18.899999999999999</v>
      </c>
      <c r="FM8" s="53">
        <v>8459</v>
      </c>
      <c r="FN8" s="141">
        <f t="shared" ref="FN8:FN71" si="57">FM8/(FR8*FS8)</f>
        <v>0.40022410773820921</v>
      </c>
      <c r="FO8" s="142">
        <f t="shared" ref="FO8:FO71" si="58">5026/FD8</f>
        <v>1.4323168994015389</v>
      </c>
      <c r="FP8" s="142">
        <f t="shared" ref="FP8:FP71" si="59">FR8/5026</f>
        <v>5.6246429244996961</v>
      </c>
      <c r="FQ8" s="118">
        <f t="shared" si="17"/>
        <v>0.93744048741661601</v>
      </c>
      <c r="FR8" s="143">
        <f t="shared" ref="FR8:FR71" si="60">FD8*CD8/1000</f>
        <v>28269.45533853547</v>
      </c>
      <c r="FS8" s="144">
        <f t="shared" ref="FS8:FS71" si="61">1-FG8/CD8</f>
        <v>0.74765000193422282</v>
      </c>
      <c r="FT8" s="145">
        <f t="shared" ref="FT8:FT71" si="62">FD8*(CF8/CE8)*BC8/1000</f>
        <v>24321.926674501592</v>
      </c>
      <c r="FU8" s="146">
        <f t="shared" ref="FU8:FU71" si="63">1-FG8/BC8</f>
        <v>0.82854010289280589</v>
      </c>
      <c r="FV8" s="64">
        <v>3484</v>
      </c>
      <c r="FW8" s="73"/>
      <c r="FX8" s="52">
        <v>7.36</v>
      </c>
      <c r="FY8" s="53">
        <v>1980</v>
      </c>
      <c r="FZ8" s="134"/>
      <c r="GA8" s="135">
        <v>3666</v>
      </c>
      <c r="GB8" s="53">
        <v>7344</v>
      </c>
      <c r="GC8" s="52">
        <v>16.7</v>
      </c>
      <c r="GD8" s="52">
        <v>20.3</v>
      </c>
      <c r="GE8" s="53">
        <v>11308</v>
      </c>
      <c r="GF8" s="141">
        <f t="shared" ref="GF8:GF71" si="64">GE8/(GJ8*GK8)</f>
        <v>0.534158950955958</v>
      </c>
      <c r="GG8" s="142">
        <f t="shared" ref="GG8:GG71" si="65">5026/FV8</f>
        <v>1.4425947187141217</v>
      </c>
      <c r="GH8" s="142">
        <f t="shared" ref="GH8:GH71" si="66">GJ8/5026</f>
        <v>5.5845699484060809</v>
      </c>
      <c r="GI8" s="118">
        <f t="shared" si="18"/>
        <v>0.93076165806768019</v>
      </c>
      <c r="GJ8" s="143">
        <f t="shared" ref="GJ8:GJ71" si="67">FV8*CD8/1000</f>
        <v>28068.048560688963</v>
      </c>
      <c r="GK8" s="144">
        <f t="shared" ref="GK8:GK71" si="68">1-FY8/CD8</f>
        <v>0.75422872790445705</v>
      </c>
      <c r="GL8" s="145">
        <f t="shared" ref="GL8:GL71" si="69">FV8*(CF8/CE8)*BC8/1000</f>
        <v>24148.644210305945</v>
      </c>
      <c r="GM8" s="146">
        <f t="shared" ref="GM8:GM71" si="70">1-FY8/BC8</f>
        <v>0.83301003626549719</v>
      </c>
      <c r="GN8" s="166">
        <v>2708</v>
      </c>
      <c r="GO8" s="97">
        <f t="shared" si="19"/>
        <v>2336.869629347671</v>
      </c>
      <c r="GP8" s="53"/>
      <c r="GQ8" s="53"/>
      <c r="GR8" s="102">
        <f t="shared" si="20"/>
        <v>1</v>
      </c>
      <c r="GS8" s="53"/>
      <c r="GT8" s="102">
        <f t="shared" si="21"/>
        <v>1</v>
      </c>
      <c r="GU8" s="53"/>
      <c r="GV8" s="102"/>
      <c r="GW8" s="170"/>
      <c r="GX8" s="102"/>
      <c r="GY8" s="170"/>
      <c r="GZ8" s="102"/>
      <c r="HA8" s="102"/>
      <c r="HB8" s="102"/>
      <c r="HC8" s="102"/>
      <c r="HD8" s="102"/>
      <c r="HE8" s="177"/>
      <c r="HF8" s="178"/>
      <c r="HG8" s="102"/>
      <c r="HH8" s="177"/>
      <c r="HI8" s="64"/>
      <c r="HJ8" s="53"/>
      <c r="HK8" s="53"/>
      <c r="HL8" s="77">
        <f>AV8+C8+AX8+AW8</f>
        <v>1440</v>
      </c>
      <c r="HM8" s="77">
        <f t="shared" ref="HM8:HM71" si="71">(C8*D8+AV8*BC8+AX8*BC8+AW8*BC8)/1000</f>
        <v>25349.040000000001</v>
      </c>
      <c r="HN8" s="52"/>
      <c r="HO8" s="183"/>
      <c r="HP8" s="53">
        <v>1175</v>
      </c>
      <c r="HQ8" s="186"/>
      <c r="HR8" s="186"/>
      <c r="HS8" s="186"/>
      <c r="HT8" s="53">
        <v>2308</v>
      </c>
      <c r="HU8" s="153"/>
      <c r="HV8" s="186"/>
      <c r="HW8" s="186"/>
      <c r="HX8" s="186"/>
      <c r="HY8" s="186"/>
      <c r="HZ8" s="189"/>
      <c r="IA8" s="128"/>
      <c r="IB8" s="190">
        <v>290</v>
      </c>
      <c r="IC8" s="191"/>
      <c r="ID8" s="191"/>
      <c r="IE8" s="192"/>
      <c r="IF8" s="192"/>
      <c r="IG8" s="192"/>
      <c r="IH8" s="97">
        <f t="shared" ref="IH8:IH71" si="72">GN8*AU8/1000+HP8*HL8/1000+AY8*BC8/1000</f>
        <v>34962.487999999998</v>
      </c>
      <c r="II8" s="97">
        <f>(GN8*AU8/1000+HP8*HL8/1000+AY8*BC8/1000+B8*D8/1000)/(HL8+AU8+AY8+B8)*1000</f>
        <v>3299.6654732922811</v>
      </c>
      <c r="IJ8" s="202">
        <f>20000/(AT8+B8)</f>
        <v>1.4570887367040652</v>
      </c>
      <c r="IK8" s="202">
        <f t="shared" ref="IK8" si="73">II8/IJ8/1000</f>
        <v>2.2645604143204929</v>
      </c>
      <c r="IL8" s="202">
        <f t="shared" si="22"/>
        <v>1.0029770762031571</v>
      </c>
      <c r="IM8" s="203"/>
      <c r="IN8" s="204">
        <f t="shared" si="23"/>
        <v>0.89290989660265874</v>
      </c>
      <c r="IO8" s="186"/>
      <c r="IP8" s="186"/>
      <c r="IQ8" s="153">
        <v>1479</v>
      </c>
      <c r="IR8" s="153"/>
      <c r="IS8" s="128"/>
      <c r="IT8" s="128"/>
      <c r="IU8" s="128"/>
      <c r="IV8" s="128"/>
      <c r="IW8" s="189"/>
      <c r="IX8" s="189">
        <v>0.33</v>
      </c>
      <c r="IY8" s="48"/>
      <c r="IZ8" s="52">
        <v>171</v>
      </c>
      <c r="JA8" s="128"/>
      <c r="JB8" s="128"/>
      <c r="JC8" s="128"/>
      <c r="JD8" s="97">
        <f t="shared" si="24"/>
        <v>3910.94</v>
      </c>
      <c r="JE8" s="210">
        <f t="shared" ref="JE8:JE38" si="74">11200/AT8</f>
        <v>0.83049087943052058</v>
      </c>
      <c r="JF8" s="210">
        <f t="shared" si="25"/>
        <v>0.34919107142857142</v>
      </c>
      <c r="JG8" s="210">
        <f t="shared" si="26"/>
        <v>8.8318448622018167E-2</v>
      </c>
      <c r="JH8" s="203"/>
      <c r="JI8" s="203">
        <f t="shared" si="27"/>
        <v>0.41034482758620694</v>
      </c>
      <c r="JJ8" s="212">
        <f t="shared" ref="JJ8:JJ71" si="75">30336/$AU$7</f>
        <v>2.469151880188833</v>
      </c>
      <c r="JK8" s="203">
        <f t="shared" si="28"/>
        <v>0.98557813949565654</v>
      </c>
      <c r="JL8" s="53">
        <v>15269</v>
      </c>
      <c r="JM8" s="213">
        <v>8.59</v>
      </c>
      <c r="JN8" s="214">
        <v>294</v>
      </c>
      <c r="JO8" s="213">
        <v>0.8</v>
      </c>
      <c r="JP8" s="213">
        <v>1.71</v>
      </c>
      <c r="JQ8" s="213">
        <v>0.33</v>
      </c>
      <c r="JR8" s="214">
        <v>223</v>
      </c>
      <c r="JS8" s="213">
        <v>0.2</v>
      </c>
      <c r="JT8" s="222"/>
    </row>
    <row r="9" spans="1:281" s="25" customFormat="1" ht="15" customHeight="1">
      <c r="A9" s="50">
        <v>43426</v>
      </c>
      <c r="B9" s="51">
        <v>240</v>
      </c>
      <c r="C9" s="52">
        <v>240</v>
      </c>
      <c r="D9" s="53">
        <v>50898</v>
      </c>
      <c r="E9" s="48">
        <v>10.050000000000001</v>
      </c>
      <c r="F9" s="53">
        <v>1034</v>
      </c>
      <c r="G9" s="52">
        <v>1.39</v>
      </c>
      <c r="H9" s="52">
        <v>0.46</v>
      </c>
      <c r="I9" s="61">
        <v>64.099999999999994</v>
      </c>
      <c r="J9" s="64"/>
      <c r="K9" s="53">
        <v>1457</v>
      </c>
      <c r="L9" s="48">
        <v>5.07</v>
      </c>
      <c r="M9" s="53">
        <v>16439</v>
      </c>
      <c r="N9" s="53">
        <v>5709</v>
      </c>
      <c r="O9" s="65">
        <v>14</v>
      </c>
      <c r="P9" s="65">
        <v>5.04</v>
      </c>
      <c r="Q9" s="74">
        <v>283</v>
      </c>
      <c r="R9" s="70">
        <v>20.3</v>
      </c>
      <c r="S9" s="64">
        <v>8148</v>
      </c>
      <c r="T9" s="53">
        <v>5013</v>
      </c>
      <c r="U9" s="52">
        <v>2.98</v>
      </c>
      <c r="V9" s="52">
        <v>32.4</v>
      </c>
      <c r="W9" s="52">
        <v>14.9</v>
      </c>
      <c r="X9" s="52">
        <v>11</v>
      </c>
      <c r="Y9" s="53">
        <v>500</v>
      </c>
      <c r="Z9" s="53">
        <v>24902</v>
      </c>
      <c r="AA9" s="52"/>
      <c r="AB9" s="52"/>
      <c r="AC9" s="77">
        <f t="shared" si="29"/>
        <v>8648</v>
      </c>
      <c r="AD9" s="52"/>
      <c r="AE9" s="52"/>
      <c r="AF9" s="52"/>
      <c r="AG9" s="52"/>
      <c r="AH9" s="61"/>
      <c r="AI9" s="79"/>
      <c r="AJ9" s="52"/>
      <c r="AK9" s="52"/>
      <c r="AL9" s="48">
        <v>8.42</v>
      </c>
      <c r="AM9" s="53">
        <v>168251</v>
      </c>
      <c r="AN9" s="52">
        <v>8.8800000000000008</v>
      </c>
      <c r="AO9" s="52">
        <v>1.1200000000000001</v>
      </c>
      <c r="AP9" s="53">
        <v>2514</v>
      </c>
      <c r="AQ9" s="83"/>
      <c r="AR9" s="86">
        <f t="shared" si="30"/>
        <v>13774</v>
      </c>
      <c r="AS9" s="53"/>
      <c r="AT9" s="87">
        <v>13774</v>
      </c>
      <c r="AU9" s="53">
        <f t="shared" si="31"/>
        <v>12574</v>
      </c>
      <c r="AV9" s="53">
        <v>480</v>
      </c>
      <c r="AW9" s="53">
        <v>240</v>
      </c>
      <c r="AX9" s="53">
        <v>480</v>
      </c>
      <c r="AY9" s="95">
        <v>0</v>
      </c>
      <c r="AZ9" s="96">
        <v>4.93</v>
      </c>
      <c r="BA9" s="53">
        <v>4478</v>
      </c>
      <c r="BB9" s="52">
        <v>62</v>
      </c>
      <c r="BC9" s="53">
        <v>13890</v>
      </c>
      <c r="BD9" s="97">
        <f t="shared" si="0"/>
        <v>10989.253000000001</v>
      </c>
      <c r="BE9" s="102">
        <f t="shared" si="1"/>
        <v>0.79116292296616275</v>
      </c>
      <c r="BF9" s="53">
        <v>5856</v>
      </c>
      <c r="BG9" s="97">
        <f t="shared" si="2"/>
        <v>6248.3519999999999</v>
      </c>
      <c r="BH9" s="102">
        <f t="shared" si="3"/>
        <v>0.44984535637149026</v>
      </c>
      <c r="BI9" s="53">
        <v>543</v>
      </c>
      <c r="BJ9" s="97">
        <f t="shared" si="4"/>
        <v>1068.0810000000001</v>
      </c>
      <c r="BK9" s="102">
        <f t="shared" si="5"/>
        <v>7.689568034557237E-2</v>
      </c>
      <c r="BL9" s="103">
        <v>1572</v>
      </c>
      <c r="BM9" s="97">
        <f t="shared" si="6"/>
        <v>2271.54</v>
      </c>
      <c r="BN9" s="102">
        <f t="shared" si="7"/>
        <v>0.16353779697624191</v>
      </c>
      <c r="BO9" s="53">
        <v>672</v>
      </c>
      <c r="BP9" s="97">
        <f t="shared" si="8"/>
        <v>1382.9759999999999</v>
      </c>
      <c r="BQ9" s="102">
        <f t="shared" si="9"/>
        <v>9.956630669546436E-2</v>
      </c>
      <c r="BR9" s="53">
        <v>11</v>
      </c>
      <c r="BS9" s="105">
        <f t="shared" si="10"/>
        <v>18.303999999999998</v>
      </c>
      <c r="BT9" s="102">
        <f t="shared" si="11"/>
        <v>7.9193664506839456E-4</v>
      </c>
      <c r="BU9" s="52">
        <v>10.5</v>
      </c>
      <c r="BV9" s="48">
        <v>10.6</v>
      </c>
      <c r="BW9" s="61">
        <v>143</v>
      </c>
      <c r="BX9" s="117">
        <f t="shared" si="32"/>
        <v>174652.86</v>
      </c>
      <c r="BY9" s="118">
        <f t="shared" si="33"/>
        <v>1.1643523999999998</v>
      </c>
      <c r="BZ9" s="120">
        <v>47.9</v>
      </c>
      <c r="CA9" s="51"/>
      <c r="CB9" s="52">
        <v>5.75</v>
      </c>
      <c r="CC9" s="129">
        <v>7949</v>
      </c>
      <c r="CD9" s="77">
        <f t="shared" si="34"/>
        <v>9280.6109573619779</v>
      </c>
      <c r="CE9" s="77">
        <f t="shared" si="12"/>
        <v>21319</v>
      </c>
      <c r="CF9" s="77">
        <f t="shared" si="35"/>
        <v>12574</v>
      </c>
      <c r="CG9" s="77">
        <f t="shared" si="36"/>
        <v>523.91666666666663</v>
      </c>
      <c r="CH9" s="77">
        <f t="shared" si="13"/>
        <v>8745</v>
      </c>
      <c r="CI9" s="130">
        <f t="shared" si="37"/>
        <v>364.375</v>
      </c>
      <c r="CJ9" s="64">
        <v>3558</v>
      </c>
      <c r="CK9" s="56"/>
      <c r="CL9" s="52">
        <v>7.5</v>
      </c>
      <c r="CM9" s="53">
        <v>3045</v>
      </c>
      <c r="CN9" s="134"/>
      <c r="CO9" s="135">
        <v>3546</v>
      </c>
      <c r="CP9" s="53">
        <v>5784</v>
      </c>
      <c r="CQ9" s="52">
        <v>16.2</v>
      </c>
      <c r="CR9" s="52">
        <v>25.7</v>
      </c>
      <c r="CS9" s="53">
        <v>4331</v>
      </c>
      <c r="CT9" s="141">
        <f>CS9/(CX9*CY9)</f>
        <v>0.19521052455233986</v>
      </c>
      <c r="CU9" s="142">
        <f t="shared" si="38"/>
        <v>1.4125913434513773</v>
      </c>
      <c r="CV9" s="142">
        <f t="shared" si="39"/>
        <v>6.5699191775355983</v>
      </c>
      <c r="CW9" s="118">
        <f t="shared" si="40"/>
        <v>1.0949865295892665</v>
      </c>
      <c r="CX9" s="143">
        <f>CJ9*CD9/1000</f>
        <v>33020.413786293917</v>
      </c>
      <c r="CY9" s="144">
        <f>1-CM9/CD9</f>
        <v>0.67189660098999093</v>
      </c>
      <c r="CZ9" s="145">
        <f>CJ9*(CF9/CE9)*BC9/1000</f>
        <v>29148.406392419911</v>
      </c>
      <c r="DA9" s="146">
        <f>1-CM9/BC9</f>
        <v>0.78077753779697623</v>
      </c>
      <c r="DB9" s="64">
        <v>3554</v>
      </c>
      <c r="DC9" s="152"/>
      <c r="DD9" s="48">
        <v>7.37</v>
      </c>
      <c r="DE9" s="53">
        <v>2631</v>
      </c>
      <c r="DF9" s="153"/>
      <c r="DG9" s="53">
        <v>3623</v>
      </c>
      <c r="DH9" s="53">
        <v>5358</v>
      </c>
      <c r="DI9" s="52">
        <v>15.4</v>
      </c>
      <c r="DJ9" s="52">
        <v>24.5</v>
      </c>
      <c r="DK9" s="53">
        <v>6901</v>
      </c>
      <c r="DL9" s="141">
        <f t="shared" si="41"/>
        <v>0.2920104319785492</v>
      </c>
      <c r="DM9" s="142">
        <f t="shared" si="42"/>
        <v>1.4141812042768711</v>
      </c>
      <c r="DN9" s="142">
        <f t="shared" si="43"/>
        <v>6.5625330963916575</v>
      </c>
      <c r="DO9" s="118">
        <f t="shared" si="14"/>
        <v>1.0937555160652763</v>
      </c>
      <c r="DP9" s="143">
        <f t="shared" si="44"/>
        <v>32983.291342464472</v>
      </c>
      <c r="DQ9" s="144">
        <f t="shared" si="45"/>
        <v>0.71650573307213983</v>
      </c>
      <c r="DR9" s="145">
        <f t="shared" si="46"/>
        <v>29115.636964210327</v>
      </c>
      <c r="DS9" s="146">
        <f t="shared" si="47"/>
        <v>0.81058315334773212</v>
      </c>
      <c r="DT9" s="53">
        <v>3558</v>
      </c>
      <c r="DU9" s="74"/>
      <c r="DV9" s="157">
        <v>7.29</v>
      </c>
      <c r="DW9" s="153">
        <v>3156</v>
      </c>
      <c r="DX9" s="53"/>
      <c r="DY9" s="153">
        <v>3445</v>
      </c>
      <c r="DZ9" s="153">
        <v>4472</v>
      </c>
      <c r="EA9" s="152">
        <v>16.600000000000001</v>
      </c>
      <c r="EB9" s="128">
        <v>25.1</v>
      </c>
      <c r="EC9" s="53">
        <v>7080</v>
      </c>
      <c r="ED9" s="141">
        <f>EC9/(EH9*EI9)</f>
        <v>0.32489932340326722</v>
      </c>
      <c r="EE9" s="142">
        <f t="shared" si="48"/>
        <v>1.4125913434513773</v>
      </c>
      <c r="EF9" s="142">
        <f t="shared" si="49"/>
        <v>6.5699191775355983</v>
      </c>
      <c r="EG9" s="118">
        <f t="shared" si="15"/>
        <v>1.0949865295892665</v>
      </c>
      <c r="EH9" s="143">
        <f>DT9*CD9/1000</f>
        <v>33020.413786293917</v>
      </c>
      <c r="EI9" s="144">
        <f>1-DW9/CD9</f>
        <v>0.65993618151869005</v>
      </c>
      <c r="EJ9" s="145">
        <f>DT9*(CF9/CE9)*BC9/1000</f>
        <v>29148.406392419911</v>
      </c>
      <c r="EK9" s="146">
        <f>1-DW9/BC9</f>
        <v>0.77278617710583153</v>
      </c>
      <c r="EL9" s="64">
        <v>3558</v>
      </c>
      <c r="EM9" s="56"/>
      <c r="EN9" s="52">
        <v>7.25</v>
      </c>
      <c r="EO9" s="53">
        <v>3013</v>
      </c>
      <c r="EP9" s="134"/>
      <c r="EQ9" s="135">
        <v>3581</v>
      </c>
      <c r="ER9" s="53">
        <v>6236</v>
      </c>
      <c r="ES9" s="52">
        <v>15.7</v>
      </c>
      <c r="ET9" s="52">
        <v>21.7</v>
      </c>
      <c r="EU9" s="53">
        <v>5330</v>
      </c>
      <c r="EV9" s="141">
        <f t="shared" si="50"/>
        <v>0.23901174032286149</v>
      </c>
      <c r="EW9" s="142">
        <f t="shared" si="51"/>
        <v>1.4125913434513773</v>
      </c>
      <c r="EX9" s="142">
        <f t="shared" si="52"/>
        <v>6.5699191775355983</v>
      </c>
      <c r="EY9" s="118">
        <f t="shared" si="16"/>
        <v>1.0949865295892665</v>
      </c>
      <c r="EZ9" s="143">
        <f t="shared" si="53"/>
        <v>33020.413786293917</v>
      </c>
      <c r="FA9" s="144">
        <f t="shared" si="54"/>
        <v>0.67534464984658205</v>
      </c>
      <c r="FB9" s="145">
        <f t="shared" si="55"/>
        <v>29148.406392419911</v>
      </c>
      <c r="FC9" s="146">
        <f t="shared" si="56"/>
        <v>0.7830813534917207</v>
      </c>
      <c r="FD9" s="64">
        <v>3545</v>
      </c>
      <c r="FE9" s="56"/>
      <c r="FF9" s="52">
        <v>7.66</v>
      </c>
      <c r="FG9" s="53">
        <v>2381</v>
      </c>
      <c r="FH9" s="134"/>
      <c r="FI9" s="135">
        <v>3744</v>
      </c>
      <c r="FJ9" s="53">
        <v>4154</v>
      </c>
      <c r="FK9" s="52">
        <v>17.3</v>
      </c>
      <c r="FL9" s="52">
        <v>22.7</v>
      </c>
      <c r="FM9" s="53">
        <v>7753</v>
      </c>
      <c r="FN9" s="141">
        <f t="shared" si="57"/>
        <v>0.31697786888975532</v>
      </c>
      <c r="FO9" s="142">
        <f t="shared" si="58"/>
        <v>1.417771509167842</v>
      </c>
      <c r="FP9" s="142">
        <f t="shared" si="59"/>
        <v>6.5459144138177896</v>
      </c>
      <c r="FQ9" s="118">
        <f t="shared" si="17"/>
        <v>1.0909857356362982</v>
      </c>
      <c r="FR9" s="143">
        <f t="shared" si="60"/>
        <v>32899.76584384821</v>
      </c>
      <c r="FS9" s="144">
        <f t="shared" si="61"/>
        <v>0.74344361476425891</v>
      </c>
      <c r="FT9" s="145">
        <f t="shared" si="62"/>
        <v>29041.905750738781</v>
      </c>
      <c r="FU9" s="146">
        <f t="shared" si="63"/>
        <v>0.82858171346292298</v>
      </c>
      <c r="FV9" s="64">
        <v>3546</v>
      </c>
      <c r="FW9" s="73"/>
      <c r="FX9" s="52">
        <v>7.45</v>
      </c>
      <c r="FY9" s="53">
        <v>2350</v>
      </c>
      <c r="FZ9" s="134"/>
      <c r="GA9" s="135">
        <v>3735</v>
      </c>
      <c r="GB9" s="53">
        <v>6634</v>
      </c>
      <c r="GC9" s="52">
        <v>16.600000000000001</v>
      </c>
      <c r="GD9" s="52">
        <v>26.7</v>
      </c>
      <c r="GE9" s="53">
        <v>10580</v>
      </c>
      <c r="GF9" s="141">
        <f t="shared" si="64"/>
        <v>0.43050224004419535</v>
      </c>
      <c r="GG9" s="142">
        <f t="shared" si="65"/>
        <v>1.4173716864072194</v>
      </c>
      <c r="GH9" s="142">
        <f t="shared" si="66"/>
        <v>6.547760934103775</v>
      </c>
      <c r="GI9" s="118">
        <f t="shared" si="18"/>
        <v>1.0912934890172958</v>
      </c>
      <c r="GJ9" s="143">
        <f t="shared" si="67"/>
        <v>32909.046454805575</v>
      </c>
      <c r="GK9" s="144">
        <f t="shared" si="68"/>
        <v>0.74678391209408157</v>
      </c>
      <c r="GL9" s="145">
        <f t="shared" si="69"/>
        <v>29050.098107791178</v>
      </c>
      <c r="GM9" s="146">
        <f t="shared" si="70"/>
        <v>0.83081353491720666</v>
      </c>
      <c r="GN9" s="166">
        <v>2653</v>
      </c>
      <c r="GO9" s="97">
        <f t="shared" si="19"/>
        <v>2763.1563863220599</v>
      </c>
      <c r="GP9" s="53"/>
      <c r="GQ9" s="53"/>
      <c r="GR9" s="102">
        <f t="shared" si="20"/>
        <v>1</v>
      </c>
      <c r="GS9" s="53"/>
      <c r="GT9" s="102">
        <f t="shared" si="21"/>
        <v>1</v>
      </c>
      <c r="GU9" s="53"/>
      <c r="GV9" s="102"/>
      <c r="GW9" s="170"/>
      <c r="GX9" s="102"/>
      <c r="GY9" s="170"/>
      <c r="GZ9" s="102"/>
      <c r="HA9" s="102"/>
      <c r="HB9" s="102"/>
      <c r="HC9" s="102"/>
      <c r="HD9" s="102"/>
      <c r="HE9" s="177"/>
      <c r="HF9" s="178"/>
      <c r="HG9" s="102"/>
      <c r="HH9" s="177"/>
      <c r="HI9" s="64">
        <v>3490</v>
      </c>
      <c r="HJ9" s="53">
        <v>4110</v>
      </c>
      <c r="HK9" s="53">
        <v>4826</v>
      </c>
      <c r="HL9" s="77">
        <f t="shared" ref="HL9:HL72" si="76">AV9+C9+AX9+AW9</f>
        <v>1440</v>
      </c>
      <c r="HM9" s="77">
        <f t="shared" si="71"/>
        <v>28883.52</v>
      </c>
      <c r="HN9" s="52"/>
      <c r="HO9" s="183"/>
      <c r="HP9" s="53">
        <v>1190</v>
      </c>
      <c r="HQ9" s="186"/>
      <c r="HR9" s="186"/>
      <c r="HS9" s="186"/>
      <c r="HT9" s="53">
        <v>3893</v>
      </c>
      <c r="HU9" s="153">
        <v>3554</v>
      </c>
      <c r="HV9" s="186"/>
      <c r="HW9" s="186"/>
      <c r="HX9" s="186"/>
      <c r="HY9" s="186"/>
      <c r="HZ9" s="189">
        <v>98</v>
      </c>
      <c r="IA9" s="128"/>
      <c r="IB9" s="190">
        <v>312</v>
      </c>
      <c r="IC9" s="191"/>
      <c r="ID9" s="191">
        <v>14</v>
      </c>
      <c r="IE9" s="192">
        <v>2.0099999999999998</v>
      </c>
      <c r="IF9" s="192">
        <v>1.67</v>
      </c>
      <c r="IG9" s="192">
        <v>0.83</v>
      </c>
      <c r="IH9" s="97">
        <f t="shared" si="72"/>
        <v>35072.421999999999</v>
      </c>
      <c r="II9" s="97">
        <f t="shared" ref="II9:II72" si="77">(GN9*AU9/1000+HP9*HL9/1000+AY9*BC9/1000+B9*D9/1000)/(HL9+AU9+AY9+B9)*1000</f>
        <v>3317.520836256489</v>
      </c>
      <c r="IJ9" s="202">
        <f t="shared" ref="IJ9:IJ72" si="78">20000/(AT9+B9)</f>
        <v>1.4271442842871414</v>
      </c>
      <c r="IK9" s="202">
        <f t="shared" ref="IK9:IK10" si="79">II9/IJ9/1000</f>
        <v>2.324586849964922</v>
      </c>
      <c r="IL9" s="202">
        <f t="shared" si="22"/>
        <v>0.57714566687058555</v>
      </c>
      <c r="IM9" s="203"/>
      <c r="IN9" s="204">
        <f t="shared" si="23"/>
        <v>0.88239728609121748</v>
      </c>
      <c r="IO9" s="186"/>
      <c r="IP9" s="186"/>
      <c r="IQ9" s="153">
        <v>1083</v>
      </c>
      <c r="IR9" s="153"/>
      <c r="IS9" s="128"/>
      <c r="IT9" s="328"/>
      <c r="IU9" s="128"/>
      <c r="IV9" s="128"/>
      <c r="IW9" s="189">
        <v>0.23</v>
      </c>
      <c r="IX9" s="189"/>
      <c r="IY9" s="48"/>
      <c r="IZ9" s="52">
        <v>190</v>
      </c>
      <c r="JA9" s="128">
        <v>2.25</v>
      </c>
      <c r="JB9" s="128">
        <v>0.75</v>
      </c>
      <c r="JC9" s="128">
        <v>199</v>
      </c>
      <c r="JD9" s="97">
        <f t="shared" si="24"/>
        <v>4297.4880000000003</v>
      </c>
      <c r="JE9" s="210">
        <f t="shared" si="74"/>
        <v>0.81312617975896617</v>
      </c>
      <c r="JF9" s="210">
        <f t="shared" si="25"/>
        <v>0.38370428571428572</v>
      </c>
      <c r="JG9" s="210">
        <f t="shared" si="26"/>
        <v>0.12340080610137939</v>
      </c>
      <c r="JH9" s="203"/>
      <c r="JI9" s="203">
        <f t="shared" si="27"/>
        <v>0.39102564102564108</v>
      </c>
      <c r="JJ9" s="212">
        <f t="shared" si="75"/>
        <v>2.469151880188833</v>
      </c>
      <c r="JK9" s="203">
        <f t="shared" si="28"/>
        <v>0.98632109431245496</v>
      </c>
      <c r="JL9" s="53">
        <v>15269</v>
      </c>
      <c r="JM9" s="213">
        <v>8.58</v>
      </c>
      <c r="JN9" s="214">
        <v>37</v>
      </c>
      <c r="JO9" s="213">
        <v>2.57</v>
      </c>
      <c r="JP9" s="213">
        <v>2.48</v>
      </c>
      <c r="JQ9" s="213">
        <v>0.47</v>
      </c>
      <c r="JR9" s="214">
        <v>337</v>
      </c>
      <c r="JS9" s="213">
        <v>0.2</v>
      </c>
      <c r="JT9" s="222"/>
    </row>
    <row r="10" spans="1:281" s="25" customFormat="1" ht="15" customHeight="1">
      <c r="A10" s="50">
        <v>43427</v>
      </c>
      <c r="B10" s="51">
        <v>240</v>
      </c>
      <c r="C10" s="52">
        <v>240</v>
      </c>
      <c r="D10" s="53">
        <v>40933</v>
      </c>
      <c r="E10" s="48">
        <v>10.01</v>
      </c>
      <c r="F10" s="53">
        <v>964</v>
      </c>
      <c r="G10" s="52">
        <v>1.85</v>
      </c>
      <c r="H10" s="52">
        <v>0.78</v>
      </c>
      <c r="I10" s="61">
        <v>63.7</v>
      </c>
      <c r="J10" s="64"/>
      <c r="K10" s="53">
        <v>1395</v>
      </c>
      <c r="L10" s="48">
        <v>5.0199999999999996</v>
      </c>
      <c r="M10" s="53">
        <v>14851</v>
      </c>
      <c r="N10" s="53">
        <v>5170</v>
      </c>
      <c r="O10" s="65">
        <v>9.23</v>
      </c>
      <c r="P10" s="65">
        <v>3.24</v>
      </c>
      <c r="Q10" s="74">
        <v>164</v>
      </c>
      <c r="R10" s="70">
        <v>21.2</v>
      </c>
      <c r="S10" s="64">
        <v>8311</v>
      </c>
      <c r="T10" s="53">
        <v>5169</v>
      </c>
      <c r="U10" s="52">
        <v>3.09</v>
      </c>
      <c r="V10" s="52">
        <v>31.3</v>
      </c>
      <c r="W10" s="52">
        <v>14.5</v>
      </c>
      <c r="X10" s="52">
        <v>11.8</v>
      </c>
      <c r="Y10" s="53">
        <v>574</v>
      </c>
      <c r="Z10" s="53">
        <v>22574</v>
      </c>
      <c r="AA10" s="52"/>
      <c r="AB10" s="52"/>
      <c r="AC10" s="77">
        <f t="shared" si="29"/>
        <v>8885</v>
      </c>
      <c r="AD10" s="52"/>
      <c r="AE10" s="52"/>
      <c r="AF10" s="52"/>
      <c r="AG10" s="52"/>
      <c r="AH10" s="61"/>
      <c r="AI10" s="79"/>
      <c r="AJ10" s="52"/>
      <c r="AK10" s="52"/>
      <c r="AL10" s="48">
        <v>8.49</v>
      </c>
      <c r="AM10" s="53">
        <v>158154</v>
      </c>
      <c r="AN10" s="52">
        <v>3.6</v>
      </c>
      <c r="AO10" s="52">
        <v>0.41</v>
      </c>
      <c r="AP10" s="53">
        <v>2375</v>
      </c>
      <c r="AQ10" s="83"/>
      <c r="AR10" s="86">
        <f t="shared" si="30"/>
        <v>13243</v>
      </c>
      <c r="AS10" s="53"/>
      <c r="AT10" s="87">
        <v>13243</v>
      </c>
      <c r="AU10" s="53">
        <f t="shared" si="31"/>
        <v>12043</v>
      </c>
      <c r="AV10" s="53">
        <v>480</v>
      </c>
      <c r="AW10" s="53">
        <v>240</v>
      </c>
      <c r="AX10" s="53">
        <v>480</v>
      </c>
      <c r="AY10" s="95">
        <v>0</v>
      </c>
      <c r="AZ10" s="96">
        <v>4.93</v>
      </c>
      <c r="BA10" s="53">
        <v>4478</v>
      </c>
      <c r="BB10" s="52">
        <v>62</v>
      </c>
      <c r="BC10" s="53">
        <v>12533</v>
      </c>
      <c r="BD10" s="97">
        <f t="shared" si="0"/>
        <v>10667.971</v>
      </c>
      <c r="BE10" s="102">
        <f t="shared" si="1"/>
        <v>0.85119053698236646</v>
      </c>
      <c r="BF10" s="53">
        <v>5480</v>
      </c>
      <c r="BG10" s="97">
        <f t="shared" si="2"/>
        <v>5847.16</v>
      </c>
      <c r="BH10" s="102">
        <f t="shared" si="3"/>
        <v>0.46654113141306947</v>
      </c>
      <c r="BI10" s="53">
        <v>544</v>
      </c>
      <c r="BJ10" s="97">
        <f t="shared" si="4"/>
        <v>1070.048</v>
      </c>
      <c r="BK10" s="102">
        <f t="shared" si="5"/>
        <v>8.5378440915981804E-2</v>
      </c>
      <c r="BL10" s="103">
        <v>1649</v>
      </c>
      <c r="BM10" s="97">
        <f t="shared" si="6"/>
        <v>2382.8050000000003</v>
      </c>
      <c r="BN10" s="102">
        <f t="shared" si="7"/>
        <v>0.19012247666161336</v>
      </c>
      <c r="BO10" s="53">
        <v>655</v>
      </c>
      <c r="BP10" s="97">
        <f t="shared" si="8"/>
        <v>1347.9899999999998</v>
      </c>
      <c r="BQ10" s="102">
        <f t="shared" si="9"/>
        <v>0.10755525412909916</v>
      </c>
      <c r="BR10" s="53">
        <v>12</v>
      </c>
      <c r="BS10" s="105">
        <f t="shared" si="10"/>
        <v>19.968</v>
      </c>
      <c r="BT10" s="102">
        <f t="shared" si="11"/>
        <v>9.574722731987553E-4</v>
      </c>
      <c r="BU10" s="52">
        <v>8.92</v>
      </c>
      <c r="BV10" s="48">
        <v>8.9499999999999993</v>
      </c>
      <c r="BW10" s="61">
        <v>167</v>
      </c>
      <c r="BX10" s="117">
        <f t="shared" si="32"/>
        <v>150934.91899999999</v>
      </c>
      <c r="BY10" s="118">
        <f t="shared" si="33"/>
        <v>1.0062327933333333</v>
      </c>
      <c r="BZ10" s="120">
        <v>49.7</v>
      </c>
      <c r="CA10" s="51"/>
      <c r="CB10" s="52"/>
      <c r="CC10" s="129">
        <v>8755</v>
      </c>
      <c r="CD10" s="77">
        <f t="shared" si="34"/>
        <v>8410.6027507706895</v>
      </c>
      <c r="CE10" s="77">
        <f t="shared" si="12"/>
        <v>21085</v>
      </c>
      <c r="CF10" s="77">
        <f t="shared" si="35"/>
        <v>12043</v>
      </c>
      <c r="CG10" s="77">
        <f t="shared" si="36"/>
        <v>501.79166666666669</v>
      </c>
      <c r="CH10" s="77">
        <f t="shared" si="13"/>
        <v>9042</v>
      </c>
      <c r="CI10" s="130">
        <f t="shared" si="37"/>
        <v>376.75</v>
      </c>
      <c r="CJ10" s="64">
        <v>3540</v>
      </c>
      <c r="CK10" s="56"/>
      <c r="CL10" s="52">
        <v>7.37</v>
      </c>
      <c r="CM10" s="53">
        <v>3296</v>
      </c>
      <c r="CN10" s="134"/>
      <c r="CO10" s="135">
        <v>3605</v>
      </c>
      <c r="CP10" s="53">
        <v>8002</v>
      </c>
      <c r="CQ10" s="52">
        <v>18</v>
      </c>
      <c r="CR10" s="52">
        <v>25.7</v>
      </c>
      <c r="CS10" s="53">
        <v>4280</v>
      </c>
      <c r="CT10" s="141">
        <f>CS10/(CX10*CY10)</f>
        <v>0.23638972701064923</v>
      </c>
      <c r="CU10" s="142">
        <f t="shared" si="38"/>
        <v>1.419774011299435</v>
      </c>
      <c r="CV10" s="142">
        <f t="shared" si="39"/>
        <v>5.9239024547807881</v>
      </c>
      <c r="CW10" s="118">
        <f t="shared" si="40"/>
        <v>0.98731707579679806</v>
      </c>
      <c r="CX10" s="143">
        <f>CJ10*CD10/1000</f>
        <v>29773.533737728241</v>
      </c>
      <c r="CY10" s="144">
        <f>1-CM10/CD10</f>
        <v>0.60811369914029323</v>
      </c>
      <c r="CZ10" s="145">
        <f>CJ10*(CF10/CE10)*BC10/1000</f>
        <v>25340.745234052647</v>
      </c>
      <c r="DA10" s="146">
        <f>1-CM10/BC10</f>
        <v>0.73701428229474186</v>
      </c>
      <c r="DB10" s="64">
        <v>3527</v>
      </c>
      <c r="DC10" s="152"/>
      <c r="DD10" s="48">
        <v>7.4</v>
      </c>
      <c r="DE10" s="53">
        <v>2759</v>
      </c>
      <c r="DF10" s="153"/>
      <c r="DG10" s="53">
        <v>3308</v>
      </c>
      <c r="DH10" s="53">
        <v>8554</v>
      </c>
      <c r="DI10" s="52">
        <v>19.2</v>
      </c>
      <c r="DJ10" s="52">
        <v>27.1</v>
      </c>
      <c r="DK10" s="53">
        <v>6677</v>
      </c>
      <c r="DL10" s="141">
        <f t="shared" si="41"/>
        <v>0.3349687470115858</v>
      </c>
      <c r="DM10" s="142">
        <f t="shared" si="42"/>
        <v>1.4250070881769208</v>
      </c>
      <c r="DN10" s="142">
        <f t="shared" si="43"/>
        <v>5.9021480107378075</v>
      </c>
      <c r="DO10" s="118">
        <f t="shared" si="14"/>
        <v>0.98369133512296791</v>
      </c>
      <c r="DP10" s="143">
        <f t="shared" si="44"/>
        <v>29664.195901968222</v>
      </c>
      <c r="DQ10" s="144">
        <f t="shared" si="45"/>
        <v>0.67196167958982667</v>
      </c>
      <c r="DR10" s="145">
        <f t="shared" si="46"/>
        <v>25247.686000142279</v>
      </c>
      <c r="DS10" s="146">
        <f t="shared" si="47"/>
        <v>0.77986116652038617</v>
      </c>
      <c r="DT10" s="53">
        <v>3466</v>
      </c>
      <c r="DU10" s="74"/>
      <c r="DV10" s="157">
        <v>7.27</v>
      </c>
      <c r="DW10" s="153">
        <v>3174</v>
      </c>
      <c r="DX10" s="53"/>
      <c r="DY10" s="153">
        <v>3577</v>
      </c>
      <c r="DZ10" s="153">
        <v>7876</v>
      </c>
      <c r="EA10" s="152">
        <v>18.399999999999999</v>
      </c>
      <c r="EB10" s="128">
        <v>18.7</v>
      </c>
      <c r="EC10" s="53">
        <v>6822</v>
      </c>
      <c r="ED10" s="141">
        <f>EC10/(EH10*EI10)</f>
        <v>0.37586641973841683</v>
      </c>
      <c r="EE10" s="142">
        <f t="shared" si="48"/>
        <v>1.4500865551067512</v>
      </c>
      <c r="EF10" s="142">
        <f t="shared" si="49"/>
        <v>5.8000694656130545</v>
      </c>
      <c r="EG10" s="118">
        <f t="shared" si="15"/>
        <v>0.96667824426884241</v>
      </c>
      <c r="EH10" s="143">
        <f>DT10*CD10/1000</f>
        <v>29151.14913417121</v>
      </c>
      <c r="EI10" s="144">
        <f>1-DW10/CD10</f>
        <v>0.62261919935415366</v>
      </c>
      <c r="EJ10" s="145">
        <f>DT10*(CF10/CE10)*BC10/1000</f>
        <v>24811.023441024427</v>
      </c>
      <c r="EK10" s="146">
        <f>1-DW10/BC10</f>
        <v>0.74674858373892916</v>
      </c>
      <c r="EL10" s="64">
        <v>3500</v>
      </c>
      <c r="EM10" s="56"/>
      <c r="EN10" s="52">
        <v>7.23</v>
      </c>
      <c r="EO10" s="53">
        <v>3003</v>
      </c>
      <c r="EP10" s="134"/>
      <c r="EQ10" s="135">
        <v>3282</v>
      </c>
      <c r="ER10" s="53">
        <v>7840</v>
      </c>
      <c r="ES10" s="52">
        <v>19.100000000000001</v>
      </c>
      <c r="ET10" s="52">
        <v>21.3</v>
      </c>
      <c r="EU10" s="53">
        <v>5174</v>
      </c>
      <c r="EV10" s="141">
        <f t="shared" si="50"/>
        <v>0.27337172910399704</v>
      </c>
      <c r="EW10" s="142">
        <f t="shared" si="51"/>
        <v>1.4359999999999999</v>
      </c>
      <c r="EX10" s="142">
        <f t="shared" si="52"/>
        <v>5.8569657038793101</v>
      </c>
      <c r="EY10" s="118">
        <f t="shared" si="16"/>
        <v>0.97616095064655173</v>
      </c>
      <c r="EZ10" s="143">
        <f t="shared" si="53"/>
        <v>29437.109627697413</v>
      </c>
      <c r="FA10" s="144">
        <f t="shared" si="54"/>
        <v>0.6429506791621058</v>
      </c>
      <c r="FB10" s="145">
        <f t="shared" si="55"/>
        <v>25054.409129713065</v>
      </c>
      <c r="FC10" s="146">
        <f t="shared" si="56"/>
        <v>0.76039256363201146</v>
      </c>
      <c r="FD10" s="64">
        <v>3510</v>
      </c>
      <c r="FE10" s="56"/>
      <c r="FF10" s="52">
        <v>7.51</v>
      </c>
      <c r="FG10" s="53">
        <v>2310</v>
      </c>
      <c r="FH10" s="134"/>
      <c r="FI10" s="135">
        <v>3791</v>
      </c>
      <c r="FJ10" s="53">
        <v>8566</v>
      </c>
      <c r="FK10" s="52">
        <v>19.2</v>
      </c>
      <c r="FL10" s="52">
        <v>23.5</v>
      </c>
      <c r="FM10" s="53">
        <v>7337</v>
      </c>
      <c r="FN10" s="141">
        <f t="shared" si="57"/>
        <v>0.34264046942727433</v>
      </c>
      <c r="FO10" s="142">
        <f t="shared" si="58"/>
        <v>1.431908831908832</v>
      </c>
      <c r="FP10" s="142">
        <f t="shared" si="59"/>
        <v>5.8736998916046801</v>
      </c>
      <c r="FQ10" s="118">
        <f t="shared" si="17"/>
        <v>0.97894998193411331</v>
      </c>
      <c r="FR10" s="143">
        <f t="shared" si="60"/>
        <v>29521.21565520512</v>
      </c>
      <c r="FS10" s="144">
        <f t="shared" si="61"/>
        <v>0.72534667627854288</v>
      </c>
      <c r="FT10" s="145">
        <f t="shared" si="62"/>
        <v>25125.993155797962</v>
      </c>
      <c r="FU10" s="146">
        <f t="shared" si="63"/>
        <v>0.81568658740923961</v>
      </c>
      <c r="FV10" s="64">
        <v>3542</v>
      </c>
      <c r="FW10" s="73"/>
      <c r="FX10" s="52">
        <v>7.53</v>
      </c>
      <c r="FY10" s="53">
        <v>2689</v>
      </c>
      <c r="FZ10" s="134"/>
      <c r="GA10" s="135">
        <v>3735</v>
      </c>
      <c r="GB10" s="53">
        <v>7358</v>
      </c>
      <c r="GC10" s="52">
        <v>16.2</v>
      </c>
      <c r="GD10" s="52">
        <v>24.5</v>
      </c>
      <c r="GE10" s="53">
        <v>10469</v>
      </c>
      <c r="GF10" s="141">
        <f t="shared" si="64"/>
        <v>0.51658160986874913</v>
      </c>
      <c r="GG10" s="142">
        <f t="shared" si="65"/>
        <v>1.4189723320158103</v>
      </c>
      <c r="GH10" s="142">
        <f t="shared" si="66"/>
        <v>5.927249292325862</v>
      </c>
      <c r="GI10" s="118">
        <f t="shared" si="18"/>
        <v>0.98787488205431029</v>
      </c>
      <c r="GJ10" s="143">
        <f t="shared" si="67"/>
        <v>29790.354943229784</v>
      </c>
      <c r="GK10" s="144">
        <f t="shared" si="68"/>
        <v>0.68028450758138603</v>
      </c>
      <c r="GL10" s="145">
        <f t="shared" si="69"/>
        <v>25355.062039269626</v>
      </c>
      <c r="GM10" s="146">
        <f t="shared" si="70"/>
        <v>0.78544642144737886</v>
      </c>
      <c r="GN10" s="166">
        <v>2920</v>
      </c>
      <c r="GO10" s="97">
        <f t="shared" si="19"/>
        <v>2871.3756224804365</v>
      </c>
      <c r="GP10" s="53"/>
      <c r="GQ10" s="53"/>
      <c r="GR10" s="102">
        <f t="shared" si="20"/>
        <v>1</v>
      </c>
      <c r="GS10" s="53"/>
      <c r="GT10" s="102">
        <f t="shared" si="21"/>
        <v>1</v>
      </c>
      <c r="GU10" s="53"/>
      <c r="GV10" s="102"/>
      <c r="GW10" s="170"/>
      <c r="GX10" s="102"/>
      <c r="GY10" s="170"/>
      <c r="GZ10" s="102"/>
      <c r="HA10" s="102"/>
      <c r="HB10" s="102"/>
      <c r="HC10" s="102"/>
      <c r="HD10" s="102"/>
      <c r="HE10" s="177"/>
      <c r="HF10" s="178"/>
      <c r="HG10" s="102"/>
      <c r="HH10" s="177"/>
      <c r="HI10" s="64">
        <v>5506</v>
      </c>
      <c r="HJ10" s="53">
        <v>5512</v>
      </c>
      <c r="HK10" s="53">
        <v>5522</v>
      </c>
      <c r="HL10" s="77">
        <f t="shared" si="76"/>
        <v>1440</v>
      </c>
      <c r="HM10" s="77">
        <f t="shared" si="71"/>
        <v>24863.52</v>
      </c>
      <c r="HN10" s="52"/>
      <c r="HO10" s="183"/>
      <c r="HP10" s="53">
        <v>989</v>
      </c>
      <c r="HQ10" s="186"/>
      <c r="HR10" s="186"/>
      <c r="HS10" s="186"/>
      <c r="HT10" s="53">
        <v>4640</v>
      </c>
      <c r="HU10" s="153">
        <v>4644</v>
      </c>
      <c r="HV10" s="186"/>
      <c r="HW10" s="186"/>
      <c r="HX10" s="186"/>
      <c r="HY10" s="186"/>
      <c r="HZ10" s="189">
        <v>98</v>
      </c>
      <c r="IA10" s="128"/>
      <c r="IB10" s="190">
        <v>292</v>
      </c>
      <c r="IC10" s="191"/>
      <c r="ID10" s="191">
        <v>248</v>
      </c>
      <c r="IE10" s="192">
        <v>1.39</v>
      </c>
      <c r="IF10" s="192">
        <v>1.62</v>
      </c>
      <c r="IG10" s="192">
        <v>0.92</v>
      </c>
      <c r="IH10" s="97">
        <f t="shared" si="72"/>
        <v>36589.72</v>
      </c>
      <c r="II10" s="97">
        <f t="shared" si="77"/>
        <v>3382.1788238723311</v>
      </c>
      <c r="IJ10" s="202">
        <f t="shared" si="78"/>
        <v>1.4833494029518652</v>
      </c>
      <c r="IK10" s="202">
        <f t="shared" si="79"/>
        <v>2.2800958541135325</v>
      </c>
      <c r="IL10" s="202">
        <f t="shared" si="22"/>
        <v>0.53591663259965583</v>
      </c>
      <c r="IM10" s="203"/>
      <c r="IN10" s="204">
        <f t="shared" si="23"/>
        <v>0.9</v>
      </c>
      <c r="IO10" s="186"/>
      <c r="IP10" s="186"/>
      <c r="IQ10" s="153">
        <v>1458</v>
      </c>
      <c r="IR10" s="153"/>
      <c r="IS10" s="128"/>
      <c r="IT10" s="128"/>
      <c r="IU10" s="128"/>
      <c r="IV10" s="128"/>
      <c r="IW10" s="189">
        <v>0.21</v>
      </c>
      <c r="IX10" s="189"/>
      <c r="IY10" s="48"/>
      <c r="IZ10" s="52">
        <v>158</v>
      </c>
      <c r="JA10" s="128"/>
      <c r="JB10" s="128"/>
      <c r="JC10" s="128"/>
      <c r="JD10" s="97">
        <f t="shared" si="24"/>
        <v>3866.9560000000001</v>
      </c>
      <c r="JE10" s="210">
        <f t="shared" si="74"/>
        <v>0.84572981952729742</v>
      </c>
      <c r="JF10" s="210">
        <f t="shared" si="25"/>
        <v>0.34526392857142857</v>
      </c>
      <c r="JG10" s="210">
        <f t="shared" si="26"/>
        <v>0.10106457803752375</v>
      </c>
      <c r="JH10" s="203"/>
      <c r="JI10" s="203">
        <f t="shared" si="27"/>
        <v>0.45890410958904104</v>
      </c>
      <c r="JJ10" s="212">
        <f t="shared" si="75"/>
        <v>2.469151880188833</v>
      </c>
      <c r="JK10" s="203">
        <f t="shared" si="28"/>
        <v>0.98739328173621643</v>
      </c>
      <c r="JL10" s="250">
        <v>15060</v>
      </c>
      <c r="JM10" s="213">
        <v>8.3699999999999992</v>
      </c>
      <c r="JN10" s="214"/>
      <c r="JO10" s="213">
        <v>0.92</v>
      </c>
      <c r="JP10" s="213">
        <v>1.62</v>
      </c>
      <c r="JQ10" s="213">
        <v>0.38</v>
      </c>
      <c r="JR10" s="214">
        <v>146</v>
      </c>
      <c r="JS10" s="213">
        <v>0.2</v>
      </c>
      <c r="JT10" s="222"/>
    </row>
    <row r="11" spans="1:281" s="25" customFormat="1" ht="15" customHeight="1">
      <c r="A11" s="50">
        <v>43428</v>
      </c>
      <c r="B11" s="51">
        <v>240</v>
      </c>
      <c r="C11" s="52">
        <v>240</v>
      </c>
      <c r="D11" s="53">
        <v>46999</v>
      </c>
      <c r="E11" s="48">
        <v>10.1</v>
      </c>
      <c r="F11" s="53">
        <v>1170</v>
      </c>
      <c r="G11" s="52" t="s">
        <v>125</v>
      </c>
      <c r="H11" s="52" t="s">
        <v>125</v>
      </c>
      <c r="I11" s="61">
        <v>63.3</v>
      </c>
      <c r="J11" s="64"/>
      <c r="K11" s="53">
        <v>1821</v>
      </c>
      <c r="L11" s="48">
        <v>5.18</v>
      </c>
      <c r="M11" s="53">
        <v>15377</v>
      </c>
      <c r="N11" s="53">
        <v>6497</v>
      </c>
      <c r="O11" s="65">
        <v>15.2</v>
      </c>
      <c r="P11" s="65">
        <v>3.52</v>
      </c>
      <c r="Q11" s="74">
        <v>170</v>
      </c>
      <c r="R11" s="70">
        <v>21.5</v>
      </c>
      <c r="S11" s="64">
        <v>8932</v>
      </c>
      <c r="T11" s="53">
        <v>6792</v>
      </c>
      <c r="U11" s="52">
        <v>3.54</v>
      </c>
      <c r="V11" s="52">
        <v>30</v>
      </c>
      <c r="W11" s="52">
        <v>12.6</v>
      </c>
      <c r="X11" s="52">
        <v>11.2</v>
      </c>
      <c r="Y11" s="53">
        <v>508</v>
      </c>
      <c r="Z11" s="53">
        <v>22734</v>
      </c>
      <c r="AA11" s="52"/>
      <c r="AB11" s="52"/>
      <c r="AC11" s="77">
        <f t="shared" si="29"/>
        <v>9440</v>
      </c>
      <c r="AD11" s="52"/>
      <c r="AE11" s="52"/>
      <c r="AF11" s="52"/>
      <c r="AG11" s="52"/>
      <c r="AH11" s="61"/>
      <c r="AI11" s="79"/>
      <c r="AJ11" s="52"/>
      <c r="AK11" s="52"/>
      <c r="AL11" s="48">
        <v>8.75</v>
      </c>
      <c r="AM11" s="53">
        <v>163952</v>
      </c>
      <c r="AN11" s="52" t="s">
        <v>125</v>
      </c>
      <c r="AO11" s="52" t="s">
        <v>125</v>
      </c>
      <c r="AP11" s="53">
        <v>2720</v>
      </c>
      <c r="AQ11" s="83"/>
      <c r="AR11" s="86">
        <f t="shared" si="30"/>
        <v>12802</v>
      </c>
      <c r="AS11" s="53"/>
      <c r="AT11" s="87">
        <v>12802</v>
      </c>
      <c r="AU11" s="53">
        <f t="shared" si="31"/>
        <v>11602</v>
      </c>
      <c r="AV11" s="53">
        <v>480</v>
      </c>
      <c r="AW11" s="53">
        <v>240</v>
      </c>
      <c r="AX11" s="53">
        <v>480</v>
      </c>
      <c r="AY11" s="95">
        <v>0</v>
      </c>
      <c r="AZ11" s="96">
        <v>4.93</v>
      </c>
      <c r="BA11" s="53">
        <v>4478</v>
      </c>
      <c r="BB11" s="52">
        <v>62</v>
      </c>
      <c r="BC11" s="53">
        <v>11440</v>
      </c>
      <c r="BD11" s="97">
        <f t="shared" si="0"/>
        <v>10275.390599999999</v>
      </c>
      <c r="BE11" s="102">
        <f t="shared" si="1"/>
        <v>0.89819847902097893</v>
      </c>
      <c r="BF11" s="53">
        <v>5686</v>
      </c>
      <c r="BG11" s="97">
        <f t="shared" si="2"/>
        <v>6066.9619999999995</v>
      </c>
      <c r="BH11" s="102">
        <f t="shared" si="3"/>
        <v>0.53032884615384612</v>
      </c>
      <c r="BI11" s="53">
        <v>574</v>
      </c>
      <c r="BJ11" s="97">
        <f t="shared" si="4"/>
        <v>1129.058</v>
      </c>
      <c r="BK11" s="102">
        <f t="shared" si="5"/>
        <v>9.8693881118881124E-2</v>
      </c>
      <c r="BL11" s="103">
        <v>1115</v>
      </c>
      <c r="BM11" s="97">
        <f t="shared" si="6"/>
        <v>1611.1750000000002</v>
      </c>
      <c r="BN11" s="102">
        <f t="shared" si="7"/>
        <v>0.14083697552447555</v>
      </c>
      <c r="BO11" s="53">
        <v>705</v>
      </c>
      <c r="BP11" s="97">
        <f t="shared" si="8"/>
        <v>1450.8899999999999</v>
      </c>
      <c r="BQ11" s="102">
        <f t="shared" si="9"/>
        <v>0.12682604895104893</v>
      </c>
      <c r="BR11" s="53">
        <v>10.4</v>
      </c>
      <c r="BS11" s="105">
        <f t="shared" si="10"/>
        <v>17.305599999999998</v>
      </c>
      <c r="BT11" s="102">
        <f t="shared" si="11"/>
        <v>9.0909090909090909E-4</v>
      </c>
      <c r="BU11" s="52" t="s">
        <v>125</v>
      </c>
      <c r="BV11" s="48">
        <v>9.4</v>
      </c>
      <c r="BW11" s="61">
        <v>150</v>
      </c>
      <c r="BX11" s="117">
        <f t="shared" si="32"/>
        <v>132726.88</v>
      </c>
      <c r="BY11" s="118">
        <f t="shared" si="33"/>
        <v>0.88484586666666665</v>
      </c>
      <c r="BZ11" s="120">
        <v>56.5</v>
      </c>
      <c r="CA11" s="51"/>
      <c r="CB11" s="52">
        <v>6.18</v>
      </c>
      <c r="CC11" s="129">
        <v>8124</v>
      </c>
      <c r="CD11" s="77">
        <f t="shared" si="34"/>
        <v>7954.6848532597987</v>
      </c>
      <c r="CE11" s="77">
        <f t="shared" si="12"/>
        <v>20308</v>
      </c>
      <c r="CF11" s="77">
        <f t="shared" si="35"/>
        <v>11602</v>
      </c>
      <c r="CG11" s="77">
        <f t="shared" si="36"/>
        <v>483.41666666666669</v>
      </c>
      <c r="CH11" s="77">
        <f t="shared" si="13"/>
        <v>8706</v>
      </c>
      <c r="CI11" s="130">
        <f t="shared" si="37"/>
        <v>362.75</v>
      </c>
      <c r="CJ11" s="64">
        <v>3297</v>
      </c>
      <c r="CK11" s="56"/>
      <c r="CL11" s="52">
        <v>7.52</v>
      </c>
      <c r="CM11" s="53">
        <v>3886</v>
      </c>
      <c r="CN11" s="134"/>
      <c r="CO11" s="135">
        <v>3616</v>
      </c>
      <c r="CP11" s="53">
        <v>5836</v>
      </c>
      <c r="CQ11" s="52">
        <v>16.8</v>
      </c>
      <c r="CR11" s="52">
        <v>26.8</v>
      </c>
      <c r="CS11" s="53">
        <v>4116</v>
      </c>
      <c r="CT11" s="141">
        <f>CS11/(CX11*CY11)</f>
        <v>0.30683321228772176</v>
      </c>
      <c r="CU11" s="142">
        <f t="shared" si="38"/>
        <v>1.5244161358811041</v>
      </c>
      <c r="CV11" s="142">
        <f t="shared" si="39"/>
        <v>5.2181846321523189</v>
      </c>
      <c r="CW11" s="118">
        <f t="shared" si="40"/>
        <v>0.86969743869205318</v>
      </c>
      <c r="CX11" s="143">
        <f>CJ11*CD11/1000</f>
        <v>26226.595961197556</v>
      </c>
      <c r="CY11" s="144">
        <f>1-CM11/CD11</f>
        <v>0.51148284668907629</v>
      </c>
      <c r="CZ11" s="145">
        <f>CJ11*(CF11/CE11)*BC11/1000</f>
        <v>21548.184132361632</v>
      </c>
      <c r="DA11" s="146">
        <f>1-CM11/BC11</f>
        <v>0.66031468531468529</v>
      </c>
      <c r="DB11" s="64">
        <v>3297</v>
      </c>
      <c r="DC11" s="152"/>
      <c r="DD11" s="48">
        <v>7.52</v>
      </c>
      <c r="DE11" s="53">
        <v>3064</v>
      </c>
      <c r="DF11" s="153"/>
      <c r="DG11" s="53">
        <v>3753</v>
      </c>
      <c r="DH11" s="53">
        <v>8014</v>
      </c>
      <c r="DI11" s="52">
        <v>17.8</v>
      </c>
      <c r="DJ11" s="52">
        <v>30.2</v>
      </c>
      <c r="DK11" s="53">
        <v>6611</v>
      </c>
      <c r="DL11" s="141">
        <f t="shared" si="41"/>
        <v>0.40999497264108742</v>
      </c>
      <c r="DM11" s="142">
        <f t="shared" si="42"/>
        <v>1.5244161358811041</v>
      </c>
      <c r="DN11" s="142">
        <f t="shared" si="43"/>
        <v>5.2181846321523189</v>
      </c>
      <c r="DO11" s="118">
        <f t="shared" si="14"/>
        <v>0.86969743869205318</v>
      </c>
      <c r="DP11" s="143">
        <f t="shared" si="44"/>
        <v>26226.595961197556</v>
      </c>
      <c r="DQ11" s="144">
        <f t="shared" si="45"/>
        <v>0.61481817865551458</v>
      </c>
      <c r="DR11" s="145">
        <f t="shared" si="46"/>
        <v>21548.184132361632</v>
      </c>
      <c r="DS11" s="146">
        <f t="shared" si="47"/>
        <v>0.73216783216783221</v>
      </c>
      <c r="DT11" s="53">
        <v>3298</v>
      </c>
      <c r="DU11" s="74"/>
      <c r="DV11" s="157">
        <v>7.54</v>
      </c>
      <c r="DW11" s="153">
        <v>3872</v>
      </c>
      <c r="DX11" s="53"/>
      <c r="DY11" s="153">
        <v>3648</v>
      </c>
      <c r="DZ11" s="153">
        <v>6586</v>
      </c>
      <c r="EA11" s="152">
        <v>17.2</v>
      </c>
      <c r="EB11" s="128">
        <v>30</v>
      </c>
      <c r="EC11" s="53">
        <v>6675</v>
      </c>
      <c r="ED11" s="141">
        <f t="shared" ref="ED11:ED74" si="80">EC11/(EH11*EI11)</f>
        <v>0.49574091173005336</v>
      </c>
      <c r="EE11" s="142">
        <f t="shared" si="48"/>
        <v>1.5239539114614917</v>
      </c>
      <c r="EF11" s="142">
        <f t="shared" si="49"/>
        <v>5.2197673390471175</v>
      </c>
      <c r="EG11" s="118">
        <f t="shared" si="15"/>
        <v>0.86996122317451963</v>
      </c>
      <c r="EH11" s="143">
        <f t="shared" ref="EH11:EH74" si="81">DT11*CD11/1000</f>
        <v>26234.550646050815</v>
      </c>
      <c r="EI11" s="144">
        <f t="shared" ref="EI11:EI74" si="82">1-DW11/CD11</f>
        <v>0.51324281584665554</v>
      </c>
      <c r="EJ11" s="145">
        <f t="shared" ref="EJ11:EJ74" si="83">DT11*(CF11/CE11)*BC11/1000</f>
        <v>21554.719826669294</v>
      </c>
      <c r="EK11" s="146">
        <f t="shared" ref="EK11:EK74" si="84">1-DW11/BC11</f>
        <v>0.66153846153846152</v>
      </c>
      <c r="EL11" s="64">
        <v>3298</v>
      </c>
      <c r="EM11" s="56"/>
      <c r="EN11" s="52">
        <v>7.55</v>
      </c>
      <c r="EO11" s="53">
        <v>3547</v>
      </c>
      <c r="EP11" s="134"/>
      <c r="EQ11" s="135">
        <v>3676</v>
      </c>
      <c r="ER11" s="53">
        <v>2534</v>
      </c>
      <c r="ES11" s="52">
        <v>17.600000000000001</v>
      </c>
      <c r="ET11" s="52">
        <v>26.8</v>
      </c>
      <c r="EU11" s="53">
        <v>5255</v>
      </c>
      <c r="EV11" s="141">
        <f t="shared" si="50"/>
        <v>0.36150269049169403</v>
      </c>
      <c r="EW11" s="142">
        <f t="shared" si="51"/>
        <v>1.5239539114614917</v>
      </c>
      <c r="EX11" s="142">
        <f t="shared" si="52"/>
        <v>5.2197673390471175</v>
      </c>
      <c r="EY11" s="118">
        <f t="shared" si="16"/>
        <v>0.86996122317451963</v>
      </c>
      <c r="EZ11" s="143">
        <f t="shared" si="53"/>
        <v>26234.550646050815</v>
      </c>
      <c r="FA11" s="144">
        <f t="shared" si="54"/>
        <v>0.55409924271903077</v>
      </c>
      <c r="FB11" s="145">
        <f t="shared" si="55"/>
        <v>21554.719826669294</v>
      </c>
      <c r="FC11" s="146">
        <f t="shared" si="56"/>
        <v>0.68994755244755246</v>
      </c>
      <c r="FD11" s="64">
        <v>3559</v>
      </c>
      <c r="FE11" s="56"/>
      <c r="FF11" s="52">
        <v>7.57</v>
      </c>
      <c r="FG11" s="53">
        <v>2919</v>
      </c>
      <c r="FH11" s="134"/>
      <c r="FI11" s="135">
        <v>3810</v>
      </c>
      <c r="FJ11" s="53">
        <v>5908</v>
      </c>
      <c r="FK11" s="52">
        <v>17.899999999999999</v>
      </c>
      <c r="FL11" s="52">
        <v>26.2</v>
      </c>
      <c r="FM11" s="53">
        <v>7379</v>
      </c>
      <c r="FN11" s="141">
        <f t="shared" si="57"/>
        <v>0.41172854674901527</v>
      </c>
      <c r="FO11" s="142">
        <f t="shared" si="58"/>
        <v>1.4121944366395054</v>
      </c>
      <c r="FP11" s="142">
        <f t="shared" si="59"/>
        <v>5.6328538385896589</v>
      </c>
      <c r="FQ11" s="118">
        <f t="shared" si="17"/>
        <v>0.93880897309827649</v>
      </c>
      <c r="FR11" s="143">
        <f t="shared" si="60"/>
        <v>28310.723392751624</v>
      </c>
      <c r="FS11" s="144">
        <f t="shared" si="61"/>
        <v>0.6330464306447281</v>
      </c>
      <c r="FT11" s="145">
        <f t="shared" si="62"/>
        <v>23260.536040969077</v>
      </c>
      <c r="FU11" s="146">
        <f t="shared" si="63"/>
        <v>0.74484265734265742</v>
      </c>
      <c r="FV11" s="64">
        <v>3559</v>
      </c>
      <c r="FW11" s="73"/>
      <c r="FX11" s="52">
        <v>7.55</v>
      </c>
      <c r="FY11" s="53">
        <v>2922</v>
      </c>
      <c r="FZ11" s="134"/>
      <c r="GA11" s="135">
        <v>3768</v>
      </c>
      <c r="GB11" s="53">
        <v>5958</v>
      </c>
      <c r="GC11" s="52">
        <v>17.5</v>
      </c>
      <c r="GD11" s="52">
        <v>17.899999999999999</v>
      </c>
      <c r="GE11" s="53">
        <v>10546</v>
      </c>
      <c r="GF11" s="141">
        <f t="shared" si="64"/>
        <v>0.58878948200381465</v>
      </c>
      <c r="GG11" s="142">
        <f t="shared" si="65"/>
        <v>1.4121944366395054</v>
      </c>
      <c r="GH11" s="142">
        <f t="shared" si="66"/>
        <v>5.6328538385896589</v>
      </c>
      <c r="GI11" s="118">
        <f t="shared" si="18"/>
        <v>0.93880897309827649</v>
      </c>
      <c r="GJ11" s="143">
        <f t="shared" si="67"/>
        <v>28310.723392751624</v>
      </c>
      <c r="GK11" s="144">
        <f t="shared" si="68"/>
        <v>0.63266929439667541</v>
      </c>
      <c r="GL11" s="145">
        <f t="shared" si="69"/>
        <v>23260.536040969077</v>
      </c>
      <c r="GM11" s="146">
        <f t="shared" si="70"/>
        <v>0.74458041958041954</v>
      </c>
      <c r="GN11" s="166">
        <v>3310</v>
      </c>
      <c r="GO11" s="97">
        <f t="shared" si="19"/>
        <v>3356.8116505810517</v>
      </c>
      <c r="GP11" s="53"/>
      <c r="GQ11" s="53"/>
      <c r="GR11" s="102">
        <f t="shared" si="20"/>
        <v>1</v>
      </c>
      <c r="GS11" s="53"/>
      <c r="GT11" s="102">
        <f t="shared" si="21"/>
        <v>1</v>
      </c>
      <c r="GU11" s="53"/>
      <c r="GV11" s="102"/>
      <c r="GW11" s="170"/>
      <c r="GX11" s="102"/>
      <c r="GY11" s="170"/>
      <c r="GZ11" s="102"/>
      <c r="HA11" s="102"/>
      <c r="HB11" s="102"/>
      <c r="HC11" s="102"/>
      <c r="HD11" s="102"/>
      <c r="HE11" s="177"/>
      <c r="HF11" s="178"/>
      <c r="HG11" s="102"/>
      <c r="HH11" s="177"/>
      <c r="HI11" s="64">
        <v>5226</v>
      </c>
      <c r="HJ11" s="53">
        <v>5430</v>
      </c>
      <c r="HK11" s="53">
        <v>5606</v>
      </c>
      <c r="HL11" s="77">
        <f t="shared" si="76"/>
        <v>1440</v>
      </c>
      <c r="HM11" s="77">
        <f t="shared" si="71"/>
        <v>25007.759999999998</v>
      </c>
      <c r="HN11" s="52"/>
      <c r="HO11" s="183"/>
      <c r="HP11" s="53">
        <v>1092</v>
      </c>
      <c r="HQ11" s="186"/>
      <c r="HR11" s="186"/>
      <c r="HS11" s="186"/>
      <c r="HT11" s="53">
        <v>4880</v>
      </c>
      <c r="HU11" s="153">
        <v>4732</v>
      </c>
      <c r="HV11" s="186"/>
      <c r="HW11" s="186"/>
      <c r="HX11" s="186"/>
      <c r="HY11" s="186"/>
      <c r="HZ11" s="189">
        <v>99</v>
      </c>
      <c r="IA11" s="128"/>
      <c r="IB11" s="190">
        <v>320</v>
      </c>
      <c r="IC11" s="191"/>
      <c r="ID11" s="191">
        <v>526</v>
      </c>
      <c r="IE11" s="192">
        <v>1.4</v>
      </c>
      <c r="IF11" s="192">
        <v>1.1100000000000001</v>
      </c>
      <c r="IG11" s="192">
        <v>1.3</v>
      </c>
      <c r="IH11" s="97">
        <f t="shared" si="72"/>
        <v>39975.100000000006</v>
      </c>
      <c r="II11" s="97">
        <f t="shared" si="77"/>
        <v>3858.9715404306589</v>
      </c>
      <c r="IJ11" s="202">
        <f t="shared" si="78"/>
        <v>1.5335071308081583</v>
      </c>
      <c r="IK11" s="202">
        <f t="shared" ref="IK11:IK74" si="85">II11/IJ11/1000</f>
        <v>2.5164353415148324</v>
      </c>
      <c r="IL11" s="202">
        <f t="shared" si="22"/>
        <v>0.57800967581190021</v>
      </c>
      <c r="IM11" s="203"/>
      <c r="IN11" s="204">
        <f t="shared" si="23"/>
        <v>0.90332326283987918</v>
      </c>
      <c r="IO11" s="186"/>
      <c r="IP11" s="186"/>
      <c r="IQ11" s="153">
        <v>1422</v>
      </c>
      <c r="IR11" s="153"/>
      <c r="IS11" s="128"/>
      <c r="IT11" s="128"/>
      <c r="IU11" s="128"/>
      <c r="IV11" s="128"/>
      <c r="IW11" s="189">
        <v>0.28999999999999998</v>
      </c>
      <c r="IX11" s="189"/>
      <c r="IY11" s="48"/>
      <c r="IZ11" s="52">
        <v>196</v>
      </c>
      <c r="JA11" s="128">
        <v>1.55</v>
      </c>
      <c r="JB11" s="128">
        <v>1.2</v>
      </c>
      <c r="JC11" s="128">
        <v>188</v>
      </c>
      <c r="JD11" s="97">
        <f t="shared" si="24"/>
        <v>4096.6400000000003</v>
      </c>
      <c r="JE11" s="210">
        <f t="shared" si="74"/>
        <v>0.87486330260896739</v>
      </c>
      <c r="JF11" s="210">
        <f t="shared" si="25"/>
        <v>0.36577142857142853</v>
      </c>
      <c r="JG11" s="210">
        <f t="shared" si="26"/>
        <v>9.6220376185201087E-2</v>
      </c>
      <c r="JH11" s="203"/>
      <c r="JI11" s="203">
        <f t="shared" si="27"/>
        <v>0.38749999999999996</v>
      </c>
      <c r="JJ11" s="212">
        <f t="shared" si="75"/>
        <v>2.469151880188833</v>
      </c>
      <c r="JK11" s="203">
        <f t="shared" si="28"/>
        <v>0.9828671328671329</v>
      </c>
      <c r="JL11" s="250">
        <v>14089</v>
      </c>
      <c r="JM11" s="213">
        <v>8.58</v>
      </c>
      <c r="JN11" s="214">
        <v>45</v>
      </c>
      <c r="JO11" s="213">
        <v>1.57</v>
      </c>
      <c r="JP11" s="213">
        <v>1.47</v>
      </c>
      <c r="JQ11" s="213">
        <v>0.68</v>
      </c>
      <c r="JR11" s="214">
        <v>283</v>
      </c>
      <c r="JS11" s="213">
        <v>0.33</v>
      </c>
      <c r="JT11" s="222"/>
    </row>
    <row r="12" spans="1:281" s="25" customFormat="1" ht="15" customHeight="1">
      <c r="A12" s="50">
        <v>43429</v>
      </c>
      <c r="B12" s="57">
        <v>240</v>
      </c>
      <c r="C12" s="52">
        <v>240</v>
      </c>
      <c r="D12" s="58">
        <v>49752</v>
      </c>
      <c r="E12" s="59">
        <v>10.199999999999999</v>
      </c>
      <c r="F12" s="58">
        <v>1425</v>
      </c>
      <c r="G12" s="60">
        <v>2.09</v>
      </c>
      <c r="H12" s="60">
        <v>0.73</v>
      </c>
      <c r="I12" s="66">
        <v>63</v>
      </c>
      <c r="J12" s="67"/>
      <c r="K12" s="58">
        <v>1142</v>
      </c>
      <c r="L12" s="59">
        <v>5.65</v>
      </c>
      <c r="M12" s="58">
        <v>20274</v>
      </c>
      <c r="N12" s="58">
        <v>7712</v>
      </c>
      <c r="O12" s="68">
        <v>17.2</v>
      </c>
      <c r="P12" s="68">
        <v>4.3</v>
      </c>
      <c r="Q12" s="75">
        <v>342</v>
      </c>
      <c r="R12" s="76">
        <v>24.2</v>
      </c>
      <c r="S12" s="67">
        <v>8853</v>
      </c>
      <c r="T12" s="58">
        <v>5240</v>
      </c>
      <c r="U12" s="60">
        <v>3.27</v>
      </c>
      <c r="V12" s="60"/>
      <c r="W12" s="60">
        <v>14.7</v>
      </c>
      <c r="X12" s="60">
        <v>12.4</v>
      </c>
      <c r="Y12" s="58">
        <v>414</v>
      </c>
      <c r="Z12" s="58">
        <v>6400</v>
      </c>
      <c r="AA12" s="60"/>
      <c r="AB12" s="60"/>
      <c r="AC12" s="58">
        <f t="shared" si="29"/>
        <v>9267</v>
      </c>
      <c r="AD12" s="60"/>
      <c r="AE12" s="60"/>
      <c r="AF12" s="60"/>
      <c r="AG12" s="60"/>
      <c r="AH12" s="66"/>
      <c r="AI12" s="80"/>
      <c r="AJ12" s="60"/>
      <c r="AK12" s="60"/>
      <c r="AL12" s="59">
        <v>8.83</v>
      </c>
      <c r="AM12" s="58">
        <v>181200</v>
      </c>
      <c r="AN12" s="60">
        <v>5.98</v>
      </c>
      <c r="AO12" s="60">
        <v>0.6</v>
      </c>
      <c r="AP12" s="58">
        <v>2791</v>
      </c>
      <c r="AQ12" s="88"/>
      <c r="AR12" s="86">
        <f t="shared" si="30"/>
        <v>12771</v>
      </c>
      <c r="AS12" s="58"/>
      <c r="AT12" s="89">
        <v>12771</v>
      </c>
      <c r="AU12" s="58">
        <f t="shared" si="31"/>
        <v>11091</v>
      </c>
      <c r="AV12" s="58">
        <v>720</v>
      </c>
      <c r="AW12" s="58">
        <v>240</v>
      </c>
      <c r="AX12" s="58">
        <v>720</v>
      </c>
      <c r="AY12" s="98">
        <v>0</v>
      </c>
      <c r="AZ12" s="96">
        <v>4.93</v>
      </c>
      <c r="BA12" s="53">
        <v>4478</v>
      </c>
      <c r="BB12" s="52">
        <v>62</v>
      </c>
      <c r="BC12" s="58">
        <v>13680</v>
      </c>
      <c r="BD12" s="97">
        <f t="shared" si="0"/>
        <v>10339.91136</v>
      </c>
      <c r="BE12" s="102">
        <f t="shared" si="1"/>
        <v>0.75584147368421051</v>
      </c>
      <c r="BF12" s="58">
        <v>5852</v>
      </c>
      <c r="BG12" s="97">
        <f t="shared" si="2"/>
        <v>6244.0839999999998</v>
      </c>
      <c r="BH12" s="102">
        <f t="shared" si="3"/>
        <v>0.45643888888888889</v>
      </c>
      <c r="BI12" s="58">
        <v>479</v>
      </c>
      <c r="BJ12" s="97">
        <f t="shared" si="4"/>
        <v>942.19299999999998</v>
      </c>
      <c r="BK12" s="102">
        <f t="shared" si="5"/>
        <v>6.8873757309941525E-2</v>
      </c>
      <c r="BL12" s="103">
        <v>1311</v>
      </c>
      <c r="BM12" s="97">
        <f t="shared" si="6"/>
        <v>1894.395</v>
      </c>
      <c r="BN12" s="102">
        <f t="shared" si="7"/>
        <v>0.13847916666666665</v>
      </c>
      <c r="BO12" s="58">
        <v>604</v>
      </c>
      <c r="BP12" s="97">
        <f t="shared" si="8"/>
        <v>1243.0319999999999</v>
      </c>
      <c r="BQ12" s="102">
        <f t="shared" si="9"/>
        <v>9.0864912280701746E-2</v>
      </c>
      <c r="BR12" s="58">
        <v>9.74</v>
      </c>
      <c r="BS12" s="105">
        <f t="shared" si="10"/>
        <v>16.207360000000001</v>
      </c>
      <c r="BT12" s="102">
        <f t="shared" si="11"/>
        <v>7.1198830409356726E-4</v>
      </c>
      <c r="BU12" s="60">
        <v>11.9</v>
      </c>
      <c r="BV12" s="59">
        <v>11.2</v>
      </c>
      <c r="BW12" s="66">
        <v>134</v>
      </c>
      <c r="BX12" s="117">
        <f t="shared" si="32"/>
        <v>151724.88</v>
      </c>
      <c r="BY12" s="118">
        <f t="shared" si="33"/>
        <v>1.0114992</v>
      </c>
      <c r="BZ12" s="121">
        <v>59.3</v>
      </c>
      <c r="CA12" s="57"/>
      <c r="CB12" s="60">
        <v>8.01</v>
      </c>
      <c r="CC12" s="129">
        <v>8095</v>
      </c>
      <c r="CD12" s="77">
        <f t="shared" si="34"/>
        <v>9031.3273735204511</v>
      </c>
      <c r="CE12" s="77">
        <f t="shared" si="12"/>
        <v>20023</v>
      </c>
      <c r="CF12" s="77">
        <f t="shared" si="35"/>
        <v>11091</v>
      </c>
      <c r="CG12" s="77">
        <f t="shared" si="36"/>
        <v>462.125</v>
      </c>
      <c r="CH12" s="77">
        <f t="shared" si="13"/>
        <v>8932</v>
      </c>
      <c r="CI12" s="130">
        <f t="shared" si="37"/>
        <v>372.16666666666669</v>
      </c>
      <c r="CJ12" s="67">
        <v>3281</v>
      </c>
      <c r="CK12" s="136"/>
      <c r="CL12" s="60">
        <v>7.56</v>
      </c>
      <c r="CM12" s="58">
        <v>3400</v>
      </c>
      <c r="CN12" s="137"/>
      <c r="CO12" s="138">
        <v>3665</v>
      </c>
      <c r="CP12" s="58">
        <v>7332</v>
      </c>
      <c r="CQ12" s="60">
        <v>15.7</v>
      </c>
      <c r="CR12" s="60">
        <v>24</v>
      </c>
      <c r="CS12" s="58">
        <v>3990</v>
      </c>
      <c r="CT12" s="141">
        <f t="shared" ref="CT12:CT75" si="86">CS12/(CX12*CY12)</f>
        <v>0.21595133332094057</v>
      </c>
      <c r="CU12" s="142">
        <f t="shared" si="38"/>
        <v>1.5318500457177691</v>
      </c>
      <c r="CV12" s="142">
        <f t="shared" si="39"/>
        <v>5.8956993856984878</v>
      </c>
      <c r="CW12" s="118">
        <f t="shared" si="40"/>
        <v>0.98261656428308131</v>
      </c>
      <c r="CX12" s="143">
        <f t="shared" ref="CX12:CX75" si="87">CJ12*CD12/1000</f>
        <v>29631.7851125206</v>
      </c>
      <c r="CY12" s="144">
        <f t="shared" ref="CY12:CY75" si="88">1-CM12/CD12</f>
        <v>0.62353263707739282</v>
      </c>
      <c r="CZ12" s="145">
        <f t="shared" ref="CZ12:CZ75" si="89">CJ12*(CF12/CE12)*BC12/1000</f>
        <v>24861.875407281626</v>
      </c>
      <c r="DA12" s="146">
        <f t="shared" ref="DA12:DA75" si="90">1-CM12/BC12</f>
        <v>0.75146198830409361</v>
      </c>
      <c r="DB12" s="67">
        <v>3336</v>
      </c>
      <c r="DC12" s="75"/>
      <c r="DD12" s="59">
        <v>7.51</v>
      </c>
      <c r="DE12" s="58">
        <v>2924</v>
      </c>
      <c r="DF12" s="58"/>
      <c r="DG12" s="58">
        <v>3760</v>
      </c>
      <c r="DH12" s="58">
        <v>7710</v>
      </c>
      <c r="DI12" s="60">
        <v>16.8</v>
      </c>
      <c r="DJ12" s="60">
        <v>21</v>
      </c>
      <c r="DK12" s="58">
        <v>6442</v>
      </c>
      <c r="DL12" s="141">
        <f t="shared" si="41"/>
        <v>0.31618661286240829</v>
      </c>
      <c r="DM12" s="142">
        <f t="shared" si="42"/>
        <v>1.5065947242206235</v>
      </c>
      <c r="DN12" s="142">
        <f t="shared" si="43"/>
        <v>5.994530067263077</v>
      </c>
      <c r="DO12" s="118">
        <f t="shared" si="14"/>
        <v>0.99908834454384621</v>
      </c>
      <c r="DP12" s="143">
        <f t="shared" si="44"/>
        <v>30128.508118064226</v>
      </c>
      <c r="DQ12" s="144">
        <f t="shared" si="45"/>
        <v>0.67623806788655783</v>
      </c>
      <c r="DR12" s="145">
        <f t="shared" si="46"/>
        <v>25278.639548519204</v>
      </c>
      <c r="DS12" s="146">
        <f t="shared" si="47"/>
        <v>0.78625730994152043</v>
      </c>
      <c r="DT12" s="58">
        <v>3262</v>
      </c>
      <c r="DU12" s="75"/>
      <c r="DV12" s="59">
        <v>7.51</v>
      </c>
      <c r="DW12" s="58">
        <v>3287</v>
      </c>
      <c r="DX12" s="58"/>
      <c r="DY12" s="58">
        <v>3711</v>
      </c>
      <c r="DZ12" s="58">
        <v>7154</v>
      </c>
      <c r="EA12" s="75">
        <v>17.8</v>
      </c>
      <c r="EB12" s="60">
        <v>22.4</v>
      </c>
      <c r="EC12" s="58">
        <v>6497</v>
      </c>
      <c r="ED12" s="141">
        <f t="shared" si="80"/>
        <v>0.34672864896010125</v>
      </c>
      <c r="EE12" s="142">
        <f t="shared" si="48"/>
        <v>1.5407725321888412</v>
      </c>
      <c r="EF12" s="142">
        <f t="shared" si="49"/>
        <v>5.8615578775216299</v>
      </c>
      <c r="EG12" s="118">
        <f t="shared" si="15"/>
        <v>0.97692631292027166</v>
      </c>
      <c r="EH12" s="143">
        <f t="shared" si="81"/>
        <v>29460.18989242371</v>
      </c>
      <c r="EI12" s="144">
        <f t="shared" si="82"/>
        <v>0.63604464060982069</v>
      </c>
      <c r="EJ12" s="145">
        <f t="shared" si="83"/>
        <v>24717.902340308647</v>
      </c>
      <c r="EK12" s="146">
        <f t="shared" si="84"/>
        <v>0.75972222222222219</v>
      </c>
      <c r="EL12" s="67">
        <v>3300</v>
      </c>
      <c r="EM12" s="136"/>
      <c r="EN12" s="60">
        <v>7.52</v>
      </c>
      <c r="EO12" s="58">
        <v>3205</v>
      </c>
      <c r="EP12" s="137"/>
      <c r="EQ12" s="138">
        <v>3724</v>
      </c>
      <c r="ER12" s="58">
        <v>7448</v>
      </c>
      <c r="ES12" s="60">
        <v>16.5</v>
      </c>
      <c r="ET12" s="60">
        <v>20</v>
      </c>
      <c r="EU12" s="58">
        <v>4731</v>
      </c>
      <c r="EV12" s="141">
        <f t="shared" si="50"/>
        <v>0.2460617592742845</v>
      </c>
      <c r="EW12" s="142">
        <f t="shared" si="51"/>
        <v>1.523030303030303</v>
      </c>
      <c r="EX12" s="142">
        <f t="shared" si="52"/>
        <v>5.9298408938753457</v>
      </c>
      <c r="EY12" s="118">
        <f t="shared" si="16"/>
        <v>0.98830681564589096</v>
      </c>
      <c r="EZ12" s="143">
        <f t="shared" si="53"/>
        <v>29803.380332617489</v>
      </c>
      <c r="FA12" s="144">
        <f t="shared" si="54"/>
        <v>0.64512414759795411</v>
      </c>
      <c r="FB12" s="145">
        <f t="shared" si="55"/>
        <v>25005.84847425461</v>
      </c>
      <c r="FC12" s="146">
        <f t="shared" si="56"/>
        <v>0.76571637426900585</v>
      </c>
      <c r="FD12" s="67">
        <v>3443</v>
      </c>
      <c r="FE12" s="136"/>
      <c r="FF12" s="60">
        <v>7.52</v>
      </c>
      <c r="FG12" s="58">
        <v>2672</v>
      </c>
      <c r="FH12" s="137"/>
      <c r="FI12" s="138">
        <v>3844</v>
      </c>
      <c r="FJ12" s="58">
        <v>7318</v>
      </c>
      <c r="FK12" s="60">
        <v>17.5</v>
      </c>
      <c r="FL12" s="60">
        <v>24.4</v>
      </c>
      <c r="FM12" s="58">
        <v>6951</v>
      </c>
      <c r="FN12" s="141">
        <f t="shared" si="57"/>
        <v>0.31746736189427421</v>
      </c>
      <c r="FO12" s="142">
        <f t="shared" si="58"/>
        <v>1.459773453383677</v>
      </c>
      <c r="FP12" s="142">
        <f t="shared" si="59"/>
        <v>6.1868006659432773</v>
      </c>
      <c r="FQ12" s="118">
        <f t="shared" si="17"/>
        <v>1.0311334443238795</v>
      </c>
      <c r="FR12" s="143">
        <f t="shared" si="60"/>
        <v>31094.860147030911</v>
      </c>
      <c r="FS12" s="144">
        <f t="shared" si="61"/>
        <v>0.70414094302082164</v>
      </c>
      <c r="FT12" s="145">
        <f t="shared" si="62"/>
        <v>26089.435241472307</v>
      </c>
      <c r="FU12" s="146">
        <f t="shared" si="63"/>
        <v>0.80467836257309944</v>
      </c>
      <c r="FV12" s="67">
        <v>3401</v>
      </c>
      <c r="FW12" s="160"/>
      <c r="FX12" s="60">
        <v>7.57</v>
      </c>
      <c r="FY12" s="58">
        <v>2694</v>
      </c>
      <c r="FZ12" s="137"/>
      <c r="GA12" s="138">
        <v>3781</v>
      </c>
      <c r="GB12" s="58">
        <v>7838</v>
      </c>
      <c r="GC12" s="60">
        <v>16.899999999999999</v>
      </c>
      <c r="GD12" s="60">
        <v>23.5</v>
      </c>
      <c r="GE12" s="58">
        <v>9759</v>
      </c>
      <c r="GF12" s="141">
        <f t="shared" si="64"/>
        <v>0.45278553443628283</v>
      </c>
      <c r="GG12" s="142">
        <f t="shared" si="65"/>
        <v>1.477800646868568</v>
      </c>
      <c r="GH12" s="142">
        <f t="shared" si="66"/>
        <v>6.1113299636575915</v>
      </c>
      <c r="GI12" s="118">
        <f t="shared" si="18"/>
        <v>1.0185549939429319</v>
      </c>
      <c r="GJ12" s="143">
        <f t="shared" si="67"/>
        <v>30715.544397343056</v>
      </c>
      <c r="GK12" s="144">
        <f t="shared" si="68"/>
        <v>0.70170497773132245</v>
      </c>
      <c r="GL12" s="145">
        <f t="shared" si="69"/>
        <v>25771.178988163614</v>
      </c>
      <c r="GM12" s="146">
        <f t="shared" si="70"/>
        <v>0.80307017543859649</v>
      </c>
      <c r="GN12" s="167">
        <v>3259</v>
      </c>
      <c r="GO12" s="97">
        <f t="shared" si="19"/>
        <v>3025.0485941167658</v>
      </c>
      <c r="GP12" s="58"/>
      <c r="GQ12" s="58"/>
      <c r="GR12" s="102">
        <f t="shared" si="20"/>
        <v>1</v>
      </c>
      <c r="GS12" s="58"/>
      <c r="GT12" s="102">
        <f t="shared" si="21"/>
        <v>1</v>
      </c>
      <c r="GU12" s="58"/>
      <c r="GV12" s="102"/>
      <c r="GW12" s="170"/>
      <c r="GX12" s="102"/>
      <c r="GY12" s="170"/>
      <c r="GZ12" s="102"/>
      <c r="HA12" s="102"/>
      <c r="HB12" s="102"/>
      <c r="HC12" s="102"/>
      <c r="HD12" s="102"/>
      <c r="HE12" s="177"/>
      <c r="HF12" s="178"/>
      <c r="HG12" s="102"/>
      <c r="HH12" s="177"/>
      <c r="HI12" s="67">
        <v>5538</v>
      </c>
      <c r="HJ12" s="58">
        <v>4992</v>
      </c>
      <c r="HK12" s="58">
        <v>6042</v>
      </c>
      <c r="HL12" s="77">
        <f t="shared" si="76"/>
        <v>1920</v>
      </c>
      <c r="HM12" s="77">
        <f t="shared" si="71"/>
        <v>34922.879999999997</v>
      </c>
      <c r="HN12" s="60"/>
      <c r="HO12" s="60"/>
      <c r="HP12" s="58">
        <v>1404</v>
      </c>
      <c r="HQ12" s="136"/>
      <c r="HR12" s="136"/>
      <c r="HS12" s="136"/>
      <c r="HT12" s="58">
        <v>4562</v>
      </c>
      <c r="HU12" s="58">
        <v>5000</v>
      </c>
      <c r="HV12" s="136"/>
      <c r="HW12" s="136"/>
      <c r="HX12" s="136"/>
      <c r="HY12" s="136"/>
      <c r="HZ12" s="193"/>
      <c r="IA12" s="60">
        <v>98</v>
      </c>
      <c r="IB12" s="194">
        <v>293</v>
      </c>
      <c r="IC12" s="195"/>
      <c r="ID12" s="195"/>
      <c r="IE12" s="196"/>
      <c r="IF12" s="196"/>
      <c r="IG12" s="196"/>
      <c r="IH12" s="97">
        <f t="shared" si="72"/>
        <v>38841.249000000003</v>
      </c>
      <c r="II12" s="97">
        <f t="shared" si="77"/>
        <v>3832.2940910119996</v>
      </c>
      <c r="IJ12" s="202">
        <f t="shared" si="78"/>
        <v>1.5371608638844054</v>
      </c>
      <c r="IK12" s="202">
        <f t="shared" si="85"/>
        <v>2.4930989209078565</v>
      </c>
      <c r="IL12" s="202">
        <f t="shared" si="22"/>
        <v>0.60673603237229445</v>
      </c>
      <c r="IM12" s="205"/>
      <c r="IN12" s="204">
        <f t="shared" si="23"/>
        <v>0.91009512120282299</v>
      </c>
      <c r="IO12" s="136"/>
      <c r="IP12" s="136"/>
      <c r="IQ12" s="58">
        <v>1666</v>
      </c>
      <c r="IR12" s="58"/>
      <c r="IS12" s="60"/>
      <c r="IT12" s="60"/>
      <c r="IU12" s="60"/>
      <c r="IV12" s="60"/>
      <c r="IW12" s="193"/>
      <c r="IX12" s="193">
        <v>0.24</v>
      </c>
      <c r="IY12" s="59"/>
      <c r="IZ12" s="60">
        <v>176</v>
      </c>
      <c r="JA12" s="60"/>
      <c r="JB12" s="60"/>
      <c r="JC12" s="60"/>
      <c r="JD12" s="97">
        <f t="shared" si="24"/>
        <v>3741.9029999999998</v>
      </c>
      <c r="JE12" s="210">
        <f t="shared" si="74"/>
        <v>0.87698692349855145</v>
      </c>
      <c r="JF12" s="210">
        <f t="shared" si="25"/>
        <v>0.33409848214285709</v>
      </c>
      <c r="JG12" s="211">
        <f t="shared" si="26"/>
        <v>8.0865832943943047E-2</v>
      </c>
      <c r="JH12" s="205"/>
      <c r="JI12" s="205">
        <f t="shared" si="27"/>
        <v>0.39931740614334466</v>
      </c>
      <c r="JJ12" s="215">
        <f t="shared" si="75"/>
        <v>2.469151880188833</v>
      </c>
      <c r="JK12" s="205">
        <f t="shared" si="28"/>
        <v>0.98713450292397664</v>
      </c>
      <c r="JL12" s="58">
        <v>14118</v>
      </c>
      <c r="JM12" s="216">
        <v>8.5500000000000007</v>
      </c>
      <c r="JN12" s="217">
        <v>34</v>
      </c>
      <c r="JO12" s="216"/>
      <c r="JP12" s="216">
        <v>2.09</v>
      </c>
      <c r="JQ12" s="216">
        <v>0.62</v>
      </c>
      <c r="JR12" s="217">
        <v>190</v>
      </c>
      <c r="JS12" s="216">
        <v>0.35</v>
      </c>
      <c r="JT12" s="223"/>
    </row>
    <row r="13" spans="1:281" s="25" customFormat="1" ht="15" customHeight="1">
      <c r="A13" s="50">
        <v>43430</v>
      </c>
      <c r="B13" s="51">
        <v>240</v>
      </c>
      <c r="C13" s="52">
        <v>240</v>
      </c>
      <c r="D13" s="53">
        <v>46474</v>
      </c>
      <c r="E13" s="48">
        <v>10.23</v>
      </c>
      <c r="F13" s="53">
        <v>1003</v>
      </c>
      <c r="G13" s="52">
        <v>2.94</v>
      </c>
      <c r="H13" s="52">
        <v>1.24</v>
      </c>
      <c r="I13" s="61">
        <v>62.9</v>
      </c>
      <c r="J13" s="64"/>
      <c r="K13" s="53">
        <v>1208</v>
      </c>
      <c r="L13" s="48">
        <v>5.78</v>
      </c>
      <c r="M13" s="53">
        <v>18780</v>
      </c>
      <c r="N13" s="53">
        <v>7433</v>
      </c>
      <c r="O13" s="65">
        <v>17.5</v>
      </c>
      <c r="P13" s="65">
        <v>6.45</v>
      </c>
      <c r="Q13" s="74">
        <v>251</v>
      </c>
      <c r="R13" s="70">
        <v>23.3</v>
      </c>
      <c r="S13" s="64">
        <v>8890</v>
      </c>
      <c r="T13" s="53">
        <v>8780</v>
      </c>
      <c r="U13" s="52">
        <v>2.82</v>
      </c>
      <c r="V13" s="52">
        <v>24.9</v>
      </c>
      <c r="W13" s="52">
        <v>12.1</v>
      </c>
      <c r="X13" s="52">
        <v>10.9</v>
      </c>
      <c r="Y13" s="53">
        <v>412</v>
      </c>
      <c r="Z13" s="53"/>
      <c r="AA13" s="52"/>
      <c r="AB13" s="52"/>
      <c r="AC13" s="77">
        <f t="shared" si="29"/>
        <v>9302</v>
      </c>
      <c r="AD13" s="52"/>
      <c r="AE13" s="52"/>
      <c r="AF13" s="52"/>
      <c r="AG13" s="52"/>
      <c r="AH13" s="61"/>
      <c r="AI13" s="79"/>
      <c r="AJ13" s="52"/>
      <c r="AK13" s="52"/>
      <c r="AL13" s="48">
        <v>9.08</v>
      </c>
      <c r="AM13" s="53">
        <v>162600</v>
      </c>
      <c r="AN13" s="52">
        <v>3.86</v>
      </c>
      <c r="AO13" s="52">
        <v>0.61</v>
      </c>
      <c r="AP13" s="53">
        <v>3328</v>
      </c>
      <c r="AQ13" s="83"/>
      <c r="AR13" s="86">
        <f t="shared" si="30"/>
        <v>13123</v>
      </c>
      <c r="AS13" s="53"/>
      <c r="AT13" s="87">
        <v>13123</v>
      </c>
      <c r="AU13" s="53">
        <f t="shared" si="31"/>
        <v>11443</v>
      </c>
      <c r="AV13" s="53">
        <v>720</v>
      </c>
      <c r="AW13" s="53">
        <v>240</v>
      </c>
      <c r="AX13" s="53">
        <v>720</v>
      </c>
      <c r="AY13" s="95">
        <v>0</v>
      </c>
      <c r="AZ13" s="96">
        <v>4.93</v>
      </c>
      <c r="BA13" s="53">
        <v>4478</v>
      </c>
      <c r="BB13" s="52">
        <v>62</v>
      </c>
      <c r="BC13" s="53">
        <v>13300</v>
      </c>
      <c r="BD13" s="97">
        <f t="shared" si="0"/>
        <v>10883.579000000002</v>
      </c>
      <c r="BE13" s="102">
        <f t="shared" si="1"/>
        <v>0.81831421052631592</v>
      </c>
      <c r="BF13" s="53">
        <v>5774</v>
      </c>
      <c r="BG13" s="97">
        <f t="shared" si="2"/>
        <v>6160.8579999999993</v>
      </c>
      <c r="BH13" s="102">
        <f t="shared" si="3"/>
        <v>0.46322240601503756</v>
      </c>
      <c r="BI13" s="53">
        <v>596</v>
      </c>
      <c r="BJ13" s="97">
        <f t="shared" si="4"/>
        <v>1172.3320000000001</v>
      </c>
      <c r="BK13" s="102">
        <f t="shared" si="5"/>
        <v>8.814526315789474E-2</v>
      </c>
      <c r="BL13" s="103">
        <v>1481</v>
      </c>
      <c r="BM13" s="97">
        <f t="shared" si="6"/>
        <v>2140.0450000000001</v>
      </c>
      <c r="BN13" s="102">
        <f t="shared" si="7"/>
        <v>0.16090563909774436</v>
      </c>
      <c r="BO13" s="53">
        <v>676</v>
      </c>
      <c r="BP13" s="97">
        <f t="shared" si="8"/>
        <v>1391.2079999999999</v>
      </c>
      <c r="BQ13" s="102">
        <f t="shared" si="9"/>
        <v>0.10460210526315789</v>
      </c>
      <c r="BR13" s="53">
        <v>11.5</v>
      </c>
      <c r="BS13" s="105">
        <f t="shared" si="10"/>
        <v>19.135999999999999</v>
      </c>
      <c r="BT13" s="102">
        <f t="shared" si="11"/>
        <v>8.6466165413533831E-4</v>
      </c>
      <c r="BU13" s="52">
        <v>11.9</v>
      </c>
      <c r="BV13" s="48">
        <v>10.9</v>
      </c>
      <c r="BW13" s="61">
        <v>190</v>
      </c>
      <c r="BX13" s="117">
        <f t="shared" si="32"/>
        <v>152191.9</v>
      </c>
      <c r="BY13" s="118">
        <f t="shared" si="33"/>
        <v>1.0146126666666666</v>
      </c>
      <c r="BZ13" s="120">
        <v>59.2</v>
      </c>
      <c r="CA13" s="51"/>
      <c r="CB13" s="52">
        <v>6.24</v>
      </c>
      <c r="CC13" s="129">
        <v>7215</v>
      </c>
      <c r="CD13" s="77">
        <f t="shared" si="34"/>
        <v>8873.4418510863543</v>
      </c>
      <c r="CE13" s="77">
        <f t="shared" si="12"/>
        <v>19837</v>
      </c>
      <c r="CF13" s="77">
        <f t="shared" si="35"/>
        <v>11443</v>
      </c>
      <c r="CG13" s="77">
        <f t="shared" si="36"/>
        <v>476.79166666666669</v>
      </c>
      <c r="CH13" s="77">
        <f t="shared" si="13"/>
        <v>8394</v>
      </c>
      <c r="CI13" s="130">
        <f t="shared" si="37"/>
        <v>349.75</v>
      </c>
      <c r="CJ13" s="64">
        <v>3281</v>
      </c>
      <c r="CK13" s="56"/>
      <c r="CL13" s="52">
        <v>7.24</v>
      </c>
      <c r="CM13" s="53">
        <v>3132</v>
      </c>
      <c r="CN13" s="134"/>
      <c r="CO13" s="135">
        <v>3738</v>
      </c>
      <c r="CP13" s="53">
        <v>6604</v>
      </c>
      <c r="CQ13" s="52">
        <v>15.6</v>
      </c>
      <c r="CR13" s="52">
        <v>23.5</v>
      </c>
      <c r="CS13" s="53">
        <v>4245</v>
      </c>
      <c r="CT13" s="141">
        <f t="shared" si="86"/>
        <v>0.22534633206944901</v>
      </c>
      <c r="CU13" s="142">
        <f t="shared" si="38"/>
        <v>1.5318500457177691</v>
      </c>
      <c r="CV13" s="142">
        <f t="shared" si="39"/>
        <v>5.7926308621994291</v>
      </c>
      <c r="CW13" s="118">
        <f t="shared" si="40"/>
        <v>0.96543847703323815</v>
      </c>
      <c r="CX13" s="143">
        <f t="shared" si="87"/>
        <v>29113.762713414329</v>
      </c>
      <c r="CY13" s="144">
        <f t="shared" si="88"/>
        <v>0.64703662315468302</v>
      </c>
      <c r="CZ13" s="145">
        <f t="shared" si="89"/>
        <v>25172.234909512528</v>
      </c>
      <c r="DA13" s="146">
        <f t="shared" si="90"/>
        <v>0.7645112781954887</v>
      </c>
      <c r="DB13" s="64">
        <v>3336</v>
      </c>
      <c r="DC13" s="152"/>
      <c r="DD13" s="48">
        <v>7.35</v>
      </c>
      <c r="DE13" s="53">
        <v>2784</v>
      </c>
      <c r="DF13" s="153"/>
      <c r="DG13" s="53">
        <v>3799</v>
      </c>
      <c r="DH13" s="53">
        <v>6412</v>
      </c>
      <c r="DI13" s="52">
        <v>16.3</v>
      </c>
      <c r="DJ13" s="52">
        <v>18</v>
      </c>
      <c r="DK13" s="53">
        <v>6681</v>
      </c>
      <c r="DL13" s="141">
        <f t="shared" si="41"/>
        <v>0.32888036222389383</v>
      </c>
      <c r="DM13" s="142">
        <f t="shared" si="42"/>
        <v>1.5065947242206235</v>
      </c>
      <c r="DN13" s="142">
        <f t="shared" si="43"/>
        <v>5.8897337873505924</v>
      </c>
      <c r="DO13" s="118">
        <f t="shared" si="14"/>
        <v>0.98162229789176536</v>
      </c>
      <c r="DP13" s="143">
        <f t="shared" si="44"/>
        <v>29601.802015224075</v>
      </c>
      <c r="DQ13" s="144">
        <f t="shared" si="45"/>
        <v>0.68625477613749597</v>
      </c>
      <c r="DR13" s="145">
        <f t="shared" si="46"/>
        <v>25594.201663557997</v>
      </c>
      <c r="DS13" s="146">
        <f t="shared" si="47"/>
        <v>0.79067669172932331</v>
      </c>
      <c r="DT13" s="53">
        <v>3202</v>
      </c>
      <c r="DU13" s="74"/>
      <c r="DV13" s="157">
        <v>7.28</v>
      </c>
      <c r="DW13" s="153">
        <v>3159</v>
      </c>
      <c r="DX13" s="53"/>
      <c r="DY13" s="153">
        <v>3737</v>
      </c>
      <c r="DZ13" s="153">
        <v>3296</v>
      </c>
      <c r="EA13" s="152">
        <v>16</v>
      </c>
      <c r="EB13" s="128">
        <v>29.9</v>
      </c>
      <c r="EC13" s="53">
        <v>6909</v>
      </c>
      <c r="ED13" s="141">
        <f t="shared" si="80"/>
        <v>0.37758962030286608</v>
      </c>
      <c r="EE13" s="142">
        <f t="shared" si="48"/>
        <v>1.5696439725171767</v>
      </c>
      <c r="EF13" s="142">
        <f t="shared" si="49"/>
        <v>5.6531557515277564</v>
      </c>
      <c r="EG13" s="118">
        <f t="shared" si="15"/>
        <v>0.9421926252546261</v>
      </c>
      <c r="EH13" s="143">
        <f t="shared" si="81"/>
        <v>28412.760807178503</v>
      </c>
      <c r="EI13" s="144">
        <f t="shared" si="82"/>
        <v>0.64399383542325794</v>
      </c>
      <c r="EJ13" s="145">
        <f t="shared" si="83"/>
        <v>24566.137208247215</v>
      </c>
      <c r="EK13" s="146">
        <f t="shared" si="84"/>
        <v>0.76248120300751876</v>
      </c>
      <c r="EL13" s="64">
        <v>3300</v>
      </c>
      <c r="EM13" s="56"/>
      <c r="EN13" s="52">
        <v>7.56</v>
      </c>
      <c r="EO13" s="53">
        <v>3134</v>
      </c>
      <c r="EP13" s="134"/>
      <c r="EQ13" s="135">
        <v>3783</v>
      </c>
      <c r="ER13" s="53">
        <v>6296</v>
      </c>
      <c r="ES13" s="52">
        <v>15.6</v>
      </c>
      <c r="ET13" s="52">
        <v>26.8</v>
      </c>
      <c r="EU13" s="53">
        <v>5038</v>
      </c>
      <c r="EV13" s="141">
        <f t="shared" si="50"/>
        <v>0.26599566757135118</v>
      </c>
      <c r="EW13" s="142">
        <f t="shared" si="51"/>
        <v>1.523030303030303</v>
      </c>
      <c r="EX13" s="142">
        <f t="shared" si="52"/>
        <v>5.8261755090698308</v>
      </c>
      <c r="EY13" s="118">
        <f t="shared" si="16"/>
        <v>0.97102925151163844</v>
      </c>
      <c r="EZ13" s="143">
        <f t="shared" si="53"/>
        <v>29282.358108584969</v>
      </c>
      <c r="FA13" s="144">
        <f t="shared" si="54"/>
        <v>0.64681123147087383</v>
      </c>
      <c r="FB13" s="145">
        <f t="shared" si="55"/>
        <v>25318.005242728232</v>
      </c>
      <c r="FC13" s="146">
        <f t="shared" si="56"/>
        <v>0.76436090225563913</v>
      </c>
      <c r="FD13" s="64">
        <v>3359</v>
      </c>
      <c r="FE13" s="56"/>
      <c r="FF13" s="52">
        <v>8.06</v>
      </c>
      <c r="FG13" s="53">
        <v>2289</v>
      </c>
      <c r="FH13" s="134"/>
      <c r="FI13" s="135">
        <v>3923</v>
      </c>
      <c r="FJ13" s="53">
        <v>6242</v>
      </c>
      <c r="FK13" s="52">
        <v>16.2</v>
      </c>
      <c r="FL13" s="52">
        <v>22</v>
      </c>
      <c r="FM13" s="53">
        <v>7109</v>
      </c>
      <c r="FN13" s="141">
        <f t="shared" si="57"/>
        <v>0.32142491944487173</v>
      </c>
      <c r="FO13" s="142">
        <f t="shared" si="58"/>
        <v>1.496278654361417</v>
      </c>
      <c r="FP13" s="142">
        <f t="shared" si="59"/>
        <v>5.9303404651410796</v>
      </c>
      <c r="FQ13" s="118">
        <f t="shared" si="17"/>
        <v>0.98839007752351327</v>
      </c>
      <c r="FR13" s="143">
        <f t="shared" si="60"/>
        <v>29805.891177799065</v>
      </c>
      <c r="FS13" s="144">
        <f t="shared" si="61"/>
        <v>0.74203921788029037</v>
      </c>
      <c r="FT13" s="145">
        <f t="shared" si="62"/>
        <v>25770.660487977013</v>
      </c>
      <c r="FU13" s="146">
        <f t="shared" si="63"/>
        <v>0.82789473684210524</v>
      </c>
      <c r="FV13" s="64">
        <v>3359</v>
      </c>
      <c r="FW13" s="73"/>
      <c r="FX13" s="52">
        <v>7.46</v>
      </c>
      <c r="FY13" s="53">
        <v>2656</v>
      </c>
      <c r="FZ13" s="134"/>
      <c r="GA13" s="135">
        <v>4019</v>
      </c>
      <c r="GB13" s="53">
        <v>3667</v>
      </c>
      <c r="GC13" s="52">
        <v>16.2</v>
      </c>
      <c r="GD13" s="52">
        <v>25.4</v>
      </c>
      <c r="GE13" s="53">
        <v>10051</v>
      </c>
      <c r="GF13" s="141">
        <f t="shared" si="64"/>
        <v>0.48126861058602721</v>
      </c>
      <c r="GG13" s="142">
        <f t="shared" si="65"/>
        <v>1.496278654361417</v>
      </c>
      <c r="GH13" s="142">
        <f t="shared" si="66"/>
        <v>5.9303404651410796</v>
      </c>
      <c r="GI13" s="118">
        <f t="shared" si="18"/>
        <v>0.98839007752351327</v>
      </c>
      <c r="GJ13" s="143">
        <f t="shared" si="67"/>
        <v>29805.891177799065</v>
      </c>
      <c r="GK13" s="144">
        <f t="shared" si="68"/>
        <v>0.70067984390128935</v>
      </c>
      <c r="GL13" s="145">
        <f t="shared" si="69"/>
        <v>25770.660487977013</v>
      </c>
      <c r="GM13" s="146">
        <f t="shared" si="70"/>
        <v>0.80030075187969918</v>
      </c>
      <c r="GN13" s="166">
        <v>2839</v>
      </c>
      <c r="GO13" s="97">
        <f t="shared" si="19"/>
        <v>2854.8212431315219</v>
      </c>
      <c r="GP13" s="53"/>
      <c r="GQ13" s="53"/>
      <c r="GR13" s="102">
        <f t="shared" si="20"/>
        <v>1</v>
      </c>
      <c r="GS13" s="53"/>
      <c r="GT13" s="102">
        <f t="shared" si="21"/>
        <v>1</v>
      </c>
      <c r="GU13" s="53"/>
      <c r="GV13" s="102"/>
      <c r="GW13" s="170"/>
      <c r="GX13" s="102"/>
      <c r="GY13" s="170"/>
      <c r="GZ13" s="102"/>
      <c r="HA13" s="102"/>
      <c r="HB13" s="102"/>
      <c r="HC13" s="102"/>
      <c r="HD13" s="102"/>
      <c r="HE13" s="177"/>
      <c r="HF13" s="178"/>
      <c r="HG13" s="102"/>
      <c r="HH13" s="177"/>
      <c r="HI13" s="64">
        <v>5294</v>
      </c>
      <c r="HJ13" s="53">
        <v>4408</v>
      </c>
      <c r="HK13" s="53">
        <v>5336</v>
      </c>
      <c r="HL13" s="77">
        <f t="shared" si="76"/>
        <v>1920</v>
      </c>
      <c r="HM13" s="77">
        <f t="shared" si="71"/>
        <v>33497.760000000002</v>
      </c>
      <c r="HN13" s="52"/>
      <c r="HO13" s="183"/>
      <c r="HP13" s="53">
        <v>921</v>
      </c>
      <c r="HQ13" s="186"/>
      <c r="HR13" s="186"/>
      <c r="HS13" s="186"/>
      <c r="HT13" s="53">
        <v>4526</v>
      </c>
      <c r="HU13" s="153">
        <v>4609</v>
      </c>
      <c r="HV13" s="186"/>
      <c r="HW13" s="186"/>
      <c r="HX13" s="186"/>
      <c r="HY13" s="186"/>
      <c r="HZ13" s="189">
        <v>98</v>
      </c>
      <c r="IA13" s="128"/>
      <c r="IB13" s="190">
        <v>282</v>
      </c>
      <c r="IC13" s="191"/>
      <c r="ID13" s="191">
        <v>57</v>
      </c>
      <c r="IE13" s="192">
        <v>0.85</v>
      </c>
      <c r="IF13" s="192">
        <v>2.0099999999999998</v>
      </c>
      <c r="IG13" s="192">
        <v>0.94</v>
      </c>
      <c r="IH13" s="97">
        <f t="shared" si="72"/>
        <v>34254.997000000003</v>
      </c>
      <c r="II13" s="97">
        <f t="shared" si="77"/>
        <v>3338.1428361390872</v>
      </c>
      <c r="IJ13" s="202">
        <f t="shared" si="78"/>
        <v>1.4966699094514704</v>
      </c>
      <c r="IK13" s="202">
        <f t="shared" si="85"/>
        <v>2.2303801359663313</v>
      </c>
      <c r="IL13" s="202">
        <f t="shared" si="22"/>
        <v>0.51944741679960815</v>
      </c>
      <c r="IM13" s="203"/>
      <c r="IN13" s="204">
        <f t="shared" si="23"/>
        <v>0.90066924973582252</v>
      </c>
      <c r="IO13" s="186"/>
      <c r="IP13" s="186"/>
      <c r="IQ13" s="153">
        <v>1168</v>
      </c>
      <c r="IR13" s="153"/>
      <c r="IS13" s="128"/>
      <c r="IT13" s="128"/>
      <c r="IU13" s="128"/>
      <c r="IV13" s="128"/>
      <c r="IW13" s="189">
        <v>0.28000000000000003</v>
      </c>
      <c r="IX13" s="189"/>
      <c r="IY13" s="48"/>
      <c r="IZ13" s="52">
        <v>178</v>
      </c>
      <c r="JA13" s="128">
        <v>0.93</v>
      </c>
      <c r="JB13" s="128">
        <v>1.51</v>
      </c>
      <c r="JC13" s="128">
        <v>173</v>
      </c>
      <c r="JD13" s="97">
        <f t="shared" si="24"/>
        <v>3700.6860000000001</v>
      </c>
      <c r="JE13" s="210">
        <f t="shared" si="74"/>
        <v>0.85346338489674622</v>
      </c>
      <c r="JF13" s="210">
        <f t="shared" si="25"/>
        <v>0.33041839285714286</v>
      </c>
      <c r="JG13" s="210">
        <f t="shared" si="26"/>
        <v>0.10211363290831625</v>
      </c>
      <c r="JH13" s="203"/>
      <c r="JI13" s="203">
        <f t="shared" si="27"/>
        <v>0.36879432624113473</v>
      </c>
      <c r="JJ13" s="212">
        <f t="shared" si="75"/>
        <v>2.469151880188833</v>
      </c>
      <c r="JK13" s="203">
        <f t="shared" si="28"/>
        <v>0.9866165413533835</v>
      </c>
      <c r="JL13" s="53">
        <v>14930</v>
      </c>
      <c r="JM13" s="213">
        <v>8.64</v>
      </c>
      <c r="JN13" s="214">
        <v>64</v>
      </c>
      <c r="JO13" s="213">
        <v>1.75</v>
      </c>
      <c r="JP13" s="213">
        <v>0.7</v>
      </c>
      <c r="JQ13" s="213">
        <v>0.55000000000000004</v>
      </c>
      <c r="JR13" s="214">
        <v>242</v>
      </c>
      <c r="JS13" s="213">
        <v>0.27</v>
      </c>
      <c r="JT13" s="222"/>
    </row>
    <row r="14" spans="1:281" s="25" customFormat="1" ht="15" customHeight="1">
      <c r="A14" s="50">
        <v>43431</v>
      </c>
      <c r="B14" s="51">
        <v>240</v>
      </c>
      <c r="C14" s="52">
        <v>240</v>
      </c>
      <c r="D14" s="53">
        <v>48139</v>
      </c>
      <c r="E14" s="48">
        <v>10.26</v>
      </c>
      <c r="F14" s="53">
        <v>969</v>
      </c>
      <c r="G14" s="52">
        <v>2.29</v>
      </c>
      <c r="H14" s="52">
        <v>1.1200000000000001</v>
      </c>
      <c r="I14" s="61">
        <v>62.8</v>
      </c>
      <c r="J14" s="64"/>
      <c r="K14" s="53">
        <v>1275</v>
      </c>
      <c r="L14" s="48">
        <v>5.91</v>
      </c>
      <c r="M14" s="53">
        <v>13781</v>
      </c>
      <c r="N14" s="53">
        <v>6299</v>
      </c>
      <c r="O14" s="65">
        <v>14.9</v>
      </c>
      <c r="P14" s="65">
        <v>4.6399999999999997</v>
      </c>
      <c r="Q14" s="74">
        <v>187</v>
      </c>
      <c r="R14" s="70">
        <v>20.3</v>
      </c>
      <c r="S14" s="64">
        <v>8092</v>
      </c>
      <c r="T14" s="53">
        <v>4690</v>
      </c>
      <c r="U14" s="52">
        <v>3.06</v>
      </c>
      <c r="V14" s="52">
        <v>28.3</v>
      </c>
      <c r="W14" s="52">
        <v>15.8</v>
      </c>
      <c r="X14" s="52">
        <v>14.2</v>
      </c>
      <c r="Y14" s="53">
        <v>559</v>
      </c>
      <c r="Z14" s="53">
        <v>24637</v>
      </c>
      <c r="AA14" s="52"/>
      <c r="AB14" s="52"/>
      <c r="AC14" s="77">
        <f t="shared" si="29"/>
        <v>8651</v>
      </c>
      <c r="AD14" s="52"/>
      <c r="AE14" s="52"/>
      <c r="AF14" s="52"/>
      <c r="AG14" s="52"/>
      <c r="AH14" s="61"/>
      <c r="AI14" s="79"/>
      <c r="AJ14" s="52"/>
      <c r="AK14" s="52"/>
      <c r="AL14" s="48"/>
      <c r="AM14" s="53">
        <v>170610</v>
      </c>
      <c r="AN14" s="52">
        <v>5.05</v>
      </c>
      <c r="AO14" s="52">
        <v>0.64</v>
      </c>
      <c r="AP14" s="53">
        <v>3200</v>
      </c>
      <c r="AQ14" s="83"/>
      <c r="AR14" s="86">
        <f t="shared" si="30"/>
        <v>13124</v>
      </c>
      <c r="AS14" s="53"/>
      <c r="AT14" s="87">
        <v>13124</v>
      </c>
      <c r="AU14" s="53">
        <f t="shared" si="31"/>
        <v>11234</v>
      </c>
      <c r="AV14" s="53">
        <v>825</v>
      </c>
      <c r="AW14" s="53">
        <v>240</v>
      </c>
      <c r="AX14" s="53">
        <v>825</v>
      </c>
      <c r="AY14" s="95">
        <v>0</v>
      </c>
      <c r="AZ14" s="96">
        <v>4.93</v>
      </c>
      <c r="BA14" s="53">
        <v>4478</v>
      </c>
      <c r="BB14" s="52">
        <v>62</v>
      </c>
      <c r="BC14" s="53">
        <v>13814</v>
      </c>
      <c r="BD14" s="97">
        <f t="shared" si="0"/>
        <v>10851.7876</v>
      </c>
      <c r="BE14" s="102">
        <f t="shared" si="1"/>
        <v>0.78556447082669756</v>
      </c>
      <c r="BF14" s="53">
        <v>6226</v>
      </c>
      <c r="BG14" s="97">
        <f t="shared" si="2"/>
        <v>6643.1419999999998</v>
      </c>
      <c r="BH14" s="102">
        <f t="shared" si="3"/>
        <v>0.48089923266251627</v>
      </c>
      <c r="BI14" s="53">
        <v>613</v>
      </c>
      <c r="BJ14" s="97">
        <f t="shared" si="4"/>
        <v>1205.771</v>
      </c>
      <c r="BK14" s="102">
        <f t="shared" si="5"/>
        <v>8.7286158969161712E-2</v>
      </c>
      <c r="BL14" s="103">
        <v>1119</v>
      </c>
      <c r="BM14" s="97">
        <f t="shared" si="6"/>
        <v>1616.9550000000002</v>
      </c>
      <c r="BN14" s="102">
        <f t="shared" si="7"/>
        <v>0.11705190386564356</v>
      </c>
      <c r="BO14" s="53">
        <v>663</v>
      </c>
      <c r="BP14" s="97">
        <f t="shared" si="8"/>
        <v>1364.454</v>
      </c>
      <c r="BQ14" s="102">
        <f t="shared" si="9"/>
        <v>9.8773273490661645E-2</v>
      </c>
      <c r="BR14" s="53">
        <v>12.9</v>
      </c>
      <c r="BS14" s="105">
        <f t="shared" si="10"/>
        <v>21.465599999999998</v>
      </c>
      <c r="BT14" s="102">
        <f t="shared" si="11"/>
        <v>9.3383523961198785E-4</v>
      </c>
      <c r="BU14" s="52">
        <v>11.2</v>
      </c>
      <c r="BV14" s="48">
        <v>10.3</v>
      </c>
      <c r="BW14" s="61">
        <v>175</v>
      </c>
      <c r="BX14" s="117">
        <f t="shared" si="32"/>
        <v>155186.476</v>
      </c>
      <c r="BY14" s="118">
        <f t="shared" si="33"/>
        <v>1.0345765066666666</v>
      </c>
      <c r="BZ14" s="120">
        <v>56.7</v>
      </c>
      <c r="CA14" s="51"/>
      <c r="CB14" s="52">
        <v>5.92</v>
      </c>
      <c r="CC14" s="129">
        <v>7314</v>
      </c>
      <c r="CD14" s="77">
        <f t="shared" si="34"/>
        <v>9156.0125773195869</v>
      </c>
      <c r="CE14" s="77">
        <f t="shared" si="12"/>
        <v>19400</v>
      </c>
      <c r="CF14" s="77">
        <f t="shared" si="35"/>
        <v>11234</v>
      </c>
      <c r="CG14" s="77">
        <f t="shared" si="36"/>
        <v>468.08333333333331</v>
      </c>
      <c r="CH14" s="77">
        <f t="shared" si="13"/>
        <v>8166</v>
      </c>
      <c r="CI14" s="130">
        <f t="shared" si="37"/>
        <v>340.25</v>
      </c>
      <c r="CJ14" s="64">
        <v>3184</v>
      </c>
      <c r="CK14" s="56"/>
      <c r="CL14" s="52">
        <v>7.56</v>
      </c>
      <c r="CM14" s="53">
        <v>2954</v>
      </c>
      <c r="CN14" s="134"/>
      <c r="CO14" s="135">
        <v>3806</v>
      </c>
      <c r="CP14" s="53">
        <v>7756</v>
      </c>
      <c r="CQ14" s="52">
        <v>18.899999999999999</v>
      </c>
      <c r="CR14" s="52">
        <v>28.7</v>
      </c>
      <c r="CS14" s="53">
        <v>4045</v>
      </c>
      <c r="CT14" s="141">
        <f t="shared" si="86"/>
        <v>0.20483908360814304</v>
      </c>
      <c r="CU14" s="142">
        <f t="shared" si="38"/>
        <v>1.5785175879396984</v>
      </c>
      <c r="CV14" s="142">
        <f t="shared" si="39"/>
        <v>5.8003867978880947</v>
      </c>
      <c r="CW14" s="118">
        <f t="shared" si="40"/>
        <v>0.96673113298134916</v>
      </c>
      <c r="CX14" s="143">
        <f t="shared" si="87"/>
        <v>29152.744046185566</v>
      </c>
      <c r="CY14" s="144">
        <f t="shared" si="88"/>
        <v>0.67737047376743775</v>
      </c>
      <c r="CZ14" s="145">
        <f t="shared" si="89"/>
        <v>25469.780390927834</v>
      </c>
      <c r="DA14" s="146">
        <f t="shared" si="90"/>
        <v>0.78615896916172001</v>
      </c>
      <c r="DB14" s="64">
        <v>3222</v>
      </c>
      <c r="DC14" s="152"/>
      <c r="DD14" s="48">
        <v>7.34</v>
      </c>
      <c r="DE14" s="53">
        <v>2646</v>
      </c>
      <c r="DF14" s="153"/>
      <c r="DG14" s="53">
        <v>3878</v>
      </c>
      <c r="DH14" s="53">
        <v>7196</v>
      </c>
      <c r="DI14" s="52">
        <v>19.5</v>
      </c>
      <c r="DJ14" s="52">
        <v>26.3</v>
      </c>
      <c r="DK14" s="53">
        <v>6450</v>
      </c>
      <c r="DL14" s="141">
        <f t="shared" si="41"/>
        <v>0.30750511978536982</v>
      </c>
      <c r="DM14" s="142">
        <f t="shared" si="42"/>
        <v>1.5599006828057107</v>
      </c>
      <c r="DN14" s="142">
        <f t="shared" si="43"/>
        <v>5.8696125197221871</v>
      </c>
      <c r="DO14" s="118">
        <f t="shared" si="14"/>
        <v>0.97826875328703122</v>
      </c>
      <c r="DP14" s="143">
        <f t="shared" si="44"/>
        <v>29500.672524123711</v>
      </c>
      <c r="DQ14" s="144">
        <f t="shared" si="45"/>
        <v>0.7110095712893163</v>
      </c>
      <c r="DR14" s="145">
        <f t="shared" si="46"/>
        <v>25773.753900618558</v>
      </c>
      <c r="DS14" s="146">
        <f t="shared" si="47"/>
        <v>0.80845519038656433</v>
      </c>
      <c r="DT14" s="53">
        <v>3205</v>
      </c>
      <c r="DU14" s="74"/>
      <c r="DV14" s="157">
        <v>7.63</v>
      </c>
      <c r="DW14" s="153">
        <v>2683</v>
      </c>
      <c r="DX14" s="53"/>
      <c r="DY14" s="153">
        <v>3827</v>
      </c>
      <c r="DZ14" s="153">
        <v>7816</v>
      </c>
      <c r="EA14" s="152">
        <v>18.5</v>
      </c>
      <c r="EB14" s="128">
        <v>26.9</v>
      </c>
      <c r="EC14" s="53">
        <v>6731</v>
      </c>
      <c r="ED14" s="141">
        <f t="shared" si="80"/>
        <v>0.32444800332983509</v>
      </c>
      <c r="EE14" s="142">
        <f t="shared" si="48"/>
        <v>1.5681747269890796</v>
      </c>
      <c r="EF14" s="142">
        <f t="shared" ref="EF14:EF77" si="91">EH14/5026</f>
        <v>5.8386431178490401</v>
      </c>
      <c r="EG14" s="118">
        <f t="shared" si="15"/>
        <v>0.97310718630817339</v>
      </c>
      <c r="EH14" s="143">
        <f t="shared" si="81"/>
        <v>29345.020310309275</v>
      </c>
      <c r="EI14" s="144">
        <f t="shared" si="82"/>
        <v>0.70696851087272694</v>
      </c>
      <c r="EJ14" s="145">
        <f t="shared" si="83"/>
        <v>25637.765751546391</v>
      </c>
      <c r="EK14" s="146">
        <f t="shared" si="84"/>
        <v>0.80577674822643697</v>
      </c>
      <c r="EL14" s="64">
        <v>3205</v>
      </c>
      <c r="EM14" s="56"/>
      <c r="EN14" s="52">
        <v>7.51</v>
      </c>
      <c r="EO14" s="53">
        <v>2790</v>
      </c>
      <c r="EP14" s="134"/>
      <c r="EQ14" s="135">
        <v>3834</v>
      </c>
      <c r="ER14" s="53">
        <v>7044</v>
      </c>
      <c r="ES14" s="52">
        <v>19.8</v>
      </c>
      <c r="ET14" s="52">
        <v>30.4</v>
      </c>
      <c r="EU14" s="53">
        <v>4849</v>
      </c>
      <c r="EV14" s="141">
        <f t="shared" si="50"/>
        <v>0.2376603092697227</v>
      </c>
      <c r="EW14" s="142">
        <f t="shared" si="51"/>
        <v>1.5681747269890796</v>
      </c>
      <c r="EX14" s="142">
        <f t="shared" si="52"/>
        <v>5.8386431178490401</v>
      </c>
      <c r="EY14" s="118">
        <f t="shared" si="16"/>
        <v>0.97310718630817339</v>
      </c>
      <c r="EZ14" s="143">
        <f t="shared" si="53"/>
        <v>29345.020310309275</v>
      </c>
      <c r="FA14" s="144">
        <f t="shared" si="54"/>
        <v>0.69528220101934712</v>
      </c>
      <c r="FB14" s="145">
        <f t="shared" si="55"/>
        <v>25637.765751546391</v>
      </c>
      <c r="FC14" s="146">
        <f t="shared" si="56"/>
        <v>0.79803098306066311</v>
      </c>
      <c r="FD14" s="64">
        <v>3292</v>
      </c>
      <c r="FE14" s="56"/>
      <c r="FF14" s="52">
        <v>7.35</v>
      </c>
      <c r="FG14" s="53">
        <v>2163</v>
      </c>
      <c r="FH14" s="134"/>
      <c r="FI14" s="135">
        <v>4008</v>
      </c>
      <c r="FJ14" s="53">
        <v>7830</v>
      </c>
      <c r="FK14" s="52">
        <v>19.600000000000001</v>
      </c>
      <c r="FL14" s="52">
        <v>23.1</v>
      </c>
      <c r="FM14" s="53">
        <v>7061</v>
      </c>
      <c r="FN14" s="141">
        <f t="shared" si="57"/>
        <v>0.30671998592939737</v>
      </c>
      <c r="FO14" s="142">
        <f t="shared" si="58"/>
        <v>1.5267314702308628</v>
      </c>
      <c r="FP14" s="142">
        <f t="shared" si="59"/>
        <v>5.9971335862586708</v>
      </c>
      <c r="FQ14" s="118">
        <f t="shared" si="17"/>
        <v>0.99952226437644509</v>
      </c>
      <c r="FR14" s="143">
        <f t="shared" si="60"/>
        <v>30141.593404536081</v>
      </c>
      <c r="FS14" s="144">
        <f t="shared" si="61"/>
        <v>0.76376179240317121</v>
      </c>
      <c r="FT14" s="145">
        <f t="shared" si="62"/>
        <v>26333.705102680411</v>
      </c>
      <c r="FU14" s="146">
        <f t="shared" si="63"/>
        <v>0.84341971912552482</v>
      </c>
      <c r="FV14" s="64">
        <v>3292</v>
      </c>
      <c r="FW14" s="73"/>
      <c r="FX14" s="52">
        <v>7.67</v>
      </c>
      <c r="FY14" s="53">
        <v>2302</v>
      </c>
      <c r="FZ14" s="134"/>
      <c r="GA14" s="135">
        <v>3977</v>
      </c>
      <c r="GB14" s="53">
        <v>8362</v>
      </c>
      <c r="GC14" s="52">
        <v>18.899999999999999</v>
      </c>
      <c r="GD14" s="52">
        <v>25.4</v>
      </c>
      <c r="GE14" s="53">
        <v>10066</v>
      </c>
      <c r="GF14" s="141">
        <f t="shared" si="64"/>
        <v>0.44612052281320402</v>
      </c>
      <c r="GG14" s="142">
        <f t="shared" si="65"/>
        <v>1.5267314702308628</v>
      </c>
      <c r="GH14" s="142">
        <f t="shared" si="66"/>
        <v>5.9971335862586708</v>
      </c>
      <c r="GI14" s="118">
        <f t="shared" si="18"/>
        <v>0.99952226437644509</v>
      </c>
      <c r="GJ14" s="143">
        <f t="shared" si="67"/>
        <v>30141.593404536081</v>
      </c>
      <c r="GK14" s="144">
        <f t="shared" si="68"/>
        <v>0.74858051137868709</v>
      </c>
      <c r="GL14" s="145">
        <f t="shared" si="69"/>
        <v>26333.705102680411</v>
      </c>
      <c r="GM14" s="146">
        <f t="shared" si="70"/>
        <v>0.83335746344288397</v>
      </c>
      <c r="GN14" s="166">
        <v>2748</v>
      </c>
      <c r="GO14" s="97">
        <f t="shared" si="19"/>
        <v>2586.1181958762886</v>
      </c>
      <c r="GP14" s="53"/>
      <c r="GQ14" s="53"/>
      <c r="GR14" s="102">
        <f t="shared" si="20"/>
        <v>1</v>
      </c>
      <c r="GS14" s="53"/>
      <c r="GT14" s="102">
        <f t="shared" si="21"/>
        <v>1</v>
      </c>
      <c r="GU14" s="53"/>
      <c r="GV14" s="102"/>
      <c r="GW14" s="170"/>
      <c r="GX14" s="102"/>
      <c r="GY14" s="170"/>
      <c r="GZ14" s="102"/>
      <c r="HA14" s="102"/>
      <c r="HB14" s="102"/>
      <c r="HC14" s="102"/>
      <c r="HD14" s="102"/>
      <c r="HE14" s="177"/>
      <c r="HF14" s="178"/>
      <c r="HG14" s="102"/>
      <c r="HH14" s="177"/>
      <c r="HI14" s="64">
        <v>4766</v>
      </c>
      <c r="HJ14" s="53">
        <v>5480</v>
      </c>
      <c r="HK14" s="53">
        <v>4782</v>
      </c>
      <c r="HL14" s="77">
        <f t="shared" si="76"/>
        <v>2130</v>
      </c>
      <c r="HM14" s="77">
        <f t="shared" si="71"/>
        <v>37661.82</v>
      </c>
      <c r="HN14" s="52"/>
      <c r="HO14" s="183"/>
      <c r="HP14" s="53">
        <v>1795</v>
      </c>
      <c r="HQ14" s="186"/>
      <c r="HR14" s="186"/>
      <c r="HS14" s="186"/>
      <c r="HT14" s="53">
        <v>5324</v>
      </c>
      <c r="HU14" s="153">
        <v>4402</v>
      </c>
      <c r="HV14" s="186"/>
      <c r="HW14" s="186"/>
      <c r="HX14" s="186"/>
      <c r="HY14" s="186"/>
      <c r="HZ14" s="189">
        <v>98</v>
      </c>
      <c r="IA14" s="128"/>
      <c r="IB14" s="190">
        <v>271</v>
      </c>
      <c r="IC14" s="191"/>
      <c r="ID14" s="191"/>
      <c r="IE14" s="192"/>
      <c r="IF14" s="192"/>
      <c r="IG14" s="192"/>
      <c r="IH14" s="97">
        <f t="shared" si="72"/>
        <v>34694.381999999998</v>
      </c>
      <c r="II14" s="97">
        <f t="shared" si="77"/>
        <v>3399.5693913554837</v>
      </c>
      <c r="IJ14" s="202">
        <f t="shared" si="78"/>
        <v>1.4965579167913798</v>
      </c>
      <c r="IK14" s="202">
        <f t="shared" si="85"/>
        <v>2.2715922673037343</v>
      </c>
      <c r="IL14" s="202">
        <f t="shared" si="22"/>
        <v>0.44757329469244883</v>
      </c>
      <c r="IM14" s="203"/>
      <c r="IN14" s="204">
        <f t="shared" si="23"/>
        <v>0.90138282387190682</v>
      </c>
      <c r="IO14" s="186"/>
      <c r="IP14" s="186"/>
      <c r="IQ14" s="153">
        <v>1310</v>
      </c>
      <c r="IR14" s="153"/>
      <c r="IS14" s="128"/>
      <c r="IT14" s="128"/>
      <c r="IU14" s="128"/>
      <c r="IV14" s="128"/>
      <c r="IW14" s="189">
        <v>0.28999999999999998</v>
      </c>
      <c r="IX14" s="189"/>
      <c r="IY14" s="48"/>
      <c r="IZ14" s="52">
        <v>169</v>
      </c>
      <c r="JA14" s="128"/>
      <c r="JB14" s="128"/>
      <c r="JC14" s="128"/>
      <c r="JD14" s="97">
        <f t="shared" si="24"/>
        <v>3556.6039999999998</v>
      </c>
      <c r="JE14" s="210">
        <f t="shared" si="74"/>
        <v>0.85339835416031695</v>
      </c>
      <c r="JF14" s="210">
        <f t="shared" si="25"/>
        <v>0.31755392857142856</v>
      </c>
      <c r="JG14" s="210">
        <f t="shared" si="26"/>
        <v>9.0962141916510253E-2</v>
      </c>
      <c r="JH14" s="203"/>
      <c r="JI14" s="203">
        <f t="shared" si="27"/>
        <v>0.37638376383763839</v>
      </c>
      <c r="JJ14" s="212">
        <f t="shared" si="75"/>
        <v>2.469151880188833</v>
      </c>
      <c r="JK14" s="203">
        <f t="shared" si="28"/>
        <v>0.98776603445779643</v>
      </c>
      <c r="JL14" s="53">
        <v>15278</v>
      </c>
      <c r="JM14" s="213">
        <v>8.64</v>
      </c>
      <c r="JN14" s="214">
        <v>286</v>
      </c>
      <c r="JO14" s="213">
        <v>1.79</v>
      </c>
      <c r="JP14" s="213">
        <v>2.63</v>
      </c>
      <c r="JQ14" s="213">
        <v>0.63</v>
      </c>
      <c r="JR14" s="214">
        <v>153</v>
      </c>
      <c r="JS14" s="213">
        <v>0.33</v>
      </c>
      <c r="JT14" s="222"/>
    </row>
    <row r="15" spans="1:281" s="25" customFormat="1" ht="15" customHeight="1">
      <c r="A15" s="50">
        <v>43432</v>
      </c>
      <c r="B15" s="51">
        <v>240</v>
      </c>
      <c r="C15" s="52">
        <v>240</v>
      </c>
      <c r="D15" s="53">
        <v>51844</v>
      </c>
      <c r="E15" s="48">
        <v>10.4</v>
      </c>
      <c r="F15" s="53">
        <v>959</v>
      </c>
      <c r="G15" s="52" t="s">
        <v>125</v>
      </c>
      <c r="H15" s="52" t="s">
        <v>125</v>
      </c>
      <c r="I15" s="61">
        <v>62.7</v>
      </c>
      <c r="J15" s="64"/>
      <c r="K15" s="53">
        <v>1294</v>
      </c>
      <c r="L15" s="48">
        <v>5.71</v>
      </c>
      <c r="M15" s="53">
        <v>13490</v>
      </c>
      <c r="N15" s="53">
        <v>5870</v>
      </c>
      <c r="O15" s="65">
        <v>10.1</v>
      </c>
      <c r="P15" s="65">
        <v>1.53</v>
      </c>
      <c r="Q15" s="74">
        <v>135</v>
      </c>
      <c r="R15" s="70">
        <v>24.3</v>
      </c>
      <c r="S15" s="64">
        <v>8050</v>
      </c>
      <c r="T15" s="53">
        <v>6060</v>
      </c>
      <c r="U15" s="52">
        <v>3.18</v>
      </c>
      <c r="V15" s="52">
        <v>29.5</v>
      </c>
      <c r="W15" s="52">
        <v>9.67</v>
      </c>
      <c r="X15" s="52">
        <v>13.2</v>
      </c>
      <c r="Y15" s="53">
        <v>510</v>
      </c>
      <c r="Z15" s="53">
        <v>22140</v>
      </c>
      <c r="AA15" s="52"/>
      <c r="AB15" s="52"/>
      <c r="AC15" s="77">
        <f t="shared" si="29"/>
        <v>8560</v>
      </c>
      <c r="AD15" s="52"/>
      <c r="AE15" s="52"/>
      <c r="AF15" s="52"/>
      <c r="AG15" s="52"/>
      <c r="AH15" s="61"/>
      <c r="AI15" s="79"/>
      <c r="AJ15" s="52"/>
      <c r="AK15" s="52"/>
      <c r="AL15" s="48">
        <v>8.9700000000000006</v>
      </c>
      <c r="AM15" s="53">
        <v>177872</v>
      </c>
      <c r="AN15" s="52" t="s">
        <v>125</v>
      </c>
      <c r="AO15" s="52" t="s">
        <v>125</v>
      </c>
      <c r="AP15" s="53">
        <v>3229</v>
      </c>
      <c r="AQ15" s="83"/>
      <c r="AR15" s="86">
        <f t="shared" si="30"/>
        <v>13125</v>
      </c>
      <c r="AS15" s="53"/>
      <c r="AT15" s="87">
        <v>13125</v>
      </c>
      <c r="AU15" s="53">
        <f t="shared" si="31"/>
        <v>11235</v>
      </c>
      <c r="AV15" s="53">
        <v>825</v>
      </c>
      <c r="AW15" s="53">
        <v>240</v>
      </c>
      <c r="AX15" s="53">
        <v>825</v>
      </c>
      <c r="AY15" s="95">
        <v>0</v>
      </c>
      <c r="AZ15" s="96">
        <v>4.93</v>
      </c>
      <c r="BA15" s="53">
        <v>4478</v>
      </c>
      <c r="BB15" s="52">
        <v>62</v>
      </c>
      <c r="BC15" s="53">
        <v>13253</v>
      </c>
      <c r="BD15" s="97">
        <f t="shared" si="0"/>
        <v>9917.3294000000005</v>
      </c>
      <c r="BE15" s="102">
        <f t="shared" si="1"/>
        <v>0.7483082622802385</v>
      </c>
      <c r="BF15" s="53">
        <v>5896</v>
      </c>
      <c r="BG15" s="97">
        <f t="shared" si="2"/>
        <v>6291.0319999999992</v>
      </c>
      <c r="BH15" s="102">
        <f t="shared" si="3"/>
        <v>0.47468739153399225</v>
      </c>
      <c r="BI15" s="53">
        <v>599</v>
      </c>
      <c r="BJ15" s="97">
        <f t="shared" si="4"/>
        <v>1178.2329999999999</v>
      </c>
      <c r="BK15" s="102">
        <f t="shared" si="5"/>
        <v>8.8903116275560246E-2</v>
      </c>
      <c r="BL15" s="103">
        <v>722</v>
      </c>
      <c r="BM15" s="97">
        <f t="shared" si="6"/>
        <v>1043.29</v>
      </c>
      <c r="BN15" s="102">
        <f t="shared" si="7"/>
        <v>7.8721044291858444E-2</v>
      </c>
      <c r="BO15" s="53">
        <v>672</v>
      </c>
      <c r="BP15" s="97">
        <f t="shared" si="8"/>
        <v>1382.9759999999999</v>
      </c>
      <c r="BQ15" s="102">
        <f t="shared" si="9"/>
        <v>0.10435192031992756</v>
      </c>
      <c r="BR15" s="53">
        <v>13.1</v>
      </c>
      <c r="BS15" s="105">
        <f t="shared" si="10"/>
        <v>21.798399999999997</v>
      </c>
      <c r="BT15" s="102">
        <f t="shared" si="11"/>
        <v>9.8845544405040371E-4</v>
      </c>
      <c r="BU15" s="52">
        <v>8.57</v>
      </c>
      <c r="BV15" s="48">
        <v>9.14</v>
      </c>
      <c r="BW15" s="61">
        <v>173</v>
      </c>
      <c r="BX15" s="117">
        <f t="shared" si="32"/>
        <v>148897.45499999999</v>
      </c>
      <c r="BY15" s="118">
        <f t="shared" si="33"/>
        <v>0.99264969999999997</v>
      </c>
      <c r="BZ15" s="120">
        <v>55.6</v>
      </c>
      <c r="CA15" s="51"/>
      <c r="CB15" s="52">
        <v>6.26</v>
      </c>
      <c r="CC15" s="129">
        <v>8860</v>
      </c>
      <c r="CD15" s="77">
        <f t="shared" si="34"/>
        <v>8943.1374022071395</v>
      </c>
      <c r="CE15" s="77">
        <f t="shared" si="12"/>
        <v>19301</v>
      </c>
      <c r="CF15" s="77">
        <f t="shared" si="35"/>
        <v>11235</v>
      </c>
      <c r="CG15" s="77">
        <f t="shared" si="36"/>
        <v>468.125</v>
      </c>
      <c r="CH15" s="77">
        <f t="shared" si="13"/>
        <v>8066</v>
      </c>
      <c r="CI15" s="130">
        <f t="shared" si="37"/>
        <v>336.08333333333331</v>
      </c>
      <c r="CJ15" s="64">
        <v>3167</v>
      </c>
      <c r="CK15" s="56"/>
      <c r="CL15" s="52">
        <v>7.8</v>
      </c>
      <c r="CM15" s="53">
        <v>3149</v>
      </c>
      <c r="CN15" s="134"/>
      <c r="CO15" s="135">
        <v>3843</v>
      </c>
      <c r="CP15" s="53">
        <v>5788</v>
      </c>
      <c r="CQ15" s="52">
        <v>19</v>
      </c>
      <c r="CR15" s="52">
        <v>30.1</v>
      </c>
      <c r="CS15" s="53">
        <v>3947</v>
      </c>
      <c r="CT15" s="141">
        <f t="shared" si="86"/>
        <v>0.21509497923712922</v>
      </c>
      <c r="CU15" s="142">
        <f t="shared" si="38"/>
        <v>1.5869908430691506</v>
      </c>
      <c r="CV15" s="142">
        <f t="shared" si="39"/>
        <v>5.6352797757242357</v>
      </c>
      <c r="CW15" s="118">
        <f t="shared" si="40"/>
        <v>0.93921329595403924</v>
      </c>
      <c r="CX15" s="143">
        <f t="shared" si="87"/>
        <v>28322.916152790011</v>
      </c>
      <c r="CY15" s="144">
        <f t="shared" si="88"/>
        <v>0.64788643421459269</v>
      </c>
      <c r="CZ15" s="145">
        <f t="shared" si="89"/>
        <v>24431.80353271851</v>
      </c>
      <c r="DA15" s="146">
        <f t="shared" si="90"/>
        <v>0.76239342035765489</v>
      </c>
      <c r="DB15" s="64">
        <v>3216</v>
      </c>
      <c r="DC15" s="152"/>
      <c r="DD15" s="48">
        <v>7.7</v>
      </c>
      <c r="DE15" s="53">
        <v>2767</v>
      </c>
      <c r="DF15" s="153"/>
      <c r="DG15" s="53">
        <v>3882</v>
      </c>
      <c r="DH15" s="53">
        <v>5914</v>
      </c>
      <c r="DI15" s="52">
        <v>19.8</v>
      </c>
      <c r="DJ15" s="52">
        <v>32.299999999999997</v>
      </c>
      <c r="DK15" s="53">
        <v>6299</v>
      </c>
      <c r="DL15" s="141">
        <f t="shared" si="41"/>
        <v>0.31713094302387329</v>
      </c>
      <c r="DM15" s="142">
        <f t="shared" si="42"/>
        <v>1.5628109452736318</v>
      </c>
      <c r="DN15" s="142">
        <f t="shared" si="43"/>
        <v>5.7224691375841941</v>
      </c>
      <c r="DO15" s="118">
        <f t="shared" si="14"/>
        <v>0.95374485626403238</v>
      </c>
      <c r="DP15" s="143">
        <f t="shared" si="44"/>
        <v>28761.129885498161</v>
      </c>
      <c r="DQ15" s="144">
        <f t="shared" si="45"/>
        <v>0.69060075054676973</v>
      </c>
      <c r="DR15" s="145">
        <f t="shared" si="46"/>
        <v>24809.813754727733</v>
      </c>
      <c r="DS15" s="146">
        <f t="shared" si="47"/>
        <v>0.79121708292462078</v>
      </c>
      <c r="DT15" s="53">
        <v>3191</v>
      </c>
      <c r="DU15" s="74"/>
      <c r="DV15" s="157">
        <v>7.75</v>
      </c>
      <c r="DW15" s="153">
        <v>3289</v>
      </c>
      <c r="DX15" s="53"/>
      <c r="DY15" s="153">
        <v>3822</v>
      </c>
      <c r="DZ15" s="153">
        <v>2916</v>
      </c>
      <c r="EA15" s="152">
        <v>20.100000000000001</v>
      </c>
      <c r="EB15" s="128">
        <v>29.3</v>
      </c>
      <c r="EC15" s="53">
        <v>6602</v>
      </c>
      <c r="ED15" s="141">
        <f t="shared" si="80"/>
        <v>0.36591680703133056</v>
      </c>
      <c r="EE15" s="142">
        <f t="shared" si="48"/>
        <v>1.5750548417424004</v>
      </c>
      <c r="EF15" s="142">
        <f t="shared" si="91"/>
        <v>5.6779847692882974</v>
      </c>
      <c r="EG15" s="118">
        <f t="shared" si="15"/>
        <v>0.94633079488138294</v>
      </c>
      <c r="EH15" s="143">
        <f t="shared" si="81"/>
        <v>28537.551450442981</v>
      </c>
      <c r="EI15" s="144">
        <f t="shared" si="82"/>
        <v>0.63223197273159593</v>
      </c>
      <c r="EJ15" s="145">
        <f t="shared" si="83"/>
        <v>24616.951396559762</v>
      </c>
      <c r="EK15" s="146">
        <f t="shared" si="84"/>
        <v>0.75182977439070398</v>
      </c>
      <c r="EL15" s="64">
        <v>3191</v>
      </c>
      <c r="EM15" s="56"/>
      <c r="EN15" s="52">
        <v>7.74</v>
      </c>
      <c r="EO15" s="53">
        <v>2987</v>
      </c>
      <c r="EP15" s="134"/>
      <c r="EQ15" s="135">
        <v>3808</v>
      </c>
      <c r="ER15" s="53">
        <v>5540</v>
      </c>
      <c r="ES15" s="52">
        <v>19.399999999999999</v>
      </c>
      <c r="ET15" s="52">
        <v>31.4</v>
      </c>
      <c r="EU15" s="53">
        <v>4719</v>
      </c>
      <c r="EV15" s="141">
        <f t="shared" si="50"/>
        <v>0.24828956362804089</v>
      </c>
      <c r="EW15" s="142">
        <f t="shared" si="51"/>
        <v>1.5750548417424004</v>
      </c>
      <c r="EX15" s="142">
        <f t="shared" si="52"/>
        <v>5.6779847692882974</v>
      </c>
      <c r="EY15" s="118">
        <f t="shared" si="16"/>
        <v>0.94633079488138294</v>
      </c>
      <c r="EZ15" s="143">
        <f t="shared" si="53"/>
        <v>28537.551450442981</v>
      </c>
      <c r="FA15" s="144">
        <f t="shared" si="54"/>
        <v>0.66600088250206047</v>
      </c>
      <c r="FB15" s="145">
        <f t="shared" si="55"/>
        <v>24616.951396559762</v>
      </c>
      <c r="FC15" s="146">
        <f t="shared" si="56"/>
        <v>0.77461706783369799</v>
      </c>
      <c r="FD15" s="64">
        <v>3268</v>
      </c>
      <c r="FE15" s="56"/>
      <c r="FF15" s="52">
        <v>7.72</v>
      </c>
      <c r="FG15" s="53">
        <v>2452</v>
      </c>
      <c r="FH15" s="134"/>
      <c r="FI15" s="135">
        <v>3961</v>
      </c>
      <c r="FJ15" s="53">
        <v>5594</v>
      </c>
      <c r="FK15" s="52">
        <v>20.399999999999999</v>
      </c>
      <c r="FL15" s="52">
        <v>30.5</v>
      </c>
      <c r="FM15" s="53">
        <v>6553</v>
      </c>
      <c r="FN15" s="141">
        <f t="shared" si="57"/>
        <v>0.30891380572263299</v>
      </c>
      <c r="FO15" s="142">
        <f t="shared" si="58"/>
        <v>1.5379436964504285</v>
      </c>
      <c r="FP15" s="142">
        <f t="shared" si="59"/>
        <v>5.8149966236396597</v>
      </c>
      <c r="FQ15" s="118">
        <f t="shared" si="17"/>
        <v>0.96916610393994329</v>
      </c>
      <c r="FR15" s="143">
        <f t="shared" si="60"/>
        <v>29226.173030412931</v>
      </c>
      <c r="FS15" s="144">
        <f t="shared" si="61"/>
        <v>0.72582328888351266</v>
      </c>
      <c r="FT15" s="145">
        <f t="shared" si="62"/>
        <v>25210.967459717111</v>
      </c>
      <c r="FU15" s="146">
        <f t="shared" si="63"/>
        <v>0.81498528635026035</v>
      </c>
      <c r="FV15" s="64">
        <v>3268</v>
      </c>
      <c r="FW15" s="73"/>
      <c r="FX15" s="52">
        <v>7.7</v>
      </c>
      <c r="FY15" s="53">
        <v>2551</v>
      </c>
      <c r="FZ15" s="134"/>
      <c r="GA15" s="135">
        <v>3946</v>
      </c>
      <c r="GB15" s="53">
        <v>4328</v>
      </c>
      <c r="GC15" s="52">
        <v>19.7</v>
      </c>
      <c r="GD15" s="52">
        <v>27</v>
      </c>
      <c r="GE15" s="53">
        <v>9210</v>
      </c>
      <c r="GF15" s="141">
        <f t="shared" si="64"/>
        <v>0.44089125073050822</v>
      </c>
      <c r="GG15" s="142">
        <f t="shared" si="65"/>
        <v>1.5379436964504285</v>
      </c>
      <c r="GH15" s="142">
        <f t="shared" si="66"/>
        <v>5.8149966236396597</v>
      </c>
      <c r="GI15" s="118">
        <f t="shared" si="18"/>
        <v>0.96916610393994329</v>
      </c>
      <c r="GJ15" s="143">
        <f t="shared" si="67"/>
        <v>29226.173030412931</v>
      </c>
      <c r="GK15" s="144">
        <f t="shared" si="68"/>
        <v>0.71475334826339343</v>
      </c>
      <c r="GL15" s="145">
        <f t="shared" si="69"/>
        <v>25210.967459717111</v>
      </c>
      <c r="GM15" s="146">
        <f t="shared" si="70"/>
        <v>0.80751527955934499</v>
      </c>
      <c r="GN15" s="166">
        <v>2940</v>
      </c>
      <c r="GO15" s="97">
        <f t="shared" si="19"/>
        <v>2862.4462463084815</v>
      </c>
      <c r="GP15" s="53"/>
      <c r="GQ15" s="53"/>
      <c r="GR15" s="102">
        <f t="shared" si="20"/>
        <v>1</v>
      </c>
      <c r="GS15" s="53"/>
      <c r="GT15" s="102">
        <f t="shared" si="21"/>
        <v>1</v>
      </c>
      <c r="GU15" s="53"/>
      <c r="GV15" s="102"/>
      <c r="GW15" s="170"/>
      <c r="GX15" s="102"/>
      <c r="GY15" s="170"/>
      <c r="GZ15" s="102"/>
      <c r="HA15" s="102"/>
      <c r="HB15" s="102"/>
      <c r="HC15" s="102"/>
      <c r="HD15" s="102"/>
      <c r="HE15" s="177"/>
      <c r="HF15" s="178"/>
      <c r="HG15" s="102"/>
      <c r="HH15" s="177"/>
      <c r="HI15" s="64">
        <v>3331</v>
      </c>
      <c r="HJ15" s="53">
        <v>2914</v>
      </c>
      <c r="HK15" s="53">
        <v>1727</v>
      </c>
      <c r="HL15" s="77">
        <f t="shared" si="76"/>
        <v>2130</v>
      </c>
      <c r="HM15" s="77">
        <f t="shared" si="71"/>
        <v>37490.730000000003</v>
      </c>
      <c r="HN15" s="52"/>
      <c r="HO15" s="183"/>
      <c r="HP15" s="53">
        <v>2201</v>
      </c>
      <c r="HQ15" s="186"/>
      <c r="HR15" s="186"/>
      <c r="HS15" s="186"/>
      <c r="HT15" s="53">
        <v>4794</v>
      </c>
      <c r="HU15" s="153">
        <v>4750</v>
      </c>
      <c r="HV15" s="186"/>
      <c r="HW15" s="186"/>
      <c r="HX15" s="186"/>
      <c r="HY15" s="186"/>
      <c r="HZ15" s="189">
        <v>98</v>
      </c>
      <c r="IA15" s="128"/>
      <c r="IB15" s="190">
        <v>288</v>
      </c>
      <c r="IC15" s="191"/>
      <c r="ID15" s="191">
        <v>558</v>
      </c>
      <c r="IE15" s="192">
        <v>2.48</v>
      </c>
      <c r="IF15" s="192">
        <v>2.61</v>
      </c>
      <c r="IG15" s="192">
        <v>0.81</v>
      </c>
      <c r="IH15" s="97">
        <f t="shared" si="72"/>
        <v>37719.03</v>
      </c>
      <c r="II15" s="97">
        <f t="shared" si="77"/>
        <v>3686.9966923925026</v>
      </c>
      <c r="IJ15" s="202">
        <f t="shared" si="78"/>
        <v>1.4964459408903854</v>
      </c>
      <c r="IK15" s="202">
        <f t="shared" si="85"/>
        <v>2.4638355396912899</v>
      </c>
      <c r="IL15" s="202">
        <f t="shared" si="22"/>
        <v>0.54074107892397083</v>
      </c>
      <c r="IM15" s="203"/>
      <c r="IN15" s="204">
        <f t="shared" si="23"/>
        <v>0.90204081632653066</v>
      </c>
      <c r="IO15" s="186"/>
      <c r="IP15" s="186"/>
      <c r="IQ15" s="153">
        <v>1450</v>
      </c>
      <c r="IR15" s="153"/>
      <c r="IS15" s="128"/>
      <c r="IT15" s="128"/>
      <c r="IU15" s="128"/>
      <c r="IV15" s="128"/>
      <c r="IW15" s="189">
        <v>0.79</v>
      </c>
      <c r="IX15" s="189"/>
      <c r="IY15" s="48">
        <v>8.66</v>
      </c>
      <c r="IZ15" s="52">
        <v>178</v>
      </c>
      <c r="JA15" s="128">
        <v>2.02</v>
      </c>
      <c r="JB15" s="128">
        <v>2.14</v>
      </c>
      <c r="JC15" s="128">
        <v>181</v>
      </c>
      <c r="JD15" s="97">
        <f t="shared" si="24"/>
        <v>3780</v>
      </c>
      <c r="JE15" s="210">
        <f t="shared" si="74"/>
        <v>0.85333333333333339</v>
      </c>
      <c r="JF15" s="210">
        <f t="shared" si="25"/>
        <v>0.33750000000000002</v>
      </c>
      <c r="JG15" s="210">
        <f t="shared" si="26"/>
        <v>8.8623912342893976E-2</v>
      </c>
      <c r="JH15" s="203"/>
      <c r="JI15" s="203">
        <f t="shared" si="27"/>
        <v>0.38194444444444442</v>
      </c>
      <c r="JJ15" s="212">
        <f t="shared" si="75"/>
        <v>2.469151880188833</v>
      </c>
      <c r="JK15" s="203">
        <f t="shared" si="28"/>
        <v>0.98656907869916244</v>
      </c>
      <c r="JL15" s="53">
        <v>14329</v>
      </c>
      <c r="JM15" s="213">
        <v>8.6999999999999993</v>
      </c>
      <c r="JN15" s="214">
        <v>50</v>
      </c>
      <c r="JO15" s="213">
        <v>2.19</v>
      </c>
      <c r="JP15" s="213">
        <v>1.24</v>
      </c>
      <c r="JQ15" s="213">
        <v>0.56999999999999995</v>
      </c>
      <c r="JR15" s="214">
        <v>203</v>
      </c>
      <c r="JS15" s="213">
        <v>0.37</v>
      </c>
      <c r="JT15" s="222"/>
    </row>
    <row r="16" spans="1:281" s="25" customFormat="1" ht="15" customHeight="1">
      <c r="A16" s="50">
        <v>43433</v>
      </c>
      <c r="B16" s="51">
        <v>240</v>
      </c>
      <c r="C16" s="52">
        <v>240</v>
      </c>
      <c r="D16" s="53">
        <v>49337</v>
      </c>
      <c r="E16" s="48">
        <v>10.6</v>
      </c>
      <c r="F16" s="53">
        <v>960</v>
      </c>
      <c r="G16" s="52">
        <v>1.99</v>
      </c>
      <c r="H16" s="52">
        <v>0.89</v>
      </c>
      <c r="I16" s="61">
        <v>62.6</v>
      </c>
      <c r="J16" s="64"/>
      <c r="K16" s="53">
        <v>1334</v>
      </c>
      <c r="L16" s="48">
        <v>5.44</v>
      </c>
      <c r="M16" s="53">
        <v>14092</v>
      </c>
      <c r="N16" s="53">
        <v>4839</v>
      </c>
      <c r="O16" s="65">
        <v>9.1</v>
      </c>
      <c r="P16" s="65">
        <v>4.25</v>
      </c>
      <c r="Q16" s="74">
        <v>62.5</v>
      </c>
      <c r="R16" s="70">
        <v>26.5</v>
      </c>
      <c r="S16" s="64">
        <v>8313</v>
      </c>
      <c r="T16" s="53">
        <v>6740</v>
      </c>
      <c r="U16" s="52">
        <v>4.8600000000000003</v>
      </c>
      <c r="V16" s="52"/>
      <c r="W16" s="52">
        <v>12.5</v>
      </c>
      <c r="X16" s="52">
        <v>9.94</v>
      </c>
      <c r="Y16" s="53">
        <v>487</v>
      </c>
      <c r="Z16" s="53">
        <v>24639</v>
      </c>
      <c r="AA16" s="52"/>
      <c r="AB16" s="52"/>
      <c r="AC16" s="77">
        <f t="shared" si="29"/>
        <v>8800</v>
      </c>
      <c r="AD16" s="52"/>
      <c r="AE16" s="52"/>
      <c r="AF16" s="52"/>
      <c r="AG16" s="52"/>
      <c r="AH16" s="61"/>
      <c r="AI16" s="79"/>
      <c r="AJ16" s="52"/>
      <c r="AK16" s="52"/>
      <c r="AL16" s="48">
        <v>9.08</v>
      </c>
      <c r="AM16" s="53">
        <v>166662</v>
      </c>
      <c r="AN16" s="52">
        <v>3.46</v>
      </c>
      <c r="AO16" s="52">
        <v>0.45</v>
      </c>
      <c r="AP16" s="53">
        <v>3324</v>
      </c>
      <c r="AQ16" s="83"/>
      <c r="AR16" s="86">
        <f t="shared" si="30"/>
        <v>13438</v>
      </c>
      <c r="AS16" s="53"/>
      <c r="AT16" s="87">
        <v>13438</v>
      </c>
      <c r="AU16" s="53">
        <f t="shared" si="31"/>
        <v>12388</v>
      </c>
      <c r="AV16" s="53">
        <v>405</v>
      </c>
      <c r="AW16" s="53">
        <v>240</v>
      </c>
      <c r="AX16" s="53">
        <v>405</v>
      </c>
      <c r="AY16" s="95">
        <v>0</v>
      </c>
      <c r="AZ16" s="96">
        <v>4.93</v>
      </c>
      <c r="BA16" s="53">
        <v>4478</v>
      </c>
      <c r="BB16" s="52">
        <v>62</v>
      </c>
      <c r="BC16" s="53">
        <v>12430</v>
      </c>
      <c r="BD16" s="97">
        <f t="shared" si="0"/>
        <v>9372.0935999999983</v>
      </c>
      <c r="BE16" s="102">
        <f t="shared" si="1"/>
        <v>0.75398983105390172</v>
      </c>
      <c r="BF16" s="53">
        <v>5912</v>
      </c>
      <c r="BG16" s="97">
        <f t="shared" si="2"/>
        <v>6308.1039999999994</v>
      </c>
      <c r="BH16" s="102">
        <f t="shared" si="3"/>
        <v>0.5074902654867256</v>
      </c>
      <c r="BI16" s="53">
        <v>454</v>
      </c>
      <c r="BJ16" s="97">
        <f t="shared" si="4"/>
        <v>893.01800000000003</v>
      </c>
      <c r="BK16" s="102">
        <f t="shared" si="5"/>
        <v>7.1843765084473057E-2</v>
      </c>
      <c r="BL16" s="103">
        <v>606</v>
      </c>
      <c r="BM16" s="97">
        <f t="shared" si="6"/>
        <v>875.67000000000007</v>
      </c>
      <c r="BN16" s="102">
        <f t="shared" si="7"/>
        <v>7.0448109412711193E-2</v>
      </c>
      <c r="BO16" s="53">
        <v>622</v>
      </c>
      <c r="BP16" s="97">
        <f t="shared" si="8"/>
        <v>1280.0759999999998</v>
      </c>
      <c r="BQ16" s="102">
        <f t="shared" si="9"/>
        <v>0.1029827835880933</v>
      </c>
      <c r="BR16" s="53">
        <v>9.15</v>
      </c>
      <c r="BS16" s="105">
        <f t="shared" si="10"/>
        <v>15.2256</v>
      </c>
      <c r="BT16" s="102">
        <f t="shared" si="11"/>
        <v>7.3612228479485119E-4</v>
      </c>
      <c r="BU16" s="52">
        <v>8.83</v>
      </c>
      <c r="BV16" s="48">
        <v>8.49</v>
      </c>
      <c r="BW16" s="61">
        <v>164</v>
      </c>
      <c r="BX16" s="117">
        <f t="shared" si="32"/>
        <v>153982.84</v>
      </c>
      <c r="BY16" s="118">
        <f t="shared" si="33"/>
        <v>1.0265522666666667</v>
      </c>
      <c r="BZ16" s="120">
        <v>57</v>
      </c>
      <c r="CA16" s="51"/>
      <c r="CB16" s="52">
        <v>6.31</v>
      </c>
      <c r="CC16" s="129">
        <v>8185</v>
      </c>
      <c r="CD16" s="77">
        <f t="shared" si="34"/>
        <v>8725.3069767441866</v>
      </c>
      <c r="CE16" s="77">
        <f t="shared" si="12"/>
        <v>20425</v>
      </c>
      <c r="CF16" s="77">
        <f t="shared" si="35"/>
        <v>12388</v>
      </c>
      <c r="CG16" s="77">
        <f t="shared" si="36"/>
        <v>516.16666666666663</v>
      </c>
      <c r="CH16" s="77">
        <f t="shared" si="13"/>
        <v>8037</v>
      </c>
      <c r="CI16" s="130">
        <f t="shared" si="37"/>
        <v>334.875</v>
      </c>
      <c r="CJ16" s="64">
        <v>3350</v>
      </c>
      <c r="CK16" s="56"/>
      <c r="CL16" s="52">
        <v>7.76</v>
      </c>
      <c r="CM16" s="53">
        <v>2873</v>
      </c>
      <c r="CN16" s="134"/>
      <c r="CO16" s="135">
        <v>3879</v>
      </c>
      <c r="CP16" s="53">
        <v>6972</v>
      </c>
      <c r="CQ16" s="52">
        <v>16</v>
      </c>
      <c r="CR16" s="52">
        <v>22.3</v>
      </c>
      <c r="CS16" s="53">
        <v>4107</v>
      </c>
      <c r="CT16" s="141">
        <f t="shared" si="86"/>
        <v>0.2094849354494687</v>
      </c>
      <c r="CU16" s="142">
        <f t="shared" si="38"/>
        <v>1.5002985074626867</v>
      </c>
      <c r="CV16" s="142">
        <f t="shared" si="39"/>
        <v>5.8157139618171554</v>
      </c>
      <c r="CW16" s="118">
        <f t="shared" si="40"/>
        <v>0.96928566030285923</v>
      </c>
      <c r="CX16" s="143">
        <f t="shared" si="87"/>
        <v>29229.778372093024</v>
      </c>
      <c r="CY16" s="144">
        <f t="shared" si="88"/>
        <v>0.67072791734921311</v>
      </c>
      <c r="CZ16" s="145">
        <f t="shared" si="89"/>
        <v>25255.447441860466</v>
      </c>
      <c r="DA16" s="146">
        <f t="shared" si="90"/>
        <v>0.76886564762670961</v>
      </c>
      <c r="DB16" s="64">
        <v>3333</v>
      </c>
      <c r="DC16" s="152"/>
      <c r="DD16" s="48">
        <v>7.71</v>
      </c>
      <c r="DE16" s="53">
        <v>2629</v>
      </c>
      <c r="DF16" s="153"/>
      <c r="DG16" s="53">
        <v>3913</v>
      </c>
      <c r="DH16" s="53">
        <v>6090</v>
      </c>
      <c r="DI16" s="52">
        <v>16.600000000000001</v>
      </c>
      <c r="DJ16" s="52">
        <v>19.899999999999999</v>
      </c>
      <c r="DK16" s="53">
        <v>6585</v>
      </c>
      <c r="DL16" s="141">
        <f t="shared" si="41"/>
        <v>0.32408105059239045</v>
      </c>
      <c r="DM16" s="142">
        <f t="shared" si="42"/>
        <v>1.5079507950795079</v>
      </c>
      <c r="DN16" s="142">
        <f t="shared" si="43"/>
        <v>5.7862013835034567</v>
      </c>
      <c r="DO16" s="118">
        <f t="shared" si="14"/>
        <v>0.96436689725057612</v>
      </c>
      <c r="DP16" s="143">
        <f t="shared" si="44"/>
        <v>29081.448153488374</v>
      </c>
      <c r="DQ16" s="144">
        <f t="shared" si="45"/>
        <v>0.69869254949915804</v>
      </c>
      <c r="DR16" s="145">
        <f t="shared" si="46"/>
        <v>25127.285469767445</v>
      </c>
      <c r="DS16" s="146">
        <f t="shared" si="47"/>
        <v>0.78849557522123892</v>
      </c>
      <c r="DT16" s="53">
        <v>3395</v>
      </c>
      <c r="DU16" s="74"/>
      <c r="DV16" s="157">
        <v>7.77</v>
      </c>
      <c r="DW16" s="153">
        <v>2822</v>
      </c>
      <c r="DX16" s="53"/>
      <c r="DY16" s="153">
        <v>3822</v>
      </c>
      <c r="DZ16" s="153">
        <v>6100</v>
      </c>
      <c r="EA16" s="152">
        <v>16.600000000000001</v>
      </c>
      <c r="EB16" s="128">
        <v>23.6</v>
      </c>
      <c r="EC16" s="53">
        <v>6852</v>
      </c>
      <c r="ED16" s="141">
        <f t="shared" si="80"/>
        <v>0.34188670149998401</v>
      </c>
      <c r="EE16" s="142">
        <f t="shared" si="48"/>
        <v>1.4804123711340207</v>
      </c>
      <c r="EF16" s="142">
        <f t="shared" si="91"/>
        <v>5.8938354926475354</v>
      </c>
      <c r="EG16" s="118">
        <f t="shared" si="15"/>
        <v>0.98230591544125589</v>
      </c>
      <c r="EH16" s="143">
        <f t="shared" si="81"/>
        <v>29622.417186046514</v>
      </c>
      <c r="EI16" s="144">
        <f t="shared" si="82"/>
        <v>0.6765729839051442</v>
      </c>
      <c r="EJ16" s="145">
        <f t="shared" si="83"/>
        <v>25594.699720930239</v>
      </c>
      <c r="EK16" s="146">
        <f t="shared" si="84"/>
        <v>0.77296862429605795</v>
      </c>
      <c r="EL16" s="64">
        <v>3402</v>
      </c>
      <c r="EM16" s="56"/>
      <c r="EN16" s="52">
        <v>7.75</v>
      </c>
      <c r="EO16" s="53">
        <v>2710</v>
      </c>
      <c r="EP16" s="134"/>
      <c r="EQ16" s="135">
        <v>3910</v>
      </c>
      <c r="ER16" s="53">
        <v>6288</v>
      </c>
      <c r="ES16" s="52">
        <v>16.600000000000001</v>
      </c>
      <c r="ET16" s="52">
        <v>22.5</v>
      </c>
      <c r="EU16" s="53">
        <v>5053</v>
      </c>
      <c r="EV16" s="141">
        <f t="shared" si="50"/>
        <v>0.24692052605509224</v>
      </c>
      <c r="EW16" s="142">
        <f t="shared" si="51"/>
        <v>1.477366255144033</v>
      </c>
      <c r="EX16" s="142">
        <f t="shared" si="52"/>
        <v>5.9059877307767055</v>
      </c>
      <c r="EY16" s="118">
        <f t="shared" si="16"/>
        <v>0.98433128846278428</v>
      </c>
      <c r="EZ16" s="143">
        <f t="shared" si="53"/>
        <v>29683.494334883722</v>
      </c>
      <c r="FA16" s="144">
        <f t="shared" si="54"/>
        <v>0.68940920849856147</v>
      </c>
      <c r="FB16" s="145">
        <f t="shared" si="55"/>
        <v>25647.47229767442</v>
      </c>
      <c r="FC16" s="146">
        <f t="shared" si="56"/>
        <v>0.78197908286403861</v>
      </c>
      <c r="FD16" s="64">
        <v>3483</v>
      </c>
      <c r="FE16" s="56"/>
      <c r="FF16" s="52">
        <v>7.89</v>
      </c>
      <c r="FG16" s="53">
        <v>2230</v>
      </c>
      <c r="FH16" s="134"/>
      <c r="FI16" s="135">
        <v>3901</v>
      </c>
      <c r="FJ16" s="53">
        <v>6368</v>
      </c>
      <c r="FK16" s="52">
        <v>18.100000000000001</v>
      </c>
      <c r="FL16" s="52">
        <v>26.5</v>
      </c>
      <c r="FM16" s="53">
        <v>6865</v>
      </c>
      <c r="FN16" s="141">
        <f t="shared" si="57"/>
        <v>0.3034501705336915</v>
      </c>
      <c r="FO16" s="142">
        <f t="shared" si="58"/>
        <v>1.4430089003732414</v>
      </c>
      <c r="FP16" s="142">
        <f t="shared" si="59"/>
        <v>6.04660648627139</v>
      </c>
      <c r="FQ16" s="118">
        <f t="shared" si="17"/>
        <v>1.0077677477118983</v>
      </c>
      <c r="FR16" s="143">
        <f t="shared" si="60"/>
        <v>30390.244200000005</v>
      </c>
      <c r="FS16" s="144">
        <f t="shared" si="61"/>
        <v>0.74442159961320753</v>
      </c>
      <c r="FT16" s="145">
        <f t="shared" si="62"/>
        <v>26258.126399999997</v>
      </c>
      <c r="FU16" s="146">
        <f t="shared" si="63"/>
        <v>0.8205953338696701</v>
      </c>
      <c r="FV16" s="64">
        <v>3462</v>
      </c>
      <c r="FW16" s="73"/>
      <c r="FX16" s="52">
        <v>7.77</v>
      </c>
      <c r="FY16" s="53">
        <v>2402</v>
      </c>
      <c r="FZ16" s="134"/>
      <c r="GA16" s="135">
        <v>3948</v>
      </c>
      <c r="GB16" s="53">
        <v>6844</v>
      </c>
      <c r="GC16" s="52">
        <v>16.899999999999999</v>
      </c>
      <c r="GD16" s="52">
        <v>21.3</v>
      </c>
      <c r="GE16" s="53">
        <v>9605</v>
      </c>
      <c r="GF16" s="141">
        <f t="shared" si="64"/>
        <v>0.43875900172708865</v>
      </c>
      <c r="GG16" s="142">
        <f t="shared" si="65"/>
        <v>1.4517619872905836</v>
      </c>
      <c r="GH16" s="142">
        <f t="shared" si="66"/>
        <v>6.0101497718838779</v>
      </c>
      <c r="GI16" s="118">
        <f t="shared" si="18"/>
        <v>1.001691628647313</v>
      </c>
      <c r="GJ16" s="143">
        <f t="shared" si="67"/>
        <v>30207.012753488372</v>
      </c>
      <c r="GK16" s="144">
        <f t="shared" si="68"/>
        <v>0.72470882613045928</v>
      </c>
      <c r="GL16" s="145">
        <f t="shared" si="69"/>
        <v>26099.808669767444</v>
      </c>
      <c r="GM16" s="146">
        <f t="shared" si="70"/>
        <v>0.80675784392598549</v>
      </c>
      <c r="GN16" s="166">
        <v>3015</v>
      </c>
      <c r="GO16" s="97">
        <f t="shared" si="19"/>
        <v>2608.0749571603428</v>
      </c>
      <c r="GP16" s="53"/>
      <c r="GQ16" s="53"/>
      <c r="GR16" s="102">
        <f t="shared" si="20"/>
        <v>1</v>
      </c>
      <c r="GS16" s="53"/>
      <c r="GT16" s="102">
        <f t="shared" si="21"/>
        <v>1</v>
      </c>
      <c r="GU16" s="53"/>
      <c r="GV16" s="102"/>
      <c r="GW16" s="170"/>
      <c r="GX16" s="102"/>
      <c r="GY16" s="170"/>
      <c r="GZ16" s="102"/>
      <c r="HA16" s="102"/>
      <c r="HB16" s="102"/>
      <c r="HC16" s="102"/>
      <c r="HD16" s="102"/>
      <c r="HE16" s="177"/>
      <c r="HF16" s="178"/>
      <c r="HG16" s="102"/>
      <c r="HH16" s="177"/>
      <c r="HI16" s="64">
        <v>4172</v>
      </c>
      <c r="HJ16" s="53">
        <v>4190</v>
      </c>
      <c r="HK16" s="53">
        <v>3594</v>
      </c>
      <c r="HL16" s="77">
        <f t="shared" si="76"/>
        <v>1290</v>
      </c>
      <c r="HM16" s="77">
        <f t="shared" si="71"/>
        <v>24892.38</v>
      </c>
      <c r="HN16" s="52"/>
      <c r="HO16" s="183"/>
      <c r="HP16" s="53">
        <v>2498</v>
      </c>
      <c r="HQ16" s="186"/>
      <c r="HR16" s="186"/>
      <c r="HS16" s="186"/>
      <c r="HT16" s="53">
        <v>4330</v>
      </c>
      <c r="HU16" s="153">
        <v>4566</v>
      </c>
      <c r="HV16" s="186"/>
      <c r="HW16" s="186"/>
      <c r="HX16" s="186"/>
      <c r="HY16" s="186"/>
      <c r="HZ16" s="189"/>
      <c r="IA16" s="128">
        <v>98</v>
      </c>
      <c r="IB16" s="190">
        <v>287</v>
      </c>
      <c r="IC16" s="191"/>
      <c r="ID16" s="191"/>
      <c r="IE16" s="192"/>
      <c r="IF16" s="192"/>
      <c r="IG16" s="192"/>
      <c r="IH16" s="97">
        <f t="shared" si="72"/>
        <v>40572.239999999998</v>
      </c>
      <c r="II16" s="97">
        <f t="shared" si="77"/>
        <v>3765.8514154332515</v>
      </c>
      <c r="IJ16" s="202">
        <f t="shared" si="78"/>
        <v>1.4622020763269483</v>
      </c>
      <c r="IK16" s="202">
        <f t="shared" si="85"/>
        <v>2.5754657830148009</v>
      </c>
      <c r="IL16" s="202">
        <f t="shared" si="22"/>
        <v>0.63090432155423837</v>
      </c>
      <c r="IM16" s="203"/>
      <c r="IN16" s="204">
        <f t="shared" si="23"/>
        <v>0.9048092868988391</v>
      </c>
      <c r="IO16" s="186"/>
      <c r="IP16" s="186"/>
      <c r="IQ16" s="153">
        <v>1536</v>
      </c>
      <c r="IR16" s="153"/>
      <c r="IS16" s="128"/>
      <c r="IT16" s="128"/>
      <c r="IU16" s="128"/>
      <c r="IV16" s="128"/>
      <c r="IW16" s="189"/>
      <c r="IX16" s="189">
        <v>0.34</v>
      </c>
      <c r="IY16" s="48"/>
      <c r="IZ16" s="52">
        <v>169</v>
      </c>
      <c r="JA16" s="128"/>
      <c r="JB16" s="128"/>
      <c r="JC16" s="128"/>
      <c r="JD16" s="97">
        <f t="shared" si="24"/>
        <v>3856.7060000000001</v>
      </c>
      <c r="JE16" s="210">
        <f t="shared" si="74"/>
        <v>0.83345735972614976</v>
      </c>
      <c r="JF16" s="210">
        <f t="shared" si="25"/>
        <v>0.34434874999999998</v>
      </c>
      <c r="JG16" s="210">
        <f t="shared" si="26"/>
        <v>8.3334384417716068E-2</v>
      </c>
      <c r="JH16" s="203"/>
      <c r="JI16" s="203">
        <f t="shared" si="27"/>
        <v>0.41114982578397208</v>
      </c>
      <c r="JJ16" s="212">
        <f t="shared" si="75"/>
        <v>2.469151880188833</v>
      </c>
      <c r="JK16" s="203">
        <f t="shared" si="28"/>
        <v>0.98640386162510052</v>
      </c>
      <c r="JL16" s="53">
        <v>15580</v>
      </c>
      <c r="JM16" s="213">
        <v>8.6999999999999993</v>
      </c>
      <c r="JN16" s="214">
        <v>202</v>
      </c>
      <c r="JO16" s="213">
        <v>1.03</v>
      </c>
      <c r="JP16" s="213">
        <v>1.78</v>
      </c>
      <c r="JQ16" s="213">
        <v>0.32</v>
      </c>
      <c r="JR16" s="214">
        <v>199</v>
      </c>
      <c r="JS16" s="213">
        <v>0.09</v>
      </c>
      <c r="JT16" s="222"/>
    </row>
    <row r="17" spans="1:280" s="25" customFormat="1" ht="15" customHeight="1">
      <c r="A17" s="50">
        <v>43434</v>
      </c>
      <c r="B17" s="51">
        <v>240</v>
      </c>
      <c r="C17" s="52">
        <v>240</v>
      </c>
      <c r="D17" s="53">
        <v>46812</v>
      </c>
      <c r="E17" s="48">
        <v>10.33</v>
      </c>
      <c r="F17" s="53">
        <v>982</v>
      </c>
      <c r="G17" s="52">
        <v>1.86</v>
      </c>
      <c r="H17" s="52">
        <v>0.82</v>
      </c>
      <c r="I17" s="61">
        <v>63.7</v>
      </c>
      <c r="J17" s="64"/>
      <c r="K17" s="53">
        <v>1461</v>
      </c>
      <c r="L17" s="48">
        <v>8.33</v>
      </c>
      <c r="M17" s="53">
        <v>12547</v>
      </c>
      <c r="N17" s="53">
        <v>3893</v>
      </c>
      <c r="O17" s="65">
        <v>8.1199999999999992</v>
      </c>
      <c r="P17" s="65">
        <v>7.87</v>
      </c>
      <c r="Q17" s="74">
        <v>157</v>
      </c>
      <c r="R17" s="70">
        <v>20.3</v>
      </c>
      <c r="S17" s="64">
        <v>9095</v>
      </c>
      <c r="T17" s="53">
        <v>4707</v>
      </c>
      <c r="U17" s="52">
        <v>2.92</v>
      </c>
      <c r="V17" s="52">
        <v>34.5</v>
      </c>
      <c r="W17" s="52">
        <v>14.6</v>
      </c>
      <c r="X17" s="52">
        <v>11.7</v>
      </c>
      <c r="Y17" s="53">
        <v>486</v>
      </c>
      <c r="Z17" s="53">
        <v>21479</v>
      </c>
      <c r="AA17" s="52"/>
      <c r="AB17" s="52"/>
      <c r="AC17" s="77">
        <f t="shared" si="29"/>
        <v>9581</v>
      </c>
      <c r="AD17" s="52"/>
      <c r="AE17" s="52"/>
      <c r="AF17" s="52"/>
      <c r="AG17" s="52"/>
      <c r="AH17" s="61"/>
      <c r="AI17" s="79"/>
      <c r="AJ17" s="52"/>
      <c r="AK17" s="52"/>
      <c r="AL17" s="48">
        <v>9.15</v>
      </c>
      <c r="AM17" s="53">
        <v>165739</v>
      </c>
      <c r="AN17" s="52">
        <v>3.78</v>
      </c>
      <c r="AO17" s="52">
        <v>0.5</v>
      </c>
      <c r="AP17" s="53">
        <v>3529</v>
      </c>
      <c r="AQ17" s="83"/>
      <c r="AR17" s="86">
        <f t="shared" si="30"/>
        <v>13547</v>
      </c>
      <c r="AS17" s="53"/>
      <c r="AT17" s="87">
        <v>13547</v>
      </c>
      <c r="AU17" s="53">
        <f t="shared" si="31"/>
        <v>12489</v>
      </c>
      <c r="AV17" s="53">
        <v>409</v>
      </c>
      <c r="AW17" s="53">
        <v>240</v>
      </c>
      <c r="AX17" s="53">
        <v>409</v>
      </c>
      <c r="AY17" s="95">
        <v>0</v>
      </c>
      <c r="AZ17" s="96">
        <v>4.93</v>
      </c>
      <c r="BA17" s="53">
        <v>4478</v>
      </c>
      <c r="BB17" s="52">
        <v>62</v>
      </c>
      <c r="BC17" s="53">
        <v>10677</v>
      </c>
      <c r="BD17" s="97">
        <f t="shared" si="0"/>
        <v>9590.9135999999999</v>
      </c>
      <c r="BE17" s="102">
        <f t="shared" si="1"/>
        <v>0.89827794324248378</v>
      </c>
      <c r="BF17" s="53">
        <v>5727</v>
      </c>
      <c r="BG17" s="97">
        <f t="shared" si="2"/>
        <v>6110.7089999999998</v>
      </c>
      <c r="BH17" s="102">
        <f t="shared" si="3"/>
        <v>0.57232452936218037</v>
      </c>
      <c r="BI17" s="53">
        <v>520</v>
      </c>
      <c r="BJ17" s="97">
        <f t="shared" si="4"/>
        <v>1022.84</v>
      </c>
      <c r="BK17" s="102">
        <f t="shared" si="5"/>
        <v>9.5798445256158105E-2</v>
      </c>
      <c r="BL17" s="103">
        <v>723</v>
      </c>
      <c r="BM17" s="97">
        <f t="shared" si="6"/>
        <v>1044.7350000000001</v>
      </c>
      <c r="BN17" s="102">
        <f t="shared" si="7"/>
        <v>9.7849114919921334E-2</v>
      </c>
      <c r="BO17" s="53">
        <v>678</v>
      </c>
      <c r="BP17" s="97">
        <f t="shared" si="8"/>
        <v>1395.3239999999998</v>
      </c>
      <c r="BQ17" s="102">
        <f t="shared" si="9"/>
        <v>0.13068502388311323</v>
      </c>
      <c r="BR17" s="53">
        <v>10.4</v>
      </c>
      <c r="BS17" s="105">
        <f t="shared" si="10"/>
        <v>17.305599999999998</v>
      </c>
      <c r="BT17" s="102">
        <f t="shared" si="11"/>
        <v>9.7405638287908591E-4</v>
      </c>
      <c r="BU17" s="52">
        <v>9.0500000000000007</v>
      </c>
      <c r="BV17" s="48">
        <v>9.8699999999999992</v>
      </c>
      <c r="BW17" s="61">
        <v>152</v>
      </c>
      <c r="BX17" s="117">
        <f t="shared" si="32"/>
        <v>133345.05300000001</v>
      </c>
      <c r="BY17" s="118">
        <f t="shared" si="33"/>
        <v>0.88896702000000005</v>
      </c>
      <c r="BZ17" s="120">
        <v>63.8</v>
      </c>
      <c r="CA17" s="51"/>
      <c r="CB17" s="52">
        <v>6.3</v>
      </c>
      <c r="CC17" s="129">
        <v>8131</v>
      </c>
      <c r="CD17" s="77">
        <f t="shared" si="34"/>
        <v>7374.5898719826164</v>
      </c>
      <c r="CE17" s="77">
        <f t="shared" si="12"/>
        <v>21169</v>
      </c>
      <c r="CF17" s="77">
        <f t="shared" si="35"/>
        <v>12489</v>
      </c>
      <c r="CG17" s="77">
        <f t="shared" si="36"/>
        <v>520.375</v>
      </c>
      <c r="CH17" s="77">
        <f t="shared" si="13"/>
        <v>8680</v>
      </c>
      <c r="CI17" s="130">
        <f t="shared" si="37"/>
        <v>361.66666666666669</v>
      </c>
      <c r="CJ17" s="64">
        <v>3461</v>
      </c>
      <c r="CK17" s="56"/>
      <c r="CL17" s="52">
        <v>7.48</v>
      </c>
      <c r="CM17" s="53">
        <v>3099</v>
      </c>
      <c r="CN17" s="134"/>
      <c r="CO17" s="135">
        <v>3805</v>
      </c>
      <c r="CP17" s="53"/>
      <c r="CQ17" s="52">
        <v>17.2</v>
      </c>
      <c r="CR17" s="52">
        <v>20.8</v>
      </c>
      <c r="CS17" s="53">
        <v>4103</v>
      </c>
      <c r="CT17" s="141">
        <f t="shared" si="86"/>
        <v>0.27727063563649268</v>
      </c>
      <c r="CU17" s="142">
        <f t="shared" si="38"/>
        <v>1.4521814504478474</v>
      </c>
      <c r="CV17" s="142">
        <f t="shared" si="39"/>
        <v>5.0782840324177947</v>
      </c>
      <c r="CW17" s="118">
        <f t="shared" si="40"/>
        <v>0.84638067206963241</v>
      </c>
      <c r="CX17" s="143">
        <f t="shared" si="87"/>
        <v>25523.455546931837</v>
      </c>
      <c r="CY17" s="144">
        <f t="shared" si="88"/>
        <v>0.57977324111627493</v>
      </c>
      <c r="CZ17" s="145">
        <f t="shared" si="89"/>
        <v>21801.08783754547</v>
      </c>
      <c r="DA17" s="146">
        <f t="shared" si="90"/>
        <v>0.70974992975554929</v>
      </c>
      <c r="DB17" s="64">
        <v>3454</v>
      </c>
      <c r="DC17" s="152"/>
      <c r="DD17" s="48">
        <v>7.41</v>
      </c>
      <c r="DE17" s="53">
        <v>2437</v>
      </c>
      <c r="DF17" s="153"/>
      <c r="DG17" s="53">
        <v>3964</v>
      </c>
      <c r="DH17" s="53"/>
      <c r="DI17" s="52">
        <v>16.899999999999999</v>
      </c>
      <c r="DJ17" s="52">
        <v>19.399999999999999</v>
      </c>
      <c r="DK17" s="53">
        <v>6701</v>
      </c>
      <c r="DL17" s="141">
        <f t="shared" si="41"/>
        <v>0.39291831337876298</v>
      </c>
      <c r="DM17" s="142">
        <f t="shared" si="42"/>
        <v>1.4551244933410539</v>
      </c>
      <c r="DN17" s="142">
        <f t="shared" si="43"/>
        <v>5.0680130158829995</v>
      </c>
      <c r="DO17" s="118">
        <f t="shared" si="14"/>
        <v>0.84466883598049991</v>
      </c>
      <c r="DP17" s="143">
        <f t="shared" si="44"/>
        <v>25471.833417827955</v>
      </c>
      <c r="DQ17" s="144">
        <f t="shared" si="45"/>
        <v>0.66954094501463768</v>
      </c>
      <c r="DR17" s="145">
        <f t="shared" si="46"/>
        <v>21756.994334262363</v>
      </c>
      <c r="DS17" s="146">
        <f t="shared" si="47"/>
        <v>0.77175236489650656</v>
      </c>
      <c r="DT17" s="53">
        <v>3540</v>
      </c>
      <c r="DU17" s="74"/>
      <c r="DV17" s="157">
        <v>7.43</v>
      </c>
      <c r="DW17" s="153">
        <v>3184</v>
      </c>
      <c r="DX17" s="53"/>
      <c r="DY17" s="153">
        <v>3783</v>
      </c>
      <c r="DZ17" s="153"/>
      <c r="EA17" s="152">
        <v>17.5</v>
      </c>
      <c r="EB17" s="128">
        <v>22.6</v>
      </c>
      <c r="EC17" s="53">
        <v>6851</v>
      </c>
      <c r="ED17" s="141">
        <f t="shared" si="80"/>
        <v>0.46182298759474133</v>
      </c>
      <c r="EE17" s="142">
        <f t="shared" si="48"/>
        <v>1.419774011299435</v>
      </c>
      <c r="EF17" s="142">
        <f t="shared" si="91"/>
        <v>5.194199790453335</v>
      </c>
      <c r="EG17" s="118">
        <f t="shared" si="15"/>
        <v>0.8656999650755558</v>
      </c>
      <c r="EH17" s="143">
        <f t="shared" si="81"/>
        <v>26106.048146818463</v>
      </c>
      <c r="EI17" s="144">
        <f t="shared" si="82"/>
        <v>0.56824717641633415</v>
      </c>
      <c r="EJ17" s="145">
        <f t="shared" si="83"/>
        <v>22298.71451745477</v>
      </c>
      <c r="EK17" s="146">
        <f t="shared" si="84"/>
        <v>0.70178889201086447</v>
      </c>
      <c r="EL17" s="64">
        <v>3516</v>
      </c>
      <c r="EM17" s="56"/>
      <c r="EN17" s="52">
        <v>7.35</v>
      </c>
      <c r="EO17" s="53">
        <v>2898</v>
      </c>
      <c r="EP17" s="134"/>
      <c r="EQ17" s="135">
        <v>3823</v>
      </c>
      <c r="ER17" s="53"/>
      <c r="ES17" s="52">
        <v>17.2</v>
      </c>
      <c r="ET17" s="52">
        <v>18.899999999999999</v>
      </c>
      <c r="EU17" s="53">
        <v>4885</v>
      </c>
      <c r="EV17" s="141">
        <f t="shared" si="50"/>
        <v>0.31036189423918042</v>
      </c>
      <c r="EW17" s="142">
        <f t="shared" si="51"/>
        <v>1.4294653014789533</v>
      </c>
      <c r="EX17" s="142">
        <f t="shared" si="52"/>
        <v>5.158984876619753</v>
      </c>
      <c r="EY17" s="118">
        <f t="shared" si="16"/>
        <v>0.85983081276995887</v>
      </c>
      <c r="EZ17" s="143">
        <f t="shared" si="53"/>
        <v>25929.05798989088</v>
      </c>
      <c r="FA17" s="144">
        <f t="shared" si="54"/>
        <v>0.60702899411260558</v>
      </c>
      <c r="FB17" s="145">
        <f t="shared" si="55"/>
        <v>22147.536791912702</v>
      </c>
      <c r="FC17" s="146">
        <f t="shared" si="56"/>
        <v>0.72857544254003936</v>
      </c>
      <c r="FD17" s="64">
        <v>3599</v>
      </c>
      <c r="FE17" s="56"/>
      <c r="FF17" s="52">
        <v>7.38</v>
      </c>
      <c r="FG17" s="53">
        <v>2190</v>
      </c>
      <c r="FH17" s="134"/>
      <c r="FI17" s="135">
        <v>3889</v>
      </c>
      <c r="FJ17" s="53"/>
      <c r="FK17" s="52">
        <v>16.3</v>
      </c>
      <c r="FL17" s="52">
        <v>29.2</v>
      </c>
      <c r="FM17" s="53">
        <v>7062</v>
      </c>
      <c r="FN17" s="141">
        <f t="shared" si="57"/>
        <v>0.37846999935000436</v>
      </c>
      <c r="FO17" s="142">
        <f t="shared" si="58"/>
        <v>1.396499027507641</v>
      </c>
      <c r="FP17" s="142">
        <f t="shared" si="59"/>
        <v>5.2807697869608905</v>
      </c>
      <c r="FQ17" s="118">
        <f t="shared" si="17"/>
        <v>0.88012829782681512</v>
      </c>
      <c r="FR17" s="143">
        <f t="shared" si="60"/>
        <v>26541.148949265436</v>
      </c>
      <c r="FS17" s="144">
        <f t="shared" si="61"/>
        <v>0.70303433302505391</v>
      </c>
      <c r="FT17" s="145">
        <f t="shared" si="62"/>
        <v>22670.359759412349</v>
      </c>
      <c r="FU17" s="146">
        <f t="shared" si="63"/>
        <v>0.79488620398988474</v>
      </c>
      <c r="FV17" s="64">
        <v>3599</v>
      </c>
      <c r="FW17" s="73"/>
      <c r="FX17" s="52">
        <v>7.32</v>
      </c>
      <c r="FY17" s="53">
        <v>2710</v>
      </c>
      <c r="FZ17" s="134"/>
      <c r="GA17" s="135">
        <v>3868</v>
      </c>
      <c r="GB17" s="53">
        <v>6712</v>
      </c>
      <c r="GC17" s="52">
        <v>16.5</v>
      </c>
      <c r="GD17" s="52">
        <v>27.9</v>
      </c>
      <c r="GE17" s="53">
        <v>9713</v>
      </c>
      <c r="GF17" s="141">
        <f t="shared" si="64"/>
        <v>0.57857288587863653</v>
      </c>
      <c r="GG17" s="142">
        <f t="shared" si="65"/>
        <v>1.396499027507641</v>
      </c>
      <c r="GH17" s="142">
        <f t="shared" si="66"/>
        <v>5.2807697869608905</v>
      </c>
      <c r="GI17" s="118">
        <f t="shared" si="18"/>
        <v>0.88012829782681512</v>
      </c>
      <c r="GJ17" s="143">
        <f t="shared" si="67"/>
        <v>26541.148949265436</v>
      </c>
      <c r="GK17" s="144">
        <f t="shared" si="68"/>
        <v>0.63252193721365124</v>
      </c>
      <c r="GL17" s="145">
        <f t="shared" si="69"/>
        <v>22670.359759412349</v>
      </c>
      <c r="GM17" s="146">
        <f t="shared" si="70"/>
        <v>0.7461833848459305</v>
      </c>
      <c r="GN17" s="166">
        <v>2623</v>
      </c>
      <c r="GO17" s="97">
        <f t="shared" si="19"/>
        <v>2751.1391657612548</v>
      </c>
      <c r="GP17" s="53"/>
      <c r="GQ17" s="53"/>
      <c r="GR17" s="102">
        <f t="shared" si="20"/>
        <v>1</v>
      </c>
      <c r="GS17" s="53"/>
      <c r="GT17" s="102">
        <f t="shared" si="21"/>
        <v>1</v>
      </c>
      <c r="GU17" s="53"/>
      <c r="GV17" s="102"/>
      <c r="GW17" s="170"/>
      <c r="GX17" s="102"/>
      <c r="GY17" s="170"/>
      <c r="GZ17" s="102"/>
      <c r="HA17" s="102"/>
      <c r="HB17" s="102"/>
      <c r="HC17" s="102"/>
      <c r="HD17" s="102"/>
      <c r="HE17" s="177"/>
      <c r="HF17" s="178"/>
      <c r="HG17" s="102"/>
      <c r="HH17" s="177"/>
      <c r="HI17" s="64">
        <v>4398</v>
      </c>
      <c r="HJ17" s="53">
        <v>4620</v>
      </c>
      <c r="HK17" s="53">
        <v>3294</v>
      </c>
      <c r="HL17" s="77">
        <f t="shared" si="76"/>
        <v>1298</v>
      </c>
      <c r="HM17" s="77">
        <f t="shared" si="71"/>
        <v>22531.146000000001</v>
      </c>
      <c r="HN17" s="52"/>
      <c r="HO17" s="183"/>
      <c r="HP17" s="53">
        <v>2461</v>
      </c>
      <c r="HQ17" s="186"/>
      <c r="HR17" s="186"/>
      <c r="HS17" s="186"/>
      <c r="HT17" s="53">
        <v>4441</v>
      </c>
      <c r="HU17" s="153">
        <v>3754</v>
      </c>
      <c r="HV17" s="186"/>
      <c r="HW17" s="186"/>
      <c r="HX17" s="186"/>
      <c r="HY17" s="186"/>
      <c r="HZ17" s="189">
        <v>98</v>
      </c>
      <c r="IA17" s="128"/>
      <c r="IB17" s="190">
        <v>322</v>
      </c>
      <c r="IC17" s="191"/>
      <c r="ID17" s="191">
        <v>60</v>
      </c>
      <c r="IE17" s="192">
        <v>1.63</v>
      </c>
      <c r="IF17" s="192">
        <v>2.81</v>
      </c>
      <c r="IG17" s="192">
        <v>0.97</v>
      </c>
      <c r="IH17" s="97">
        <f t="shared" si="72"/>
        <v>35953.025000000001</v>
      </c>
      <c r="II17" s="97">
        <f t="shared" si="77"/>
        <v>3364.0767804947604</v>
      </c>
      <c r="IJ17" s="202">
        <f t="shared" si="78"/>
        <v>1.4506419090447522</v>
      </c>
      <c r="IK17" s="202">
        <f t="shared" si="85"/>
        <v>2.3190263286340631</v>
      </c>
      <c r="IL17" s="202">
        <f t="shared" si="22"/>
        <v>0.52423964497601516</v>
      </c>
      <c r="IM17" s="203"/>
      <c r="IN17" s="204">
        <f t="shared" si="23"/>
        <v>0.87723980175371707</v>
      </c>
      <c r="IO17" s="186"/>
      <c r="IP17" s="186"/>
      <c r="IQ17" s="153">
        <v>1697</v>
      </c>
      <c r="IR17" s="153"/>
      <c r="IS17" s="128"/>
      <c r="IT17" s="128"/>
      <c r="IU17" s="128"/>
      <c r="IV17" s="128"/>
      <c r="IW17" s="189">
        <v>0.83</v>
      </c>
      <c r="IX17" s="189"/>
      <c r="IY17" s="48">
        <v>8.6999999999999993</v>
      </c>
      <c r="IZ17" s="52">
        <v>164</v>
      </c>
      <c r="JA17" s="128">
        <v>2.33</v>
      </c>
      <c r="JB17" s="128">
        <v>2.62</v>
      </c>
      <c r="JC17" s="128">
        <v>180</v>
      </c>
      <c r="JD17" s="97">
        <f t="shared" si="24"/>
        <v>4362.134</v>
      </c>
      <c r="JE17" s="210">
        <f t="shared" si="74"/>
        <v>0.8267513102531926</v>
      </c>
      <c r="JF17" s="210">
        <f t="shared" si="25"/>
        <v>0.38947624999999997</v>
      </c>
      <c r="JG17" s="210">
        <f t="shared" si="26"/>
        <v>0.10099286901052776</v>
      </c>
      <c r="JH17" s="203"/>
      <c r="JI17" s="203">
        <f t="shared" si="27"/>
        <v>0.49068322981366463</v>
      </c>
      <c r="JJ17" s="212">
        <f t="shared" si="75"/>
        <v>2.469151880188833</v>
      </c>
      <c r="JK17" s="203">
        <f t="shared" si="28"/>
        <v>0.98463988011613746</v>
      </c>
      <c r="JL17" s="53">
        <v>14780</v>
      </c>
      <c r="JM17" s="213">
        <v>8.76</v>
      </c>
      <c r="JN17" s="214">
        <v>50</v>
      </c>
      <c r="JO17" s="213">
        <v>1.98</v>
      </c>
      <c r="JP17" s="213">
        <v>1.74</v>
      </c>
      <c r="JQ17" s="213">
        <v>0.51</v>
      </c>
      <c r="JR17" s="214">
        <v>261</v>
      </c>
      <c r="JS17" s="213">
        <v>0.16</v>
      </c>
      <c r="JT17" s="222"/>
    </row>
    <row r="18" spans="1:280" s="25" customFormat="1" ht="15" customHeight="1">
      <c r="A18" s="50">
        <v>43435</v>
      </c>
      <c r="B18" s="51">
        <v>240</v>
      </c>
      <c r="C18" s="52">
        <v>240</v>
      </c>
      <c r="D18" s="53">
        <v>46783</v>
      </c>
      <c r="E18" s="48">
        <v>10.31</v>
      </c>
      <c r="F18" s="53">
        <v>939</v>
      </c>
      <c r="G18" s="52">
        <v>2.46</v>
      </c>
      <c r="H18" s="52">
        <v>1.93</v>
      </c>
      <c r="I18" s="61">
        <v>63.5</v>
      </c>
      <c r="J18" s="64"/>
      <c r="K18" s="53">
        <v>1461</v>
      </c>
      <c r="L18" s="48">
        <v>6.09</v>
      </c>
      <c r="M18" s="53">
        <v>14485</v>
      </c>
      <c r="N18" s="53">
        <v>6372</v>
      </c>
      <c r="O18" s="65">
        <v>6.81</v>
      </c>
      <c r="P18" s="65">
        <v>2.35</v>
      </c>
      <c r="Q18" s="74">
        <v>36</v>
      </c>
      <c r="R18" s="70">
        <v>20.9</v>
      </c>
      <c r="S18" s="64">
        <v>8781</v>
      </c>
      <c r="T18" s="53">
        <v>4493</v>
      </c>
      <c r="U18" s="52">
        <v>3.39</v>
      </c>
      <c r="V18" s="52">
        <v>21.8</v>
      </c>
      <c r="W18" s="52">
        <v>13.6</v>
      </c>
      <c r="X18" s="52">
        <v>11.2</v>
      </c>
      <c r="Y18" s="53">
        <v>495</v>
      </c>
      <c r="Z18" s="53"/>
      <c r="AA18" s="52"/>
      <c r="AB18" s="52"/>
      <c r="AC18" s="77">
        <f t="shared" si="29"/>
        <v>9276</v>
      </c>
      <c r="AD18" s="52"/>
      <c r="AE18" s="52"/>
      <c r="AF18" s="52"/>
      <c r="AG18" s="52"/>
      <c r="AH18" s="61"/>
      <c r="AI18" s="79"/>
      <c r="AJ18" s="52"/>
      <c r="AK18" s="52"/>
      <c r="AL18" s="48">
        <v>8.73</v>
      </c>
      <c r="AM18" s="53">
        <v>138089</v>
      </c>
      <c r="AN18" s="52">
        <v>3.51</v>
      </c>
      <c r="AO18" s="52">
        <v>0.57999999999999996</v>
      </c>
      <c r="AP18" s="53">
        <v>3249</v>
      </c>
      <c r="AQ18" s="83"/>
      <c r="AR18" s="86">
        <f t="shared" si="30"/>
        <v>13662</v>
      </c>
      <c r="AS18" s="53"/>
      <c r="AT18" s="87">
        <v>13662</v>
      </c>
      <c r="AU18" s="53">
        <f t="shared" si="31"/>
        <v>12580</v>
      </c>
      <c r="AV18" s="53">
        <v>421</v>
      </c>
      <c r="AW18" s="53">
        <v>240</v>
      </c>
      <c r="AX18" s="53">
        <v>421</v>
      </c>
      <c r="AY18" s="95">
        <v>0</v>
      </c>
      <c r="AZ18" s="96">
        <v>4.93</v>
      </c>
      <c r="BA18" s="53">
        <v>4478</v>
      </c>
      <c r="BB18" s="52">
        <v>62</v>
      </c>
      <c r="BC18" s="53">
        <v>11983</v>
      </c>
      <c r="BD18" s="97">
        <f t="shared" si="0"/>
        <v>9276.9003999999986</v>
      </c>
      <c r="BE18" s="102">
        <f t="shared" si="1"/>
        <v>0.77417177668363502</v>
      </c>
      <c r="BF18" s="53">
        <v>5356</v>
      </c>
      <c r="BG18" s="97">
        <f t="shared" si="2"/>
        <v>5714.8519999999999</v>
      </c>
      <c r="BH18" s="102">
        <f t="shared" si="3"/>
        <v>0.47691329383292996</v>
      </c>
      <c r="BI18" s="53">
        <v>501</v>
      </c>
      <c r="BJ18" s="97">
        <f t="shared" si="4"/>
        <v>985.46699999999998</v>
      </c>
      <c r="BK18" s="102">
        <f t="shared" si="5"/>
        <v>8.2238754902778932E-2</v>
      </c>
      <c r="BL18" s="103">
        <v>801</v>
      </c>
      <c r="BM18" s="97">
        <f t="shared" si="6"/>
        <v>1157.4449999999999</v>
      </c>
      <c r="BN18" s="102">
        <f t="shared" si="7"/>
        <v>9.6590586664441286E-2</v>
      </c>
      <c r="BO18" s="53">
        <v>681</v>
      </c>
      <c r="BP18" s="97">
        <f t="shared" si="8"/>
        <v>1401.4979999999998</v>
      </c>
      <c r="BQ18" s="102">
        <f t="shared" si="9"/>
        <v>0.11695718935158139</v>
      </c>
      <c r="BR18" s="53">
        <v>10.6</v>
      </c>
      <c r="BS18" s="105">
        <f t="shared" si="10"/>
        <v>17.638399999999997</v>
      </c>
      <c r="BT18" s="102">
        <f t="shared" si="11"/>
        <v>8.8458649753817909E-4</v>
      </c>
      <c r="BU18" s="52">
        <v>8.9499999999999993</v>
      </c>
      <c r="BV18" s="48">
        <v>10.1</v>
      </c>
      <c r="BW18" s="61">
        <v>149</v>
      </c>
      <c r="BX18" s="117">
        <f t="shared" si="32"/>
        <v>150746.14000000001</v>
      </c>
      <c r="BY18" s="118">
        <f t="shared" si="33"/>
        <v>1.0049742666666668</v>
      </c>
      <c r="BZ18" s="120">
        <v>65.3</v>
      </c>
      <c r="CA18" s="51"/>
      <c r="CB18" s="52"/>
      <c r="CC18" s="129">
        <v>7627</v>
      </c>
      <c r="CD18" s="77">
        <f t="shared" si="34"/>
        <v>8141.2530684905842</v>
      </c>
      <c r="CE18" s="77">
        <f t="shared" si="12"/>
        <v>21346</v>
      </c>
      <c r="CF18" s="77">
        <f t="shared" si="35"/>
        <v>12580</v>
      </c>
      <c r="CG18" s="77">
        <f t="shared" si="36"/>
        <v>524.16666666666663</v>
      </c>
      <c r="CH18" s="77">
        <f t="shared" si="13"/>
        <v>8766</v>
      </c>
      <c r="CI18" s="130">
        <f t="shared" si="37"/>
        <v>365.25</v>
      </c>
      <c r="CJ18" s="64">
        <v>3409</v>
      </c>
      <c r="CK18" s="56"/>
      <c r="CL18" s="52">
        <v>7.57</v>
      </c>
      <c r="CM18" s="53">
        <v>2541</v>
      </c>
      <c r="CN18" s="134"/>
      <c r="CO18" s="135">
        <v>3742</v>
      </c>
      <c r="CP18" s="53">
        <v>7536</v>
      </c>
      <c r="CQ18" s="52">
        <v>16.600000000000001</v>
      </c>
      <c r="CR18" s="52">
        <v>25.3</v>
      </c>
      <c r="CS18" s="53">
        <v>4092</v>
      </c>
      <c r="CT18" s="141">
        <f t="shared" si="86"/>
        <v>0.21433888695862874</v>
      </c>
      <c r="CU18" s="142">
        <f t="shared" si="38"/>
        <v>1.4743326488706365</v>
      </c>
      <c r="CV18" s="142">
        <f t="shared" si="39"/>
        <v>5.5219919837812173</v>
      </c>
      <c r="CW18" s="118">
        <f t="shared" si="40"/>
        <v>0.92033199729686954</v>
      </c>
      <c r="CX18" s="143">
        <f t="shared" si="87"/>
        <v>27753.5317104844</v>
      </c>
      <c r="CY18" s="144">
        <f t="shared" si="88"/>
        <v>0.68788588456554267</v>
      </c>
      <c r="CZ18" s="145">
        <f t="shared" si="89"/>
        <v>24074.467875011713</v>
      </c>
      <c r="DA18" s="146">
        <f t="shared" si="90"/>
        <v>0.78794959525995156</v>
      </c>
      <c r="DB18" s="64">
        <v>3409</v>
      </c>
      <c r="DC18" s="152"/>
      <c r="DD18" s="48">
        <v>7.21</v>
      </c>
      <c r="DE18" s="53">
        <v>2158</v>
      </c>
      <c r="DF18" s="153"/>
      <c r="DG18" s="53">
        <v>3797</v>
      </c>
      <c r="DH18" s="53">
        <v>8048</v>
      </c>
      <c r="DI18" s="52">
        <v>18.2</v>
      </c>
      <c r="DJ18" s="52">
        <v>23.7</v>
      </c>
      <c r="DK18" s="53">
        <v>6349</v>
      </c>
      <c r="DL18" s="141">
        <f t="shared" si="41"/>
        <v>0.31127264326401821</v>
      </c>
      <c r="DM18" s="142">
        <f t="shared" si="42"/>
        <v>1.4743326488706365</v>
      </c>
      <c r="DN18" s="142">
        <f t="shared" si="43"/>
        <v>5.5219919837812173</v>
      </c>
      <c r="DO18" s="118">
        <f t="shared" si="14"/>
        <v>0.92033199729686954</v>
      </c>
      <c r="DP18" s="143">
        <f t="shared" si="44"/>
        <v>27753.5317104844</v>
      </c>
      <c r="DQ18" s="144">
        <f t="shared" si="45"/>
        <v>0.73493023962709214</v>
      </c>
      <c r="DR18" s="145">
        <f t="shared" si="46"/>
        <v>24074.467875011713</v>
      </c>
      <c r="DS18" s="146">
        <f t="shared" si="47"/>
        <v>0.81991154135024624</v>
      </c>
      <c r="DT18" s="53">
        <v>3621</v>
      </c>
      <c r="DU18" s="74"/>
      <c r="DV18" s="157">
        <v>7.45</v>
      </c>
      <c r="DW18" s="153">
        <v>2425</v>
      </c>
      <c r="DX18" s="53"/>
      <c r="DY18" s="153">
        <v>3754</v>
      </c>
      <c r="DZ18" s="153">
        <v>8694</v>
      </c>
      <c r="EA18" s="152">
        <v>16.899999999999999</v>
      </c>
      <c r="EB18" s="128">
        <v>26.1</v>
      </c>
      <c r="EC18" s="53">
        <v>6895</v>
      </c>
      <c r="ED18" s="141">
        <f t="shared" si="80"/>
        <v>0.33311508359347974</v>
      </c>
      <c r="EE18" s="142">
        <f t="shared" si="48"/>
        <v>1.3880143606738471</v>
      </c>
      <c r="EF18" s="142">
        <f t="shared" si="91"/>
        <v>5.8653954160374857</v>
      </c>
      <c r="EG18" s="118">
        <f t="shared" si="15"/>
        <v>0.97756590267291432</v>
      </c>
      <c r="EH18" s="143">
        <f t="shared" si="81"/>
        <v>29479.477361004403</v>
      </c>
      <c r="EI18" s="144">
        <f t="shared" si="82"/>
        <v>0.70213430541969346</v>
      </c>
      <c r="EJ18" s="145">
        <f t="shared" si="83"/>
        <v>25571.618707954647</v>
      </c>
      <c r="EK18" s="146">
        <f t="shared" si="84"/>
        <v>0.7976299757990486</v>
      </c>
      <c r="EL18" s="64">
        <v>3621</v>
      </c>
      <c r="EM18" s="56"/>
      <c r="EN18" s="52">
        <v>7.47</v>
      </c>
      <c r="EO18" s="53">
        <v>2422</v>
      </c>
      <c r="EP18" s="134"/>
      <c r="EQ18" s="135">
        <v>3809</v>
      </c>
      <c r="ER18" s="53">
        <v>5274</v>
      </c>
      <c r="ES18" s="52">
        <v>17.3</v>
      </c>
      <c r="ET18" s="52">
        <v>27.8</v>
      </c>
      <c r="EU18" s="53">
        <v>5011</v>
      </c>
      <c r="EV18" s="141">
        <f t="shared" si="50"/>
        <v>0.2419672362859483</v>
      </c>
      <c r="EW18" s="142">
        <f t="shared" si="51"/>
        <v>1.3880143606738471</v>
      </c>
      <c r="EX18" s="142">
        <f t="shared" si="52"/>
        <v>5.8653954160374857</v>
      </c>
      <c r="EY18" s="118">
        <f t="shared" si="16"/>
        <v>0.97756590267291432</v>
      </c>
      <c r="EZ18" s="143">
        <f t="shared" si="53"/>
        <v>29479.477361004403</v>
      </c>
      <c r="FA18" s="144">
        <f t="shared" si="54"/>
        <v>0.70250279906247326</v>
      </c>
      <c r="FB18" s="145">
        <f t="shared" si="55"/>
        <v>25571.618707954647</v>
      </c>
      <c r="FC18" s="146">
        <f t="shared" si="56"/>
        <v>0.7978803304681632</v>
      </c>
      <c r="FD18" s="64">
        <v>3643</v>
      </c>
      <c r="FE18" s="56"/>
      <c r="FF18" s="52">
        <v>7.22</v>
      </c>
      <c r="FG18" s="53">
        <v>2230</v>
      </c>
      <c r="FH18" s="134"/>
      <c r="FI18" s="135">
        <v>3888</v>
      </c>
      <c r="FJ18" s="53">
        <v>10550</v>
      </c>
      <c r="FK18" s="52">
        <v>18.3</v>
      </c>
      <c r="FL18" s="52">
        <v>28.2</v>
      </c>
      <c r="FM18" s="53">
        <v>7034</v>
      </c>
      <c r="FN18" s="141">
        <f t="shared" si="57"/>
        <v>0.32663569292951644</v>
      </c>
      <c r="FO18" s="142">
        <f t="shared" si="58"/>
        <v>1.3796321712874005</v>
      </c>
      <c r="FP18" s="142">
        <f t="shared" si="59"/>
        <v>5.9010316212716267</v>
      </c>
      <c r="FQ18" s="118">
        <f t="shared" si="17"/>
        <v>0.98350527021193779</v>
      </c>
      <c r="FR18" s="143">
        <f t="shared" si="60"/>
        <v>29658.584928511198</v>
      </c>
      <c r="FS18" s="144">
        <f t="shared" si="61"/>
        <v>0.72608639220037796</v>
      </c>
      <c r="FT18" s="145">
        <f t="shared" si="62"/>
        <v>25726.98341703364</v>
      </c>
      <c r="FU18" s="146">
        <f t="shared" si="63"/>
        <v>0.81390302929149627</v>
      </c>
      <c r="FV18" s="64">
        <v>3643</v>
      </c>
      <c r="FW18" s="73"/>
      <c r="FX18" s="52">
        <v>7.54</v>
      </c>
      <c r="FY18" s="53">
        <v>3602</v>
      </c>
      <c r="FZ18" s="134"/>
      <c r="GA18" s="135">
        <v>3856</v>
      </c>
      <c r="GB18" s="53">
        <v>7252</v>
      </c>
      <c r="GC18" s="52">
        <v>17.600000000000001</v>
      </c>
      <c r="GD18" s="52">
        <v>28.2</v>
      </c>
      <c r="GE18" s="53">
        <v>9599</v>
      </c>
      <c r="GF18" s="141">
        <f t="shared" si="64"/>
        <v>0.58047353563153592</v>
      </c>
      <c r="GG18" s="142">
        <f t="shared" si="65"/>
        <v>1.3796321712874005</v>
      </c>
      <c r="GH18" s="142">
        <f t="shared" si="66"/>
        <v>5.9010316212716267</v>
      </c>
      <c r="GI18" s="118">
        <f t="shared" si="18"/>
        <v>0.98350527021193779</v>
      </c>
      <c r="GJ18" s="143">
        <f t="shared" si="67"/>
        <v>29658.584928511198</v>
      </c>
      <c r="GK18" s="144">
        <f t="shared" si="68"/>
        <v>0.55756196623576737</v>
      </c>
      <c r="GL18" s="145">
        <f t="shared" si="69"/>
        <v>25726.98341703364</v>
      </c>
      <c r="GM18" s="146">
        <f t="shared" si="70"/>
        <v>0.69940749394976209</v>
      </c>
      <c r="GN18" s="166">
        <v>2628</v>
      </c>
      <c r="GO18" s="97">
        <f t="shared" si="19"/>
        <v>2567.9684249976576</v>
      </c>
      <c r="GP18" s="53"/>
      <c r="GQ18" s="53"/>
      <c r="GR18" s="102">
        <f t="shared" si="20"/>
        <v>1</v>
      </c>
      <c r="GS18" s="53"/>
      <c r="GT18" s="102">
        <f t="shared" si="21"/>
        <v>1</v>
      </c>
      <c r="GU18" s="53"/>
      <c r="GV18" s="102"/>
      <c r="GW18" s="170"/>
      <c r="GX18" s="102"/>
      <c r="GY18" s="170"/>
      <c r="GZ18" s="102"/>
      <c r="HA18" s="102"/>
      <c r="HB18" s="102"/>
      <c r="HC18" s="102"/>
      <c r="HD18" s="102"/>
      <c r="HE18" s="177"/>
      <c r="HF18" s="178"/>
      <c r="HG18" s="102"/>
      <c r="HH18" s="177"/>
      <c r="HI18" s="64">
        <v>5082</v>
      </c>
      <c r="HJ18" s="53">
        <v>4894</v>
      </c>
      <c r="HK18" s="53">
        <v>4220</v>
      </c>
      <c r="HL18" s="77">
        <f t="shared" si="76"/>
        <v>1322</v>
      </c>
      <c r="HM18" s="77">
        <f t="shared" si="71"/>
        <v>24193.526000000002</v>
      </c>
      <c r="HN18" s="52"/>
      <c r="HO18" s="183"/>
      <c r="HP18" s="53">
        <v>1816</v>
      </c>
      <c r="HQ18" s="186"/>
      <c r="HR18" s="186"/>
      <c r="HS18" s="186"/>
      <c r="HT18" s="53">
        <v>4236</v>
      </c>
      <c r="HU18" s="153">
        <v>4906</v>
      </c>
      <c r="HV18" s="186"/>
      <c r="HW18" s="186"/>
      <c r="HX18" s="186"/>
      <c r="HY18" s="186"/>
      <c r="HZ18" s="189">
        <v>98</v>
      </c>
      <c r="IA18" s="128"/>
      <c r="IB18" s="190">
        <v>299</v>
      </c>
      <c r="IC18" s="191"/>
      <c r="ID18" s="191"/>
      <c r="IE18" s="192"/>
      <c r="IF18" s="192"/>
      <c r="IG18" s="192"/>
      <c r="IH18" s="97">
        <f t="shared" si="72"/>
        <v>35460.991999999998</v>
      </c>
      <c r="II18" s="97">
        <f t="shared" si="77"/>
        <v>3301.4362890680241</v>
      </c>
      <c r="IJ18" s="202">
        <f t="shared" si="78"/>
        <v>1.4386419220256079</v>
      </c>
      <c r="IK18" s="202">
        <f t="shared" si="85"/>
        <v>2.2948283645311833</v>
      </c>
      <c r="IL18" s="202">
        <f t="shared" si="22"/>
        <v>0.54303119120530396</v>
      </c>
      <c r="IM18" s="203"/>
      <c r="IN18" s="204">
        <f t="shared" si="23"/>
        <v>0.88622526636225263</v>
      </c>
      <c r="IO18" s="186"/>
      <c r="IP18" s="186"/>
      <c r="IQ18" s="153">
        <v>2124</v>
      </c>
      <c r="IR18" s="153"/>
      <c r="IS18" s="128"/>
      <c r="IT18" s="128"/>
      <c r="IU18" s="128"/>
      <c r="IV18" s="128"/>
      <c r="IW18" s="189">
        <v>0.23</v>
      </c>
      <c r="IX18" s="189"/>
      <c r="IY18" s="48"/>
      <c r="IZ18" s="52">
        <v>172</v>
      </c>
      <c r="JA18" s="128"/>
      <c r="JB18" s="128"/>
      <c r="JC18" s="128"/>
      <c r="JD18" s="97">
        <f t="shared" si="24"/>
        <v>4084.9380000000001</v>
      </c>
      <c r="JE18" s="210">
        <f t="shared" si="74"/>
        <v>0.81979212413995017</v>
      </c>
      <c r="JF18" s="210">
        <f t="shared" si="25"/>
        <v>0.36472660714285715</v>
      </c>
      <c r="JG18" s="210">
        <f t="shared" si="26"/>
        <v>6.4935598609576692E-2</v>
      </c>
      <c r="JH18" s="203"/>
      <c r="JI18" s="203">
        <f t="shared" si="27"/>
        <v>0.42474916387959871</v>
      </c>
      <c r="JJ18" s="212">
        <f t="shared" si="75"/>
        <v>2.469151880188833</v>
      </c>
      <c r="JK18" s="203">
        <f t="shared" si="28"/>
        <v>0.98564633230409748</v>
      </c>
      <c r="JL18" s="53">
        <v>15077</v>
      </c>
      <c r="JM18" s="213">
        <v>8.81</v>
      </c>
      <c r="JN18" s="214">
        <v>100</v>
      </c>
      <c r="JO18" s="213">
        <v>2.83</v>
      </c>
      <c r="JP18" s="213">
        <v>7.0000000000000007E-2</v>
      </c>
      <c r="JQ18" s="213">
        <v>0.72</v>
      </c>
      <c r="JR18" s="214">
        <v>189</v>
      </c>
      <c r="JS18" s="213">
        <v>0.37</v>
      </c>
      <c r="JT18" s="222"/>
    </row>
    <row r="19" spans="1:280" s="25" customFormat="1" ht="15" customHeight="1">
      <c r="A19" s="50">
        <v>43436</v>
      </c>
      <c r="B19" s="57">
        <v>240</v>
      </c>
      <c r="C19" s="52">
        <v>240</v>
      </c>
      <c r="D19" s="58">
        <v>50191</v>
      </c>
      <c r="E19" s="59">
        <v>10.3</v>
      </c>
      <c r="F19" s="58">
        <v>743</v>
      </c>
      <c r="G19" s="60">
        <v>2.0299999999999998</v>
      </c>
      <c r="H19" s="60">
        <v>1.21</v>
      </c>
      <c r="I19" s="66">
        <v>63.3</v>
      </c>
      <c r="J19" s="67"/>
      <c r="K19" s="58">
        <v>1341</v>
      </c>
      <c r="L19" s="59">
        <v>10.9</v>
      </c>
      <c r="M19" s="58">
        <v>14232</v>
      </c>
      <c r="N19" s="58">
        <v>5895</v>
      </c>
      <c r="O19" s="68">
        <v>0.1</v>
      </c>
      <c r="P19" s="68">
        <v>0.08</v>
      </c>
      <c r="Q19" s="75">
        <v>21.9</v>
      </c>
      <c r="R19" s="76">
        <v>26.4</v>
      </c>
      <c r="S19" s="67">
        <v>7702</v>
      </c>
      <c r="T19" s="58">
        <v>6253</v>
      </c>
      <c r="U19" s="60">
        <v>3.28</v>
      </c>
      <c r="V19" s="60">
        <v>28.4</v>
      </c>
      <c r="W19" s="60"/>
      <c r="X19" s="60"/>
      <c r="Y19" s="58">
        <v>696</v>
      </c>
      <c r="Z19" s="58">
        <v>20340</v>
      </c>
      <c r="AA19" s="60">
        <v>2.96</v>
      </c>
      <c r="AB19" s="60"/>
      <c r="AC19" s="58">
        <f t="shared" si="29"/>
        <v>8398</v>
      </c>
      <c r="AD19" s="60"/>
      <c r="AE19" s="60"/>
      <c r="AF19" s="60"/>
      <c r="AG19" s="60"/>
      <c r="AH19" s="66"/>
      <c r="AI19" s="80"/>
      <c r="AJ19" s="60"/>
      <c r="AK19" s="60"/>
      <c r="AL19" s="59">
        <v>9.15</v>
      </c>
      <c r="AM19" s="58">
        <v>178221</v>
      </c>
      <c r="AN19" s="60">
        <v>3.33</v>
      </c>
      <c r="AO19" s="60">
        <v>0.31</v>
      </c>
      <c r="AP19" s="58">
        <v>2499</v>
      </c>
      <c r="AQ19" s="88"/>
      <c r="AR19" s="86">
        <f t="shared" si="30"/>
        <v>13655</v>
      </c>
      <c r="AS19" s="58"/>
      <c r="AT19" s="89">
        <v>13655</v>
      </c>
      <c r="AU19" s="58">
        <f t="shared" si="31"/>
        <v>12673</v>
      </c>
      <c r="AV19" s="58">
        <v>371</v>
      </c>
      <c r="AW19" s="58">
        <v>240</v>
      </c>
      <c r="AX19" s="58">
        <v>371</v>
      </c>
      <c r="AY19" s="98">
        <v>0</v>
      </c>
      <c r="AZ19" s="96">
        <v>4.93</v>
      </c>
      <c r="BA19" s="53">
        <v>4478</v>
      </c>
      <c r="BB19" s="52">
        <v>62</v>
      </c>
      <c r="BC19" s="58">
        <v>13671</v>
      </c>
      <c r="BD19" s="97">
        <f t="shared" si="0"/>
        <v>9627.8831999999984</v>
      </c>
      <c r="BE19" s="102">
        <f t="shared" si="1"/>
        <v>0.70425595786701767</v>
      </c>
      <c r="BF19" s="58">
        <v>5654</v>
      </c>
      <c r="BG19" s="97">
        <f t="shared" si="2"/>
        <v>6032.8179999999993</v>
      </c>
      <c r="BH19" s="102">
        <f t="shared" si="3"/>
        <v>0.44128578743325281</v>
      </c>
      <c r="BI19" s="58">
        <v>483</v>
      </c>
      <c r="BJ19" s="97">
        <f t="shared" si="4"/>
        <v>950.06100000000004</v>
      </c>
      <c r="BK19" s="102">
        <f t="shared" si="5"/>
        <v>6.9494623655913981E-2</v>
      </c>
      <c r="BL19" s="103">
        <v>847</v>
      </c>
      <c r="BM19" s="97">
        <f t="shared" si="6"/>
        <v>1223.915</v>
      </c>
      <c r="BN19" s="102">
        <f t="shared" si="7"/>
        <v>8.9526369687660007E-2</v>
      </c>
      <c r="BO19" s="58">
        <v>683</v>
      </c>
      <c r="BP19" s="97">
        <f t="shared" si="8"/>
        <v>1405.6139999999998</v>
      </c>
      <c r="BQ19" s="102">
        <f t="shared" si="9"/>
        <v>0.10281720430107526</v>
      </c>
      <c r="BR19" s="58">
        <v>9.3000000000000007</v>
      </c>
      <c r="BS19" s="105">
        <f t="shared" si="10"/>
        <v>15.475200000000001</v>
      </c>
      <c r="BT19" s="102">
        <f t="shared" si="11"/>
        <v>6.8027210884353748E-4</v>
      </c>
      <c r="BU19" s="60">
        <v>7.02</v>
      </c>
      <c r="BV19" s="59">
        <v>8.39</v>
      </c>
      <c r="BW19" s="66">
        <v>148</v>
      </c>
      <c r="BX19" s="117">
        <f t="shared" si="32"/>
        <v>173252.58300000001</v>
      </c>
      <c r="BY19" s="118">
        <f t="shared" si="33"/>
        <v>1.1550172200000002</v>
      </c>
      <c r="BZ19" s="121">
        <v>61.4</v>
      </c>
      <c r="CA19" s="57"/>
      <c r="CB19" s="60">
        <v>6.34</v>
      </c>
      <c r="CC19" s="129">
        <v>8939</v>
      </c>
      <c r="CD19" s="77">
        <f t="shared" si="34"/>
        <v>9299.9185639229418</v>
      </c>
      <c r="CE19" s="77">
        <f t="shared" si="12"/>
        <v>21698</v>
      </c>
      <c r="CF19" s="77">
        <f t="shared" si="35"/>
        <v>12673</v>
      </c>
      <c r="CG19" s="77">
        <f t="shared" si="36"/>
        <v>528.04166666666663</v>
      </c>
      <c r="CH19" s="77">
        <f t="shared" si="13"/>
        <v>9025</v>
      </c>
      <c r="CI19" s="130">
        <f t="shared" si="37"/>
        <v>376.04166666666669</v>
      </c>
      <c r="CJ19" s="67">
        <v>3581</v>
      </c>
      <c r="CK19" s="136"/>
      <c r="CL19" s="60">
        <v>7.73</v>
      </c>
      <c r="CM19" s="58">
        <v>2647</v>
      </c>
      <c r="CN19" s="137"/>
      <c r="CO19" s="138">
        <v>3799</v>
      </c>
      <c r="CP19" s="58">
        <v>5850</v>
      </c>
      <c r="CQ19" s="60">
        <v>16.8</v>
      </c>
      <c r="CR19" s="60">
        <v>25.1</v>
      </c>
      <c r="CS19" s="58">
        <v>4353</v>
      </c>
      <c r="CT19" s="141">
        <f t="shared" si="86"/>
        <v>0.18271413183826812</v>
      </c>
      <c r="CU19" s="142">
        <f t="shared" si="38"/>
        <v>1.4035185702317787</v>
      </c>
      <c r="CV19" s="142">
        <f t="shared" si="39"/>
        <v>6.6261457177493144</v>
      </c>
      <c r="CW19" s="118">
        <f t="shared" si="40"/>
        <v>1.1043576196248857</v>
      </c>
      <c r="CX19" s="143">
        <f t="shared" si="87"/>
        <v>33303.008377408056</v>
      </c>
      <c r="CY19" s="144">
        <f t="shared" si="88"/>
        <v>0.71537385173796308</v>
      </c>
      <c r="CZ19" s="145">
        <f t="shared" si="89"/>
        <v>28593.303517513134</v>
      </c>
      <c r="DA19" s="146">
        <f t="shared" si="90"/>
        <v>0.80637846536464042</v>
      </c>
      <c r="DB19" s="67">
        <v>3610</v>
      </c>
      <c r="DC19" s="75"/>
      <c r="DD19" s="59">
        <v>7.7</v>
      </c>
      <c r="DE19" s="58">
        <v>2386</v>
      </c>
      <c r="DF19" s="58"/>
      <c r="DG19" s="58">
        <v>3916</v>
      </c>
      <c r="DH19" s="58">
        <v>4692</v>
      </c>
      <c r="DI19" s="60">
        <v>19.2</v>
      </c>
      <c r="DJ19" s="60">
        <v>32</v>
      </c>
      <c r="DK19" s="58">
        <v>7035</v>
      </c>
      <c r="DL19" s="141">
        <f t="shared" si="41"/>
        <v>0.28185947586547205</v>
      </c>
      <c r="DM19" s="142">
        <f t="shared" si="42"/>
        <v>1.3922437673130195</v>
      </c>
      <c r="DN19" s="142">
        <f t="shared" si="43"/>
        <v>6.6798062108559142</v>
      </c>
      <c r="DO19" s="118">
        <f t="shared" si="14"/>
        <v>1.1133010351426524</v>
      </c>
      <c r="DP19" s="143">
        <f t="shared" si="44"/>
        <v>33572.706015761825</v>
      </c>
      <c r="DQ19" s="144">
        <f t="shared" si="45"/>
        <v>0.74343861361797514</v>
      </c>
      <c r="DR19" s="145">
        <f t="shared" si="46"/>
        <v>28824.860569176883</v>
      </c>
      <c r="DS19" s="146">
        <f t="shared" si="47"/>
        <v>0.82546997293541069</v>
      </c>
      <c r="DT19" s="58">
        <v>3612</v>
      </c>
      <c r="DU19" s="75"/>
      <c r="DV19" s="59">
        <v>7.64</v>
      </c>
      <c r="DW19" s="58">
        <v>2686</v>
      </c>
      <c r="DX19" s="58"/>
      <c r="DY19" s="58">
        <v>3928</v>
      </c>
      <c r="DZ19" s="58">
        <v>4504</v>
      </c>
      <c r="EA19" s="75">
        <v>20.3</v>
      </c>
      <c r="EB19" s="60">
        <v>31.5</v>
      </c>
      <c r="EC19" s="58">
        <v>6929</v>
      </c>
      <c r="ED19" s="141">
        <f t="shared" si="80"/>
        <v>0.29004406052090054</v>
      </c>
      <c r="EE19" s="142">
        <f t="shared" si="48"/>
        <v>1.3914728682170543</v>
      </c>
      <c r="EF19" s="142">
        <f t="shared" si="91"/>
        <v>6.6835069345184372</v>
      </c>
      <c r="EG19" s="118">
        <f t="shared" si="15"/>
        <v>1.1139178224197395</v>
      </c>
      <c r="EH19" s="143">
        <f t="shared" si="81"/>
        <v>33591.305852889665</v>
      </c>
      <c r="EI19" s="144">
        <f t="shared" si="82"/>
        <v>0.71118026662945555</v>
      </c>
      <c r="EJ19" s="145">
        <f t="shared" si="83"/>
        <v>28840.830021015761</v>
      </c>
      <c r="EK19" s="146">
        <f t="shared" si="84"/>
        <v>0.80352571135981277</v>
      </c>
      <c r="EL19" s="67">
        <v>3613</v>
      </c>
      <c r="EM19" s="136"/>
      <c r="EN19" s="60">
        <v>7.74</v>
      </c>
      <c r="EO19" s="58">
        <v>2765</v>
      </c>
      <c r="EP19" s="137"/>
      <c r="EQ19" s="138">
        <v>3924</v>
      </c>
      <c r="ER19" s="58">
        <v>4905</v>
      </c>
      <c r="ES19" s="60">
        <v>20.2</v>
      </c>
      <c r="ET19" s="60">
        <v>31.7</v>
      </c>
      <c r="EU19" s="58">
        <v>5275</v>
      </c>
      <c r="EV19" s="141">
        <f t="shared" si="50"/>
        <v>0.223416025966445</v>
      </c>
      <c r="EW19" s="142">
        <f t="shared" si="51"/>
        <v>1.3910877387212843</v>
      </c>
      <c r="EX19" s="142">
        <f t="shared" si="52"/>
        <v>6.6853572963497001</v>
      </c>
      <c r="EY19" s="118">
        <f t="shared" si="16"/>
        <v>1.1142262160582834</v>
      </c>
      <c r="EZ19" s="143">
        <f t="shared" si="53"/>
        <v>33600.605771453593</v>
      </c>
      <c r="FA19" s="144">
        <f t="shared" si="54"/>
        <v>0.70268556858914555</v>
      </c>
      <c r="FB19" s="145">
        <f t="shared" si="55"/>
        <v>28848.814746935204</v>
      </c>
      <c r="FC19" s="146">
        <f t="shared" si="56"/>
        <v>0.7977470558115719</v>
      </c>
      <c r="FD19" s="67">
        <v>3641</v>
      </c>
      <c r="FE19" s="136"/>
      <c r="FF19" s="60">
        <v>7.76</v>
      </c>
      <c r="FG19" s="58">
        <v>2247</v>
      </c>
      <c r="FH19" s="137"/>
      <c r="FI19" s="138">
        <v>3936</v>
      </c>
      <c r="FJ19" s="58">
        <v>6902</v>
      </c>
      <c r="FK19" s="60">
        <v>19.5</v>
      </c>
      <c r="FL19" s="60">
        <v>31.6</v>
      </c>
      <c r="FM19" s="58">
        <v>7569</v>
      </c>
      <c r="FN19" s="141">
        <f t="shared" si="57"/>
        <v>0.29474670378269646</v>
      </c>
      <c r="FO19" s="142">
        <f t="shared" si="58"/>
        <v>1.3803900027464981</v>
      </c>
      <c r="FP19" s="142">
        <f t="shared" si="59"/>
        <v>6.7371674276250353</v>
      </c>
      <c r="FQ19" s="118">
        <f t="shared" si="17"/>
        <v>1.1228612379375058</v>
      </c>
      <c r="FR19" s="143">
        <f t="shared" si="60"/>
        <v>33861.003491243428</v>
      </c>
      <c r="FS19" s="144">
        <f t="shared" si="61"/>
        <v>0.75838498105598906</v>
      </c>
      <c r="FT19" s="145">
        <f t="shared" si="62"/>
        <v>29072.387072679507</v>
      </c>
      <c r="FU19" s="146">
        <f t="shared" si="63"/>
        <v>0.83563748079877109</v>
      </c>
      <c r="FV19" s="67">
        <v>3641</v>
      </c>
      <c r="FW19" s="160"/>
      <c r="FX19" s="60">
        <v>7.74</v>
      </c>
      <c r="FY19" s="58">
        <v>2509</v>
      </c>
      <c r="FZ19" s="137"/>
      <c r="GA19" s="138">
        <v>3914</v>
      </c>
      <c r="GB19" s="58">
        <v>6930</v>
      </c>
      <c r="GC19" s="60">
        <v>19.899999999999999</v>
      </c>
      <c r="GD19" s="60">
        <v>32.299999999999997</v>
      </c>
      <c r="GE19" s="58">
        <v>10198</v>
      </c>
      <c r="GF19" s="141">
        <f t="shared" si="64"/>
        <v>0.4124447750424402</v>
      </c>
      <c r="GG19" s="142">
        <f t="shared" si="65"/>
        <v>1.3803900027464981</v>
      </c>
      <c r="GH19" s="142">
        <f t="shared" si="66"/>
        <v>6.7371674276250353</v>
      </c>
      <c r="GI19" s="118">
        <f t="shared" si="18"/>
        <v>1.1228612379375058</v>
      </c>
      <c r="GJ19" s="143">
        <f t="shared" si="67"/>
        <v>33861.003491243428</v>
      </c>
      <c r="GK19" s="144">
        <f t="shared" si="68"/>
        <v>0.73021269135268208</v>
      </c>
      <c r="GL19" s="145">
        <f t="shared" si="69"/>
        <v>29072.387072679507</v>
      </c>
      <c r="GM19" s="146">
        <f t="shared" si="70"/>
        <v>0.81647282568941559</v>
      </c>
      <c r="GN19" s="167">
        <v>3162</v>
      </c>
      <c r="GO19" s="97">
        <f t="shared" si="19"/>
        <v>2539.4386579408242</v>
      </c>
      <c r="GP19" s="58"/>
      <c r="GQ19" s="58"/>
      <c r="GR19" s="102">
        <f t="shared" si="20"/>
        <v>1</v>
      </c>
      <c r="GS19" s="58"/>
      <c r="GT19" s="102">
        <f t="shared" si="21"/>
        <v>1</v>
      </c>
      <c r="GU19" s="58"/>
      <c r="GV19" s="102"/>
      <c r="GW19" s="170"/>
      <c r="GX19" s="102"/>
      <c r="GY19" s="170"/>
      <c r="GZ19" s="102"/>
      <c r="HA19" s="102"/>
      <c r="HB19" s="102"/>
      <c r="HC19" s="102"/>
      <c r="HD19" s="102"/>
      <c r="HE19" s="177"/>
      <c r="HF19" s="178"/>
      <c r="HG19" s="102"/>
      <c r="HH19" s="177"/>
      <c r="HI19" s="67">
        <v>5010</v>
      </c>
      <c r="HJ19" s="58">
        <v>2932</v>
      </c>
      <c r="HK19" s="58">
        <v>3672</v>
      </c>
      <c r="HL19" s="77">
        <f t="shared" si="76"/>
        <v>1222</v>
      </c>
      <c r="HM19" s="77">
        <f t="shared" si="71"/>
        <v>25470.761999999999</v>
      </c>
      <c r="HN19" s="60"/>
      <c r="HO19" s="60"/>
      <c r="HP19" s="58">
        <v>1528</v>
      </c>
      <c r="HQ19" s="136"/>
      <c r="HR19" s="136"/>
      <c r="HS19" s="136"/>
      <c r="HT19" s="58">
        <v>4542</v>
      </c>
      <c r="HU19" s="58">
        <v>4126</v>
      </c>
      <c r="HV19" s="136"/>
      <c r="HW19" s="136"/>
      <c r="HX19" s="136"/>
      <c r="HY19" s="136"/>
      <c r="HZ19" s="193">
        <v>97</v>
      </c>
      <c r="IA19" s="60"/>
      <c r="IB19" s="194">
        <v>335</v>
      </c>
      <c r="IC19" s="195"/>
      <c r="ID19" s="195">
        <v>716</v>
      </c>
      <c r="IE19" s="196">
        <v>2.33</v>
      </c>
      <c r="IF19" s="196">
        <v>4.0999999999999996</v>
      </c>
      <c r="IG19" s="196">
        <v>1.0900000000000001</v>
      </c>
      <c r="IH19" s="97">
        <f t="shared" si="72"/>
        <v>41939.241999999998</v>
      </c>
      <c r="II19" s="97">
        <f t="shared" si="77"/>
        <v>3819.248814998231</v>
      </c>
      <c r="IJ19" s="202">
        <f t="shared" si="78"/>
        <v>1.439366678661389</v>
      </c>
      <c r="IK19" s="202">
        <f t="shared" si="85"/>
        <v>2.6534231142200211</v>
      </c>
      <c r="IL19" s="202">
        <f t="shared" si="22"/>
        <v>0.60456873683598145</v>
      </c>
      <c r="IM19" s="205"/>
      <c r="IN19" s="204">
        <f t="shared" si="23"/>
        <v>0.89405439595192915</v>
      </c>
      <c r="IO19" s="136"/>
      <c r="IP19" s="136"/>
      <c r="IQ19" s="58">
        <v>1546</v>
      </c>
      <c r="IR19" s="58"/>
      <c r="IS19" s="60"/>
      <c r="IT19" s="60"/>
      <c r="IU19" s="60"/>
      <c r="IV19" s="60"/>
      <c r="IW19" s="193">
        <v>0.6</v>
      </c>
      <c r="IX19" s="193"/>
      <c r="IY19" s="59">
        <v>8.5299999999999994</v>
      </c>
      <c r="IZ19" s="60">
        <v>167</v>
      </c>
      <c r="JA19" s="60">
        <v>2.87</v>
      </c>
      <c r="JB19" s="60">
        <v>2.88</v>
      </c>
      <c r="JC19" s="60">
        <v>172</v>
      </c>
      <c r="JD19" s="97">
        <f t="shared" si="24"/>
        <v>4574.4250000000002</v>
      </c>
      <c r="JE19" s="210">
        <f t="shared" si="74"/>
        <v>0.82021237641889422</v>
      </c>
      <c r="JF19" s="210">
        <f t="shared" si="25"/>
        <v>0.40843080357142858</v>
      </c>
      <c r="JG19" s="211">
        <f t="shared" si="26"/>
        <v>0.11708791209352092</v>
      </c>
      <c r="JH19" s="205"/>
      <c r="JI19" s="205">
        <f t="shared" si="27"/>
        <v>0.50149253731343291</v>
      </c>
      <c r="JJ19" s="215">
        <f t="shared" si="75"/>
        <v>2.469151880188833</v>
      </c>
      <c r="JK19" s="205">
        <f t="shared" si="28"/>
        <v>0.98778436105625045</v>
      </c>
      <c r="JL19" s="58">
        <v>15296</v>
      </c>
      <c r="JM19" s="216">
        <v>8.6199999999999992</v>
      </c>
      <c r="JN19" s="217">
        <v>67.5</v>
      </c>
      <c r="JO19" s="216"/>
      <c r="JP19" s="216">
        <v>2.81</v>
      </c>
      <c r="JQ19" s="216">
        <v>0.68</v>
      </c>
      <c r="JR19" s="217">
        <v>184</v>
      </c>
      <c r="JS19" s="216">
        <v>0.3</v>
      </c>
      <c r="JT19" s="223"/>
    </row>
    <row r="20" spans="1:280" s="25" customFormat="1" ht="15" customHeight="1">
      <c r="A20" s="50">
        <v>43437</v>
      </c>
      <c r="B20" s="51">
        <v>240</v>
      </c>
      <c r="C20" s="52">
        <v>240</v>
      </c>
      <c r="D20" s="53">
        <v>48546</v>
      </c>
      <c r="E20" s="48">
        <v>10.34</v>
      </c>
      <c r="F20" s="53">
        <v>907</v>
      </c>
      <c r="G20" s="52">
        <v>2.0699999999999998</v>
      </c>
      <c r="H20" s="52">
        <v>1.1200000000000001</v>
      </c>
      <c r="I20" s="61">
        <v>63</v>
      </c>
      <c r="J20" s="64"/>
      <c r="K20" s="53">
        <v>1120</v>
      </c>
      <c r="L20" s="48">
        <v>7.27</v>
      </c>
      <c r="M20" s="53">
        <v>14220</v>
      </c>
      <c r="N20" s="53">
        <v>5895</v>
      </c>
      <c r="O20" s="65">
        <v>3.45</v>
      </c>
      <c r="P20" s="65">
        <v>0.89</v>
      </c>
      <c r="Q20" s="74">
        <v>59.2</v>
      </c>
      <c r="R20" s="70">
        <v>20.7</v>
      </c>
      <c r="S20" s="64">
        <v>7423</v>
      </c>
      <c r="T20" s="53">
        <v>6360</v>
      </c>
      <c r="U20" s="52"/>
      <c r="V20" s="52"/>
      <c r="W20" s="52">
        <v>18.3</v>
      </c>
      <c r="X20" s="52">
        <v>15</v>
      </c>
      <c r="Y20" s="53">
        <v>466</v>
      </c>
      <c r="Z20" s="53">
        <v>6580</v>
      </c>
      <c r="AA20" s="52"/>
      <c r="AB20" s="52"/>
      <c r="AC20" s="77">
        <f t="shared" si="29"/>
        <v>7889</v>
      </c>
      <c r="AD20" s="52"/>
      <c r="AE20" s="52"/>
      <c r="AF20" s="52"/>
      <c r="AG20" s="52"/>
      <c r="AH20" s="61"/>
      <c r="AI20" s="79"/>
      <c r="AJ20" s="52"/>
      <c r="AK20" s="52"/>
      <c r="AL20" s="48">
        <v>8.5500000000000007</v>
      </c>
      <c r="AM20" s="53">
        <v>175800</v>
      </c>
      <c r="AN20" s="52">
        <v>43.8</v>
      </c>
      <c r="AO20" s="52">
        <v>5.62</v>
      </c>
      <c r="AP20" s="53">
        <v>2680</v>
      </c>
      <c r="AQ20" s="83"/>
      <c r="AR20" s="86">
        <f t="shared" si="30"/>
        <v>13544</v>
      </c>
      <c r="AS20" s="53"/>
      <c r="AT20" s="87">
        <v>13544</v>
      </c>
      <c r="AU20" s="53">
        <f t="shared" ref="AU20:AU83" si="92">AT20-AV20-AW20-AX20-AY20</f>
        <v>12272</v>
      </c>
      <c r="AV20" s="53">
        <v>516</v>
      </c>
      <c r="AW20" s="53">
        <v>240</v>
      </c>
      <c r="AX20" s="53">
        <v>516</v>
      </c>
      <c r="AY20" s="95">
        <v>0</v>
      </c>
      <c r="AZ20" s="96">
        <v>4.93</v>
      </c>
      <c r="BA20" s="53">
        <v>4478</v>
      </c>
      <c r="BB20" s="52">
        <v>62</v>
      </c>
      <c r="BC20" s="53">
        <v>13380</v>
      </c>
      <c r="BD20" s="97">
        <f t="shared" si="0"/>
        <v>10022.706199999999</v>
      </c>
      <c r="BE20" s="102">
        <f t="shared" si="1"/>
        <v>0.74908118086696551</v>
      </c>
      <c r="BF20" s="53">
        <v>6289</v>
      </c>
      <c r="BG20" s="97">
        <f t="shared" si="2"/>
        <v>6710.3629999999994</v>
      </c>
      <c r="BH20" s="102">
        <f t="shared" si="3"/>
        <v>0.50152189835575478</v>
      </c>
      <c r="BI20" s="53">
        <v>415</v>
      </c>
      <c r="BJ20" s="97">
        <f t="shared" si="4"/>
        <v>816.30500000000006</v>
      </c>
      <c r="BK20" s="102">
        <f t="shared" si="5"/>
        <v>6.1009342301943201E-2</v>
      </c>
      <c r="BL20" s="103">
        <v>765</v>
      </c>
      <c r="BM20" s="97">
        <f t="shared" si="6"/>
        <v>1105.425</v>
      </c>
      <c r="BN20" s="102">
        <f t="shared" si="7"/>
        <v>8.2617713004484297E-2</v>
      </c>
      <c r="BO20" s="53">
        <v>669</v>
      </c>
      <c r="BP20" s="97">
        <f t="shared" si="8"/>
        <v>1376.8019999999999</v>
      </c>
      <c r="BQ20" s="102">
        <f t="shared" si="9"/>
        <v>0.10289999999999999</v>
      </c>
      <c r="BR20" s="53">
        <v>8.3000000000000007</v>
      </c>
      <c r="BS20" s="105">
        <f t="shared" si="10"/>
        <v>13.811200000000001</v>
      </c>
      <c r="BT20" s="102">
        <f t="shared" si="11"/>
        <v>6.203288490284006E-4</v>
      </c>
      <c r="BU20" s="52">
        <v>7.64</v>
      </c>
      <c r="BV20" s="48">
        <v>8.66</v>
      </c>
      <c r="BW20" s="61">
        <v>154</v>
      </c>
      <c r="BX20" s="117">
        <f t="shared" si="32"/>
        <v>164199.35999999999</v>
      </c>
      <c r="BY20" s="118">
        <f t="shared" si="33"/>
        <v>1.0946623999999998</v>
      </c>
      <c r="BZ20" s="120">
        <v>60.7</v>
      </c>
      <c r="CA20" s="51"/>
      <c r="CB20" s="52">
        <v>6.09</v>
      </c>
      <c r="CC20" s="129">
        <v>8192</v>
      </c>
      <c r="CD20" s="77">
        <f t="shared" si="34"/>
        <v>8892.5985721618217</v>
      </c>
      <c r="CE20" s="77">
        <f t="shared" si="12"/>
        <v>21431</v>
      </c>
      <c r="CF20" s="77">
        <f t="shared" si="35"/>
        <v>12272</v>
      </c>
      <c r="CG20" s="77">
        <f t="shared" si="36"/>
        <v>511.33333333333331</v>
      </c>
      <c r="CH20" s="77">
        <f t="shared" si="13"/>
        <v>9159</v>
      </c>
      <c r="CI20" s="130">
        <f t="shared" si="37"/>
        <v>381.625</v>
      </c>
      <c r="CJ20" s="64">
        <v>3495</v>
      </c>
      <c r="CK20" s="56"/>
      <c r="CL20" s="52">
        <v>7.74</v>
      </c>
      <c r="CM20" s="53">
        <v>2858</v>
      </c>
      <c r="CN20" s="134"/>
      <c r="CO20" s="135">
        <v>3825</v>
      </c>
      <c r="CP20" s="53">
        <v>5078</v>
      </c>
      <c r="CQ20" s="52">
        <v>16</v>
      </c>
      <c r="CR20" s="52">
        <v>26.83</v>
      </c>
      <c r="CS20" s="53">
        <v>4235</v>
      </c>
      <c r="CT20" s="141">
        <f t="shared" si="86"/>
        <v>0.20079729079891098</v>
      </c>
      <c r="CU20" s="142">
        <f t="shared" si="38"/>
        <v>1.4380543633762517</v>
      </c>
      <c r="CV20" s="142">
        <f t="shared" si="39"/>
        <v>6.1837707938132835</v>
      </c>
      <c r="CW20" s="118">
        <f t="shared" si="40"/>
        <v>1.0306284656355473</v>
      </c>
      <c r="CX20" s="143">
        <f t="shared" si="87"/>
        <v>31079.632009705565</v>
      </c>
      <c r="CY20" s="144">
        <f t="shared" si="88"/>
        <v>0.67860912906302362</v>
      </c>
      <c r="CZ20" s="145">
        <f t="shared" si="89"/>
        <v>26777.880789510524</v>
      </c>
      <c r="DA20" s="146">
        <f t="shared" si="90"/>
        <v>0.78639760837070249</v>
      </c>
      <c r="DB20" s="64">
        <v>3506</v>
      </c>
      <c r="DC20" s="152"/>
      <c r="DD20" s="48">
        <v>7.86</v>
      </c>
      <c r="DE20" s="53">
        <v>2714</v>
      </c>
      <c r="DF20" s="153"/>
      <c r="DG20" s="53">
        <v>3915</v>
      </c>
      <c r="DH20" s="53">
        <v>7354</v>
      </c>
      <c r="DI20" s="52">
        <v>16.600000000000001</v>
      </c>
      <c r="DJ20" s="52">
        <v>25.76</v>
      </c>
      <c r="DK20" s="53">
        <v>6807</v>
      </c>
      <c r="DL20" s="141">
        <f t="shared" si="41"/>
        <v>0.31423449591074665</v>
      </c>
      <c r="DM20" s="142">
        <f t="shared" si="42"/>
        <v>1.4335424985738734</v>
      </c>
      <c r="DN20" s="142">
        <f t="shared" si="43"/>
        <v>6.2032333056106941</v>
      </c>
      <c r="DO20" s="118">
        <f t="shared" si="14"/>
        <v>1.0338722176017823</v>
      </c>
      <c r="DP20" s="143">
        <f t="shared" si="44"/>
        <v>31177.450593999347</v>
      </c>
      <c r="DQ20" s="144">
        <f t="shared" si="45"/>
        <v>0.69480237098567055</v>
      </c>
      <c r="DR20" s="145">
        <f t="shared" si="46"/>
        <v>26862.160242639169</v>
      </c>
      <c r="DS20" s="146">
        <f t="shared" si="47"/>
        <v>0.7971599402092675</v>
      </c>
      <c r="DT20" s="53">
        <v>3592</v>
      </c>
      <c r="DU20" s="74"/>
      <c r="DV20" s="157">
        <v>7.76</v>
      </c>
      <c r="DW20" s="153">
        <v>3160</v>
      </c>
      <c r="DX20" s="53"/>
      <c r="DY20" s="153">
        <v>3828</v>
      </c>
      <c r="DZ20" s="153">
        <v>5990</v>
      </c>
      <c r="EA20" s="152">
        <v>15.2</v>
      </c>
      <c r="EB20" s="128">
        <v>26.07</v>
      </c>
      <c r="EC20" s="53">
        <v>6820</v>
      </c>
      <c r="ED20" s="141">
        <f t="shared" si="80"/>
        <v>0.33120471862879308</v>
      </c>
      <c r="EE20" s="142">
        <f t="shared" si="48"/>
        <v>1.3992204899777283</v>
      </c>
      <c r="EF20" s="142">
        <f t="shared" si="91"/>
        <v>6.3553947614813495</v>
      </c>
      <c r="EG20" s="118">
        <f t="shared" si="15"/>
        <v>1.0592324602468917</v>
      </c>
      <c r="EH20" s="143">
        <f t="shared" si="81"/>
        <v>31942.214071205261</v>
      </c>
      <c r="EI20" s="144">
        <f t="shared" si="82"/>
        <v>0.64464830225302827</v>
      </c>
      <c r="EJ20" s="145">
        <f t="shared" si="83"/>
        <v>27521.072330735846</v>
      </c>
      <c r="EK20" s="146">
        <f t="shared" si="84"/>
        <v>0.76382660687593429</v>
      </c>
      <c r="EL20" s="64">
        <v>3590</v>
      </c>
      <c r="EM20" s="56"/>
      <c r="EN20" s="52">
        <v>7.68</v>
      </c>
      <c r="EO20" s="53">
        <v>2849</v>
      </c>
      <c r="EP20" s="134"/>
      <c r="EQ20" s="135">
        <v>3828</v>
      </c>
      <c r="ER20" s="53">
        <v>5516</v>
      </c>
      <c r="ES20" s="52">
        <v>17.3</v>
      </c>
      <c r="ET20" s="52">
        <v>23.75</v>
      </c>
      <c r="EU20" s="53">
        <v>5262</v>
      </c>
      <c r="EV20" s="141">
        <f t="shared" si="50"/>
        <v>0.24252738563931253</v>
      </c>
      <c r="EW20" s="142">
        <f t="shared" si="51"/>
        <v>1.4</v>
      </c>
      <c r="EX20" s="142">
        <f t="shared" si="52"/>
        <v>6.3518561229727304</v>
      </c>
      <c r="EY20" s="118">
        <f t="shared" si="16"/>
        <v>1.0586426871621217</v>
      </c>
      <c r="EZ20" s="143">
        <f t="shared" si="53"/>
        <v>31924.428874060941</v>
      </c>
      <c r="FA20" s="144">
        <f t="shared" si="54"/>
        <v>0.67962120668318904</v>
      </c>
      <c r="FB20" s="145">
        <f t="shared" si="55"/>
        <v>27505.748793803366</v>
      </c>
      <c r="FC20" s="146">
        <f t="shared" si="56"/>
        <v>0.78707025411061282</v>
      </c>
      <c r="FD20" s="64">
        <v>3624</v>
      </c>
      <c r="FE20" s="56"/>
      <c r="FF20" s="52">
        <v>7.82</v>
      </c>
      <c r="FG20" s="53">
        <v>2410</v>
      </c>
      <c r="FH20" s="134"/>
      <c r="FI20" s="135">
        <v>3909</v>
      </c>
      <c r="FJ20" s="53">
        <v>7218</v>
      </c>
      <c r="FK20" s="52">
        <v>16.399999999999999</v>
      </c>
      <c r="FL20" s="52">
        <v>28.09</v>
      </c>
      <c r="FM20" s="53">
        <v>7676</v>
      </c>
      <c r="FN20" s="141">
        <f t="shared" si="57"/>
        <v>0.32673649643363883</v>
      </c>
      <c r="FO20" s="142">
        <f t="shared" si="58"/>
        <v>1.3868653421633554</v>
      </c>
      <c r="FP20" s="142">
        <f t="shared" si="59"/>
        <v>6.412012977619268</v>
      </c>
      <c r="FQ20" s="118">
        <f t="shared" si="17"/>
        <v>1.0686688296032114</v>
      </c>
      <c r="FR20" s="143">
        <f t="shared" si="60"/>
        <v>32226.777225514441</v>
      </c>
      <c r="FS20" s="144">
        <f t="shared" si="61"/>
        <v>0.72898810393348046</v>
      </c>
      <c r="FT20" s="145">
        <f t="shared" si="62"/>
        <v>27766.248921655548</v>
      </c>
      <c r="FU20" s="146">
        <f t="shared" si="63"/>
        <v>0.81988041853512705</v>
      </c>
      <c r="FV20" s="64">
        <v>3624</v>
      </c>
      <c r="FW20" s="73"/>
      <c r="FX20" s="52">
        <v>7.76</v>
      </c>
      <c r="FY20" s="53">
        <v>2564</v>
      </c>
      <c r="FZ20" s="134"/>
      <c r="GA20" s="135">
        <v>3901</v>
      </c>
      <c r="GB20" s="53">
        <v>4492</v>
      </c>
      <c r="GC20" s="52">
        <v>15.6</v>
      </c>
      <c r="GD20" s="52">
        <v>30.02</v>
      </c>
      <c r="GE20" s="53">
        <v>9972</v>
      </c>
      <c r="GF20" s="141">
        <f t="shared" si="64"/>
        <v>0.43479699300932578</v>
      </c>
      <c r="GG20" s="142">
        <f t="shared" si="65"/>
        <v>1.3868653421633554</v>
      </c>
      <c r="GH20" s="142">
        <f t="shared" si="66"/>
        <v>6.412012977619268</v>
      </c>
      <c r="GI20" s="118">
        <f t="shared" si="18"/>
        <v>1.0686688296032114</v>
      </c>
      <c r="GJ20" s="143">
        <f t="shared" si="67"/>
        <v>32226.777225514441</v>
      </c>
      <c r="GK20" s="144">
        <f t="shared" si="68"/>
        <v>0.71167033132176094</v>
      </c>
      <c r="GL20" s="145">
        <f t="shared" si="69"/>
        <v>27766.248921655548</v>
      </c>
      <c r="GM20" s="146">
        <f t="shared" si="70"/>
        <v>0.8083707025411061</v>
      </c>
      <c r="GN20" s="166">
        <v>2880</v>
      </c>
      <c r="GO20" s="97">
        <f t="shared" si="19"/>
        <v>2758.0794176659979</v>
      </c>
      <c r="GP20" s="53"/>
      <c r="GQ20" s="53"/>
      <c r="GR20" s="102">
        <f t="shared" si="20"/>
        <v>1</v>
      </c>
      <c r="GS20" s="53"/>
      <c r="GT20" s="102">
        <f t="shared" si="21"/>
        <v>1</v>
      </c>
      <c r="GU20" s="53"/>
      <c r="GV20" s="102"/>
      <c r="GW20" s="170"/>
      <c r="GX20" s="102"/>
      <c r="GY20" s="170"/>
      <c r="GZ20" s="102"/>
      <c r="HA20" s="102"/>
      <c r="HB20" s="102"/>
      <c r="HC20" s="102"/>
      <c r="HD20" s="102"/>
      <c r="HE20" s="177"/>
      <c r="HF20" s="178"/>
      <c r="HG20" s="102"/>
      <c r="HH20" s="177"/>
      <c r="HI20" s="64">
        <v>3246</v>
      </c>
      <c r="HJ20" s="53">
        <v>4124</v>
      </c>
      <c r="HK20" s="53">
        <v>3880</v>
      </c>
      <c r="HL20" s="77">
        <f t="shared" si="76"/>
        <v>1512</v>
      </c>
      <c r="HM20" s="77">
        <f t="shared" si="71"/>
        <v>28670.400000000001</v>
      </c>
      <c r="HN20" s="52"/>
      <c r="HO20" s="183"/>
      <c r="HP20" s="53">
        <v>1452</v>
      </c>
      <c r="HQ20" s="186"/>
      <c r="HR20" s="186"/>
      <c r="HS20" s="186"/>
      <c r="HT20" s="53">
        <v>3404</v>
      </c>
      <c r="HU20" s="153">
        <v>2320</v>
      </c>
      <c r="HV20" s="186"/>
      <c r="HW20" s="186"/>
      <c r="HX20" s="186"/>
      <c r="HY20" s="186"/>
      <c r="HZ20" s="189"/>
      <c r="IA20" s="128">
        <v>97</v>
      </c>
      <c r="IB20" s="190">
        <v>367</v>
      </c>
      <c r="IC20" s="191"/>
      <c r="ID20" s="191"/>
      <c r="IE20" s="192"/>
      <c r="IF20" s="192"/>
      <c r="IG20" s="192"/>
      <c r="IH20" s="97">
        <f t="shared" si="72"/>
        <v>37538.784</v>
      </c>
      <c r="II20" s="97">
        <f t="shared" si="77"/>
        <v>3507.5459212778096</v>
      </c>
      <c r="IJ20" s="202">
        <f t="shared" si="78"/>
        <v>1.4509576320371445</v>
      </c>
      <c r="IK20" s="202">
        <f t="shared" si="85"/>
        <v>2.4174006489446667</v>
      </c>
      <c r="IL20" s="202">
        <f t="shared" si="22"/>
        <v>0.71046666329456409</v>
      </c>
      <c r="IM20" s="203"/>
      <c r="IN20" s="204">
        <f t="shared" si="23"/>
        <v>0.87256944444444451</v>
      </c>
      <c r="IO20" s="186"/>
      <c r="IP20" s="186"/>
      <c r="IQ20" s="153">
        <v>1818</v>
      </c>
      <c r="IR20" s="153"/>
      <c r="IS20" s="128"/>
      <c r="IT20" s="128"/>
      <c r="IU20" s="128"/>
      <c r="IV20" s="128"/>
      <c r="IW20" s="189"/>
      <c r="IX20" s="189">
        <v>0.36</v>
      </c>
      <c r="IY20" s="48"/>
      <c r="IZ20" s="52">
        <v>184</v>
      </c>
      <c r="JA20" s="128"/>
      <c r="JB20" s="128"/>
      <c r="JC20" s="128"/>
      <c r="JD20" s="97">
        <f t="shared" si="24"/>
        <v>4970.6480000000001</v>
      </c>
      <c r="JE20" s="210">
        <f t="shared" si="74"/>
        <v>0.8269344359125812</v>
      </c>
      <c r="JF20" s="210">
        <f t="shared" si="25"/>
        <v>0.44380785714285714</v>
      </c>
      <c r="JG20" s="210">
        <f t="shared" si="26"/>
        <v>0.11109354090558991</v>
      </c>
      <c r="JH20" s="203"/>
      <c r="JI20" s="203">
        <f t="shared" si="27"/>
        <v>0.49863760217983655</v>
      </c>
      <c r="JJ20" s="212">
        <f t="shared" si="75"/>
        <v>2.469151880188833</v>
      </c>
      <c r="JK20" s="203">
        <f t="shared" si="28"/>
        <v>0.98624813153961133</v>
      </c>
      <c r="JL20" s="53">
        <v>14892</v>
      </c>
      <c r="JM20" s="213">
        <v>8.26</v>
      </c>
      <c r="JN20" s="214">
        <v>201</v>
      </c>
      <c r="JO20" s="213">
        <v>3.15</v>
      </c>
      <c r="JP20" s="213">
        <v>2.02</v>
      </c>
      <c r="JQ20" s="213">
        <v>0.6</v>
      </c>
      <c r="JR20" s="214">
        <v>216</v>
      </c>
      <c r="JS20" s="213">
        <v>0.23</v>
      </c>
      <c r="JT20" s="222"/>
    </row>
    <row r="21" spans="1:280" s="25" customFormat="1" ht="15" customHeight="1">
      <c r="A21" s="50">
        <v>43438</v>
      </c>
      <c r="B21" s="51">
        <v>240</v>
      </c>
      <c r="C21" s="52">
        <v>240</v>
      </c>
      <c r="D21" s="53">
        <v>45618</v>
      </c>
      <c r="E21" s="48">
        <v>13.2</v>
      </c>
      <c r="F21" s="53">
        <v>727</v>
      </c>
      <c r="G21" s="52">
        <v>2.08</v>
      </c>
      <c r="H21" s="52">
        <v>1</v>
      </c>
      <c r="I21" s="61">
        <v>63.1</v>
      </c>
      <c r="J21" s="64"/>
      <c r="K21" s="53">
        <v>1393</v>
      </c>
      <c r="L21" s="48">
        <v>8.9</v>
      </c>
      <c r="M21" s="53">
        <v>12816</v>
      </c>
      <c r="N21" s="53">
        <v>7314</v>
      </c>
      <c r="O21" s="65">
        <v>1.6</v>
      </c>
      <c r="P21" s="65">
        <v>0.14000000000000001</v>
      </c>
      <c r="Q21" s="74"/>
      <c r="R21" s="70">
        <v>16.399999999999999</v>
      </c>
      <c r="S21" s="64">
        <v>7991</v>
      </c>
      <c r="T21" s="53">
        <v>6448</v>
      </c>
      <c r="U21" s="52"/>
      <c r="V21" s="52"/>
      <c r="W21" s="52">
        <v>18.7</v>
      </c>
      <c r="X21" s="52">
        <v>15.1</v>
      </c>
      <c r="Y21" s="53">
        <v>611</v>
      </c>
      <c r="Z21" s="53">
        <v>14488</v>
      </c>
      <c r="AA21" s="52"/>
      <c r="AB21" s="52"/>
      <c r="AC21" s="77">
        <f t="shared" si="29"/>
        <v>8602</v>
      </c>
      <c r="AD21" s="52"/>
      <c r="AE21" s="52"/>
      <c r="AF21" s="52"/>
      <c r="AG21" s="52"/>
      <c r="AH21" s="61"/>
      <c r="AI21" s="79"/>
      <c r="AJ21" s="52"/>
      <c r="AK21" s="52"/>
      <c r="AL21" s="48">
        <v>9.1999999999999993</v>
      </c>
      <c r="AM21" s="53">
        <v>160299</v>
      </c>
      <c r="AN21" s="52">
        <v>0.42</v>
      </c>
      <c r="AO21" s="52">
        <v>0.21</v>
      </c>
      <c r="AP21" s="53">
        <v>2680</v>
      </c>
      <c r="AQ21" s="83"/>
      <c r="AR21" s="86">
        <f t="shared" si="30"/>
        <v>13518</v>
      </c>
      <c r="AS21" s="53"/>
      <c r="AT21" s="87">
        <v>13518</v>
      </c>
      <c r="AU21" s="53">
        <f t="shared" si="92"/>
        <v>12268</v>
      </c>
      <c r="AV21" s="53">
        <v>505</v>
      </c>
      <c r="AW21" s="53">
        <v>240</v>
      </c>
      <c r="AX21" s="53">
        <v>505</v>
      </c>
      <c r="AY21" s="95">
        <v>0</v>
      </c>
      <c r="AZ21" s="96">
        <v>4.93</v>
      </c>
      <c r="BA21" s="53">
        <v>4478</v>
      </c>
      <c r="BB21" s="52">
        <v>62</v>
      </c>
      <c r="BC21" s="53">
        <v>11781</v>
      </c>
      <c r="BD21" s="97">
        <f t="shared" si="0"/>
        <v>10095.451639999999</v>
      </c>
      <c r="BE21" s="102">
        <f t="shared" si="1"/>
        <v>0.85692654613360486</v>
      </c>
      <c r="BF21" s="53">
        <v>5978</v>
      </c>
      <c r="BG21" s="97">
        <f t="shared" si="2"/>
        <v>6378.5259999999998</v>
      </c>
      <c r="BH21" s="102">
        <f t="shared" si="3"/>
        <v>0.54142483660130714</v>
      </c>
      <c r="BI21" s="53">
        <v>527</v>
      </c>
      <c r="BJ21" s="97">
        <f t="shared" si="4"/>
        <v>1036.6090000000002</v>
      </c>
      <c r="BK21" s="102">
        <f t="shared" si="5"/>
        <v>8.7989898989899007E-2</v>
      </c>
      <c r="BL21" s="103">
        <v>794</v>
      </c>
      <c r="BM21" s="97">
        <f t="shared" si="6"/>
        <v>1147.3300000000002</v>
      </c>
      <c r="BN21" s="102">
        <f t="shared" si="7"/>
        <v>9.7388167388167399E-2</v>
      </c>
      <c r="BO21" s="53">
        <v>737</v>
      </c>
      <c r="BP21" s="97">
        <f t="shared" si="8"/>
        <v>1516.7459999999999</v>
      </c>
      <c r="BQ21" s="102">
        <f t="shared" si="9"/>
        <v>0.12874509803921569</v>
      </c>
      <c r="BR21" s="53">
        <v>9.76</v>
      </c>
      <c r="BS21" s="105">
        <f t="shared" si="10"/>
        <v>16.240639999999999</v>
      </c>
      <c r="BT21" s="102">
        <f t="shared" si="11"/>
        <v>8.2845259315847549E-4</v>
      </c>
      <c r="BU21" s="52">
        <v>9.4</v>
      </c>
      <c r="BV21" s="48">
        <v>10.7</v>
      </c>
      <c r="BW21" s="61">
        <v>137</v>
      </c>
      <c r="BX21" s="117">
        <f t="shared" si="32"/>
        <v>144529.30799999999</v>
      </c>
      <c r="BY21" s="118">
        <f t="shared" si="33"/>
        <v>0.96352871999999989</v>
      </c>
      <c r="BZ21" s="120">
        <v>63.4</v>
      </c>
      <c r="CA21" s="51"/>
      <c r="CB21" s="52">
        <v>9.73</v>
      </c>
      <c r="CC21" s="129">
        <v>8682</v>
      </c>
      <c r="CD21" s="77">
        <f t="shared" si="34"/>
        <v>7798.912405369003</v>
      </c>
      <c r="CE21" s="77">
        <f t="shared" si="12"/>
        <v>21531</v>
      </c>
      <c r="CF21" s="77">
        <f t="shared" si="35"/>
        <v>12268</v>
      </c>
      <c r="CG21" s="77">
        <f t="shared" si="36"/>
        <v>511.16666666666669</v>
      </c>
      <c r="CH21" s="77">
        <f t="shared" si="13"/>
        <v>9263</v>
      </c>
      <c r="CI21" s="130">
        <f t="shared" si="37"/>
        <v>385.95833333333331</v>
      </c>
      <c r="CJ21" s="64">
        <v>3533</v>
      </c>
      <c r="CK21" s="56"/>
      <c r="CL21" s="52">
        <v>7.74</v>
      </c>
      <c r="CM21" s="53">
        <v>2673</v>
      </c>
      <c r="CN21" s="134"/>
      <c r="CO21" s="135">
        <v>3857</v>
      </c>
      <c r="CP21" s="53">
        <v>6452</v>
      </c>
      <c r="CQ21" s="52">
        <v>16.2</v>
      </c>
      <c r="CR21" s="52">
        <v>27.1</v>
      </c>
      <c r="CS21" s="53">
        <v>4122</v>
      </c>
      <c r="CT21" s="141">
        <f t="shared" si="86"/>
        <v>0.22761095950573512</v>
      </c>
      <c r="CU21" s="142">
        <f t="shared" si="38"/>
        <v>1.4225870365128785</v>
      </c>
      <c r="CV21" s="142">
        <f t="shared" si="39"/>
        <v>5.4822040446018079</v>
      </c>
      <c r="CW21" s="118">
        <f t="shared" si="40"/>
        <v>0.91370067410030131</v>
      </c>
      <c r="CX21" s="143">
        <f t="shared" si="87"/>
        <v>27553.557528168687</v>
      </c>
      <c r="CY21" s="144">
        <f t="shared" si="88"/>
        <v>0.65725990227049769</v>
      </c>
      <c r="CZ21" s="145">
        <f t="shared" si="89"/>
        <v>23715.66788184478</v>
      </c>
      <c r="DA21" s="146">
        <f t="shared" si="90"/>
        <v>0.77310924369747902</v>
      </c>
      <c r="DB21" s="64">
        <v>3502</v>
      </c>
      <c r="DC21" s="152"/>
      <c r="DD21" s="48">
        <v>7.75</v>
      </c>
      <c r="DE21" s="53">
        <v>2687</v>
      </c>
      <c r="DF21" s="153"/>
      <c r="DG21" s="53">
        <v>3979</v>
      </c>
      <c r="DH21" s="53">
        <v>5748</v>
      </c>
      <c r="DI21" s="52">
        <v>16.399999999999999</v>
      </c>
      <c r="DJ21" s="52">
        <v>25.4</v>
      </c>
      <c r="DK21" s="53">
        <v>6750</v>
      </c>
      <c r="DL21" s="141">
        <f t="shared" si="41"/>
        <v>0.37705458628529315</v>
      </c>
      <c r="DM21" s="142">
        <f t="shared" si="42"/>
        <v>1.435179897201599</v>
      </c>
      <c r="DN21" s="142">
        <f t="shared" si="43"/>
        <v>5.4341009239160858</v>
      </c>
      <c r="DO21" s="118">
        <f t="shared" si="14"/>
        <v>0.90568348731934767</v>
      </c>
      <c r="DP21" s="143">
        <f t="shared" si="44"/>
        <v>27311.791243602249</v>
      </c>
      <c r="DQ21" s="144">
        <f t="shared" si="45"/>
        <v>0.65546478017240073</v>
      </c>
      <c r="DR21" s="145">
        <f t="shared" si="46"/>
        <v>23507.576824857184</v>
      </c>
      <c r="DS21" s="146">
        <f t="shared" si="47"/>
        <v>0.77192088956794835</v>
      </c>
      <c r="DT21" s="53">
        <v>3578</v>
      </c>
      <c r="DU21" s="74"/>
      <c r="DV21" s="157">
        <v>7.68</v>
      </c>
      <c r="DW21" s="153">
        <v>2913</v>
      </c>
      <c r="DX21" s="53"/>
      <c r="DY21" s="153">
        <v>3866</v>
      </c>
      <c r="DZ21" s="153">
        <v>6558</v>
      </c>
      <c r="EA21" s="152">
        <v>17.399999999999999</v>
      </c>
      <c r="EB21" s="128">
        <v>25.8</v>
      </c>
      <c r="EC21" s="53">
        <v>6851</v>
      </c>
      <c r="ED21" s="141">
        <f t="shared" si="80"/>
        <v>0.39189340465799299</v>
      </c>
      <c r="EE21" s="142">
        <f t="shared" si="48"/>
        <v>1.4046953605366126</v>
      </c>
      <c r="EF21" s="142">
        <f t="shared" si="91"/>
        <v>5.55203115527463</v>
      </c>
      <c r="EG21" s="118">
        <f t="shared" si="15"/>
        <v>0.92533852587910503</v>
      </c>
      <c r="EH21" s="143">
        <f t="shared" si="81"/>
        <v>27904.508586410291</v>
      </c>
      <c r="EI21" s="144">
        <f t="shared" si="82"/>
        <v>0.62648638058883643</v>
      </c>
      <c r="EJ21" s="145">
        <f t="shared" si="83"/>
        <v>24017.73554521388</v>
      </c>
      <c r="EK21" s="146">
        <f t="shared" si="84"/>
        <v>0.75273745861981156</v>
      </c>
      <c r="EL21" s="64">
        <v>3617</v>
      </c>
      <c r="EM21" s="56"/>
      <c r="EN21" s="52">
        <v>7.82</v>
      </c>
      <c r="EO21" s="53">
        <v>2675</v>
      </c>
      <c r="EP21" s="134"/>
      <c r="EQ21" s="135">
        <v>3885</v>
      </c>
      <c r="ER21" s="53">
        <v>5772</v>
      </c>
      <c r="ES21" s="52">
        <v>16.5</v>
      </c>
      <c r="ET21" s="52">
        <v>27.3</v>
      </c>
      <c r="EU21" s="53">
        <v>5165</v>
      </c>
      <c r="EV21" s="141">
        <f t="shared" si="50"/>
        <v>0.27868918809295257</v>
      </c>
      <c r="EW21" s="142">
        <f t="shared" si="51"/>
        <v>1.3895493502902958</v>
      </c>
      <c r="EX21" s="142">
        <f t="shared" si="52"/>
        <v>5.6125479845244097</v>
      </c>
      <c r="EY21" s="118">
        <f t="shared" si="16"/>
        <v>0.93542466408740166</v>
      </c>
      <c r="EZ21" s="143">
        <f t="shared" si="53"/>
        <v>28208.666170219683</v>
      </c>
      <c r="FA21" s="144">
        <f t="shared" si="54"/>
        <v>0.65700345625648382</v>
      </c>
      <c r="FB21" s="145">
        <f t="shared" si="55"/>
        <v>24279.527520133761</v>
      </c>
      <c r="FC21" s="146">
        <f t="shared" si="56"/>
        <v>0.77293947882183178</v>
      </c>
      <c r="FD21" s="64">
        <v>3623</v>
      </c>
      <c r="FE21" s="56"/>
      <c r="FF21" s="52">
        <v>7.69</v>
      </c>
      <c r="FG21" s="53">
        <v>2592</v>
      </c>
      <c r="FH21" s="134"/>
      <c r="FI21" s="135">
        <v>3974</v>
      </c>
      <c r="FJ21" s="53">
        <v>4610</v>
      </c>
      <c r="FK21" s="52">
        <v>16.3</v>
      </c>
      <c r="FL21" s="52">
        <v>28.1</v>
      </c>
      <c r="FM21" s="53">
        <v>8025</v>
      </c>
      <c r="FN21" s="141">
        <f t="shared" si="57"/>
        <v>0.42539897128006854</v>
      </c>
      <c r="FO21" s="142">
        <f t="shared" si="58"/>
        <v>1.3872481369031189</v>
      </c>
      <c r="FP21" s="142">
        <f t="shared" si="59"/>
        <v>5.621858265947453</v>
      </c>
      <c r="FQ21" s="118">
        <f t="shared" si="17"/>
        <v>0.93697637765790887</v>
      </c>
      <c r="FR21" s="143">
        <f t="shared" si="60"/>
        <v>28255.459644651899</v>
      </c>
      <c r="FS21" s="144">
        <f t="shared" si="61"/>
        <v>0.66764596583805835</v>
      </c>
      <c r="FT21" s="145">
        <f t="shared" si="62"/>
        <v>24319.803208582976</v>
      </c>
      <c r="FU21" s="146">
        <f t="shared" si="63"/>
        <v>0.77998472116119177</v>
      </c>
      <c r="FV21" s="64">
        <v>3678</v>
      </c>
      <c r="FW21" s="73"/>
      <c r="FX21" s="52">
        <v>7.77</v>
      </c>
      <c r="FY21" s="53">
        <v>2392</v>
      </c>
      <c r="FZ21" s="134"/>
      <c r="GA21" s="135">
        <v>3963</v>
      </c>
      <c r="GB21" s="53">
        <v>5008</v>
      </c>
      <c r="GC21" s="52">
        <v>16.5</v>
      </c>
      <c r="GD21" s="52">
        <v>27.9</v>
      </c>
      <c r="GE21" s="53">
        <v>10402</v>
      </c>
      <c r="GF21" s="141">
        <f t="shared" si="64"/>
        <v>0.52306515628383654</v>
      </c>
      <c r="GG21" s="142">
        <f t="shared" si="65"/>
        <v>1.3665035345296357</v>
      </c>
      <c r="GH21" s="142">
        <f t="shared" si="66"/>
        <v>5.7072025123253463</v>
      </c>
      <c r="GI21" s="118">
        <f t="shared" si="18"/>
        <v>0.95120041872089101</v>
      </c>
      <c r="GJ21" s="143">
        <f t="shared" si="67"/>
        <v>28684.399826947192</v>
      </c>
      <c r="GK21" s="144">
        <f t="shared" si="68"/>
        <v>0.69329056723944271</v>
      </c>
      <c r="GL21" s="145">
        <f t="shared" si="69"/>
        <v>24688.997019367423</v>
      </c>
      <c r="GM21" s="146">
        <f t="shared" si="70"/>
        <v>0.79696120872591458</v>
      </c>
      <c r="GN21" s="166">
        <v>2525</v>
      </c>
      <c r="GO21" s="97">
        <f t="shared" si="19"/>
        <v>2653.8648460359482</v>
      </c>
      <c r="GP21" s="53"/>
      <c r="GQ21" s="53"/>
      <c r="GR21" s="102">
        <f t="shared" si="20"/>
        <v>1</v>
      </c>
      <c r="GS21" s="53"/>
      <c r="GT21" s="102">
        <f t="shared" si="21"/>
        <v>1</v>
      </c>
      <c r="GU21" s="53"/>
      <c r="GV21" s="102"/>
      <c r="GW21" s="170"/>
      <c r="GX21" s="102"/>
      <c r="GY21" s="170"/>
      <c r="GZ21" s="102"/>
      <c r="HA21" s="102"/>
      <c r="HB21" s="102"/>
      <c r="HC21" s="102"/>
      <c r="HD21" s="102"/>
      <c r="HE21" s="177"/>
      <c r="HF21" s="178"/>
      <c r="HG21" s="102"/>
      <c r="HH21" s="177"/>
      <c r="HI21" s="64">
        <v>3828</v>
      </c>
      <c r="HJ21" s="53">
        <v>3662</v>
      </c>
      <c r="HK21" s="53">
        <v>2942</v>
      </c>
      <c r="HL21" s="77">
        <f t="shared" si="76"/>
        <v>1490</v>
      </c>
      <c r="HM21" s="77">
        <f t="shared" si="71"/>
        <v>25674.57</v>
      </c>
      <c r="HN21" s="52"/>
      <c r="HO21" s="183"/>
      <c r="HP21" s="53">
        <v>979</v>
      </c>
      <c r="HQ21" s="186"/>
      <c r="HR21" s="186"/>
      <c r="HS21" s="186"/>
      <c r="HT21" s="53">
        <v>3126</v>
      </c>
      <c r="HU21" s="153">
        <v>4140</v>
      </c>
      <c r="HV21" s="186"/>
      <c r="HW21" s="186"/>
      <c r="HX21" s="186"/>
      <c r="HY21" s="186"/>
      <c r="HZ21" s="189"/>
      <c r="IA21" s="128"/>
      <c r="IB21" s="190">
        <v>329</v>
      </c>
      <c r="IC21" s="191"/>
      <c r="ID21" s="191">
        <v>197</v>
      </c>
      <c r="IE21" s="192">
        <v>2.25</v>
      </c>
      <c r="IF21" s="192">
        <v>6.01</v>
      </c>
      <c r="IG21" s="192">
        <v>1.2</v>
      </c>
      <c r="IH21" s="97">
        <f t="shared" si="72"/>
        <v>32435.41</v>
      </c>
      <c r="II21" s="97">
        <f t="shared" si="77"/>
        <v>3099.2806115159306</v>
      </c>
      <c r="IJ21" s="202">
        <f t="shared" si="78"/>
        <v>1.4536996656490768</v>
      </c>
      <c r="IK21" s="202">
        <f t="shared" si="85"/>
        <v>2.131995132661809</v>
      </c>
      <c r="IL21" s="202">
        <f t="shared" si="22"/>
        <v>0.6675578842390375</v>
      </c>
      <c r="IM21" s="203"/>
      <c r="IN21" s="204">
        <f t="shared" si="23"/>
        <v>0.8697029702970297</v>
      </c>
      <c r="IO21" s="186"/>
      <c r="IP21" s="186"/>
      <c r="IQ21" s="153">
        <v>1563</v>
      </c>
      <c r="IR21" s="153"/>
      <c r="IS21" s="128"/>
      <c r="IT21" s="128"/>
      <c r="IU21" s="128"/>
      <c r="IV21" s="128"/>
      <c r="IW21" s="189"/>
      <c r="IX21" s="189"/>
      <c r="IY21" s="48">
        <v>8.64</v>
      </c>
      <c r="IZ21" s="52">
        <v>140</v>
      </c>
      <c r="JA21" s="128">
        <v>3.72</v>
      </c>
      <c r="JB21" s="128">
        <v>3.41</v>
      </c>
      <c r="JC21" s="128">
        <v>184</v>
      </c>
      <c r="JD21" s="97">
        <f t="shared" si="24"/>
        <v>4447.4219999999996</v>
      </c>
      <c r="JE21" s="210">
        <f t="shared" si="74"/>
        <v>0.8285249297233318</v>
      </c>
      <c r="JF21" s="210">
        <f t="shared" si="25"/>
        <v>0.39709125000000001</v>
      </c>
      <c r="JG21" s="210">
        <f t="shared" si="26"/>
        <v>0.13324210983492782</v>
      </c>
      <c r="JH21" s="203"/>
      <c r="JI21" s="203">
        <f t="shared" si="27"/>
        <v>0.57446808510638303</v>
      </c>
      <c r="JJ21" s="212">
        <f t="shared" si="75"/>
        <v>2.469151880188833</v>
      </c>
      <c r="JK21" s="203">
        <f t="shared" si="28"/>
        <v>0.988116458704694</v>
      </c>
      <c r="JL21" s="53">
        <v>15084</v>
      </c>
      <c r="JM21" s="213">
        <v>8.48</v>
      </c>
      <c r="JN21" s="214">
        <v>134</v>
      </c>
      <c r="JO21" s="213">
        <v>3.17</v>
      </c>
      <c r="JP21" s="213">
        <v>3.8</v>
      </c>
      <c r="JQ21" s="213">
        <v>0.75</v>
      </c>
      <c r="JR21" s="214">
        <v>215</v>
      </c>
      <c r="JS21" s="213">
        <v>0.36</v>
      </c>
      <c r="JT21" s="222"/>
    </row>
    <row r="22" spans="1:280" s="25" customFormat="1" ht="15" customHeight="1">
      <c r="A22" s="50">
        <v>43439</v>
      </c>
      <c r="B22" s="51">
        <v>240</v>
      </c>
      <c r="C22" s="52">
        <v>240</v>
      </c>
      <c r="D22" s="53">
        <v>43993</v>
      </c>
      <c r="E22" s="54"/>
      <c r="F22" s="53">
        <v>903</v>
      </c>
      <c r="G22" s="52">
        <v>2.25</v>
      </c>
      <c r="H22" s="52">
        <v>1.23</v>
      </c>
      <c r="I22" s="61">
        <v>63.1</v>
      </c>
      <c r="J22" s="64"/>
      <c r="K22" s="53">
        <v>961</v>
      </c>
      <c r="L22" s="48">
        <v>8.94</v>
      </c>
      <c r="M22" s="53">
        <v>10493</v>
      </c>
      <c r="N22" s="53">
        <v>5499</v>
      </c>
      <c r="O22" s="65">
        <v>0.17</v>
      </c>
      <c r="P22" s="65">
        <v>0.09</v>
      </c>
      <c r="Q22" s="74">
        <v>56.4</v>
      </c>
      <c r="R22" s="70">
        <v>17.399999999999999</v>
      </c>
      <c r="S22" s="64">
        <v>7989</v>
      </c>
      <c r="T22" s="53">
        <v>5947</v>
      </c>
      <c r="U22" s="52"/>
      <c r="V22" s="52">
        <v>32</v>
      </c>
      <c r="W22" s="52">
        <v>11</v>
      </c>
      <c r="X22" s="52">
        <v>9.57</v>
      </c>
      <c r="Y22" s="53">
        <v>516</v>
      </c>
      <c r="Z22" s="53">
        <v>14201</v>
      </c>
      <c r="AA22" s="52"/>
      <c r="AB22" s="52"/>
      <c r="AC22" s="77">
        <f t="shared" si="29"/>
        <v>8505</v>
      </c>
      <c r="AD22" s="52"/>
      <c r="AE22" s="52"/>
      <c r="AF22" s="52"/>
      <c r="AG22" s="52"/>
      <c r="AH22" s="61"/>
      <c r="AI22" s="79"/>
      <c r="AJ22" s="52"/>
      <c r="AK22" s="52"/>
      <c r="AL22" s="48">
        <v>8.59</v>
      </c>
      <c r="AM22" s="53">
        <v>150086</v>
      </c>
      <c r="AN22" s="52">
        <v>4.45</v>
      </c>
      <c r="AO22" s="52">
        <v>0.34</v>
      </c>
      <c r="AP22" s="53">
        <v>2567</v>
      </c>
      <c r="AQ22" s="83"/>
      <c r="AR22" s="86">
        <f t="shared" si="30"/>
        <v>13514</v>
      </c>
      <c r="AS22" s="53"/>
      <c r="AT22" s="87">
        <v>13514</v>
      </c>
      <c r="AU22" s="53">
        <f t="shared" si="92"/>
        <v>12314</v>
      </c>
      <c r="AV22" s="53">
        <v>480</v>
      </c>
      <c r="AW22" s="53">
        <v>240</v>
      </c>
      <c r="AX22" s="53">
        <v>480</v>
      </c>
      <c r="AY22" s="95">
        <v>0</v>
      </c>
      <c r="AZ22" s="96">
        <v>4.93</v>
      </c>
      <c r="BA22" s="53">
        <v>4478</v>
      </c>
      <c r="BB22" s="52">
        <v>62</v>
      </c>
      <c r="BC22" s="53">
        <v>11601</v>
      </c>
      <c r="BD22" s="97">
        <f t="shared" si="0"/>
        <v>9697.94</v>
      </c>
      <c r="BE22" s="102">
        <f t="shared" si="1"/>
        <v>0.83595724506508062</v>
      </c>
      <c r="BF22" s="53">
        <v>5885</v>
      </c>
      <c r="BG22" s="97">
        <f t="shared" si="2"/>
        <v>6279.2950000000001</v>
      </c>
      <c r="BH22" s="102">
        <f t="shared" si="3"/>
        <v>0.54127187311438674</v>
      </c>
      <c r="BI22" s="53">
        <v>490</v>
      </c>
      <c r="BJ22" s="97">
        <f t="shared" si="4"/>
        <v>963.83</v>
      </c>
      <c r="BK22" s="102">
        <f t="shared" si="5"/>
        <v>8.3081630893888467E-2</v>
      </c>
      <c r="BL22" s="103">
        <v>709</v>
      </c>
      <c r="BM22" s="97">
        <f t="shared" si="6"/>
        <v>1024.5050000000001</v>
      </c>
      <c r="BN22" s="102">
        <f t="shared" si="7"/>
        <v>8.8311783466942517E-2</v>
      </c>
      <c r="BO22" s="53">
        <v>695</v>
      </c>
      <c r="BP22" s="97">
        <f t="shared" si="8"/>
        <v>1430.31</v>
      </c>
      <c r="BQ22" s="102">
        <f t="shared" si="9"/>
        <v>0.12329195758986294</v>
      </c>
      <c r="BR22" s="53">
        <v>0</v>
      </c>
      <c r="BS22" s="105">
        <f t="shared" si="10"/>
        <v>0</v>
      </c>
      <c r="BT22" s="102">
        <f t="shared" si="11"/>
        <v>0</v>
      </c>
      <c r="BU22" s="52">
        <v>7.56</v>
      </c>
      <c r="BV22" s="48">
        <v>8.31</v>
      </c>
      <c r="BW22" s="61">
        <v>147</v>
      </c>
      <c r="BX22" s="117">
        <f t="shared" si="32"/>
        <v>142854.71400000001</v>
      </c>
      <c r="BY22" s="118">
        <f t="shared" si="33"/>
        <v>0.95236476000000003</v>
      </c>
      <c r="BZ22" s="120">
        <v>56.6</v>
      </c>
      <c r="CA22" s="51"/>
      <c r="CB22" s="52"/>
      <c r="CC22" s="129">
        <v>8105</v>
      </c>
      <c r="CD22" s="77">
        <f t="shared" si="34"/>
        <v>7539.4311543810845</v>
      </c>
      <c r="CE22" s="77">
        <f t="shared" si="12"/>
        <v>21570</v>
      </c>
      <c r="CF22" s="77">
        <f t="shared" si="35"/>
        <v>12314</v>
      </c>
      <c r="CG22" s="77">
        <f t="shared" si="36"/>
        <v>513.08333333333337</v>
      </c>
      <c r="CH22" s="77">
        <f t="shared" si="13"/>
        <v>9256</v>
      </c>
      <c r="CI22" s="130">
        <f t="shared" si="37"/>
        <v>385.66666666666669</v>
      </c>
      <c r="CJ22" s="64">
        <v>3587</v>
      </c>
      <c r="CK22" s="56"/>
      <c r="CL22" s="52">
        <v>7.52</v>
      </c>
      <c r="CM22" s="53">
        <v>2996</v>
      </c>
      <c r="CN22" s="134"/>
      <c r="CO22" s="135">
        <v>3854</v>
      </c>
      <c r="CP22" s="53">
        <v>7582</v>
      </c>
      <c r="CQ22" s="52">
        <v>15.7</v>
      </c>
      <c r="CR22" s="52">
        <v>30.8</v>
      </c>
      <c r="CS22" s="53">
        <v>4109</v>
      </c>
      <c r="CT22" s="141">
        <f t="shared" si="86"/>
        <v>0.2521278456430705</v>
      </c>
      <c r="CU22" s="142">
        <f t="shared" si="38"/>
        <v>1.4011708948982438</v>
      </c>
      <c r="CV22" s="142">
        <f t="shared" si="39"/>
        <v>5.380807710060675</v>
      </c>
      <c r="CW22" s="118">
        <f t="shared" si="40"/>
        <v>0.89680128501011247</v>
      </c>
      <c r="CX22" s="143">
        <f t="shared" si="87"/>
        <v>27043.939550764953</v>
      </c>
      <c r="CY22" s="144">
        <f t="shared" si="88"/>
        <v>0.60262254026166739</v>
      </c>
      <c r="CZ22" s="145">
        <f t="shared" si="89"/>
        <v>23756.13625952712</v>
      </c>
      <c r="DA22" s="146">
        <f t="shared" si="90"/>
        <v>0.74174640117231272</v>
      </c>
      <c r="DB22" s="64">
        <v>3593</v>
      </c>
      <c r="DC22" s="152"/>
      <c r="DD22" s="48">
        <v>7.54</v>
      </c>
      <c r="DE22" s="53">
        <v>2823</v>
      </c>
      <c r="DF22" s="153"/>
      <c r="DG22" s="53">
        <v>3875</v>
      </c>
      <c r="DH22" s="53">
        <v>6910</v>
      </c>
      <c r="DI22" s="52">
        <v>16.5</v>
      </c>
      <c r="DJ22" s="52">
        <v>27.2</v>
      </c>
      <c r="DK22" s="53">
        <v>6670</v>
      </c>
      <c r="DL22" s="141">
        <f t="shared" si="41"/>
        <v>0.39360002493811574</v>
      </c>
      <c r="DM22" s="142">
        <f t="shared" si="42"/>
        <v>1.398831060395213</v>
      </c>
      <c r="DN22" s="142">
        <f t="shared" si="43"/>
        <v>5.3898082247694461</v>
      </c>
      <c r="DO22" s="118">
        <f t="shared" si="14"/>
        <v>0.89830137079490768</v>
      </c>
      <c r="DP22" s="143">
        <f t="shared" si="44"/>
        <v>27089.176137691236</v>
      </c>
      <c r="DQ22" s="144">
        <f t="shared" si="45"/>
        <v>0.62556856847753239</v>
      </c>
      <c r="DR22" s="145">
        <f t="shared" si="46"/>
        <v>23795.873314881781</v>
      </c>
      <c r="DS22" s="146">
        <f t="shared" si="47"/>
        <v>0.75665890871476593</v>
      </c>
      <c r="DT22" s="53">
        <v>3569</v>
      </c>
      <c r="DU22" s="74"/>
      <c r="DV22" s="157">
        <v>7.35</v>
      </c>
      <c r="DW22" s="153">
        <v>2224</v>
      </c>
      <c r="DX22" s="53"/>
      <c r="DY22" s="153">
        <v>3788</v>
      </c>
      <c r="DZ22" s="153">
        <v>4318</v>
      </c>
      <c r="EA22" s="152">
        <v>15.4</v>
      </c>
      <c r="EB22" s="128">
        <v>30</v>
      </c>
      <c r="EC22" s="53">
        <v>6796</v>
      </c>
      <c r="ED22" s="141">
        <f t="shared" si="80"/>
        <v>0.35823525572727755</v>
      </c>
      <c r="EE22" s="142">
        <f t="shared" si="48"/>
        <v>1.408237601569067</v>
      </c>
      <c r="EF22" s="142">
        <f t="shared" si="91"/>
        <v>5.3538061659343592</v>
      </c>
      <c r="EG22" s="118">
        <f t="shared" si="15"/>
        <v>0.8923010276557265</v>
      </c>
      <c r="EH22" s="143">
        <f t="shared" si="81"/>
        <v>26908.22978998609</v>
      </c>
      <c r="EI22" s="144">
        <f t="shared" si="82"/>
        <v>0.70501753322494931</v>
      </c>
      <c r="EJ22" s="145">
        <f t="shared" si="83"/>
        <v>23636.925093463142</v>
      </c>
      <c r="EK22" s="146">
        <f t="shared" si="84"/>
        <v>0.80829238858719077</v>
      </c>
      <c r="EL22" s="64">
        <v>3592</v>
      </c>
      <c r="EM22" s="56"/>
      <c r="EN22" s="52">
        <v>7.43</v>
      </c>
      <c r="EO22" s="53">
        <v>2701</v>
      </c>
      <c r="EP22" s="134"/>
      <c r="EQ22" s="135">
        <v>3804</v>
      </c>
      <c r="ER22" s="53">
        <v>6642</v>
      </c>
      <c r="ES22" s="52">
        <v>14.5</v>
      </c>
      <c r="ET22" s="52">
        <v>22.1</v>
      </c>
      <c r="EU22" s="53">
        <v>5059</v>
      </c>
      <c r="EV22" s="141">
        <f t="shared" si="50"/>
        <v>0.29108765371349632</v>
      </c>
      <c r="EW22" s="142">
        <f t="shared" si="51"/>
        <v>1.3992204899777283</v>
      </c>
      <c r="EX22" s="142">
        <f t="shared" si="52"/>
        <v>5.3883081389846508</v>
      </c>
      <c r="EY22" s="118">
        <f t="shared" si="16"/>
        <v>0.89805135649744183</v>
      </c>
      <c r="EZ22" s="143">
        <f t="shared" si="53"/>
        <v>27081.636706536854</v>
      </c>
      <c r="FA22" s="144">
        <f t="shared" si="54"/>
        <v>0.64175016062976087</v>
      </c>
      <c r="FB22" s="145">
        <f t="shared" si="55"/>
        <v>23789.250472322674</v>
      </c>
      <c r="FC22" s="146">
        <f t="shared" si="56"/>
        <v>0.7671752435134902</v>
      </c>
      <c r="FD22" s="64">
        <v>3614</v>
      </c>
      <c r="FE22" s="56"/>
      <c r="FF22" s="52">
        <v>7.55</v>
      </c>
      <c r="FG22" s="53">
        <v>2823</v>
      </c>
      <c r="FH22" s="134"/>
      <c r="FI22" s="135">
        <v>3931</v>
      </c>
      <c r="FJ22" s="53">
        <v>7010</v>
      </c>
      <c r="FK22" s="52">
        <v>16.5</v>
      </c>
      <c r="FL22" s="52">
        <v>28.2</v>
      </c>
      <c r="FM22" s="53">
        <v>7544</v>
      </c>
      <c r="FN22" s="141">
        <f t="shared" si="57"/>
        <v>0.44258840504328867</v>
      </c>
      <c r="FO22" s="142">
        <f t="shared" si="58"/>
        <v>1.3907028223574986</v>
      </c>
      <c r="FP22" s="142">
        <f t="shared" si="59"/>
        <v>5.421310026250147</v>
      </c>
      <c r="FQ22" s="118">
        <f t="shared" si="17"/>
        <v>0.90355167104169121</v>
      </c>
      <c r="FR22" s="143">
        <f t="shared" si="60"/>
        <v>27247.50419193324</v>
      </c>
      <c r="FS22" s="144">
        <f t="shared" si="61"/>
        <v>0.62556856847753239</v>
      </c>
      <c r="FT22" s="145">
        <f t="shared" si="62"/>
        <v>23934.953008623084</v>
      </c>
      <c r="FU22" s="146">
        <f t="shared" si="63"/>
        <v>0.75665890871476593</v>
      </c>
      <c r="FV22" s="64">
        <v>3615</v>
      </c>
      <c r="FW22" s="73"/>
      <c r="FX22" s="52">
        <v>7.44</v>
      </c>
      <c r="FY22" s="53">
        <v>2457</v>
      </c>
      <c r="FZ22" s="134"/>
      <c r="GA22" s="135">
        <v>3925</v>
      </c>
      <c r="GB22" s="53">
        <v>6968</v>
      </c>
      <c r="GC22" s="52">
        <v>16.8</v>
      </c>
      <c r="GD22" s="52">
        <v>28.8</v>
      </c>
      <c r="GE22" s="53">
        <v>9949</v>
      </c>
      <c r="GF22" s="141">
        <f t="shared" si="64"/>
        <v>0.54150145107573955</v>
      </c>
      <c r="GG22" s="142">
        <f t="shared" si="65"/>
        <v>1.3903181189488243</v>
      </c>
      <c r="GH22" s="142">
        <f t="shared" si="66"/>
        <v>5.4228101120349423</v>
      </c>
      <c r="GI22" s="118">
        <f t="shared" si="18"/>
        <v>0.90380168533915706</v>
      </c>
      <c r="GJ22" s="143">
        <f t="shared" si="67"/>
        <v>27255.043623087622</v>
      </c>
      <c r="GK22" s="144">
        <f t="shared" si="68"/>
        <v>0.67411334493421782</v>
      </c>
      <c r="GL22" s="145">
        <f t="shared" si="69"/>
        <v>23941.575851182191</v>
      </c>
      <c r="GM22" s="146">
        <f t="shared" si="70"/>
        <v>0.78820791311093874</v>
      </c>
      <c r="GN22" s="166">
        <v>2136</v>
      </c>
      <c r="GO22" s="97">
        <f t="shared" si="19"/>
        <v>2671.0021325915623</v>
      </c>
      <c r="GP22" s="53"/>
      <c r="GQ22" s="53"/>
      <c r="GR22" s="102">
        <f t="shared" si="20"/>
        <v>1</v>
      </c>
      <c r="GS22" s="53"/>
      <c r="GT22" s="102">
        <f t="shared" si="21"/>
        <v>1</v>
      </c>
      <c r="GU22" s="53"/>
      <c r="GV22" s="102"/>
      <c r="GW22" s="170"/>
      <c r="GX22" s="102"/>
      <c r="GY22" s="170"/>
      <c r="GZ22" s="102"/>
      <c r="HA22" s="102"/>
      <c r="HB22" s="102"/>
      <c r="HC22" s="102"/>
      <c r="HD22" s="102"/>
      <c r="HE22" s="177"/>
      <c r="HF22" s="178"/>
      <c r="HG22" s="102"/>
      <c r="HH22" s="177"/>
      <c r="HI22" s="64">
        <v>5268</v>
      </c>
      <c r="HJ22" s="53">
        <v>5358</v>
      </c>
      <c r="HK22" s="53">
        <v>3822</v>
      </c>
      <c r="HL22" s="77">
        <f t="shared" si="76"/>
        <v>1440</v>
      </c>
      <c r="HM22" s="77">
        <f t="shared" si="71"/>
        <v>24479.52</v>
      </c>
      <c r="HN22" s="52"/>
      <c r="HO22" s="183"/>
      <c r="HP22" s="53">
        <v>1193</v>
      </c>
      <c r="HQ22" s="186"/>
      <c r="HR22" s="186"/>
      <c r="HS22" s="186"/>
      <c r="HT22" s="53">
        <v>3580</v>
      </c>
      <c r="HU22" s="153">
        <v>3050</v>
      </c>
      <c r="HV22" s="186"/>
      <c r="HW22" s="186"/>
      <c r="HX22" s="186"/>
      <c r="HY22" s="186"/>
      <c r="HZ22" s="189"/>
      <c r="IA22" s="128">
        <v>97</v>
      </c>
      <c r="IB22" s="190">
        <v>330</v>
      </c>
      <c r="IC22" s="191"/>
      <c r="ID22" s="191"/>
      <c r="IE22" s="192"/>
      <c r="IF22" s="192"/>
      <c r="IG22" s="192"/>
      <c r="IH22" s="97">
        <f t="shared" si="72"/>
        <v>28020.624000000003</v>
      </c>
      <c r="II22" s="97">
        <f t="shared" si="77"/>
        <v>2756.8203515792488</v>
      </c>
      <c r="IJ22" s="202">
        <f t="shared" si="78"/>
        <v>1.4541224371092045</v>
      </c>
      <c r="IK22" s="202">
        <f t="shared" si="85"/>
        <v>1.8958653557810496</v>
      </c>
      <c r="IL22" s="202">
        <f t="shared" si="22"/>
        <v>0.48969690466323679</v>
      </c>
      <c r="IM22" s="203"/>
      <c r="IN22" s="204">
        <f t="shared" si="23"/>
        <v>0.8455056179775281</v>
      </c>
      <c r="IO22" s="186"/>
      <c r="IP22" s="186"/>
      <c r="IQ22" s="153">
        <v>668</v>
      </c>
      <c r="IR22" s="153"/>
      <c r="IS22" s="128"/>
      <c r="IT22" s="128"/>
      <c r="IU22" s="128"/>
      <c r="IV22" s="128"/>
      <c r="IW22" s="189"/>
      <c r="IX22" s="189">
        <v>0.35</v>
      </c>
      <c r="IY22" s="48"/>
      <c r="IZ22" s="52">
        <v>161</v>
      </c>
      <c r="JA22" s="128"/>
      <c r="JB22" s="128"/>
      <c r="JC22" s="128"/>
      <c r="JD22" s="97">
        <f t="shared" si="24"/>
        <v>4459.62</v>
      </c>
      <c r="JE22" s="210">
        <f t="shared" si="74"/>
        <v>0.82877016427408612</v>
      </c>
      <c r="JF22" s="210">
        <f t="shared" si="25"/>
        <v>0.39818035714285716</v>
      </c>
      <c r="JG22" s="210">
        <f t="shared" si="26"/>
        <v>0.27764829282477765</v>
      </c>
      <c r="JH22" s="203"/>
      <c r="JI22" s="203">
        <f t="shared" si="27"/>
        <v>0.5121212121212122</v>
      </c>
      <c r="JJ22" s="212">
        <f t="shared" si="75"/>
        <v>2.469151880188833</v>
      </c>
      <c r="JK22" s="203">
        <f t="shared" si="28"/>
        <v>0.98612188604430651</v>
      </c>
      <c r="JL22" s="53">
        <v>15285</v>
      </c>
      <c r="JM22" s="213">
        <v>8.4</v>
      </c>
      <c r="JN22" s="214" t="s">
        <v>126</v>
      </c>
      <c r="JO22" s="213">
        <v>4.16</v>
      </c>
      <c r="JP22" s="213">
        <v>2.56</v>
      </c>
      <c r="JQ22" s="213"/>
      <c r="JR22" s="214">
        <v>198</v>
      </c>
      <c r="JS22" s="213"/>
      <c r="JT22" s="222"/>
    </row>
    <row r="23" spans="1:280" s="25" customFormat="1" ht="15" customHeight="1">
      <c r="A23" s="50">
        <v>43440</v>
      </c>
      <c r="B23" s="51">
        <v>240</v>
      </c>
      <c r="C23" s="52">
        <v>240</v>
      </c>
      <c r="D23" s="53">
        <v>48556</v>
      </c>
      <c r="E23" s="48">
        <v>10.3</v>
      </c>
      <c r="F23" s="53"/>
      <c r="G23" s="52"/>
      <c r="H23" s="52"/>
      <c r="I23" s="61">
        <v>63.2</v>
      </c>
      <c r="J23" s="64"/>
      <c r="K23" s="53">
        <v>1334</v>
      </c>
      <c r="L23" s="48">
        <v>6.12</v>
      </c>
      <c r="M23" s="53">
        <v>11401</v>
      </c>
      <c r="N23" s="53">
        <v>4793</v>
      </c>
      <c r="O23" s="65">
        <v>6.33</v>
      </c>
      <c r="P23" s="65">
        <v>3.36</v>
      </c>
      <c r="Q23" s="74"/>
      <c r="R23" s="70">
        <v>19.7</v>
      </c>
      <c r="S23" s="64">
        <v>7676</v>
      </c>
      <c r="T23" s="53">
        <v>6906</v>
      </c>
      <c r="U23" s="52">
        <v>3.03</v>
      </c>
      <c r="V23" s="52">
        <v>31.5</v>
      </c>
      <c r="W23" s="52">
        <v>16.2</v>
      </c>
      <c r="X23" s="52">
        <v>13.3</v>
      </c>
      <c r="Y23" s="53">
        <v>573</v>
      </c>
      <c r="Z23" s="53">
        <v>24723</v>
      </c>
      <c r="AA23" s="52">
        <v>2.75</v>
      </c>
      <c r="AB23" s="52"/>
      <c r="AC23" s="77">
        <f t="shared" si="29"/>
        <v>8249</v>
      </c>
      <c r="AD23" s="52"/>
      <c r="AE23" s="52"/>
      <c r="AF23" s="52"/>
      <c r="AG23" s="52"/>
      <c r="AH23" s="61"/>
      <c r="AI23" s="79"/>
      <c r="AJ23" s="52"/>
      <c r="AK23" s="52"/>
      <c r="AL23" s="48">
        <v>9.3000000000000007</v>
      </c>
      <c r="AM23" s="53">
        <v>147914</v>
      </c>
      <c r="AN23" s="52">
        <v>3.4</v>
      </c>
      <c r="AO23" s="52">
        <v>0.33</v>
      </c>
      <c r="AP23" s="53">
        <v>2587</v>
      </c>
      <c r="AQ23" s="83"/>
      <c r="AR23" s="86">
        <f t="shared" si="30"/>
        <v>13455</v>
      </c>
      <c r="AS23" s="53"/>
      <c r="AT23" s="87">
        <v>13455</v>
      </c>
      <c r="AU23" s="53">
        <f t="shared" si="92"/>
        <v>12255</v>
      </c>
      <c r="AV23" s="53">
        <v>480</v>
      </c>
      <c r="AW23" s="53">
        <v>240</v>
      </c>
      <c r="AX23" s="53">
        <v>480</v>
      </c>
      <c r="AY23" s="95">
        <v>0</v>
      </c>
      <c r="AZ23" s="96">
        <v>4.93</v>
      </c>
      <c r="BA23" s="53">
        <v>4478</v>
      </c>
      <c r="BB23" s="52">
        <v>62</v>
      </c>
      <c r="BC23" s="53">
        <v>12364</v>
      </c>
      <c r="BD23" s="97">
        <f t="shared" si="0"/>
        <v>9377.5885999999991</v>
      </c>
      <c r="BE23" s="102">
        <f t="shared" si="1"/>
        <v>0.75845912326108045</v>
      </c>
      <c r="BF23" s="53">
        <v>5778</v>
      </c>
      <c r="BG23" s="97">
        <f t="shared" si="2"/>
        <v>6165.1259999999993</v>
      </c>
      <c r="BH23" s="102">
        <f t="shared" si="3"/>
        <v>0.49863523131672594</v>
      </c>
      <c r="BI23" s="53">
        <v>501</v>
      </c>
      <c r="BJ23" s="97">
        <f t="shared" si="4"/>
        <v>985.46699999999998</v>
      </c>
      <c r="BK23" s="102">
        <f t="shared" si="5"/>
        <v>7.9704545454545458E-2</v>
      </c>
      <c r="BL23" s="103">
        <v>518</v>
      </c>
      <c r="BM23" s="97">
        <f t="shared" si="6"/>
        <v>748.51</v>
      </c>
      <c r="BN23" s="102">
        <f t="shared" si="7"/>
        <v>6.0539469427369784E-2</v>
      </c>
      <c r="BO23" s="53">
        <v>710</v>
      </c>
      <c r="BP23" s="97">
        <f t="shared" si="8"/>
        <v>1461.1799999999998</v>
      </c>
      <c r="BQ23" s="102">
        <f t="shared" si="9"/>
        <v>0.1181802005823358</v>
      </c>
      <c r="BR23" s="53">
        <v>10.4</v>
      </c>
      <c r="BS23" s="105">
        <f t="shared" si="10"/>
        <v>17.305599999999998</v>
      </c>
      <c r="BT23" s="102">
        <f t="shared" si="11"/>
        <v>8.4115173083144619E-4</v>
      </c>
      <c r="BU23" s="52">
        <v>0.86</v>
      </c>
      <c r="BV23" s="48">
        <v>12.25</v>
      </c>
      <c r="BW23" s="61">
        <v>126</v>
      </c>
      <c r="BX23" s="117">
        <f t="shared" si="32"/>
        <v>151520.82</v>
      </c>
      <c r="BY23" s="118">
        <f t="shared" si="33"/>
        <v>1.0101388</v>
      </c>
      <c r="BZ23" s="120">
        <v>54</v>
      </c>
      <c r="CA23" s="51"/>
      <c r="CB23" s="52">
        <v>6.24</v>
      </c>
      <c r="CC23" s="129">
        <v>8558</v>
      </c>
      <c r="CD23" s="77">
        <f t="shared" si="34"/>
        <v>8439.8713687085074</v>
      </c>
      <c r="CE23" s="77">
        <f t="shared" si="12"/>
        <v>21239</v>
      </c>
      <c r="CF23" s="77">
        <f t="shared" si="35"/>
        <v>12255</v>
      </c>
      <c r="CG23" s="77">
        <f t="shared" si="36"/>
        <v>510.625</v>
      </c>
      <c r="CH23" s="77">
        <f t="shared" si="13"/>
        <v>8984</v>
      </c>
      <c r="CI23" s="130">
        <f t="shared" si="37"/>
        <v>374.33333333333331</v>
      </c>
      <c r="CJ23" s="64">
        <v>3524</v>
      </c>
      <c r="CK23" s="56"/>
      <c r="CL23" s="52">
        <v>7.48</v>
      </c>
      <c r="CM23" s="53">
        <v>2865</v>
      </c>
      <c r="CN23" s="134"/>
      <c r="CO23" s="135">
        <v>3993</v>
      </c>
      <c r="CP23" s="53">
        <v>5668</v>
      </c>
      <c r="CQ23" s="52">
        <v>22.1</v>
      </c>
      <c r="CR23" s="52">
        <v>22</v>
      </c>
      <c r="CS23" s="53">
        <v>3981</v>
      </c>
      <c r="CT23" s="141">
        <f t="shared" si="86"/>
        <v>0.20263825021730733</v>
      </c>
      <c r="CU23" s="142">
        <f t="shared" si="38"/>
        <v>1.4262202043132803</v>
      </c>
      <c r="CV23" s="142">
        <f t="shared" si="39"/>
        <v>5.9176495629384762</v>
      </c>
      <c r="CW23" s="118">
        <f t="shared" si="40"/>
        <v>0.98627492715641274</v>
      </c>
      <c r="CX23" s="143">
        <f t="shared" si="87"/>
        <v>29742.10670332878</v>
      </c>
      <c r="CY23" s="144">
        <f t="shared" si="88"/>
        <v>0.66053985009508387</v>
      </c>
      <c r="CZ23" s="145">
        <f t="shared" si="89"/>
        <v>25140.513662601817</v>
      </c>
      <c r="DA23" s="146">
        <f t="shared" si="90"/>
        <v>0.76827887415076024</v>
      </c>
      <c r="DB23" s="64">
        <v>3538</v>
      </c>
      <c r="DC23" s="152"/>
      <c r="DD23" s="48">
        <v>7.49</v>
      </c>
      <c r="DE23" s="53">
        <v>2567</v>
      </c>
      <c r="DF23" s="153"/>
      <c r="DG23" s="53">
        <v>4021</v>
      </c>
      <c r="DH23" s="53">
        <v>3436</v>
      </c>
      <c r="DI23" s="52">
        <v>21.7</v>
      </c>
      <c r="DJ23" s="52">
        <v>28.5</v>
      </c>
      <c r="DK23" s="53">
        <v>6996</v>
      </c>
      <c r="DL23" s="141">
        <f t="shared" si="41"/>
        <v>0.33669873403640899</v>
      </c>
      <c r="DM23" s="142">
        <f t="shared" si="42"/>
        <v>1.420576596947428</v>
      </c>
      <c r="DN23" s="142">
        <f t="shared" si="43"/>
        <v>5.9411589539376637</v>
      </c>
      <c r="DO23" s="118">
        <f t="shared" si="14"/>
        <v>0.99019315898961058</v>
      </c>
      <c r="DP23" s="143">
        <f t="shared" si="44"/>
        <v>29860.264902490697</v>
      </c>
      <c r="DQ23" s="144">
        <f t="shared" si="45"/>
        <v>0.69584844509391974</v>
      </c>
      <c r="DR23" s="145">
        <f t="shared" si="46"/>
        <v>25240.390845143367</v>
      </c>
      <c r="DS23" s="146">
        <f t="shared" si="47"/>
        <v>0.79238110643804593</v>
      </c>
      <c r="DT23" s="53">
        <v>3493</v>
      </c>
      <c r="DU23" s="74"/>
      <c r="DV23" s="157">
        <v>7.53</v>
      </c>
      <c r="DW23" s="153">
        <v>2968</v>
      </c>
      <c r="DX23" s="53"/>
      <c r="DY23" s="153">
        <v>3939</v>
      </c>
      <c r="DZ23" s="153">
        <v>4380</v>
      </c>
      <c r="EA23" s="152">
        <v>20.100000000000001</v>
      </c>
      <c r="EB23" s="128">
        <v>22.5</v>
      </c>
      <c r="EC23" s="53">
        <v>6968</v>
      </c>
      <c r="ED23" s="141">
        <f t="shared" si="80"/>
        <v>0.36456391280283973</v>
      </c>
      <c r="EE23" s="142">
        <f t="shared" si="48"/>
        <v>1.4388777555110221</v>
      </c>
      <c r="EF23" s="142">
        <f t="shared" si="91"/>
        <v>5.8655930542974168</v>
      </c>
      <c r="EG23" s="118">
        <f t="shared" si="15"/>
        <v>0.97759884238290284</v>
      </c>
      <c r="EH23" s="143">
        <f t="shared" si="81"/>
        <v>29480.470690898816</v>
      </c>
      <c r="EI23" s="144">
        <f t="shared" si="82"/>
        <v>0.64833587262904313</v>
      </c>
      <c r="EJ23" s="145">
        <f t="shared" si="83"/>
        <v>24919.357044116954</v>
      </c>
      <c r="EK23" s="146">
        <f t="shared" si="84"/>
        <v>0.7599482368165642</v>
      </c>
      <c r="EL23" s="64">
        <v>3494</v>
      </c>
      <c r="EM23" s="56"/>
      <c r="EN23" s="52">
        <v>7.46</v>
      </c>
      <c r="EO23" s="53">
        <v>2876</v>
      </c>
      <c r="EP23" s="134"/>
      <c r="EQ23" s="135">
        <v>4032</v>
      </c>
      <c r="ER23" s="53">
        <v>5080</v>
      </c>
      <c r="ES23" s="52">
        <v>21.6</v>
      </c>
      <c r="ET23" s="52">
        <v>26.5</v>
      </c>
      <c r="EU23" s="53">
        <v>5026</v>
      </c>
      <c r="EV23" s="141">
        <f t="shared" si="50"/>
        <v>0.25853687950160037</v>
      </c>
      <c r="EW23" s="142">
        <f t="shared" si="51"/>
        <v>1.4384659416141958</v>
      </c>
      <c r="EX23" s="142">
        <f t="shared" si="52"/>
        <v>5.8672722965116444</v>
      </c>
      <c r="EY23" s="118">
        <f t="shared" si="16"/>
        <v>0.9778787160852741</v>
      </c>
      <c r="EZ23" s="143">
        <f t="shared" si="53"/>
        <v>29488.910562267523</v>
      </c>
      <c r="FA23" s="144">
        <f t="shared" si="54"/>
        <v>0.65923651269579797</v>
      </c>
      <c r="FB23" s="145">
        <f t="shared" si="55"/>
        <v>24926.491128584206</v>
      </c>
      <c r="FC23" s="146">
        <f t="shared" si="56"/>
        <v>0.76738919443545783</v>
      </c>
      <c r="FD23" s="64">
        <v>3596</v>
      </c>
      <c r="FE23" s="56"/>
      <c r="FF23" s="52">
        <v>7.62</v>
      </c>
      <c r="FG23" s="53">
        <v>2384</v>
      </c>
      <c r="FH23" s="134"/>
      <c r="FI23" s="135">
        <v>4076</v>
      </c>
      <c r="FJ23" s="53">
        <v>3182</v>
      </c>
      <c r="FK23" s="52">
        <v>19</v>
      </c>
      <c r="FL23" s="52">
        <v>21.4</v>
      </c>
      <c r="FM23" s="53">
        <v>7985</v>
      </c>
      <c r="FN23" s="141">
        <f t="shared" si="57"/>
        <v>0.36667271609966956</v>
      </c>
      <c r="FO23" s="142">
        <f t="shared" si="58"/>
        <v>1.3976640711902113</v>
      </c>
      <c r="FP23" s="142">
        <f t="shared" si="59"/>
        <v>6.0385550023628722</v>
      </c>
      <c r="FQ23" s="118">
        <f t="shared" si="17"/>
        <v>1.0064258337271454</v>
      </c>
      <c r="FR23" s="143">
        <f t="shared" si="60"/>
        <v>30349.777441875794</v>
      </c>
      <c r="FS23" s="144">
        <f t="shared" si="61"/>
        <v>0.71753124000931234</v>
      </c>
      <c r="FT23" s="145">
        <f t="shared" si="62"/>
        <v>25654.167744244078</v>
      </c>
      <c r="FU23" s="146">
        <f t="shared" si="63"/>
        <v>0.80718214170171465</v>
      </c>
      <c r="FV23" s="64">
        <v>3594</v>
      </c>
      <c r="FW23" s="73"/>
      <c r="FX23" s="52">
        <v>7.54</v>
      </c>
      <c r="FY23" s="53">
        <v>2485</v>
      </c>
      <c r="FZ23" s="134"/>
      <c r="GA23" s="135">
        <v>4019</v>
      </c>
      <c r="GB23" s="53">
        <v>6106</v>
      </c>
      <c r="GC23" s="52">
        <v>19.399999999999999</v>
      </c>
      <c r="GD23" s="52">
        <v>14.4</v>
      </c>
      <c r="GE23" s="53">
        <v>10122</v>
      </c>
      <c r="GF23" s="141">
        <f t="shared" si="64"/>
        <v>0.47295070315053367</v>
      </c>
      <c r="GG23" s="142">
        <f t="shared" si="65"/>
        <v>1.3984418475236506</v>
      </c>
      <c r="GH23" s="142">
        <f t="shared" si="66"/>
        <v>6.0351965179344162</v>
      </c>
      <c r="GI23" s="118">
        <f t="shared" si="18"/>
        <v>1.0058660863224027</v>
      </c>
      <c r="GJ23" s="143">
        <f t="shared" si="67"/>
        <v>30332.897699138375</v>
      </c>
      <c r="GK23" s="144">
        <f t="shared" si="68"/>
        <v>0.70556423297950555</v>
      </c>
      <c r="GL23" s="145">
        <f t="shared" si="69"/>
        <v>25639.89957530957</v>
      </c>
      <c r="GM23" s="146">
        <f t="shared" si="70"/>
        <v>0.79901326431575548</v>
      </c>
      <c r="GN23" s="166">
        <v>3087</v>
      </c>
      <c r="GO23" s="97">
        <f t="shared" si="19"/>
        <v>2688.3670605960733</v>
      </c>
      <c r="GP23" s="53"/>
      <c r="GQ23" s="53"/>
      <c r="GR23" s="102">
        <f t="shared" si="20"/>
        <v>1</v>
      </c>
      <c r="GS23" s="53"/>
      <c r="GT23" s="102">
        <f t="shared" si="21"/>
        <v>1</v>
      </c>
      <c r="GU23" s="53"/>
      <c r="GV23" s="102"/>
      <c r="GW23" s="170"/>
      <c r="GX23" s="102"/>
      <c r="GY23" s="170"/>
      <c r="GZ23" s="102"/>
      <c r="HA23" s="102"/>
      <c r="HB23" s="102"/>
      <c r="HC23" s="102"/>
      <c r="HD23" s="102"/>
      <c r="HE23" s="177"/>
      <c r="HF23" s="178"/>
      <c r="HG23" s="102"/>
      <c r="HH23" s="177"/>
      <c r="HI23" s="64">
        <v>4480</v>
      </c>
      <c r="HJ23" s="53">
        <v>4302</v>
      </c>
      <c r="HK23" s="53">
        <v>4226</v>
      </c>
      <c r="HL23" s="77">
        <f t="shared" si="76"/>
        <v>1440</v>
      </c>
      <c r="HM23" s="77">
        <f t="shared" si="71"/>
        <v>26490.240000000002</v>
      </c>
      <c r="HN23" s="52"/>
      <c r="HO23" s="183"/>
      <c r="HP23" s="53">
        <v>1203</v>
      </c>
      <c r="HQ23" s="186"/>
      <c r="HR23" s="186"/>
      <c r="HS23" s="186"/>
      <c r="HT23" s="53">
        <v>3582</v>
      </c>
      <c r="HU23" s="153">
        <v>3766</v>
      </c>
      <c r="HV23" s="186"/>
      <c r="HW23" s="186"/>
      <c r="HX23" s="186"/>
      <c r="HY23" s="186"/>
      <c r="HZ23" s="189">
        <v>98</v>
      </c>
      <c r="IA23" s="128"/>
      <c r="IB23" s="190">
        <v>339</v>
      </c>
      <c r="IC23" s="191"/>
      <c r="ID23" s="191">
        <v>770</v>
      </c>
      <c r="IE23" s="192">
        <v>2.64</v>
      </c>
      <c r="IF23" s="192">
        <v>4.72</v>
      </c>
      <c r="IG23" s="192">
        <v>1.17</v>
      </c>
      <c r="IH23" s="97">
        <f t="shared" si="72"/>
        <v>39563.504999999997</v>
      </c>
      <c r="II23" s="97">
        <f t="shared" si="77"/>
        <v>3675.417653390743</v>
      </c>
      <c r="IJ23" s="202">
        <f t="shared" si="78"/>
        <v>1.4603870025556773</v>
      </c>
      <c r="IK23" s="202">
        <f t="shared" si="85"/>
        <v>2.5167422381593112</v>
      </c>
      <c r="IL23" s="202">
        <f t="shared" si="22"/>
        <v>0.73074453286962138</v>
      </c>
      <c r="IM23" s="203"/>
      <c r="IN23" s="204">
        <f t="shared" si="23"/>
        <v>0.89018464528668606</v>
      </c>
      <c r="IO23" s="186"/>
      <c r="IP23" s="186"/>
      <c r="IQ23" s="153">
        <v>1836</v>
      </c>
      <c r="IR23" s="153"/>
      <c r="IS23" s="128"/>
      <c r="IT23" s="128"/>
      <c r="IU23" s="128"/>
      <c r="IV23" s="128"/>
      <c r="IW23" s="189">
        <v>0.84</v>
      </c>
      <c r="IX23" s="189"/>
      <c r="IY23" s="48">
        <v>8.39</v>
      </c>
      <c r="IZ23" s="52">
        <v>194</v>
      </c>
      <c r="JA23" s="128"/>
      <c r="JB23" s="128">
        <v>4.38</v>
      </c>
      <c r="JC23" s="128">
        <v>185</v>
      </c>
      <c r="JD23" s="97">
        <f t="shared" si="24"/>
        <v>4561.2449999999999</v>
      </c>
      <c r="JE23" s="210">
        <f t="shared" si="74"/>
        <v>0.83240431066518028</v>
      </c>
      <c r="JF23" s="210">
        <f t="shared" si="25"/>
        <v>0.40725401785714288</v>
      </c>
      <c r="JG23" s="210">
        <f t="shared" si="26"/>
        <v>8.6709306325549407E-2</v>
      </c>
      <c r="JH23" s="203"/>
      <c r="JI23" s="203">
        <f t="shared" si="27"/>
        <v>0.42772861356932157</v>
      </c>
      <c r="JJ23" s="212">
        <f t="shared" si="75"/>
        <v>2.469151880188833</v>
      </c>
      <c r="JK23" s="203">
        <f t="shared" si="28"/>
        <v>0.98430928502102877</v>
      </c>
      <c r="JL23" s="53">
        <v>14939</v>
      </c>
      <c r="JM23" s="213">
        <v>8.48</v>
      </c>
      <c r="JN23" s="214">
        <v>90</v>
      </c>
      <c r="JO23" s="213">
        <v>6.3</v>
      </c>
      <c r="JP23" s="213">
        <v>2.56</v>
      </c>
      <c r="JQ23" s="213">
        <v>0.71</v>
      </c>
      <c r="JR23" s="214">
        <v>215</v>
      </c>
      <c r="JS23" s="213">
        <v>0.3</v>
      </c>
      <c r="JT23" s="222"/>
    </row>
    <row r="24" spans="1:280" s="25" customFormat="1" ht="15" customHeight="1">
      <c r="A24" s="50">
        <v>43441</v>
      </c>
      <c r="B24" s="51">
        <v>240</v>
      </c>
      <c r="C24" s="52">
        <v>240</v>
      </c>
      <c r="D24" s="53">
        <v>50786</v>
      </c>
      <c r="E24" s="48">
        <v>10.4</v>
      </c>
      <c r="F24" s="53">
        <v>864</v>
      </c>
      <c r="G24" s="52">
        <v>1.59</v>
      </c>
      <c r="H24" s="52">
        <v>0.83</v>
      </c>
      <c r="I24" s="61">
        <v>63.2</v>
      </c>
      <c r="J24" s="64"/>
      <c r="K24" s="53">
        <v>983</v>
      </c>
      <c r="L24" s="48">
        <v>6.32</v>
      </c>
      <c r="M24" s="53">
        <v>11429</v>
      </c>
      <c r="N24" s="53">
        <v>3846</v>
      </c>
      <c r="O24" s="65">
        <v>1.5</v>
      </c>
      <c r="P24" s="65">
        <v>0.82</v>
      </c>
      <c r="Q24" s="74">
        <v>36.6</v>
      </c>
      <c r="R24" s="70">
        <v>17.3</v>
      </c>
      <c r="S24" s="64">
        <v>8020</v>
      </c>
      <c r="T24" s="53">
        <v>6122</v>
      </c>
      <c r="U24" s="52">
        <v>3.35</v>
      </c>
      <c r="V24" s="52"/>
      <c r="W24" s="52">
        <v>15.6</v>
      </c>
      <c r="X24" s="52">
        <v>12.4</v>
      </c>
      <c r="Y24" s="53">
        <v>610</v>
      </c>
      <c r="Z24" s="53">
        <v>7137</v>
      </c>
      <c r="AA24" s="52"/>
      <c r="AB24" s="52"/>
      <c r="AC24" s="77">
        <f t="shared" si="29"/>
        <v>8630</v>
      </c>
      <c r="AD24" s="52"/>
      <c r="AE24" s="52"/>
      <c r="AF24" s="52"/>
      <c r="AG24" s="52"/>
      <c r="AH24" s="61"/>
      <c r="AI24" s="79"/>
      <c r="AJ24" s="52"/>
      <c r="AK24" s="52"/>
      <c r="AL24" s="48">
        <v>9.24</v>
      </c>
      <c r="AM24" s="53">
        <v>162551</v>
      </c>
      <c r="AN24" s="52">
        <v>3.94</v>
      </c>
      <c r="AO24" s="52">
        <v>0.28000000000000003</v>
      </c>
      <c r="AP24" s="53">
        <v>3018</v>
      </c>
      <c r="AQ24" s="83"/>
      <c r="AR24" s="86">
        <f t="shared" si="30"/>
        <v>13403</v>
      </c>
      <c r="AS24" s="53"/>
      <c r="AT24" s="87">
        <v>13403</v>
      </c>
      <c r="AU24" s="53">
        <f t="shared" si="92"/>
        <v>12203</v>
      </c>
      <c r="AV24" s="53">
        <v>480</v>
      </c>
      <c r="AW24" s="53">
        <v>240</v>
      </c>
      <c r="AX24" s="53">
        <v>480</v>
      </c>
      <c r="AY24" s="95">
        <v>0</v>
      </c>
      <c r="AZ24" s="96">
        <v>4.93</v>
      </c>
      <c r="BA24" s="53">
        <v>4478</v>
      </c>
      <c r="BB24" s="52">
        <v>62</v>
      </c>
      <c r="BC24" s="53">
        <v>13551</v>
      </c>
      <c r="BD24" s="97">
        <f t="shared" si="0"/>
        <v>9094.5245200000008</v>
      </c>
      <c r="BE24" s="102">
        <f t="shared" si="1"/>
        <v>0.67113309128477605</v>
      </c>
      <c r="BF24" s="53">
        <v>5744</v>
      </c>
      <c r="BG24" s="97">
        <f t="shared" si="2"/>
        <v>6128.848</v>
      </c>
      <c r="BH24" s="102">
        <f t="shared" si="3"/>
        <v>0.45228012692790198</v>
      </c>
      <c r="BI24" s="53">
        <v>420</v>
      </c>
      <c r="BJ24" s="97">
        <f t="shared" si="4"/>
        <v>826.14</v>
      </c>
      <c r="BK24" s="102">
        <f t="shared" si="5"/>
        <v>6.096524241753376E-2</v>
      </c>
      <c r="BL24" s="103">
        <v>515</v>
      </c>
      <c r="BM24" s="97">
        <f t="shared" si="6"/>
        <v>744.17500000000007</v>
      </c>
      <c r="BN24" s="102">
        <f t="shared" si="7"/>
        <v>5.4916611320197775E-2</v>
      </c>
      <c r="BO24" s="53">
        <v>671</v>
      </c>
      <c r="BP24" s="97">
        <f t="shared" si="8"/>
        <v>1380.9179999999999</v>
      </c>
      <c r="BQ24" s="102">
        <f t="shared" si="9"/>
        <v>0.10190524684525126</v>
      </c>
      <c r="BR24" s="53">
        <v>8.68</v>
      </c>
      <c r="BS24" s="105">
        <f t="shared" si="10"/>
        <v>14.443519999999999</v>
      </c>
      <c r="BT24" s="102">
        <f t="shared" si="11"/>
        <v>6.4054313334809237E-4</v>
      </c>
      <c r="BU24" s="52">
        <v>4.3099999999999996</v>
      </c>
      <c r="BV24" s="48">
        <v>9.76</v>
      </c>
      <c r="BW24" s="61">
        <v>153</v>
      </c>
      <c r="BX24" s="117">
        <f t="shared" si="32"/>
        <v>165362.853</v>
      </c>
      <c r="BY24" s="118">
        <f t="shared" si="33"/>
        <v>1.1024190199999999</v>
      </c>
      <c r="BZ24" s="120">
        <v>49.7</v>
      </c>
      <c r="CA24" s="51"/>
      <c r="CB24" s="52">
        <v>6.57</v>
      </c>
      <c r="CC24" s="129">
        <v>9241</v>
      </c>
      <c r="CD24" s="77">
        <f t="shared" si="34"/>
        <v>9014.3372222222224</v>
      </c>
      <c r="CE24" s="77">
        <f t="shared" si="12"/>
        <v>21600</v>
      </c>
      <c r="CF24" s="77">
        <f t="shared" si="35"/>
        <v>12203</v>
      </c>
      <c r="CG24" s="77">
        <f t="shared" si="36"/>
        <v>508.45833333333331</v>
      </c>
      <c r="CH24" s="77">
        <f t="shared" si="13"/>
        <v>9397</v>
      </c>
      <c r="CI24" s="130">
        <f t="shared" si="37"/>
        <v>391.54166666666669</v>
      </c>
      <c r="CJ24" s="64">
        <v>3540</v>
      </c>
      <c r="CK24" s="56"/>
      <c r="CL24" s="52">
        <v>7.89</v>
      </c>
      <c r="CM24" s="53">
        <v>3237</v>
      </c>
      <c r="CN24" s="134"/>
      <c r="CO24" s="135">
        <v>3897</v>
      </c>
      <c r="CP24" s="53">
        <v>6698</v>
      </c>
      <c r="CQ24" s="52">
        <v>15</v>
      </c>
      <c r="CR24" s="52">
        <v>30.4</v>
      </c>
      <c r="CS24" s="53">
        <v>3779</v>
      </c>
      <c r="CT24" s="141">
        <f t="shared" si="86"/>
        <v>0.1847761491552975</v>
      </c>
      <c r="CU24" s="142">
        <f t="shared" si="38"/>
        <v>1.419774011299435</v>
      </c>
      <c r="CV24" s="142">
        <f t="shared" si="39"/>
        <v>6.3491352500331608</v>
      </c>
      <c r="CW24" s="118">
        <f t="shared" si="40"/>
        <v>1.0581892083388602</v>
      </c>
      <c r="CX24" s="143">
        <f t="shared" si="87"/>
        <v>31910.753766666665</v>
      </c>
      <c r="CY24" s="144">
        <f t="shared" si="88"/>
        <v>0.64090537992963925</v>
      </c>
      <c r="CZ24" s="145">
        <f t="shared" si="89"/>
        <v>27101.134241666667</v>
      </c>
      <c r="DA24" s="146">
        <f t="shared" si="90"/>
        <v>0.76112464024795212</v>
      </c>
      <c r="DB24" s="64">
        <v>3541</v>
      </c>
      <c r="DC24" s="152"/>
      <c r="DD24" s="48">
        <v>7.86</v>
      </c>
      <c r="DE24" s="53">
        <v>3056</v>
      </c>
      <c r="DF24" s="153"/>
      <c r="DG24" s="53">
        <v>3859</v>
      </c>
      <c r="DH24" s="53">
        <v>6542</v>
      </c>
      <c r="DI24" s="52">
        <v>15.9</v>
      </c>
      <c r="DJ24" s="52">
        <v>30.3</v>
      </c>
      <c r="DK24" s="53">
        <v>6859</v>
      </c>
      <c r="DL24" s="141">
        <f t="shared" si="41"/>
        <v>0.32509463084465451</v>
      </c>
      <c r="DM24" s="142">
        <f t="shared" si="42"/>
        <v>1.4193730584580626</v>
      </c>
      <c r="DN24" s="142">
        <f t="shared" si="43"/>
        <v>6.3509287910642431</v>
      </c>
      <c r="DO24" s="118">
        <f t="shared" si="14"/>
        <v>1.0584881318440404</v>
      </c>
      <c r="DP24" s="143">
        <f t="shared" si="44"/>
        <v>31919.768103888888</v>
      </c>
      <c r="DQ24" s="144">
        <f t="shared" si="45"/>
        <v>0.66098450449952972</v>
      </c>
      <c r="DR24" s="145">
        <f t="shared" si="46"/>
        <v>27108.789929305553</v>
      </c>
      <c r="DS24" s="146">
        <f t="shared" si="47"/>
        <v>0.77448158807468082</v>
      </c>
      <c r="DT24" s="53">
        <v>3579</v>
      </c>
      <c r="DU24" s="74"/>
      <c r="DV24" s="157">
        <v>7.84</v>
      </c>
      <c r="DW24" s="153">
        <v>3080</v>
      </c>
      <c r="DX24" s="53"/>
      <c r="DY24" s="153">
        <v>3848</v>
      </c>
      <c r="DZ24" s="153">
        <v>5298</v>
      </c>
      <c r="EA24" s="152">
        <v>15.2</v>
      </c>
      <c r="EB24" s="128">
        <v>26.9</v>
      </c>
      <c r="EC24" s="53">
        <v>9021</v>
      </c>
      <c r="ED24" s="141">
        <f t="shared" si="80"/>
        <v>0.42473765280147258</v>
      </c>
      <c r="EE24" s="142">
        <f t="shared" si="48"/>
        <v>1.4043028778988544</v>
      </c>
      <c r="EF24" s="142">
        <f t="shared" si="91"/>
        <v>6.4190833502453906</v>
      </c>
      <c r="EG24" s="118">
        <f t="shared" si="15"/>
        <v>1.0698472250408984</v>
      </c>
      <c r="EH24" s="143">
        <f t="shared" si="81"/>
        <v>32262.312918333333</v>
      </c>
      <c r="EI24" s="144">
        <f t="shared" si="82"/>
        <v>0.6583220791421962</v>
      </c>
      <c r="EJ24" s="145">
        <f t="shared" si="83"/>
        <v>27399.706059583332</v>
      </c>
      <c r="EK24" s="146">
        <f t="shared" si="84"/>
        <v>0.7727105010700317</v>
      </c>
      <c r="EL24" s="64">
        <v>3592</v>
      </c>
      <c r="EM24" s="56"/>
      <c r="EN24" s="52">
        <v>7.79</v>
      </c>
      <c r="EO24" s="53">
        <v>2880</v>
      </c>
      <c r="EP24" s="134"/>
      <c r="EQ24" s="135">
        <v>3916</v>
      </c>
      <c r="ER24" s="53">
        <v>5524</v>
      </c>
      <c r="ES24" s="52">
        <v>15.6</v>
      </c>
      <c r="ET24" s="52">
        <v>25.5</v>
      </c>
      <c r="EU24" s="53">
        <v>4877</v>
      </c>
      <c r="EV24" s="141">
        <f t="shared" si="50"/>
        <v>0.22133433030334088</v>
      </c>
      <c r="EW24" s="142">
        <f t="shared" si="51"/>
        <v>1.3992204899777283</v>
      </c>
      <c r="EX24" s="142">
        <f t="shared" si="52"/>
        <v>6.4423993836494668</v>
      </c>
      <c r="EY24" s="118">
        <f t="shared" si="16"/>
        <v>1.0737332306082445</v>
      </c>
      <c r="EZ24" s="143">
        <f t="shared" si="53"/>
        <v>32379.499302222222</v>
      </c>
      <c r="FA24" s="144">
        <f t="shared" si="54"/>
        <v>0.68050895711997561</v>
      </c>
      <c r="FB24" s="145">
        <f t="shared" si="55"/>
        <v>27499.229998888888</v>
      </c>
      <c r="FC24" s="146">
        <f t="shared" si="56"/>
        <v>0.78746955944210761</v>
      </c>
      <c r="FD24" s="64">
        <v>3675</v>
      </c>
      <c r="FE24" s="56"/>
      <c r="FF24" s="52">
        <v>7.84</v>
      </c>
      <c r="FG24" s="53">
        <v>2607</v>
      </c>
      <c r="FH24" s="134"/>
      <c r="FI24" s="135">
        <v>3991</v>
      </c>
      <c r="FJ24" s="53">
        <v>6596</v>
      </c>
      <c r="FK24" s="52">
        <v>16.899999999999999</v>
      </c>
      <c r="FL24" s="52">
        <v>31.1</v>
      </c>
      <c r="FM24" s="53">
        <v>8163</v>
      </c>
      <c r="FN24" s="141">
        <f t="shared" si="57"/>
        <v>0.34666889111004878</v>
      </c>
      <c r="FO24" s="142">
        <f t="shared" si="58"/>
        <v>1.3676190476190475</v>
      </c>
      <c r="FP24" s="142">
        <f t="shared" si="59"/>
        <v>6.5912632892293415</v>
      </c>
      <c r="FQ24" s="118">
        <f t="shared" si="17"/>
        <v>1.0985438815382236</v>
      </c>
      <c r="FR24" s="143">
        <f t="shared" si="60"/>
        <v>33127.689291666669</v>
      </c>
      <c r="FS24" s="144">
        <f t="shared" si="61"/>
        <v>0.71079404555964465</v>
      </c>
      <c r="FT24" s="145">
        <f t="shared" si="62"/>
        <v>28134.652072916666</v>
      </c>
      <c r="FU24" s="146">
        <f t="shared" si="63"/>
        <v>0.80761567411999113</v>
      </c>
      <c r="FV24" s="64">
        <v>3673</v>
      </c>
      <c r="FW24" s="73"/>
      <c r="FX24" s="52">
        <v>7.81</v>
      </c>
      <c r="FY24" s="53">
        <v>2448</v>
      </c>
      <c r="FZ24" s="134"/>
      <c r="GA24" s="135">
        <v>3996</v>
      </c>
      <c r="GB24" s="53">
        <v>6176</v>
      </c>
      <c r="GC24" s="52">
        <v>16.7</v>
      </c>
      <c r="GD24" s="52">
        <v>27.4</v>
      </c>
      <c r="GE24" s="53">
        <v>10136</v>
      </c>
      <c r="GF24" s="141">
        <f t="shared" si="64"/>
        <v>0.42026429137466154</v>
      </c>
      <c r="GG24" s="142">
        <f t="shared" si="65"/>
        <v>1.3683637353661857</v>
      </c>
      <c r="GH24" s="142">
        <f t="shared" si="66"/>
        <v>6.5876762071671751</v>
      </c>
      <c r="GI24" s="118">
        <f t="shared" si="18"/>
        <v>1.0979460345278624</v>
      </c>
      <c r="GJ24" s="143">
        <f t="shared" si="67"/>
        <v>33109.660617222224</v>
      </c>
      <c r="GK24" s="144">
        <f t="shared" si="68"/>
        <v>0.72843261355197919</v>
      </c>
      <c r="GL24" s="145">
        <f t="shared" si="69"/>
        <v>28119.340697638887</v>
      </c>
      <c r="GM24" s="146">
        <f t="shared" si="70"/>
        <v>0.81934912552579142</v>
      </c>
      <c r="GN24" s="166">
        <v>3123</v>
      </c>
      <c r="GO24" s="97">
        <f t="shared" si="19"/>
        <v>2880.5918981481482</v>
      </c>
      <c r="GP24" s="53"/>
      <c r="GQ24" s="53"/>
      <c r="GR24" s="102">
        <f t="shared" si="20"/>
        <v>1</v>
      </c>
      <c r="GS24" s="53"/>
      <c r="GT24" s="102">
        <f t="shared" si="21"/>
        <v>1</v>
      </c>
      <c r="GU24" s="53"/>
      <c r="GV24" s="102"/>
      <c r="GW24" s="170"/>
      <c r="GX24" s="102"/>
      <c r="GY24" s="170"/>
      <c r="GZ24" s="102"/>
      <c r="HA24" s="102"/>
      <c r="HB24" s="102"/>
      <c r="HC24" s="102"/>
      <c r="HD24" s="102"/>
      <c r="HE24" s="177"/>
      <c r="HF24" s="178"/>
      <c r="HG24" s="102"/>
      <c r="HH24" s="177"/>
      <c r="HI24" s="64">
        <v>4652</v>
      </c>
      <c r="HJ24" s="53">
        <v>3928</v>
      </c>
      <c r="HK24" s="53">
        <v>3520</v>
      </c>
      <c r="HL24" s="77">
        <f t="shared" si="76"/>
        <v>1440</v>
      </c>
      <c r="HM24" s="77">
        <f t="shared" si="71"/>
        <v>28449.84</v>
      </c>
      <c r="HN24" s="52"/>
      <c r="HO24" s="183"/>
      <c r="HP24" s="53">
        <v>754</v>
      </c>
      <c r="HQ24" s="186"/>
      <c r="HR24" s="186"/>
      <c r="HS24" s="186"/>
      <c r="HT24" s="53">
        <v>3698</v>
      </c>
      <c r="HU24" s="153">
        <v>3666</v>
      </c>
      <c r="HV24" s="186"/>
      <c r="HW24" s="186"/>
      <c r="HX24" s="186"/>
      <c r="HY24" s="186"/>
      <c r="HZ24" s="189"/>
      <c r="IA24" s="128">
        <v>97</v>
      </c>
      <c r="IB24" s="190">
        <v>316</v>
      </c>
      <c r="IC24" s="191"/>
      <c r="ID24" s="191"/>
      <c r="IE24" s="192"/>
      <c r="IF24" s="192"/>
      <c r="IG24" s="192"/>
      <c r="IH24" s="97">
        <f t="shared" si="72"/>
        <v>39195.728999999999</v>
      </c>
      <c r="II24" s="97">
        <f t="shared" si="77"/>
        <v>3701.2438954116546</v>
      </c>
      <c r="IJ24" s="202">
        <f t="shared" si="78"/>
        <v>1.4659532360917686</v>
      </c>
      <c r="IK24" s="202">
        <f t="shared" si="85"/>
        <v>2.5248035232550601</v>
      </c>
      <c r="IL24" s="202">
        <f t="shared" si="22"/>
        <v>0.71078826699090292</v>
      </c>
      <c r="IM24" s="203"/>
      <c r="IN24" s="204">
        <f t="shared" si="23"/>
        <v>0.89881524175472305</v>
      </c>
      <c r="IO24" s="186"/>
      <c r="IP24" s="186"/>
      <c r="IQ24" s="153">
        <v>1121</v>
      </c>
      <c r="IR24" s="153"/>
      <c r="IS24" s="128"/>
      <c r="IT24" s="128"/>
      <c r="IU24" s="128"/>
      <c r="IV24" s="128"/>
      <c r="IW24" s="189"/>
      <c r="IX24" s="189">
        <v>0.34</v>
      </c>
      <c r="IY24" s="48"/>
      <c r="IZ24" s="52">
        <v>209</v>
      </c>
      <c r="JA24" s="128"/>
      <c r="JB24" s="128"/>
      <c r="JC24" s="128"/>
      <c r="JD24" s="97">
        <f t="shared" si="24"/>
        <v>4235.348</v>
      </c>
      <c r="JE24" s="210">
        <f t="shared" si="74"/>
        <v>0.8356338133253749</v>
      </c>
      <c r="JF24" s="210">
        <f t="shared" si="25"/>
        <v>0.37815607142857144</v>
      </c>
      <c r="JG24" s="210">
        <f t="shared" si="26"/>
        <v>0.10483675538465667</v>
      </c>
      <c r="JH24" s="203"/>
      <c r="JI24" s="203">
        <f t="shared" si="27"/>
        <v>0.33860759493670889</v>
      </c>
      <c r="JJ24" s="212">
        <f t="shared" si="75"/>
        <v>2.469151880188833</v>
      </c>
      <c r="JK24" s="203">
        <f t="shared" si="28"/>
        <v>0.98457678400118076</v>
      </c>
      <c r="JL24" s="53">
        <v>14495</v>
      </c>
      <c r="JM24" s="213">
        <v>8.74</v>
      </c>
      <c r="JN24" s="214">
        <v>119</v>
      </c>
      <c r="JO24" s="213">
        <v>4.99</v>
      </c>
      <c r="JP24" s="213">
        <v>3.41</v>
      </c>
      <c r="JQ24" s="213">
        <v>0.67</v>
      </c>
      <c r="JR24" s="214">
        <v>263</v>
      </c>
      <c r="JS24" s="213">
        <v>0.3</v>
      </c>
      <c r="JT24" s="222"/>
    </row>
    <row r="25" spans="1:280" s="25" customFormat="1" ht="15" customHeight="1">
      <c r="A25" s="50">
        <v>43442</v>
      </c>
      <c r="B25" s="51">
        <v>240</v>
      </c>
      <c r="C25" s="52">
        <v>240</v>
      </c>
      <c r="D25" s="53">
        <v>41529</v>
      </c>
      <c r="E25" s="48">
        <v>9.82</v>
      </c>
      <c r="F25" s="53">
        <v>940</v>
      </c>
      <c r="G25" s="52">
        <v>2.12</v>
      </c>
      <c r="H25" s="52">
        <v>1.1200000000000001</v>
      </c>
      <c r="I25" s="61">
        <v>62.4</v>
      </c>
      <c r="J25" s="64"/>
      <c r="K25" s="53">
        <v>1071</v>
      </c>
      <c r="L25" s="48">
        <v>6.59</v>
      </c>
      <c r="M25" s="53">
        <v>10580</v>
      </c>
      <c r="N25" s="53">
        <v>3899</v>
      </c>
      <c r="O25" s="65">
        <v>1.53</v>
      </c>
      <c r="P25" s="65">
        <v>0.91</v>
      </c>
      <c r="Q25" s="74">
        <v>33.299999999999997</v>
      </c>
      <c r="R25" s="70">
        <v>18</v>
      </c>
      <c r="S25" s="64">
        <v>7531</v>
      </c>
      <c r="T25" s="53">
        <v>5519</v>
      </c>
      <c r="U25" s="52">
        <v>2.78</v>
      </c>
      <c r="V25" s="52"/>
      <c r="W25" s="52" t="s">
        <v>125</v>
      </c>
      <c r="X25" s="52">
        <v>13.5</v>
      </c>
      <c r="Y25" s="53">
        <v>564</v>
      </c>
      <c r="Z25" s="53">
        <v>21533</v>
      </c>
      <c r="AA25" s="52"/>
      <c r="AB25" s="52"/>
      <c r="AC25" s="77">
        <f t="shared" si="29"/>
        <v>8095</v>
      </c>
      <c r="AD25" s="52"/>
      <c r="AE25" s="52"/>
      <c r="AF25" s="52"/>
      <c r="AG25" s="52"/>
      <c r="AH25" s="61"/>
      <c r="AI25" s="79"/>
      <c r="AJ25" s="52"/>
      <c r="AK25" s="52"/>
      <c r="AL25" s="48">
        <v>8.7799999999999994</v>
      </c>
      <c r="AM25" s="53">
        <v>131607</v>
      </c>
      <c r="AN25" s="52">
        <v>1.62</v>
      </c>
      <c r="AO25" s="52" t="s">
        <v>125</v>
      </c>
      <c r="AP25" s="53"/>
      <c r="AQ25" s="83"/>
      <c r="AR25" s="86">
        <f t="shared" si="30"/>
        <v>13422</v>
      </c>
      <c r="AS25" s="53"/>
      <c r="AT25" s="87">
        <v>13422</v>
      </c>
      <c r="AU25" s="53">
        <f t="shared" si="92"/>
        <v>12202</v>
      </c>
      <c r="AV25" s="53">
        <v>490</v>
      </c>
      <c r="AW25" s="53">
        <v>240</v>
      </c>
      <c r="AX25" s="53">
        <v>490</v>
      </c>
      <c r="AY25" s="95">
        <v>0</v>
      </c>
      <c r="AZ25" s="96">
        <v>4.93</v>
      </c>
      <c r="BA25" s="53">
        <v>4478</v>
      </c>
      <c r="BB25" s="52">
        <v>62</v>
      </c>
      <c r="BC25" s="53">
        <v>11812</v>
      </c>
      <c r="BD25" s="97">
        <f t="shared" si="0"/>
        <v>9024.6743999999999</v>
      </c>
      <c r="BE25" s="102">
        <f t="shared" si="1"/>
        <v>0.76402593972231625</v>
      </c>
      <c r="BF25" s="53">
        <v>5590</v>
      </c>
      <c r="BG25" s="97">
        <f t="shared" si="2"/>
        <v>5964.53</v>
      </c>
      <c r="BH25" s="102">
        <f t="shared" si="3"/>
        <v>0.50495513037588891</v>
      </c>
      <c r="BI25" s="53">
        <v>503</v>
      </c>
      <c r="BJ25" s="97">
        <f t="shared" si="4"/>
        <v>989.40100000000007</v>
      </c>
      <c r="BK25" s="102">
        <f t="shared" si="5"/>
        <v>8.3762360311547587E-2</v>
      </c>
      <c r="BL25" s="103">
        <v>433</v>
      </c>
      <c r="BM25" s="97">
        <f t="shared" si="6"/>
        <v>625.68500000000006</v>
      </c>
      <c r="BN25" s="102">
        <f t="shared" si="7"/>
        <v>5.2970284456484933E-2</v>
      </c>
      <c r="BO25" s="53">
        <v>694</v>
      </c>
      <c r="BP25" s="97">
        <f t="shared" si="8"/>
        <v>1428.252</v>
      </c>
      <c r="BQ25" s="102">
        <f t="shared" si="9"/>
        <v>0.12091534033186589</v>
      </c>
      <c r="BR25" s="53">
        <v>10.1</v>
      </c>
      <c r="BS25" s="105">
        <f t="shared" si="10"/>
        <v>16.8064</v>
      </c>
      <c r="BT25" s="102">
        <f t="shared" si="11"/>
        <v>8.5506264815441921E-4</v>
      </c>
      <c r="BU25" s="52">
        <v>8.6199999999999992</v>
      </c>
      <c r="BV25" s="48">
        <v>9.86</v>
      </c>
      <c r="BW25" s="61"/>
      <c r="BX25" s="117">
        <f t="shared" si="32"/>
        <v>144130.024</v>
      </c>
      <c r="BY25" s="118">
        <f t="shared" si="33"/>
        <v>0.96086682666666667</v>
      </c>
      <c r="BZ25" s="120">
        <v>48.5</v>
      </c>
      <c r="CA25" s="51"/>
      <c r="CB25" s="52">
        <v>6.07</v>
      </c>
      <c r="CC25" s="129">
        <v>7857</v>
      </c>
      <c r="CD25" s="77">
        <f t="shared" si="34"/>
        <v>7812.3168426391258</v>
      </c>
      <c r="CE25" s="77">
        <f t="shared" si="12"/>
        <v>21689</v>
      </c>
      <c r="CF25" s="77">
        <f t="shared" si="35"/>
        <v>12202</v>
      </c>
      <c r="CG25" s="77">
        <f t="shared" si="36"/>
        <v>508.41666666666669</v>
      </c>
      <c r="CH25" s="77">
        <f t="shared" si="13"/>
        <v>9487</v>
      </c>
      <c r="CI25" s="130">
        <f t="shared" si="37"/>
        <v>395.29166666666669</v>
      </c>
      <c r="CJ25" s="64">
        <v>3576</v>
      </c>
      <c r="CK25" s="56"/>
      <c r="CL25" s="52">
        <v>7.8</v>
      </c>
      <c r="CM25" s="53">
        <v>3095</v>
      </c>
      <c r="CN25" s="134"/>
      <c r="CO25" s="135">
        <v>3767</v>
      </c>
      <c r="CP25" s="53">
        <v>5478</v>
      </c>
      <c r="CQ25" s="52">
        <v>17.2</v>
      </c>
      <c r="CR25" s="52">
        <v>28.2</v>
      </c>
      <c r="CS25" s="53">
        <v>3763</v>
      </c>
      <c r="CT25" s="141">
        <f t="shared" si="86"/>
        <v>0.22307025370130681</v>
      </c>
      <c r="CU25" s="142">
        <f t="shared" si="38"/>
        <v>1.4054809843400446</v>
      </c>
      <c r="CV25" s="142">
        <f t="shared" si="39"/>
        <v>5.5584649879183283</v>
      </c>
      <c r="CW25" s="118">
        <f t="shared" si="40"/>
        <v>0.92641083131972135</v>
      </c>
      <c r="CX25" s="143">
        <f t="shared" si="87"/>
        <v>27936.845029277516</v>
      </c>
      <c r="CY25" s="144">
        <f t="shared" si="88"/>
        <v>0.60383071215088358</v>
      </c>
      <c r="CZ25" s="145">
        <f t="shared" si="89"/>
        <v>23763.611315597769</v>
      </c>
      <c r="DA25" s="146">
        <f t="shared" si="90"/>
        <v>0.73797832712495759</v>
      </c>
      <c r="DB25" s="64">
        <v>3546</v>
      </c>
      <c r="DC25" s="152"/>
      <c r="DD25" s="48">
        <v>7.86</v>
      </c>
      <c r="DE25" s="53">
        <v>2558</v>
      </c>
      <c r="DF25" s="153"/>
      <c r="DG25" s="53">
        <v>3952</v>
      </c>
      <c r="DH25" s="53">
        <v>5304</v>
      </c>
      <c r="DI25" s="52">
        <v>19.5</v>
      </c>
      <c r="DJ25" s="52">
        <v>24.5</v>
      </c>
      <c r="DK25" s="53">
        <v>6962</v>
      </c>
      <c r="DL25" s="141">
        <f t="shared" si="41"/>
        <v>0.37366208249160643</v>
      </c>
      <c r="DM25" s="142">
        <f t="shared" si="42"/>
        <v>1.4173716864072194</v>
      </c>
      <c r="DN25" s="142">
        <f t="shared" si="43"/>
        <v>5.5118335702344483</v>
      </c>
      <c r="DO25" s="118">
        <f t="shared" si="14"/>
        <v>0.91863892837240801</v>
      </c>
      <c r="DP25" s="143">
        <f t="shared" si="44"/>
        <v>27702.475523998339</v>
      </c>
      <c r="DQ25" s="144">
        <f t="shared" si="45"/>
        <v>0.67256832364522134</v>
      </c>
      <c r="DR25" s="145">
        <f t="shared" si="46"/>
        <v>23564.252160265572</v>
      </c>
      <c r="DS25" s="146">
        <f t="shared" si="47"/>
        <v>0.78344056891296987</v>
      </c>
      <c r="DT25" s="53">
        <v>3606</v>
      </c>
      <c r="DU25" s="74"/>
      <c r="DV25" s="157">
        <v>7.88</v>
      </c>
      <c r="DW25" s="153">
        <v>2886</v>
      </c>
      <c r="DX25" s="53"/>
      <c r="DY25" s="153">
        <v>3870</v>
      </c>
      <c r="DZ25" s="153">
        <v>5808</v>
      </c>
      <c r="EA25" s="152">
        <v>16.8</v>
      </c>
      <c r="EB25" s="128">
        <v>25.4</v>
      </c>
      <c r="EC25" s="53">
        <v>13060</v>
      </c>
      <c r="ED25" s="141">
        <f t="shared" si="80"/>
        <v>0.73518242077470908</v>
      </c>
      <c r="EE25" s="142">
        <f t="shared" si="48"/>
        <v>1.3937881308929563</v>
      </c>
      <c r="EF25" s="142">
        <f t="shared" si="91"/>
        <v>5.6050964056022057</v>
      </c>
      <c r="EG25" s="118">
        <f t="shared" si="15"/>
        <v>0.93418273426703424</v>
      </c>
      <c r="EH25" s="143">
        <f t="shared" si="81"/>
        <v>28171.214534556686</v>
      </c>
      <c r="EI25" s="144">
        <f t="shared" si="82"/>
        <v>0.63058333934327948</v>
      </c>
      <c r="EJ25" s="145">
        <f t="shared" si="83"/>
        <v>23962.970470929962</v>
      </c>
      <c r="EK25" s="146">
        <f t="shared" si="84"/>
        <v>0.75567219776498473</v>
      </c>
      <c r="EL25" s="64">
        <v>3601</v>
      </c>
      <c r="EM25" s="56"/>
      <c r="EN25" s="52">
        <v>7.89</v>
      </c>
      <c r="EO25" s="53">
        <v>2791</v>
      </c>
      <c r="EP25" s="134"/>
      <c r="EQ25" s="135">
        <v>3890</v>
      </c>
      <c r="ER25" s="53">
        <v>5382</v>
      </c>
      <c r="ES25" s="52">
        <v>16.8</v>
      </c>
      <c r="ET25" s="52">
        <v>37.299999999999997</v>
      </c>
      <c r="EU25" s="53">
        <v>4818</v>
      </c>
      <c r="EV25" s="141">
        <f t="shared" si="50"/>
        <v>0.26645633391432155</v>
      </c>
      <c r="EW25" s="142">
        <f t="shared" si="51"/>
        <v>1.3957234101638434</v>
      </c>
      <c r="EX25" s="142">
        <f t="shared" si="52"/>
        <v>5.5973245026548932</v>
      </c>
      <c r="EY25" s="118">
        <f t="shared" si="16"/>
        <v>0.93288741710914891</v>
      </c>
      <c r="EZ25" s="143">
        <f t="shared" si="53"/>
        <v>28132.152950343494</v>
      </c>
      <c r="FA25" s="144">
        <f t="shared" si="54"/>
        <v>0.64274362443073219</v>
      </c>
      <c r="FB25" s="145">
        <f t="shared" si="55"/>
        <v>23929.743945041264</v>
      </c>
      <c r="FC25" s="146">
        <f t="shared" si="56"/>
        <v>0.76371486623772433</v>
      </c>
      <c r="FD25" s="64">
        <v>3672</v>
      </c>
      <c r="FE25" s="56"/>
      <c r="FF25" s="52">
        <v>7.8</v>
      </c>
      <c r="FG25" s="53">
        <v>2565</v>
      </c>
      <c r="FH25" s="134"/>
      <c r="FI25" s="135">
        <v>3929</v>
      </c>
      <c r="FJ25" s="53">
        <v>3978</v>
      </c>
      <c r="FK25" s="52">
        <v>18.5</v>
      </c>
      <c r="FL25" s="52">
        <v>28.2</v>
      </c>
      <c r="FM25" s="53">
        <v>8341</v>
      </c>
      <c r="FN25" s="141">
        <f t="shared" si="57"/>
        <v>0.43289060473001484</v>
      </c>
      <c r="FO25" s="142">
        <f t="shared" si="58"/>
        <v>1.3687363834422659</v>
      </c>
      <c r="FP25" s="142">
        <f t="shared" si="59"/>
        <v>5.707685524506739</v>
      </c>
      <c r="FQ25" s="118">
        <f t="shared" si="17"/>
        <v>0.95128092075112314</v>
      </c>
      <c r="FR25" s="143">
        <f t="shared" si="60"/>
        <v>28686.827446170872</v>
      </c>
      <c r="FS25" s="144">
        <f t="shared" si="61"/>
        <v>0.67167230263877753</v>
      </c>
      <c r="FT25" s="145">
        <f t="shared" si="62"/>
        <v>24401.560612660796</v>
      </c>
      <c r="FU25" s="146">
        <f t="shared" si="63"/>
        <v>0.78284795123603113</v>
      </c>
      <c r="FV25" s="64">
        <v>3688</v>
      </c>
      <c r="FW25" s="73"/>
      <c r="FX25" s="52">
        <v>7.87</v>
      </c>
      <c r="FY25" s="53">
        <v>2497</v>
      </c>
      <c r="FZ25" s="134"/>
      <c r="GA25" s="135">
        <v>3960</v>
      </c>
      <c r="GB25" s="53">
        <v>5424</v>
      </c>
      <c r="GC25" s="52">
        <v>18.899999999999999</v>
      </c>
      <c r="GD25" s="52">
        <v>27.5</v>
      </c>
      <c r="GE25" s="53">
        <v>10073</v>
      </c>
      <c r="GF25" s="141">
        <f t="shared" si="64"/>
        <v>0.51385284326626723</v>
      </c>
      <c r="GG25" s="142">
        <f t="shared" si="65"/>
        <v>1.3627982646420824</v>
      </c>
      <c r="GH25" s="142">
        <f t="shared" si="66"/>
        <v>5.7325556139381408</v>
      </c>
      <c r="GI25" s="118">
        <f t="shared" si="18"/>
        <v>0.95542593565635681</v>
      </c>
      <c r="GJ25" s="143">
        <f t="shared" si="67"/>
        <v>28811.824515653097</v>
      </c>
      <c r="GK25" s="144">
        <f t="shared" si="68"/>
        <v>0.68037650670137517</v>
      </c>
      <c r="GL25" s="145">
        <f t="shared" si="69"/>
        <v>24507.88549550463</v>
      </c>
      <c r="GM25" s="146">
        <f t="shared" si="70"/>
        <v>0.78860480866914995</v>
      </c>
      <c r="GN25" s="166">
        <v>2668</v>
      </c>
      <c r="GO25" s="97">
        <f t="shared" si="19"/>
        <v>2730.5689981096407</v>
      </c>
      <c r="GP25" s="53"/>
      <c r="GQ25" s="53"/>
      <c r="GR25" s="102">
        <f t="shared" si="20"/>
        <v>1</v>
      </c>
      <c r="GS25" s="53"/>
      <c r="GT25" s="102">
        <f t="shared" si="21"/>
        <v>1</v>
      </c>
      <c r="GU25" s="53"/>
      <c r="GV25" s="102"/>
      <c r="GW25" s="170"/>
      <c r="GX25" s="102"/>
      <c r="GY25" s="170"/>
      <c r="GZ25" s="102"/>
      <c r="HA25" s="102"/>
      <c r="HB25" s="102"/>
      <c r="HC25" s="102"/>
      <c r="HD25" s="102"/>
      <c r="HE25" s="177"/>
      <c r="HF25" s="178"/>
      <c r="HG25" s="102"/>
      <c r="HH25" s="177"/>
      <c r="HI25" s="64">
        <v>3128</v>
      </c>
      <c r="HJ25" s="53">
        <v>3058</v>
      </c>
      <c r="HK25" s="53">
        <v>3998</v>
      </c>
      <c r="HL25" s="77">
        <f t="shared" si="76"/>
        <v>1460</v>
      </c>
      <c r="HM25" s="77">
        <f t="shared" si="71"/>
        <v>24377.599999999999</v>
      </c>
      <c r="HN25" s="52"/>
      <c r="HO25" s="183"/>
      <c r="HP25" s="53">
        <v>577</v>
      </c>
      <c r="HQ25" s="186"/>
      <c r="HR25" s="186"/>
      <c r="HS25" s="186"/>
      <c r="HT25" s="53">
        <v>3488</v>
      </c>
      <c r="HU25" s="153"/>
      <c r="HV25" s="186"/>
      <c r="HW25" s="186"/>
      <c r="HX25" s="186"/>
      <c r="HY25" s="186"/>
      <c r="HZ25" s="189">
        <v>98</v>
      </c>
      <c r="IA25" s="128"/>
      <c r="IB25" s="190">
        <v>270</v>
      </c>
      <c r="IC25" s="191"/>
      <c r="ID25" s="191">
        <v>123</v>
      </c>
      <c r="IE25" s="192">
        <v>0.77</v>
      </c>
      <c r="IF25" s="192">
        <v>3.05</v>
      </c>
      <c r="IG25" s="192">
        <v>1.27</v>
      </c>
      <c r="IH25" s="97">
        <f t="shared" si="72"/>
        <v>33397.356</v>
      </c>
      <c r="II25" s="97">
        <f t="shared" si="77"/>
        <v>3119.2861458782909</v>
      </c>
      <c r="IJ25" s="202">
        <f t="shared" si="78"/>
        <v>1.4639145073927682</v>
      </c>
      <c r="IK25" s="202">
        <f t="shared" si="85"/>
        <v>2.1307843662494608</v>
      </c>
      <c r="IL25" s="202">
        <f t="shared" si="22"/>
        <v>0.64118260075371336</v>
      </c>
      <c r="IM25" s="203"/>
      <c r="IN25" s="204">
        <f t="shared" si="23"/>
        <v>0.89880059970014992</v>
      </c>
      <c r="IO25" s="186"/>
      <c r="IP25" s="186"/>
      <c r="IQ25" s="153">
        <v>2049</v>
      </c>
      <c r="IR25" s="153"/>
      <c r="IS25" s="128"/>
      <c r="IT25" s="128"/>
      <c r="IU25" s="128"/>
      <c r="IV25" s="128"/>
      <c r="IW25" s="189">
        <v>0.95</v>
      </c>
      <c r="IX25" s="189"/>
      <c r="IY25" s="48">
        <v>8.83</v>
      </c>
      <c r="IZ25" s="52">
        <v>161</v>
      </c>
      <c r="JA25" s="128">
        <v>2.63</v>
      </c>
      <c r="JB25" s="128">
        <v>3.86</v>
      </c>
      <c r="JC25" s="128">
        <v>173</v>
      </c>
      <c r="JD25" s="97">
        <f t="shared" si="24"/>
        <v>3623.94</v>
      </c>
      <c r="JE25" s="210">
        <f t="shared" si="74"/>
        <v>0.83445090150499179</v>
      </c>
      <c r="JF25" s="210">
        <f t="shared" si="25"/>
        <v>0.32356607142857141</v>
      </c>
      <c r="JG25" s="210">
        <f t="shared" si="26"/>
        <v>5.8515477504947816E-2</v>
      </c>
      <c r="JH25" s="203"/>
      <c r="JI25" s="203">
        <f t="shared" si="27"/>
        <v>0.40370370370370368</v>
      </c>
      <c r="JJ25" s="212">
        <f t="shared" si="75"/>
        <v>2.469151880188833</v>
      </c>
      <c r="JK25" s="203">
        <f t="shared" si="28"/>
        <v>0.98636979343040976</v>
      </c>
      <c r="JL25" s="53">
        <v>15238</v>
      </c>
      <c r="JM25" s="213">
        <v>8.51</v>
      </c>
      <c r="JN25" s="214">
        <v>18</v>
      </c>
      <c r="JO25" s="213">
        <v>4.24</v>
      </c>
      <c r="JP25" s="213">
        <v>2.94</v>
      </c>
      <c r="JQ25" s="213">
        <v>0.79</v>
      </c>
      <c r="JR25" s="214">
        <v>206</v>
      </c>
      <c r="JS25" s="213">
        <v>0.26</v>
      </c>
      <c r="JT25" s="222"/>
    </row>
    <row r="26" spans="1:280" s="25" customFormat="1" ht="15" customHeight="1">
      <c r="A26" s="50">
        <v>43443</v>
      </c>
      <c r="B26" s="57">
        <v>240</v>
      </c>
      <c r="C26" s="52">
        <v>240</v>
      </c>
      <c r="D26" s="58">
        <v>47239</v>
      </c>
      <c r="E26" s="59">
        <v>9.81</v>
      </c>
      <c r="F26" s="58">
        <v>734</v>
      </c>
      <c r="G26" s="60">
        <v>0.19</v>
      </c>
      <c r="H26" s="60" t="s">
        <v>125</v>
      </c>
      <c r="I26" s="66">
        <v>62</v>
      </c>
      <c r="J26" s="67"/>
      <c r="K26" s="58">
        <v>1518</v>
      </c>
      <c r="L26" s="59">
        <v>5.8</v>
      </c>
      <c r="M26" s="58">
        <v>11054</v>
      </c>
      <c r="N26" s="58">
        <v>3002</v>
      </c>
      <c r="O26" s="68">
        <v>5.09</v>
      </c>
      <c r="P26" s="68">
        <v>3.33</v>
      </c>
      <c r="Q26" s="75">
        <v>25.3</v>
      </c>
      <c r="R26" s="76">
        <v>20.5</v>
      </c>
      <c r="S26" s="67">
        <v>7616</v>
      </c>
      <c r="T26" s="58">
        <v>5261</v>
      </c>
      <c r="U26" s="60"/>
      <c r="V26" s="60">
        <v>29.4</v>
      </c>
      <c r="W26" s="60">
        <v>13.5</v>
      </c>
      <c r="X26" s="60">
        <v>11.6</v>
      </c>
      <c r="Y26" s="58">
        <v>576</v>
      </c>
      <c r="Z26" s="58">
        <v>21245</v>
      </c>
      <c r="AA26" s="60"/>
      <c r="AB26" s="60"/>
      <c r="AC26" s="58">
        <f t="shared" si="29"/>
        <v>8192</v>
      </c>
      <c r="AD26" s="60"/>
      <c r="AE26" s="60"/>
      <c r="AF26" s="60"/>
      <c r="AG26" s="60"/>
      <c r="AH26" s="66"/>
      <c r="AI26" s="80"/>
      <c r="AJ26" s="60"/>
      <c r="AK26" s="60"/>
      <c r="AL26" s="59">
        <v>7.71</v>
      </c>
      <c r="AM26" s="58">
        <v>155978</v>
      </c>
      <c r="AN26" s="60">
        <v>1.83</v>
      </c>
      <c r="AO26" s="60">
        <v>0.19</v>
      </c>
      <c r="AP26" s="58">
        <v>2354</v>
      </c>
      <c r="AQ26" s="88"/>
      <c r="AR26" s="86">
        <f t="shared" si="30"/>
        <v>13353</v>
      </c>
      <c r="AS26" s="58"/>
      <c r="AT26" s="89">
        <v>13353</v>
      </c>
      <c r="AU26" s="58">
        <f t="shared" si="92"/>
        <v>12113</v>
      </c>
      <c r="AV26" s="58">
        <v>500</v>
      </c>
      <c r="AW26" s="58">
        <v>240</v>
      </c>
      <c r="AX26" s="58">
        <v>500</v>
      </c>
      <c r="AY26" s="98">
        <v>0</v>
      </c>
      <c r="AZ26" s="96">
        <v>4.93</v>
      </c>
      <c r="BA26" s="53">
        <v>4478</v>
      </c>
      <c r="BB26" s="52">
        <v>62</v>
      </c>
      <c r="BC26" s="58">
        <v>13070</v>
      </c>
      <c r="BD26" s="97">
        <f t="shared" si="0"/>
        <v>8886.5509999999995</v>
      </c>
      <c r="BE26" s="102">
        <f t="shared" si="1"/>
        <v>0.67991973986227994</v>
      </c>
      <c r="BF26" s="58">
        <v>5198</v>
      </c>
      <c r="BG26" s="97">
        <f t="shared" si="2"/>
        <v>5546.2659999999996</v>
      </c>
      <c r="BH26" s="102">
        <f t="shared" si="3"/>
        <v>0.42435087987758224</v>
      </c>
      <c r="BI26" s="58">
        <v>471</v>
      </c>
      <c r="BJ26" s="97">
        <f t="shared" si="4"/>
        <v>926.45699999999999</v>
      </c>
      <c r="BK26" s="102">
        <f t="shared" si="5"/>
        <v>7.088423871461362E-2</v>
      </c>
      <c r="BL26" s="103">
        <v>608</v>
      </c>
      <c r="BM26" s="97">
        <f t="shared" si="6"/>
        <v>878.56000000000006</v>
      </c>
      <c r="BN26" s="102">
        <f t="shared" si="7"/>
        <v>6.7219586840091813E-2</v>
      </c>
      <c r="BO26" s="58">
        <v>746</v>
      </c>
      <c r="BP26" s="97">
        <f t="shared" si="8"/>
        <v>1535.2679999999998</v>
      </c>
      <c r="BQ26" s="102">
        <f t="shared" si="9"/>
        <v>0.11746503442999233</v>
      </c>
      <c r="BR26" s="58">
        <v>0</v>
      </c>
      <c r="BS26" s="105">
        <f t="shared" si="10"/>
        <v>0</v>
      </c>
      <c r="BT26" s="102">
        <f t="shared" si="11"/>
        <v>0</v>
      </c>
      <c r="BU26" s="60">
        <v>7.9</v>
      </c>
      <c r="BV26" s="59">
        <v>9.32</v>
      </c>
      <c r="BW26" s="66">
        <v>121</v>
      </c>
      <c r="BX26" s="117">
        <f t="shared" si="32"/>
        <v>158316.91</v>
      </c>
      <c r="BY26" s="118">
        <f t="shared" si="33"/>
        <v>1.0554460666666667</v>
      </c>
      <c r="BZ26" s="121">
        <v>46.8</v>
      </c>
      <c r="CA26" s="57"/>
      <c r="CB26" s="60"/>
      <c r="CC26" s="129">
        <v>8498</v>
      </c>
      <c r="CD26" s="77">
        <f t="shared" si="34"/>
        <v>8818.233903792785</v>
      </c>
      <c r="CE26" s="77">
        <f t="shared" si="12"/>
        <v>21620</v>
      </c>
      <c r="CF26" s="77">
        <f t="shared" si="35"/>
        <v>12113</v>
      </c>
      <c r="CG26" s="77">
        <f t="shared" si="36"/>
        <v>504.70833333333331</v>
      </c>
      <c r="CH26" s="77">
        <f t="shared" si="13"/>
        <v>9507</v>
      </c>
      <c r="CI26" s="130">
        <f t="shared" si="37"/>
        <v>396.125</v>
      </c>
      <c r="CJ26" s="67">
        <v>3532</v>
      </c>
      <c r="CK26" s="136"/>
      <c r="CL26" s="60">
        <v>8.02</v>
      </c>
      <c r="CM26" s="58">
        <v>3855</v>
      </c>
      <c r="CN26" s="137"/>
      <c r="CO26" s="138">
        <v>4514</v>
      </c>
      <c r="CP26" s="58">
        <v>5994</v>
      </c>
      <c r="CQ26" s="60">
        <v>18.3</v>
      </c>
      <c r="CR26" s="60">
        <v>31.9</v>
      </c>
      <c r="CS26" s="58">
        <v>3785</v>
      </c>
      <c r="CT26" s="141">
        <f t="shared" si="86"/>
        <v>0.21591382248942481</v>
      </c>
      <c r="CU26" s="142">
        <f t="shared" si="38"/>
        <v>1.4229898074745186</v>
      </c>
      <c r="CV26" s="142">
        <f t="shared" si="39"/>
        <v>6.1969761536402936</v>
      </c>
      <c r="CW26" s="118">
        <f t="shared" si="40"/>
        <v>1.032829358940049</v>
      </c>
      <c r="CX26" s="143">
        <f t="shared" si="87"/>
        <v>31146.002148196116</v>
      </c>
      <c r="CY26" s="144">
        <f t="shared" si="88"/>
        <v>0.56283763369647777</v>
      </c>
      <c r="CZ26" s="145">
        <f t="shared" si="89"/>
        <v>25863.798617946344</v>
      </c>
      <c r="DA26" s="146">
        <f t="shared" si="90"/>
        <v>0.70504973221117062</v>
      </c>
      <c r="DB26" s="67">
        <v>3598</v>
      </c>
      <c r="DC26" s="75"/>
      <c r="DD26" s="59">
        <v>7.98</v>
      </c>
      <c r="DE26" s="58">
        <v>3323</v>
      </c>
      <c r="DF26" s="58">
        <v>25.4</v>
      </c>
      <c r="DG26" s="58">
        <v>3989</v>
      </c>
      <c r="DH26" s="58">
        <v>4380</v>
      </c>
      <c r="DI26" s="60">
        <v>20.2</v>
      </c>
      <c r="DJ26" s="60">
        <v>25.4</v>
      </c>
      <c r="DK26" s="58">
        <v>6895</v>
      </c>
      <c r="DL26" s="141">
        <f t="shared" si="41"/>
        <v>0.34872808801254324</v>
      </c>
      <c r="DM26" s="142">
        <f t="shared" si="42"/>
        <v>1.3968871595330739</v>
      </c>
      <c r="DN26" s="142">
        <f t="shared" si="43"/>
        <v>6.3127746887875924</v>
      </c>
      <c r="DO26" s="118">
        <f t="shared" si="14"/>
        <v>1.0521291147979321</v>
      </c>
      <c r="DP26" s="143">
        <f t="shared" si="44"/>
        <v>31728.00558584644</v>
      </c>
      <c r="DQ26" s="144">
        <f t="shared" si="45"/>
        <v>0.62316717426028423</v>
      </c>
      <c r="DR26" s="145">
        <f t="shared" si="46"/>
        <v>26347.097233117485</v>
      </c>
      <c r="DS26" s="146">
        <f t="shared" si="47"/>
        <v>0.74575363427697017</v>
      </c>
      <c r="DT26" s="58">
        <v>3626</v>
      </c>
      <c r="DU26" s="75"/>
      <c r="DV26" s="59">
        <v>7.97</v>
      </c>
      <c r="DW26" s="58">
        <v>3361</v>
      </c>
      <c r="DX26" s="58"/>
      <c r="DY26" s="58">
        <v>3833</v>
      </c>
      <c r="DZ26" s="58">
        <v>5240</v>
      </c>
      <c r="EA26" s="75">
        <v>17</v>
      </c>
      <c r="EB26" s="60">
        <v>33.799999999999997</v>
      </c>
      <c r="EC26" s="58">
        <v>14699</v>
      </c>
      <c r="ED26" s="141">
        <f t="shared" si="80"/>
        <v>0.74282655637072847</v>
      </c>
      <c r="EE26" s="142">
        <f t="shared" si="48"/>
        <v>1.386100386100386</v>
      </c>
      <c r="EF26" s="142">
        <f t="shared" si="91"/>
        <v>6.3619013400622038</v>
      </c>
      <c r="EG26" s="118">
        <f t="shared" si="15"/>
        <v>1.0603168900103672</v>
      </c>
      <c r="EH26" s="143">
        <f t="shared" si="81"/>
        <v>31974.916135152638</v>
      </c>
      <c r="EI26" s="144">
        <f t="shared" si="82"/>
        <v>0.61885792136286955</v>
      </c>
      <c r="EJ26" s="145">
        <f t="shared" si="83"/>
        <v>26552.133009250694</v>
      </c>
      <c r="EK26" s="146">
        <f t="shared" si="84"/>
        <v>0.74284621270084161</v>
      </c>
      <c r="EL26" s="67">
        <v>3576</v>
      </c>
      <c r="EM26" s="136"/>
      <c r="EN26" s="60">
        <v>7.41</v>
      </c>
      <c r="EO26" s="58">
        <v>3293</v>
      </c>
      <c r="EP26" s="137"/>
      <c r="EQ26" s="138">
        <v>3930</v>
      </c>
      <c r="ER26" s="58">
        <v>5496</v>
      </c>
      <c r="ES26" s="60">
        <v>19.7</v>
      </c>
      <c r="ET26" s="60">
        <v>33.700000000000003</v>
      </c>
      <c r="EU26" s="58">
        <v>4764</v>
      </c>
      <c r="EV26" s="141">
        <f t="shared" si="50"/>
        <v>0.24111463664663593</v>
      </c>
      <c r="EW26" s="142">
        <f t="shared" si="51"/>
        <v>1.4054809843400446</v>
      </c>
      <c r="EX26" s="142">
        <f t="shared" si="52"/>
        <v>6.2741751770718261</v>
      </c>
      <c r="EY26" s="118">
        <f t="shared" si="16"/>
        <v>1.0456958628453044</v>
      </c>
      <c r="EZ26" s="143">
        <f t="shared" si="53"/>
        <v>31534.004439962999</v>
      </c>
      <c r="FA26" s="144">
        <f t="shared" si="54"/>
        <v>0.62656921602140114</v>
      </c>
      <c r="FB26" s="145">
        <f t="shared" si="55"/>
        <v>26185.997694727102</v>
      </c>
      <c r="FC26" s="146">
        <f t="shared" si="56"/>
        <v>0.7480489671002295</v>
      </c>
      <c r="FD26" s="67">
        <v>3643</v>
      </c>
      <c r="FE26" s="136"/>
      <c r="FF26" s="60">
        <v>8</v>
      </c>
      <c r="FG26" s="58">
        <v>3142</v>
      </c>
      <c r="FH26" s="137"/>
      <c r="FI26" s="138">
        <v>4001</v>
      </c>
      <c r="FJ26" s="58">
        <v>5496</v>
      </c>
      <c r="FK26" s="60">
        <v>19.899999999999999</v>
      </c>
      <c r="FL26" s="60">
        <v>32.4</v>
      </c>
      <c r="FM26" s="58">
        <v>8011</v>
      </c>
      <c r="FN26" s="141">
        <f t="shared" si="57"/>
        <v>0.38740683360305805</v>
      </c>
      <c r="FO26" s="142">
        <f t="shared" si="58"/>
        <v>1.3796321712874005</v>
      </c>
      <c r="FP26" s="142">
        <f t="shared" si="59"/>
        <v>6.3917282354789329</v>
      </c>
      <c r="FQ26" s="118">
        <f t="shared" si="17"/>
        <v>1.0652880392464887</v>
      </c>
      <c r="FR26" s="143">
        <f t="shared" si="60"/>
        <v>32124.826111517115</v>
      </c>
      <c r="FS26" s="144">
        <f t="shared" si="61"/>
        <v>0.64369282621902291</v>
      </c>
      <c r="FT26" s="145">
        <f t="shared" si="62"/>
        <v>26676.619016188713</v>
      </c>
      <c r="FU26" s="146">
        <f t="shared" si="63"/>
        <v>0.75960214231063505</v>
      </c>
      <c r="FV26" s="67">
        <v>3645</v>
      </c>
      <c r="FW26" s="160"/>
      <c r="FX26" s="60">
        <v>7.97</v>
      </c>
      <c r="FY26" s="58">
        <v>3157</v>
      </c>
      <c r="FZ26" s="137"/>
      <c r="GA26" s="138">
        <v>3904</v>
      </c>
      <c r="GB26" s="58">
        <v>3870</v>
      </c>
      <c r="GC26" s="60">
        <v>20.399999999999999</v>
      </c>
      <c r="GD26" s="60">
        <v>32</v>
      </c>
      <c r="GE26" s="58">
        <v>9667</v>
      </c>
      <c r="GF26" s="141">
        <f t="shared" si="64"/>
        <v>0.4684714048818116</v>
      </c>
      <c r="GG26" s="142">
        <f t="shared" si="65"/>
        <v>1.3788751714677641</v>
      </c>
      <c r="GH26" s="142">
        <f t="shared" si="66"/>
        <v>6.3952372819985479</v>
      </c>
      <c r="GI26" s="118">
        <f t="shared" si="18"/>
        <v>1.0658728803330912</v>
      </c>
      <c r="GJ26" s="143">
        <f t="shared" si="67"/>
        <v>32142.4625793247</v>
      </c>
      <c r="GK26" s="144">
        <f t="shared" si="68"/>
        <v>0.64199180533846445</v>
      </c>
      <c r="GL26" s="145">
        <f t="shared" si="69"/>
        <v>26691.26442876966</v>
      </c>
      <c r="GM26" s="146">
        <f t="shared" si="70"/>
        <v>0.75845447589900539</v>
      </c>
      <c r="GN26" s="167">
        <v>3401</v>
      </c>
      <c r="GO26" s="97">
        <f t="shared" si="19"/>
        <v>3352.837141535615</v>
      </c>
      <c r="GP26" s="58"/>
      <c r="GQ26" s="58"/>
      <c r="GR26" s="102">
        <f t="shared" si="20"/>
        <v>1</v>
      </c>
      <c r="GS26" s="58"/>
      <c r="GT26" s="102">
        <f t="shared" si="21"/>
        <v>1</v>
      </c>
      <c r="GU26" s="58"/>
      <c r="GV26" s="102"/>
      <c r="GW26" s="170"/>
      <c r="GX26" s="102"/>
      <c r="GY26" s="170"/>
      <c r="GZ26" s="102"/>
      <c r="HA26" s="102"/>
      <c r="HB26" s="102"/>
      <c r="HC26" s="102"/>
      <c r="HD26" s="102"/>
      <c r="HE26" s="177"/>
      <c r="HF26" s="178"/>
      <c r="HG26" s="102"/>
      <c r="HH26" s="177"/>
      <c r="HI26" s="67">
        <v>4062</v>
      </c>
      <c r="HJ26" s="58">
        <v>3424</v>
      </c>
      <c r="HK26" s="58">
        <v>3668</v>
      </c>
      <c r="HL26" s="77">
        <f t="shared" si="76"/>
        <v>1480</v>
      </c>
      <c r="HM26" s="77">
        <f t="shared" si="71"/>
        <v>27544.16</v>
      </c>
      <c r="HN26" s="60"/>
      <c r="HO26" s="60"/>
      <c r="HP26" s="58">
        <v>954</v>
      </c>
      <c r="HQ26" s="136"/>
      <c r="HR26" s="136"/>
      <c r="HS26" s="136"/>
      <c r="HT26" s="58">
        <v>3698</v>
      </c>
      <c r="HU26" s="58">
        <v>3800</v>
      </c>
      <c r="HV26" s="136"/>
      <c r="HW26" s="136"/>
      <c r="HX26" s="136"/>
      <c r="HY26" s="136"/>
      <c r="HZ26" s="193">
        <v>97</v>
      </c>
      <c r="IA26" s="60"/>
      <c r="IB26" s="194">
        <v>317</v>
      </c>
      <c r="IC26" s="195"/>
      <c r="ID26" s="195"/>
      <c r="IE26" s="196"/>
      <c r="IF26" s="196"/>
      <c r="IG26" s="196"/>
      <c r="IH26" s="97">
        <f t="shared" si="72"/>
        <v>42608.233</v>
      </c>
      <c r="II26" s="97">
        <f t="shared" si="77"/>
        <v>3899.7753921781245</v>
      </c>
      <c r="IJ26" s="202">
        <f t="shared" si="78"/>
        <v>1.4713455455013611</v>
      </c>
      <c r="IK26" s="202">
        <f t="shared" si="85"/>
        <v>2.6504823452938622</v>
      </c>
      <c r="IL26" s="202">
        <f t="shared" si="22"/>
        <v>0.78244803753607384</v>
      </c>
      <c r="IM26" s="205"/>
      <c r="IN26" s="204">
        <f t="shared" si="23"/>
        <v>0.9067921199647162</v>
      </c>
      <c r="IO26" s="136"/>
      <c r="IP26" s="136"/>
      <c r="IQ26" s="58">
        <v>2222</v>
      </c>
      <c r="IR26" s="58"/>
      <c r="IS26" s="60"/>
      <c r="IT26" s="60"/>
      <c r="IU26" s="60"/>
      <c r="IV26" s="60"/>
      <c r="IW26" s="193">
        <v>0.93</v>
      </c>
      <c r="IX26" s="193"/>
      <c r="IY26" s="59"/>
      <c r="IZ26" s="60">
        <v>203</v>
      </c>
      <c r="JA26" s="60"/>
      <c r="JB26" s="60"/>
      <c r="JC26" s="60"/>
      <c r="JD26" s="97">
        <f t="shared" si="24"/>
        <v>4232.9009999999998</v>
      </c>
      <c r="JE26" s="210">
        <f t="shared" si="74"/>
        <v>0.83876282483337072</v>
      </c>
      <c r="JF26" s="210">
        <f t="shared" si="25"/>
        <v>0.3779375892857143</v>
      </c>
      <c r="JG26" s="211">
        <f t="shared" si="26"/>
        <v>5.6557203644082725E-2</v>
      </c>
      <c r="JH26" s="205"/>
      <c r="JI26" s="205">
        <f t="shared" si="27"/>
        <v>0.35962145110410093</v>
      </c>
      <c r="JJ26" s="215">
        <f t="shared" si="75"/>
        <v>2.469151880188833</v>
      </c>
      <c r="JK26" s="205">
        <f t="shared" si="28"/>
        <v>0.98446824789594489</v>
      </c>
      <c r="JL26" s="58">
        <v>15743</v>
      </c>
      <c r="JM26" s="216">
        <v>8.8699999999999992</v>
      </c>
      <c r="JN26" s="217">
        <v>90</v>
      </c>
      <c r="JO26" s="216">
        <v>2.82</v>
      </c>
      <c r="JP26" s="216">
        <v>3.26</v>
      </c>
      <c r="JQ26" s="216">
        <v>1.76</v>
      </c>
      <c r="JR26" s="217">
        <v>293</v>
      </c>
      <c r="JS26" s="216">
        <v>0.36</v>
      </c>
      <c r="JT26" s="223"/>
    </row>
    <row r="27" spans="1:280" s="25" customFormat="1" ht="15" customHeight="1">
      <c r="A27" s="50">
        <v>43444</v>
      </c>
      <c r="B27" s="51">
        <v>240</v>
      </c>
      <c r="C27" s="52">
        <v>240</v>
      </c>
      <c r="D27" s="53">
        <v>45815</v>
      </c>
      <c r="E27" s="48">
        <v>9.9600000000000009</v>
      </c>
      <c r="F27" s="53">
        <v>878</v>
      </c>
      <c r="G27" s="52">
        <v>1.73</v>
      </c>
      <c r="H27" s="52">
        <v>1.1399999999999999</v>
      </c>
      <c r="I27" s="61">
        <v>61.6</v>
      </c>
      <c r="J27" s="64"/>
      <c r="K27" s="53">
        <v>1448</v>
      </c>
      <c r="L27" s="48">
        <v>11.6</v>
      </c>
      <c r="M27" s="53">
        <v>10205</v>
      </c>
      <c r="N27" s="53">
        <v>3932</v>
      </c>
      <c r="O27" s="65">
        <v>0.03</v>
      </c>
      <c r="P27" s="65">
        <v>0.06</v>
      </c>
      <c r="Q27" s="74">
        <v>54.5</v>
      </c>
      <c r="R27" s="70">
        <v>42.3</v>
      </c>
      <c r="S27" s="64">
        <v>2841</v>
      </c>
      <c r="T27" s="53">
        <v>5900</v>
      </c>
      <c r="U27" s="52">
        <v>3.31</v>
      </c>
      <c r="V27" s="52">
        <v>31.3</v>
      </c>
      <c r="W27" s="52">
        <v>13.1</v>
      </c>
      <c r="X27" s="52">
        <v>11.3</v>
      </c>
      <c r="Y27" s="53">
        <v>598</v>
      </c>
      <c r="Z27" s="53">
        <v>6110</v>
      </c>
      <c r="AA27" s="52"/>
      <c r="AB27" s="52"/>
      <c r="AC27" s="77">
        <f t="shared" si="29"/>
        <v>3439</v>
      </c>
      <c r="AD27" s="52"/>
      <c r="AE27" s="52"/>
      <c r="AF27" s="52"/>
      <c r="AG27" s="52"/>
      <c r="AH27" s="61"/>
      <c r="AI27" s="79"/>
      <c r="AJ27" s="52"/>
      <c r="AK27" s="52"/>
      <c r="AL27" s="48">
        <v>9.3000000000000007</v>
      </c>
      <c r="AM27" s="53">
        <v>138898</v>
      </c>
      <c r="AN27" s="52">
        <v>3.45</v>
      </c>
      <c r="AO27" s="52">
        <v>0.33</v>
      </c>
      <c r="AP27" s="53">
        <v>2217</v>
      </c>
      <c r="AQ27" s="83"/>
      <c r="AR27" s="86">
        <f t="shared" si="30"/>
        <v>12974</v>
      </c>
      <c r="AS27" s="53"/>
      <c r="AT27" s="87">
        <v>12974</v>
      </c>
      <c r="AU27" s="53">
        <f t="shared" si="92"/>
        <v>11688</v>
      </c>
      <c r="AV27" s="53">
        <v>523</v>
      </c>
      <c r="AW27" s="53">
        <v>240</v>
      </c>
      <c r="AX27" s="53">
        <v>523</v>
      </c>
      <c r="AY27" s="95">
        <v>0</v>
      </c>
      <c r="AZ27" s="96">
        <v>4.93</v>
      </c>
      <c r="BA27" s="53">
        <v>4478</v>
      </c>
      <c r="BB27" s="52">
        <v>62</v>
      </c>
      <c r="BC27" s="53">
        <v>12766</v>
      </c>
      <c r="BD27" s="97">
        <f t="shared" si="0"/>
        <v>9386.2608799999998</v>
      </c>
      <c r="BE27" s="102">
        <f t="shared" si="1"/>
        <v>0.73525465141782864</v>
      </c>
      <c r="BF27" s="53">
        <v>5480</v>
      </c>
      <c r="BG27" s="97">
        <f t="shared" si="2"/>
        <v>5847.16</v>
      </c>
      <c r="BH27" s="102">
        <f t="shared" si="3"/>
        <v>0.45802600657997805</v>
      </c>
      <c r="BI27" s="53">
        <v>440</v>
      </c>
      <c r="BJ27" s="97">
        <f t="shared" si="4"/>
        <v>865.48</v>
      </c>
      <c r="BK27" s="102">
        <f t="shared" si="5"/>
        <v>6.7795707347642176E-2</v>
      </c>
      <c r="BL27" s="103">
        <v>804</v>
      </c>
      <c r="BM27" s="97">
        <f t="shared" si="6"/>
        <v>1161.78</v>
      </c>
      <c r="BN27" s="102">
        <f t="shared" si="7"/>
        <v>9.1005796647344511E-2</v>
      </c>
      <c r="BO27" s="53">
        <v>727</v>
      </c>
      <c r="BP27" s="97">
        <f t="shared" si="8"/>
        <v>1496.1659999999999</v>
      </c>
      <c r="BQ27" s="102">
        <f t="shared" si="9"/>
        <v>0.11719927933573554</v>
      </c>
      <c r="BR27" s="53">
        <v>9.42</v>
      </c>
      <c r="BS27" s="105">
        <f t="shared" si="10"/>
        <v>15.67488</v>
      </c>
      <c r="BT27" s="102">
        <f t="shared" si="11"/>
        <v>7.3789754034153221E-4</v>
      </c>
      <c r="BU27" s="52">
        <v>7.26</v>
      </c>
      <c r="BV27" s="48">
        <v>7.63</v>
      </c>
      <c r="BW27" s="61">
        <v>149</v>
      </c>
      <c r="BX27" s="117">
        <f t="shared" si="32"/>
        <v>149209.008</v>
      </c>
      <c r="BY27" s="118">
        <f t="shared" si="33"/>
        <v>0.99472672000000006</v>
      </c>
      <c r="BZ27" s="120">
        <v>34.4</v>
      </c>
      <c r="CA27" s="51"/>
      <c r="CB27" s="52">
        <v>6.67</v>
      </c>
      <c r="CC27" s="129">
        <v>8563</v>
      </c>
      <c r="CD27" s="77">
        <f t="shared" si="34"/>
        <v>8440.461538461539</v>
      </c>
      <c r="CE27" s="77">
        <f t="shared" si="12"/>
        <v>21060</v>
      </c>
      <c r="CF27" s="77">
        <f t="shared" si="35"/>
        <v>11688</v>
      </c>
      <c r="CG27" s="77">
        <f t="shared" si="36"/>
        <v>487</v>
      </c>
      <c r="CH27" s="77">
        <f t="shared" si="13"/>
        <v>9372</v>
      </c>
      <c r="CI27" s="130">
        <f t="shared" si="37"/>
        <v>390.5</v>
      </c>
      <c r="CJ27" s="64">
        <v>3504</v>
      </c>
      <c r="CK27" s="56"/>
      <c r="CL27" s="52">
        <v>7.89</v>
      </c>
      <c r="CM27" s="53">
        <v>2842</v>
      </c>
      <c r="CN27" s="134"/>
      <c r="CO27" s="135">
        <v>3761</v>
      </c>
      <c r="CP27" s="53">
        <v>5176</v>
      </c>
      <c r="CQ27" s="52">
        <v>18.7</v>
      </c>
      <c r="CR27" s="52">
        <v>28.2</v>
      </c>
      <c r="CS27" s="53">
        <v>3787</v>
      </c>
      <c r="CT27" s="141">
        <f t="shared" si="86"/>
        <v>0.19304675628434223</v>
      </c>
      <c r="CU27" s="142">
        <f t="shared" si="38"/>
        <v>1.4343607305936072</v>
      </c>
      <c r="CV27" s="142">
        <f t="shared" si="39"/>
        <v>5.884476170069485</v>
      </c>
      <c r="CW27" s="118">
        <f t="shared" si="40"/>
        <v>0.9807460283449142</v>
      </c>
      <c r="CX27" s="143">
        <f t="shared" si="87"/>
        <v>29575.377230769231</v>
      </c>
      <c r="CY27" s="144">
        <f t="shared" si="88"/>
        <v>0.6632885551282286</v>
      </c>
      <c r="CZ27" s="145">
        <f t="shared" si="89"/>
        <v>24825.65831111111</v>
      </c>
      <c r="DA27" s="146">
        <f t="shared" si="90"/>
        <v>0.77737740874197092</v>
      </c>
      <c r="DB27" s="64">
        <v>3526</v>
      </c>
      <c r="DC27" s="152"/>
      <c r="DD27" s="48">
        <v>8.0399999999999991</v>
      </c>
      <c r="DE27" s="53">
        <v>2645</v>
      </c>
      <c r="DF27" s="153"/>
      <c r="DG27" s="53">
        <v>2821</v>
      </c>
      <c r="DH27" s="53">
        <v>6226</v>
      </c>
      <c r="DI27" s="52">
        <v>18.8</v>
      </c>
      <c r="DJ27" s="52">
        <v>30.3</v>
      </c>
      <c r="DK27" s="53">
        <v>7319</v>
      </c>
      <c r="DL27" s="141">
        <f t="shared" si="41"/>
        <v>0.35816357080742134</v>
      </c>
      <c r="DM27" s="142">
        <f t="shared" si="42"/>
        <v>1.4254112308564946</v>
      </c>
      <c r="DN27" s="142">
        <f t="shared" si="43"/>
        <v>5.9214220820961776</v>
      </c>
      <c r="DO27" s="118">
        <f t="shared" si="14"/>
        <v>0.98690368034936293</v>
      </c>
      <c r="DP27" s="143">
        <f t="shared" si="44"/>
        <v>29761.067384615388</v>
      </c>
      <c r="DQ27" s="144">
        <f t="shared" si="45"/>
        <v>0.68662851101835476</v>
      </c>
      <c r="DR27" s="145">
        <f t="shared" si="46"/>
        <v>24981.527170370369</v>
      </c>
      <c r="DS27" s="146">
        <f t="shared" si="47"/>
        <v>0.79280902396992015</v>
      </c>
      <c r="DT27" s="53">
        <v>3507</v>
      </c>
      <c r="DU27" s="74"/>
      <c r="DV27" s="157">
        <v>7.88</v>
      </c>
      <c r="DW27" s="153">
        <v>3016</v>
      </c>
      <c r="DX27" s="53"/>
      <c r="DY27" s="153">
        <v>3811</v>
      </c>
      <c r="DZ27" s="153">
        <v>5746</v>
      </c>
      <c r="EA27" s="152">
        <v>17.899999999999999</v>
      </c>
      <c r="EB27" s="128">
        <v>19.2</v>
      </c>
      <c r="EC27" s="53">
        <v>11738</v>
      </c>
      <c r="ED27" s="141">
        <f t="shared" si="80"/>
        <v>0.61702350021143393</v>
      </c>
      <c r="EE27" s="142">
        <f t="shared" si="48"/>
        <v>1.43313373253493</v>
      </c>
      <c r="EF27" s="142">
        <f t="shared" si="91"/>
        <v>5.8895142489822154</v>
      </c>
      <c r="EG27" s="118">
        <f t="shared" si="15"/>
        <v>0.98158570816370261</v>
      </c>
      <c r="EH27" s="143">
        <f t="shared" si="81"/>
        <v>29600.698615384616</v>
      </c>
      <c r="EI27" s="144">
        <f t="shared" si="82"/>
        <v>0.6426735687075078</v>
      </c>
      <c r="EJ27" s="145">
        <f t="shared" si="83"/>
        <v>24846.913155555554</v>
      </c>
      <c r="EK27" s="146">
        <f t="shared" si="84"/>
        <v>0.76374745417515277</v>
      </c>
      <c r="EL27" s="64">
        <v>3515</v>
      </c>
      <c r="EM27" s="56"/>
      <c r="EN27" s="52">
        <v>7.87</v>
      </c>
      <c r="EO27" s="53">
        <v>2853</v>
      </c>
      <c r="EP27" s="134"/>
      <c r="EQ27" s="135">
        <v>3915</v>
      </c>
      <c r="ER27" s="53">
        <v>8582</v>
      </c>
      <c r="ES27" s="52">
        <v>19.600000000000001</v>
      </c>
      <c r="ET27" s="52">
        <v>34.1</v>
      </c>
      <c r="EU27" s="53">
        <v>4864</v>
      </c>
      <c r="EV27" s="141">
        <f t="shared" si="50"/>
        <v>0.24765875778445132</v>
      </c>
      <c r="EW27" s="142">
        <f t="shared" si="51"/>
        <v>1.4298719772403983</v>
      </c>
      <c r="EX27" s="142">
        <f t="shared" si="52"/>
        <v>5.9029491260828308</v>
      </c>
      <c r="EY27" s="118">
        <f t="shared" si="16"/>
        <v>0.98382485434713851</v>
      </c>
      <c r="EZ27" s="143">
        <f t="shared" si="53"/>
        <v>29668.222307692307</v>
      </c>
      <c r="FA27" s="144">
        <f t="shared" si="54"/>
        <v>0.66198530886025186</v>
      </c>
      <c r="FB27" s="145">
        <f t="shared" si="55"/>
        <v>24903.59274074074</v>
      </c>
      <c r="FC27" s="146">
        <f t="shared" si="56"/>
        <v>0.77651574494751685</v>
      </c>
      <c r="FD27" s="64">
        <v>3503</v>
      </c>
      <c r="FE27" s="56"/>
      <c r="FF27" s="52">
        <v>7.92</v>
      </c>
      <c r="FG27" s="53">
        <v>2585</v>
      </c>
      <c r="FH27" s="134"/>
      <c r="FI27" s="135">
        <v>3894</v>
      </c>
      <c r="FJ27" s="53">
        <v>3778</v>
      </c>
      <c r="FK27" s="52">
        <v>21.4</v>
      </c>
      <c r="FL27" s="52">
        <v>37.4</v>
      </c>
      <c r="FM27" s="53">
        <v>8254</v>
      </c>
      <c r="FN27" s="141">
        <f t="shared" si="57"/>
        <v>0.40240483900163104</v>
      </c>
      <c r="FO27" s="142">
        <f t="shared" si="58"/>
        <v>1.4347701969740223</v>
      </c>
      <c r="FP27" s="142">
        <f t="shared" si="59"/>
        <v>5.8827968104319082</v>
      </c>
      <c r="FQ27" s="118">
        <f t="shared" si="17"/>
        <v>0.98046613507198466</v>
      </c>
      <c r="FR27" s="143">
        <f t="shared" si="60"/>
        <v>29566.936769230771</v>
      </c>
      <c r="FS27" s="144">
        <f t="shared" si="61"/>
        <v>0.69373712702549994</v>
      </c>
      <c r="FT27" s="145">
        <f t="shared" si="62"/>
        <v>24818.573362962961</v>
      </c>
      <c r="FU27" s="146">
        <f t="shared" si="63"/>
        <v>0.79750900830330562</v>
      </c>
      <c r="FV27" s="64">
        <v>3505</v>
      </c>
      <c r="FW27" s="73"/>
      <c r="FX27" s="52">
        <v>7.99</v>
      </c>
      <c r="FY27" s="53">
        <v>2598</v>
      </c>
      <c r="FZ27" s="134"/>
      <c r="GA27" s="135">
        <v>3864</v>
      </c>
      <c r="GB27" s="53">
        <v>6232</v>
      </c>
      <c r="GC27" s="52">
        <v>22.7</v>
      </c>
      <c r="GD27" s="52">
        <v>29.5</v>
      </c>
      <c r="GE27" s="53">
        <v>9777</v>
      </c>
      <c r="GF27" s="141">
        <f t="shared" si="64"/>
        <v>0.47744322038966258</v>
      </c>
      <c r="GG27" s="142">
        <f t="shared" si="65"/>
        <v>1.4339514978601997</v>
      </c>
      <c r="GH27" s="142">
        <f t="shared" si="66"/>
        <v>5.8861555297070627</v>
      </c>
      <c r="GI27" s="118">
        <f t="shared" si="18"/>
        <v>0.98102592161784374</v>
      </c>
      <c r="GJ27" s="143">
        <f t="shared" si="67"/>
        <v>29583.817692307697</v>
      </c>
      <c r="GK27" s="144">
        <f t="shared" si="68"/>
        <v>0.69219692689061851</v>
      </c>
      <c r="GL27" s="145">
        <f t="shared" si="69"/>
        <v>24832.743259259256</v>
      </c>
      <c r="GM27" s="146">
        <f t="shared" si="70"/>
        <v>0.79649067836440546</v>
      </c>
      <c r="GN27" s="166">
        <v>3046</v>
      </c>
      <c r="GO27" s="97">
        <f t="shared" si="19"/>
        <v>2756.4715099715099</v>
      </c>
      <c r="GP27" s="53"/>
      <c r="GQ27" s="53"/>
      <c r="GR27" s="102">
        <f t="shared" si="20"/>
        <v>1</v>
      </c>
      <c r="GS27" s="53"/>
      <c r="GT27" s="102">
        <f t="shared" si="21"/>
        <v>1</v>
      </c>
      <c r="GU27" s="53"/>
      <c r="GV27" s="102"/>
      <c r="GW27" s="170"/>
      <c r="GX27" s="102"/>
      <c r="GY27" s="170"/>
      <c r="GZ27" s="102"/>
      <c r="HA27" s="102"/>
      <c r="HB27" s="102"/>
      <c r="HC27" s="102"/>
      <c r="HD27" s="102"/>
      <c r="HE27" s="177"/>
      <c r="HF27" s="178"/>
      <c r="HG27" s="102"/>
      <c r="HH27" s="177"/>
      <c r="HI27" s="64">
        <v>12110</v>
      </c>
      <c r="HJ27" s="53">
        <v>15802</v>
      </c>
      <c r="HK27" s="53">
        <v>4186</v>
      </c>
      <c r="HL27" s="77">
        <f t="shared" si="76"/>
        <v>1526</v>
      </c>
      <c r="HM27" s="77">
        <f t="shared" si="71"/>
        <v>27412.675999999999</v>
      </c>
      <c r="HN27" s="52"/>
      <c r="HO27" s="183"/>
      <c r="HP27" s="53">
        <v>749</v>
      </c>
      <c r="HQ27" s="186"/>
      <c r="HR27" s="186"/>
      <c r="HS27" s="186"/>
      <c r="HT27" s="53">
        <v>2630</v>
      </c>
      <c r="HU27" s="153">
        <v>3600</v>
      </c>
      <c r="HV27" s="186"/>
      <c r="HW27" s="186"/>
      <c r="HX27" s="186"/>
      <c r="HY27" s="186"/>
      <c r="HZ27" s="189">
        <v>97</v>
      </c>
      <c r="IA27" s="128"/>
      <c r="IB27" s="190">
        <v>321</v>
      </c>
      <c r="IC27" s="191"/>
      <c r="ID27" s="191">
        <v>101</v>
      </c>
      <c r="IE27" s="192">
        <v>5.12</v>
      </c>
      <c r="IF27" s="192">
        <v>2.2999999999999998</v>
      </c>
      <c r="IG27" s="192">
        <v>1.29</v>
      </c>
      <c r="IH27" s="97">
        <f t="shared" si="72"/>
        <v>36744.622000000003</v>
      </c>
      <c r="II27" s="97">
        <f t="shared" si="77"/>
        <v>3548.4035974431399</v>
      </c>
      <c r="IJ27" s="202">
        <f t="shared" si="78"/>
        <v>1.5135462388375964</v>
      </c>
      <c r="IK27" s="202">
        <f t="shared" si="85"/>
        <v>2.3444302568306825</v>
      </c>
      <c r="IL27" s="202">
        <f t="shared" si="22"/>
        <v>0.96338692892963884</v>
      </c>
      <c r="IM27" s="203"/>
      <c r="IN27" s="204">
        <f t="shared" si="23"/>
        <v>0.8946158896913986</v>
      </c>
      <c r="IO27" s="186"/>
      <c r="IP27" s="186"/>
      <c r="IQ27" s="153">
        <v>1803</v>
      </c>
      <c r="IR27" s="153"/>
      <c r="IS27" s="128"/>
      <c r="IT27" s="128"/>
      <c r="IU27" s="128"/>
      <c r="IV27" s="128"/>
      <c r="IW27" s="189">
        <v>0.84</v>
      </c>
      <c r="IX27" s="189"/>
      <c r="IY27" s="48">
        <v>8.83</v>
      </c>
      <c r="IZ27" s="52">
        <v>139</v>
      </c>
      <c r="JA27" s="128">
        <v>3.88</v>
      </c>
      <c r="JB27" s="128">
        <v>1.36</v>
      </c>
      <c r="JC27" s="128">
        <v>156</v>
      </c>
      <c r="JD27" s="97">
        <f t="shared" si="24"/>
        <v>4164.6540000000005</v>
      </c>
      <c r="JE27" s="210">
        <f t="shared" si="74"/>
        <v>0.8632649915215046</v>
      </c>
      <c r="JF27" s="210">
        <f t="shared" si="25"/>
        <v>0.37184410714285715</v>
      </c>
      <c r="JG27" s="210">
        <f t="shared" si="26"/>
        <v>0.11204935268354554</v>
      </c>
      <c r="JH27" s="203"/>
      <c r="JI27" s="203">
        <f t="shared" si="27"/>
        <v>0.56697819314641751</v>
      </c>
      <c r="JJ27" s="212">
        <f t="shared" si="75"/>
        <v>2.469151880188833</v>
      </c>
      <c r="JK27" s="203">
        <f t="shared" si="28"/>
        <v>0.98911170296099016</v>
      </c>
      <c r="JL27" s="53">
        <v>15546</v>
      </c>
      <c r="JM27" s="213">
        <v>9.01</v>
      </c>
      <c r="JN27" s="214">
        <v>27</v>
      </c>
      <c r="JO27" s="213">
        <v>2.2400000000000002</v>
      </c>
      <c r="JP27" s="213">
        <v>1.0900000000000001</v>
      </c>
      <c r="JQ27" s="213">
        <v>1.23</v>
      </c>
      <c r="JR27" s="214">
        <v>215</v>
      </c>
      <c r="JS27" s="213">
        <v>0.39</v>
      </c>
      <c r="JT27" s="222"/>
    </row>
    <row r="28" spans="1:280" s="25" customFormat="1" ht="15" customHeight="1">
      <c r="A28" s="50">
        <v>43445</v>
      </c>
      <c r="B28" s="51">
        <v>240</v>
      </c>
      <c r="C28" s="52">
        <v>240</v>
      </c>
      <c r="D28" s="53">
        <v>46514</v>
      </c>
      <c r="E28" s="48">
        <v>9.8699999999999992</v>
      </c>
      <c r="F28" s="53">
        <v>865</v>
      </c>
      <c r="G28" s="52">
        <v>2.37</v>
      </c>
      <c r="H28" s="52">
        <v>1.67</v>
      </c>
      <c r="I28" s="61">
        <v>61</v>
      </c>
      <c r="J28" s="64"/>
      <c r="K28" s="53">
        <v>1062</v>
      </c>
      <c r="L28" s="48">
        <v>5.5</v>
      </c>
      <c r="M28" s="53">
        <v>9356</v>
      </c>
      <c r="N28" s="53">
        <v>2931</v>
      </c>
      <c r="O28" s="65">
        <v>8.85</v>
      </c>
      <c r="P28" s="65">
        <v>4.9800000000000004</v>
      </c>
      <c r="Q28" s="74">
        <v>53.2</v>
      </c>
      <c r="R28" s="70">
        <v>39.200000000000003</v>
      </c>
      <c r="S28" s="64">
        <v>8326</v>
      </c>
      <c r="T28" s="53">
        <v>5443</v>
      </c>
      <c r="U28" s="52">
        <v>3.39</v>
      </c>
      <c r="V28" s="52"/>
      <c r="W28" s="52">
        <v>11.9</v>
      </c>
      <c r="X28" s="52">
        <v>11.3</v>
      </c>
      <c r="Y28" s="53">
        <v>612</v>
      </c>
      <c r="Z28" s="53">
        <v>5230</v>
      </c>
      <c r="AA28" s="52"/>
      <c r="AB28" s="52"/>
      <c r="AC28" s="77">
        <f t="shared" si="29"/>
        <v>8938</v>
      </c>
      <c r="AD28" s="52"/>
      <c r="AE28" s="52"/>
      <c r="AF28" s="52"/>
      <c r="AG28" s="52"/>
      <c r="AH28" s="61"/>
      <c r="AI28" s="79"/>
      <c r="AJ28" s="52"/>
      <c r="AK28" s="52"/>
      <c r="AL28" s="48">
        <v>9.4</v>
      </c>
      <c r="AM28" s="53">
        <v>130460</v>
      </c>
      <c r="AN28" s="52">
        <v>3.57</v>
      </c>
      <c r="AO28" s="52">
        <v>0.22</v>
      </c>
      <c r="AP28" s="49">
        <v>2363</v>
      </c>
      <c r="AQ28" s="83"/>
      <c r="AR28" s="86">
        <f t="shared" si="30"/>
        <v>13500</v>
      </c>
      <c r="AS28" s="53"/>
      <c r="AT28" s="87">
        <v>13500</v>
      </c>
      <c r="AU28" s="53">
        <f t="shared" si="92"/>
        <v>12220</v>
      </c>
      <c r="AV28" s="53">
        <v>520</v>
      </c>
      <c r="AW28" s="53">
        <v>240</v>
      </c>
      <c r="AX28" s="53">
        <v>520</v>
      </c>
      <c r="AY28" s="95">
        <v>0</v>
      </c>
      <c r="AZ28" s="96">
        <v>4.93</v>
      </c>
      <c r="BA28" s="53">
        <v>4478</v>
      </c>
      <c r="BB28" s="52">
        <v>62</v>
      </c>
      <c r="BC28" s="53">
        <v>12416</v>
      </c>
      <c r="BD28" s="97">
        <f t="shared" si="0"/>
        <v>9306.2960000000003</v>
      </c>
      <c r="BE28" s="102">
        <f t="shared" si="1"/>
        <v>0.74954059278350516</v>
      </c>
      <c r="BF28" s="53">
        <v>5728</v>
      </c>
      <c r="BG28" s="97">
        <f t="shared" si="2"/>
        <v>6111.7759999999998</v>
      </c>
      <c r="BH28" s="102">
        <f t="shared" si="3"/>
        <v>0.49224999999999997</v>
      </c>
      <c r="BI28" s="53">
        <v>356</v>
      </c>
      <c r="BJ28" s="97">
        <f t="shared" si="4"/>
        <v>700.25200000000007</v>
      </c>
      <c r="BK28" s="102">
        <f t="shared" si="5"/>
        <v>5.6399162371134029E-2</v>
      </c>
      <c r="BL28" s="103">
        <v>742</v>
      </c>
      <c r="BM28" s="97">
        <f t="shared" si="6"/>
        <v>1072.19</v>
      </c>
      <c r="BN28" s="102">
        <f t="shared" si="7"/>
        <v>8.6355509020618559E-2</v>
      </c>
      <c r="BO28" s="53">
        <v>691</v>
      </c>
      <c r="BP28" s="97">
        <f t="shared" si="8"/>
        <v>1422.078</v>
      </c>
      <c r="BQ28" s="102">
        <f t="shared" si="9"/>
        <v>0.11453592139175257</v>
      </c>
      <c r="BR28" s="53">
        <v>0</v>
      </c>
      <c r="BS28" s="105">
        <f t="shared" si="10"/>
        <v>0</v>
      </c>
      <c r="BT28" s="102">
        <f t="shared" si="11"/>
        <v>0</v>
      </c>
      <c r="BU28" s="52">
        <v>7.59</v>
      </c>
      <c r="BV28" s="48">
        <v>7.23</v>
      </c>
      <c r="BW28" s="61">
        <v>149</v>
      </c>
      <c r="BX28" s="117">
        <f t="shared" si="32"/>
        <v>151723.51999999999</v>
      </c>
      <c r="BY28" s="118">
        <f t="shared" si="33"/>
        <v>1.0114901333333333</v>
      </c>
      <c r="BZ28" s="120">
        <v>33.9</v>
      </c>
      <c r="CA28" s="51"/>
      <c r="CB28" s="52">
        <v>6.44</v>
      </c>
      <c r="CC28" s="129">
        <v>8062</v>
      </c>
      <c r="CD28" s="77">
        <f t="shared" si="34"/>
        <v>8229.8942719242332</v>
      </c>
      <c r="CE28" s="77">
        <f t="shared" si="12"/>
        <v>21962</v>
      </c>
      <c r="CF28" s="77">
        <f t="shared" si="35"/>
        <v>12220</v>
      </c>
      <c r="CG28" s="77">
        <f t="shared" si="36"/>
        <v>509.16666666666669</v>
      </c>
      <c r="CH28" s="77">
        <f t="shared" si="13"/>
        <v>9742</v>
      </c>
      <c r="CI28" s="130">
        <f t="shared" si="37"/>
        <v>405.91666666666669</v>
      </c>
      <c r="CJ28" s="64">
        <v>3642</v>
      </c>
      <c r="CK28" s="56"/>
      <c r="CL28" s="52">
        <v>8.0299999999999994</v>
      </c>
      <c r="CM28" s="53">
        <v>3555</v>
      </c>
      <c r="CN28" s="134"/>
      <c r="CO28" s="135">
        <v>3870</v>
      </c>
      <c r="CP28" s="53">
        <v>4854</v>
      </c>
      <c r="CQ28" s="52">
        <v>17.600000000000001</v>
      </c>
      <c r="CR28" s="52">
        <v>24.7</v>
      </c>
      <c r="CS28" s="53">
        <v>3752</v>
      </c>
      <c r="CT28" s="141">
        <f t="shared" si="86"/>
        <v>0.22036930145141229</v>
      </c>
      <c r="CU28" s="142">
        <f t="shared" si="38"/>
        <v>1.3800109829763867</v>
      </c>
      <c r="CV28" s="142">
        <f t="shared" si="39"/>
        <v>5.9636440386685354</v>
      </c>
      <c r="CW28" s="118">
        <f t="shared" si="40"/>
        <v>0.99394067311142253</v>
      </c>
      <c r="CX28" s="143">
        <f t="shared" si="87"/>
        <v>29973.274938348059</v>
      </c>
      <c r="CY28" s="144">
        <f t="shared" si="88"/>
        <v>0.56803819313600923</v>
      </c>
      <c r="CZ28" s="145">
        <f t="shared" si="89"/>
        <v>25160.598298879886</v>
      </c>
      <c r="DA28" s="146">
        <f t="shared" si="90"/>
        <v>0.71367590206185572</v>
      </c>
      <c r="DB28" s="64">
        <v>3689</v>
      </c>
      <c r="DC28" s="152"/>
      <c r="DD28" s="48">
        <v>7.99</v>
      </c>
      <c r="DE28" s="53">
        <v>3320</v>
      </c>
      <c r="DF28" s="153"/>
      <c r="DG28" s="53">
        <v>3976</v>
      </c>
      <c r="DH28" s="53">
        <v>6198</v>
      </c>
      <c r="DI28" s="52">
        <v>18.7</v>
      </c>
      <c r="DJ28" s="52">
        <v>22.7</v>
      </c>
      <c r="DK28" s="53">
        <v>7254</v>
      </c>
      <c r="DL28" s="141">
        <f t="shared" si="41"/>
        <v>0.40049468394177939</v>
      </c>
      <c r="DM28" s="142">
        <f t="shared" si="42"/>
        <v>1.3624288425047439</v>
      </c>
      <c r="DN28" s="142">
        <f t="shared" si="43"/>
        <v>6.0406048486129116</v>
      </c>
      <c r="DO28" s="118">
        <f t="shared" si="14"/>
        <v>1.0067674747688187</v>
      </c>
      <c r="DP28" s="143">
        <f t="shared" si="44"/>
        <v>30360.079969128496</v>
      </c>
      <c r="DQ28" s="144">
        <f t="shared" si="45"/>
        <v>0.5965926304392547</v>
      </c>
      <c r="DR28" s="145">
        <f t="shared" si="46"/>
        <v>25485.295750842368</v>
      </c>
      <c r="DS28" s="146">
        <f t="shared" si="47"/>
        <v>0.73260309278350522</v>
      </c>
      <c r="DT28" s="53">
        <v>3646</v>
      </c>
      <c r="DU28" s="74"/>
      <c r="DV28" s="157">
        <v>7.98</v>
      </c>
      <c r="DW28" s="153">
        <v>3368</v>
      </c>
      <c r="DX28" s="53"/>
      <c r="DY28" s="153">
        <v>3893</v>
      </c>
      <c r="DZ28" s="153">
        <v>6252</v>
      </c>
      <c r="EA28" s="152">
        <v>18.399999999999999</v>
      </c>
      <c r="EB28" s="128">
        <v>11.1</v>
      </c>
      <c r="EC28" s="53">
        <v>9529</v>
      </c>
      <c r="ED28" s="141">
        <f t="shared" si="80"/>
        <v>0.5375577807174593</v>
      </c>
      <c r="EE28" s="142">
        <f t="shared" si="48"/>
        <v>1.3784969829950631</v>
      </c>
      <c r="EF28" s="142">
        <f t="shared" si="91"/>
        <v>5.9701938948340141</v>
      </c>
      <c r="EG28" s="118">
        <f t="shared" si="15"/>
        <v>0.99503231580566898</v>
      </c>
      <c r="EH28" s="143">
        <f t="shared" si="81"/>
        <v>30006.194515435756</v>
      </c>
      <c r="EI28" s="144">
        <f t="shared" si="82"/>
        <v>0.59076023473476202</v>
      </c>
      <c r="EJ28" s="145">
        <f t="shared" si="83"/>
        <v>25188.232124578819</v>
      </c>
      <c r="EK28" s="146">
        <f t="shared" si="84"/>
        <v>0.72873711340206193</v>
      </c>
      <c r="EL28" s="64">
        <v>3656</v>
      </c>
      <c r="EM28" s="56"/>
      <c r="EN28" s="52">
        <v>7.98</v>
      </c>
      <c r="EO28" s="53">
        <v>3398</v>
      </c>
      <c r="EP28" s="134"/>
      <c r="EQ28" s="135">
        <v>3906</v>
      </c>
      <c r="ER28" s="53">
        <v>5078</v>
      </c>
      <c r="ES28" s="52">
        <v>19.100000000000001</v>
      </c>
      <c r="ET28" s="52">
        <v>8.85</v>
      </c>
      <c r="EU28" s="53">
        <v>4725</v>
      </c>
      <c r="EV28" s="141">
        <f t="shared" si="50"/>
        <v>0.26747192478499082</v>
      </c>
      <c r="EW28" s="142">
        <f t="shared" si="51"/>
        <v>1.3747264770240699</v>
      </c>
      <c r="EX28" s="142">
        <f t="shared" si="52"/>
        <v>5.9865685352477103</v>
      </c>
      <c r="EY28" s="118">
        <f t="shared" si="16"/>
        <v>0.99776142254128508</v>
      </c>
      <c r="EZ28" s="143">
        <f t="shared" si="53"/>
        <v>30088.493458154993</v>
      </c>
      <c r="FA28" s="144">
        <f t="shared" si="54"/>
        <v>0.58711498741945412</v>
      </c>
      <c r="FB28" s="145">
        <f t="shared" si="55"/>
        <v>25257.316688826155</v>
      </c>
      <c r="FC28" s="146">
        <f t="shared" si="56"/>
        <v>0.72632087628865971</v>
      </c>
      <c r="FD28" s="64">
        <v>3649</v>
      </c>
      <c r="FE28" s="56"/>
      <c r="FF28" s="52">
        <v>7.97</v>
      </c>
      <c r="FG28" s="53">
        <v>2051</v>
      </c>
      <c r="FH28" s="134"/>
      <c r="FI28" s="135">
        <v>4064</v>
      </c>
      <c r="FJ28" s="53">
        <v>5964</v>
      </c>
      <c r="FK28" s="52">
        <v>20.2</v>
      </c>
      <c r="FL28" s="52">
        <v>21.8</v>
      </c>
      <c r="FM28" s="53">
        <v>7537</v>
      </c>
      <c r="FN28" s="141">
        <f t="shared" si="57"/>
        <v>0.33428268969291836</v>
      </c>
      <c r="FO28" s="142">
        <f t="shared" si="58"/>
        <v>1.3773636612770621</v>
      </c>
      <c r="FP28" s="142">
        <f t="shared" si="59"/>
        <v>5.9751062869581233</v>
      </c>
      <c r="FQ28" s="118">
        <f t="shared" si="17"/>
        <v>0.99585104782635392</v>
      </c>
      <c r="FR28" s="143">
        <f t="shared" si="60"/>
        <v>30030.884198251526</v>
      </c>
      <c r="FS28" s="144">
        <f t="shared" si="61"/>
        <v>0.75078659187678054</v>
      </c>
      <c r="FT28" s="145">
        <f t="shared" si="62"/>
        <v>25208.957493853017</v>
      </c>
      <c r="FU28" s="146">
        <f t="shared" si="63"/>
        <v>0.83480992268041243</v>
      </c>
      <c r="FV28" s="64">
        <v>3680</v>
      </c>
      <c r="FW28" s="73"/>
      <c r="FX28" s="52">
        <v>8.02</v>
      </c>
      <c r="FY28" s="53">
        <v>2577</v>
      </c>
      <c r="FZ28" s="134"/>
      <c r="GA28" s="135">
        <v>4034</v>
      </c>
      <c r="GB28" s="53">
        <v>5902</v>
      </c>
      <c r="GC28" s="52">
        <v>20.3</v>
      </c>
      <c r="GD28" s="52">
        <v>24.3</v>
      </c>
      <c r="GE28" s="53">
        <v>9130</v>
      </c>
      <c r="GF28" s="141">
        <f t="shared" si="64"/>
        <v>0.43888637245377754</v>
      </c>
      <c r="GG28" s="142">
        <f t="shared" si="65"/>
        <v>1.3657608695652175</v>
      </c>
      <c r="GH28" s="142">
        <f t="shared" si="66"/>
        <v>6.0258676722405848</v>
      </c>
      <c r="GI28" s="118">
        <f t="shared" si="18"/>
        <v>1.0043112787067641</v>
      </c>
      <c r="GJ28" s="143">
        <f t="shared" si="67"/>
        <v>30286.010920681179</v>
      </c>
      <c r="GK28" s="144">
        <f t="shared" si="68"/>
        <v>0.68687325561504808</v>
      </c>
      <c r="GL28" s="145">
        <f t="shared" si="69"/>
        <v>25423.119643019763</v>
      </c>
      <c r="GM28" s="146">
        <f t="shared" si="70"/>
        <v>0.79244523195876293</v>
      </c>
      <c r="GN28" s="166">
        <v>2979</v>
      </c>
      <c r="GO28" s="97">
        <f t="shared" si="19"/>
        <v>3044.5799562881339</v>
      </c>
      <c r="GP28" s="53"/>
      <c r="GQ28" s="53"/>
      <c r="GR28" s="102">
        <f t="shared" si="20"/>
        <v>1</v>
      </c>
      <c r="GS28" s="53"/>
      <c r="GT28" s="102">
        <f t="shared" si="21"/>
        <v>1</v>
      </c>
      <c r="GU28" s="53"/>
      <c r="GV28" s="102"/>
      <c r="GW28" s="170"/>
      <c r="GX28" s="102"/>
      <c r="GY28" s="170"/>
      <c r="GZ28" s="102"/>
      <c r="HA28" s="102"/>
      <c r="HB28" s="102"/>
      <c r="HC28" s="102"/>
      <c r="HD28" s="102"/>
      <c r="HE28" s="177"/>
      <c r="HF28" s="178"/>
      <c r="HG28" s="102"/>
      <c r="HH28" s="177"/>
      <c r="HI28" s="64">
        <v>2530</v>
      </c>
      <c r="HJ28" s="53">
        <v>2642</v>
      </c>
      <c r="HK28" s="53">
        <v>1876</v>
      </c>
      <c r="HL28" s="77">
        <f t="shared" si="76"/>
        <v>1520</v>
      </c>
      <c r="HM28" s="77">
        <f t="shared" si="71"/>
        <v>27055.84</v>
      </c>
      <c r="HN28" s="52"/>
      <c r="HO28" s="183"/>
      <c r="HP28" s="53">
        <v>653</v>
      </c>
      <c r="HQ28" s="186"/>
      <c r="HR28" s="186"/>
      <c r="HS28" s="186"/>
      <c r="HT28" s="53">
        <v>3684</v>
      </c>
      <c r="HU28" s="153">
        <v>2612</v>
      </c>
      <c r="HV28" s="186"/>
      <c r="HW28" s="186"/>
      <c r="HX28" s="186"/>
      <c r="HY28" s="186"/>
      <c r="HZ28" s="189"/>
      <c r="IA28" s="128">
        <v>98</v>
      </c>
      <c r="IB28" s="190">
        <v>246</v>
      </c>
      <c r="IC28" s="191"/>
      <c r="ID28" s="191"/>
      <c r="IE28" s="192"/>
      <c r="IF28" s="192"/>
      <c r="IG28" s="192"/>
      <c r="IH28" s="97">
        <f t="shared" si="72"/>
        <v>37395.939999999995</v>
      </c>
      <c r="II28" s="97">
        <f t="shared" si="77"/>
        <v>3473.483547925608</v>
      </c>
      <c r="IJ28" s="202">
        <f t="shared" si="78"/>
        <v>1.4556040756914119</v>
      </c>
      <c r="IK28" s="202">
        <f t="shared" si="85"/>
        <v>2.386283197424893</v>
      </c>
      <c r="IL28" s="202">
        <f t="shared" si="22"/>
        <v>0.6898270063606462</v>
      </c>
      <c r="IM28" s="203"/>
      <c r="IN28" s="204">
        <f t="shared" si="23"/>
        <v>0.9174219536757301</v>
      </c>
      <c r="IO28" s="186"/>
      <c r="IP28" s="186"/>
      <c r="IQ28" s="153">
        <v>978</v>
      </c>
      <c r="IR28" s="153"/>
      <c r="IS28" s="128"/>
      <c r="IT28" s="128"/>
      <c r="IU28" s="128"/>
      <c r="IV28" s="128"/>
      <c r="IW28" s="189"/>
      <c r="IX28" s="189">
        <v>0.42</v>
      </c>
      <c r="IY28" s="48"/>
      <c r="IZ28" s="52">
        <v>164</v>
      </c>
      <c r="JA28" s="128"/>
      <c r="JB28" s="128"/>
      <c r="JC28" s="128"/>
      <c r="JD28" s="97">
        <f t="shared" si="24"/>
        <v>3321</v>
      </c>
      <c r="JE28" s="210">
        <f t="shared" si="74"/>
        <v>0.82962962962962961</v>
      </c>
      <c r="JF28" s="210">
        <f t="shared" si="25"/>
        <v>0.29651785714285717</v>
      </c>
      <c r="JG28" s="210">
        <f t="shared" si="26"/>
        <v>9.2626991856857424E-2</v>
      </c>
      <c r="JH28" s="203"/>
      <c r="JI28" s="203">
        <f t="shared" si="27"/>
        <v>0.33333333333333337</v>
      </c>
      <c r="JJ28" s="212">
        <f t="shared" si="75"/>
        <v>2.469151880188833</v>
      </c>
      <c r="JK28" s="203">
        <f t="shared" si="28"/>
        <v>0.98679123711340211</v>
      </c>
      <c r="JL28" s="53">
        <v>16086</v>
      </c>
      <c r="JM28" s="213">
        <v>8.7100000000000009</v>
      </c>
      <c r="JN28" s="214">
        <v>164</v>
      </c>
      <c r="JO28" s="213">
        <v>1.73</v>
      </c>
      <c r="JP28" s="213">
        <v>2.87</v>
      </c>
      <c r="JQ28" s="213">
        <v>1.19</v>
      </c>
      <c r="JR28" s="214">
        <v>184</v>
      </c>
      <c r="JS28" s="213">
        <v>0.42</v>
      </c>
      <c r="JT28" s="222"/>
    </row>
    <row r="29" spans="1:280" s="25" customFormat="1" ht="15" customHeight="1">
      <c r="A29" s="50">
        <v>43446</v>
      </c>
      <c r="B29" s="51">
        <v>240</v>
      </c>
      <c r="C29" s="52">
        <v>240</v>
      </c>
      <c r="D29" s="53">
        <v>31983</v>
      </c>
      <c r="E29" s="48">
        <v>3.44</v>
      </c>
      <c r="F29" s="53">
        <v>895</v>
      </c>
      <c r="G29" s="52">
        <v>2.71</v>
      </c>
      <c r="H29" s="52">
        <v>2.58</v>
      </c>
      <c r="I29" s="61">
        <v>60.5</v>
      </c>
      <c r="J29" s="64"/>
      <c r="K29" s="53">
        <v>1003</v>
      </c>
      <c r="L29" s="48">
        <v>5.65</v>
      </c>
      <c r="M29" s="53">
        <v>10230</v>
      </c>
      <c r="N29" s="53">
        <v>2871</v>
      </c>
      <c r="O29" s="65">
        <v>6.03</v>
      </c>
      <c r="P29" s="65">
        <v>2.58</v>
      </c>
      <c r="Q29" s="74">
        <v>44.7</v>
      </c>
      <c r="R29" s="70">
        <v>38.5</v>
      </c>
      <c r="S29" s="64">
        <v>7512</v>
      </c>
      <c r="T29" s="53">
        <v>5483</v>
      </c>
      <c r="U29" s="52">
        <v>2.9</v>
      </c>
      <c r="V29" s="52">
        <v>32.200000000000003</v>
      </c>
      <c r="W29" s="52">
        <v>11.7</v>
      </c>
      <c r="X29" s="52">
        <v>11.5</v>
      </c>
      <c r="Y29" s="53">
        <v>565</v>
      </c>
      <c r="Z29" s="53">
        <v>22157</v>
      </c>
      <c r="AA29" s="52"/>
      <c r="AB29" s="52"/>
      <c r="AC29" s="77">
        <f t="shared" si="29"/>
        <v>8077</v>
      </c>
      <c r="AD29" s="52"/>
      <c r="AE29" s="52"/>
      <c r="AF29" s="52"/>
      <c r="AG29" s="52"/>
      <c r="AH29" s="61"/>
      <c r="AI29" s="79"/>
      <c r="AJ29" s="52"/>
      <c r="AK29" s="52"/>
      <c r="AL29" s="48">
        <v>9.3800000000000008</v>
      </c>
      <c r="AM29" s="53">
        <v>130742</v>
      </c>
      <c r="AN29" s="52">
        <v>2.39</v>
      </c>
      <c r="AO29" s="52">
        <v>0.21</v>
      </c>
      <c r="AP29" s="53">
        <v>2477</v>
      </c>
      <c r="AQ29" s="83"/>
      <c r="AR29" s="86">
        <f t="shared" si="30"/>
        <v>13545</v>
      </c>
      <c r="AS29" s="53"/>
      <c r="AT29" s="87">
        <v>13545</v>
      </c>
      <c r="AU29" s="53">
        <f t="shared" si="92"/>
        <v>12345</v>
      </c>
      <c r="AV29" s="53">
        <v>480</v>
      </c>
      <c r="AW29" s="53">
        <v>240</v>
      </c>
      <c r="AX29" s="53">
        <v>480</v>
      </c>
      <c r="AY29" s="95">
        <v>0</v>
      </c>
      <c r="AZ29" s="96">
        <v>4.93</v>
      </c>
      <c r="BA29" s="53">
        <v>4478</v>
      </c>
      <c r="BB29" s="52">
        <v>62</v>
      </c>
      <c r="BC29" s="53">
        <v>12051</v>
      </c>
      <c r="BD29" s="97">
        <f t="shared" si="0"/>
        <v>8787.7348399999992</v>
      </c>
      <c r="BE29" s="102">
        <f t="shared" si="1"/>
        <v>0.72921208530412407</v>
      </c>
      <c r="BF29" s="53">
        <v>5106</v>
      </c>
      <c r="BG29" s="97">
        <f t="shared" si="2"/>
        <v>5448.1019999999999</v>
      </c>
      <c r="BH29" s="102">
        <f t="shared" si="3"/>
        <v>0.45208712969878018</v>
      </c>
      <c r="BI29" s="53">
        <v>442</v>
      </c>
      <c r="BJ29" s="97">
        <f t="shared" si="4"/>
        <v>869.41399999999999</v>
      </c>
      <c r="BK29" s="102">
        <f t="shared" si="5"/>
        <v>7.2144552319309593E-2</v>
      </c>
      <c r="BL29" s="103">
        <v>695</v>
      </c>
      <c r="BM29" s="97">
        <f t="shared" si="6"/>
        <v>1004.2750000000001</v>
      </c>
      <c r="BN29" s="102">
        <f t="shared" si="7"/>
        <v>8.3335407849970969E-2</v>
      </c>
      <c r="BO29" s="53">
        <v>706</v>
      </c>
      <c r="BP29" s="97">
        <f t="shared" si="8"/>
        <v>1452.9479999999999</v>
      </c>
      <c r="BQ29" s="102">
        <f t="shared" si="9"/>
        <v>0.1205665919840677</v>
      </c>
      <c r="BR29" s="53">
        <v>7.81</v>
      </c>
      <c r="BS29" s="105">
        <f t="shared" si="10"/>
        <v>12.995839999999999</v>
      </c>
      <c r="BT29" s="102">
        <f t="shared" si="11"/>
        <v>6.4807899759356067E-4</v>
      </c>
      <c r="BU29" s="52">
        <v>8.0399999999999991</v>
      </c>
      <c r="BV29" s="48">
        <v>7.46</v>
      </c>
      <c r="BW29" s="61">
        <v>134</v>
      </c>
      <c r="BX29" s="117">
        <f t="shared" si="32"/>
        <v>148769.595</v>
      </c>
      <c r="BY29" s="118">
        <f t="shared" si="33"/>
        <v>0.99179729999999999</v>
      </c>
      <c r="BZ29" s="120">
        <v>30.9</v>
      </c>
      <c r="CA29" s="51"/>
      <c r="CB29" s="52">
        <v>6.16</v>
      </c>
      <c r="CC29" s="129">
        <v>8033</v>
      </c>
      <c r="CD29" s="77">
        <f t="shared" si="34"/>
        <v>8011.8951520995879</v>
      </c>
      <c r="CE29" s="77">
        <f t="shared" si="12"/>
        <v>22814</v>
      </c>
      <c r="CF29" s="77">
        <f t="shared" si="35"/>
        <v>12345</v>
      </c>
      <c r="CG29" s="77">
        <f t="shared" si="36"/>
        <v>514.375</v>
      </c>
      <c r="CH29" s="77">
        <f t="shared" si="13"/>
        <v>10469</v>
      </c>
      <c r="CI29" s="130">
        <f t="shared" si="37"/>
        <v>436.20833333333331</v>
      </c>
      <c r="CJ29" s="64">
        <v>3745</v>
      </c>
      <c r="CK29" s="56"/>
      <c r="CL29" s="52">
        <v>7.4</v>
      </c>
      <c r="CM29" s="53">
        <v>3433</v>
      </c>
      <c r="CN29" s="134"/>
      <c r="CO29" s="135">
        <v>3757</v>
      </c>
      <c r="CP29" s="53">
        <v>6166</v>
      </c>
      <c r="CQ29" s="52">
        <v>15</v>
      </c>
      <c r="CR29" s="52">
        <v>26.9</v>
      </c>
      <c r="CS29" s="53">
        <v>3641</v>
      </c>
      <c r="CT29" s="141">
        <f t="shared" si="86"/>
        <v>0.21232843452935518</v>
      </c>
      <c r="CU29" s="142">
        <f t="shared" si="38"/>
        <v>1.3420560747663552</v>
      </c>
      <c r="CV29" s="142">
        <f t="shared" si="39"/>
        <v>5.9698661648652918</v>
      </c>
      <c r="CW29" s="118">
        <f t="shared" si="40"/>
        <v>0.99497769414421533</v>
      </c>
      <c r="CX29" s="143">
        <f t="shared" si="87"/>
        <v>30004.547344612954</v>
      </c>
      <c r="CY29" s="144">
        <f t="shared" si="88"/>
        <v>0.57151211606902375</v>
      </c>
      <c r="CZ29" s="145">
        <f t="shared" si="89"/>
        <v>24421.063087358638</v>
      </c>
      <c r="DA29" s="146">
        <f t="shared" si="90"/>
        <v>0.71512737532155013</v>
      </c>
      <c r="DB29" s="64">
        <v>3810</v>
      </c>
      <c r="DC29" s="152"/>
      <c r="DD29" s="48">
        <v>7.81</v>
      </c>
      <c r="DE29" s="53">
        <v>2845</v>
      </c>
      <c r="DF29" s="153"/>
      <c r="DG29" s="53">
        <v>3979</v>
      </c>
      <c r="DH29" s="53">
        <v>5714</v>
      </c>
      <c r="DI29" s="52">
        <v>17.399999999999999</v>
      </c>
      <c r="DJ29" s="52">
        <v>17.2</v>
      </c>
      <c r="DK29" s="53">
        <v>6705</v>
      </c>
      <c r="DL29" s="141">
        <f t="shared" si="41"/>
        <v>0.34059961889683799</v>
      </c>
      <c r="DM29" s="142">
        <f t="shared" si="42"/>
        <v>1.3191601049868766</v>
      </c>
      <c r="DN29" s="142">
        <f t="shared" si="43"/>
        <v>6.0734819995024729</v>
      </c>
      <c r="DO29" s="118">
        <f t="shared" si="14"/>
        <v>1.0122469999170789</v>
      </c>
      <c r="DP29" s="143">
        <f t="shared" si="44"/>
        <v>30525.32052949943</v>
      </c>
      <c r="DQ29" s="144">
        <f t="shared" si="45"/>
        <v>0.64490299161560505</v>
      </c>
      <c r="DR29" s="145">
        <f t="shared" si="46"/>
        <v>24844.926665643903</v>
      </c>
      <c r="DS29" s="146">
        <f t="shared" si="47"/>
        <v>0.76392000663845328</v>
      </c>
      <c r="DT29" s="53">
        <v>3760</v>
      </c>
      <c r="DU29" s="74"/>
      <c r="DV29" s="157">
        <v>7.44</v>
      </c>
      <c r="DW29" s="153">
        <v>3413</v>
      </c>
      <c r="DX29" s="53"/>
      <c r="DY29" s="153">
        <v>3786</v>
      </c>
      <c r="DZ29" s="153">
        <v>5238</v>
      </c>
      <c r="EA29" s="152">
        <v>15.8</v>
      </c>
      <c r="EB29" s="128">
        <v>19.7</v>
      </c>
      <c r="EC29" s="53">
        <v>7687</v>
      </c>
      <c r="ED29" s="141">
        <f t="shared" si="80"/>
        <v>0.44454479304309868</v>
      </c>
      <c r="EE29" s="142">
        <f t="shared" si="48"/>
        <v>1.3367021276595745</v>
      </c>
      <c r="EF29" s="142">
        <f t="shared" si="91"/>
        <v>5.993777511320026</v>
      </c>
      <c r="EG29" s="118">
        <f t="shared" si="15"/>
        <v>0.99896291855333763</v>
      </c>
      <c r="EH29" s="143">
        <f t="shared" si="81"/>
        <v>30124.725771894453</v>
      </c>
      <c r="EI29" s="144">
        <f t="shared" si="82"/>
        <v>0.574008404352921</v>
      </c>
      <c r="EJ29" s="145">
        <f t="shared" si="83"/>
        <v>24518.877759270625</v>
      </c>
      <c r="EK29" s="146">
        <f t="shared" si="84"/>
        <v>0.7167869886316488</v>
      </c>
      <c r="EL29" s="64">
        <v>3730</v>
      </c>
      <c r="EM29" s="56"/>
      <c r="EN29" s="52">
        <v>7.43</v>
      </c>
      <c r="EO29" s="53">
        <v>3197</v>
      </c>
      <c r="EP29" s="134"/>
      <c r="EQ29" s="135">
        <v>3743</v>
      </c>
      <c r="ER29" s="53">
        <v>5904</v>
      </c>
      <c r="ES29" s="52">
        <v>15.3</v>
      </c>
      <c r="ET29" s="52">
        <v>23.2</v>
      </c>
      <c r="EU29" s="53">
        <v>4519</v>
      </c>
      <c r="EV29" s="141">
        <f t="shared" si="50"/>
        <v>0.25162087893144425</v>
      </c>
      <c r="EW29" s="142">
        <f t="shared" si="51"/>
        <v>1.3474530831099196</v>
      </c>
      <c r="EX29" s="142">
        <f t="shared" si="52"/>
        <v>5.9459548184105575</v>
      </c>
      <c r="EY29" s="118">
        <f t="shared" si="16"/>
        <v>0.99099246973509292</v>
      </c>
      <c r="EZ29" s="143">
        <f t="shared" si="53"/>
        <v>29884.368917331463</v>
      </c>
      <c r="FA29" s="144">
        <f t="shared" si="54"/>
        <v>0.60096831781901217</v>
      </c>
      <c r="FB29" s="145">
        <f t="shared" si="55"/>
        <v>24323.248415446658</v>
      </c>
      <c r="FC29" s="146">
        <f t="shared" si="56"/>
        <v>0.73471081238071534</v>
      </c>
      <c r="FD29" s="64">
        <v>3881</v>
      </c>
      <c r="FE29" s="56"/>
      <c r="FF29" s="52">
        <v>7.93</v>
      </c>
      <c r="FG29" s="53">
        <v>2501</v>
      </c>
      <c r="FH29" s="134"/>
      <c r="FI29" s="135">
        <v>3909</v>
      </c>
      <c r="FJ29" s="53">
        <v>5968</v>
      </c>
      <c r="FK29" s="52">
        <v>16.899999999999999</v>
      </c>
      <c r="FL29" s="52">
        <v>22.6</v>
      </c>
      <c r="FM29" s="53">
        <v>7162</v>
      </c>
      <c r="FN29" s="141">
        <f t="shared" si="57"/>
        <v>0.33486405003139169</v>
      </c>
      <c r="FO29" s="142">
        <f t="shared" si="58"/>
        <v>1.2950270548827623</v>
      </c>
      <c r="FP29" s="142">
        <f t="shared" si="59"/>
        <v>6.186662372721548</v>
      </c>
      <c r="FQ29" s="118">
        <f t="shared" si="17"/>
        <v>1.0311103954535914</v>
      </c>
      <c r="FR29" s="143">
        <f t="shared" si="60"/>
        <v>31094.1650852985</v>
      </c>
      <c r="FS29" s="144">
        <f t="shared" si="61"/>
        <v>0.68783915009863916</v>
      </c>
      <c r="FT29" s="145">
        <f t="shared" si="62"/>
        <v>25307.916112693958</v>
      </c>
      <c r="FU29" s="146">
        <f t="shared" si="63"/>
        <v>0.7924653555721517</v>
      </c>
      <c r="FV29" s="64">
        <v>3888</v>
      </c>
      <c r="FW29" s="73"/>
      <c r="FX29" s="52">
        <v>7.88</v>
      </c>
      <c r="FY29" s="53">
        <v>2692</v>
      </c>
      <c r="FZ29" s="134"/>
      <c r="GA29" s="135">
        <v>3897</v>
      </c>
      <c r="GB29" s="53">
        <v>5758</v>
      </c>
      <c r="GC29" s="52">
        <v>17.2</v>
      </c>
      <c r="GD29" s="52">
        <v>24.1</v>
      </c>
      <c r="GE29" s="53">
        <v>8713</v>
      </c>
      <c r="GF29" s="141">
        <f t="shared" si="64"/>
        <v>0.42124851680627262</v>
      </c>
      <c r="GG29" s="142">
        <f t="shared" si="65"/>
        <v>1.2926954732510287</v>
      </c>
      <c r="GH29" s="142">
        <f t="shared" si="66"/>
        <v>6.1978210010670907</v>
      </c>
      <c r="GI29" s="118">
        <f t="shared" si="18"/>
        <v>1.032970166844515</v>
      </c>
      <c r="GJ29" s="143">
        <f t="shared" si="67"/>
        <v>31150.248351363196</v>
      </c>
      <c r="GK29" s="144">
        <f t="shared" si="68"/>
        <v>0.66399959698741973</v>
      </c>
      <c r="GL29" s="145">
        <f t="shared" si="69"/>
        <v>25353.562959586223</v>
      </c>
      <c r="GM29" s="146">
        <f t="shared" si="70"/>
        <v>0.77661604846070864</v>
      </c>
      <c r="GN29" s="166">
        <v>3249</v>
      </c>
      <c r="GO29" s="97">
        <f t="shared" si="19"/>
        <v>3008.0916104146577</v>
      </c>
      <c r="GP29" s="53"/>
      <c r="GQ29" s="53"/>
      <c r="GR29" s="102">
        <f t="shared" si="20"/>
        <v>1</v>
      </c>
      <c r="GS29" s="53"/>
      <c r="GT29" s="102">
        <f t="shared" si="21"/>
        <v>1</v>
      </c>
      <c r="GU29" s="53"/>
      <c r="GV29" s="102"/>
      <c r="GW29" s="170"/>
      <c r="GX29" s="102"/>
      <c r="GY29" s="170"/>
      <c r="GZ29" s="102"/>
      <c r="HA29" s="102"/>
      <c r="HB29" s="102"/>
      <c r="HC29" s="102"/>
      <c r="HD29" s="102"/>
      <c r="HE29" s="177"/>
      <c r="HF29" s="178"/>
      <c r="HG29" s="102"/>
      <c r="HH29" s="177"/>
      <c r="HI29" s="64">
        <v>4310</v>
      </c>
      <c r="HJ29" s="53">
        <v>3964</v>
      </c>
      <c r="HK29" s="53">
        <v>4588</v>
      </c>
      <c r="HL29" s="77">
        <f t="shared" si="76"/>
        <v>1440</v>
      </c>
      <c r="HM29" s="77">
        <f t="shared" si="71"/>
        <v>22137.119999999999</v>
      </c>
      <c r="HN29" s="52"/>
      <c r="HO29" s="183"/>
      <c r="HP29" s="53">
        <v>531</v>
      </c>
      <c r="HQ29" s="186"/>
      <c r="HR29" s="186"/>
      <c r="HS29" s="186"/>
      <c r="HT29" s="53">
        <v>4376</v>
      </c>
      <c r="HU29" s="153">
        <v>4204</v>
      </c>
      <c r="HV29" s="186"/>
      <c r="HW29" s="186"/>
      <c r="HX29" s="186"/>
      <c r="HY29" s="186"/>
      <c r="HZ29" s="189">
        <v>96</v>
      </c>
      <c r="IA29" s="128"/>
      <c r="IB29" s="190">
        <v>270</v>
      </c>
      <c r="IC29" s="191"/>
      <c r="ID29" s="191">
        <v>200</v>
      </c>
      <c r="IE29" s="192">
        <v>1.78</v>
      </c>
      <c r="IF29" s="192">
        <v>2.35</v>
      </c>
      <c r="IG29" s="192">
        <v>1.22</v>
      </c>
      <c r="IH29" s="97">
        <f t="shared" si="72"/>
        <v>40873.544999999998</v>
      </c>
      <c r="II29" s="97">
        <f t="shared" si="77"/>
        <v>3461.6374331550801</v>
      </c>
      <c r="IJ29" s="202">
        <f t="shared" si="78"/>
        <v>1.4508523757707654</v>
      </c>
      <c r="IK29" s="202">
        <f t="shared" si="85"/>
        <v>2.3859336008021388</v>
      </c>
      <c r="IL29" s="202">
        <f t="shared" si="22"/>
        <v>0.63227611377498005</v>
      </c>
      <c r="IM29" s="203"/>
      <c r="IN29" s="204">
        <f t="shared" si="23"/>
        <v>0.91689750692520777</v>
      </c>
      <c r="IO29" s="186"/>
      <c r="IP29" s="186"/>
      <c r="IQ29" s="153">
        <v>1698</v>
      </c>
      <c r="IR29" s="153"/>
      <c r="IS29" s="128"/>
      <c r="IT29" s="128"/>
      <c r="IU29" s="128"/>
      <c r="IV29" s="128"/>
      <c r="IW29" s="189">
        <v>0.82</v>
      </c>
      <c r="IX29" s="189"/>
      <c r="IY29" s="48"/>
      <c r="IZ29" s="52">
        <v>171</v>
      </c>
      <c r="JA29" s="128">
        <v>2.3199999999999998</v>
      </c>
      <c r="JB29" s="128">
        <v>2.72</v>
      </c>
      <c r="JC29" s="128">
        <v>160</v>
      </c>
      <c r="JD29" s="97">
        <f t="shared" si="24"/>
        <v>3657.15</v>
      </c>
      <c r="JE29" s="210">
        <f t="shared" si="74"/>
        <v>0.82687338501291985</v>
      </c>
      <c r="JF29" s="210">
        <f t="shared" si="25"/>
        <v>0.32653125</v>
      </c>
      <c r="JG29" s="210">
        <f t="shared" si="26"/>
        <v>6.3971336444705873E-2</v>
      </c>
      <c r="JH29" s="203"/>
      <c r="JI29" s="203">
        <f t="shared" si="27"/>
        <v>0.3666666666666667</v>
      </c>
      <c r="JJ29" s="212">
        <f t="shared" si="75"/>
        <v>2.469151880188833</v>
      </c>
      <c r="JK29" s="203">
        <f t="shared" si="28"/>
        <v>0.98581030619865573</v>
      </c>
      <c r="JL29" s="53">
        <v>15904</v>
      </c>
      <c r="JM29" s="213">
        <v>8.9600000000000009</v>
      </c>
      <c r="JN29" s="214">
        <v>65</v>
      </c>
      <c r="JO29" s="213">
        <v>1.88</v>
      </c>
      <c r="JP29" s="213">
        <v>1.6</v>
      </c>
      <c r="JQ29" s="213">
        <v>0.91</v>
      </c>
      <c r="JR29" s="214">
        <v>168</v>
      </c>
      <c r="JS29" s="213">
        <v>0.38</v>
      </c>
      <c r="JT29" s="222"/>
    </row>
    <row r="30" spans="1:280" s="25" customFormat="1" ht="15" customHeight="1">
      <c r="A30" s="50">
        <v>43447</v>
      </c>
      <c r="B30" s="51">
        <v>240</v>
      </c>
      <c r="C30" s="52">
        <v>240</v>
      </c>
      <c r="D30" s="53">
        <v>51151</v>
      </c>
      <c r="E30" s="48">
        <v>10.199999999999999</v>
      </c>
      <c r="F30" s="53">
        <v>163</v>
      </c>
      <c r="G30" s="52">
        <v>4.2</v>
      </c>
      <c r="H30" s="52">
        <v>3.14</v>
      </c>
      <c r="I30" s="61">
        <v>60.2</v>
      </c>
      <c r="J30" s="64"/>
      <c r="K30" s="53">
        <v>1273</v>
      </c>
      <c r="L30" s="48">
        <v>12.9</v>
      </c>
      <c r="M30" s="53">
        <v>10709</v>
      </c>
      <c r="N30" s="53">
        <v>5688</v>
      </c>
      <c r="O30" s="65">
        <v>0.02</v>
      </c>
      <c r="P30" s="65">
        <v>0.02</v>
      </c>
      <c r="Q30" s="74"/>
      <c r="R30" s="70">
        <v>37</v>
      </c>
      <c r="S30" s="64">
        <v>7328</v>
      </c>
      <c r="T30" s="53">
        <v>5824</v>
      </c>
      <c r="U30" s="52">
        <v>3.05</v>
      </c>
      <c r="V30" s="52">
        <v>35.5</v>
      </c>
      <c r="W30" s="52"/>
      <c r="X30" s="52"/>
      <c r="Y30" s="53">
        <v>623</v>
      </c>
      <c r="Z30" s="53">
        <v>21110</v>
      </c>
      <c r="AA30" s="52"/>
      <c r="AB30" s="52"/>
      <c r="AC30" s="77">
        <f t="shared" si="29"/>
        <v>7951</v>
      </c>
      <c r="AD30" s="52"/>
      <c r="AE30" s="52"/>
      <c r="AF30" s="52"/>
      <c r="AG30" s="52"/>
      <c r="AH30" s="61"/>
      <c r="AI30" s="79"/>
      <c r="AJ30" s="52"/>
      <c r="AK30" s="52"/>
      <c r="AL30" s="48">
        <v>9.1999999999999993</v>
      </c>
      <c r="AM30" s="53">
        <v>145920</v>
      </c>
      <c r="AN30" s="52">
        <v>6.47</v>
      </c>
      <c r="AO30" s="52">
        <v>0.53</v>
      </c>
      <c r="AP30" s="53">
        <v>2103</v>
      </c>
      <c r="AQ30" s="83"/>
      <c r="AR30" s="86">
        <f t="shared" si="30"/>
        <v>13071</v>
      </c>
      <c r="AS30" s="53"/>
      <c r="AT30" s="87">
        <v>13071</v>
      </c>
      <c r="AU30" s="53">
        <f t="shared" si="92"/>
        <v>7870</v>
      </c>
      <c r="AV30" s="53">
        <v>451</v>
      </c>
      <c r="AW30" s="53">
        <v>240</v>
      </c>
      <c r="AX30" s="53">
        <v>4510</v>
      </c>
      <c r="AY30" s="95">
        <v>0</v>
      </c>
      <c r="AZ30" s="96">
        <v>4.93</v>
      </c>
      <c r="BA30" s="53">
        <v>4478</v>
      </c>
      <c r="BB30" s="52">
        <v>62</v>
      </c>
      <c r="BC30" s="53">
        <v>12523</v>
      </c>
      <c r="BD30" s="97">
        <f t="shared" si="0"/>
        <v>8808.9670000000006</v>
      </c>
      <c r="BE30" s="102">
        <f t="shared" si="1"/>
        <v>0.7034230615667173</v>
      </c>
      <c r="BF30" s="53">
        <v>5319</v>
      </c>
      <c r="BG30" s="97">
        <f t="shared" si="2"/>
        <v>5675.3729999999996</v>
      </c>
      <c r="BH30" s="102">
        <f t="shared" si="3"/>
        <v>0.45319595943464025</v>
      </c>
      <c r="BI30" s="53">
        <v>412</v>
      </c>
      <c r="BJ30" s="97">
        <f t="shared" si="4"/>
        <v>810.404</v>
      </c>
      <c r="BK30" s="102">
        <f t="shared" si="5"/>
        <v>6.4713247624371154E-2</v>
      </c>
      <c r="BL30" s="103">
        <v>682</v>
      </c>
      <c r="BM30" s="97">
        <f t="shared" si="6"/>
        <v>985.49</v>
      </c>
      <c r="BN30" s="102">
        <f t="shared" si="7"/>
        <v>7.8694402299768429E-2</v>
      </c>
      <c r="BO30" s="53">
        <v>650</v>
      </c>
      <c r="BP30" s="97">
        <f t="shared" si="8"/>
        <v>1337.6999999999998</v>
      </c>
      <c r="BQ30" s="102">
        <f t="shared" si="9"/>
        <v>0.10681945220793738</v>
      </c>
      <c r="BR30" s="53">
        <v>0</v>
      </c>
      <c r="BS30" s="105">
        <f t="shared" si="10"/>
        <v>0</v>
      </c>
      <c r="BT30" s="102">
        <f t="shared" si="11"/>
        <v>0</v>
      </c>
      <c r="BU30" s="52">
        <v>7.62</v>
      </c>
      <c r="BV30" s="48">
        <v>7.6</v>
      </c>
      <c r="BW30" s="61">
        <v>152</v>
      </c>
      <c r="BX30" s="117">
        <f t="shared" si="32"/>
        <v>98556.01</v>
      </c>
      <c r="BY30" s="118">
        <f t="shared" si="33"/>
        <v>0.65704006666666659</v>
      </c>
      <c r="BZ30" s="120">
        <v>33.799999999999997</v>
      </c>
      <c r="CA30" s="51"/>
      <c r="CB30" s="52">
        <v>6.74</v>
      </c>
      <c r="CC30" s="129">
        <v>8553</v>
      </c>
      <c r="CD30" s="77">
        <f t="shared" si="34"/>
        <v>6490.9196375178253</v>
      </c>
      <c r="CE30" s="77">
        <f t="shared" si="12"/>
        <v>21739</v>
      </c>
      <c r="CF30" s="77">
        <f t="shared" si="35"/>
        <v>7870</v>
      </c>
      <c r="CG30" s="77">
        <f t="shared" si="36"/>
        <v>327.91666666666669</v>
      </c>
      <c r="CH30" s="77">
        <f t="shared" si="13"/>
        <v>13869</v>
      </c>
      <c r="CI30" s="130">
        <f t="shared" si="37"/>
        <v>577.875</v>
      </c>
      <c r="CJ30" s="64">
        <v>3557</v>
      </c>
      <c r="CK30" s="56"/>
      <c r="CL30" s="52">
        <v>7.87</v>
      </c>
      <c r="CM30" s="53">
        <v>3184</v>
      </c>
      <c r="CN30" s="134"/>
      <c r="CO30" s="135">
        <v>3873</v>
      </c>
      <c r="CP30" s="53">
        <v>6124</v>
      </c>
      <c r="CQ30" s="52">
        <v>19.399999999999999</v>
      </c>
      <c r="CR30" s="52">
        <v>33.799999999999997</v>
      </c>
      <c r="CS30" s="53">
        <v>3621</v>
      </c>
      <c r="CT30" s="141">
        <f t="shared" si="86"/>
        <v>0.30783714213073604</v>
      </c>
      <c r="CU30" s="142">
        <f t="shared" si="38"/>
        <v>1.4129884734326679</v>
      </c>
      <c r="CV30" s="142">
        <f t="shared" si="39"/>
        <v>4.5937527160069447</v>
      </c>
      <c r="CW30" s="118">
        <f t="shared" si="40"/>
        <v>0.76562545266782411</v>
      </c>
      <c r="CX30" s="143">
        <f t="shared" si="87"/>
        <v>23088.201150650904</v>
      </c>
      <c r="CY30" s="144">
        <f t="shared" si="88"/>
        <v>0.50946858414386642</v>
      </c>
      <c r="CZ30" s="145">
        <f t="shared" si="89"/>
        <v>16126.028224389347</v>
      </c>
      <c r="DA30" s="146">
        <f t="shared" si="90"/>
        <v>0.74574782400383288</v>
      </c>
      <c r="DB30" s="64">
        <v>3624</v>
      </c>
      <c r="DC30" s="152"/>
      <c r="DD30" s="48">
        <v>7.83</v>
      </c>
      <c r="DE30" s="53">
        <v>2523</v>
      </c>
      <c r="DF30" s="153"/>
      <c r="DG30" s="53">
        <v>3869</v>
      </c>
      <c r="DH30" s="53">
        <v>5396</v>
      </c>
      <c r="DI30" s="52">
        <v>11.8</v>
      </c>
      <c r="DJ30" s="52">
        <v>30.4</v>
      </c>
      <c r="DK30" s="53">
        <v>6537</v>
      </c>
      <c r="DL30" s="141">
        <f t="shared" si="41"/>
        <v>0.45459790313401083</v>
      </c>
      <c r="DM30" s="142">
        <f t="shared" si="42"/>
        <v>1.3868653421633554</v>
      </c>
      <c r="DN30" s="142">
        <f t="shared" si="43"/>
        <v>4.6802810915966173</v>
      </c>
      <c r="DO30" s="118">
        <f t="shared" si="14"/>
        <v>0.78004684859943618</v>
      </c>
      <c r="DP30" s="143">
        <f t="shared" si="44"/>
        <v>23523.0927663646</v>
      </c>
      <c r="DQ30" s="144">
        <f t="shared" si="45"/>
        <v>0.61130315257379864</v>
      </c>
      <c r="DR30" s="145">
        <f t="shared" si="46"/>
        <v>16429.779669718017</v>
      </c>
      <c r="DS30" s="146">
        <f t="shared" si="47"/>
        <v>0.79853070350554978</v>
      </c>
      <c r="DT30" s="53">
        <v>3562</v>
      </c>
      <c r="DU30" s="74"/>
      <c r="DV30" s="157">
        <v>7.77</v>
      </c>
      <c r="DW30" s="153">
        <v>2841</v>
      </c>
      <c r="DX30" s="53"/>
      <c r="DY30" s="153">
        <v>3777</v>
      </c>
      <c r="DZ30" s="153">
        <v>6584</v>
      </c>
      <c r="EA30" s="152">
        <v>18.8</v>
      </c>
      <c r="EB30" s="128">
        <v>34.4</v>
      </c>
      <c r="EC30" s="53">
        <v>6743</v>
      </c>
      <c r="ED30" s="141">
        <f t="shared" si="80"/>
        <v>0.51865186286741793</v>
      </c>
      <c r="EE30" s="142">
        <f t="shared" si="48"/>
        <v>1.4110050533408198</v>
      </c>
      <c r="EF30" s="142">
        <f t="shared" si="91"/>
        <v>4.6002100574688614</v>
      </c>
      <c r="EG30" s="118">
        <f t="shared" si="15"/>
        <v>0.76670167624481023</v>
      </c>
      <c r="EH30" s="143">
        <f t="shared" si="81"/>
        <v>23120.655748838497</v>
      </c>
      <c r="EI30" s="144">
        <f t="shared" si="82"/>
        <v>0.56231163553791608</v>
      </c>
      <c r="EJ30" s="145">
        <f t="shared" si="83"/>
        <v>16148.696242697457</v>
      </c>
      <c r="EK30" s="146">
        <f t="shared" si="84"/>
        <v>0.7731374271340733</v>
      </c>
      <c r="EL30" s="64">
        <v>3562</v>
      </c>
      <c r="EM30" s="56"/>
      <c r="EN30" s="52">
        <v>7.47</v>
      </c>
      <c r="EO30" s="53">
        <v>2895</v>
      </c>
      <c r="EP30" s="134"/>
      <c r="EQ30" s="135">
        <v>3793</v>
      </c>
      <c r="ER30" s="53">
        <v>6264</v>
      </c>
      <c r="ES30" s="52">
        <v>18.399999999999999</v>
      </c>
      <c r="ET30" s="52">
        <v>30.6</v>
      </c>
      <c r="EU30" s="53">
        <v>4478</v>
      </c>
      <c r="EV30" s="141">
        <f t="shared" si="50"/>
        <v>0.34960706195382374</v>
      </c>
      <c r="EW30" s="142">
        <f t="shared" si="51"/>
        <v>1.4110050533408198</v>
      </c>
      <c r="EX30" s="142">
        <f t="shared" si="52"/>
        <v>4.6002100574688614</v>
      </c>
      <c r="EY30" s="118">
        <f t="shared" si="16"/>
        <v>0.76670167624481023</v>
      </c>
      <c r="EZ30" s="143">
        <f t="shared" si="53"/>
        <v>23120.655748838497</v>
      </c>
      <c r="FA30" s="144">
        <f t="shared" si="54"/>
        <v>0.55399232132427556</v>
      </c>
      <c r="FB30" s="145">
        <f t="shared" si="55"/>
        <v>16148.696242697457</v>
      </c>
      <c r="FC30" s="146">
        <f t="shared" si="56"/>
        <v>0.76882536133514334</v>
      </c>
      <c r="FD30" s="64">
        <v>3707</v>
      </c>
      <c r="FE30" s="56"/>
      <c r="FF30" s="52">
        <v>7.77</v>
      </c>
      <c r="FG30" s="53">
        <v>2330</v>
      </c>
      <c r="FH30" s="134"/>
      <c r="FI30" s="135">
        <v>3891</v>
      </c>
      <c r="FJ30" s="53">
        <v>6190</v>
      </c>
      <c r="FK30" s="52">
        <v>19.100000000000001</v>
      </c>
      <c r="FL30" s="52">
        <v>35.200000000000003</v>
      </c>
      <c r="FM30" s="53">
        <v>6996</v>
      </c>
      <c r="FN30" s="141">
        <f t="shared" si="57"/>
        <v>0.45356327939294433</v>
      </c>
      <c r="FO30" s="142">
        <f t="shared" si="58"/>
        <v>1.3558133261397356</v>
      </c>
      <c r="FP30" s="142">
        <f t="shared" si="59"/>
        <v>4.787472959864421</v>
      </c>
      <c r="FQ30" s="118">
        <f t="shared" si="17"/>
        <v>0.7979121599774035</v>
      </c>
      <c r="FR30" s="143">
        <f t="shared" si="60"/>
        <v>24061.839096278578</v>
      </c>
      <c r="FS30" s="144">
        <f t="shared" si="61"/>
        <v>0.64103699781884704</v>
      </c>
      <c r="FT30" s="145">
        <f t="shared" si="62"/>
        <v>16806.068773632644</v>
      </c>
      <c r="FU30" s="146">
        <f t="shared" si="63"/>
        <v>0.81394234608320692</v>
      </c>
      <c r="FV30" s="64">
        <v>3727</v>
      </c>
      <c r="FW30" s="73"/>
      <c r="FX30" s="52">
        <v>7.72</v>
      </c>
      <c r="FY30" s="53">
        <v>2639</v>
      </c>
      <c r="FZ30" s="134"/>
      <c r="GA30" s="135">
        <v>3859</v>
      </c>
      <c r="GB30" s="53">
        <v>6384</v>
      </c>
      <c r="GC30" s="52">
        <v>18.399999999999999</v>
      </c>
      <c r="GD30" s="52">
        <v>29.8</v>
      </c>
      <c r="GE30" s="53">
        <v>8630</v>
      </c>
      <c r="GF30" s="141">
        <f t="shared" si="64"/>
        <v>0.60113800415670737</v>
      </c>
      <c r="GG30" s="142">
        <f t="shared" si="65"/>
        <v>1.3485376978803327</v>
      </c>
      <c r="GH30" s="142">
        <f t="shared" si="66"/>
        <v>4.8133023257120842</v>
      </c>
      <c r="GI30" s="118">
        <f t="shared" si="18"/>
        <v>0.8022170542853474</v>
      </c>
      <c r="GJ30" s="143">
        <f t="shared" si="67"/>
        <v>24191.657489028934</v>
      </c>
      <c r="GK30" s="144">
        <f t="shared" si="68"/>
        <v>0.5934320331519044</v>
      </c>
      <c r="GL30" s="145">
        <f t="shared" si="69"/>
        <v>16896.740846865079</v>
      </c>
      <c r="GM30" s="146">
        <f t="shared" si="70"/>
        <v>0.78926774734488547</v>
      </c>
      <c r="GN30" s="166">
        <v>3068</v>
      </c>
      <c r="GO30" s="97">
        <f t="shared" si="19"/>
        <v>2731.189797138783</v>
      </c>
      <c r="GP30" s="53"/>
      <c r="GQ30" s="53"/>
      <c r="GR30" s="102">
        <f t="shared" si="20"/>
        <v>1</v>
      </c>
      <c r="GS30" s="53"/>
      <c r="GT30" s="102">
        <f t="shared" si="21"/>
        <v>1</v>
      </c>
      <c r="GU30" s="53"/>
      <c r="GV30" s="102"/>
      <c r="GW30" s="170"/>
      <c r="GX30" s="102"/>
      <c r="GY30" s="170"/>
      <c r="GZ30" s="102"/>
      <c r="HA30" s="102"/>
      <c r="HB30" s="102"/>
      <c r="HC30" s="102"/>
      <c r="HD30" s="102"/>
      <c r="HE30" s="177"/>
      <c r="HF30" s="178"/>
      <c r="HG30" s="102"/>
      <c r="HH30" s="177"/>
      <c r="HI30" s="64">
        <v>4382</v>
      </c>
      <c r="HJ30" s="53">
        <v>4512</v>
      </c>
      <c r="HK30" s="53">
        <v>4440</v>
      </c>
      <c r="HL30" s="77">
        <f t="shared" si="76"/>
        <v>5441</v>
      </c>
      <c r="HM30" s="77">
        <f t="shared" si="71"/>
        <v>77408.362999999998</v>
      </c>
      <c r="HN30" s="52"/>
      <c r="HO30" s="183"/>
      <c r="HP30" s="53">
        <v>608</v>
      </c>
      <c r="HQ30" s="186"/>
      <c r="HR30" s="186"/>
      <c r="HS30" s="186"/>
      <c r="HT30" s="53">
        <v>3778</v>
      </c>
      <c r="HU30" s="153">
        <v>3232</v>
      </c>
      <c r="HV30" s="186"/>
      <c r="HW30" s="186"/>
      <c r="HX30" s="186"/>
      <c r="HY30" s="186"/>
      <c r="HZ30" s="189">
        <v>96</v>
      </c>
      <c r="IA30" s="128"/>
      <c r="IB30" s="190">
        <v>234</v>
      </c>
      <c r="IC30" s="191"/>
      <c r="ID30" s="191"/>
      <c r="IE30" s="192"/>
      <c r="IF30" s="192"/>
      <c r="IG30" s="192"/>
      <c r="IH30" s="97">
        <f t="shared" si="72"/>
        <v>27453.288</v>
      </c>
      <c r="II30" s="97">
        <f t="shared" si="77"/>
        <v>2931.8521142351119</v>
      </c>
      <c r="IJ30" s="202">
        <f t="shared" si="78"/>
        <v>1.50251671549846</v>
      </c>
      <c r="IK30" s="202">
        <f t="shared" si="85"/>
        <v>1.9512941746291785</v>
      </c>
      <c r="IL30" s="202">
        <f t="shared" si="22"/>
        <v>0.51353268259211693</v>
      </c>
      <c r="IM30" s="203"/>
      <c r="IN30" s="204">
        <f t="shared" si="23"/>
        <v>0.92372881355932202</v>
      </c>
      <c r="IO30" s="186"/>
      <c r="IP30" s="186"/>
      <c r="IQ30" s="153">
        <v>1364</v>
      </c>
      <c r="IR30" s="153"/>
      <c r="IS30" s="128"/>
      <c r="IT30" s="128"/>
      <c r="IU30" s="128"/>
      <c r="IV30" s="128"/>
      <c r="IW30" s="189">
        <v>0.69</v>
      </c>
      <c r="IX30" s="189" t="s">
        <v>124</v>
      </c>
      <c r="IY30" s="48"/>
      <c r="IZ30" s="52">
        <v>163</v>
      </c>
      <c r="JA30" s="128"/>
      <c r="JB30" s="128"/>
      <c r="JC30" s="128"/>
      <c r="JD30" s="97">
        <f t="shared" si="24"/>
        <v>3058.614</v>
      </c>
      <c r="JE30" s="210">
        <f t="shared" si="74"/>
        <v>0.85685869482059518</v>
      </c>
      <c r="JF30" s="210">
        <f t="shared" si="25"/>
        <v>0.27309053571428576</v>
      </c>
      <c r="JG30" s="210">
        <f t="shared" si="26"/>
        <v>8.6452600356973844E-2</v>
      </c>
      <c r="JH30" s="203"/>
      <c r="JI30" s="203">
        <f t="shared" si="27"/>
        <v>0.30341880341880345</v>
      </c>
      <c r="JJ30" s="212">
        <f t="shared" si="75"/>
        <v>2.469151880188833</v>
      </c>
      <c r="JK30" s="203">
        <f t="shared" si="28"/>
        <v>0.98698394953285951</v>
      </c>
      <c r="JL30" s="53">
        <v>15048</v>
      </c>
      <c r="JM30" s="213">
        <v>8.7899999999999991</v>
      </c>
      <c r="JN30" s="214">
        <v>25</v>
      </c>
      <c r="JO30" s="213">
        <v>1.58</v>
      </c>
      <c r="JP30" s="213">
        <v>1.47</v>
      </c>
      <c r="JQ30" s="213">
        <v>0.56999999999999995</v>
      </c>
      <c r="JR30" s="214">
        <v>157</v>
      </c>
      <c r="JS30" s="213">
        <v>0.16</v>
      </c>
      <c r="JT30" s="222"/>
    </row>
    <row r="31" spans="1:280" s="25" customFormat="1" ht="15" customHeight="1">
      <c r="A31" s="50">
        <v>43448</v>
      </c>
      <c r="B31" s="51">
        <v>240</v>
      </c>
      <c r="C31" s="52">
        <v>240</v>
      </c>
      <c r="D31" s="53">
        <v>37041</v>
      </c>
      <c r="E31" s="48">
        <v>3.06</v>
      </c>
      <c r="F31" s="53">
        <v>814</v>
      </c>
      <c r="G31" s="52">
        <v>1.77</v>
      </c>
      <c r="H31" s="52">
        <v>0.98</v>
      </c>
      <c r="I31" s="61">
        <v>59.4</v>
      </c>
      <c r="J31" s="64"/>
      <c r="K31" s="53">
        <v>1212</v>
      </c>
      <c r="L31" s="48">
        <v>13.3</v>
      </c>
      <c r="M31" s="53">
        <v>11319</v>
      </c>
      <c r="N31" s="53">
        <v>7792</v>
      </c>
      <c r="O31" s="65">
        <v>0.05</v>
      </c>
      <c r="P31" s="65" t="s">
        <v>125</v>
      </c>
      <c r="Q31" s="74">
        <v>29.1</v>
      </c>
      <c r="R31" s="70">
        <v>36.1</v>
      </c>
      <c r="S31" s="64">
        <v>7867</v>
      </c>
      <c r="T31" s="53">
        <v>5723</v>
      </c>
      <c r="U31" s="52">
        <v>3.14</v>
      </c>
      <c r="V31" s="52">
        <v>29.7</v>
      </c>
      <c r="W31" s="52">
        <v>11.5</v>
      </c>
      <c r="X31" s="52">
        <v>10.5</v>
      </c>
      <c r="Y31" s="53">
        <v>552</v>
      </c>
      <c r="Z31" s="53">
        <v>6319</v>
      </c>
      <c r="AA31" s="52"/>
      <c r="AB31" s="52"/>
      <c r="AC31" s="77">
        <f t="shared" si="29"/>
        <v>8419</v>
      </c>
      <c r="AD31" s="52"/>
      <c r="AE31" s="52"/>
      <c r="AF31" s="52"/>
      <c r="AG31" s="52"/>
      <c r="AH31" s="61"/>
      <c r="AI31" s="79"/>
      <c r="AJ31" s="52"/>
      <c r="AK31" s="52"/>
      <c r="AL31" s="48">
        <v>9.11</v>
      </c>
      <c r="AM31" s="53">
        <v>146809</v>
      </c>
      <c r="AN31" s="52">
        <v>6.4</v>
      </c>
      <c r="AO31" s="52" t="s">
        <v>125</v>
      </c>
      <c r="AP31" s="53">
        <v>1971</v>
      </c>
      <c r="AQ31" s="83"/>
      <c r="AR31" s="86">
        <f t="shared" si="30"/>
        <v>12844</v>
      </c>
      <c r="AS31" s="53"/>
      <c r="AT31" s="87">
        <v>12844</v>
      </c>
      <c r="AU31" s="53">
        <f t="shared" si="92"/>
        <v>11700</v>
      </c>
      <c r="AV31" s="53">
        <v>452</v>
      </c>
      <c r="AW31" s="53">
        <v>240</v>
      </c>
      <c r="AX31" s="53">
        <v>452</v>
      </c>
      <c r="AY31" s="95">
        <v>0</v>
      </c>
      <c r="AZ31" s="96">
        <v>4.93</v>
      </c>
      <c r="BA31" s="53">
        <v>4478</v>
      </c>
      <c r="BB31" s="52">
        <v>62</v>
      </c>
      <c r="BC31" s="53">
        <v>12979</v>
      </c>
      <c r="BD31" s="97">
        <f t="shared" si="0"/>
        <v>9144.8210800000015</v>
      </c>
      <c r="BE31" s="102">
        <f t="shared" si="1"/>
        <v>0.70458595269281155</v>
      </c>
      <c r="BF31" s="53">
        <v>5564</v>
      </c>
      <c r="BG31" s="97">
        <f t="shared" si="2"/>
        <v>5936.7879999999996</v>
      </c>
      <c r="BH31" s="102">
        <f t="shared" si="3"/>
        <v>0.45741490099391319</v>
      </c>
      <c r="BI31" s="53">
        <v>423</v>
      </c>
      <c r="BJ31" s="97">
        <f t="shared" si="4"/>
        <v>832.04100000000005</v>
      </c>
      <c r="BK31" s="102">
        <f t="shared" si="5"/>
        <v>6.4106710840588652E-2</v>
      </c>
      <c r="BL31" s="103">
        <v>686</v>
      </c>
      <c r="BM31" s="97">
        <f t="shared" si="6"/>
        <v>991.2700000000001</v>
      </c>
      <c r="BN31" s="102">
        <f t="shared" si="7"/>
        <v>7.6374913321519383E-2</v>
      </c>
      <c r="BO31" s="53">
        <v>666</v>
      </c>
      <c r="BP31" s="97">
        <f t="shared" si="8"/>
        <v>1370.6279999999999</v>
      </c>
      <c r="BQ31" s="102">
        <f t="shared" si="9"/>
        <v>0.1056035133677479</v>
      </c>
      <c r="BR31" s="53">
        <v>8.4700000000000006</v>
      </c>
      <c r="BS31" s="105">
        <f t="shared" si="10"/>
        <v>14.09408</v>
      </c>
      <c r="BT31" s="102">
        <f t="shared" si="11"/>
        <v>6.5259264966484321E-4</v>
      </c>
      <c r="BU31" s="52">
        <v>7.7</v>
      </c>
      <c r="BV31" s="48">
        <v>7.5</v>
      </c>
      <c r="BW31" s="61">
        <v>149</v>
      </c>
      <c r="BX31" s="117">
        <f t="shared" si="32"/>
        <v>151854.29999999999</v>
      </c>
      <c r="BY31" s="118">
        <f t="shared" si="33"/>
        <v>1.012362</v>
      </c>
      <c r="BZ31" s="120">
        <v>32.299999999999997</v>
      </c>
      <c r="CA31" s="51"/>
      <c r="CB31" s="52">
        <v>6.83</v>
      </c>
      <c r="CC31" s="129">
        <v>8428</v>
      </c>
      <c r="CD31" s="77">
        <f t="shared" si="34"/>
        <v>8298.2793527866124</v>
      </c>
      <c r="CE31" s="77">
        <f t="shared" si="12"/>
        <v>21693</v>
      </c>
      <c r="CF31" s="77">
        <f t="shared" si="35"/>
        <v>11700</v>
      </c>
      <c r="CG31" s="77">
        <f t="shared" si="36"/>
        <v>487.5</v>
      </c>
      <c r="CH31" s="77">
        <f t="shared" si="13"/>
        <v>9993</v>
      </c>
      <c r="CI31" s="130">
        <f t="shared" si="37"/>
        <v>416.375</v>
      </c>
      <c r="CJ31" s="64">
        <v>3565</v>
      </c>
      <c r="CK31" s="56"/>
      <c r="CL31" s="52">
        <v>7.87</v>
      </c>
      <c r="CM31" s="53">
        <v>2950</v>
      </c>
      <c r="CN31" s="134"/>
      <c r="CO31" s="135">
        <v>3992</v>
      </c>
      <c r="CP31" s="53">
        <v>3826</v>
      </c>
      <c r="CQ31" s="52">
        <v>18.399999999999999</v>
      </c>
      <c r="CR31" s="52">
        <v>29.4</v>
      </c>
      <c r="CS31" s="53">
        <v>3762</v>
      </c>
      <c r="CT31" s="141">
        <f t="shared" si="86"/>
        <v>0.19730821773377483</v>
      </c>
      <c r="CU31" s="142">
        <f t="shared" si="38"/>
        <v>1.4098176718092568</v>
      </c>
      <c r="CV31" s="142">
        <f t="shared" si="39"/>
        <v>5.8860656372232931</v>
      </c>
      <c r="CW31" s="118">
        <f t="shared" si="40"/>
        <v>0.98101093953721552</v>
      </c>
      <c r="CX31" s="143">
        <f t="shared" si="87"/>
        <v>29583.365892684273</v>
      </c>
      <c r="CY31" s="144">
        <f t="shared" si="88"/>
        <v>0.64450461660954184</v>
      </c>
      <c r="CZ31" s="145">
        <f t="shared" si="89"/>
        <v>24955.542317798365</v>
      </c>
      <c r="DA31" s="146">
        <f t="shared" si="90"/>
        <v>0.77270976192310659</v>
      </c>
      <c r="DB31" s="64">
        <v>3666</v>
      </c>
      <c r="DC31" s="152"/>
      <c r="DD31" s="48">
        <v>7.93</v>
      </c>
      <c r="DE31" s="53">
        <v>2838</v>
      </c>
      <c r="DF31" s="153"/>
      <c r="DG31" s="53">
        <v>4030</v>
      </c>
      <c r="DH31" s="53">
        <v>3260</v>
      </c>
      <c r="DI31" s="52">
        <v>20</v>
      </c>
      <c r="DJ31" s="52">
        <v>24.4</v>
      </c>
      <c r="DK31" s="53">
        <v>6401</v>
      </c>
      <c r="DL31" s="141">
        <f t="shared" si="41"/>
        <v>0.31977205241621137</v>
      </c>
      <c r="DM31" s="142">
        <f t="shared" si="42"/>
        <v>1.3709765411893071</v>
      </c>
      <c r="DN31" s="142">
        <f t="shared" si="43"/>
        <v>6.0528237380254124</v>
      </c>
      <c r="DO31" s="118">
        <f t="shared" si="14"/>
        <v>1.0088039563375688</v>
      </c>
      <c r="DP31" s="143">
        <f t="shared" si="44"/>
        <v>30421.492107315724</v>
      </c>
      <c r="DQ31" s="144">
        <f t="shared" si="45"/>
        <v>0.6580013904874169</v>
      </c>
      <c r="DR31" s="145">
        <f t="shared" si="46"/>
        <v>25662.55768220163</v>
      </c>
      <c r="DS31" s="146">
        <f t="shared" si="47"/>
        <v>0.78133908621619541</v>
      </c>
      <c r="DT31" s="53">
        <v>3565</v>
      </c>
      <c r="DU31" s="74"/>
      <c r="DV31" s="157">
        <v>7.95</v>
      </c>
      <c r="DW31" s="153">
        <v>2857</v>
      </c>
      <c r="DX31" s="53"/>
      <c r="DY31" s="153">
        <v>3922</v>
      </c>
      <c r="DZ31" s="153">
        <v>4290</v>
      </c>
      <c r="EA31" s="152">
        <v>18.399999999999999</v>
      </c>
      <c r="EB31" s="128">
        <v>25.2</v>
      </c>
      <c r="EC31" s="53">
        <v>6469</v>
      </c>
      <c r="ED31" s="141">
        <f t="shared" si="80"/>
        <v>0.33348522242846673</v>
      </c>
      <c r="EE31" s="142">
        <f t="shared" si="48"/>
        <v>1.4098176718092568</v>
      </c>
      <c r="EF31" s="142">
        <f t="shared" si="91"/>
        <v>5.8860656372232931</v>
      </c>
      <c r="EG31" s="118">
        <f t="shared" si="15"/>
        <v>0.98101093953721552</v>
      </c>
      <c r="EH31" s="143">
        <f t="shared" si="81"/>
        <v>29583.365892684273</v>
      </c>
      <c r="EI31" s="144">
        <f t="shared" si="82"/>
        <v>0.65571175920456304</v>
      </c>
      <c r="EJ31" s="145">
        <f t="shared" si="83"/>
        <v>24955.542317798365</v>
      </c>
      <c r="EK31" s="146">
        <f t="shared" si="84"/>
        <v>0.77987518298790359</v>
      </c>
      <c r="EL31" s="64">
        <v>3559</v>
      </c>
      <c r="EM31" s="56"/>
      <c r="EN31" s="52">
        <v>7.91</v>
      </c>
      <c r="EO31" s="53">
        <v>2826</v>
      </c>
      <c r="EP31" s="134"/>
      <c r="EQ31" s="135">
        <v>3962</v>
      </c>
      <c r="ER31" s="53">
        <v>2974</v>
      </c>
      <c r="ES31" s="52">
        <v>19.3</v>
      </c>
      <c r="ET31" s="52">
        <v>29.7</v>
      </c>
      <c r="EU31" s="53">
        <v>4492</v>
      </c>
      <c r="EV31" s="141">
        <f t="shared" si="50"/>
        <v>0.23064471102455231</v>
      </c>
      <c r="EW31" s="142">
        <f t="shared" si="51"/>
        <v>1.4121944366395054</v>
      </c>
      <c r="EX31" s="142">
        <f t="shared" si="52"/>
        <v>5.8761592153934652</v>
      </c>
      <c r="EY31" s="118">
        <f t="shared" si="16"/>
        <v>0.97935986923224416</v>
      </c>
      <c r="EZ31" s="143">
        <f t="shared" si="53"/>
        <v>29533.576216567555</v>
      </c>
      <c r="FA31" s="144">
        <f t="shared" si="54"/>
        <v>0.65944747340290344</v>
      </c>
      <c r="FB31" s="145">
        <f t="shared" si="55"/>
        <v>24913.54140506154</v>
      </c>
      <c r="FC31" s="146">
        <f t="shared" si="56"/>
        <v>0.78226365667616915</v>
      </c>
      <c r="FD31" s="64">
        <v>3672</v>
      </c>
      <c r="FE31" s="56"/>
      <c r="FF31" s="52">
        <v>7.92</v>
      </c>
      <c r="FG31" s="53">
        <v>2505</v>
      </c>
      <c r="FH31" s="134"/>
      <c r="FI31" s="135">
        <v>4005</v>
      </c>
      <c r="FJ31" s="53">
        <v>5634</v>
      </c>
      <c r="FK31" s="52">
        <v>20.2</v>
      </c>
      <c r="FL31" s="52">
        <v>29.5</v>
      </c>
      <c r="FM31" s="53">
        <v>6206</v>
      </c>
      <c r="FN31" s="141">
        <f t="shared" si="57"/>
        <v>0.29173237523175088</v>
      </c>
      <c r="FO31" s="142">
        <f t="shared" si="58"/>
        <v>1.3687363834422659</v>
      </c>
      <c r="FP31" s="142">
        <f t="shared" si="59"/>
        <v>6.0627301598552412</v>
      </c>
      <c r="FQ31" s="118">
        <f t="shared" si="17"/>
        <v>1.0104550266425403</v>
      </c>
      <c r="FR31" s="143">
        <f t="shared" si="60"/>
        <v>30471.281783432441</v>
      </c>
      <c r="FS31" s="144">
        <f t="shared" si="61"/>
        <v>0.69813019139217025</v>
      </c>
      <c r="FT31" s="145">
        <f t="shared" si="62"/>
        <v>25704.558594938459</v>
      </c>
      <c r="FU31" s="146">
        <f t="shared" si="63"/>
        <v>0.80699591648046842</v>
      </c>
      <c r="FV31" s="64">
        <v>3666</v>
      </c>
      <c r="FW31" s="73"/>
      <c r="FX31" s="52">
        <v>7.89</v>
      </c>
      <c r="FY31" s="53">
        <v>2269</v>
      </c>
      <c r="FZ31" s="134"/>
      <c r="GA31" s="135">
        <v>3945</v>
      </c>
      <c r="GB31" s="53">
        <v>4434</v>
      </c>
      <c r="GC31" s="52">
        <v>19.5</v>
      </c>
      <c r="GD31" s="52">
        <v>28.7</v>
      </c>
      <c r="GE31" s="53">
        <v>7963</v>
      </c>
      <c r="GF31" s="141">
        <f t="shared" si="64"/>
        <v>0.36026232604949476</v>
      </c>
      <c r="GG31" s="142">
        <f t="shared" si="65"/>
        <v>1.3709765411893071</v>
      </c>
      <c r="GH31" s="142">
        <f t="shared" si="66"/>
        <v>6.0528237380254124</v>
      </c>
      <c r="GI31" s="118">
        <f t="shared" si="18"/>
        <v>1.0088039563375688</v>
      </c>
      <c r="GJ31" s="143">
        <f t="shared" si="67"/>
        <v>30421.492107315724</v>
      </c>
      <c r="GK31" s="144">
        <f t="shared" si="68"/>
        <v>0.72656982206340692</v>
      </c>
      <c r="GL31" s="145">
        <f t="shared" si="69"/>
        <v>25662.55768220163</v>
      </c>
      <c r="GM31" s="146">
        <f t="shared" si="70"/>
        <v>0.82517913552661992</v>
      </c>
      <c r="GN31" s="166">
        <v>2818</v>
      </c>
      <c r="GO31" s="97">
        <f t="shared" si="19"/>
        <v>2705.0343889734017</v>
      </c>
      <c r="GP31" s="53"/>
      <c r="GQ31" s="53"/>
      <c r="GR31" s="102">
        <f t="shared" si="20"/>
        <v>1</v>
      </c>
      <c r="GS31" s="53"/>
      <c r="GT31" s="102">
        <f t="shared" si="21"/>
        <v>1</v>
      </c>
      <c r="GU31" s="53"/>
      <c r="GV31" s="102"/>
      <c r="GW31" s="170"/>
      <c r="GX31" s="102"/>
      <c r="GY31" s="170"/>
      <c r="GZ31" s="102"/>
      <c r="HA31" s="102"/>
      <c r="HB31" s="102"/>
      <c r="HC31" s="102"/>
      <c r="HD31" s="102"/>
      <c r="HE31" s="177"/>
      <c r="HF31" s="178"/>
      <c r="HG31" s="102"/>
      <c r="HH31" s="177"/>
      <c r="HI31" s="64">
        <v>4554</v>
      </c>
      <c r="HJ31" s="53">
        <v>11672</v>
      </c>
      <c r="HK31" s="53">
        <v>3934</v>
      </c>
      <c r="HL31" s="77">
        <f t="shared" si="76"/>
        <v>1384</v>
      </c>
      <c r="HM31" s="77">
        <f t="shared" si="71"/>
        <v>23737.815999999999</v>
      </c>
      <c r="HN31" s="52"/>
      <c r="HO31" s="183"/>
      <c r="HP31" s="53">
        <v>740</v>
      </c>
      <c r="HQ31" s="186"/>
      <c r="HR31" s="186"/>
      <c r="HS31" s="186"/>
      <c r="HT31" s="53">
        <v>4074</v>
      </c>
      <c r="HU31" s="153">
        <v>3878</v>
      </c>
      <c r="HV31" s="186"/>
      <c r="HW31" s="186"/>
      <c r="HX31" s="186"/>
      <c r="HY31" s="186"/>
      <c r="HZ31" s="189">
        <v>98</v>
      </c>
      <c r="IA31" s="128"/>
      <c r="IB31" s="190">
        <v>249</v>
      </c>
      <c r="IC31" s="191"/>
      <c r="ID31" s="191">
        <v>61</v>
      </c>
      <c r="IE31" s="192">
        <v>2.33</v>
      </c>
      <c r="IF31" s="192">
        <v>2.04</v>
      </c>
      <c r="IG31" s="192">
        <v>1.19</v>
      </c>
      <c r="IH31" s="97">
        <f t="shared" si="72"/>
        <v>33994.76</v>
      </c>
      <c r="II31" s="97">
        <f t="shared" si="77"/>
        <v>3218.5980186130296</v>
      </c>
      <c r="IJ31" s="202">
        <f t="shared" si="78"/>
        <v>1.5285845307245491</v>
      </c>
      <c r="IK31" s="202">
        <f t="shared" si="85"/>
        <v>2.1056068237766441</v>
      </c>
      <c r="IL31" s="202">
        <f t="shared" si="22"/>
        <v>0.59226186978874906</v>
      </c>
      <c r="IM31" s="203"/>
      <c r="IN31" s="204">
        <f t="shared" si="23"/>
        <v>0.91163946061036194</v>
      </c>
      <c r="IO31" s="186"/>
      <c r="IP31" s="186"/>
      <c r="IQ31" s="153">
        <v>1295</v>
      </c>
      <c r="IR31" s="153"/>
      <c r="IS31" s="128"/>
      <c r="IT31" s="128"/>
      <c r="IU31" s="128"/>
      <c r="IV31" s="128"/>
      <c r="IW31" s="189">
        <v>0.55000000000000004</v>
      </c>
      <c r="IX31" s="189"/>
      <c r="IY31" s="48"/>
      <c r="IZ31" s="52">
        <v>154</v>
      </c>
      <c r="JA31" s="128">
        <v>2.08</v>
      </c>
      <c r="JB31" s="128">
        <v>1.35</v>
      </c>
      <c r="JC31" s="128">
        <v>156</v>
      </c>
      <c r="JD31" s="97">
        <f t="shared" si="24"/>
        <v>3198.1559999999999</v>
      </c>
      <c r="JE31" s="210">
        <f t="shared" si="74"/>
        <v>0.87200249143568986</v>
      </c>
      <c r="JF31" s="210">
        <f t="shared" si="25"/>
        <v>0.28554964285714285</v>
      </c>
      <c r="JG31" s="210">
        <f t="shared" si="26"/>
        <v>8.0531960531960517E-2</v>
      </c>
      <c r="JH31" s="203"/>
      <c r="JI31" s="203">
        <f t="shared" si="27"/>
        <v>0.38152610441767065</v>
      </c>
      <c r="JJ31" s="212">
        <f t="shared" si="75"/>
        <v>2.469151880188833</v>
      </c>
      <c r="JK31" s="203">
        <f t="shared" si="28"/>
        <v>0.98813467909700281</v>
      </c>
      <c r="JL31" s="53">
        <v>14695</v>
      </c>
      <c r="JM31" s="213">
        <v>8.93</v>
      </c>
      <c r="JN31" s="214">
        <v>68</v>
      </c>
      <c r="JO31" s="213">
        <v>1.38</v>
      </c>
      <c r="JP31" s="213">
        <v>2.17</v>
      </c>
      <c r="JQ31" s="213">
        <v>1.03</v>
      </c>
      <c r="JR31" s="214">
        <v>157</v>
      </c>
      <c r="JS31" s="213">
        <v>0.43</v>
      </c>
      <c r="JT31" s="222"/>
    </row>
    <row r="32" spans="1:280" s="25" customFormat="1" ht="15" customHeight="1">
      <c r="A32" s="50">
        <v>43449</v>
      </c>
      <c r="B32" s="51">
        <v>240</v>
      </c>
      <c r="C32" s="52">
        <v>240</v>
      </c>
      <c r="D32" s="53">
        <v>46211</v>
      </c>
      <c r="E32" s="48">
        <v>9.84</v>
      </c>
      <c r="F32" s="53">
        <v>263</v>
      </c>
      <c r="G32" s="52">
        <v>1.71</v>
      </c>
      <c r="H32" s="52">
        <v>0.75</v>
      </c>
      <c r="I32" s="61">
        <v>58.9</v>
      </c>
      <c r="J32" s="64"/>
      <c r="K32" s="53">
        <v>1467</v>
      </c>
      <c r="L32" s="48">
        <v>13.1</v>
      </c>
      <c r="M32" s="53">
        <v>10660</v>
      </c>
      <c r="N32" s="53">
        <v>6929</v>
      </c>
      <c r="O32" s="65">
        <v>0.06</v>
      </c>
      <c r="P32" s="65">
        <v>0.04</v>
      </c>
      <c r="Q32" s="74">
        <v>52.4</v>
      </c>
      <c r="R32" s="70">
        <v>39.299999999999997</v>
      </c>
      <c r="S32" s="64">
        <v>7021</v>
      </c>
      <c r="T32" s="53">
        <v>6060</v>
      </c>
      <c r="U32" s="52">
        <v>3.53</v>
      </c>
      <c r="V32" s="52"/>
      <c r="W32" s="52">
        <v>13.4</v>
      </c>
      <c r="X32" s="52">
        <v>11.7</v>
      </c>
      <c r="Y32" s="53">
        <v>597</v>
      </c>
      <c r="Z32" s="53">
        <v>6180</v>
      </c>
      <c r="AA32" s="52">
        <v>3.44</v>
      </c>
      <c r="AB32" s="52"/>
      <c r="AC32" s="77">
        <f t="shared" si="29"/>
        <v>7618</v>
      </c>
      <c r="AD32" s="52"/>
      <c r="AE32" s="52"/>
      <c r="AF32" s="52"/>
      <c r="AG32" s="52"/>
      <c r="AH32" s="61"/>
      <c r="AI32" s="79"/>
      <c r="AJ32" s="52"/>
      <c r="AK32" s="52"/>
      <c r="AL32" s="48">
        <v>9.1</v>
      </c>
      <c r="AM32" s="53">
        <v>144300</v>
      </c>
      <c r="AN32" s="52">
        <v>4.59</v>
      </c>
      <c r="AO32" s="52">
        <v>0.41</v>
      </c>
      <c r="AP32" s="53">
        <v>2479</v>
      </c>
      <c r="AQ32" s="83"/>
      <c r="AR32" s="86">
        <f t="shared" si="30"/>
        <v>12840</v>
      </c>
      <c r="AS32" s="53"/>
      <c r="AT32" s="87">
        <v>12840</v>
      </c>
      <c r="AU32" s="53">
        <f t="shared" si="92"/>
        <v>11700</v>
      </c>
      <c r="AV32" s="53">
        <v>450</v>
      </c>
      <c r="AW32" s="53">
        <v>240</v>
      </c>
      <c r="AX32" s="53">
        <v>450</v>
      </c>
      <c r="AY32" s="95">
        <v>0</v>
      </c>
      <c r="AZ32" s="96">
        <v>4.93</v>
      </c>
      <c r="BA32" s="53">
        <v>4478</v>
      </c>
      <c r="BB32" s="52">
        <v>62</v>
      </c>
      <c r="BC32" s="53">
        <v>12240</v>
      </c>
      <c r="BD32" s="97">
        <f t="shared" si="0"/>
        <v>8751.3779999999988</v>
      </c>
      <c r="BE32" s="102">
        <f t="shared" si="1"/>
        <v>0.7149818627450979</v>
      </c>
      <c r="BF32" s="53">
        <v>5554</v>
      </c>
      <c r="BG32" s="97">
        <f t="shared" si="2"/>
        <v>5926.1179999999995</v>
      </c>
      <c r="BH32" s="102">
        <f t="shared" si="3"/>
        <v>0.4841599673202614</v>
      </c>
      <c r="BI32" s="53">
        <v>343</v>
      </c>
      <c r="BJ32" s="97">
        <f t="shared" si="4"/>
        <v>674.68100000000004</v>
      </c>
      <c r="BK32" s="102">
        <f t="shared" si="5"/>
        <v>5.5120996732026147E-2</v>
      </c>
      <c r="BL32" s="103">
        <v>601</v>
      </c>
      <c r="BM32" s="97">
        <f t="shared" si="6"/>
        <v>868.44500000000005</v>
      </c>
      <c r="BN32" s="102">
        <f t="shared" si="7"/>
        <v>7.0951388888888897E-2</v>
      </c>
      <c r="BO32" s="53">
        <v>623</v>
      </c>
      <c r="BP32" s="97">
        <f t="shared" si="8"/>
        <v>1282.1339999999998</v>
      </c>
      <c r="BQ32" s="102">
        <f t="shared" si="9"/>
        <v>0.10474950980392154</v>
      </c>
      <c r="BR32" s="53">
        <v>0</v>
      </c>
      <c r="BS32" s="105">
        <f t="shared" si="10"/>
        <v>0</v>
      </c>
      <c r="BT32" s="102">
        <f t="shared" si="11"/>
        <v>0</v>
      </c>
      <c r="BU32" s="52">
        <v>7.91</v>
      </c>
      <c r="BV32" s="48">
        <v>8.52</v>
      </c>
      <c r="BW32" s="61">
        <v>147</v>
      </c>
      <c r="BX32" s="117">
        <f t="shared" si="32"/>
        <v>143208</v>
      </c>
      <c r="BY32" s="118">
        <f t="shared" si="33"/>
        <v>0.95472000000000001</v>
      </c>
      <c r="BZ32" s="120">
        <v>35</v>
      </c>
      <c r="CA32" s="51"/>
      <c r="CB32" s="52">
        <v>6.75</v>
      </c>
      <c r="CC32" s="129">
        <v>8107</v>
      </c>
      <c r="CD32" s="77">
        <f t="shared" si="34"/>
        <v>7982.2482435597194</v>
      </c>
      <c r="CE32" s="77">
        <f t="shared" si="12"/>
        <v>21350</v>
      </c>
      <c r="CF32" s="77">
        <f t="shared" si="35"/>
        <v>11700</v>
      </c>
      <c r="CG32" s="77">
        <f t="shared" si="36"/>
        <v>487.5</v>
      </c>
      <c r="CH32" s="77">
        <f t="shared" si="13"/>
        <v>9650</v>
      </c>
      <c r="CI32" s="130">
        <f t="shared" si="37"/>
        <v>402.08333333333331</v>
      </c>
      <c r="CJ32" s="64">
        <v>3481</v>
      </c>
      <c r="CK32" s="56"/>
      <c r="CL32" s="52">
        <v>7.91</v>
      </c>
      <c r="CM32" s="53">
        <v>2940</v>
      </c>
      <c r="CN32" s="134"/>
      <c r="CO32" s="135">
        <v>4036</v>
      </c>
      <c r="CP32" s="53">
        <v>6875</v>
      </c>
      <c r="CQ32" s="52">
        <v>15.4</v>
      </c>
      <c r="CR32" s="52">
        <v>23.7</v>
      </c>
      <c r="CS32" s="53">
        <v>3719</v>
      </c>
      <c r="CT32" s="141">
        <f t="shared" si="86"/>
        <v>0.21188388712870149</v>
      </c>
      <c r="CU32" s="142">
        <f t="shared" si="38"/>
        <v>1.4438379775926458</v>
      </c>
      <c r="CV32" s="142">
        <f t="shared" si="39"/>
        <v>5.5284930632374412</v>
      </c>
      <c r="CW32" s="118">
        <f t="shared" si="40"/>
        <v>0.92141551053957349</v>
      </c>
      <c r="CX32" s="143">
        <f t="shared" si="87"/>
        <v>27786.20613583138</v>
      </c>
      <c r="CY32" s="144">
        <f t="shared" si="88"/>
        <v>0.63168271515834318</v>
      </c>
      <c r="CZ32" s="145">
        <f t="shared" si="89"/>
        <v>23349.276252927404</v>
      </c>
      <c r="DA32" s="146">
        <f t="shared" si="90"/>
        <v>0.75980392156862742</v>
      </c>
      <c r="DB32" s="64">
        <v>3533</v>
      </c>
      <c r="DC32" s="152"/>
      <c r="DD32" s="48">
        <v>7.88</v>
      </c>
      <c r="DE32" s="53">
        <v>2890</v>
      </c>
      <c r="DF32" s="153"/>
      <c r="DG32" s="53">
        <v>4130</v>
      </c>
      <c r="DH32" s="53">
        <v>5814</v>
      </c>
      <c r="DI32" s="52">
        <v>16.2</v>
      </c>
      <c r="DJ32" s="52">
        <v>17.600000000000001</v>
      </c>
      <c r="DK32" s="53">
        <v>6478</v>
      </c>
      <c r="DL32" s="141">
        <f t="shared" si="41"/>
        <v>0.36007066367216156</v>
      </c>
      <c r="DM32" s="142">
        <f t="shared" si="42"/>
        <v>1.4225870365128785</v>
      </c>
      <c r="DN32" s="142">
        <f t="shared" si="43"/>
        <v>5.6110789981091305</v>
      </c>
      <c r="DO32" s="118">
        <f t="shared" si="14"/>
        <v>0.93517983301818841</v>
      </c>
      <c r="DP32" s="143">
        <f t="shared" si="44"/>
        <v>28201.283044496489</v>
      </c>
      <c r="DQ32" s="144">
        <f t="shared" si="45"/>
        <v>0.63794661456041224</v>
      </c>
      <c r="DR32" s="145">
        <f t="shared" si="46"/>
        <v>23698.073255269323</v>
      </c>
      <c r="DS32" s="146">
        <f t="shared" si="47"/>
        <v>0.76388888888888884</v>
      </c>
      <c r="DT32" s="53">
        <v>3520</v>
      </c>
      <c r="DU32" s="74"/>
      <c r="DV32" s="157">
        <v>7.89</v>
      </c>
      <c r="DW32" s="153">
        <v>2883</v>
      </c>
      <c r="DX32" s="53"/>
      <c r="DY32" s="153">
        <v>4026</v>
      </c>
      <c r="DZ32" s="153">
        <v>6692</v>
      </c>
      <c r="EA32" s="152">
        <v>15.2</v>
      </c>
      <c r="EB32" s="128">
        <v>19</v>
      </c>
      <c r="EC32" s="53">
        <v>6268</v>
      </c>
      <c r="ED32" s="141">
        <f t="shared" si="80"/>
        <v>0.34920477159173313</v>
      </c>
      <c r="EE32" s="142">
        <f t="shared" si="48"/>
        <v>1.427840909090909</v>
      </c>
      <c r="EF32" s="142">
        <f t="shared" si="91"/>
        <v>5.5904325143912077</v>
      </c>
      <c r="EG32" s="118">
        <f t="shared" si="15"/>
        <v>0.93173875239853465</v>
      </c>
      <c r="EH32" s="143">
        <f t="shared" si="81"/>
        <v>28097.513817330211</v>
      </c>
      <c r="EI32" s="144">
        <f t="shared" si="82"/>
        <v>0.63882356047670186</v>
      </c>
      <c r="EJ32" s="145">
        <f t="shared" si="83"/>
        <v>23610.874004683843</v>
      </c>
      <c r="EK32" s="146">
        <f t="shared" si="84"/>
        <v>0.76446078431372544</v>
      </c>
      <c r="EL32" s="64">
        <v>3492</v>
      </c>
      <c r="EM32" s="56"/>
      <c r="EN32" s="52">
        <v>7.94</v>
      </c>
      <c r="EO32" s="53">
        <v>2866</v>
      </c>
      <c r="EP32" s="134"/>
      <c r="EQ32" s="135">
        <v>4047</v>
      </c>
      <c r="ER32" s="53">
        <v>6588</v>
      </c>
      <c r="ES32" s="52">
        <v>15.4</v>
      </c>
      <c r="ET32" s="52">
        <v>22.4</v>
      </c>
      <c r="EU32" s="53">
        <v>4557</v>
      </c>
      <c r="EV32" s="141">
        <f t="shared" si="50"/>
        <v>0.25506636029870416</v>
      </c>
      <c r="EW32" s="142">
        <f t="shared" si="51"/>
        <v>1.4392898052691867</v>
      </c>
      <c r="EX32" s="142">
        <f t="shared" si="52"/>
        <v>5.5459631648449141</v>
      </c>
      <c r="EY32" s="118">
        <f t="shared" si="16"/>
        <v>0.92432719414081899</v>
      </c>
      <c r="EZ32" s="143">
        <f t="shared" si="53"/>
        <v>27874.01086651054</v>
      </c>
      <c r="FA32" s="144">
        <f t="shared" si="54"/>
        <v>0.64095328627340531</v>
      </c>
      <c r="FB32" s="145">
        <f t="shared" si="55"/>
        <v>23423.060234192038</v>
      </c>
      <c r="FC32" s="146">
        <f t="shared" si="56"/>
        <v>0.76584967320261432</v>
      </c>
      <c r="FD32" s="64">
        <v>3673</v>
      </c>
      <c r="FE32" s="56"/>
      <c r="FF32" s="52">
        <v>7.93</v>
      </c>
      <c r="FG32" s="53">
        <v>2733</v>
      </c>
      <c r="FH32" s="134"/>
      <c r="FI32" s="135">
        <v>4074</v>
      </c>
      <c r="FJ32" s="53">
        <v>6516</v>
      </c>
      <c r="FK32" s="52">
        <v>16.649999999999999</v>
      </c>
      <c r="FL32" s="52">
        <v>24.9</v>
      </c>
      <c r="FM32" s="53">
        <v>7129</v>
      </c>
      <c r="FN32" s="141">
        <f t="shared" si="57"/>
        <v>0.36975203660394523</v>
      </c>
      <c r="FO32" s="142">
        <f t="shared" si="58"/>
        <v>1.3683637353661857</v>
      </c>
      <c r="FP32" s="142">
        <f t="shared" si="59"/>
        <v>5.8334257458405991</v>
      </c>
      <c r="FQ32" s="118">
        <f t="shared" si="17"/>
        <v>0.97223762430676652</v>
      </c>
      <c r="FR32" s="143">
        <f t="shared" si="60"/>
        <v>29318.797798594853</v>
      </c>
      <c r="FS32" s="144">
        <f t="shared" si="61"/>
        <v>0.65761525868290882</v>
      </c>
      <c r="FT32" s="145">
        <f t="shared" si="62"/>
        <v>24637.142107728341</v>
      </c>
      <c r="FU32" s="146">
        <f t="shared" si="63"/>
        <v>0.77671568627450982</v>
      </c>
      <c r="FV32" s="64">
        <v>3651</v>
      </c>
      <c r="FW32" s="73"/>
      <c r="FX32" s="52">
        <v>8.0500000000000007</v>
      </c>
      <c r="FY32" s="53">
        <v>2430</v>
      </c>
      <c r="FZ32" s="134"/>
      <c r="GA32" s="135">
        <v>4103</v>
      </c>
      <c r="GB32" s="53">
        <v>6214</v>
      </c>
      <c r="GC32" s="52">
        <v>16.5</v>
      </c>
      <c r="GD32" s="52">
        <v>22.3</v>
      </c>
      <c r="GE32" s="53">
        <v>8617</v>
      </c>
      <c r="GF32" s="141">
        <f t="shared" si="64"/>
        <v>0.42508461273819015</v>
      </c>
      <c r="GG32" s="142">
        <f t="shared" si="65"/>
        <v>1.3766091481785812</v>
      </c>
      <c r="GH32" s="142">
        <f t="shared" si="66"/>
        <v>5.7984855426256532</v>
      </c>
      <c r="GI32" s="118">
        <f t="shared" si="18"/>
        <v>0.96641425710427553</v>
      </c>
      <c r="GJ32" s="143">
        <f t="shared" si="67"/>
        <v>29143.188337236534</v>
      </c>
      <c r="GK32" s="144">
        <f t="shared" si="68"/>
        <v>0.69557448905944685</v>
      </c>
      <c r="GL32" s="145">
        <f t="shared" si="69"/>
        <v>24489.574145199065</v>
      </c>
      <c r="GM32" s="146">
        <f t="shared" si="70"/>
        <v>0.80147058823529416</v>
      </c>
      <c r="GN32" s="166">
        <v>2820</v>
      </c>
      <c r="GO32" s="97">
        <f t="shared" si="19"/>
        <v>2787.3995784543326</v>
      </c>
      <c r="GP32" s="53"/>
      <c r="GQ32" s="53"/>
      <c r="GR32" s="102">
        <f t="shared" si="20"/>
        <v>1</v>
      </c>
      <c r="GS32" s="53"/>
      <c r="GT32" s="102">
        <f t="shared" si="21"/>
        <v>1</v>
      </c>
      <c r="GU32" s="53"/>
      <c r="GV32" s="102"/>
      <c r="GW32" s="170"/>
      <c r="GX32" s="102"/>
      <c r="GY32" s="170"/>
      <c r="GZ32" s="102"/>
      <c r="HA32" s="102"/>
      <c r="HB32" s="102"/>
      <c r="HC32" s="102"/>
      <c r="HD32" s="102"/>
      <c r="HE32" s="177"/>
      <c r="HF32" s="178"/>
      <c r="HG32" s="102"/>
      <c r="HH32" s="177"/>
      <c r="HI32" s="64">
        <v>4508</v>
      </c>
      <c r="HJ32" s="53">
        <v>3386</v>
      </c>
      <c r="HK32" s="53">
        <v>4470</v>
      </c>
      <c r="HL32" s="77">
        <f t="shared" si="76"/>
        <v>1380</v>
      </c>
      <c r="HM32" s="77">
        <f t="shared" si="71"/>
        <v>25044.240000000002</v>
      </c>
      <c r="HN32" s="52"/>
      <c r="HO32" s="183"/>
      <c r="HP32" s="53">
        <v>984</v>
      </c>
      <c r="HQ32" s="186"/>
      <c r="HR32" s="186"/>
      <c r="HS32" s="186"/>
      <c r="HT32" s="53">
        <v>4222</v>
      </c>
      <c r="HU32" s="153">
        <v>3852</v>
      </c>
      <c r="HV32" s="186"/>
      <c r="HW32" s="186"/>
      <c r="HX32" s="186"/>
      <c r="HY32" s="186"/>
      <c r="HZ32" s="189"/>
      <c r="IA32" s="128">
        <v>97</v>
      </c>
      <c r="IB32" s="190">
        <v>239</v>
      </c>
      <c r="IC32" s="191"/>
      <c r="ID32" s="191"/>
      <c r="IE32" s="192"/>
      <c r="IF32" s="192"/>
      <c r="IG32" s="192"/>
      <c r="IH32" s="97">
        <f t="shared" si="72"/>
        <v>34351.919999999998</v>
      </c>
      <c r="II32" s="97">
        <f t="shared" si="77"/>
        <v>3411.6036036036035</v>
      </c>
      <c r="IJ32" s="202">
        <f t="shared" si="78"/>
        <v>1.5290519877675841</v>
      </c>
      <c r="IK32" s="202">
        <f t="shared" si="85"/>
        <v>2.2311887567567563</v>
      </c>
      <c r="IL32" s="202">
        <f t="shared" si="22"/>
        <v>0.57997150868873371</v>
      </c>
      <c r="IM32" s="203"/>
      <c r="IN32" s="204">
        <f t="shared" si="23"/>
        <v>0.91524822695035457</v>
      </c>
      <c r="IO32" s="186"/>
      <c r="IP32" s="186"/>
      <c r="IQ32" s="153">
        <v>1170</v>
      </c>
      <c r="IR32" s="153"/>
      <c r="IS32" s="128"/>
      <c r="IT32" s="128"/>
      <c r="IU32" s="128"/>
      <c r="IV32" s="128"/>
      <c r="IW32" s="189"/>
      <c r="IX32" s="189">
        <v>0.23</v>
      </c>
      <c r="IY32" s="48"/>
      <c r="IZ32" s="52">
        <v>144</v>
      </c>
      <c r="JA32" s="128"/>
      <c r="JB32" s="128"/>
      <c r="JC32" s="128"/>
      <c r="JD32" s="97">
        <f t="shared" si="24"/>
        <v>3068.76</v>
      </c>
      <c r="JE32" s="210">
        <f t="shared" si="74"/>
        <v>0.87227414330218067</v>
      </c>
      <c r="JF32" s="210">
        <f t="shared" si="25"/>
        <v>0.27399642857142859</v>
      </c>
      <c r="JG32" s="210">
        <f t="shared" si="26"/>
        <v>8.9108042954196803E-2</v>
      </c>
      <c r="JH32" s="203"/>
      <c r="JI32" s="203">
        <f t="shared" si="27"/>
        <v>0.39748953974895396</v>
      </c>
      <c r="JJ32" s="212">
        <f t="shared" si="75"/>
        <v>2.469151880188833</v>
      </c>
      <c r="JK32" s="203">
        <f t="shared" si="28"/>
        <v>0.9882352941176471</v>
      </c>
      <c r="JL32" s="53">
        <v>14688</v>
      </c>
      <c r="JM32" s="213">
        <v>8.9600000000000009</v>
      </c>
      <c r="JN32" s="214">
        <v>155</v>
      </c>
      <c r="JO32" s="213">
        <v>1.19</v>
      </c>
      <c r="JP32" s="213">
        <v>2.87</v>
      </c>
      <c r="JQ32" s="213">
        <v>0.78</v>
      </c>
      <c r="JR32" s="214">
        <v>149</v>
      </c>
      <c r="JS32" s="213">
        <v>0.36</v>
      </c>
      <c r="JT32" s="222"/>
    </row>
    <row r="33" spans="1:280" s="25" customFormat="1" ht="15" customHeight="1">
      <c r="A33" s="50">
        <v>43450</v>
      </c>
      <c r="B33" s="57">
        <v>240</v>
      </c>
      <c r="C33" s="52">
        <v>240</v>
      </c>
      <c r="D33" s="58">
        <v>44960</v>
      </c>
      <c r="E33" s="59">
        <v>9.3000000000000007</v>
      </c>
      <c r="F33" s="58">
        <v>790</v>
      </c>
      <c r="G33" s="60">
        <v>2.79</v>
      </c>
      <c r="H33" s="60">
        <v>2.5</v>
      </c>
      <c r="I33" s="66">
        <v>58.4</v>
      </c>
      <c r="J33" s="67"/>
      <c r="K33" s="58">
        <v>1162</v>
      </c>
      <c r="L33" s="59">
        <v>12.4</v>
      </c>
      <c r="M33" s="58">
        <v>11052</v>
      </c>
      <c r="N33" s="58">
        <v>5011</v>
      </c>
      <c r="O33" s="68">
        <v>0.08</v>
      </c>
      <c r="P33" s="68">
        <v>0.16</v>
      </c>
      <c r="Q33" s="75">
        <v>34.9</v>
      </c>
      <c r="R33" s="76">
        <v>36.6</v>
      </c>
      <c r="S33" s="67">
        <v>7694</v>
      </c>
      <c r="T33" s="58">
        <v>4459</v>
      </c>
      <c r="U33" s="60">
        <v>2.89</v>
      </c>
      <c r="V33" s="60">
        <v>32.700000000000003</v>
      </c>
      <c r="W33" s="60">
        <v>7.53</v>
      </c>
      <c r="X33" s="60">
        <v>5.97</v>
      </c>
      <c r="Y33" s="58">
        <v>542</v>
      </c>
      <c r="Z33" s="58">
        <v>24776</v>
      </c>
      <c r="AA33" s="60"/>
      <c r="AB33" s="60"/>
      <c r="AC33" s="58">
        <f t="shared" si="29"/>
        <v>8236</v>
      </c>
      <c r="AD33" s="60"/>
      <c r="AE33" s="60"/>
      <c r="AF33" s="60"/>
      <c r="AG33" s="60"/>
      <c r="AH33" s="66"/>
      <c r="AI33" s="80"/>
      <c r="AJ33" s="60"/>
      <c r="AK33" s="60"/>
      <c r="AL33" s="59">
        <v>8.6999999999999993</v>
      </c>
      <c r="AM33" s="58">
        <v>157396</v>
      </c>
      <c r="AN33" s="60">
        <v>5.8</v>
      </c>
      <c r="AO33" s="60">
        <v>0.72</v>
      </c>
      <c r="AP33" s="58">
        <v>2563</v>
      </c>
      <c r="AQ33" s="88"/>
      <c r="AR33" s="86">
        <f t="shared" si="30"/>
        <v>13052</v>
      </c>
      <c r="AS33" s="58"/>
      <c r="AT33" s="89">
        <v>13052</v>
      </c>
      <c r="AU33" s="58">
        <f t="shared" si="92"/>
        <v>11974</v>
      </c>
      <c r="AV33" s="58">
        <v>419</v>
      </c>
      <c r="AW33" s="58">
        <v>240</v>
      </c>
      <c r="AX33" s="58">
        <v>419</v>
      </c>
      <c r="AY33" s="98">
        <v>0</v>
      </c>
      <c r="AZ33" s="96">
        <v>4.93</v>
      </c>
      <c r="BA33" s="53">
        <v>4478</v>
      </c>
      <c r="BB33" s="52">
        <v>62</v>
      </c>
      <c r="BC33" s="58">
        <v>12906</v>
      </c>
      <c r="BD33" s="97">
        <f t="shared" si="0"/>
        <v>9222.7936399999999</v>
      </c>
      <c r="BE33" s="102">
        <f t="shared" si="1"/>
        <v>0.71461286533395318</v>
      </c>
      <c r="BF33" s="58">
        <v>5697</v>
      </c>
      <c r="BG33" s="97">
        <f t="shared" si="2"/>
        <v>6078.6989999999996</v>
      </c>
      <c r="BH33" s="102">
        <f t="shared" si="3"/>
        <v>0.47099790794979074</v>
      </c>
      <c r="BI33" s="58">
        <v>413</v>
      </c>
      <c r="BJ33" s="97">
        <f t="shared" si="4"/>
        <v>812.37099999999998</v>
      </c>
      <c r="BK33" s="102">
        <f t="shared" si="5"/>
        <v>6.2945219277855263E-2</v>
      </c>
      <c r="BL33" s="103">
        <v>663</v>
      </c>
      <c r="BM33" s="97">
        <f t="shared" si="6"/>
        <v>958.03500000000008</v>
      </c>
      <c r="BN33" s="102">
        <f t="shared" si="7"/>
        <v>7.4231752673175277E-2</v>
      </c>
      <c r="BO33" s="58">
        <v>660</v>
      </c>
      <c r="BP33" s="97">
        <f t="shared" si="8"/>
        <v>1358.28</v>
      </c>
      <c r="BQ33" s="102">
        <f t="shared" si="9"/>
        <v>0.10524407252440725</v>
      </c>
      <c r="BR33" s="58">
        <v>9.26</v>
      </c>
      <c r="BS33" s="105">
        <f t="shared" si="10"/>
        <v>15.408639999999998</v>
      </c>
      <c r="BT33" s="102">
        <f t="shared" si="11"/>
        <v>7.1749573841624044E-4</v>
      </c>
      <c r="BU33" s="60">
        <v>3.78</v>
      </c>
      <c r="BV33" s="59">
        <v>4.49</v>
      </c>
      <c r="BW33" s="66">
        <v>147</v>
      </c>
      <c r="BX33" s="117">
        <f t="shared" si="32"/>
        <v>154536.44399999999</v>
      </c>
      <c r="BY33" s="118">
        <f t="shared" si="33"/>
        <v>1.0302429599999998</v>
      </c>
      <c r="BZ33" s="121">
        <v>36.5</v>
      </c>
      <c r="CA33" s="57"/>
      <c r="CB33" s="60">
        <v>6.33</v>
      </c>
      <c r="CC33" s="129">
        <v>8449</v>
      </c>
      <c r="CD33" s="77">
        <f t="shared" si="34"/>
        <v>8484.6644432091907</v>
      </c>
      <c r="CE33" s="77">
        <f t="shared" si="12"/>
        <v>21588</v>
      </c>
      <c r="CF33" s="77">
        <f t="shared" si="35"/>
        <v>11974</v>
      </c>
      <c r="CG33" s="77">
        <f t="shared" si="36"/>
        <v>498.91666666666669</v>
      </c>
      <c r="CH33" s="77">
        <f t="shared" si="13"/>
        <v>9614</v>
      </c>
      <c r="CI33" s="130">
        <f t="shared" si="37"/>
        <v>400.58333333333331</v>
      </c>
      <c r="CJ33" s="67">
        <v>3569</v>
      </c>
      <c r="CK33" s="136"/>
      <c r="CL33" s="60">
        <v>7.56</v>
      </c>
      <c r="CM33" s="58">
        <v>3230</v>
      </c>
      <c r="CN33" s="137"/>
      <c r="CO33" s="138">
        <v>3489</v>
      </c>
      <c r="CP33" s="58">
        <v>3304</v>
      </c>
      <c r="CQ33" s="60">
        <v>15.2</v>
      </c>
      <c r="CR33" s="60">
        <v>26.8</v>
      </c>
      <c r="CS33" s="58">
        <v>3575</v>
      </c>
      <c r="CT33" s="141">
        <f t="shared" si="86"/>
        <v>0.19062704269763073</v>
      </c>
      <c r="CU33" s="142">
        <f t="shared" si="38"/>
        <v>1.408237601569067</v>
      </c>
      <c r="CV33" s="142">
        <f t="shared" si="39"/>
        <v>6.0250233581005981</v>
      </c>
      <c r="CW33" s="118">
        <f t="shared" si="40"/>
        <v>1.0041705596834329</v>
      </c>
      <c r="CX33" s="143">
        <f t="shared" si="87"/>
        <v>30281.767397813604</v>
      </c>
      <c r="CY33" s="144">
        <f t="shared" si="88"/>
        <v>0.61931317123741159</v>
      </c>
      <c r="CZ33" s="145">
        <f t="shared" si="89"/>
        <v>25548.47918454697</v>
      </c>
      <c r="DA33" s="146">
        <f t="shared" si="90"/>
        <v>0.74972880830621413</v>
      </c>
      <c r="DB33" s="67">
        <v>3592</v>
      </c>
      <c r="DC33" s="75"/>
      <c r="DD33" s="59">
        <v>7.8</v>
      </c>
      <c r="DE33" s="58">
        <v>2709</v>
      </c>
      <c r="DF33" s="58"/>
      <c r="DG33" s="58">
        <v>3875</v>
      </c>
      <c r="DH33" s="58">
        <v>5936</v>
      </c>
      <c r="DI33" s="60">
        <v>16.100000000000001</v>
      </c>
      <c r="DJ33" s="60">
        <v>21.7</v>
      </c>
      <c r="DK33" s="58">
        <v>6135</v>
      </c>
      <c r="DL33" s="141">
        <f t="shared" si="41"/>
        <v>0.29571699583288469</v>
      </c>
      <c r="DM33" s="142">
        <f t="shared" si="42"/>
        <v>1.3992204899777283</v>
      </c>
      <c r="DN33" s="142">
        <f t="shared" si="43"/>
        <v>6.0638509112629153</v>
      </c>
      <c r="DO33" s="118">
        <f t="shared" si="14"/>
        <v>1.0106418185438193</v>
      </c>
      <c r="DP33" s="143">
        <f t="shared" si="44"/>
        <v>30476.914680007412</v>
      </c>
      <c r="DQ33" s="144">
        <f t="shared" si="45"/>
        <v>0.68071807457651645</v>
      </c>
      <c r="DR33" s="145">
        <f t="shared" si="46"/>
        <v>25713.123348526962</v>
      </c>
      <c r="DS33" s="146">
        <f t="shared" si="47"/>
        <v>0.79009762900976288</v>
      </c>
      <c r="DT33" s="58">
        <v>3583</v>
      </c>
      <c r="DU33" s="75"/>
      <c r="DV33" s="59">
        <v>7.67</v>
      </c>
      <c r="DW33" s="58">
        <v>2951</v>
      </c>
      <c r="DX33" s="58"/>
      <c r="DY33" s="58">
        <v>3747</v>
      </c>
      <c r="DZ33" s="58">
        <v>4820</v>
      </c>
      <c r="EA33" s="75">
        <v>15.3</v>
      </c>
      <c r="EB33" s="60">
        <v>18.399999999999999</v>
      </c>
      <c r="EC33" s="58">
        <v>5955</v>
      </c>
      <c r="ED33" s="141">
        <f t="shared" si="80"/>
        <v>0.30034619703205984</v>
      </c>
      <c r="EE33" s="142">
        <f t="shared" si="48"/>
        <v>1.4027351381523863</v>
      </c>
      <c r="EF33" s="142">
        <f t="shared" si="91"/>
        <v>6.048657520895051</v>
      </c>
      <c r="EG33" s="118">
        <f t="shared" si="15"/>
        <v>1.0081095868158418</v>
      </c>
      <c r="EH33" s="143">
        <f t="shared" si="81"/>
        <v>30400.552700018528</v>
      </c>
      <c r="EI33" s="144">
        <f t="shared" si="82"/>
        <v>0.65219602734414905</v>
      </c>
      <c r="EJ33" s="145">
        <f t="shared" si="83"/>
        <v>25648.697371317401</v>
      </c>
      <c r="EK33" s="146">
        <f t="shared" si="84"/>
        <v>0.77134666046799938</v>
      </c>
      <c r="EL33" s="67">
        <v>3582</v>
      </c>
      <c r="EM33" s="136"/>
      <c r="EN33" s="60">
        <v>7.96</v>
      </c>
      <c r="EO33" s="58">
        <v>3009</v>
      </c>
      <c r="EP33" s="137"/>
      <c r="EQ33" s="138">
        <v>3846</v>
      </c>
      <c r="ER33" s="58">
        <v>5672</v>
      </c>
      <c r="ES33" s="60">
        <v>14.8</v>
      </c>
      <c r="ET33" s="60">
        <v>27.3</v>
      </c>
      <c r="EU33" s="58">
        <v>4427</v>
      </c>
      <c r="EV33" s="141">
        <f t="shared" si="50"/>
        <v>0.22570808414115767</v>
      </c>
      <c r="EW33" s="142">
        <f t="shared" si="51"/>
        <v>1.4031267448352875</v>
      </c>
      <c r="EX33" s="142">
        <f t="shared" si="52"/>
        <v>6.0469693664097335</v>
      </c>
      <c r="EY33" s="118">
        <f t="shared" si="16"/>
        <v>1.0078282277349555</v>
      </c>
      <c r="EZ33" s="143">
        <f t="shared" si="53"/>
        <v>30392.068035575321</v>
      </c>
      <c r="FA33" s="144">
        <f t="shared" si="54"/>
        <v>0.64536016478432545</v>
      </c>
      <c r="FB33" s="145">
        <f t="shared" si="55"/>
        <v>25641.538929405226</v>
      </c>
      <c r="FC33" s="146">
        <f t="shared" si="56"/>
        <v>0.76685262668526266</v>
      </c>
      <c r="FD33" s="67">
        <v>3650</v>
      </c>
      <c r="FE33" s="136"/>
      <c r="FF33" s="60">
        <v>7.47</v>
      </c>
      <c r="FG33" s="58">
        <v>2828</v>
      </c>
      <c r="FH33" s="137"/>
      <c r="FI33" s="138">
        <v>3980</v>
      </c>
      <c r="FJ33" s="58">
        <v>4326</v>
      </c>
      <c r="FK33" s="60">
        <v>17.2</v>
      </c>
      <c r="FL33" s="60">
        <v>25.1</v>
      </c>
      <c r="FM33" s="58">
        <v>6322</v>
      </c>
      <c r="FN33" s="141">
        <f t="shared" si="57"/>
        <v>0.30619719658285099</v>
      </c>
      <c r="FO33" s="142">
        <f t="shared" si="58"/>
        <v>1.3769863013698631</v>
      </c>
      <c r="FP33" s="142">
        <f t="shared" si="59"/>
        <v>6.1617638714113694</v>
      </c>
      <c r="FQ33" s="118">
        <f t="shared" si="17"/>
        <v>1.0269606452352282</v>
      </c>
      <c r="FR33" s="143">
        <f t="shared" si="60"/>
        <v>30969.025217713544</v>
      </c>
      <c r="FS33" s="144">
        <f t="shared" si="61"/>
        <v>0.66669277035894736</v>
      </c>
      <c r="FT33" s="145">
        <f t="shared" si="62"/>
        <v>26128.31297943302</v>
      </c>
      <c r="FU33" s="146">
        <f t="shared" si="63"/>
        <v>0.78087711142104443</v>
      </c>
      <c r="FV33" s="67">
        <v>3612</v>
      </c>
      <c r="FW33" s="160"/>
      <c r="FX33" s="60">
        <v>7.9</v>
      </c>
      <c r="FY33" s="58">
        <v>2836</v>
      </c>
      <c r="FZ33" s="137"/>
      <c r="GA33" s="138">
        <v>2610</v>
      </c>
      <c r="GB33" s="58">
        <v>4938</v>
      </c>
      <c r="GC33" s="60">
        <v>16.2</v>
      </c>
      <c r="GD33" s="60">
        <v>24.7</v>
      </c>
      <c r="GE33" s="58">
        <v>7869</v>
      </c>
      <c r="GF33" s="141">
        <f t="shared" si="64"/>
        <v>0.38567903094164169</v>
      </c>
      <c r="GG33" s="142">
        <f t="shared" si="65"/>
        <v>1.3914728682170543</v>
      </c>
      <c r="GH33" s="142">
        <f t="shared" si="66"/>
        <v>6.097614000969279</v>
      </c>
      <c r="GI33" s="118">
        <f t="shared" si="18"/>
        <v>1.0162690001615464</v>
      </c>
      <c r="GJ33" s="143">
        <f t="shared" si="67"/>
        <v>30646.607968871598</v>
      </c>
      <c r="GK33" s="144">
        <f t="shared" si="68"/>
        <v>0.66574989276448893</v>
      </c>
      <c r="GL33" s="145">
        <f t="shared" si="69"/>
        <v>25856.292186770432</v>
      </c>
      <c r="GM33" s="146">
        <f t="shared" si="70"/>
        <v>0.78025724469239111</v>
      </c>
      <c r="GN33" s="167">
        <v>2978</v>
      </c>
      <c r="GO33" s="97">
        <f t="shared" si="19"/>
        <v>2926.4452936816751</v>
      </c>
      <c r="GP33" s="58"/>
      <c r="GQ33" s="58"/>
      <c r="GR33" s="102">
        <f t="shared" si="20"/>
        <v>1</v>
      </c>
      <c r="GS33" s="58"/>
      <c r="GT33" s="102">
        <f t="shared" si="21"/>
        <v>1</v>
      </c>
      <c r="GU33" s="58"/>
      <c r="GV33" s="102"/>
      <c r="GW33" s="170"/>
      <c r="GX33" s="102"/>
      <c r="GY33" s="170"/>
      <c r="GZ33" s="102"/>
      <c r="HA33" s="102"/>
      <c r="HB33" s="102"/>
      <c r="HC33" s="102"/>
      <c r="HD33" s="102"/>
      <c r="HE33" s="177"/>
      <c r="HF33" s="178"/>
      <c r="HG33" s="102"/>
      <c r="HH33" s="177"/>
      <c r="HI33" s="67">
        <v>4710</v>
      </c>
      <c r="HJ33" s="58">
        <v>4092</v>
      </c>
      <c r="HK33" s="58">
        <v>4040</v>
      </c>
      <c r="HL33" s="77">
        <f t="shared" si="76"/>
        <v>1318</v>
      </c>
      <c r="HM33" s="77">
        <f t="shared" si="71"/>
        <v>24703.067999999999</v>
      </c>
      <c r="HN33" s="60"/>
      <c r="HO33" s="60"/>
      <c r="HP33" s="58">
        <v>981</v>
      </c>
      <c r="HQ33" s="136"/>
      <c r="HR33" s="136"/>
      <c r="HS33" s="136"/>
      <c r="HT33" s="58">
        <v>4034</v>
      </c>
      <c r="HU33" s="58">
        <v>4106</v>
      </c>
      <c r="HV33" s="136"/>
      <c r="HW33" s="136"/>
      <c r="HX33" s="136"/>
      <c r="HY33" s="136"/>
      <c r="HZ33" s="193"/>
      <c r="IA33" s="60"/>
      <c r="IB33" s="194">
        <v>262</v>
      </c>
      <c r="IC33" s="195"/>
      <c r="ID33" s="195">
        <v>108</v>
      </c>
      <c r="IE33" s="196">
        <v>2.41</v>
      </c>
      <c r="IF33" s="196">
        <v>0.53</v>
      </c>
      <c r="IG33" s="196">
        <v>0.91</v>
      </c>
      <c r="IH33" s="97">
        <f t="shared" si="72"/>
        <v>36951.53</v>
      </c>
      <c r="II33" s="97">
        <f t="shared" si="77"/>
        <v>3528.0764114691106</v>
      </c>
      <c r="IJ33" s="202">
        <f t="shared" si="78"/>
        <v>1.5046644598254588</v>
      </c>
      <c r="IK33" s="202">
        <f t="shared" si="85"/>
        <v>2.3447595830623711</v>
      </c>
      <c r="IL33" s="202">
        <f t="shared" si="22"/>
        <v>0.64006567610178666</v>
      </c>
      <c r="IM33" s="205"/>
      <c r="IN33" s="204">
        <f t="shared" si="23"/>
        <v>0.91202149093351248</v>
      </c>
      <c r="IO33" s="136"/>
      <c r="IP33" s="136"/>
      <c r="IQ33" s="58">
        <v>745</v>
      </c>
      <c r="IR33" s="58"/>
      <c r="IS33" s="60"/>
      <c r="IT33" s="60"/>
      <c r="IU33" s="60"/>
      <c r="IV33" s="60"/>
      <c r="IW33" s="193"/>
      <c r="IX33" s="193"/>
      <c r="IY33" s="59"/>
      <c r="IZ33" s="60">
        <v>185</v>
      </c>
      <c r="JA33" s="60">
        <v>2.0099999999999998</v>
      </c>
      <c r="JB33" s="60">
        <v>2.11</v>
      </c>
      <c r="JC33" s="60">
        <v>166</v>
      </c>
      <c r="JD33" s="97">
        <f t="shared" si="24"/>
        <v>3419.6239999999998</v>
      </c>
      <c r="JE33" s="210">
        <f t="shared" si="74"/>
        <v>0.8581060373889059</v>
      </c>
      <c r="JF33" s="210">
        <f t="shared" si="25"/>
        <v>0.30532357142857142</v>
      </c>
      <c r="JG33" s="211">
        <f t="shared" si="26"/>
        <v>0.11266065289110747</v>
      </c>
      <c r="JH33" s="205"/>
      <c r="JI33" s="205">
        <f t="shared" si="27"/>
        <v>0.29389312977099236</v>
      </c>
      <c r="JJ33" s="215">
        <f t="shared" si="75"/>
        <v>2.469151880188833</v>
      </c>
      <c r="JK33" s="205">
        <f t="shared" si="28"/>
        <v>0.98566558189989151</v>
      </c>
      <c r="JL33" s="58">
        <v>15216</v>
      </c>
      <c r="JM33" s="216">
        <v>8.57</v>
      </c>
      <c r="JN33" s="217">
        <v>64</v>
      </c>
      <c r="JO33" s="216">
        <v>0.92</v>
      </c>
      <c r="JP33" s="216">
        <v>1.47</v>
      </c>
      <c r="JQ33" s="216">
        <v>0.68</v>
      </c>
      <c r="JR33" s="217">
        <v>180</v>
      </c>
      <c r="JS33" s="216">
        <v>0.34</v>
      </c>
      <c r="JT33" s="223"/>
    </row>
    <row r="34" spans="1:280" s="25" customFormat="1" ht="15" customHeight="1">
      <c r="A34" s="50">
        <v>43451</v>
      </c>
      <c r="B34" s="51">
        <v>240</v>
      </c>
      <c r="C34" s="52">
        <v>240</v>
      </c>
      <c r="D34" s="53">
        <v>47029</v>
      </c>
      <c r="E34" s="48">
        <v>10.3</v>
      </c>
      <c r="F34" s="53">
        <v>606</v>
      </c>
      <c r="G34" s="52">
        <v>2.73</v>
      </c>
      <c r="H34" s="52">
        <v>2.98</v>
      </c>
      <c r="I34" s="61">
        <v>57.7</v>
      </c>
      <c r="J34" s="64"/>
      <c r="K34" s="53">
        <v>1302</v>
      </c>
      <c r="L34" s="48">
        <v>12.4</v>
      </c>
      <c r="M34" s="53">
        <v>10200</v>
      </c>
      <c r="N34" s="53">
        <v>4152</v>
      </c>
      <c r="O34" s="65">
        <v>0.03</v>
      </c>
      <c r="P34" s="65">
        <v>0.04</v>
      </c>
      <c r="Q34" s="74">
        <v>40.799999999999997</v>
      </c>
      <c r="R34" s="70">
        <v>34</v>
      </c>
      <c r="S34" s="64">
        <v>7785</v>
      </c>
      <c r="T34" s="53">
        <v>4760</v>
      </c>
      <c r="U34" s="52">
        <v>3.44</v>
      </c>
      <c r="V34" s="52">
        <v>27</v>
      </c>
      <c r="W34" s="52">
        <v>10.8</v>
      </c>
      <c r="X34" s="52">
        <v>11.7</v>
      </c>
      <c r="Y34" s="53">
        <v>570</v>
      </c>
      <c r="Z34" s="53">
        <v>22720</v>
      </c>
      <c r="AA34" s="52">
        <v>3.12</v>
      </c>
      <c r="AB34" s="52"/>
      <c r="AC34" s="77">
        <f t="shared" si="29"/>
        <v>8355</v>
      </c>
      <c r="AD34" s="52"/>
      <c r="AE34" s="52"/>
      <c r="AF34" s="52"/>
      <c r="AG34" s="52"/>
      <c r="AH34" s="61"/>
      <c r="AI34" s="79"/>
      <c r="AJ34" s="52"/>
      <c r="AK34" s="52"/>
      <c r="AL34" s="48">
        <v>9.1</v>
      </c>
      <c r="AM34" s="53">
        <v>144900</v>
      </c>
      <c r="AN34" s="52">
        <v>4.41</v>
      </c>
      <c r="AO34" s="52">
        <v>0.45</v>
      </c>
      <c r="AP34" s="53">
        <v>2382</v>
      </c>
      <c r="AQ34" s="83"/>
      <c r="AR34" s="86">
        <f t="shared" si="30"/>
        <v>13053</v>
      </c>
      <c r="AS34" s="53"/>
      <c r="AT34" s="87">
        <v>13053</v>
      </c>
      <c r="AU34" s="53">
        <f t="shared" si="92"/>
        <v>11925</v>
      </c>
      <c r="AV34" s="53">
        <v>444</v>
      </c>
      <c r="AW34" s="53">
        <v>240</v>
      </c>
      <c r="AX34" s="53">
        <v>444</v>
      </c>
      <c r="AY34" s="95">
        <v>0</v>
      </c>
      <c r="AZ34" s="96">
        <v>4.93</v>
      </c>
      <c r="BA34" s="53">
        <v>4478</v>
      </c>
      <c r="BB34" s="52">
        <v>62</v>
      </c>
      <c r="BC34" s="53">
        <v>11780</v>
      </c>
      <c r="BD34" s="97">
        <f t="shared" si="0"/>
        <v>8705.1589999999997</v>
      </c>
      <c r="BE34" s="102">
        <f t="shared" si="1"/>
        <v>0.73897784380305598</v>
      </c>
      <c r="BF34" s="53">
        <v>5209</v>
      </c>
      <c r="BG34" s="97">
        <f t="shared" si="2"/>
        <v>5558.0029999999997</v>
      </c>
      <c r="BH34" s="102">
        <f t="shared" si="3"/>
        <v>0.47181689303904922</v>
      </c>
      <c r="BI34" s="53">
        <v>390</v>
      </c>
      <c r="BJ34" s="97">
        <f t="shared" si="4"/>
        <v>767.13</v>
      </c>
      <c r="BK34" s="102">
        <f t="shared" si="5"/>
        <v>6.5121392190152796E-2</v>
      </c>
      <c r="BL34" s="103">
        <v>690</v>
      </c>
      <c r="BM34" s="97">
        <f t="shared" si="6"/>
        <v>997.05000000000007</v>
      </c>
      <c r="BN34" s="102">
        <f t="shared" si="7"/>
        <v>8.463921901528014E-2</v>
      </c>
      <c r="BO34" s="53">
        <v>672</v>
      </c>
      <c r="BP34" s="97">
        <f t="shared" si="8"/>
        <v>1382.9759999999999</v>
      </c>
      <c r="BQ34" s="102">
        <f t="shared" si="9"/>
        <v>0.11740033955857385</v>
      </c>
      <c r="BR34" s="53">
        <v>0</v>
      </c>
      <c r="BS34" s="105">
        <f t="shared" si="10"/>
        <v>0</v>
      </c>
      <c r="BT34" s="102">
        <f t="shared" si="11"/>
        <v>0</v>
      </c>
      <c r="BU34" s="52">
        <v>7.08</v>
      </c>
      <c r="BV34" s="48">
        <v>7</v>
      </c>
      <c r="BW34" s="61">
        <v>146</v>
      </c>
      <c r="BX34" s="117">
        <f t="shared" si="32"/>
        <v>140476.5</v>
      </c>
      <c r="BY34" s="118">
        <f t="shared" si="33"/>
        <v>0.93650999999999995</v>
      </c>
      <c r="BZ34" s="120">
        <v>34.299999999999997</v>
      </c>
      <c r="CA34" s="51"/>
      <c r="CB34" s="52">
        <v>6.42</v>
      </c>
      <c r="CC34" s="129">
        <v>7995</v>
      </c>
      <c r="CD34" s="77">
        <f t="shared" si="34"/>
        <v>7655.3419786463819</v>
      </c>
      <c r="CE34" s="77">
        <f t="shared" si="12"/>
        <v>21823</v>
      </c>
      <c r="CF34" s="77">
        <f t="shared" si="35"/>
        <v>11925</v>
      </c>
      <c r="CG34" s="77">
        <f t="shared" si="36"/>
        <v>496.875</v>
      </c>
      <c r="CH34" s="77">
        <f t="shared" si="13"/>
        <v>9898</v>
      </c>
      <c r="CI34" s="130">
        <f t="shared" si="37"/>
        <v>412.41666666666669</v>
      </c>
      <c r="CJ34" s="64">
        <v>3599</v>
      </c>
      <c r="CK34" s="56"/>
      <c r="CL34" s="52">
        <v>7.85</v>
      </c>
      <c r="CM34" s="53">
        <v>2818</v>
      </c>
      <c r="CN34" s="134"/>
      <c r="CO34" s="135">
        <v>3458</v>
      </c>
      <c r="CP34" s="53">
        <v>5608</v>
      </c>
      <c r="CQ34" s="52">
        <v>16.7</v>
      </c>
      <c r="CR34" s="52">
        <v>31.4</v>
      </c>
      <c r="CS34" s="53">
        <v>3655</v>
      </c>
      <c r="CT34" s="141">
        <f t="shared" si="86"/>
        <v>0.20994171638615441</v>
      </c>
      <c r="CU34" s="142">
        <f t="shared" si="38"/>
        <v>1.396499027507641</v>
      </c>
      <c r="CV34" s="142">
        <f t="shared" si="39"/>
        <v>5.4818097455527912</v>
      </c>
      <c r="CW34" s="118">
        <f t="shared" si="40"/>
        <v>0.91363495759213187</v>
      </c>
      <c r="CX34" s="143">
        <f t="shared" si="87"/>
        <v>27551.575781148331</v>
      </c>
      <c r="CY34" s="144">
        <f t="shared" si="88"/>
        <v>0.63189103663030877</v>
      </c>
      <c r="CZ34" s="145">
        <f t="shared" si="89"/>
        <v>23167.067932914812</v>
      </c>
      <c r="DA34" s="146">
        <f t="shared" si="90"/>
        <v>0.76078098471986422</v>
      </c>
      <c r="DB34" s="64">
        <v>3671</v>
      </c>
      <c r="DC34" s="152"/>
      <c r="DD34" s="48">
        <v>7.83</v>
      </c>
      <c r="DE34" s="53">
        <v>2589</v>
      </c>
      <c r="DF34" s="153"/>
      <c r="DG34" s="53">
        <v>3509</v>
      </c>
      <c r="DH34" s="53">
        <v>6450</v>
      </c>
      <c r="DI34" s="52">
        <v>17.7</v>
      </c>
      <c r="DJ34" s="52">
        <v>31.4</v>
      </c>
      <c r="DK34" s="53">
        <v>6076</v>
      </c>
      <c r="DL34" s="141">
        <f t="shared" si="41"/>
        <v>0.3266922856015127</v>
      </c>
      <c r="DM34" s="142">
        <f t="shared" si="42"/>
        <v>1.369109234540997</v>
      </c>
      <c r="DN34" s="142">
        <f t="shared" si="43"/>
        <v>5.5914764034243669</v>
      </c>
      <c r="DO34" s="118">
        <f t="shared" si="14"/>
        <v>0.93191273390406115</v>
      </c>
      <c r="DP34" s="143">
        <f t="shared" si="44"/>
        <v>28102.760403610868</v>
      </c>
      <c r="DQ34" s="144">
        <f t="shared" si="45"/>
        <v>0.6618047884442404</v>
      </c>
      <c r="DR34" s="145">
        <f t="shared" si="46"/>
        <v>23630.53803326765</v>
      </c>
      <c r="DS34" s="146">
        <f t="shared" si="47"/>
        <v>0.78022071307300511</v>
      </c>
      <c r="DT34" s="53">
        <v>3612</v>
      </c>
      <c r="DU34" s="74"/>
      <c r="DV34" s="157">
        <v>7.81</v>
      </c>
      <c r="DW34" s="153">
        <v>2728</v>
      </c>
      <c r="DX34" s="53"/>
      <c r="DY34" s="153">
        <v>3690</v>
      </c>
      <c r="DZ34" s="153">
        <v>5836</v>
      </c>
      <c r="EA34" s="152">
        <v>17.100000000000001</v>
      </c>
      <c r="EB34" s="128">
        <v>31.8</v>
      </c>
      <c r="EC34" s="53">
        <v>5935</v>
      </c>
      <c r="ED34" s="141">
        <f t="shared" si="80"/>
        <v>0.33347269276336194</v>
      </c>
      <c r="EE34" s="142">
        <f t="shared" si="48"/>
        <v>1.3914728682170543</v>
      </c>
      <c r="EF34" s="142">
        <f t="shared" si="91"/>
        <v>5.5016106698907139</v>
      </c>
      <c r="EG34" s="118">
        <f t="shared" si="15"/>
        <v>0.91693511164845232</v>
      </c>
      <c r="EH34" s="143">
        <f t="shared" si="81"/>
        <v>27651.09522687073</v>
      </c>
      <c r="EI34" s="144">
        <f t="shared" si="82"/>
        <v>0.64364753297639554</v>
      </c>
      <c r="EJ34" s="145">
        <f t="shared" si="83"/>
        <v>23250.750034367407</v>
      </c>
      <c r="EK34" s="146">
        <f t="shared" si="84"/>
        <v>0.76842105263157889</v>
      </c>
      <c r="EL34" s="64">
        <v>3599</v>
      </c>
      <c r="EM34" s="56"/>
      <c r="EN34" s="52">
        <v>7.83</v>
      </c>
      <c r="EO34" s="53">
        <v>2686</v>
      </c>
      <c r="EP34" s="134"/>
      <c r="EQ34" s="135">
        <v>3627</v>
      </c>
      <c r="ER34" s="53">
        <v>5938</v>
      </c>
      <c r="ES34" s="52">
        <v>17.600000000000001</v>
      </c>
      <c r="ET34" s="52">
        <v>21.8</v>
      </c>
      <c r="EU34" s="53">
        <v>4641</v>
      </c>
      <c r="EV34" s="141">
        <f t="shared" si="50"/>
        <v>0.25949610100493681</v>
      </c>
      <c r="EW34" s="142">
        <f t="shared" si="51"/>
        <v>1.396499027507641</v>
      </c>
      <c r="EX34" s="142">
        <f t="shared" si="52"/>
        <v>5.4818097455527912</v>
      </c>
      <c r="EY34" s="118">
        <f t="shared" si="16"/>
        <v>0.91363495759213187</v>
      </c>
      <c r="EZ34" s="143">
        <f t="shared" si="53"/>
        <v>27551.575781148331</v>
      </c>
      <c r="FA34" s="144">
        <f t="shared" si="54"/>
        <v>0.64913389793790266</v>
      </c>
      <c r="FB34" s="145">
        <f t="shared" si="55"/>
        <v>23167.067932914812</v>
      </c>
      <c r="FC34" s="146">
        <f t="shared" si="56"/>
        <v>0.7719864176570459</v>
      </c>
      <c r="FD34" s="64">
        <v>3671</v>
      </c>
      <c r="FE34" s="56"/>
      <c r="FF34" s="52">
        <v>7.85</v>
      </c>
      <c r="FG34" s="53">
        <v>2635</v>
      </c>
      <c r="FH34" s="134"/>
      <c r="FI34" s="135">
        <v>4092</v>
      </c>
      <c r="FJ34" s="53">
        <v>5938</v>
      </c>
      <c r="FK34" s="52">
        <v>18.899999999999999</v>
      </c>
      <c r="FL34" s="52">
        <v>34.1</v>
      </c>
      <c r="FM34" s="53">
        <v>6082</v>
      </c>
      <c r="FN34" s="141">
        <f t="shared" si="57"/>
        <v>0.33001123822334782</v>
      </c>
      <c r="FO34" s="142">
        <f t="shared" si="58"/>
        <v>1.369109234540997</v>
      </c>
      <c r="FP34" s="142">
        <f t="shared" si="59"/>
        <v>5.5914764034243669</v>
      </c>
      <c r="FQ34" s="118">
        <f t="shared" si="17"/>
        <v>0.93191273390406115</v>
      </c>
      <c r="FR34" s="143">
        <f t="shared" si="60"/>
        <v>28102.760403610868</v>
      </c>
      <c r="FS34" s="144">
        <f t="shared" si="61"/>
        <v>0.65579591253401837</v>
      </c>
      <c r="FT34" s="145">
        <f t="shared" si="62"/>
        <v>23630.53803326765</v>
      </c>
      <c r="FU34" s="146">
        <f t="shared" si="63"/>
        <v>0.77631578947368418</v>
      </c>
      <c r="FV34" s="64">
        <v>3671</v>
      </c>
      <c r="FW34" s="73"/>
      <c r="FX34" s="52">
        <v>7.84</v>
      </c>
      <c r="FY34" s="53">
        <v>2450</v>
      </c>
      <c r="FZ34" s="134"/>
      <c r="GA34" s="135">
        <v>4009</v>
      </c>
      <c r="GB34" s="53">
        <v>5528</v>
      </c>
      <c r="GC34" s="52">
        <v>18.600000000000001</v>
      </c>
      <c r="GD34" s="52">
        <v>33</v>
      </c>
      <c r="GE34" s="53">
        <v>7748</v>
      </c>
      <c r="GF34" s="141">
        <f t="shared" si="64"/>
        <v>0.40546741719389867</v>
      </c>
      <c r="GG34" s="142">
        <f t="shared" si="65"/>
        <v>1.369109234540997</v>
      </c>
      <c r="GH34" s="142">
        <f t="shared" si="66"/>
        <v>5.5914764034243669</v>
      </c>
      <c r="GI34" s="118">
        <f t="shared" si="18"/>
        <v>0.93191273390406115</v>
      </c>
      <c r="GJ34" s="143">
        <f t="shared" si="67"/>
        <v>28102.760403610868</v>
      </c>
      <c r="GK34" s="144">
        <f t="shared" si="68"/>
        <v>0.67996204391208548</v>
      </c>
      <c r="GL34" s="145">
        <f t="shared" si="69"/>
        <v>23630.53803326765</v>
      </c>
      <c r="GM34" s="146">
        <f t="shared" si="70"/>
        <v>0.79202037351443122</v>
      </c>
      <c r="GN34" s="166">
        <v>2686</v>
      </c>
      <c r="GO34" s="97">
        <f t="shared" si="19"/>
        <v>2650.1253723136142</v>
      </c>
      <c r="GP34" s="53"/>
      <c r="GQ34" s="53"/>
      <c r="GR34" s="102">
        <f t="shared" si="20"/>
        <v>1</v>
      </c>
      <c r="GS34" s="53"/>
      <c r="GT34" s="102">
        <f t="shared" si="21"/>
        <v>1</v>
      </c>
      <c r="GU34" s="53"/>
      <c r="GV34" s="102"/>
      <c r="GW34" s="170"/>
      <c r="GX34" s="102"/>
      <c r="GY34" s="170"/>
      <c r="GZ34" s="102"/>
      <c r="HA34" s="102"/>
      <c r="HB34" s="102"/>
      <c r="HC34" s="102"/>
      <c r="HD34" s="102"/>
      <c r="HE34" s="177"/>
      <c r="HF34" s="178"/>
      <c r="HG34" s="102"/>
      <c r="HH34" s="177"/>
      <c r="HI34" s="64"/>
      <c r="HJ34" s="53"/>
      <c r="HK34" s="53"/>
      <c r="HL34" s="77">
        <f t="shared" si="76"/>
        <v>1368</v>
      </c>
      <c r="HM34" s="77">
        <f t="shared" si="71"/>
        <v>24574.799999999999</v>
      </c>
      <c r="HN34" s="52"/>
      <c r="HO34" s="183"/>
      <c r="HP34" s="53">
        <v>1538</v>
      </c>
      <c r="HQ34" s="186"/>
      <c r="HR34" s="186"/>
      <c r="HS34" s="186"/>
      <c r="HT34" s="53">
        <v>3092</v>
      </c>
      <c r="HU34" s="153">
        <v>3264</v>
      </c>
      <c r="HV34" s="186"/>
      <c r="HW34" s="186"/>
      <c r="HX34" s="186"/>
      <c r="HY34" s="186"/>
      <c r="HZ34" s="189"/>
      <c r="IA34" s="128">
        <v>96</v>
      </c>
      <c r="IB34" s="190">
        <v>239</v>
      </c>
      <c r="IC34" s="191"/>
      <c r="ID34" s="191"/>
      <c r="IE34" s="192"/>
      <c r="IF34" s="192"/>
      <c r="IG34" s="192"/>
      <c r="IH34" s="97">
        <f t="shared" si="72"/>
        <v>34134.534</v>
      </c>
      <c r="II34" s="97">
        <f t="shared" si="77"/>
        <v>3356.3506982930612</v>
      </c>
      <c r="IJ34" s="202">
        <f t="shared" si="78"/>
        <v>1.504551267584443</v>
      </c>
      <c r="IK34" s="202">
        <f t="shared" si="85"/>
        <v>2.230798491620483</v>
      </c>
      <c r="IL34" s="202">
        <f t="shared" si="22"/>
        <v>0.77049906503697363</v>
      </c>
      <c r="IM34" s="203"/>
      <c r="IN34" s="204">
        <f t="shared" si="23"/>
        <v>0.9110201042442293</v>
      </c>
      <c r="IO34" s="186"/>
      <c r="IP34" s="186"/>
      <c r="IQ34" s="153">
        <v>762</v>
      </c>
      <c r="IR34" s="153"/>
      <c r="IS34" s="128"/>
      <c r="IT34" s="128"/>
      <c r="IU34" s="128"/>
      <c r="IV34" s="128"/>
      <c r="IW34" s="189"/>
      <c r="IX34" s="189">
        <v>0.11</v>
      </c>
      <c r="IY34" s="48"/>
      <c r="IZ34" s="52">
        <v>151</v>
      </c>
      <c r="JA34" s="128"/>
      <c r="JB34" s="128"/>
      <c r="JC34" s="128"/>
      <c r="JD34" s="97">
        <f t="shared" si="24"/>
        <v>3119.6669999999999</v>
      </c>
      <c r="JE34" s="210">
        <f t="shared" si="74"/>
        <v>0.85804029724967446</v>
      </c>
      <c r="JF34" s="210">
        <f t="shared" si="25"/>
        <v>0.27854169642857141</v>
      </c>
      <c r="JG34" s="210">
        <f t="shared" si="26"/>
        <v>0.12640948183363868</v>
      </c>
      <c r="JH34" s="203"/>
      <c r="JI34" s="203">
        <f t="shared" si="27"/>
        <v>0.36820083682008364</v>
      </c>
      <c r="JJ34" s="212">
        <f t="shared" si="75"/>
        <v>2.469151880188833</v>
      </c>
      <c r="JK34" s="203">
        <f t="shared" si="28"/>
        <v>0.98718166383701189</v>
      </c>
      <c r="JL34" s="53">
        <v>15463</v>
      </c>
      <c r="JM34" s="213">
        <v>9.01</v>
      </c>
      <c r="JN34" s="214">
        <v>101</v>
      </c>
      <c r="JO34" s="213">
        <v>1.1499999999999999</v>
      </c>
      <c r="JP34" s="213">
        <v>2.1</v>
      </c>
      <c r="JQ34" s="213">
        <v>0.89</v>
      </c>
      <c r="JR34" s="214">
        <v>170</v>
      </c>
      <c r="JS34" s="213">
        <v>0.41</v>
      </c>
      <c r="JT34" s="222"/>
    </row>
    <row r="35" spans="1:280" s="25" customFormat="1" ht="15" customHeight="1">
      <c r="A35" s="50">
        <v>43452</v>
      </c>
      <c r="B35" s="51">
        <v>240</v>
      </c>
      <c r="C35" s="52">
        <v>240</v>
      </c>
      <c r="D35" s="53">
        <v>40482</v>
      </c>
      <c r="E35" s="48">
        <v>9.41</v>
      </c>
      <c r="F35" s="53">
        <v>850</v>
      </c>
      <c r="G35" s="52">
        <v>1.91</v>
      </c>
      <c r="H35" s="52">
        <v>1.03</v>
      </c>
      <c r="I35" s="61">
        <v>56.6</v>
      </c>
      <c r="J35" s="64"/>
      <c r="K35" s="53">
        <v>1173</v>
      </c>
      <c r="L35" s="48">
        <v>12.5</v>
      </c>
      <c r="M35" s="53">
        <v>9708</v>
      </c>
      <c r="N35" s="53">
        <v>5121</v>
      </c>
      <c r="O35" s="65">
        <v>7.0000000000000007E-2</v>
      </c>
      <c r="P35" s="65">
        <v>0.05</v>
      </c>
      <c r="Q35" s="74"/>
      <c r="R35" s="70">
        <v>29.1</v>
      </c>
      <c r="S35" s="64">
        <v>7967</v>
      </c>
      <c r="T35" s="53">
        <v>5104</v>
      </c>
      <c r="U35" s="52">
        <v>3.18</v>
      </c>
      <c r="V35" s="52">
        <v>25.6</v>
      </c>
      <c r="W35" s="52">
        <v>11.5</v>
      </c>
      <c r="X35" s="52">
        <v>10</v>
      </c>
      <c r="Y35" s="53">
        <v>568</v>
      </c>
      <c r="Z35" s="53">
        <v>4958</v>
      </c>
      <c r="AA35" s="52"/>
      <c r="AB35" s="52"/>
      <c r="AC35" s="77">
        <f t="shared" si="29"/>
        <v>8535</v>
      </c>
      <c r="AD35" s="52"/>
      <c r="AE35" s="52"/>
      <c r="AF35" s="52"/>
      <c r="AG35" s="52"/>
      <c r="AH35" s="61"/>
      <c r="AI35" s="79"/>
      <c r="AJ35" s="52"/>
      <c r="AK35" s="52"/>
      <c r="AL35" s="48">
        <v>9.15</v>
      </c>
      <c r="AM35" s="53">
        <v>132188</v>
      </c>
      <c r="AN35" s="52">
        <v>4.12</v>
      </c>
      <c r="AO35" s="52">
        <v>0.44</v>
      </c>
      <c r="AP35" s="53">
        <v>1965</v>
      </c>
      <c r="AQ35" s="83"/>
      <c r="AR35" s="86">
        <f t="shared" si="30"/>
        <v>13488</v>
      </c>
      <c r="AS35" s="53"/>
      <c r="AT35" s="87">
        <v>13488</v>
      </c>
      <c r="AU35" s="53">
        <f t="shared" si="92"/>
        <v>12338</v>
      </c>
      <c r="AV35" s="53">
        <v>455</v>
      </c>
      <c r="AW35" s="53">
        <v>240</v>
      </c>
      <c r="AX35" s="53">
        <v>455</v>
      </c>
      <c r="AY35" s="95">
        <v>0</v>
      </c>
      <c r="AZ35" s="96">
        <v>4.93</v>
      </c>
      <c r="BA35" s="53">
        <v>4478</v>
      </c>
      <c r="BB35" s="52">
        <v>62</v>
      </c>
      <c r="BC35" s="53">
        <v>11729</v>
      </c>
      <c r="BD35" s="97">
        <f t="shared" si="0"/>
        <v>8714.2337200000002</v>
      </c>
      <c r="BE35" s="102">
        <f t="shared" si="1"/>
        <v>0.74296476425952773</v>
      </c>
      <c r="BF35" s="53">
        <v>5337</v>
      </c>
      <c r="BG35" s="97">
        <f t="shared" si="2"/>
        <v>5694.5789999999997</v>
      </c>
      <c r="BH35" s="102">
        <f t="shared" si="3"/>
        <v>0.48551274618467044</v>
      </c>
      <c r="BI35" s="53">
        <v>359</v>
      </c>
      <c r="BJ35" s="97">
        <f t="shared" si="4"/>
        <v>706.15300000000002</v>
      </c>
      <c r="BK35" s="102">
        <f t="shared" si="5"/>
        <v>6.0205729388694687E-2</v>
      </c>
      <c r="BL35" s="103">
        <v>651</v>
      </c>
      <c r="BM35" s="97">
        <f t="shared" si="6"/>
        <v>940.69500000000005</v>
      </c>
      <c r="BN35" s="102">
        <f t="shared" si="7"/>
        <v>8.0202489555801865E-2</v>
      </c>
      <c r="BO35" s="53">
        <v>660</v>
      </c>
      <c r="BP35" s="97">
        <f t="shared" si="8"/>
        <v>1358.28</v>
      </c>
      <c r="BQ35" s="102">
        <f t="shared" si="9"/>
        <v>0.11580526899138886</v>
      </c>
      <c r="BR35" s="53">
        <v>8.73</v>
      </c>
      <c r="BS35" s="105">
        <f t="shared" si="10"/>
        <v>14.526719999999999</v>
      </c>
      <c r="BT35" s="102">
        <f t="shared" si="11"/>
        <v>7.4430897774746356E-4</v>
      </c>
      <c r="BU35" s="52">
        <v>6.49</v>
      </c>
      <c r="BV35" s="48">
        <v>7.04</v>
      </c>
      <c r="BW35" s="61"/>
      <c r="BX35" s="117">
        <f t="shared" si="32"/>
        <v>144712.402</v>
      </c>
      <c r="BY35" s="118">
        <f t="shared" si="33"/>
        <v>0.96474934666666667</v>
      </c>
      <c r="BZ35" s="120">
        <v>36.9</v>
      </c>
      <c r="CA35" s="51"/>
      <c r="CB35" s="52">
        <v>6.59</v>
      </c>
      <c r="CC35" s="129">
        <v>8008</v>
      </c>
      <c r="CD35" s="77">
        <f t="shared" si="34"/>
        <v>7748.1742399778568</v>
      </c>
      <c r="CE35" s="77">
        <f t="shared" si="12"/>
        <v>21677</v>
      </c>
      <c r="CF35" s="77">
        <f t="shared" si="35"/>
        <v>12338</v>
      </c>
      <c r="CG35" s="77">
        <f t="shared" si="36"/>
        <v>514.08333333333337</v>
      </c>
      <c r="CH35" s="77">
        <f t="shared" si="13"/>
        <v>9339</v>
      </c>
      <c r="CI35" s="130">
        <f t="shared" si="37"/>
        <v>389.125</v>
      </c>
      <c r="CJ35" s="64">
        <v>3527</v>
      </c>
      <c r="CK35" s="56"/>
      <c r="CL35" s="52">
        <v>7.7</v>
      </c>
      <c r="CM35" s="53">
        <v>2703</v>
      </c>
      <c r="CN35" s="134"/>
      <c r="CO35" s="135">
        <v>3635</v>
      </c>
      <c r="CP35" s="53">
        <v>6348</v>
      </c>
      <c r="CQ35" s="52">
        <v>15.2</v>
      </c>
      <c r="CR35" s="52">
        <v>32.299999999999997</v>
      </c>
      <c r="CS35" s="53">
        <v>3829</v>
      </c>
      <c r="CT35" s="141">
        <f t="shared" si="86"/>
        <v>0.21518090863977529</v>
      </c>
      <c r="CU35" s="142">
        <f t="shared" si="38"/>
        <v>1.4250070881769208</v>
      </c>
      <c r="CV35" s="142">
        <f t="shared" si="39"/>
        <v>5.4372882101874058</v>
      </c>
      <c r="CW35" s="118">
        <f t="shared" si="40"/>
        <v>0.90621470169790097</v>
      </c>
      <c r="CX35" s="143">
        <f t="shared" si="87"/>
        <v>27327.810544401902</v>
      </c>
      <c r="CY35" s="144">
        <f t="shared" si="88"/>
        <v>0.65114362218992583</v>
      </c>
      <c r="CZ35" s="145">
        <f t="shared" si="89"/>
        <v>23545.723202195877</v>
      </c>
      <c r="DA35" s="146">
        <f t="shared" si="90"/>
        <v>0.76954557080740049</v>
      </c>
      <c r="DB35" s="64">
        <v>3658</v>
      </c>
      <c r="DC35" s="152"/>
      <c r="DD35" s="48">
        <v>7.7</v>
      </c>
      <c r="DE35" s="53">
        <v>2433</v>
      </c>
      <c r="DF35" s="153"/>
      <c r="DG35" s="53">
        <v>3779</v>
      </c>
      <c r="DH35" s="53">
        <v>6422</v>
      </c>
      <c r="DI35" s="52">
        <v>15.8</v>
      </c>
      <c r="DJ35" s="52">
        <v>30.5</v>
      </c>
      <c r="DK35" s="53">
        <v>6436</v>
      </c>
      <c r="DL35" s="141">
        <f t="shared" si="41"/>
        <v>0.33102045273249142</v>
      </c>
      <c r="DM35" s="142">
        <f t="shared" si="42"/>
        <v>1.3739748496446145</v>
      </c>
      <c r="DN35" s="142">
        <f t="shared" si="43"/>
        <v>5.6392402247988462</v>
      </c>
      <c r="DO35" s="118">
        <f t="shared" si="14"/>
        <v>0.93987337079980771</v>
      </c>
      <c r="DP35" s="143">
        <f t="shared" si="44"/>
        <v>28342.821369839003</v>
      </c>
      <c r="DQ35" s="144">
        <f t="shared" si="45"/>
        <v>0.68599054117206415</v>
      </c>
      <c r="DR35" s="145">
        <f t="shared" si="46"/>
        <v>24420.259561562947</v>
      </c>
      <c r="DS35" s="146">
        <f t="shared" si="47"/>
        <v>0.79256543609855912</v>
      </c>
      <c r="DT35" s="53">
        <v>3599</v>
      </c>
      <c r="DU35" s="74"/>
      <c r="DV35" s="157">
        <v>7.72</v>
      </c>
      <c r="DW35" s="153">
        <v>2677</v>
      </c>
      <c r="DX35" s="53"/>
      <c r="DY35" s="153">
        <v>3658</v>
      </c>
      <c r="DZ35" s="153">
        <v>6504</v>
      </c>
      <c r="EA35" s="152">
        <v>16.100000000000001</v>
      </c>
      <c r="EB35" s="128">
        <v>29.6</v>
      </c>
      <c r="EC35" s="53">
        <v>6350</v>
      </c>
      <c r="ED35" s="141">
        <f t="shared" si="80"/>
        <v>0.34792316545856844</v>
      </c>
      <c r="EE35" s="142">
        <f t="shared" si="48"/>
        <v>1.396499027507641</v>
      </c>
      <c r="EF35" s="142">
        <f t="shared" si="91"/>
        <v>5.5482847373020903</v>
      </c>
      <c r="EG35" s="118">
        <f t="shared" si="15"/>
        <v>0.92471412288368171</v>
      </c>
      <c r="EH35" s="143">
        <f t="shared" si="81"/>
        <v>27885.679089680307</v>
      </c>
      <c r="EI35" s="144">
        <f t="shared" si="82"/>
        <v>0.65449925142524279</v>
      </c>
      <c r="EJ35" s="145">
        <f t="shared" si="83"/>
        <v>24026.384407344191</v>
      </c>
      <c r="EK35" s="146">
        <f t="shared" si="84"/>
        <v>0.77176229857617873</v>
      </c>
      <c r="EL35" s="64">
        <v>3599</v>
      </c>
      <c r="EM35" s="56"/>
      <c r="EN35" s="52">
        <v>7.69</v>
      </c>
      <c r="EO35" s="53">
        <v>2397</v>
      </c>
      <c r="EP35" s="134"/>
      <c r="EQ35" s="135">
        <v>3654</v>
      </c>
      <c r="ER35" s="53">
        <v>5746</v>
      </c>
      <c r="ES35" s="52">
        <v>15.5</v>
      </c>
      <c r="ET35" s="52">
        <v>28.6</v>
      </c>
      <c r="EU35" s="53">
        <v>4895</v>
      </c>
      <c r="EV35" s="141">
        <f t="shared" si="50"/>
        <v>0.25416851830844589</v>
      </c>
      <c r="EW35" s="142">
        <f t="shared" si="51"/>
        <v>1.396499027507641</v>
      </c>
      <c r="EX35" s="142">
        <f t="shared" si="52"/>
        <v>5.5482847373020903</v>
      </c>
      <c r="EY35" s="118">
        <f t="shared" si="16"/>
        <v>0.92471412288368171</v>
      </c>
      <c r="EZ35" s="143">
        <f t="shared" si="53"/>
        <v>27885.679089680307</v>
      </c>
      <c r="FA35" s="144">
        <f t="shared" si="54"/>
        <v>0.69063679703634928</v>
      </c>
      <c r="FB35" s="145">
        <f t="shared" si="55"/>
        <v>24026.384407344191</v>
      </c>
      <c r="FC35" s="146">
        <f t="shared" si="56"/>
        <v>0.79563475147071361</v>
      </c>
      <c r="FD35" s="64">
        <v>3647</v>
      </c>
      <c r="FE35" s="56"/>
      <c r="FF35" s="52">
        <v>7.74</v>
      </c>
      <c r="FG35" s="53">
        <v>2385</v>
      </c>
      <c r="FH35" s="134"/>
      <c r="FI35" s="135">
        <v>3749</v>
      </c>
      <c r="FJ35" s="53">
        <v>4698</v>
      </c>
      <c r="FK35" s="52">
        <v>18.399999999999999</v>
      </c>
      <c r="FL35" s="52">
        <v>36.6</v>
      </c>
      <c r="FM35" s="53">
        <v>6446</v>
      </c>
      <c r="FN35" s="141">
        <f t="shared" si="57"/>
        <v>0.32955858630735158</v>
      </c>
      <c r="FO35" s="142">
        <f t="shared" si="58"/>
        <v>1.3781190019193859</v>
      </c>
      <c r="FP35" s="142">
        <f t="shared" si="59"/>
        <v>5.6222824220452141</v>
      </c>
      <c r="FQ35" s="118">
        <f t="shared" si="17"/>
        <v>0.93704707034086898</v>
      </c>
      <c r="FR35" s="143">
        <f t="shared" si="60"/>
        <v>28257.591453199246</v>
      </c>
      <c r="FS35" s="144">
        <f t="shared" si="61"/>
        <v>0.69218554899111095</v>
      </c>
      <c r="FT35" s="145">
        <f t="shared" si="62"/>
        <v>24346.825210776402</v>
      </c>
      <c r="FU35" s="146">
        <f t="shared" si="63"/>
        <v>0.79665785659476507</v>
      </c>
      <c r="FV35" s="64">
        <v>3647</v>
      </c>
      <c r="FW35" s="73"/>
      <c r="FX35" s="52">
        <v>7.68</v>
      </c>
      <c r="FY35" s="53">
        <v>2322</v>
      </c>
      <c r="FZ35" s="134"/>
      <c r="GA35" s="135">
        <v>3712</v>
      </c>
      <c r="GB35" s="53">
        <v>6490</v>
      </c>
      <c r="GC35" s="52">
        <v>16.399999999999999</v>
      </c>
      <c r="GD35" s="52">
        <v>31.9</v>
      </c>
      <c r="GE35" s="53">
        <v>8112</v>
      </c>
      <c r="GF35" s="141">
        <f t="shared" si="64"/>
        <v>0.40991937262853523</v>
      </c>
      <c r="GG35" s="142">
        <f t="shared" si="65"/>
        <v>1.3781190019193859</v>
      </c>
      <c r="GH35" s="142">
        <f t="shared" si="66"/>
        <v>5.6222824220452141</v>
      </c>
      <c r="GI35" s="118">
        <f t="shared" si="18"/>
        <v>0.93704707034086898</v>
      </c>
      <c r="GJ35" s="143">
        <f t="shared" si="67"/>
        <v>28257.591453199246</v>
      </c>
      <c r="GK35" s="144">
        <f t="shared" si="68"/>
        <v>0.70031649675360996</v>
      </c>
      <c r="GL35" s="145">
        <f t="shared" si="69"/>
        <v>24346.825210776402</v>
      </c>
      <c r="GM35" s="146">
        <f t="shared" si="70"/>
        <v>0.80202915849603551</v>
      </c>
      <c r="GN35" s="166">
        <v>2489</v>
      </c>
      <c r="GO35" s="97">
        <f t="shared" si="19"/>
        <v>2484.7142132213867</v>
      </c>
      <c r="GP35" s="53"/>
      <c r="GQ35" s="53"/>
      <c r="GR35" s="102">
        <f t="shared" si="20"/>
        <v>1</v>
      </c>
      <c r="GS35" s="53"/>
      <c r="GT35" s="102">
        <f t="shared" si="21"/>
        <v>1</v>
      </c>
      <c r="GU35" s="53"/>
      <c r="GV35" s="102"/>
      <c r="GW35" s="170"/>
      <c r="GX35" s="102"/>
      <c r="GY35" s="170"/>
      <c r="GZ35" s="102"/>
      <c r="HA35" s="102"/>
      <c r="HB35" s="102"/>
      <c r="HC35" s="102"/>
      <c r="HD35" s="102"/>
      <c r="HE35" s="177"/>
      <c r="HF35" s="178"/>
      <c r="HG35" s="102"/>
      <c r="HH35" s="177"/>
      <c r="HI35" s="64">
        <v>4738</v>
      </c>
      <c r="HJ35" s="53">
        <v>3144</v>
      </c>
      <c r="HK35" s="53">
        <v>4484</v>
      </c>
      <c r="HL35" s="77">
        <f t="shared" si="76"/>
        <v>1390</v>
      </c>
      <c r="HM35" s="77">
        <f t="shared" si="71"/>
        <v>23204.03</v>
      </c>
      <c r="HN35" s="52"/>
      <c r="HO35" s="183"/>
      <c r="HP35" s="53">
        <v>1181</v>
      </c>
      <c r="HQ35" s="186"/>
      <c r="HR35" s="186"/>
      <c r="HS35" s="186"/>
      <c r="HT35" s="53">
        <v>4062</v>
      </c>
      <c r="HU35" s="153">
        <v>4264</v>
      </c>
      <c r="HV35" s="186"/>
      <c r="HW35" s="186"/>
      <c r="HX35" s="186"/>
      <c r="HY35" s="186"/>
      <c r="HZ35" s="189">
        <v>98</v>
      </c>
      <c r="IA35" s="128"/>
      <c r="IB35" s="190">
        <v>227</v>
      </c>
      <c r="IC35" s="191"/>
      <c r="ID35" s="191">
        <v>587</v>
      </c>
      <c r="IE35" s="192">
        <v>2.33</v>
      </c>
      <c r="IF35" s="192">
        <v>2.4700000000000002</v>
      </c>
      <c r="IG35" s="192">
        <v>1.01</v>
      </c>
      <c r="IH35" s="97">
        <f t="shared" si="72"/>
        <v>32350.871999999999</v>
      </c>
      <c r="II35" s="97">
        <f t="shared" si="77"/>
        <v>3011.6374570446733</v>
      </c>
      <c r="IJ35" s="202">
        <f t="shared" si="78"/>
        <v>1.4568764568764569</v>
      </c>
      <c r="IK35" s="202">
        <f t="shared" si="85"/>
        <v>2.0671879505154638</v>
      </c>
      <c r="IL35" s="202">
        <f t="shared" si="22"/>
        <v>0.53661921418850245</v>
      </c>
      <c r="IM35" s="203"/>
      <c r="IN35" s="204">
        <f t="shared" si="23"/>
        <v>0.90879871434310966</v>
      </c>
      <c r="IO35" s="186"/>
      <c r="IP35" s="186"/>
      <c r="IQ35" s="153">
        <v>710</v>
      </c>
      <c r="IR35" s="153"/>
      <c r="IS35" s="128"/>
      <c r="IT35" s="128"/>
      <c r="IU35" s="128"/>
      <c r="IV35" s="128"/>
      <c r="IW35" s="189">
        <v>0.21</v>
      </c>
      <c r="IX35" s="189"/>
      <c r="IY35" s="48"/>
      <c r="IZ35" s="52">
        <v>129</v>
      </c>
      <c r="JA35" s="128">
        <v>2.33</v>
      </c>
      <c r="JB35" s="128">
        <v>1.37</v>
      </c>
      <c r="JC35" s="128">
        <v>152</v>
      </c>
      <c r="JD35" s="97">
        <f t="shared" si="24"/>
        <v>3061.7759999999998</v>
      </c>
      <c r="JE35" s="210">
        <f t="shared" si="74"/>
        <v>0.83036773428232502</v>
      </c>
      <c r="JF35" s="210">
        <f t="shared" si="25"/>
        <v>0.27337285714285714</v>
      </c>
      <c r="JG35" s="210">
        <f t="shared" si="26"/>
        <v>0.15089349519062831</v>
      </c>
      <c r="JH35" s="203"/>
      <c r="JI35" s="203">
        <f t="shared" si="27"/>
        <v>0.43171806167400884</v>
      </c>
      <c r="JJ35" s="212">
        <f t="shared" si="75"/>
        <v>2.469151880188833</v>
      </c>
      <c r="JK35" s="203">
        <f t="shared" si="28"/>
        <v>0.98900161991644642</v>
      </c>
      <c r="JL35" s="53">
        <v>15038</v>
      </c>
      <c r="JM35" s="213">
        <v>8.92</v>
      </c>
      <c r="JN35" s="214">
        <v>120</v>
      </c>
      <c r="JO35" s="213">
        <v>1.72</v>
      </c>
      <c r="JP35" s="213">
        <v>2.02</v>
      </c>
      <c r="JQ35" s="213">
        <v>0.79</v>
      </c>
      <c r="JR35" s="214">
        <v>147</v>
      </c>
      <c r="JS35" s="213">
        <v>0.3</v>
      </c>
      <c r="JT35" s="222"/>
    </row>
    <row r="36" spans="1:280" s="25" customFormat="1" ht="15" customHeight="1">
      <c r="A36" s="50">
        <v>43453</v>
      </c>
      <c r="B36" s="51">
        <v>240</v>
      </c>
      <c r="C36" s="52">
        <v>240</v>
      </c>
      <c r="D36" s="53">
        <v>43967</v>
      </c>
      <c r="E36" s="48">
        <v>9.33</v>
      </c>
      <c r="F36" s="53">
        <v>688</v>
      </c>
      <c r="G36" s="52">
        <v>2.85</v>
      </c>
      <c r="H36" s="52">
        <v>3.44</v>
      </c>
      <c r="I36" s="61">
        <v>55.9</v>
      </c>
      <c r="J36" s="64"/>
      <c r="K36" s="53">
        <v>1219</v>
      </c>
      <c r="L36" s="48">
        <v>6.64</v>
      </c>
      <c r="M36" s="53">
        <v>9604</v>
      </c>
      <c r="N36" s="53">
        <v>3874</v>
      </c>
      <c r="O36" s="65">
        <v>19.600000000000001</v>
      </c>
      <c r="P36" s="65">
        <v>3.57</v>
      </c>
      <c r="Q36" s="74">
        <v>39.799999999999997</v>
      </c>
      <c r="R36" s="70">
        <v>25</v>
      </c>
      <c r="S36" s="64">
        <v>8314</v>
      </c>
      <c r="T36" s="53">
        <v>5411</v>
      </c>
      <c r="U36" s="52">
        <v>3.31</v>
      </c>
      <c r="V36" s="52"/>
      <c r="W36" s="52">
        <v>13.3</v>
      </c>
      <c r="X36" s="52">
        <v>12.4</v>
      </c>
      <c r="Y36" s="53">
        <v>265</v>
      </c>
      <c r="Z36" s="53">
        <v>5662</v>
      </c>
      <c r="AA36" s="52">
        <v>3.22</v>
      </c>
      <c r="AB36" s="52"/>
      <c r="AC36" s="77">
        <f t="shared" si="29"/>
        <v>8579</v>
      </c>
      <c r="AD36" s="52"/>
      <c r="AE36" s="52"/>
      <c r="AF36" s="52"/>
      <c r="AG36" s="52"/>
      <c r="AH36" s="61"/>
      <c r="AI36" s="79"/>
      <c r="AJ36" s="52"/>
      <c r="AK36" s="52"/>
      <c r="AL36" s="48">
        <v>8.92</v>
      </c>
      <c r="AM36" s="53">
        <v>135362</v>
      </c>
      <c r="AN36" s="52">
        <v>5.44</v>
      </c>
      <c r="AO36" s="52">
        <v>0.5</v>
      </c>
      <c r="AP36" s="53">
        <v>2476</v>
      </c>
      <c r="AQ36" s="83"/>
      <c r="AR36" s="86">
        <f t="shared" si="30"/>
        <v>13444</v>
      </c>
      <c r="AS36" s="53"/>
      <c r="AT36" s="87">
        <v>13444</v>
      </c>
      <c r="AU36" s="53">
        <f t="shared" si="92"/>
        <v>12604</v>
      </c>
      <c r="AV36" s="53">
        <v>150</v>
      </c>
      <c r="AW36" s="53">
        <v>240</v>
      </c>
      <c r="AX36" s="53">
        <v>450</v>
      </c>
      <c r="AY36" s="95">
        <v>0</v>
      </c>
      <c r="AZ36" s="96">
        <v>4.93</v>
      </c>
      <c r="BA36" s="53">
        <v>4478</v>
      </c>
      <c r="BB36" s="52">
        <v>62</v>
      </c>
      <c r="BC36" s="53">
        <v>11807</v>
      </c>
      <c r="BD36" s="97">
        <f t="shared" si="0"/>
        <v>9103.588600000001</v>
      </c>
      <c r="BE36" s="102">
        <f t="shared" si="1"/>
        <v>0.77103316676547817</v>
      </c>
      <c r="BF36" s="53">
        <v>5838</v>
      </c>
      <c r="BG36" s="97">
        <f t="shared" si="2"/>
        <v>6229.1459999999997</v>
      </c>
      <c r="BH36" s="102">
        <f t="shared" si="3"/>
        <v>0.52758075717794528</v>
      </c>
      <c r="BI36" s="53">
        <v>343</v>
      </c>
      <c r="BJ36" s="97">
        <f t="shared" si="4"/>
        <v>674.68100000000004</v>
      </c>
      <c r="BK36" s="102">
        <f t="shared" si="5"/>
        <v>5.7142457863979E-2</v>
      </c>
      <c r="BL36" s="103">
        <v>590</v>
      </c>
      <c r="BM36" s="97">
        <f t="shared" si="6"/>
        <v>852.55000000000007</v>
      </c>
      <c r="BN36" s="102">
        <f t="shared" si="7"/>
        <v>7.2207165240958757E-2</v>
      </c>
      <c r="BO36" s="53">
        <v>645</v>
      </c>
      <c r="BP36" s="97">
        <f t="shared" si="8"/>
        <v>1327.4099999999999</v>
      </c>
      <c r="BQ36" s="102">
        <f t="shared" si="9"/>
        <v>0.11242567968154484</v>
      </c>
      <c r="BR36" s="53">
        <v>11.9</v>
      </c>
      <c r="BS36" s="105">
        <f t="shared" si="10"/>
        <v>19.801600000000001</v>
      </c>
      <c r="BT36" s="102">
        <f t="shared" si="11"/>
        <v>1.0078766833234523E-3</v>
      </c>
      <c r="BU36" s="52">
        <v>7.46</v>
      </c>
      <c r="BV36" s="48">
        <v>7.22</v>
      </c>
      <c r="BW36" s="61">
        <v>157</v>
      </c>
      <c r="BX36" s="117">
        <f t="shared" si="32"/>
        <v>148815.42800000001</v>
      </c>
      <c r="BY36" s="118">
        <f t="shared" si="33"/>
        <v>0.99210285333333348</v>
      </c>
      <c r="BZ36" s="120">
        <v>37.200000000000003</v>
      </c>
      <c r="CA36" s="51"/>
      <c r="CB36" s="52">
        <v>6.98</v>
      </c>
      <c r="CC36" s="129">
        <v>8250</v>
      </c>
      <c r="CD36" s="77">
        <f t="shared" si="34"/>
        <v>8104.5619681834996</v>
      </c>
      <c r="CE36" s="77">
        <f t="shared" si="12"/>
        <v>21624</v>
      </c>
      <c r="CF36" s="77">
        <f t="shared" si="35"/>
        <v>12604</v>
      </c>
      <c r="CG36" s="77">
        <f t="shared" si="36"/>
        <v>525.16666666666663</v>
      </c>
      <c r="CH36" s="77">
        <f t="shared" si="13"/>
        <v>9020</v>
      </c>
      <c r="CI36" s="130">
        <f t="shared" si="37"/>
        <v>375.83333333333331</v>
      </c>
      <c r="CJ36" s="64">
        <v>3542</v>
      </c>
      <c r="CK36" s="56"/>
      <c r="CL36" s="52">
        <v>7.92</v>
      </c>
      <c r="CM36" s="53">
        <v>3107</v>
      </c>
      <c r="CN36" s="134"/>
      <c r="CO36" s="135">
        <v>3877</v>
      </c>
      <c r="CP36" s="53">
        <v>5774</v>
      </c>
      <c r="CQ36" s="52">
        <v>14.9</v>
      </c>
      <c r="CR36" s="52">
        <v>27</v>
      </c>
      <c r="CS36" s="53">
        <v>3753</v>
      </c>
      <c r="CT36" s="141">
        <f t="shared" si="86"/>
        <v>0.21201755389214713</v>
      </c>
      <c r="CU36" s="142">
        <f t="shared" si="38"/>
        <v>1.4189723320158103</v>
      </c>
      <c r="CV36" s="142">
        <f t="shared" si="39"/>
        <v>5.7115715263243043</v>
      </c>
      <c r="CW36" s="118">
        <f t="shared" si="40"/>
        <v>0.95192858772071742</v>
      </c>
      <c r="CX36" s="143">
        <f t="shared" si="87"/>
        <v>28706.358491305953</v>
      </c>
      <c r="CY36" s="144">
        <f t="shared" si="88"/>
        <v>0.6166356661597121</v>
      </c>
      <c r="CZ36" s="145">
        <f t="shared" si="89"/>
        <v>24375.890028486865</v>
      </c>
      <c r="DA36" s="146">
        <f t="shared" si="90"/>
        <v>0.73685102058101126</v>
      </c>
      <c r="DB36" s="64">
        <v>3518</v>
      </c>
      <c r="DC36" s="152"/>
      <c r="DD36" s="48">
        <v>7.81</v>
      </c>
      <c r="DE36" s="53">
        <v>2713</v>
      </c>
      <c r="DF36" s="153"/>
      <c r="DG36" s="53">
        <v>3620</v>
      </c>
      <c r="DH36" s="53">
        <v>6852</v>
      </c>
      <c r="DI36" s="52">
        <v>15.9</v>
      </c>
      <c r="DJ36" s="52">
        <v>26.2</v>
      </c>
      <c r="DK36" s="53">
        <v>5849</v>
      </c>
      <c r="DL36" s="141">
        <f t="shared" si="41"/>
        <v>0.30836933561117919</v>
      </c>
      <c r="DM36" s="142">
        <f t="shared" si="42"/>
        <v>1.4286526435474702</v>
      </c>
      <c r="DN36" s="142">
        <f t="shared" si="43"/>
        <v>5.6728708722780645</v>
      </c>
      <c r="DO36" s="118">
        <f t="shared" si="14"/>
        <v>0.94547847871301072</v>
      </c>
      <c r="DP36" s="143">
        <f t="shared" si="44"/>
        <v>28511.849004069551</v>
      </c>
      <c r="DQ36" s="144">
        <f t="shared" si="45"/>
        <v>0.66525026143910493</v>
      </c>
      <c r="DR36" s="145">
        <f t="shared" si="46"/>
        <v>24210.723071772103</v>
      </c>
      <c r="DS36" s="146">
        <f t="shared" si="47"/>
        <v>0.77022105530617435</v>
      </c>
      <c r="DT36" s="53">
        <v>3592</v>
      </c>
      <c r="DU36" s="74"/>
      <c r="DV36" s="157">
        <v>7.85</v>
      </c>
      <c r="DW36" s="153">
        <v>3100</v>
      </c>
      <c r="DX36" s="53"/>
      <c r="DY36" s="153">
        <v>3892</v>
      </c>
      <c r="DZ36" s="153">
        <v>5306</v>
      </c>
      <c r="EA36" s="152">
        <v>14.5</v>
      </c>
      <c r="EB36" s="128">
        <v>18</v>
      </c>
      <c r="EC36" s="53">
        <v>6290</v>
      </c>
      <c r="ED36" s="141">
        <f t="shared" si="80"/>
        <v>0.34990346745205803</v>
      </c>
      <c r="EE36" s="142">
        <f t="shared" si="48"/>
        <v>1.3992204899777283</v>
      </c>
      <c r="EF36" s="142">
        <f t="shared" si="91"/>
        <v>5.7921978889206391</v>
      </c>
      <c r="EG36" s="118">
        <f t="shared" si="15"/>
        <v>0.96536631482010649</v>
      </c>
      <c r="EH36" s="143">
        <f t="shared" si="81"/>
        <v>29111.586589715131</v>
      </c>
      <c r="EI36" s="144">
        <f t="shared" si="82"/>
        <v>0.61749937724335613</v>
      </c>
      <c r="EJ36" s="145">
        <f t="shared" si="83"/>
        <v>24719.987854975952</v>
      </c>
      <c r="EK36" s="146">
        <f t="shared" si="84"/>
        <v>0.73744388921826043</v>
      </c>
      <c r="EL36" s="64">
        <v>3570</v>
      </c>
      <c r="EM36" s="56"/>
      <c r="EN36" s="52">
        <v>7.91</v>
      </c>
      <c r="EO36" s="53">
        <v>2974</v>
      </c>
      <c r="EP36" s="134"/>
      <c r="EQ36" s="135">
        <v>3969</v>
      </c>
      <c r="ER36" s="53">
        <v>5452</v>
      </c>
      <c r="ES36" s="52">
        <v>15.5</v>
      </c>
      <c r="ET36" s="52">
        <v>23.4</v>
      </c>
      <c r="EU36" s="53">
        <v>4636</v>
      </c>
      <c r="EV36" s="141">
        <f t="shared" si="50"/>
        <v>0.25311056524197595</v>
      </c>
      <c r="EW36" s="142">
        <f t="shared" si="51"/>
        <v>1.4078431372549021</v>
      </c>
      <c r="EX36" s="142">
        <f t="shared" si="52"/>
        <v>5.7567222893782519</v>
      </c>
      <c r="EY36" s="118">
        <f t="shared" si="16"/>
        <v>0.95945371489637532</v>
      </c>
      <c r="EZ36" s="143">
        <f t="shared" si="53"/>
        <v>28933.286226415094</v>
      </c>
      <c r="FA36" s="144">
        <f t="shared" si="54"/>
        <v>0.63304617674894881</v>
      </c>
      <c r="FB36" s="145">
        <f t="shared" si="55"/>
        <v>24568.584811320754</v>
      </c>
      <c r="FC36" s="146">
        <f t="shared" si="56"/>
        <v>0.74811552468874398</v>
      </c>
      <c r="FD36" s="64">
        <v>3700</v>
      </c>
      <c r="FE36" s="56"/>
      <c r="FF36" s="52">
        <v>7.96</v>
      </c>
      <c r="FG36" s="53">
        <v>2523</v>
      </c>
      <c r="FH36" s="134"/>
      <c r="FI36" s="135">
        <v>3992</v>
      </c>
      <c r="FJ36" s="53">
        <v>6772</v>
      </c>
      <c r="FK36" s="52">
        <v>16.2</v>
      </c>
      <c r="FL36" s="52">
        <v>23.5</v>
      </c>
      <c r="FM36" s="53">
        <v>6206</v>
      </c>
      <c r="FN36" s="141">
        <f t="shared" si="57"/>
        <v>0.3005067948467422</v>
      </c>
      <c r="FO36" s="142">
        <f t="shared" si="58"/>
        <v>1.3583783783783783</v>
      </c>
      <c r="FP36" s="142">
        <f t="shared" si="59"/>
        <v>5.96635083212872</v>
      </c>
      <c r="FQ36" s="118">
        <f t="shared" si="17"/>
        <v>0.99439180535478666</v>
      </c>
      <c r="FR36" s="143">
        <f t="shared" si="60"/>
        <v>29986.879282278947</v>
      </c>
      <c r="FS36" s="144">
        <f t="shared" si="61"/>
        <v>0.6886938479951572</v>
      </c>
      <c r="FT36" s="145">
        <f t="shared" si="62"/>
        <v>25463.239160192377</v>
      </c>
      <c r="FU36" s="146">
        <f t="shared" si="63"/>
        <v>0.78631320403150673</v>
      </c>
      <c r="FV36" s="64">
        <v>3702</v>
      </c>
      <c r="FW36" s="73"/>
      <c r="FX36" s="52">
        <v>7.84</v>
      </c>
      <c r="FY36" s="53">
        <v>2728</v>
      </c>
      <c r="FZ36" s="134"/>
      <c r="GA36" s="135">
        <v>3872</v>
      </c>
      <c r="GB36" s="53">
        <v>6932</v>
      </c>
      <c r="GC36" s="52">
        <v>15.8</v>
      </c>
      <c r="GD36" s="52">
        <v>22.2</v>
      </c>
      <c r="GE36" s="53">
        <v>7732</v>
      </c>
      <c r="GF36" s="141">
        <f t="shared" si="64"/>
        <v>0.38846399775683521</v>
      </c>
      <c r="GG36" s="142">
        <f t="shared" si="65"/>
        <v>1.3576445164775797</v>
      </c>
      <c r="GH36" s="142">
        <f t="shared" si="66"/>
        <v>5.9695758866325734</v>
      </c>
      <c r="GI36" s="118">
        <f t="shared" si="18"/>
        <v>0.9949293144387622</v>
      </c>
      <c r="GJ36" s="143">
        <f t="shared" si="67"/>
        <v>30003.088406215313</v>
      </c>
      <c r="GK36" s="144">
        <f t="shared" si="68"/>
        <v>0.6633994519741534</v>
      </c>
      <c r="GL36" s="145">
        <f t="shared" si="69"/>
        <v>25477.003073251941</v>
      </c>
      <c r="GM36" s="146">
        <f t="shared" si="70"/>
        <v>0.76895062251206914</v>
      </c>
      <c r="GN36" s="166">
        <v>2931</v>
      </c>
      <c r="GO36" s="97">
        <f t="shared" si="19"/>
        <v>2854.9696633370331</v>
      </c>
      <c r="GP36" s="53"/>
      <c r="GQ36" s="53"/>
      <c r="GR36" s="102">
        <f t="shared" si="20"/>
        <v>1</v>
      </c>
      <c r="GS36" s="53"/>
      <c r="GT36" s="102">
        <f t="shared" si="21"/>
        <v>1</v>
      </c>
      <c r="GU36" s="53"/>
      <c r="GV36" s="102"/>
      <c r="GW36" s="170"/>
      <c r="GX36" s="102"/>
      <c r="GY36" s="170"/>
      <c r="GZ36" s="102"/>
      <c r="HA36" s="102"/>
      <c r="HB36" s="102"/>
      <c r="HC36" s="102"/>
      <c r="HD36" s="102"/>
      <c r="HE36" s="177"/>
      <c r="HF36" s="178"/>
      <c r="HG36" s="102"/>
      <c r="HH36" s="177"/>
      <c r="HI36" s="64">
        <v>3580</v>
      </c>
      <c r="HJ36" s="53">
        <v>3868</v>
      </c>
      <c r="HK36" s="53">
        <v>4516</v>
      </c>
      <c r="HL36" s="77">
        <f t="shared" si="76"/>
        <v>1080</v>
      </c>
      <c r="HM36" s="77">
        <f t="shared" si="71"/>
        <v>20469.96</v>
      </c>
      <c r="HN36" s="52"/>
      <c r="HO36" s="183"/>
      <c r="HP36" s="53">
        <v>1412</v>
      </c>
      <c r="HQ36" s="186"/>
      <c r="HR36" s="186"/>
      <c r="HS36" s="186"/>
      <c r="HT36" s="53">
        <v>4124</v>
      </c>
      <c r="HU36" s="153">
        <v>4632</v>
      </c>
      <c r="HV36" s="186"/>
      <c r="HW36" s="186"/>
      <c r="HX36" s="186"/>
      <c r="HY36" s="186"/>
      <c r="HZ36" s="189"/>
      <c r="IA36" s="128">
        <v>96</v>
      </c>
      <c r="IB36" s="190">
        <v>256</v>
      </c>
      <c r="IC36" s="191"/>
      <c r="ID36" s="191"/>
      <c r="IE36" s="192"/>
      <c r="IF36" s="192"/>
      <c r="IG36" s="192"/>
      <c r="IH36" s="97">
        <f t="shared" si="72"/>
        <v>38467.284</v>
      </c>
      <c r="II36" s="97">
        <f t="shared" si="77"/>
        <v>3520.4943981614479</v>
      </c>
      <c r="IJ36" s="202">
        <f t="shared" si="78"/>
        <v>1.4615609470914936</v>
      </c>
      <c r="IK36" s="202">
        <f t="shared" si="85"/>
        <v>2.4087222672220627</v>
      </c>
      <c r="IL36" s="202">
        <f t="shared" si="22"/>
        <v>0.63321665805269856</v>
      </c>
      <c r="IM36" s="203"/>
      <c r="IN36" s="204">
        <f t="shared" si="23"/>
        <v>0.91265779597407026</v>
      </c>
      <c r="IO36" s="186"/>
      <c r="IP36" s="186"/>
      <c r="IQ36" s="153">
        <v>1332</v>
      </c>
      <c r="IR36" s="153"/>
      <c r="IS36" s="128"/>
      <c r="IT36" s="128"/>
      <c r="IU36" s="128"/>
      <c r="IV36" s="128"/>
      <c r="IW36" s="189"/>
      <c r="IX36" s="189">
        <v>0.21</v>
      </c>
      <c r="IY36" s="48"/>
      <c r="IZ36" s="52">
        <v>149</v>
      </c>
      <c r="JA36" s="128"/>
      <c r="JB36" s="128"/>
      <c r="JC36" s="128"/>
      <c r="JD36" s="97">
        <f t="shared" si="24"/>
        <v>3441.6640000000002</v>
      </c>
      <c r="JE36" s="210">
        <f t="shared" si="74"/>
        <v>0.83308539125260339</v>
      </c>
      <c r="JF36" s="210">
        <f t="shared" si="25"/>
        <v>0.3072914285714286</v>
      </c>
      <c r="JG36" s="210">
        <f t="shared" si="26"/>
        <v>8.5683986112421534E-2</v>
      </c>
      <c r="JH36" s="203"/>
      <c r="JI36" s="203">
        <f t="shared" si="27"/>
        <v>0.41796875</v>
      </c>
      <c r="JJ36" s="212">
        <f t="shared" si="75"/>
        <v>2.469151880188833</v>
      </c>
      <c r="JK36" s="203">
        <f t="shared" si="28"/>
        <v>0.98738036757855507</v>
      </c>
      <c r="JL36" s="53">
        <v>15023</v>
      </c>
      <c r="JM36" s="213">
        <v>8.82</v>
      </c>
      <c r="JN36" s="214">
        <v>148</v>
      </c>
      <c r="JO36" s="213">
        <v>0.98</v>
      </c>
      <c r="JP36" s="213">
        <v>2.33</v>
      </c>
      <c r="JQ36" s="213">
        <v>0.83</v>
      </c>
      <c r="JR36" s="214">
        <v>175</v>
      </c>
      <c r="JS36" s="213">
        <v>0.4</v>
      </c>
      <c r="JT36" s="222"/>
    </row>
    <row r="37" spans="1:280" s="25" customFormat="1" ht="15" customHeight="1">
      <c r="A37" s="50">
        <v>43454</v>
      </c>
      <c r="B37" s="51">
        <v>240</v>
      </c>
      <c r="C37" s="52">
        <v>240</v>
      </c>
      <c r="D37" s="53">
        <v>44534</v>
      </c>
      <c r="E37" s="48">
        <v>8.2899999999999991</v>
      </c>
      <c r="F37" s="53">
        <v>815</v>
      </c>
      <c r="G37" s="52">
        <v>3.72</v>
      </c>
      <c r="H37" s="52">
        <v>4.1500000000000004</v>
      </c>
      <c r="I37" s="61">
        <v>54.9</v>
      </c>
      <c r="J37" s="64"/>
      <c r="K37" s="53">
        <v>1272</v>
      </c>
      <c r="L37" s="48">
        <v>5.86</v>
      </c>
      <c r="M37" s="53"/>
      <c r="N37" s="53">
        <v>3617</v>
      </c>
      <c r="O37" s="65">
        <v>6</v>
      </c>
      <c r="P37" s="65">
        <v>1.3</v>
      </c>
      <c r="Q37" s="74">
        <v>32</v>
      </c>
      <c r="R37" s="70">
        <v>23.4</v>
      </c>
      <c r="S37" s="64">
        <v>8202</v>
      </c>
      <c r="T37" s="53">
        <v>3907</v>
      </c>
      <c r="U37" s="52">
        <v>2.82</v>
      </c>
      <c r="V37" s="52">
        <v>26.6</v>
      </c>
      <c r="W37" s="52">
        <v>12.9</v>
      </c>
      <c r="X37" s="52">
        <v>11.7</v>
      </c>
      <c r="Y37" s="53">
        <v>316</v>
      </c>
      <c r="Z37" s="53">
        <v>22752</v>
      </c>
      <c r="AA37" s="52"/>
      <c r="AB37" s="52"/>
      <c r="AC37" s="77">
        <f t="shared" si="29"/>
        <v>8518</v>
      </c>
      <c r="AD37" s="52"/>
      <c r="AE37" s="52"/>
      <c r="AF37" s="52"/>
      <c r="AG37" s="52"/>
      <c r="AH37" s="61"/>
      <c r="AI37" s="79"/>
      <c r="AJ37" s="52"/>
      <c r="AK37" s="52"/>
      <c r="AL37" s="48">
        <v>9.15</v>
      </c>
      <c r="AM37" s="53">
        <v>158351</v>
      </c>
      <c r="AN37" s="52">
        <v>3.36</v>
      </c>
      <c r="AO37" s="52">
        <v>0.33</v>
      </c>
      <c r="AP37" s="53">
        <v>2500</v>
      </c>
      <c r="AQ37" s="83"/>
      <c r="AR37" s="86">
        <f t="shared" si="30"/>
        <v>13437</v>
      </c>
      <c r="AS37" s="53"/>
      <c r="AT37" s="87">
        <v>13437</v>
      </c>
      <c r="AU37" s="53">
        <f t="shared" si="92"/>
        <v>12295</v>
      </c>
      <c r="AV37" s="53">
        <v>451</v>
      </c>
      <c r="AW37" s="53">
        <v>240</v>
      </c>
      <c r="AX37" s="53">
        <v>451</v>
      </c>
      <c r="AY37" s="95">
        <v>0</v>
      </c>
      <c r="AZ37" s="96">
        <v>4.93</v>
      </c>
      <c r="BA37" s="53">
        <v>4478</v>
      </c>
      <c r="BB37" s="52">
        <v>62</v>
      </c>
      <c r="BC37" s="53">
        <v>12825</v>
      </c>
      <c r="BD37" s="97">
        <f t="shared" si="0"/>
        <v>8847.5759600000001</v>
      </c>
      <c r="BE37" s="102">
        <f t="shared" si="1"/>
        <v>0.68986947056530212</v>
      </c>
      <c r="BF37" s="53">
        <v>5283</v>
      </c>
      <c r="BG37" s="97">
        <f t="shared" si="2"/>
        <v>5636.9609999999993</v>
      </c>
      <c r="BH37" s="102">
        <f t="shared" si="3"/>
        <v>0.4395291228070175</v>
      </c>
      <c r="BI37" s="53">
        <v>499</v>
      </c>
      <c r="BJ37" s="97">
        <f t="shared" si="4"/>
        <v>981.53300000000002</v>
      </c>
      <c r="BK37" s="102">
        <f t="shared" si="5"/>
        <v>7.6532787524366472E-2</v>
      </c>
      <c r="BL37" s="103">
        <v>577</v>
      </c>
      <c r="BM37" s="97">
        <f t="shared" si="6"/>
        <v>833.76499999999999</v>
      </c>
      <c r="BN37" s="102">
        <f t="shared" si="7"/>
        <v>6.5010916179337228E-2</v>
      </c>
      <c r="BO37" s="53">
        <v>670</v>
      </c>
      <c r="BP37" s="97">
        <f t="shared" si="8"/>
        <v>1378.86</v>
      </c>
      <c r="BQ37" s="102">
        <f t="shared" si="9"/>
        <v>0.10751345029239766</v>
      </c>
      <c r="BR37" s="53">
        <v>9.89</v>
      </c>
      <c r="BS37" s="105">
        <f t="shared" si="10"/>
        <v>16.456959999999999</v>
      </c>
      <c r="BT37" s="102">
        <f t="shared" si="11"/>
        <v>7.7115009746588699E-4</v>
      </c>
      <c r="BU37" s="52">
        <v>8.77</v>
      </c>
      <c r="BV37" s="48">
        <v>8.4499999999999993</v>
      </c>
      <c r="BW37" s="61">
        <v>147</v>
      </c>
      <c r="BX37" s="117">
        <f t="shared" si="32"/>
        <v>157683.375</v>
      </c>
      <c r="BY37" s="118">
        <f t="shared" si="33"/>
        <v>1.0512224999999999</v>
      </c>
      <c r="BZ37" s="120">
        <v>35.299999999999997</v>
      </c>
      <c r="CA37" s="51"/>
      <c r="CB37" s="52">
        <v>6.54</v>
      </c>
      <c r="CC37" s="129">
        <v>8103</v>
      </c>
      <c r="CD37" s="77">
        <f t="shared" si="34"/>
        <v>8433.873191253293</v>
      </c>
      <c r="CE37" s="77">
        <f t="shared" si="12"/>
        <v>21631</v>
      </c>
      <c r="CF37" s="77">
        <f t="shared" si="35"/>
        <v>12295</v>
      </c>
      <c r="CG37" s="77">
        <f t="shared" si="36"/>
        <v>512.29166666666663</v>
      </c>
      <c r="CH37" s="77">
        <f t="shared" si="13"/>
        <v>9336</v>
      </c>
      <c r="CI37" s="130">
        <f t="shared" si="37"/>
        <v>389</v>
      </c>
      <c r="CJ37" s="64">
        <v>3580</v>
      </c>
      <c r="CK37" s="56"/>
      <c r="CL37" s="52">
        <v>7.59</v>
      </c>
      <c r="CM37" s="53">
        <v>3203</v>
      </c>
      <c r="CN37" s="134"/>
      <c r="CO37" s="135">
        <v>3617</v>
      </c>
      <c r="CP37" s="53">
        <v>5614</v>
      </c>
      <c r="CQ37" s="52">
        <v>15.8</v>
      </c>
      <c r="CR37" s="52">
        <v>25.6</v>
      </c>
      <c r="CS37" s="53">
        <v>3786</v>
      </c>
      <c r="CT37" s="141">
        <f t="shared" si="86"/>
        <v>0.20217310968457228</v>
      </c>
      <c r="CU37" s="142">
        <f t="shared" si="38"/>
        <v>1.4039106145251397</v>
      </c>
      <c r="CV37" s="142">
        <f t="shared" si="39"/>
        <v>6.0074146487637865</v>
      </c>
      <c r="CW37" s="118">
        <f t="shared" si="40"/>
        <v>1.0012357747939644</v>
      </c>
      <c r="CX37" s="143">
        <f t="shared" si="87"/>
        <v>30193.266024686789</v>
      </c>
      <c r="CY37" s="144">
        <f t="shared" si="88"/>
        <v>0.62022193986485274</v>
      </c>
      <c r="CZ37" s="145">
        <f t="shared" si="89"/>
        <v>26097.105196246128</v>
      </c>
      <c r="DA37" s="146">
        <f t="shared" si="90"/>
        <v>0.75025341130604284</v>
      </c>
      <c r="DB37" s="64">
        <v>3594</v>
      </c>
      <c r="DC37" s="152"/>
      <c r="DD37" s="48">
        <v>7.36</v>
      </c>
      <c r="DE37" s="53">
        <v>2547</v>
      </c>
      <c r="DF37" s="153"/>
      <c r="DG37" s="53">
        <v>3333</v>
      </c>
      <c r="DH37" s="53">
        <v>3958</v>
      </c>
      <c r="DI37" s="52">
        <v>16.3</v>
      </c>
      <c r="DJ37" s="52">
        <v>29.1</v>
      </c>
      <c r="DK37" s="53">
        <v>5868</v>
      </c>
      <c r="DL37" s="141">
        <f t="shared" si="41"/>
        <v>0.27734947721130354</v>
      </c>
      <c r="DM37" s="142">
        <f t="shared" si="42"/>
        <v>1.3984418475236506</v>
      </c>
      <c r="DN37" s="142">
        <f t="shared" si="43"/>
        <v>6.0309073317477786</v>
      </c>
      <c r="DO37" s="118">
        <f t="shared" si="14"/>
        <v>1.005151221957963</v>
      </c>
      <c r="DP37" s="143">
        <f t="shared" si="44"/>
        <v>30311.340249364333</v>
      </c>
      <c r="DQ37" s="144">
        <f t="shared" si="45"/>
        <v>0.69800352195934434</v>
      </c>
      <c r="DR37" s="145">
        <f t="shared" si="46"/>
        <v>26199.160914890665</v>
      </c>
      <c r="DS37" s="146">
        <f t="shared" si="47"/>
        <v>0.80140350877192978</v>
      </c>
      <c r="DT37" s="53">
        <v>3577</v>
      </c>
      <c r="DU37" s="74"/>
      <c r="DV37" s="157">
        <v>7.77</v>
      </c>
      <c r="DW37" s="153">
        <v>3083</v>
      </c>
      <c r="DX37" s="53"/>
      <c r="DY37" s="153">
        <v>3417</v>
      </c>
      <c r="DZ37" s="153">
        <v>6408</v>
      </c>
      <c r="EA37" s="152">
        <v>15.5</v>
      </c>
      <c r="EB37" s="128">
        <v>17</v>
      </c>
      <c r="EC37" s="53">
        <v>6289</v>
      </c>
      <c r="ED37" s="141">
        <f t="shared" si="80"/>
        <v>0.32857763222161801</v>
      </c>
      <c r="EE37" s="142">
        <f t="shared" si="48"/>
        <v>1.4050880626223092</v>
      </c>
      <c r="EF37" s="142">
        <f t="shared" si="91"/>
        <v>6.002380502410074</v>
      </c>
      <c r="EG37" s="118">
        <f t="shared" si="15"/>
        <v>1.0003967504016791</v>
      </c>
      <c r="EH37" s="143">
        <f t="shared" si="81"/>
        <v>30167.964405113031</v>
      </c>
      <c r="EI37" s="144">
        <f t="shared" si="82"/>
        <v>0.63445027805286935</v>
      </c>
      <c r="EJ37" s="145">
        <f t="shared" si="83"/>
        <v>26075.236113679442</v>
      </c>
      <c r="EK37" s="146">
        <f t="shared" si="84"/>
        <v>0.75961013645224174</v>
      </c>
      <c r="EL37" s="64">
        <v>3536</v>
      </c>
      <c r="EM37" s="56"/>
      <c r="EN37" s="52">
        <v>7.57</v>
      </c>
      <c r="EO37" s="53">
        <v>2816</v>
      </c>
      <c r="EP37" s="134"/>
      <c r="EQ37" s="135">
        <v>3572</v>
      </c>
      <c r="ER37" s="53">
        <v>6442</v>
      </c>
      <c r="ES37" s="52">
        <v>15.8</v>
      </c>
      <c r="ET37" s="52">
        <v>16</v>
      </c>
      <c r="EU37" s="53">
        <v>4721</v>
      </c>
      <c r="EV37" s="141">
        <f t="shared" si="50"/>
        <v>0.23765656306871658</v>
      </c>
      <c r="EW37" s="142">
        <f t="shared" si="51"/>
        <v>1.4213800904977376</v>
      </c>
      <c r="EX37" s="142">
        <f t="shared" si="52"/>
        <v>5.9335805022426671</v>
      </c>
      <c r="EY37" s="118">
        <f t="shared" si="16"/>
        <v>0.98893008370711122</v>
      </c>
      <c r="EZ37" s="143">
        <f t="shared" si="53"/>
        <v>29822.175604271644</v>
      </c>
      <c r="FA37" s="144">
        <f t="shared" si="54"/>
        <v>0.66610833052120677</v>
      </c>
      <c r="FB37" s="145">
        <f t="shared" si="55"/>
        <v>25776.358651934723</v>
      </c>
      <c r="FC37" s="146">
        <f t="shared" si="56"/>
        <v>0.78042884990253414</v>
      </c>
      <c r="FD37" s="64">
        <v>3670</v>
      </c>
      <c r="FE37" s="56"/>
      <c r="FF37" s="52">
        <v>7.46</v>
      </c>
      <c r="FG37" s="53">
        <v>2439</v>
      </c>
      <c r="FH37" s="134"/>
      <c r="FI37" s="135">
        <v>3829</v>
      </c>
      <c r="FJ37" s="53">
        <v>7292</v>
      </c>
      <c r="FK37" s="52">
        <v>16.5</v>
      </c>
      <c r="FL37" s="52">
        <v>17</v>
      </c>
      <c r="FM37" s="53">
        <v>6149</v>
      </c>
      <c r="FN37" s="141">
        <f t="shared" si="57"/>
        <v>0.279484950854612</v>
      </c>
      <c r="FO37" s="142">
        <f t="shared" si="58"/>
        <v>1.3694822888283378</v>
      </c>
      <c r="FP37" s="142">
        <f t="shared" si="59"/>
        <v>6.1584390393751658</v>
      </c>
      <c r="FQ37" s="118">
        <f t="shared" si="17"/>
        <v>1.0264065065625276</v>
      </c>
      <c r="FR37" s="143">
        <f t="shared" si="60"/>
        <v>30952.314611899583</v>
      </c>
      <c r="FS37" s="144">
        <f t="shared" si="61"/>
        <v>0.71080902632855936</v>
      </c>
      <c r="FT37" s="145">
        <f t="shared" si="62"/>
        <v>26753.177673246733</v>
      </c>
      <c r="FU37" s="146">
        <f t="shared" si="63"/>
        <v>0.80982456140350878</v>
      </c>
      <c r="FV37" s="64">
        <v>3674</v>
      </c>
      <c r="FW37" s="73"/>
      <c r="FX37" s="52">
        <v>7.74</v>
      </c>
      <c r="FY37" s="53">
        <v>2672</v>
      </c>
      <c r="FZ37" s="134"/>
      <c r="GA37" s="135">
        <v>3746</v>
      </c>
      <c r="GB37" s="53">
        <v>7346</v>
      </c>
      <c r="GC37" s="52">
        <v>16.399999999999999</v>
      </c>
      <c r="GD37" s="52">
        <v>25.7</v>
      </c>
      <c r="GE37" s="53">
        <v>7642</v>
      </c>
      <c r="GF37" s="141">
        <f t="shared" si="64"/>
        <v>0.36099749258454567</v>
      </c>
      <c r="GG37" s="142">
        <f t="shared" si="65"/>
        <v>1.3679912901469788</v>
      </c>
      <c r="GH37" s="142">
        <f t="shared" si="66"/>
        <v>6.1651512345134494</v>
      </c>
      <c r="GI37" s="118">
        <f t="shared" si="18"/>
        <v>1.0275252057522415</v>
      </c>
      <c r="GJ37" s="143">
        <f t="shared" si="67"/>
        <v>30986.050104664599</v>
      </c>
      <c r="GK37" s="144">
        <f t="shared" si="68"/>
        <v>0.68318233634682679</v>
      </c>
      <c r="GL37" s="145">
        <f t="shared" si="69"/>
        <v>26782.336450002313</v>
      </c>
      <c r="GM37" s="146">
        <f t="shared" si="70"/>
        <v>0.79165692007797273</v>
      </c>
      <c r="GN37" s="166">
        <v>2651</v>
      </c>
      <c r="GO37" s="97">
        <f t="shared" si="19"/>
        <v>2791.0860801627296</v>
      </c>
      <c r="GP37" s="53"/>
      <c r="GQ37" s="53"/>
      <c r="GR37" s="102">
        <f t="shared" si="20"/>
        <v>1</v>
      </c>
      <c r="GS37" s="53"/>
      <c r="GT37" s="102">
        <f t="shared" si="21"/>
        <v>1</v>
      </c>
      <c r="GU37" s="53"/>
      <c r="GV37" s="102"/>
      <c r="GW37" s="170"/>
      <c r="GX37" s="102"/>
      <c r="GY37" s="170"/>
      <c r="GZ37" s="102"/>
      <c r="HA37" s="102"/>
      <c r="HB37" s="102"/>
      <c r="HC37" s="102"/>
      <c r="HD37" s="102"/>
      <c r="HE37" s="177"/>
      <c r="HF37" s="178"/>
      <c r="HG37" s="102"/>
      <c r="HH37" s="177"/>
      <c r="HI37" s="64">
        <v>4926</v>
      </c>
      <c r="HJ37" s="53">
        <v>3794</v>
      </c>
      <c r="HK37" s="53">
        <v>3688</v>
      </c>
      <c r="HL37" s="77">
        <f t="shared" si="76"/>
        <v>1382</v>
      </c>
      <c r="HM37" s="77">
        <f t="shared" si="71"/>
        <v>25334.31</v>
      </c>
      <c r="HN37" s="52"/>
      <c r="HO37" s="183"/>
      <c r="HP37" s="53">
        <v>2037</v>
      </c>
      <c r="HQ37" s="186"/>
      <c r="HR37" s="186"/>
      <c r="HS37" s="186"/>
      <c r="HT37" s="53">
        <v>3064</v>
      </c>
      <c r="HU37" s="153">
        <v>4252</v>
      </c>
      <c r="HV37" s="186"/>
      <c r="HW37" s="186"/>
      <c r="HX37" s="186"/>
      <c r="HY37" s="186"/>
      <c r="HZ37" s="189"/>
      <c r="IA37" s="128">
        <v>97</v>
      </c>
      <c r="IB37" s="190">
        <v>319</v>
      </c>
      <c r="IC37" s="191"/>
      <c r="ID37" s="191">
        <v>472</v>
      </c>
      <c r="IE37" s="192">
        <v>2.25</v>
      </c>
      <c r="IF37" s="192">
        <v>1.85</v>
      </c>
      <c r="IG37" s="192">
        <v>1.97</v>
      </c>
      <c r="IH37" s="97">
        <f t="shared" si="72"/>
        <v>35409.178999999996</v>
      </c>
      <c r="II37" s="97">
        <f t="shared" si="77"/>
        <v>3312.3043040885241</v>
      </c>
      <c r="IJ37" s="202">
        <f t="shared" si="78"/>
        <v>1.4623089858887184</v>
      </c>
      <c r="IK37" s="202">
        <f t="shared" si="85"/>
        <v>2.2651192983509372</v>
      </c>
      <c r="IL37" s="202">
        <f t="shared" si="22"/>
        <v>0.75656038584481777</v>
      </c>
      <c r="IM37" s="203"/>
      <c r="IN37" s="204">
        <f t="shared" si="23"/>
        <v>0.8796680497925311</v>
      </c>
      <c r="IO37" s="186"/>
      <c r="IP37" s="186"/>
      <c r="IQ37" s="153">
        <v>272</v>
      </c>
      <c r="IR37" s="153"/>
      <c r="IS37" s="128"/>
      <c r="IT37" s="128"/>
      <c r="IU37" s="128"/>
      <c r="IV37" s="128"/>
      <c r="IW37" s="189">
        <v>0.17</v>
      </c>
      <c r="IX37" s="189"/>
      <c r="IY37" s="48"/>
      <c r="IZ37" s="52">
        <v>180</v>
      </c>
      <c r="JA37" s="128">
        <v>1.08</v>
      </c>
      <c r="JB37" s="128">
        <v>0.77</v>
      </c>
      <c r="JC37" s="128">
        <v>155</v>
      </c>
      <c r="JD37" s="97">
        <f t="shared" si="24"/>
        <v>4286.4030000000002</v>
      </c>
      <c r="JE37" s="210">
        <f t="shared" si="74"/>
        <v>0.83351938676787973</v>
      </c>
      <c r="JF37" s="210">
        <f t="shared" si="25"/>
        <v>0.38271455357142853</v>
      </c>
      <c r="JG37" s="210">
        <f t="shared" si="26"/>
        <v>0.55849550271511628</v>
      </c>
      <c r="JH37" s="203"/>
      <c r="JI37" s="203">
        <f t="shared" si="27"/>
        <v>0.43573667711598751</v>
      </c>
      <c r="JJ37" s="212">
        <f t="shared" si="75"/>
        <v>2.469151880188833</v>
      </c>
      <c r="JK37" s="203">
        <f t="shared" si="28"/>
        <v>0.98596491228070171</v>
      </c>
      <c r="JL37" s="53">
        <v>15551</v>
      </c>
      <c r="JM37" s="213">
        <v>8.85</v>
      </c>
      <c r="JN37" s="214">
        <v>41</v>
      </c>
      <c r="JO37" s="213">
        <v>0.8</v>
      </c>
      <c r="JP37" s="213">
        <v>2.3199999999999998</v>
      </c>
      <c r="JQ37" s="213">
        <v>0.7</v>
      </c>
      <c r="JR37" s="214">
        <v>160</v>
      </c>
      <c r="JS37" s="213">
        <v>0.36</v>
      </c>
      <c r="JT37" s="222"/>
    </row>
    <row r="38" spans="1:280" s="25" customFormat="1" ht="15" customHeight="1">
      <c r="A38" s="50">
        <v>43455</v>
      </c>
      <c r="B38" s="51">
        <v>240</v>
      </c>
      <c r="C38" s="52">
        <v>240</v>
      </c>
      <c r="D38" s="53">
        <v>44166</v>
      </c>
      <c r="E38" s="48">
        <v>7.99</v>
      </c>
      <c r="F38" s="53">
        <v>532</v>
      </c>
      <c r="G38" s="52">
        <v>3.72</v>
      </c>
      <c r="H38" s="52">
        <v>4.74</v>
      </c>
      <c r="I38" s="61">
        <v>54.2</v>
      </c>
      <c r="J38" s="64"/>
      <c r="K38" s="53">
        <v>1513</v>
      </c>
      <c r="L38" s="48">
        <v>6.64</v>
      </c>
      <c r="M38" s="53">
        <v>9220</v>
      </c>
      <c r="N38" s="53">
        <v>4078</v>
      </c>
      <c r="O38" s="65">
        <v>3.79</v>
      </c>
      <c r="P38" s="65">
        <v>0.95</v>
      </c>
      <c r="Q38" s="74">
        <v>35.4</v>
      </c>
      <c r="R38" s="70">
        <v>22.3</v>
      </c>
      <c r="S38" s="64">
        <v>8328</v>
      </c>
      <c r="T38" s="53">
        <v>6440</v>
      </c>
      <c r="U38" s="52">
        <v>3.09</v>
      </c>
      <c r="V38" s="52">
        <v>29.5</v>
      </c>
      <c r="W38" s="52">
        <v>11.9</v>
      </c>
      <c r="X38" s="52">
        <v>10.8</v>
      </c>
      <c r="Y38" s="53">
        <v>388</v>
      </c>
      <c r="Z38" s="53">
        <v>20228</v>
      </c>
      <c r="AA38" s="52">
        <v>2.96</v>
      </c>
      <c r="AB38" s="52"/>
      <c r="AC38" s="77">
        <f t="shared" si="29"/>
        <v>8716</v>
      </c>
      <c r="AD38" s="52"/>
      <c r="AE38" s="52"/>
      <c r="AF38" s="52"/>
      <c r="AG38" s="52"/>
      <c r="AH38" s="61"/>
      <c r="AI38" s="79"/>
      <c r="AJ38" s="52"/>
      <c r="AK38" s="52"/>
      <c r="AL38" s="48">
        <v>9.08</v>
      </c>
      <c r="AM38" s="53">
        <v>141000</v>
      </c>
      <c r="AN38" s="52">
        <v>3.22</v>
      </c>
      <c r="AO38" s="52">
        <v>0.34</v>
      </c>
      <c r="AP38" s="53">
        <v>2593</v>
      </c>
      <c r="AQ38" s="83"/>
      <c r="AR38" s="86">
        <f t="shared" si="30"/>
        <v>12947</v>
      </c>
      <c r="AS38" s="53"/>
      <c r="AT38" s="87">
        <v>12947</v>
      </c>
      <c r="AU38" s="53">
        <f t="shared" si="92"/>
        <v>11675</v>
      </c>
      <c r="AV38" s="53">
        <v>516</v>
      </c>
      <c r="AW38" s="53">
        <v>240</v>
      </c>
      <c r="AX38" s="53">
        <v>516</v>
      </c>
      <c r="AY38" s="95">
        <v>0</v>
      </c>
      <c r="AZ38" s="96">
        <v>4.93</v>
      </c>
      <c r="BA38" s="53">
        <v>4478</v>
      </c>
      <c r="BB38" s="52">
        <v>62</v>
      </c>
      <c r="BC38" s="53">
        <v>12480</v>
      </c>
      <c r="BD38" s="97">
        <f t="shared" si="0"/>
        <v>9592.2785999999996</v>
      </c>
      <c r="BE38" s="102">
        <f t="shared" si="1"/>
        <v>0.76861206730769227</v>
      </c>
      <c r="BF38" s="53">
        <v>5902</v>
      </c>
      <c r="BG38" s="97">
        <f t="shared" si="2"/>
        <v>6297.4339999999993</v>
      </c>
      <c r="BH38" s="102">
        <f t="shared" si="3"/>
        <v>0.50460208333333323</v>
      </c>
      <c r="BI38" s="53">
        <v>547</v>
      </c>
      <c r="BJ38" s="97">
        <f t="shared" si="4"/>
        <v>1075.9490000000001</v>
      </c>
      <c r="BK38" s="102">
        <f t="shared" si="5"/>
        <v>8.6213862179487191E-2</v>
      </c>
      <c r="BL38" s="103">
        <v>536</v>
      </c>
      <c r="BM38" s="97">
        <f t="shared" si="6"/>
        <v>774.52</v>
      </c>
      <c r="BN38" s="102">
        <f t="shared" si="7"/>
        <v>6.2060897435897433E-2</v>
      </c>
      <c r="BO38" s="53">
        <v>691</v>
      </c>
      <c r="BP38" s="97">
        <f t="shared" si="8"/>
        <v>1422.078</v>
      </c>
      <c r="BQ38" s="102">
        <f t="shared" si="9"/>
        <v>0.11394855769230769</v>
      </c>
      <c r="BR38" s="53">
        <v>13.4</v>
      </c>
      <c r="BS38" s="105">
        <f t="shared" si="10"/>
        <v>22.297599999999999</v>
      </c>
      <c r="BT38" s="102">
        <f t="shared" si="11"/>
        <v>1.0737179487179487E-3</v>
      </c>
      <c r="BU38" s="52">
        <v>8.02</v>
      </c>
      <c r="BV38" s="48">
        <v>7.57</v>
      </c>
      <c r="BW38" s="61">
        <v>172</v>
      </c>
      <c r="BX38" s="117">
        <f t="shared" si="32"/>
        <v>145704</v>
      </c>
      <c r="BY38" s="118">
        <f t="shared" si="33"/>
        <v>0.97136</v>
      </c>
      <c r="BZ38" s="120">
        <v>42.1</v>
      </c>
      <c r="CA38" s="51"/>
      <c r="CB38" s="52">
        <v>6.54</v>
      </c>
      <c r="CC38" s="129">
        <v>7658</v>
      </c>
      <c r="CD38" s="77">
        <f t="shared" si="34"/>
        <v>8078.2083729329024</v>
      </c>
      <c r="CE38" s="77">
        <f t="shared" si="12"/>
        <v>21044</v>
      </c>
      <c r="CF38" s="77">
        <f t="shared" si="35"/>
        <v>11675</v>
      </c>
      <c r="CG38" s="77">
        <f t="shared" si="36"/>
        <v>486.45833333333331</v>
      </c>
      <c r="CH38" s="77">
        <f t="shared" si="13"/>
        <v>9369</v>
      </c>
      <c r="CI38" s="130">
        <f t="shared" si="37"/>
        <v>390.375</v>
      </c>
      <c r="CJ38" s="64">
        <v>3428</v>
      </c>
      <c r="CK38" s="56"/>
      <c r="CL38" s="52">
        <v>7.75</v>
      </c>
      <c r="CM38" s="53">
        <v>2770</v>
      </c>
      <c r="CN38" s="134"/>
      <c r="CO38" s="135">
        <v>3699</v>
      </c>
      <c r="CP38" s="53">
        <v>8090</v>
      </c>
      <c r="CQ38" s="52">
        <v>15.9</v>
      </c>
      <c r="CR38" s="52">
        <v>33</v>
      </c>
      <c r="CS38" s="53">
        <v>4021</v>
      </c>
      <c r="CT38" s="141">
        <f t="shared" si="86"/>
        <v>0.22097609628676271</v>
      </c>
      <c r="CU38" s="142">
        <f t="shared" si="38"/>
        <v>1.4661610268378062</v>
      </c>
      <c r="CV38" s="142">
        <f t="shared" si="39"/>
        <v>5.5097688623983263</v>
      </c>
      <c r="CW38" s="118">
        <f t="shared" si="40"/>
        <v>0.91829481039972105</v>
      </c>
      <c r="CX38" s="143">
        <f t="shared" si="87"/>
        <v>27692.09830241399</v>
      </c>
      <c r="CY38" s="144">
        <f t="shared" si="88"/>
        <v>0.65710218502394069</v>
      </c>
      <c r="CZ38" s="145">
        <f t="shared" si="89"/>
        <v>23734.71355255655</v>
      </c>
      <c r="DA38" s="146">
        <f t="shared" si="90"/>
        <v>0.77804487179487181</v>
      </c>
      <c r="DB38" s="64">
        <v>3587</v>
      </c>
      <c r="DC38" s="152"/>
      <c r="DD38" s="48">
        <v>7.69</v>
      </c>
      <c r="DE38" s="53">
        <v>2589</v>
      </c>
      <c r="DF38" s="153"/>
      <c r="DG38" s="53">
        <v>3820</v>
      </c>
      <c r="DH38" s="53">
        <v>7023</v>
      </c>
      <c r="DI38" s="52">
        <v>17.100000000000001</v>
      </c>
      <c r="DJ38" s="52">
        <v>33</v>
      </c>
      <c r="DK38" s="53">
        <v>6515</v>
      </c>
      <c r="DL38" s="141">
        <f t="shared" si="41"/>
        <v>0.33088214026117085</v>
      </c>
      <c r="DM38" s="142">
        <f t="shared" si="42"/>
        <v>1.4011708948982438</v>
      </c>
      <c r="DN38" s="142">
        <f t="shared" si="43"/>
        <v>5.7653269864127186</v>
      </c>
      <c r="DO38" s="118">
        <f t="shared" si="14"/>
        <v>0.96088783106878639</v>
      </c>
      <c r="DP38" s="143">
        <f t="shared" si="44"/>
        <v>28976.533433710323</v>
      </c>
      <c r="DQ38" s="144">
        <f t="shared" si="45"/>
        <v>0.67950814333104059</v>
      </c>
      <c r="DR38" s="145">
        <f t="shared" si="46"/>
        <v>24835.594373693217</v>
      </c>
      <c r="DS38" s="146">
        <f t="shared" si="47"/>
        <v>0.79254807692307694</v>
      </c>
      <c r="DT38" s="53">
        <v>3444</v>
      </c>
      <c r="DU38" s="74"/>
      <c r="DV38" s="157">
        <v>7.66</v>
      </c>
      <c r="DW38" s="153">
        <v>2740</v>
      </c>
      <c r="DX38" s="53"/>
      <c r="DY38" s="153">
        <v>3761</v>
      </c>
      <c r="DZ38" s="153">
        <v>6413</v>
      </c>
      <c r="EA38" s="152">
        <v>16</v>
      </c>
      <c r="EB38" s="128">
        <v>32.6</v>
      </c>
      <c r="EC38" s="53">
        <v>6613</v>
      </c>
      <c r="ED38" s="141">
        <f t="shared" si="80"/>
        <v>0.35969951959166302</v>
      </c>
      <c r="EE38" s="142">
        <f t="shared" si="48"/>
        <v>1.4593495934959348</v>
      </c>
      <c r="EF38" s="142">
        <f t="shared" si="91"/>
        <v>5.5354854031796483</v>
      </c>
      <c r="EG38" s="118">
        <f t="shared" si="15"/>
        <v>0.92258090052994135</v>
      </c>
      <c r="EH38" s="143">
        <f t="shared" si="81"/>
        <v>27821.349636380914</v>
      </c>
      <c r="EI38" s="144">
        <f t="shared" si="82"/>
        <v>0.66081587977097378</v>
      </c>
      <c r="EJ38" s="145">
        <f t="shared" si="83"/>
        <v>23845.494012545147</v>
      </c>
      <c r="EK38" s="146">
        <f t="shared" si="84"/>
        <v>0.78044871794871795</v>
      </c>
      <c r="EL38" s="64">
        <v>3463</v>
      </c>
      <c r="EM38" s="56"/>
      <c r="EN38" s="52">
        <v>7.69</v>
      </c>
      <c r="EO38" s="53">
        <v>2656</v>
      </c>
      <c r="EP38" s="134"/>
      <c r="EQ38" s="135">
        <v>3745</v>
      </c>
      <c r="ER38" s="53">
        <v>7755</v>
      </c>
      <c r="ES38" s="52">
        <v>16.3</v>
      </c>
      <c r="ET38" s="52">
        <v>33.5</v>
      </c>
      <c r="EU38" s="53">
        <v>5013</v>
      </c>
      <c r="EV38" s="141">
        <f t="shared" si="50"/>
        <v>0.26697402539304244</v>
      </c>
      <c r="EW38" s="142">
        <f t="shared" si="51"/>
        <v>1.4513427663875254</v>
      </c>
      <c r="EX38" s="142">
        <f t="shared" si="52"/>
        <v>5.5660237953574692</v>
      </c>
      <c r="EY38" s="118">
        <f t="shared" si="16"/>
        <v>0.92767063255957816</v>
      </c>
      <c r="EZ38" s="143">
        <f t="shared" si="53"/>
        <v>27974.83559546664</v>
      </c>
      <c r="FA38" s="144">
        <f t="shared" si="54"/>
        <v>0.67121422506266648</v>
      </c>
      <c r="FB38" s="145">
        <f t="shared" si="55"/>
        <v>23977.0458087816</v>
      </c>
      <c r="FC38" s="146">
        <f t="shared" si="56"/>
        <v>0.78717948717948716</v>
      </c>
      <c r="FD38" s="64">
        <v>3561</v>
      </c>
      <c r="FE38" s="56"/>
      <c r="FF38" s="52">
        <v>7.66</v>
      </c>
      <c r="FG38" s="53">
        <v>2520</v>
      </c>
      <c r="FH38" s="134"/>
      <c r="FI38" s="135">
        <v>3745</v>
      </c>
      <c r="FJ38" s="53">
        <v>7030</v>
      </c>
      <c r="FK38" s="52">
        <v>17.2</v>
      </c>
      <c r="FL38" s="52">
        <v>38.1</v>
      </c>
      <c r="FM38" s="53">
        <v>6557</v>
      </c>
      <c r="FN38" s="141">
        <f t="shared" si="57"/>
        <v>0.33128241685578386</v>
      </c>
      <c r="FO38" s="142">
        <f t="shared" si="58"/>
        <v>1.4114012917719743</v>
      </c>
      <c r="FP38" s="142">
        <f t="shared" si="59"/>
        <v>5.7235376076430695</v>
      </c>
      <c r="FQ38" s="118">
        <f t="shared" si="17"/>
        <v>0.95392293460717825</v>
      </c>
      <c r="FR38" s="143">
        <f t="shared" si="60"/>
        <v>28766.500016014066</v>
      </c>
      <c r="FS38" s="144">
        <f t="shared" si="61"/>
        <v>0.68804964124921675</v>
      </c>
      <c r="FT38" s="145">
        <f t="shared" si="62"/>
        <v>24655.576126211748</v>
      </c>
      <c r="FU38" s="146">
        <f t="shared" si="63"/>
        <v>0.79807692307692313</v>
      </c>
      <c r="FV38" s="64">
        <v>3561</v>
      </c>
      <c r="FW38" s="73"/>
      <c r="FX38" s="52">
        <v>7.65</v>
      </c>
      <c r="FY38" s="53">
        <v>2533</v>
      </c>
      <c r="FZ38" s="134"/>
      <c r="GA38" s="135">
        <v>3745</v>
      </c>
      <c r="GB38" s="53">
        <v>7113</v>
      </c>
      <c r="GC38" s="52">
        <v>17.3</v>
      </c>
      <c r="GD38" s="52">
        <v>16.2</v>
      </c>
      <c r="GE38" s="53">
        <v>8009</v>
      </c>
      <c r="GF38" s="141">
        <f t="shared" si="64"/>
        <v>0.4055911308935527</v>
      </c>
      <c r="GG38" s="142">
        <f t="shared" si="65"/>
        <v>1.4114012917719743</v>
      </c>
      <c r="GH38" s="142">
        <f t="shared" si="66"/>
        <v>5.7235376076430695</v>
      </c>
      <c r="GI38" s="118">
        <f t="shared" si="18"/>
        <v>0.95392293460717825</v>
      </c>
      <c r="GJ38" s="143">
        <f t="shared" si="67"/>
        <v>28766.500016014066</v>
      </c>
      <c r="GK38" s="144">
        <f t="shared" si="68"/>
        <v>0.68644037352550247</v>
      </c>
      <c r="GL38" s="145">
        <f t="shared" si="69"/>
        <v>24655.576126211748</v>
      </c>
      <c r="GM38" s="146">
        <f t="shared" si="70"/>
        <v>0.79703525641025641</v>
      </c>
      <c r="GN38" s="166">
        <v>2593</v>
      </c>
      <c r="GO38" s="97">
        <f t="shared" si="19"/>
        <v>2633.0699486789586</v>
      </c>
      <c r="GP38" s="53"/>
      <c r="GQ38" s="53"/>
      <c r="GR38" s="102">
        <f t="shared" si="20"/>
        <v>1</v>
      </c>
      <c r="GS38" s="53"/>
      <c r="GT38" s="102">
        <f t="shared" si="21"/>
        <v>1</v>
      </c>
      <c r="GU38" s="53"/>
      <c r="GV38" s="102"/>
      <c r="GW38" s="170"/>
      <c r="GX38" s="102"/>
      <c r="GY38" s="170"/>
      <c r="GZ38" s="102"/>
      <c r="HA38" s="102"/>
      <c r="HB38" s="102"/>
      <c r="HC38" s="102"/>
      <c r="HD38" s="102"/>
      <c r="HE38" s="177"/>
      <c r="HF38" s="178"/>
      <c r="HG38" s="102"/>
      <c r="HH38" s="177"/>
      <c r="HI38" s="64"/>
      <c r="HJ38" s="53"/>
      <c r="HK38" s="53"/>
      <c r="HL38" s="77">
        <f t="shared" si="76"/>
        <v>1512</v>
      </c>
      <c r="HM38" s="77">
        <f t="shared" si="71"/>
        <v>26474.400000000001</v>
      </c>
      <c r="HN38" s="52"/>
      <c r="HO38" s="183"/>
      <c r="HP38" s="53">
        <v>1950</v>
      </c>
      <c r="HQ38" s="186"/>
      <c r="HR38" s="186"/>
      <c r="HS38" s="186"/>
      <c r="HT38" s="53">
        <v>4098</v>
      </c>
      <c r="HU38" s="153">
        <v>4616</v>
      </c>
      <c r="HV38" s="186"/>
      <c r="HW38" s="186"/>
      <c r="HX38" s="186"/>
      <c r="HY38" s="186"/>
      <c r="HZ38" s="189"/>
      <c r="IA38" s="128">
        <v>96</v>
      </c>
      <c r="IB38" s="190">
        <v>271</v>
      </c>
      <c r="IC38" s="191"/>
      <c r="ID38" s="191"/>
      <c r="IE38" s="192"/>
      <c r="IF38" s="192"/>
      <c r="IG38" s="192"/>
      <c r="IH38" s="97">
        <f t="shared" si="72"/>
        <v>33221.675000000003</v>
      </c>
      <c r="II38" s="97">
        <f t="shared" si="77"/>
        <v>3263.6862292395917</v>
      </c>
      <c r="IJ38" s="202">
        <f t="shared" si="78"/>
        <v>1.5166451808599377</v>
      </c>
      <c r="IK38" s="202">
        <f t="shared" si="85"/>
        <v>2.1519115152491248</v>
      </c>
      <c r="IL38" s="202">
        <f t="shared" si="22"/>
        <v>0.56071235012843512</v>
      </c>
      <c r="IM38" s="203"/>
      <c r="IN38" s="204">
        <f t="shared" si="23"/>
        <v>0.89548785190898572</v>
      </c>
      <c r="IO38" s="186"/>
      <c r="IP38" s="186"/>
      <c r="IQ38" s="153">
        <v>769</v>
      </c>
      <c r="IR38" s="153"/>
      <c r="IS38" s="128"/>
      <c r="IT38" s="128"/>
      <c r="IU38" s="128"/>
      <c r="IV38" s="128"/>
      <c r="IW38" s="189"/>
      <c r="IX38" s="189">
        <v>0.08</v>
      </c>
      <c r="IY38" s="48"/>
      <c r="IZ38" s="52">
        <v>153</v>
      </c>
      <c r="JA38" s="128"/>
      <c r="JB38" s="128"/>
      <c r="JC38" s="128"/>
      <c r="JD38" s="97">
        <f t="shared" si="24"/>
        <v>3508.6370000000002</v>
      </c>
      <c r="JE38" s="210">
        <f t="shared" si="74"/>
        <v>0.86506526608480727</v>
      </c>
      <c r="JF38" s="210">
        <f t="shared" si="25"/>
        <v>0.31327116071428573</v>
      </c>
      <c r="JG38" s="210">
        <f t="shared" si="26"/>
        <v>0.17016409419613893</v>
      </c>
      <c r="JH38" s="203"/>
      <c r="JI38" s="203">
        <f t="shared" si="27"/>
        <v>0.43542435424354242</v>
      </c>
      <c r="JJ38" s="212">
        <f t="shared" si="75"/>
        <v>2.469151880188833</v>
      </c>
      <c r="JK38" s="203">
        <f t="shared" si="28"/>
        <v>0.9877403846153846</v>
      </c>
      <c r="JL38" s="53">
        <v>15060</v>
      </c>
      <c r="JM38" s="213">
        <v>8.59</v>
      </c>
      <c r="JN38" s="214">
        <v>110</v>
      </c>
      <c r="JO38" s="213">
        <v>1.17</v>
      </c>
      <c r="JP38" s="213">
        <v>1.63</v>
      </c>
      <c r="JQ38" s="213">
        <v>0.73</v>
      </c>
      <c r="JR38" s="214">
        <v>176</v>
      </c>
      <c r="JS38" s="213">
        <v>0.36</v>
      </c>
      <c r="JT38" s="222"/>
    </row>
    <row r="39" spans="1:280" s="25" customFormat="1" ht="15" customHeight="1">
      <c r="A39" s="50">
        <v>43456</v>
      </c>
      <c r="B39" s="51">
        <v>240</v>
      </c>
      <c r="C39" s="52">
        <v>240</v>
      </c>
      <c r="D39" s="53">
        <v>42868</v>
      </c>
      <c r="E39" s="48">
        <v>8</v>
      </c>
      <c r="F39" s="53">
        <v>777</v>
      </c>
      <c r="G39" s="52">
        <v>4.33</v>
      </c>
      <c r="H39" s="52">
        <v>5.85</v>
      </c>
      <c r="I39" s="61">
        <v>53.4</v>
      </c>
      <c r="J39" s="64"/>
      <c r="K39" s="53">
        <v>1164</v>
      </c>
      <c r="L39" s="48">
        <v>5.99</v>
      </c>
      <c r="M39" s="53">
        <v>9299</v>
      </c>
      <c r="N39" s="53">
        <v>3991</v>
      </c>
      <c r="O39" s="65">
        <v>4.55</v>
      </c>
      <c r="P39" s="65">
        <v>1.3</v>
      </c>
      <c r="Q39" s="74"/>
      <c r="R39" s="70">
        <v>19.3</v>
      </c>
      <c r="S39" s="64">
        <v>8504</v>
      </c>
      <c r="T39" s="53">
        <v>7031</v>
      </c>
      <c r="U39" s="52">
        <v>2.76</v>
      </c>
      <c r="V39" s="52">
        <v>23.9</v>
      </c>
      <c r="W39" s="52">
        <v>10.8</v>
      </c>
      <c r="X39" s="52">
        <v>10.8</v>
      </c>
      <c r="Y39" s="53">
        <v>352</v>
      </c>
      <c r="Z39" s="53">
        <v>7031</v>
      </c>
      <c r="AA39" s="52">
        <v>3.05</v>
      </c>
      <c r="AB39" s="52"/>
      <c r="AC39" s="77">
        <f t="shared" si="29"/>
        <v>8856</v>
      </c>
      <c r="AD39" s="52"/>
      <c r="AE39" s="52"/>
      <c r="AF39" s="52"/>
      <c r="AG39" s="52"/>
      <c r="AH39" s="61"/>
      <c r="AI39" s="79"/>
      <c r="AJ39" s="52"/>
      <c r="AK39" s="52"/>
      <c r="AL39" s="48">
        <v>8.68</v>
      </c>
      <c r="AM39" s="53">
        <v>150928</v>
      </c>
      <c r="AN39" s="52">
        <v>4.88</v>
      </c>
      <c r="AO39" s="52">
        <v>0.55000000000000004</v>
      </c>
      <c r="AP39" s="53">
        <v>2281</v>
      </c>
      <c r="AQ39" s="83"/>
      <c r="AR39" s="86">
        <f t="shared" si="30"/>
        <v>12821</v>
      </c>
      <c r="AS39" s="53"/>
      <c r="AT39" s="87">
        <v>12821</v>
      </c>
      <c r="AU39" s="53">
        <f t="shared" si="92"/>
        <v>11575</v>
      </c>
      <c r="AV39" s="53">
        <v>503</v>
      </c>
      <c r="AW39" s="53">
        <v>240</v>
      </c>
      <c r="AX39" s="53">
        <v>503</v>
      </c>
      <c r="AY39" s="95">
        <v>0</v>
      </c>
      <c r="AZ39" s="96">
        <v>4.93</v>
      </c>
      <c r="BA39" s="53">
        <v>4478</v>
      </c>
      <c r="BB39" s="52">
        <v>62</v>
      </c>
      <c r="BC39" s="53">
        <v>13229</v>
      </c>
      <c r="BD39" s="97">
        <f t="shared" si="0"/>
        <v>9907.4335999999985</v>
      </c>
      <c r="BE39" s="102">
        <f t="shared" si="1"/>
        <v>0.74891780179907763</v>
      </c>
      <c r="BF39" s="53">
        <v>6154</v>
      </c>
      <c r="BG39" s="97">
        <f t="shared" si="2"/>
        <v>6566.3179999999993</v>
      </c>
      <c r="BH39" s="102">
        <f t="shared" si="3"/>
        <v>0.49635785017764</v>
      </c>
      <c r="BI39" s="53">
        <v>576</v>
      </c>
      <c r="BJ39" s="97">
        <f t="shared" si="4"/>
        <v>1132.992</v>
      </c>
      <c r="BK39" s="102">
        <f t="shared" si="5"/>
        <v>8.5644568750472438E-2</v>
      </c>
      <c r="BL39" s="103">
        <v>520</v>
      </c>
      <c r="BM39" s="97">
        <f t="shared" si="6"/>
        <v>751.4</v>
      </c>
      <c r="BN39" s="102">
        <f t="shared" si="7"/>
        <v>5.679945574117469E-2</v>
      </c>
      <c r="BO39" s="53">
        <v>697</v>
      </c>
      <c r="BP39" s="97">
        <f t="shared" si="8"/>
        <v>1434.4259999999999</v>
      </c>
      <c r="BQ39" s="102">
        <f t="shared" si="9"/>
        <v>0.10843041802101443</v>
      </c>
      <c r="BR39" s="53">
        <v>13.4</v>
      </c>
      <c r="BS39" s="105">
        <f t="shared" si="10"/>
        <v>22.297599999999999</v>
      </c>
      <c r="BT39" s="102">
        <f t="shared" si="11"/>
        <v>1.0129261471010659E-3</v>
      </c>
      <c r="BU39" s="52">
        <v>7.85</v>
      </c>
      <c r="BV39" s="48">
        <v>7.24</v>
      </c>
      <c r="BW39" s="61">
        <v>157</v>
      </c>
      <c r="BX39" s="117">
        <f t="shared" si="32"/>
        <v>153125.67499999999</v>
      </c>
      <c r="BY39" s="118">
        <f t="shared" si="33"/>
        <v>1.0208378333333332</v>
      </c>
      <c r="BZ39" s="120">
        <v>46.6</v>
      </c>
      <c r="CA39" s="51"/>
      <c r="CB39" s="52">
        <v>6.54</v>
      </c>
      <c r="CC39" s="129">
        <v>7658</v>
      </c>
      <c r="CD39" s="77">
        <f t="shared" si="34"/>
        <v>8350.167026468931</v>
      </c>
      <c r="CE39" s="77">
        <f t="shared" si="12"/>
        <v>21308</v>
      </c>
      <c r="CF39" s="77">
        <f t="shared" si="35"/>
        <v>11575</v>
      </c>
      <c r="CG39" s="77">
        <f t="shared" si="36"/>
        <v>482.29166666666669</v>
      </c>
      <c r="CH39" s="77">
        <f t="shared" si="13"/>
        <v>9733</v>
      </c>
      <c r="CI39" s="130">
        <f t="shared" si="37"/>
        <v>405.54166666666669</v>
      </c>
      <c r="CJ39" s="64">
        <v>3460</v>
      </c>
      <c r="CK39" s="56"/>
      <c r="CL39" s="52">
        <v>7.36</v>
      </c>
      <c r="CM39" s="53">
        <v>2788</v>
      </c>
      <c r="CN39" s="134"/>
      <c r="CO39" s="135">
        <v>3827</v>
      </c>
      <c r="CP39" s="53">
        <v>3732</v>
      </c>
      <c r="CQ39" s="52">
        <v>15.8</v>
      </c>
      <c r="CR39" s="52">
        <v>38.200000000000003</v>
      </c>
      <c r="CS39" s="53">
        <v>4003</v>
      </c>
      <c r="CT39" s="141">
        <f t="shared" si="86"/>
        <v>0.20800102022816044</v>
      </c>
      <c r="CU39" s="142">
        <f t="shared" si="38"/>
        <v>1.4526011560693641</v>
      </c>
      <c r="CV39" s="142">
        <f t="shared" si="39"/>
        <v>5.748423778667429</v>
      </c>
      <c r="CW39" s="118">
        <f t="shared" si="40"/>
        <v>0.9580706297779048</v>
      </c>
      <c r="CX39" s="143">
        <f t="shared" si="87"/>
        <v>28891.577911582499</v>
      </c>
      <c r="CY39" s="144">
        <f t="shared" si="88"/>
        <v>0.66611446320026813</v>
      </c>
      <c r="CZ39" s="145">
        <f t="shared" si="89"/>
        <v>24864.597123146235</v>
      </c>
      <c r="DA39" s="146">
        <f t="shared" si="90"/>
        <v>0.78925088820016631</v>
      </c>
      <c r="DB39" s="64">
        <v>3614</v>
      </c>
      <c r="DC39" s="152"/>
      <c r="DD39" s="48">
        <v>7.38</v>
      </c>
      <c r="DE39" s="53">
        <v>2648</v>
      </c>
      <c r="DF39" s="153"/>
      <c r="DG39" s="53">
        <v>3872</v>
      </c>
      <c r="DH39" s="53">
        <v>4674</v>
      </c>
      <c r="DI39" s="52">
        <v>16.7</v>
      </c>
      <c r="DJ39" s="52">
        <v>30.9</v>
      </c>
      <c r="DK39" s="53">
        <v>6633</v>
      </c>
      <c r="DL39" s="141">
        <f t="shared" si="41"/>
        <v>0.32187104845013986</v>
      </c>
      <c r="DM39" s="142">
        <f t="shared" si="42"/>
        <v>1.3907028223574986</v>
      </c>
      <c r="DN39" s="142">
        <f t="shared" si="43"/>
        <v>6.0042784786428012</v>
      </c>
      <c r="DO39" s="118">
        <f t="shared" si="14"/>
        <v>1.0007130797738002</v>
      </c>
      <c r="DP39" s="143">
        <f t="shared" si="44"/>
        <v>30177.503633658718</v>
      </c>
      <c r="DQ39" s="144">
        <f t="shared" si="45"/>
        <v>0.68288059489035513</v>
      </c>
      <c r="DR39" s="145">
        <f t="shared" si="46"/>
        <v>25971.28728411864</v>
      </c>
      <c r="DS39" s="146">
        <f t="shared" si="47"/>
        <v>0.79983369869226695</v>
      </c>
      <c r="DT39" s="53">
        <v>3472</v>
      </c>
      <c r="DU39" s="74"/>
      <c r="DV39" s="157">
        <v>7.4</v>
      </c>
      <c r="DW39" s="153">
        <v>2733</v>
      </c>
      <c r="DX39" s="53"/>
      <c r="DY39" s="153">
        <v>3806</v>
      </c>
      <c r="DZ39" s="153">
        <v>4306</v>
      </c>
      <c r="EA39" s="152">
        <v>15.2</v>
      </c>
      <c r="EB39" s="128">
        <v>29</v>
      </c>
      <c r="EC39" s="53">
        <v>6710</v>
      </c>
      <c r="ED39" s="141">
        <f t="shared" si="80"/>
        <v>0.34405309251607213</v>
      </c>
      <c r="EE39" s="142">
        <f t="shared" si="48"/>
        <v>1.4475806451612903</v>
      </c>
      <c r="EF39" s="142">
        <f t="shared" si="91"/>
        <v>5.7683605085356406</v>
      </c>
      <c r="EG39" s="118">
        <f t="shared" si="15"/>
        <v>0.96139341808927348</v>
      </c>
      <c r="EH39" s="143">
        <f t="shared" si="81"/>
        <v>28991.77991590013</v>
      </c>
      <c r="EI39" s="144">
        <f t="shared" si="82"/>
        <v>0.67270115779280226</v>
      </c>
      <c r="EJ39" s="145">
        <f t="shared" si="83"/>
        <v>24950.832720105122</v>
      </c>
      <c r="EK39" s="146">
        <f t="shared" si="84"/>
        <v>0.79340842089349151</v>
      </c>
      <c r="EL39" s="64">
        <v>3474</v>
      </c>
      <c r="EM39" s="56"/>
      <c r="EN39" s="52">
        <v>7.34</v>
      </c>
      <c r="EO39" s="53">
        <v>2649</v>
      </c>
      <c r="EP39" s="134"/>
      <c r="EQ39" s="135">
        <v>3844</v>
      </c>
      <c r="ER39" s="53">
        <v>3466</v>
      </c>
      <c r="ES39" s="52">
        <v>16</v>
      </c>
      <c r="ET39" s="52">
        <v>31.2</v>
      </c>
      <c r="EU39" s="53">
        <v>5002</v>
      </c>
      <c r="EV39" s="141">
        <f t="shared" si="50"/>
        <v>0.25255159090206136</v>
      </c>
      <c r="EW39" s="142">
        <f t="shared" si="51"/>
        <v>1.4467472654001152</v>
      </c>
      <c r="EX39" s="142">
        <f t="shared" si="52"/>
        <v>5.7716832968470086</v>
      </c>
      <c r="EY39" s="118">
        <f t="shared" si="16"/>
        <v>0.96194721614116807</v>
      </c>
      <c r="EZ39" s="143">
        <f t="shared" si="53"/>
        <v>29008.480249953063</v>
      </c>
      <c r="FA39" s="144">
        <f t="shared" si="54"/>
        <v>0.68276083680685451</v>
      </c>
      <c r="FB39" s="145">
        <f t="shared" si="55"/>
        <v>24965.205319598273</v>
      </c>
      <c r="FC39" s="146">
        <f t="shared" si="56"/>
        <v>0.79975810718875195</v>
      </c>
      <c r="FD39" s="64">
        <v>3654</v>
      </c>
      <c r="FE39" s="56"/>
      <c r="FF39" s="52">
        <v>7.37</v>
      </c>
      <c r="FG39" s="53">
        <v>2602</v>
      </c>
      <c r="FH39" s="134"/>
      <c r="FI39" s="135">
        <v>3926</v>
      </c>
      <c r="FJ39" s="53">
        <v>3078</v>
      </c>
      <c r="FK39" s="52">
        <v>17.5</v>
      </c>
      <c r="FL39" s="52">
        <v>33</v>
      </c>
      <c r="FM39" s="53">
        <v>6857</v>
      </c>
      <c r="FN39" s="141">
        <f t="shared" si="57"/>
        <v>0.32646469897477864</v>
      </c>
      <c r="FO39" s="142">
        <f t="shared" si="58"/>
        <v>1.3754789272030652</v>
      </c>
      <c r="FP39" s="142">
        <f t="shared" si="59"/>
        <v>6.0707342448701702</v>
      </c>
      <c r="FQ39" s="118">
        <f t="shared" si="17"/>
        <v>1.011789040811695</v>
      </c>
      <c r="FR39" s="143">
        <f t="shared" si="60"/>
        <v>30511.510314717474</v>
      </c>
      <c r="FS39" s="144">
        <f t="shared" si="61"/>
        <v>0.68838946673138368</v>
      </c>
      <c r="FT39" s="145">
        <f t="shared" si="62"/>
        <v>26258.739273981602</v>
      </c>
      <c r="FU39" s="146">
        <f t="shared" si="63"/>
        <v>0.8033109078539572</v>
      </c>
      <c r="FV39" s="64">
        <v>3634</v>
      </c>
      <c r="FW39" s="73"/>
      <c r="FX39" s="52">
        <v>7.35</v>
      </c>
      <c r="FY39" s="53">
        <v>2507</v>
      </c>
      <c r="FZ39" s="134"/>
      <c r="GA39" s="135">
        <v>3814</v>
      </c>
      <c r="GB39" s="53">
        <v>3166</v>
      </c>
      <c r="GC39" s="52">
        <v>18.8</v>
      </c>
      <c r="GD39" s="52">
        <v>33.799999999999997</v>
      </c>
      <c r="GE39" s="53">
        <v>8261</v>
      </c>
      <c r="GF39" s="141">
        <f t="shared" si="64"/>
        <v>0.38904460610173125</v>
      </c>
      <c r="GG39" s="142">
        <f t="shared" si="65"/>
        <v>1.3830489818381948</v>
      </c>
      <c r="GH39" s="142">
        <f t="shared" si="66"/>
        <v>6.0375063617564857</v>
      </c>
      <c r="GI39" s="118">
        <f t="shared" si="18"/>
        <v>1.0062510602927477</v>
      </c>
      <c r="GJ39" s="143">
        <f t="shared" si="67"/>
        <v>30344.506974188098</v>
      </c>
      <c r="GK39" s="144">
        <f t="shared" si="68"/>
        <v>0.69976648466394265</v>
      </c>
      <c r="GL39" s="145">
        <f t="shared" si="69"/>
        <v>26115.013279050123</v>
      </c>
      <c r="GM39" s="146">
        <f t="shared" si="70"/>
        <v>0.81049210068788269</v>
      </c>
      <c r="GN39" s="166">
        <v>2548</v>
      </c>
      <c r="GO39" s="97">
        <f t="shared" si="19"/>
        <v>2652.8111507415056</v>
      </c>
      <c r="GP39" s="53"/>
      <c r="GQ39" s="53"/>
      <c r="GR39" s="102">
        <f t="shared" si="20"/>
        <v>1</v>
      </c>
      <c r="GS39" s="53"/>
      <c r="GT39" s="102">
        <f t="shared" si="21"/>
        <v>1</v>
      </c>
      <c r="GU39" s="53"/>
      <c r="GV39" s="102"/>
      <c r="GW39" s="170"/>
      <c r="GX39" s="102"/>
      <c r="GY39" s="170"/>
      <c r="GZ39" s="102"/>
      <c r="HA39" s="102"/>
      <c r="HB39" s="102"/>
      <c r="HC39" s="102"/>
      <c r="HD39" s="102"/>
      <c r="HE39" s="177"/>
      <c r="HF39" s="178"/>
      <c r="HG39" s="102"/>
      <c r="HH39" s="177"/>
      <c r="HI39" s="64">
        <v>4930</v>
      </c>
      <c r="HJ39" s="53">
        <v>526</v>
      </c>
      <c r="HK39" s="53">
        <v>5132</v>
      </c>
      <c r="HL39" s="77">
        <f t="shared" si="76"/>
        <v>1486</v>
      </c>
      <c r="HM39" s="77">
        <f t="shared" si="71"/>
        <v>26771.653999999999</v>
      </c>
      <c r="HN39" s="52"/>
      <c r="HO39" s="183"/>
      <c r="HP39" s="53">
        <v>2065</v>
      </c>
      <c r="HQ39" s="186"/>
      <c r="HR39" s="186"/>
      <c r="HS39" s="186"/>
      <c r="HT39" s="53">
        <v>4496</v>
      </c>
      <c r="HU39" s="153">
        <v>4322</v>
      </c>
      <c r="HV39" s="186"/>
      <c r="HW39" s="186"/>
      <c r="HX39" s="186"/>
      <c r="HY39" s="186"/>
      <c r="HZ39" s="189">
        <v>98</v>
      </c>
      <c r="IA39" s="128"/>
      <c r="IB39" s="190">
        <v>318</v>
      </c>
      <c r="IC39" s="191"/>
      <c r="ID39" s="191">
        <v>966</v>
      </c>
      <c r="IE39" s="192">
        <v>2.95</v>
      </c>
      <c r="IF39" s="192">
        <v>2.39</v>
      </c>
      <c r="IG39" s="192">
        <v>1.03</v>
      </c>
      <c r="IH39" s="97">
        <f t="shared" si="72"/>
        <v>32561.69</v>
      </c>
      <c r="II39" s="97">
        <f t="shared" si="77"/>
        <v>3221.5630403729037</v>
      </c>
      <c r="IJ39" s="202">
        <f t="shared" si="78"/>
        <v>1.5312763188117295</v>
      </c>
      <c r="IK39" s="202">
        <f t="shared" si="85"/>
        <v>2.1038417435155248</v>
      </c>
      <c r="IL39" s="202">
        <f t="shared" si="22"/>
        <v>0.49438373470684577</v>
      </c>
      <c r="IM39" s="203"/>
      <c r="IN39" s="204">
        <f t="shared" si="23"/>
        <v>0.8751962323390895</v>
      </c>
      <c r="IO39" s="186"/>
      <c r="IP39" s="186"/>
      <c r="IQ39" s="153">
        <v>1141</v>
      </c>
      <c r="IR39" s="153"/>
      <c r="IS39" s="128"/>
      <c r="IT39" s="128"/>
      <c r="IU39" s="128"/>
      <c r="IV39" s="128"/>
      <c r="IW39" s="189">
        <v>0.23</v>
      </c>
      <c r="IX39" s="189"/>
      <c r="IY39" s="48"/>
      <c r="IZ39" s="52">
        <v>156</v>
      </c>
      <c r="JA39" s="128">
        <v>1.94</v>
      </c>
      <c r="JB39" s="128">
        <v>1.38</v>
      </c>
      <c r="JC39" s="128">
        <v>161</v>
      </c>
      <c r="JD39" s="97">
        <f t="shared" si="24"/>
        <v>4077.078</v>
      </c>
      <c r="JE39" s="210">
        <f t="shared" ref="JE39:JE70" si="93">11200/AT39</f>
        <v>0.87356680446143042</v>
      </c>
      <c r="JF39" s="210">
        <f t="shared" si="25"/>
        <v>0.36402482142857145</v>
      </c>
      <c r="JG39" s="210">
        <f t="shared" si="26"/>
        <v>0.15726434505747866</v>
      </c>
      <c r="JH39" s="203"/>
      <c r="JI39" s="203">
        <f t="shared" si="27"/>
        <v>0.50943396226415094</v>
      </c>
      <c r="JJ39" s="212">
        <f t="shared" si="75"/>
        <v>2.469151880188833</v>
      </c>
      <c r="JK39" s="203">
        <f t="shared" si="28"/>
        <v>0.98820772545165925</v>
      </c>
      <c r="JL39" s="53">
        <v>15244</v>
      </c>
      <c r="JM39" s="213">
        <v>8.5500000000000007</v>
      </c>
      <c r="JN39" s="214">
        <v>122</v>
      </c>
      <c r="JO39" s="213"/>
      <c r="JP39" s="213">
        <v>6.29</v>
      </c>
      <c r="JQ39" s="213">
        <v>0.67</v>
      </c>
      <c r="JR39" s="214">
        <v>163</v>
      </c>
      <c r="JS39" s="213">
        <v>0.32</v>
      </c>
      <c r="JT39" s="222"/>
    </row>
    <row r="40" spans="1:280" s="25" customFormat="1" ht="15" customHeight="1">
      <c r="A40" s="50">
        <v>43457</v>
      </c>
      <c r="B40" s="57">
        <v>240</v>
      </c>
      <c r="C40" s="52">
        <v>240</v>
      </c>
      <c r="D40" s="58">
        <v>41732</v>
      </c>
      <c r="E40" s="59">
        <v>7.64</v>
      </c>
      <c r="F40" s="58">
        <v>650</v>
      </c>
      <c r="G40" s="60">
        <v>4.8899999999999997</v>
      </c>
      <c r="H40" s="60">
        <v>6.55</v>
      </c>
      <c r="I40" s="66">
        <v>52.4</v>
      </c>
      <c r="J40" s="67"/>
      <c r="K40" s="58">
        <v>1460</v>
      </c>
      <c r="L40" s="59">
        <v>6.98</v>
      </c>
      <c r="M40" s="58">
        <v>8106</v>
      </c>
      <c r="N40" s="58">
        <v>3495</v>
      </c>
      <c r="O40" s="68">
        <v>3</v>
      </c>
      <c r="P40" s="68">
        <v>0.71</v>
      </c>
      <c r="Q40" s="75">
        <v>26.8</v>
      </c>
      <c r="R40" s="76">
        <v>19.5</v>
      </c>
      <c r="S40" s="67">
        <v>8078</v>
      </c>
      <c r="T40" s="58">
        <v>7066</v>
      </c>
      <c r="U40" s="60">
        <v>3.21</v>
      </c>
      <c r="V40" s="60"/>
      <c r="W40" s="60">
        <v>10.7</v>
      </c>
      <c r="X40" s="60">
        <v>11.2</v>
      </c>
      <c r="Y40" s="58">
        <v>438</v>
      </c>
      <c r="Z40" s="58">
        <v>7215</v>
      </c>
      <c r="AA40" s="60">
        <v>2.99</v>
      </c>
      <c r="AB40" s="60"/>
      <c r="AC40" s="58">
        <f t="shared" si="29"/>
        <v>8516</v>
      </c>
      <c r="AD40" s="60"/>
      <c r="AE40" s="60"/>
      <c r="AF40" s="60"/>
      <c r="AG40" s="60"/>
      <c r="AH40" s="66"/>
      <c r="AI40" s="80"/>
      <c r="AJ40" s="60"/>
      <c r="AK40" s="60"/>
      <c r="AL40" s="59">
        <v>9.09</v>
      </c>
      <c r="AM40" s="58">
        <v>146737</v>
      </c>
      <c r="AN40" s="60">
        <v>4.71</v>
      </c>
      <c r="AO40" s="60">
        <v>0.38</v>
      </c>
      <c r="AP40" s="58">
        <v>2809</v>
      </c>
      <c r="AQ40" s="88"/>
      <c r="AR40" s="86">
        <f t="shared" si="30"/>
        <v>12848</v>
      </c>
      <c r="AS40" s="58"/>
      <c r="AT40" s="89">
        <v>12848</v>
      </c>
      <c r="AU40" s="58">
        <f t="shared" si="92"/>
        <v>11602</v>
      </c>
      <c r="AV40" s="58">
        <v>503</v>
      </c>
      <c r="AW40" s="58">
        <v>240</v>
      </c>
      <c r="AX40" s="58">
        <v>503</v>
      </c>
      <c r="AY40" s="98">
        <v>0</v>
      </c>
      <c r="AZ40" s="96">
        <v>4.93</v>
      </c>
      <c r="BA40" s="53">
        <v>4478</v>
      </c>
      <c r="BB40" s="52">
        <v>62</v>
      </c>
      <c r="BC40" s="58">
        <v>13156</v>
      </c>
      <c r="BD40" s="97">
        <f t="shared" si="0"/>
        <v>9952.0113999999994</v>
      </c>
      <c r="BE40" s="102">
        <f t="shared" si="1"/>
        <v>0.75646179689875337</v>
      </c>
      <c r="BF40" s="58">
        <v>6439</v>
      </c>
      <c r="BG40" s="97">
        <f t="shared" si="2"/>
        <v>6870.4129999999996</v>
      </c>
      <c r="BH40" s="102">
        <f t="shared" si="3"/>
        <v>0.52222658862876248</v>
      </c>
      <c r="BI40" s="58">
        <v>504</v>
      </c>
      <c r="BJ40" s="97">
        <f t="shared" si="4"/>
        <v>991.36800000000005</v>
      </c>
      <c r="BK40" s="102">
        <f t="shared" si="5"/>
        <v>7.5354819093949532E-2</v>
      </c>
      <c r="BL40" s="103">
        <v>500</v>
      </c>
      <c r="BM40" s="97">
        <f t="shared" si="6"/>
        <v>722.5</v>
      </c>
      <c r="BN40" s="102">
        <f t="shared" si="7"/>
        <v>5.4917908178777744E-2</v>
      </c>
      <c r="BO40" s="58">
        <v>654</v>
      </c>
      <c r="BP40" s="97">
        <f t="shared" si="8"/>
        <v>1345.9319999999998</v>
      </c>
      <c r="BQ40" s="102">
        <f t="shared" si="9"/>
        <v>0.10230556400121615</v>
      </c>
      <c r="BR40" s="58">
        <v>13.1</v>
      </c>
      <c r="BS40" s="105">
        <f t="shared" si="10"/>
        <v>21.798399999999997</v>
      </c>
      <c r="BT40" s="102">
        <f t="shared" si="11"/>
        <v>9.957433870477349E-4</v>
      </c>
      <c r="BU40" s="60">
        <v>8.48</v>
      </c>
      <c r="BV40" s="59">
        <v>7.18</v>
      </c>
      <c r="BW40" s="66">
        <v>181</v>
      </c>
      <c r="BX40" s="117">
        <f t="shared" si="32"/>
        <v>152635.91200000001</v>
      </c>
      <c r="BY40" s="118">
        <f t="shared" si="33"/>
        <v>1.0175727466666666</v>
      </c>
      <c r="BZ40" s="121">
        <v>48.4</v>
      </c>
      <c r="CA40" s="57"/>
      <c r="CB40" s="60">
        <v>6.54</v>
      </c>
      <c r="CC40" s="129">
        <v>8137</v>
      </c>
      <c r="CD40" s="77">
        <f t="shared" si="34"/>
        <v>8296.5697931879204</v>
      </c>
      <c r="CE40" s="77">
        <f t="shared" si="12"/>
        <v>21227</v>
      </c>
      <c r="CF40" s="77">
        <f t="shared" si="35"/>
        <v>11602</v>
      </c>
      <c r="CG40" s="77">
        <f t="shared" si="36"/>
        <v>483.41666666666669</v>
      </c>
      <c r="CH40" s="77">
        <f t="shared" si="13"/>
        <v>9625</v>
      </c>
      <c r="CI40" s="130">
        <f t="shared" si="37"/>
        <v>401.04166666666669</v>
      </c>
      <c r="CJ40" s="67">
        <v>3492</v>
      </c>
      <c r="CK40" s="136"/>
      <c r="CL40" s="60">
        <v>7.65</v>
      </c>
      <c r="CM40" s="58">
        <v>2536</v>
      </c>
      <c r="CN40" s="137"/>
      <c r="CO40" s="138">
        <v>4026</v>
      </c>
      <c r="CP40" s="58">
        <v>5988</v>
      </c>
      <c r="CQ40" s="60">
        <v>15.78</v>
      </c>
      <c r="CR40" s="60">
        <v>15.36</v>
      </c>
      <c r="CS40" s="58">
        <v>4064</v>
      </c>
      <c r="CT40" s="141">
        <f t="shared" si="86"/>
        <v>0.20202914295252639</v>
      </c>
      <c r="CU40" s="142">
        <f t="shared" si="38"/>
        <v>1.4392898052691867</v>
      </c>
      <c r="CV40" s="142">
        <f t="shared" si="39"/>
        <v>5.7643497249924822</v>
      </c>
      <c r="CW40" s="118">
        <f t="shared" si="40"/>
        <v>0.9607249541654137</v>
      </c>
      <c r="CX40" s="143">
        <f t="shared" si="87"/>
        <v>28971.621717812217</v>
      </c>
      <c r="CY40" s="144">
        <f t="shared" si="88"/>
        <v>0.69433150528279319</v>
      </c>
      <c r="CZ40" s="145">
        <f t="shared" si="89"/>
        <v>25109.747241908888</v>
      </c>
      <c r="DA40" s="146">
        <f t="shared" si="90"/>
        <v>0.80723624201885069</v>
      </c>
      <c r="DB40" s="67">
        <v>3561</v>
      </c>
      <c r="DC40" s="75"/>
      <c r="DD40" s="59">
        <v>7.66</v>
      </c>
      <c r="DE40" s="58">
        <v>2898</v>
      </c>
      <c r="DF40" s="58"/>
      <c r="DG40" s="58">
        <v>4001</v>
      </c>
      <c r="DH40" s="58">
        <v>5338</v>
      </c>
      <c r="DI40" s="60">
        <v>16.93</v>
      </c>
      <c r="DJ40" s="60">
        <v>15.1</v>
      </c>
      <c r="DK40" s="58">
        <v>6526</v>
      </c>
      <c r="DL40" s="141">
        <f t="shared" si="41"/>
        <v>0.33946607222895298</v>
      </c>
      <c r="DM40" s="142">
        <f t="shared" si="42"/>
        <v>1.4114012917719743</v>
      </c>
      <c r="DN40" s="142">
        <f t="shared" si="43"/>
        <v>5.8782501061564236</v>
      </c>
      <c r="DO40" s="118">
        <f t="shared" si="14"/>
        <v>0.97970835102607057</v>
      </c>
      <c r="DP40" s="143">
        <f t="shared" si="44"/>
        <v>29544.085033542186</v>
      </c>
      <c r="DQ40" s="144">
        <f t="shared" si="45"/>
        <v>0.65069901510628325</v>
      </c>
      <c r="DR40" s="145">
        <f t="shared" si="46"/>
        <v>25605.902041362417</v>
      </c>
      <c r="DS40" s="146">
        <f t="shared" si="47"/>
        <v>0.77972027972027969</v>
      </c>
      <c r="DT40" s="58">
        <v>3493</v>
      </c>
      <c r="DU40" s="75"/>
      <c r="DV40" s="59">
        <v>7.63</v>
      </c>
      <c r="DW40" s="58">
        <v>2754</v>
      </c>
      <c r="DX40" s="58"/>
      <c r="DY40" s="58">
        <v>3914</v>
      </c>
      <c r="DZ40" s="58">
        <v>5030</v>
      </c>
      <c r="EA40" s="75">
        <v>16.28</v>
      </c>
      <c r="EB40" s="60">
        <v>12.5</v>
      </c>
      <c r="EC40" s="58">
        <v>6827</v>
      </c>
      <c r="ED40" s="141">
        <f t="shared" si="80"/>
        <v>0.35263072226032721</v>
      </c>
      <c r="EE40" s="142">
        <f t="shared" si="48"/>
        <v>1.4388777555110221</v>
      </c>
      <c r="EF40" s="142">
        <f t="shared" si="91"/>
        <v>5.7660004551542787</v>
      </c>
      <c r="EG40" s="118">
        <f t="shared" si="15"/>
        <v>0.96100007585904645</v>
      </c>
      <c r="EH40" s="143">
        <f t="shared" si="81"/>
        <v>28979.918287605404</v>
      </c>
      <c r="EI40" s="144">
        <f t="shared" si="82"/>
        <v>0.66805558578423196</v>
      </c>
      <c r="EJ40" s="145">
        <f t="shared" si="83"/>
        <v>25116.937891176331</v>
      </c>
      <c r="EK40" s="146">
        <f t="shared" si="84"/>
        <v>0.79066585588324723</v>
      </c>
      <c r="EL40" s="67">
        <v>3508</v>
      </c>
      <c r="EM40" s="136"/>
      <c r="EN40" s="60">
        <v>7.63</v>
      </c>
      <c r="EO40" s="58">
        <v>2567</v>
      </c>
      <c r="EP40" s="137"/>
      <c r="EQ40" s="138">
        <v>3936</v>
      </c>
      <c r="ER40" s="58">
        <v>5102</v>
      </c>
      <c r="ES40" s="60">
        <v>16.28</v>
      </c>
      <c r="ET40" s="60">
        <v>10.6</v>
      </c>
      <c r="EU40" s="58">
        <v>4986</v>
      </c>
      <c r="EV40" s="141">
        <f t="shared" si="50"/>
        <v>0.24806796012536173</v>
      </c>
      <c r="EW40" s="142">
        <f t="shared" si="51"/>
        <v>1.4327251995438997</v>
      </c>
      <c r="EX40" s="142">
        <f t="shared" si="52"/>
        <v>5.7907614075812228</v>
      </c>
      <c r="EY40" s="118">
        <f t="shared" si="16"/>
        <v>0.96512690126353717</v>
      </c>
      <c r="EZ40" s="143">
        <f t="shared" si="53"/>
        <v>29104.366834503227</v>
      </c>
      <c r="FA40" s="144">
        <f t="shared" si="54"/>
        <v>0.69059502131740147</v>
      </c>
      <c r="FB40" s="145">
        <f t="shared" si="55"/>
        <v>25224.797630187968</v>
      </c>
      <c r="FC40" s="146">
        <f t="shared" si="56"/>
        <v>0.80487990270598964</v>
      </c>
      <c r="FD40" s="67">
        <v>3575</v>
      </c>
      <c r="FE40" s="136"/>
      <c r="FF40" s="60">
        <v>7.62</v>
      </c>
      <c r="FG40" s="58">
        <v>2567</v>
      </c>
      <c r="FH40" s="137"/>
      <c r="FI40" s="138">
        <v>4053</v>
      </c>
      <c r="FJ40" s="58">
        <v>5062</v>
      </c>
      <c r="FK40" s="60">
        <v>17.5</v>
      </c>
      <c r="FL40" s="60">
        <v>10.18</v>
      </c>
      <c r="FM40" s="58">
        <v>6691</v>
      </c>
      <c r="FN40" s="141">
        <f t="shared" si="57"/>
        <v>0.32665775253032264</v>
      </c>
      <c r="FO40" s="142">
        <f t="shared" si="58"/>
        <v>1.4058741258741259</v>
      </c>
      <c r="FP40" s="142">
        <f t="shared" si="59"/>
        <v>5.9013603284215712</v>
      </c>
      <c r="FQ40" s="118">
        <f t="shared" si="17"/>
        <v>0.98356005473692854</v>
      </c>
      <c r="FR40" s="143">
        <f t="shared" si="60"/>
        <v>29660.237010646815</v>
      </c>
      <c r="FS40" s="144">
        <f t="shared" si="61"/>
        <v>0.69059502131740147</v>
      </c>
      <c r="FT40" s="145">
        <f t="shared" si="62"/>
        <v>25706.571131106608</v>
      </c>
      <c r="FU40" s="146">
        <f t="shared" si="63"/>
        <v>0.80487990270598964</v>
      </c>
      <c r="FV40" s="67">
        <v>3598</v>
      </c>
      <c r="FW40" s="160"/>
      <c r="FX40" s="60">
        <v>7.66</v>
      </c>
      <c r="FY40" s="58">
        <v>2568</v>
      </c>
      <c r="FZ40" s="137"/>
      <c r="GA40" s="138">
        <v>3879</v>
      </c>
      <c r="GB40" s="58">
        <v>5640</v>
      </c>
      <c r="GC40" s="60">
        <v>17.25</v>
      </c>
      <c r="GD40" s="60">
        <v>14.2</v>
      </c>
      <c r="GE40" s="58">
        <v>8131</v>
      </c>
      <c r="GF40" s="141">
        <f t="shared" si="64"/>
        <v>0.3944905402459648</v>
      </c>
      <c r="GG40" s="142">
        <f t="shared" si="65"/>
        <v>1.3968871595330739</v>
      </c>
      <c r="GH40" s="142">
        <f t="shared" si="66"/>
        <v>5.9393271221428847</v>
      </c>
      <c r="GI40" s="118">
        <f t="shared" si="18"/>
        <v>0.98988785369048082</v>
      </c>
      <c r="GJ40" s="143">
        <f t="shared" si="67"/>
        <v>29851.058115890137</v>
      </c>
      <c r="GK40" s="144">
        <f t="shared" si="68"/>
        <v>0.69047448957658231</v>
      </c>
      <c r="GL40" s="145">
        <f t="shared" si="69"/>
        <v>25871.956064257782</v>
      </c>
      <c r="GM40" s="146">
        <f t="shared" si="70"/>
        <v>0.80480389176041345</v>
      </c>
      <c r="GN40" s="167">
        <v>2439</v>
      </c>
      <c r="GO40" s="97">
        <f t="shared" si="19"/>
        <v>2648.3693880435294</v>
      </c>
      <c r="GP40" s="58"/>
      <c r="GQ40" s="58"/>
      <c r="GR40" s="102">
        <f t="shared" si="20"/>
        <v>1</v>
      </c>
      <c r="GS40" s="58"/>
      <c r="GT40" s="102">
        <f t="shared" si="21"/>
        <v>1</v>
      </c>
      <c r="GU40" s="58"/>
      <c r="GV40" s="102"/>
      <c r="GW40" s="170"/>
      <c r="GX40" s="102"/>
      <c r="GY40" s="170"/>
      <c r="GZ40" s="102"/>
      <c r="HA40" s="102"/>
      <c r="HB40" s="102"/>
      <c r="HC40" s="102"/>
      <c r="HD40" s="102"/>
      <c r="HE40" s="177"/>
      <c r="HF40" s="178"/>
      <c r="HG40" s="102"/>
      <c r="HH40" s="177"/>
      <c r="HI40" s="67">
        <v>4330</v>
      </c>
      <c r="HJ40" s="58">
        <v>4482</v>
      </c>
      <c r="HK40" s="58">
        <v>4480</v>
      </c>
      <c r="HL40" s="77">
        <f t="shared" si="76"/>
        <v>1486</v>
      </c>
      <c r="HM40" s="77">
        <f t="shared" si="71"/>
        <v>26408.056</v>
      </c>
      <c r="HN40" s="60"/>
      <c r="HO40" s="60"/>
      <c r="HP40" s="58">
        <v>2058</v>
      </c>
      <c r="HQ40" s="136"/>
      <c r="HR40" s="136"/>
      <c r="HS40" s="136"/>
      <c r="HT40" s="58">
        <v>4740</v>
      </c>
      <c r="HU40" s="58">
        <v>3840</v>
      </c>
      <c r="HV40" s="136"/>
      <c r="HW40" s="136"/>
      <c r="HX40" s="136"/>
      <c r="HY40" s="136"/>
      <c r="HZ40" s="193"/>
      <c r="IA40" s="60">
        <v>97</v>
      </c>
      <c r="IB40" s="194">
        <v>278</v>
      </c>
      <c r="IC40" s="195"/>
      <c r="ID40" s="195"/>
      <c r="IE40" s="196"/>
      <c r="IF40" s="196"/>
      <c r="IG40" s="196"/>
      <c r="IH40" s="97">
        <f t="shared" si="72"/>
        <v>31355.466</v>
      </c>
      <c r="II40" s="97">
        <f t="shared" si="77"/>
        <v>3104.077581032413</v>
      </c>
      <c r="IJ40" s="202">
        <f t="shared" si="78"/>
        <v>1.5281173594132029</v>
      </c>
      <c r="IK40" s="202">
        <f t="shared" si="85"/>
        <v>2.0313083690276112</v>
      </c>
      <c r="IL40" s="202">
        <f t="shared" si="22"/>
        <v>0.45618642389960479</v>
      </c>
      <c r="IM40" s="205"/>
      <c r="IN40" s="204">
        <f t="shared" si="23"/>
        <v>0.88601886018860188</v>
      </c>
      <c r="IO40" s="136"/>
      <c r="IP40" s="136"/>
      <c r="IQ40" s="58">
        <v>1194</v>
      </c>
      <c r="IR40" s="58"/>
      <c r="IS40" s="60"/>
      <c r="IT40" s="60"/>
      <c r="IU40" s="60"/>
      <c r="IV40" s="60"/>
      <c r="IW40" s="193"/>
      <c r="IX40" s="193">
        <v>0.22</v>
      </c>
      <c r="IY40" s="59"/>
      <c r="IZ40" s="60">
        <v>139</v>
      </c>
      <c r="JA40" s="60"/>
      <c r="JB40" s="60"/>
      <c r="JC40" s="60"/>
      <c r="JD40" s="97">
        <f t="shared" si="24"/>
        <v>3571.7440000000001</v>
      </c>
      <c r="JE40" s="210">
        <f t="shared" si="93"/>
        <v>0.87173100871731013</v>
      </c>
      <c r="JF40" s="210">
        <f t="shared" si="25"/>
        <v>0.31890571428571429</v>
      </c>
      <c r="JG40" s="211">
        <f t="shared" si="26"/>
        <v>0.12891787559298531</v>
      </c>
      <c r="JH40" s="205"/>
      <c r="JI40" s="205">
        <f t="shared" si="27"/>
        <v>0.5</v>
      </c>
      <c r="JJ40" s="215">
        <f t="shared" si="75"/>
        <v>2.469151880188833</v>
      </c>
      <c r="JK40" s="205">
        <f t="shared" si="28"/>
        <v>0.9894344785649134</v>
      </c>
      <c r="JL40" s="58">
        <v>0</v>
      </c>
      <c r="JM40" s="216">
        <v>8.5500000000000007</v>
      </c>
      <c r="JN40" s="217">
        <v>141</v>
      </c>
      <c r="JO40" s="216">
        <v>0.67</v>
      </c>
      <c r="JP40" s="216">
        <v>1.55</v>
      </c>
      <c r="JQ40" s="216">
        <v>0.6</v>
      </c>
      <c r="JR40" s="217">
        <v>87.5</v>
      </c>
      <c r="JS40" s="216">
        <v>0.33</v>
      </c>
      <c r="JT40" s="223"/>
    </row>
    <row r="41" spans="1:280" s="25" customFormat="1" ht="15" customHeight="1">
      <c r="A41" s="50">
        <v>43458</v>
      </c>
      <c r="B41" s="51">
        <v>240</v>
      </c>
      <c r="C41" s="52">
        <v>240</v>
      </c>
      <c r="D41" s="53">
        <v>40527</v>
      </c>
      <c r="E41" s="54"/>
      <c r="F41" s="53">
        <v>789</v>
      </c>
      <c r="G41" s="52">
        <v>4.99</v>
      </c>
      <c r="H41" s="52">
        <v>6.18</v>
      </c>
      <c r="I41" s="61">
        <v>52.2</v>
      </c>
      <c r="J41" s="64"/>
      <c r="K41" s="53">
        <v>1276</v>
      </c>
      <c r="L41" s="48">
        <v>12.73</v>
      </c>
      <c r="M41" s="53">
        <v>10220</v>
      </c>
      <c r="N41" s="53">
        <v>5177</v>
      </c>
      <c r="O41" s="65">
        <v>0.23</v>
      </c>
      <c r="P41" s="65">
        <v>0.02</v>
      </c>
      <c r="Q41" s="74">
        <v>21.9</v>
      </c>
      <c r="R41" s="70">
        <v>19.7</v>
      </c>
      <c r="S41" s="64">
        <v>8342</v>
      </c>
      <c r="T41" s="53">
        <v>6389</v>
      </c>
      <c r="U41" s="52"/>
      <c r="V41" s="52"/>
      <c r="W41" s="52"/>
      <c r="X41" s="52"/>
      <c r="Y41" s="53">
        <v>364</v>
      </c>
      <c r="Z41" s="53">
        <v>21964</v>
      </c>
      <c r="AA41" s="52"/>
      <c r="AB41" s="52"/>
      <c r="AC41" s="77">
        <f t="shared" si="29"/>
        <v>8706</v>
      </c>
      <c r="AD41" s="52"/>
      <c r="AE41" s="52"/>
      <c r="AF41" s="52"/>
      <c r="AG41" s="52"/>
      <c r="AH41" s="61"/>
      <c r="AI41" s="79"/>
      <c r="AJ41" s="52"/>
      <c r="AK41" s="52"/>
      <c r="AL41" s="48">
        <v>8.86</v>
      </c>
      <c r="AM41" s="53">
        <v>146091</v>
      </c>
      <c r="AN41" s="52">
        <v>4.24</v>
      </c>
      <c r="AO41" s="52">
        <v>0.01</v>
      </c>
      <c r="AP41" s="53">
        <v>2983</v>
      </c>
      <c r="AQ41" s="83"/>
      <c r="AR41" s="86">
        <f t="shared" si="30"/>
        <v>12905</v>
      </c>
      <c r="AS41" s="53"/>
      <c r="AT41" s="87">
        <v>12905</v>
      </c>
      <c r="AU41" s="53">
        <f t="shared" si="92"/>
        <v>11635</v>
      </c>
      <c r="AV41" s="53">
        <v>515</v>
      </c>
      <c r="AW41" s="53">
        <v>240</v>
      </c>
      <c r="AX41" s="53">
        <v>515</v>
      </c>
      <c r="AY41" s="95">
        <v>0</v>
      </c>
      <c r="AZ41" s="96">
        <v>4.93</v>
      </c>
      <c r="BA41" s="53">
        <v>4478</v>
      </c>
      <c r="BB41" s="52">
        <v>62</v>
      </c>
      <c r="BC41" s="53">
        <v>13080</v>
      </c>
      <c r="BD41" s="97">
        <f t="shared" si="0"/>
        <v>10183.512599999998</v>
      </c>
      <c r="BE41" s="102">
        <f t="shared" si="1"/>
        <v>0.77855600917431178</v>
      </c>
      <c r="BF41" s="53">
        <v>6324</v>
      </c>
      <c r="BG41" s="97">
        <f t="shared" si="2"/>
        <v>6747.7079999999996</v>
      </c>
      <c r="BH41" s="102">
        <f t="shared" si="3"/>
        <v>0.51587981651376147</v>
      </c>
      <c r="BI41" s="53">
        <v>583</v>
      </c>
      <c r="BJ41" s="97">
        <f t="shared" si="4"/>
        <v>1146.761</v>
      </c>
      <c r="BK41" s="102">
        <f t="shared" si="5"/>
        <v>8.767285932721712E-2</v>
      </c>
      <c r="BL41" s="103">
        <v>576</v>
      </c>
      <c r="BM41" s="97">
        <f t="shared" si="6"/>
        <v>832.32</v>
      </c>
      <c r="BN41" s="102">
        <f t="shared" si="7"/>
        <v>6.3633027522935787E-2</v>
      </c>
      <c r="BO41" s="53">
        <v>697</v>
      </c>
      <c r="BP41" s="97">
        <f t="shared" si="8"/>
        <v>1434.4259999999999</v>
      </c>
      <c r="BQ41" s="102">
        <f t="shared" si="9"/>
        <v>0.10966559633027523</v>
      </c>
      <c r="BR41" s="53">
        <v>13.4</v>
      </c>
      <c r="BS41" s="105">
        <f t="shared" si="10"/>
        <v>22.297599999999999</v>
      </c>
      <c r="BT41" s="102">
        <f t="shared" si="11"/>
        <v>1.0244648318042814E-3</v>
      </c>
      <c r="BU41" s="52">
        <v>6.83</v>
      </c>
      <c r="BV41" s="48">
        <v>7.74</v>
      </c>
      <c r="BW41" s="61">
        <v>175</v>
      </c>
      <c r="BX41" s="117">
        <f t="shared" si="32"/>
        <v>152185.79999999999</v>
      </c>
      <c r="BY41" s="118">
        <f t="shared" si="33"/>
        <v>1.014572</v>
      </c>
      <c r="BZ41" s="120">
        <v>49.3</v>
      </c>
      <c r="CA41" s="51"/>
      <c r="CB41" s="52">
        <v>6.65</v>
      </c>
      <c r="CC41" s="129">
        <v>8502</v>
      </c>
      <c r="CD41" s="77">
        <f t="shared" si="34"/>
        <v>8583.7280455994587</v>
      </c>
      <c r="CE41" s="77">
        <f t="shared" si="12"/>
        <v>20702</v>
      </c>
      <c r="CF41" s="77">
        <f t="shared" si="35"/>
        <v>11635</v>
      </c>
      <c r="CG41" s="77">
        <f t="shared" si="36"/>
        <v>484.79166666666669</v>
      </c>
      <c r="CH41" s="77">
        <f t="shared" si="13"/>
        <v>9067</v>
      </c>
      <c r="CI41" s="130">
        <f t="shared" si="37"/>
        <v>377.79166666666669</v>
      </c>
      <c r="CJ41" s="64">
        <v>3449</v>
      </c>
      <c r="CK41" s="56"/>
      <c r="CL41" s="52">
        <v>7.56</v>
      </c>
      <c r="CM41" s="53">
        <v>2627</v>
      </c>
      <c r="CN41" s="134"/>
      <c r="CO41" s="135">
        <v>4388</v>
      </c>
      <c r="CP41" s="53">
        <v>5696</v>
      </c>
      <c r="CQ41" s="52">
        <v>18</v>
      </c>
      <c r="CR41" s="52">
        <v>20.7</v>
      </c>
      <c r="CS41" s="53">
        <v>4263</v>
      </c>
      <c r="CT41" s="141">
        <f t="shared" si="86"/>
        <v>0.20749821518562775</v>
      </c>
      <c r="CU41" s="142">
        <f t="shared" si="38"/>
        <v>1.4572339808640185</v>
      </c>
      <c r="CV41" s="142">
        <f t="shared" si="39"/>
        <v>5.8904253938067113</v>
      </c>
      <c r="CW41" s="118">
        <f t="shared" si="40"/>
        <v>0.98173756563445191</v>
      </c>
      <c r="CX41" s="143">
        <f t="shared" si="87"/>
        <v>29605.278029272533</v>
      </c>
      <c r="CY41" s="144">
        <f t="shared" si="88"/>
        <v>0.69395582128830835</v>
      </c>
      <c r="CZ41" s="145">
        <f t="shared" si="89"/>
        <v>25354.498319002996</v>
      </c>
      <c r="DA41" s="146">
        <f t="shared" si="90"/>
        <v>0.79915902140672779</v>
      </c>
      <c r="DB41" s="64">
        <v>3428</v>
      </c>
      <c r="DC41" s="152"/>
      <c r="DD41" s="48">
        <v>7.41</v>
      </c>
      <c r="DE41" s="53">
        <v>2609</v>
      </c>
      <c r="DF41" s="153"/>
      <c r="DG41" s="53">
        <v>4436</v>
      </c>
      <c r="DH41" s="53">
        <v>6024</v>
      </c>
      <c r="DI41" s="52">
        <v>19.7</v>
      </c>
      <c r="DJ41" s="52">
        <v>12.8</v>
      </c>
      <c r="DK41" s="53">
        <v>6675</v>
      </c>
      <c r="DL41" s="141">
        <f t="shared" si="41"/>
        <v>0.32590596900719276</v>
      </c>
      <c r="DM41" s="142">
        <f t="shared" si="42"/>
        <v>1.4661610268378062</v>
      </c>
      <c r="DN41" s="142">
        <f t="shared" si="43"/>
        <v>5.854560234841812</v>
      </c>
      <c r="DO41" s="118">
        <f t="shared" si="14"/>
        <v>0.97576003914030196</v>
      </c>
      <c r="DP41" s="143">
        <f t="shared" si="44"/>
        <v>29425.019740314947</v>
      </c>
      <c r="DQ41" s="144">
        <f t="shared" si="45"/>
        <v>0.69605281223494353</v>
      </c>
      <c r="DR41" s="145">
        <f t="shared" si="46"/>
        <v>25200.121843300167</v>
      </c>
      <c r="DS41" s="146">
        <f t="shared" si="47"/>
        <v>0.80053516819571868</v>
      </c>
      <c r="DT41" s="53">
        <v>3420</v>
      </c>
      <c r="DU41" s="74"/>
      <c r="DV41" s="157">
        <v>7.71</v>
      </c>
      <c r="DW41" s="153">
        <v>2957</v>
      </c>
      <c r="DX41" s="53"/>
      <c r="DY41" s="153">
        <v>4387</v>
      </c>
      <c r="DZ41" s="153">
        <v>5110</v>
      </c>
      <c r="EA41" s="152">
        <v>18</v>
      </c>
      <c r="EB41" s="128">
        <v>21.9</v>
      </c>
      <c r="EC41" s="53">
        <v>7099</v>
      </c>
      <c r="ED41" s="141">
        <f t="shared" si="80"/>
        <v>0.36890551264076654</v>
      </c>
      <c r="EE41" s="142">
        <f t="shared" si="48"/>
        <v>1.4695906432748538</v>
      </c>
      <c r="EF41" s="142">
        <f t="shared" si="91"/>
        <v>5.8408973171408967</v>
      </c>
      <c r="EG41" s="118">
        <f t="shared" si="15"/>
        <v>0.97348288619014944</v>
      </c>
      <c r="EH41" s="143">
        <f t="shared" si="81"/>
        <v>29356.349915950148</v>
      </c>
      <c r="EI41" s="144">
        <f t="shared" si="82"/>
        <v>0.65551098726666468</v>
      </c>
      <c r="EJ41" s="145">
        <f t="shared" si="83"/>
        <v>25141.31175731813</v>
      </c>
      <c r="EK41" s="146">
        <f t="shared" si="84"/>
        <v>0.77392966360856263</v>
      </c>
      <c r="EL41" s="64">
        <v>3456</v>
      </c>
      <c r="EM41" s="56"/>
      <c r="EN41" s="52">
        <v>7.54</v>
      </c>
      <c r="EO41" s="53">
        <v>2662</v>
      </c>
      <c r="EP41" s="134"/>
      <c r="EQ41" s="135">
        <v>4318</v>
      </c>
      <c r="ER41" s="53">
        <v>3720</v>
      </c>
      <c r="ES41" s="52">
        <v>17.7</v>
      </c>
      <c r="ET41" s="52">
        <v>26.6</v>
      </c>
      <c r="EU41" s="53">
        <v>5211</v>
      </c>
      <c r="EV41" s="141">
        <f t="shared" si="50"/>
        <v>0.2546237328680574</v>
      </c>
      <c r="EW41" s="142">
        <f t="shared" si="51"/>
        <v>1.4542824074074074</v>
      </c>
      <c r="EX41" s="142">
        <f t="shared" si="52"/>
        <v>5.9023804467950116</v>
      </c>
      <c r="EY41" s="118">
        <f t="shared" si="16"/>
        <v>0.98373007446583527</v>
      </c>
      <c r="EZ41" s="143">
        <f t="shared" si="53"/>
        <v>29665.364125591728</v>
      </c>
      <c r="FA41" s="144">
        <f t="shared" si="54"/>
        <v>0.68987833889207351</v>
      </c>
      <c r="FB41" s="145">
        <f t="shared" si="55"/>
        <v>25405.957144237273</v>
      </c>
      <c r="FC41" s="146">
        <f t="shared" si="56"/>
        <v>0.7964831804281346</v>
      </c>
      <c r="FD41" s="64">
        <v>3475</v>
      </c>
      <c r="FE41" s="56"/>
      <c r="FF41" s="52">
        <v>7.45</v>
      </c>
      <c r="FG41" s="53">
        <v>2676</v>
      </c>
      <c r="FH41" s="134"/>
      <c r="FI41" s="135">
        <v>4376</v>
      </c>
      <c r="FJ41" s="53">
        <v>6148</v>
      </c>
      <c r="FK41" s="52">
        <v>19.100000000000001</v>
      </c>
      <c r="FL41" s="52">
        <v>27.4</v>
      </c>
      <c r="FM41" s="53">
        <v>6971</v>
      </c>
      <c r="FN41" s="141">
        <f t="shared" si="57"/>
        <v>0.33956254417667125</v>
      </c>
      <c r="FO41" s="142">
        <f t="shared" si="58"/>
        <v>1.4463309352517986</v>
      </c>
      <c r="FP41" s="142">
        <f t="shared" si="59"/>
        <v>5.9348298763346836</v>
      </c>
      <c r="FQ41" s="118">
        <f t="shared" si="17"/>
        <v>0.98913831272244723</v>
      </c>
      <c r="FR41" s="143">
        <f t="shared" si="60"/>
        <v>29828.454958458118</v>
      </c>
      <c r="FS41" s="144">
        <f t="shared" si="61"/>
        <v>0.6882473459335795</v>
      </c>
      <c r="FT41" s="145">
        <f t="shared" si="62"/>
        <v>25545.631098444595</v>
      </c>
      <c r="FU41" s="146">
        <f t="shared" si="63"/>
        <v>0.79541284403669721</v>
      </c>
      <c r="FV41" s="64">
        <v>3474</v>
      </c>
      <c r="FW41" s="73"/>
      <c r="FX41" s="52">
        <v>7.77</v>
      </c>
      <c r="FY41" s="53">
        <v>2669</v>
      </c>
      <c r="FZ41" s="134"/>
      <c r="GA41" s="135">
        <v>4308</v>
      </c>
      <c r="GB41" s="53">
        <v>3772</v>
      </c>
      <c r="GC41" s="52">
        <v>18.100000000000001</v>
      </c>
      <c r="GD41" s="52">
        <v>26.1</v>
      </c>
      <c r="GE41" s="53">
        <v>8438</v>
      </c>
      <c r="GF41" s="141">
        <f t="shared" si="64"/>
        <v>0.41065293015471138</v>
      </c>
      <c r="GG41" s="142">
        <f t="shared" si="65"/>
        <v>1.4467472654001152</v>
      </c>
      <c r="GH41" s="142">
        <f t="shared" si="66"/>
        <v>5.9331220116220695</v>
      </c>
      <c r="GI41" s="118">
        <f t="shared" si="18"/>
        <v>0.98885366860367829</v>
      </c>
      <c r="GJ41" s="143">
        <f t="shared" si="67"/>
        <v>29819.871230412522</v>
      </c>
      <c r="GK41" s="144">
        <f t="shared" si="68"/>
        <v>0.68906284241282645</v>
      </c>
      <c r="GL41" s="145">
        <f t="shared" si="69"/>
        <v>25538.279837696842</v>
      </c>
      <c r="GM41" s="146">
        <f t="shared" si="70"/>
        <v>0.79594801223241585</v>
      </c>
      <c r="GN41" s="166">
        <v>2814</v>
      </c>
      <c r="GO41" s="97">
        <f t="shared" si="19"/>
        <v>2699.6518693846006</v>
      </c>
      <c r="GP41" s="53"/>
      <c r="GQ41" s="53"/>
      <c r="GR41" s="102">
        <f t="shared" si="20"/>
        <v>1</v>
      </c>
      <c r="GS41" s="53"/>
      <c r="GT41" s="102">
        <f t="shared" si="21"/>
        <v>1</v>
      </c>
      <c r="GU41" s="53"/>
      <c r="GV41" s="102"/>
      <c r="GW41" s="170"/>
      <c r="GX41" s="102"/>
      <c r="GY41" s="170"/>
      <c r="GZ41" s="102"/>
      <c r="HA41" s="102"/>
      <c r="HB41" s="102"/>
      <c r="HC41" s="102"/>
      <c r="HD41" s="102"/>
      <c r="HE41" s="177"/>
      <c r="HF41" s="178"/>
      <c r="HG41" s="102"/>
      <c r="HH41" s="177"/>
      <c r="HI41" s="64">
        <v>3900</v>
      </c>
      <c r="HJ41" s="53">
        <v>3476</v>
      </c>
      <c r="HK41" s="53">
        <v>3848</v>
      </c>
      <c r="HL41" s="77">
        <f t="shared" si="76"/>
        <v>1510</v>
      </c>
      <c r="HM41" s="77">
        <f t="shared" si="71"/>
        <v>26338.080000000002</v>
      </c>
      <c r="HN41" s="52"/>
      <c r="HO41" s="183"/>
      <c r="HP41" s="53">
        <v>2225</v>
      </c>
      <c r="HQ41" s="186"/>
      <c r="HR41" s="186"/>
      <c r="HS41" s="186"/>
      <c r="HT41" s="53">
        <v>3678</v>
      </c>
      <c r="HU41" s="153"/>
      <c r="HV41" s="186"/>
      <c r="HW41" s="186"/>
      <c r="HX41" s="186"/>
      <c r="HY41" s="186"/>
      <c r="HZ41" s="189">
        <v>97</v>
      </c>
      <c r="IA41" s="128"/>
      <c r="IB41" s="190">
        <v>358</v>
      </c>
      <c r="IC41" s="191"/>
      <c r="ID41" s="191">
        <v>487</v>
      </c>
      <c r="IE41" s="192">
        <v>2.4</v>
      </c>
      <c r="IF41" s="192">
        <v>1.79</v>
      </c>
      <c r="IG41" s="192">
        <v>1.1499999999999999</v>
      </c>
      <c r="IH41" s="97">
        <f t="shared" si="72"/>
        <v>36100.639999999999</v>
      </c>
      <c r="II41" s="97">
        <f t="shared" si="77"/>
        <v>3423.7669032499061</v>
      </c>
      <c r="IJ41" s="202">
        <f t="shared" si="78"/>
        <v>1.5214910612400152</v>
      </c>
      <c r="IK41" s="202">
        <f t="shared" si="85"/>
        <v>2.2502707971610008</v>
      </c>
      <c r="IL41" s="202">
        <f t="shared" si="22"/>
        <v>0.66381863023976928</v>
      </c>
      <c r="IM41" s="203"/>
      <c r="IN41" s="204">
        <f t="shared" si="23"/>
        <v>0.87277896233120111</v>
      </c>
      <c r="IO41" s="186"/>
      <c r="IP41" s="186"/>
      <c r="IQ41" s="153">
        <v>788</v>
      </c>
      <c r="IR41" s="153"/>
      <c r="IS41" s="128"/>
      <c r="IT41" s="128"/>
      <c r="IU41" s="128"/>
      <c r="IV41" s="128"/>
      <c r="IW41" s="189">
        <v>0.28999999999999998</v>
      </c>
      <c r="IX41" s="189"/>
      <c r="IY41" s="48"/>
      <c r="IZ41" s="52">
        <v>159</v>
      </c>
      <c r="JA41" s="128">
        <v>1.39</v>
      </c>
      <c r="JB41" s="128">
        <v>1.39</v>
      </c>
      <c r="JC41" s="128">
        <v>171</v>
      </c>
      <c r="JD41" s="97">
        <f t="shared" si="24"/>
        <v>4619.99</v>
      </c>
      <c r="JE41" s="210">
        <f t="shared" si="93"/>
        <v>0.86788066640836881</v>
      </c>
      <c r="JF41" s="210">
        <f t="shared" si="25"/>
        <v>0.41249910714285715</v>
      </c>
      <c r="JG41" s="210">
        <f t="shared" si="26"/>
        <v>0.2801034642979458</v>
      </c>
      <c r="JH41" s="203"/>
      <c r="JI41" s="203">
        <f t="shared" si="27"/>
        <v>0.55586592178770955</v>
      </c>
      <c r="JJ41" s="212">
        <f t="shared" si="75"/>
        <v>2.469151880188833</v>
      </c>
      <c r="JK41" s="203">
        <f t="shared" si="28"/>
        <v>0.98784403669724774</v>
      </c>
      <c r="JL41" s="53">
        <v>0</v>
      </c>
      <c r="JM41" s="213">
        <v>8.5500000000000007</v>
      </c>
      <c r="JN41" s="214">
        <v>141</v>
      </c>
      <c r="JO41" s="213">
        <v>0.67</v>
      </c>
      <c r="JP41" s="213"/>
      <c r="JQ41" s="213"/>
      <c r="JR41" s="214"/>
      <c r="JS41" s="213">
        <v>0.35</v>
      </c>
      <c r="JT41" s="222"/>
    </row>
    <row r="42" spans="1:280" s="25" customFormat="1" ht="15" customHeight="1">
      <c r="A42" s="50">
        <v>43459</v>
      </c>
      <c r="B42" s="51">
        <v>240</v>
      </c>
      <c r="C42" s="52">
        <v>240</v>
      </c>
      <c r="D42" s="53">
        <v>44089</v>
      </c>
      <c r="E42" s="48">
        <v>7.3</v>
      </c>
      <c r="F42" s="53">
        <v>621</v>
      </c>
      <c r="G42" s="52"/>
      <c r="H42" s="52"/>
      <c r="I42" s="61">
        <v>52.4</v>
      </c>
      <c r="J42" s="64"/>
      <c r="K42" s="53">
        <v>1309</v>
      </c>
      <c r="L42" s="48">
        <v>8.58</v>
      </c>
      <c r="M42" s="53">
        <v>10479</v>
      </c>
      <c r="N42" s="53">
        <v>4146</v>
      </c>
      <c r="O42" s="65">
        <v>0.48</v>
      </c>
      <c r="P42" s="65">
        <v>0.33</v>
      </c>
      <c r="Q42" s="74">
        <v>30.9</v>
      </c>
      <c r="R42" s="70">
        <v>17.2</v>
      </c>
      <c r="S42" s="64">
        <v>8711</v>
      </c>
      <c r="T42" s="53">
        <v>7417</v>
      </c>
      <c r="U42" s="52">
        <v>3.36</v>
      </c>
      <c r="V42" s="52">
        <v>31.5</v>
      </c>
      <c r="W42" s="52">
        <v>12.1</v>
      </c>
      <c r="X42" s="52">
        <v>11.9</v>
      </c>
      <c r="Y42" s="53">
        <v>383</v>
      </c>
      <c r="Z42" s="53">
        <v>22761</v>
      </c>
      <c r="AA42" s="52">
        <v>2.91</v>
      </c>
      <c r="AB42" s="52"/>
      <c r="AC42" s="77">
        <f t="shared" si="29"/>
        <v>9094</v>
      </c>
      <c r="AD42" s="52"/>
      <c r="AE42" s="52"/>
      <c r="AF42" s="52"/>
      <c r="AG42" s="52"/>
      <c r="AH42" s="61"/>
      <c r="AI42" s="79"/>
      <c r="AJ42" s="52"/>
      <c r="AK42" s="52"/>
      <c r="AL42" s="48"/>
      <c r="AM42" s="53"/>
      <c r="AN42" s="52"/>
      <c r="AO42" s="52"/>
      <c r="AP42" s="53"/>
      <c r="AQ42" s="83"/>
      <c r="AR42" s="86">
        <f t="shared" si="30"/>
        <v>12980</v>
      </c>
      <c r="AS42" s="53"/>
      <c r="AT42" s="87">
        <v>12980</v>
      </c>
      <c r="AU42" s="53">
        <f t="shared" si="92"/>
        <v>11732</v>
      </c>
      <c r="AV42" s="53">
        <v>504</v>
      </c>
      <c r="AW42" s="53">
        <v>240</v>
      </c>
      <c r="AX42" s="53">
        <v>504</v>
      </c>
      <c r="AY42" s="95">
        <v>0</v>
      </c>
      <c r="AZ42" s="96">
        <v>4.93</v>
      </c>
      <c r="BA42" s="53">
        <v>4478</v>
      </c>
      <c r="BB42" s="52">
        <v>62</v>
      </c>
      <c r="BC42" s="53">
        <v>13938</v>
      </c>
      <c r="BD42" s="97">
        <f t="shared" si="0"/>
        <v>10317.363399999998</v>
      </c>
      <c r="BE42" s="102">
        <f t="shared" si="1"/>
        <v>0.74023270196584867</v>
      </c>
      <c r="BF42" s="53">
        <v>6144</v>
      </c>
      <c r="BG42" s="97">
        <f t="shared" si="2"/>
        <v>6555.6479999999992</v>
      </c>
      <c r="BH42" s="102">
        <f t="shared" si="3"/>
        <v>0.47034352130865253</v>
      </c>
      <c r="BI42" s="53">
        <v>566</v>
      </c>
      <c r="BJ42" s="97">
        <f t="shared" si="4"/>
        <v>1113.3220000000001</v>
      </c>
      <c r="BK42" s="102">
        <f t="shared" si="5"/>
        <v>7.9876739847897837E-2</v>
      </c>
      <c r="BL42" s="103">
        <v>837</v>
      </c>
      <c r="BM42" s="97">
        <f t="shared" si="6"/>
        <v>1209.4650000000001</v>
      </c>
      <c r="BN42" s="102">
        <f t="shared" si="7"/>
        <v>8.6774644855789937E-2</v>
      </c>
      <c r="BO42" s="53">
        <v>689</v>
      </c>
      <c r="BP42" s="97">
        <f t="shared" si="8"/>
        <v>1417.962</v>
      </c>
      <c r="BQ42" s="102">
        <f t="shared" si="9"/>
        <v>0.10173353422298752</v>
      </c>
      <c r="BR42" s="53">
        <v>12.6</v>
      </c>
      <c r="BS42" s="105">
        <f t="shared" si="10"/>
        <v>20.9664</v>
      </c>
      <c r="BT42" s="102">
        <f t="shared" si="11"/>
        <v>9.0400344382264314E-4</v>
      </c>
      <c r="BU42" s="52">
        <v>7.53</v>
      </c>
      <c r="BV42" s="48">
        <v>7.3</v>
      </c>
      <c r="BW42" s="61">
        <v>190</v>
      </c>
      <c r="BX42" s="117">
        <f t="shared" si="32"/>
        <v>163520.61600000001</v>
      </c>
      <c r="BY42" s="118">
        <f t="shared" si="33"/>
        <v>1.0901374400000001</v>
      </c>
      <c r="BZ42" s="120">
        <v>50.4</v>
      </c>
      <c r="CA42" s="51"/>
      <c r="CB42" s="52">
        <v>6.6</v>
      </c>
      <c r="CC42" s="129">
        <v>9253</v>
      </c>
      <c r="CD42" s="77">
        <f t="shared" si="34"/>
        <v>9179.3292378575534</v>
      </c>
      <c r="CE42" s="77">
        <f t="shared" si="12"/>
        <v>20836</v>
      </c>
      <c r="CF42" s="77">
        <f t="shared" si="35"/>
        <v>11732</v>
      </c>
      <c r="CG42" s="77">
        <f t="shared" si="36"/>
        <v>488.83333333333331</v>
      </c>
      <c r="CH42" s="77">
        <f t="shared" si="13"/>
        <v>9104</v>
      </c>
      <c r="CI42" s="130">
        <f t="shared" si="37"/>
        <v>379.33333333333331</v>
      </c>
      <c r="CJ42" s="64">
        <v>3442</v>
      </c>
      <c r="CK42" s="56"/>
      <c r="CL42" s="52">
        <v>7.7</v>
      </c>
      <c r="CM42" s="53">
        <v>2998</v>
      </c>
      <c r="CN42" s="134"/>
      <c r="CO42" s="135">
        <v>4342</v>
      </c>
      <c r="CP42" s="53">
        <v>6852</v>
      </c>
      <c r="CQ42" s="52">
        <v>18.5</v>
      </c>
      <c r="CR42" s="52">
        <v>38.9</v>
      </c>
      <c r="CS42" s="53">
        <v>4418</v>
      </c>
      <c r="CT42" s="141">
        <f t="shared" si="86"/>
        <v>0.20765049436130878</v>
      </c>
      <c r="CU42" s="142">
        <f t="shared" si="38"/>
        <v>1.4601975595583963</v>
      </c>
      <c r="CV42" s="142">
        <f t="shared" si="39"/>
        <v>6.2863611692609824</v>
      </c>
      <c r="CW42" s="118">
        <f t="shared" si="40"/>
        <v>1.0477268615434971</v>
      </c>
      <c r="CX42" s="143">
        <f t="shared" si="87"/>
        <v>31595.251236705699</v>
      </c>
      <c r="CY42" s="144">
        <f t="shared" si="88"/>
        <v>0.67339661512133209</v>
      </c>
      <c r="CZ42" s="145">
        <f t="shared" si="89"/>
        <v>27012.76445920522</v>
      </c>
      <c r="DA42" s="146">
        <f t="shared" si="90"/>
        <v>0.78490457741426312</v>
      </c>
      <c r="DB42" s="64">
        <v>3489</v>
      </c>
      <c r="DC42" s="152"/>
      <c r="DD42" s="48">
        <v>7.72</v>
      </c>
      <c r="DE42" s="53">
        <v>2665</v>
      </c>
      <c r="DF42" s="153"/>
      <c r="DG42" s="53">
        <v>4370</v>
      </c>
      <c r="DH42" s="53">
        <v>6320</v>
      </c>
      <c r="DI42" s="52">
        <v>19.2</v>
      </c>
      <c r="DJ42" s="52">
        <v>38.200000000000003</v>
      </c>
      <c r="DK42" s="53">
        <v>6932</v>
      </c>
      <c r="DL42" s="141">
        <f t="shared" si="41"/>
        <v>0.30499160143149145</v>
      </c>
      <c r="DM42" s="142">
        <f t="shared" si="42"/>
        <v>1.4405273717397535</v>
      </c>
      <c r="DN42" s="142">
        <f t="shared" si="43"/>
        <v>6.372200499579189</v>
      </c>
      <c r="DO42" s="118">
        <f t="shared" si="14"/>
        <v>1.0620334165965315</v>
      </c>
      <c r="DP42" s="143">
        <f t="shared" si="44"/>
        <v>32026.679710885004</v>
      </c>
      <c r="DQ42" s="144">
        <f t="shared" si="45"/>
        <v>0.70967377561652767</v>
      </c>
      <c r="DR42" s="145">
        <f t="shared" si="46"/>
        <v>27381.619755423304</v>
      </c>
      <c r="DS42" s="146">
        <f t="shared" si="47"/>
        <v>0.80879609700100441</v>
      </c>
      <c r="DT42" s="53">
        <v>3440</v>
      </c>
      <c r="DU42" s="74"/>
      <c r="DV42" s="157">
        <v>7.71</v>
      </c>
      <c r="DW42" s="153">
        <v>3072</v>
      </c>
      <c r="DX42" s="53"/>
      <c r="DY42" s="153">
        <v>4292</v>
      </c>
      <c r="DZ42" s="153">
        <v>6556</v>
      </c>
      <c r="EA42" s="152">
        <v>18</v>
      </c>
      <c r="EB42" s="128">
        <v>38.4</v>
      </c>
      <c r="EC42" s="53">
        <v>7328</v>
      </c>
      <c r="ED42" s="141">
        <f t="shared" si="80"/>
        <v>0.34879936469362821</v>
      </c>
      <c r="EE42" s="142">
        <f t="shared" si="48"/>
        <v>1.461046511627907</v>
      </c>
      <c r="EF42" s="142">
        <f t="shared" si="91"/>
        <v>6.282708431800633</v>
      </c>
      <c r="EG42" s="118">
        <f t="shared" si="15"/>
        <v>1.0471180719667721</v>
      </c>
      <c r="EH42" s="143">
        <f t="shared" si="81"/>
        <v>31576.892578229981</v>
      </c>
      <c r="EI42" s="144">
        <f t="shared" si="82"/>
        <v>0.66533502390017751</v>
      </c>
      <c r="EJ42" s="145">
        <f t="shared" si="83"/>
        <v>26997.068489153389</v>
      </c>
      <c r="EK42" s="146">
        <f t="shared" si="84"/>
        <v>0.77959535083943177</v>
      </c>
      <c r="EL42" s="64">
        <v>3493</v>
      </c>
      <c r="EM42" s="56"/>
      <c r="EN42" s="52">
        <v>7.71</v>
      </c>
      <c r="EO42" s="53">
        <v>2923</v>
      </c>
      <c r="EP42" s="134"/>
      <c r="EQ42" s="135">
        <v>4252</v>
      </c>
      <c r="ER42" s="53">
        <v>6648</v>
      </c>
      <c r="ES42" s="52">
        <v>18.7</v>
      </c>
      <c r="ET42" s="52">
        <v>37.299999999999997</v>
      </c>
      <c r="EU42" s="53">
        <v>5326</v>
      </c>
      <c r="EV42" s="141">
        <f t="shared" si="50"/>
        <v>0.24371540489181714</v>
      </c>
      <c r="EW42" s="142">
        <f t="shared" si="51"/>
        <v>1.4388777555110221</v>
      </c>
      <c r="EX42" s="142">
        <f t="shared" si="52"/>
        <v>6.3795059744998879</v>
      </c>
      <c r="EY42" s="118">
        <f t="shared" si="16"/>
        <v>1.0632509957499814</v>
      </c>
      <c r="EZ42" s="143">
        <f t="shared" si="53"/>
        <v>32063.397027836436</v>
      </c>
      <c r="FA42" s="144">
        <f t="shared" si="54"/>
        <v>0.68156714676439423</v>
      </c>
      <c r="FB42" s="145">
        <f t="shared" si="55"/>
        <v>27413.01169552697</v>
      </c>
      <c r="FC42" s="146">
        <f t="shared" si="56"/>
        <v>0.79028555029415981</v>
      </c>
      <c r="FD42" s="64">
        <v>3486</v>
      </c>
      <c r="FE42" s="56"/>
      <c r="FF42" s="52">
        <v>7.71</v>
      </c>
      <c r="FG42" s="53">
        <v>2718</v>
      </c>
      <c r="FH42" s="134"/>
      <c r="FI42" s="135">
        <v>4173</v>
      </c>
      <c r="FJ42" s="53">
        <v>6144</v>
      </c>
      <c r="FK42" s="52">
        <v>19.899999999999999</v>
      </c>
      <c r="FL42" s="52">
        <v>41.1</v>
      </c>
      <c r="FM42" s="53">
        <v>7037</v>
      </c>
      <c r="FN42" s="141">
        <f t="shared" si="57"/>
        <v>0.31241961805544188</v>
      </c>
      <c r="FO42" s="142">
        <f t="shared" si="58"/>
        <v>1.4417670682730923</v>
      </c>
      <c r="FP42" s="142">
        <f t="shared" si="59"/>
        <v>6.3667213933886657</v>
      </c>
      <c r="FQ42" s="118">
        <f t="shared" si="17"/>
        <v>1.0611202322314444</v>
      </c>
      <c r="FR42" s="143">
        <f t="shared" si="60"/>
        <v>31999.141723171433</v>
      </c>
      <c r="FS42" s="144">
        <f t="shared" si="61"/>
        <v>0.70389993325543054</v>
      </c>
      <c r="FT42" s="145">
        <f t="shared" si="62"/>
        <v>27358.075800345552</v>
      </c>
      <c r="FU42" s="146">
        <f t="shared" si="63"/>
        <v>0.8049935428325441</v>
      </c>
      <c r="FV42" s="64">
        <v>3486</v>
      </c>
      <c r="FW42" s="73"/>
      <c r="FX42" s="52">
        <v>7.73</v>
      </c>
      <c r="FY42" s="53">
        <v>2786</v>
      </c>
      <c r="FZ42" s="134"/>
      <c r="GA42" s="135">
        <v>4363</v>
      </c>
      <c r="GB42" s="53">
        <v>6406</v>
      </c>
      <c r="GC42" s="52">
        <v>19.899999999999999</v>
      </c>
      <c r="GD42" s="52">
        <v>41</v>
      </c>
      <c r="GE42" s="53">
        <v>8576</v>
      </c>
      <c r="GF42" s="141">
        <f t="shared" si="64"/>
        <v>0.38479579693705368</v>
      </c>
      <c r="GG42" s="142">
        <f t="shared" si="65"/>
        <v>1.4417670682730923</v>
      </c>
      <c r="GH42" s="142">
        <f t="shared" si="66"/>
        <v>6.3667213933886657</v>
      </c>
      <c r="GI42" s="118">
        <f t="shared" si="18"/>
        <v>1.0611202322314444</v>
      </c>
      <c r="GJ42" s="143">
        <f t="shared" si="67"/>
        <v>31999.141723171433</v>
      </c>
      <c r="GK42" s="144">
        <f t="shared" si="68"/>
        <v>0.69649198456572092</v>
      </c>
      <c r="GL42" s="145">
        <f t="shared" si="69"/>
        <v>27358.075800345552</v>
      </c>
      <c r="GM42" s="146">
        <f t="shared" si="70"/>
        <v>0.80011479408810449</v>
      </c>
      <c r="GN42" s="166">
        <v>3047</v>
      </c>
      <c r="GO42" s="97">
        <f t="shared" si="19"/>
        <v>2859.5682472643502</v>
      </c>
      <c r="GP42" s="53"/>
      <c r="GQ42" s="53"/>
      <c r="GR42" s="102">
        <f t="shared" si="20"/>
        <v>1</v>
      </c>
      <c r="GS42" s="53"/>
      <c r="GT42" s="102">
        <f t="shared" si="21"/>
        <v>1</v>
      </c>
      <c r="GU42" s="53"/>
      <c r="GV42" s="102"/>
      <c r="GW42" s="170"/>
      <c r="GX42" s="102"/>
      <c r="GY42" s="170"/>
      <c r="GZ42" s="102"/>
      <c r="HA42" s="102"/>
      <c r="HB42" s="102"/>
      <c r="HC42" s="102"/>
      <c r="HD42" s="102"/>
      <c r="HE42" s="177"/>
      <c r="HF42" s="178"/>
      <c r="HG42" s="102"/>
      <c r="HH42" s="177"/>
      <c r="HI42" s="64">
        <v>5000</v>
      </c>
      <c r="HJ42" s="53">
        <v>3486</v>
      </c>
      <c r="HK42" s="53">
        <v>4238</v>
      </c>
      <c r="HL42" s="77">
        <f t="shared" si="76"/>
        <v>1488</v>
      </c>
      <c r="HM42" s="77">
        <f t="shared" si="71"/>
        <v>27975.984</v>
      </c>
      <c r="HN42" s="52"/>
      <c r="HO42" s="183"/>
      <c r="HP42" s="53">
        <v>1995</v>
      </c>
      <c r="HQ42" s="186"/>
      <c r="HR42" s="186"/>
      <c r="HS42" s="186"/>
      <c r="HT42" s="53">
        <v>4146</v>
      </c>
      <c r="HU42" s="153">
        <v>4096</v>
      </c>
      <c r="HV42" s="186"/>
      <c r="HW42" s="186"/>
      <c r="HX42" s="186"/>
      <c r="HY42" s="186"/>
      <c r="HZ42" s="189"/>
      <c r="IA42" s="128">
        <v>97</v>
      </c>
      <c r="IB42" s="190">
        <v>359</v>
      </c>
      <c r="IC42" s="191"/>
      <c r="ID42" s="191"/>
      <c r="IE42" s="192"/>
      <c r="IF42" s="192"/>
      <c r="IG42" s="192"/>
      <c r="IH42" s="97">
        <f t="shared" si="72"/>
        <v>38715.964</v>
      </c>
      <c r="II42" s="97">
        <f t="shared" si="77"/>
        <v>3662.5054977711739</v>
      </c>
      <c r="IJ42" s="202">
        <f t="shared" si="78"/>
        <v>1.51285930408472</v>
      </c>
      <c r="IK42" s="202">
        <f t="shared" si="85"/>
        <v>2.4209161340267462</v>
      </c>
      <c r="IL42" s="202">
        <f t="shared" si="22"/>
        <v>0.63466258647443519</v>
      </c>
      <c r="IM42" s="203"/>
      <c r="IN42" s="204">
        <f t="shared" si="23"/>
        <v>0.88217919264850675</v>
      </c>
      <c r="IO42" s="186"/>
      <c r="IP42" s="186"/>
      <c r="IQ42" s="153">
        <v>1286</v>
      </c>
      <c r="IR42" s="153"/>
      <c r="IS42" s="128"/>
      <c r="IT42" s="128"/>
      <c r="IU42" s="128"/>
      <c r="IV42" s="128"/>
      <c r="IW42" s="189"/>
      <c r="IX42" s="189">
        <v>0.09</v>
      </c>
      <c r="IY42" s="48"/>
      <c r="IZ42" s="52">
        <v>170</v>
      </c>
      <c r="JA42" s="128"/>
      <c r="JB42" s="128"/>
      <c r="JC42" s="128"/>
      <c r="JD42" s="97">
        <f t="shared" si="24"/>
        <v>4659.82</v>
      </c>
      <c r="JE42" s="210">
        <f t="shared" si="93"/>
        <v>0.86286594761171032</v>
      </c>
      <c r="JF42" s="210">
        <f t="shared" si="25"/>
        <v>0.41605535714285713</v>
      </c>
      <c r="JG42" s="210">
        <f t="shared" si="26"/>
        <v>0.16260109792626301</v>
      </c>
      <c r="JH42" s="203"/>
      <c r="JI42" s="203">
        <f t="shared" si="27"/>
        <v>0.52646239554317553</v>
      </c>
      <c r="JJ42" s="212">
        <f t="shared" si="75"/>
        <v>2.469151880188833</v>
      </c>
      <c r="JK42" s="203">
        <f t="shared" si="28"/>
        <v>0.98780312813890081</v>
      </c>
      <c r="JL42" s="53">
        <v>6829</v>
      </c>
      <c r="JM42" s="213">
        <v>8.85</v>
      </c>
      <c r="JN42" s="214">
        <v>82</v>
      </c>
      <c r="JO42" s="213">
        <v>1.2</v>
      </c>
      <c r="JP42" s="213">
        <v>3.51</v>
      </c>
      <c r="JQ42" s="213">
        <v>0.89</v>
      </c>
      <c r="JR42" s="214">
        <v>188</v>
      </c>
      <c r="JS42" s="213">
        <v>0.35</v>
      </c>
      <c r="JT42" s="222"/>
    </row>
    <row r="43" spans="1:280" s="25" customFormat="1" ht="15" customHeight="1">
      <c r="A43" s="50">
        <v>43460</v>
      </c>
      <c r="B43" s="51">
        <v>240</v>
      </c>
      <c r="C43" s="52">
        <v>240</v>
      </c>
      <c r="D43" s="53">
        <v>42713</v>
      </c>
      <c r="E43" s="48">
        <v>9.6999999999999993</v>
      </c>
      <c r="F43" s="53">
        <v>725</v>
      </c>
      <c r="G43" s="52">
        <v>6.26</v>
      </c>
      <c r="H43" s="52">
        <v>7.08</v>
      </c>
      <c r="I43" s="61">
        <v>52.7</v>
      </c>
      <c r="J43" s="64"/>
      <c r="K43" s="53">
        <v>1552</v>
      </c>
      <c r="L43" s="48">
        <v>4.8499999999999996</v>
      </c>
      <c r="M43" s="53">
        <v>13096</v>
      </c>
      <c r="N43" s="53">
        <v>3927</v>
      </c>
      <c r="O43" s="65">
        <v>3.66</v>
      </c>
      <c r="P43" s="65">
        <v>1.8</v>
      </c>
      <c r="Q43" s="74">
        <v>91.2</v>
      </c>
      <c r="R43" s="70">
        <v>20.7</v>
      </c>
      <c r="S43" s="64">
        <v>8658</v>
      </c>
      <c r="T43" s="53">
        <v>6640</v>
      </c>
      <c r="U43" s="52">
        <v>2.72</v>
      </c>
      <c r="V43" s="52">
        <v>29.2</v>
      </c>
      <c r="W43" s="52">
        <v>12.2</v>
      </c>
      <c r="X43" s="52">
        <v>9.67</v>
      </c>
      <c r="Y43" s="53">
        <v>30</v>
      </c>
      <c r="Z43" s="53">
        <v>6360</v>
      </c>
      <c r="AA43" s="52">
        <v>2.7</v>
      </c>
      <c r="AB43" s="52"/>
      <c r="AC43" s="77">
        <f t="shared" si="29"/>
        <v>8688</v>
      </c>
      <c r="AD43" s="52"/>
      <c r="AE43" s="52"/>
      <c r="AF43" s="52"/>
      <c r="AG43" s="52"/>
      <c r="AH43" s="61"/>
      <c r="AI43" s="79"/>
      <c r="AJ43" s="52"/>
      <c r="AK43" s="52"/>
      <c r="AL43" s="48">
        <v>8.86</v>
      </c>
      <c r="AM43" s="53">
        <v>148422</v>
      </c>
      <c r="AN43" s="52">
        <v>4.76</v>
      </c>
      <c r="AO43" s="52">
        <v>0.42</v>
      </c>
      <c r="AP43" s="53">
        <v>2425</v>
      </c>
      <c r="AQ43" s="83"/>
      <c r="AR43" s="86">
        <f t="shared" si="30"/>
        <v>13042</v>
      </c>
      <c r="AS43" s="53"/>
      <c r="AT43" s="87">
        <v>13042</v>
      </c>
      <c r="AU43" s="53">
        <f t="shared" si="92"/>
        <v>11792</v>
      </c>
      <c r="AV43" s="53">
        <v>505</v>
      </c>
      <c r="AW43" s="53">
        <v>240</v>
      </c>
      <c r="AX43" s="53">
        <v>505</v>
      </c>
      <c r="AY43" s="95">
        <v>0</v>
      </c>
      <c r="AZ43" s="96">
        <v>4.93</v>
      </c>
      <c r="BA43" s="53">
        <v>4478</v>
      </c>
      <c r="BB43" s="52">
        <v>62</v>
      </c>
      <c r="BC43" s="53">
        <v>13280</v>
      </c>
      <c r="BD43" s="97">
        <f t="shared" si="0"/>
        <v>10190.145199999999</v>
      </c>
      <c r="BE43" s="102">
        <f t="shared" si="1"/>
        <v>0.76733021084337338</v>
      </c>
      <c r="BF43" s="53">
        <v>6372</v>
      </c>
      <c r="BG43" s="97">
        <f t="shared" si="2"/>
        <v>6798.924</v>
      </c>
      <c r="BH43" s="102">
        <f t="shared" si="3"/>
        <v>0.51196716867469882</v>
      </c>
      <c r="BI43" s="53">
        <v>562</v>
      </c>
      <c r="BJ43" s="97">
        <f t="shared" si="4"/>
        <v>1105.454</v>
      </c>
      <c r="BK43" s="102">
        <f t="shared" si="5"/>
        <v>8.3242018072289148E-2</v>
      </c>
      <c r="BL43" s="103">
        <v>516</v>
      </c>
      <c r="BM43" s="97">
        <f t="shared" si="6"/>
        <v>745.62</v>
      </c>
      <c r="BN43" s="102">
        <f t="shared" si="7"/>
        <v>5.6146084337349397E-2</v>
      </c>
      <c r="BO43" s="53">
        <v>736</v>
      </c>
      <c r="BP43" s="97">
        <f t="shared" si="8"/>
        <v>1514.6879999999999</v>
      </c>
      <c r="BQ43" s="102">
        <f t="shared" si="9"/>
        <v>0.1140578313253012</v>
      </c>
      <c r="BR43" s="53">
        <v>15.3</v>
      </c>
      <c r="BS43" s="105">
        <f t="shared" si="10"/>
        <v>25.459199999999999</v>
      </c>
      <c r="BT43" s="102">
        <f t="shared" si="11"/>
        <v>1.1521084337349399E-3</v>
      </c>
      <c r="BU43" s="52">
        <v>7.01</v>
      </c>
      <c r="BV43" s="48">
        <v>7.86</v>
      </c>
      <c r="BW43" s="61">
        <v>167</v>
      </c>
      <c r="BX43" s="117">
        <f t="shared" si="32"/>
        <v>156597.76000000001</v>
      </c>
      <c r="BY43" s="118">
        <f t="shared" si="33"/>
        <v>1.0439850666666668</v>
      </c>
      <c r="BZ43" s="120">
        <v>51.8</v>
      </c>
      <c r="CA43" s="51"/>
      <c r="CB43" s="52"/>
      <c r="CC43" s="129"/>
      <c r="CD43" s="77">
        <f t="shared" si="34"/>
        <v>8648.317900352482</v>
      </c>
      <c r="CE43" s="77">
        <f t="shared" si="12"/>
        <v>20994</v>
      </c>
      <c r="CF43" s="77">
        <f t="shared" si="35"/>
        <v>11792</v>
      </c>
      <c r="CG43" s="77">
        <f t="shared" si="36"/>
        <v>491.33333333333331</v>
      </c>
      <c r="CH43" s="77">
        <f t="shared" si="13"/>
        <v>9202</v>
      </c>
      <c r="CI43" s="130">
        <f t="shared" si="37"/>
        <v>383.41666666666669</v>
      </c>
      <c r="CJ43" s="64">
        <v>3474</v>
      </c>
      <c r="CK43" s="56"/>
      <c r="CL43" s="52">
        <v>7.41</v>
      </c>
      <c r="CM43" s="53">
        <v>2819</v>
      </c>
      <c r="CN43" s="134"/>
      <c r="CO43" s="135">
        <v>4343</v>
      </c>
      <c r="CP43" s="53">
        <v>6940</v>
      </c>
      <c r="CQ43" s="52">
        <v>16.3</v>
      </c>
      <c r="CR43" s="52">
        <v>22.3</v>
      </c>
      <c r="CS43" s="53">
        <v>5069</v>
      </c>
      <c r="CT43" s="141">
        <f t="shared" si="86"/>
        <v>0.25030800395164865</v>
      </c>
      <c r="CU43" s="142">
        <f t="shared" si="38"/>
        <v>1.4467472654001152</v>
      </c>
      <c r="CV43" s="142">
        <f t="shared" si="39"/>
        <v>5.9777668893403346</v>
      </c>
      <c r="CW43" s="118">
        <f t="shared" si="40"/>
        <v>0.9962944815567224</v>
      </c>
      <c r="CX43" s="143">
        <f t="shared" si="87"/>
        <v>30044.256385824523</v>
      </c>
      <c r="CY43" s="144">
        <f t="shared" si="88"/>
        <v>0.67404065941133995</v>
      </c>
      <c r="CZ43" s="145">
        <f t="shared" si="89"/>
        <v>25913.147482137756</v>
      </c>
      <c r="DA43" s="146">
        <f t="shared" si="90"/>
        <v>0.78772590361445782</v>
      </c>
      <c r="DB43" s="64">
        <v>3472</v>
      </c>
      <c r="DC43" s="152"/>
      <c r="DD43" s="48">
        <v>7.45</v>
      </c>
      <c r="DE43" s="53">
        <v>2590</v>
      </c>
      <c r="DF43" s="153"/>
      <c r="DG43" s="53">
        <v>4336</v>
      </c>
      <c r="DH43" s="53">
        <v>5558</v>
      </c>
      <c r="DI43" s="52">
        <v>18.100000000000001</v>
      </c>
      <c r="DJ43" s="52">
        <v>24.6</v>
      </c>
      <c r="DK43" s="53">
        <v>7600</v>
      </c>
      <c r="DL43" s="141">
        <f t="shared" si="41"/>
        <v>0.36131152708882164</v>
      </c>
      <c r="DM43" s="142">
        <f t="shared" si="42"/>
        <v>1.4475806451612903</v>
      </c>
      <c r="DN43" s="142">
        <f t="shared" si="43"/>
        <v>5.9743254576251124</v>
      </c>
      <c r="DO43" s="118">
        <f t="shared" si="14"/>
        <v>0.99572090960418536</v>
      </c>
      <c r="DP43" s="143">
        <f t="shared" si="44"/>
        <v>30026.959750023816</v>
      </c>
      <c r="DQ43" s="144">
        <f t="shared" si="45"/>
        <v>0.70051979704695655</v>
      </c>
      <c r="DR43" s="145">
        <f t="shared" si="46"/>
        <v>25898.229147375441</v>
      </c>
      <c r="DS43" s="146">
        <f t="shared" si="47"/>
        <v>0.80496987951807231</v>
      </c>
      <c r="DT43" s="53">
        <v>3474</v>
      </c>
      <c r="DU43" s="74"/>
      <c r="DV43" s="157">
        <v>7.34</v>
      </c>
      <c r="DW43" s="153">
        <v>2732</v>
      </c>
      <c r="DX43" s="53"/>
      <c r="DY43" s="153">
        <v>4269</v>
      </c>
      <c r="DZ43" s="153">
        <v>3148</v>
      </c>
      <c r="EA43" s="152">
        <v>17.2</v>
      </c>
      <c r="EB43" s="128">
        <v>25.9</v>
      </c>
      <c r="EC43" s="53">
        <v>7876</v>
      </c>
      <c r="ED43" s="141">
        <f t="shared" si="80"/>
        <v>0.38319902159461883</v>
      </c>
      <c r="EE43" s="142">
        <f t="shared" si="48"/>
        <v>1.4467472654001152</v>
      </c>
      <c r="EF43" s="142">
        <f t="shared" si="91"/>
        <v>5.9777668893403346</v>
      </c>
      <c r="EG43" s="118">
        <f t="shared" si="15"/>
        <v>0.9962944815567224</v>
      </c>
      <c r="EH43" s="143">
        <f t="shared" si="81"/>
        <v>30044.256385824523</v>
      </c>
      <c r="EI43" s="144">
        <f t="shared" si="82"/>
        <v>0.68410041912443442</v>
      </c>
      <c r="EJ43" s="145">
        <f t="shared" si="83"/>
        <v>25913.147482137756</v>
      </c>
      <c r="EK43" s="146">
        <f t="shared" si="84"/>
        <v>0.794277108433735</v>
      </c>
      <c r="EL43" s="64">
        <v>3479</v>
      </c>
      <c r="EM43" s="56"/>
      <c r="EN43" s="52">
        <v>7.41</v>
      </c>
      <c r="EO43" s="53">
        <v>2754</v>
      </c>
      <c r="EP43" s="134"/>
      <c r="EQ43" s="135">
        <v>4130</v>
      </c>
      <c r="ER43" s="53">
        <v>3200</v>
      </c>
      <c r="ES43" s="52">
        <v>18</v>
      </c>
      <c r="ET43" s="52">
        <v>25.1</v>
      </c>
      <c r="EU43" s="53">
        <v>5923</v>
      </c>
      <c r="EV43" s="141">
        <f t="shared" si="50"/>
        <v>0.2888376140173044</v>
      </c>
      <c r="EW43" s="142">
        <f t="shared" si="51"/>
        <v>1.4446680080482897</v>
      </c>
      <c r="EX43" s="142">
        <f t="shared" si="52"/>
        <v>5.9863704686283894</v>
      </c>
      <c r="EY43" s="118">
        <f t="shared" si="16"/>
        <v>0.9977284114380649</v>
      </c>
      <c r="EZ43" s="143">
        <f t="shared" si="53"/>
        <v>30087.497975326285</v>
      </c>
      <c r="FA43" s="144">
        <f t="shared" si="54"/>
        <v>0.68155657184066343</v>
      </c>
      <c r="FB43" s="145">
        <f t="shared" si="55"/>
        <v>25950.443319043537</v>
      </c>
      <c r="FC43" s="146">
        <f t="shared" si="56"/>
        <v>0.79262048192771084</v>
      </c>
      <c r="FD43" s="64">
        <v>3538</v>
      </c>
      <c r="FE43" s="56"/>
      <c r="FF43" s="52">
        <v>7.46</v>
      </c>
      <c r="FG43" s="53">
        <v>2504</v>
      </c>
      <c r="FH43" s="134"/>
      <c r="FI43" s="135">
        <v>4261</v>
      </c>
      <c r="FJ43" s="53">
        <v>4482</v>
      </c>
      <c r="FK43" s="52">
        <v>18.399999999999999</v>
      </c>
      <c r="FL43" s="52">
        <v>26.2</v>
      </c>
      <c r="FM43" s="53">
        <v>7734</v>
      </c>
      <c r="FN43" s="141">
        <f t="shared" si="57"/>
        <v>0.35577273434637041</v>
      </c>
      <c r="FO43" s="142">
        <f t="shared" si="58"/>
        <v>1.420576596947428</v>
      </c>
      <c r="FP43" s="142">
        <f t="shared" si="59"/>
        <v>6.0878927042274338</v>
      </c>
      <c r="FQ43" s="118">
        <f t="shared" si="17"/>
        <v>1.0146487840379057</v>
      </c>
      <c r="FR43" s="143">
        <f t="shared" si="60"/>
        <v>30597.748731447082</v>
      </c>
      <c r="FS43" s="144">
        <f t="shared" si="61"/>
        <v>0.71046392733806152</v>
      </c>
      <c r="FT43" s="145">
        <f t="shared" si="62"/>
        <v>26390.53419453177</v>
      </c>
      <c r="FU43" s="146">
        <f t="shared" si="63"/>
        <v>0.81144578313253013</v>
      </c>
      <c r="FV43" s="64">
        <v>3557</v>
      </c>
      <c r="FW43" s="73"/>
      <c r="FX43" s="52">
        <v>7.42</v>
      </c>
      <c r="FY43" s="53">
        <v>2652</v>
      </c>
      <c r="FZ43" s="134"/>
      <c r="GA43" s="135">
        <v>4239</v>
      </c>
      <c r="GB43" s="53">
        <v>4470</v>
      </c>
      <c r="GC43" s="52">
        <v>19.3</v>
      </c>
      <c r="GD43" s="52">
        <v>35.200000000000003</v>
      </c>
      <c r="GE43" s="53">
        <v>9559</v>
      </c>
      <c r="GF43" s="141">
        <f t="shared" si="64"/>
        <v>0.44817120235311764</v>
      </c>
      <c r="GG43" s="142">
        <f t="shared" si="65"/>
        <v>1.4129884734326679</v>
      </c>
      <c r="GH43" s="142">
        <f t="shared" si="66"/>
        <v>6.1205863055220409</v>
      </c>
      <c r="GI43" s="118">
        <f t="shared" si="18"/>
        <v>1.0200977175870067</v>
      </c>
      <c r="GJ43" s="143">
        <f t="shared" si="67"/>
        <v>30762.066771553778</v>
      </c>
      <c r="GK43" s="144">
        <f t="shared" si="68"/>
        <v>0.69335077288360181</v>
      </c>
      <c r="GL43" s="145">
        <f t="shared" si="69"/>
        <v>26532.258374773744</v>
      </c>
      <c r="GM43" s="146">
        <f t="shared" si="70"/>
        <v>0.80030120481927713</v>
      </c>
      <c r="GN43" s="166">
        <v>2713</v>
      </c>
      <c r="GO43" s="97">
        <f t="shared" si="19"/>
        <v>2674.5801657616462</v>
      </c>
      <c r="GP43" s="53"/>
      <c r="GQ43" s="53"/>
      <c r="GR43" s="102">
        <f t="shared" si="20"/>
        <v>1</v>
      </c>
      <c r="GS43" s="53"/>
      <c r="GT43" s="102">
        <f t="shared" si="21"/>
        <v>1</v>
      </c>
      <c r="GU43" s="53"/>
      <c r="GV43" s="102"/>
      <c r="GW43" s="170"/>
      <c r="GX43" s="102"/>
      <c r="GY43" s="170"/>
      <c r="GZ43" s="102"/>
      <c r="HA43" s="102"/>
      <c r="HB43" s="102"/>
      <c r="HC43" s="102"/>
      <c r="HD43" s="102"/>
      <c r="HE43" s="177"/>
      <c r="HF43" s="178"/>
      <c r="HG43" s="102"/>
      <c r="HH43" s="177"/>
      <c r="HI43" s="64">
        <v>3094</v>
      </c>
      <c r="HJ43" s="53">
        <v>6702</v>
      </c>
      <c r="HK43" s="53">
        <v>3122</v>
      </c>
      <c r="HL43" s="77">
        <f t="shared" si="76"/>
        <v>1490</v>
      </c>
      <c r="HM43" s="77">
        <f t="shared" si="71"/>
        <v>26851.119999999999</v>
      </c>
      <c r="HN43" s="52"/>
      <c r="HO43" s="183"/>
      <c r="HP43" s="53">
        <v>1015</v>
      </c>
      <c r="HQ43" s="186"/>
      <c r="HR43" s="186"/>
      <c r="HS43" s="186"/>
      <c r="HT43" s="53">
        <v>3466</v>
      </c>
      <c r="HU43" s="153">
        <v>4716</v>
      </c>
      <c r="HV43" s="186"/>
      <c r="HW43" s="186"/>
      <c r="HX43" s="186"/>
      <c r="HY43" s="186"/>
      <c r="HZ43" s="189">
        <v>98</v>
      </c>
      <c r="IA43" s="128"/>
      <c r="IB43" s="190">
        <v>823</v>
      </c>
      <c r="IC43" s="191"/>
      <c r="ID43" s="191">
        <v>654</v>
      </c>
      <c r="IE43" s="192">
        <v>2.87</v>
      </c>
      <c r="IF43" s="192">
        <v>1.67</v>
      </c>
      <c r="IG43" s="192">
        <v>0.94</v>
      </c>
      <c r="IH43" s="97">
        <f t="shared" si="72"/>
        <v>33504.046000000002</v>
      </c>
      <c r="II43" s="97">
        <f t="shared" si="77"/>
        <v>3235.850170093182</v>
      </c>
      <c r="IJ43" s="202">
        <f t="shared" si="78"/>
        <v>1.505797319680771</v>
      </c>
      <c r="IK43" s="202">
        <f t="shared" si="85"/>
        <v>2.1489280979588821</v>
      </c>
      <c r="IL43" s="202">
        <f t="shared" si="22"/>
        <v>0.51634088219283891</v>
      </c>
      <c r="IM43" s="203"/>
      <c r="IN43" s="204">
        <f t="shared" si="23"/>
        <v>0.69664577957980089</v>
      </c>
      <c r="IO43" s="186"/>
      <c r="IP43" s="186"/>
      <c r="IQ43" s="153">
        <v>815</v>
      </c>
      <c r="IR43" s="153"/>
      <c r="IS43" s="128"/>
      <c r="IT43" s="128"/>
      <c r="IU43" s="128"/>
      <c r="IV43" s="128"/>
      <c r="IW43" s="189">
        <v>0.24</v>
      </c>
      <c r="IX43" s="189">
        <v>0.24</v>
      </c>
      <c r="IY43" s="48"/>
      <c r="IZ43" s="52">
        <v>180</v>
      </c>
      <c r="JA43" s="128">
        <v>1.4</v>
      </c>
      <c r="JB43" s="128">
        <v>1.5</v>
      </c>
      <c r="JC43" s="128">
        <v>191</v>
      </c>
      <c r="JD43" s="97">
        <f t="shared" si="24"/>
        <v>10733.566000000001</v>
      </c>
      <c r="JE43" s="210">
        <f t="shared" si="93"/>
        <v>0.85876399325256858</v>
      </c>
      <c r="JF43" s="210">
        <f t="shared" si="25"/>
        <v>0.95835410714285718</v>
      </c>
      <c r="JG43" s="210">
        <f t="shared" si="26"/>
        <v>0.87258971456160361</v>
      </c>
      <c r="JH43" s="203"/>
      <c r="JI43" s="203">
        <f t="shared" si="27"/>
        <v>0.78128797083839607</v>
      </c>
      <c r="JJ43" s="212">
        <f t="shared" si="75"/>
        <v>2.469151880188833</v>
      </c>
      <c r="JK43" s="203">
        <f t="shared" si="28"/>
        <v>0.98644578313253017</v>
      </c>
      <c r="JL43" s="53">
        <v>4102</v>
      </c>
      <c r="JM43" s="213">
        <v>8.81</v>
      </c>
      <c r="JN43" s="214">
        <v>120</v>
      </c>
      <c r="JO43" s="213"/>
      <c r="JP43" s="224">
        <v>1.63</v>
      </c>
      <c r="JQ43" s="213">
        <v>0.67</v>
      </c>
      <c r="JR43" s="214">
        <v>184</v>
      </c>
      <c r="JS43" s="213">
        <v>0.3</v>
      </c>
      <c r="JT43" s="222"/>
    </row>
    <row r="44" spans="1:280" s="25" customFormat="1" ht="15" customHeight="1">
      <c r="A44" s="50">
        <v>43461</v>
      </c>
      <c r="B44" s="51">
        <v>240</v>
      </c>
      <c r="C44" s="52">
        <v>240</v>
      </c>
      <c r="D44" s="53">
        <v>33735</v>
      </c>
      <c r="E44" s="48">
        <v>2.69</v>
      </c>
      <c r="F44" s="53">
        <v>866</v>
      </c>
      <c r="G44" s="52">
        <v>1.87</v>
      </c>
      <c r="H44" s="52">
        <v>2.31</v>
      </c>
      <c r="I44" s="61">
        <v>52.7</v>
      </c>
      <c r="J44" s="64"/>
      <c r="K44" s="53">
        <v>1289</v>
      </c>
      <c r="L44" s="48">
        <v>5.14</v>
      </c>
      <c r="M44" s="53">
        <v>10020</v>
      </c>
      <c r="N44" s="53">
        <v>3282</v>
      </c>
      <c r="O44" s="65">
        <v>7.35</v>
      </c>
      <c r="P44" s="65">
        <v>3.73</v>
      </c>
      <c r="Q44" s="74">
        <v>97</v>
      </c>
      <c r="R44" s="70">
        <v>20.6</v>
      </c>
      <c r="S44" s="64">
        <v>8552</v>
      </c>
      <c r="T44" s="53">
        <v>6520</v>
      </c>
      <c r="U44" s="52">
        <v>3.12</v>
      </c>
      <c r="V44" s="52"/>
      <c r="W44" s="52">
        <v>10.199999999999999</v>
      </c>
      <c r="X44" s="52">
        <v>10.9</v>
      </c>
      <c r="Y44" s="53">
        <v>142</v>
      </c>
      <c r="Z44" s="53">
        <v>19871</v>
      </c>
      <c r="AA44" s="52">
        <v>2.86</v>
      </c>
      <c r="AB44" s="52"/>
      <c r="AC44" s="77">
        <f t="shared" si="29"/>
        <v>8694</v>
      </c>
      <c r="AD44" s="52"/>
      <c r="AE44" s="52"/>
      <c r="AF44" s="52"/>
      <c r="AG44" s="52"/>
      <c r="AH44" s="61"/>
      <c r="AI44" s="79"/>
      <c r="AJ44" s="52"/>
      <c r="AK44" s="52"/>
      <c r="AL44" s="48"/>
      <c r="AM44" s="53"/>
      <c r="AN44" s="52"/>
      <c r="AO44" s="52"/>
      <c r="AP44" s="53"/>
      <c r="AQ44" s="83"/>
      <c r="AR44" s="86">
        <f t="shared" si="30"/>
        <v>13317</v>
      </c>
      <c r="AS44" s="53"/>
      <c r="AT44" s="87">
        <v>13317</v>
      </c>
      <c r="AU44" s="53">
        <f t="shared" si="92"/>
        <v>12103</v>
      </c>
      <c r="AV44" s="53">
        <v>487</v>
      </c>
      <c r="AW44" s="53">
        <v>240</v>
      </c>
      <c r="AX44" s="53">
        <v>487</v>
      </c>
      <c r="AY44" s="95">
        <v>0</v>
      </c>
      <c r="AZ44" s="96">
        <v>4.93</v>
      </c>
      <c r="BA44" s="53">
        <v>4478</v>
      </c>
      <c r="BB44" s="52">
        <v>62</v>
      </c>
      <c r="BC44" s="53">
        <v>13100</v>
      </c>
      <c r="BD44" s="97">
        <f t="shared" si="0"/>
        <v>9829.4745999999996</v>
      </c>
      <c r="BE44" s="102">
        <f t="shared" si="1"/>
        <v>0.75034157251908395</v>
      </c>
      <c r="BF44" s="53">
        <v>6436</v>
      </c>
      <c r="BG44" s="97">
        <f t="shared" si="2"/>
        <v>6867.2119999999995</v>
      </c>
      <c r="BH44" s="102">
        <f t="shared" si="3"/>
        <v>0.52421465648854959</v>
      </c>
      <c r="BI44" s="53">
        <v>475</v>
      </c>
      <c r="BJ44" s="97">
        <f t="shared" si="4"/>
        <v>934.32500000000005</v>
      </c>
      <c r="BK44" s="102">
        <f t="shared" si="5"/>
        <v>7.1322519083969471E-2</v>
      </c>
      <c r="BL44" s="103">
        <v>450</v>
      </c>
      <c r="BM44" s="97">
        <f t="shared" si="6"/>
        <v>650.25</v>
      </c>
      <c r="BN44" s="102">
        <f t="shared" si="7"/>
        <v>4.9637404580152672E-2</v>
      </c>
      <c r="BO44" s="53">
        <v>659</v>
      </c>
      <c r="BP44" s="97">
        <f t="shared" si="8"/>
        <v>1356.222</v>
      </c>
      <c r="BQ44" s="102">
        <f t="shared" si="9"/>
        <v>0.10352839694656489</v>
      </c>
      <c r="BR44" s="53">
        <v>12.9</v>
      </c>
      <c r="BS44" s="105">
        <f t="shared" si="10"/>
        <v>21.465599999999998</v>
      </c>
      <c r="BT44" s="102">
        <f t="shared" si="11"/>
        <v>9.8473282442748103E-4</v>
      </c>
      <c r="BU44" s="52">
        <v>7.94</v>
      </c>
      <c r="BV44" s="48">
        <v>7.76</v>
      </c>
      <c r="BW44" s="61">
        <v>164</v>
      </c>
      <c r="BX44" s="117">
        <f t="shared" si="32"/>
        <v>158549.29999999999</v>
      </c>
      <c r="BY44" s="118">
        <f t="shared" si="33"/>
        <v>1.0569953333333333</v>
      </c>
      <c r="BZ44" s="120">
        <v>50</v>
      </c>
      <c r="CA44" s="51"/>
      <c r="CB44" s="52">
        <v>6.29</v>
      </c>
      <c r="CC44" s="129">
        <v>8659</v>
      </c>
      <c r="CD44" s="77">
        <f t="shared" si="34"/>
        <v>8678.7897871143214</v>
      </c>
      <c r="CE44" s="77">
        <f t="shared" si="12"/>
        <v>21326</v>
      </c>
      <c r="CF44" s="77">
        <f t="shared" si="35"/>
        <v>12103</v>
      </c>
      <c r="CG44" s="77">
        <f t="shared" si="36"/>
        <v>504.29166666666669</v>
      </c>
      <c r="CH44" s="77">
        <f t="shared" si="13"/>
        <v>9223</v>
      </c>
      <c r="CI44" s="130">
        <f t="shared" si="37"/>
        <v>384.29166666666669</v>
      </c>
      <c r="CJ44" s="64">
        <v>3546</v>
      </c>
      <c r="CK44" s="56"/>
      <c r="CL44" s="52">
        <v>7.82</v>
      </c>
      <c r="CM44" s="53">
        <v>2790</v>
      </c>
      <c r="CN44" s="134"/>
      <c r="CO44" s="135">
        <v>4390</v>
      </c>
      <c r="CP44" s="53">
        <v>5300</v>
      </c>
      <c r="CQ44" s="52">
        <v>15.4</v>
      </c>
      <c r="CR44" s="52">
        <v>21.7</v>
      </c>
      <c r="CS44" s="53">
        <v>4802</v>
      </c>
      <c r="CT44" s="141">
        <f t="shared" si="86"/>
        <v>0.22996268615614698</v>
      </c>
      <c r="CU44" s="142">
        <f t="shared" si="38"/>
        <v>1.4173716864072194</v>
      </c>
      <c r="CV44" s="142">
        <f t="shared" si="39"/>
        <v>6.1231572990663317</v>
      </c>
      <c r="CW44" s="118">
        <f t="shared" si="40"/>
        <v>1.0205262165110554</v>
      </c>
      <c r="CX44" s="143">
        <f t="shared" si="87"/>
        <v>30774.988585107381</v>
      </c>
      <c r="CY44" s="144">
        <f t="shared" si="88"/>
        <v>0.67852660699969913</v>
      </c>
      <c r="CZ44" s="145">
        <f t="shared" si="89"/>
        <v>26362.928716121169</v>
      </c>
      <c r="DA44" s="146">
        <f t="shared" si="90"/>
        <v>0.78702290076335879</v>
      </c>
      <c r="DB44" s="64">
        <v>3517</v>
      </c>
      <c r="DC44" s="152"/>
      <c r="DD44" s="48">
        <v>7.79</v>
      </c>
      <c r="DE44" s="53">
        <v>2757</v>
      </c>
      <c r="DF44" s="153"/>
      <c r="DG44" s="53">
        <v>4361</v>
      </c>
      <c r="DH44" s="53">
        <v>5128</v>
      </c>
      <c r="DI44" s="52">
        <v>16.399999999999999</v>
      </c>
      <c r="DJ44" s="52">
        <v>25.1</v>
      </c>
      <c r="DK44" s="53">
        <v>7391</v>
      </c>
      <c r="DL44" s="141">
        <f t="shared" si="41"/>
        <v>0.35487699525187055</v>
      </c>
      <c r="DM44" s="142">
        <f t="shared" si="42"/>
        <v>1.429058856980381</v>
      </c>
      <c r="DN44" s="142">
        <f t="shared" si="43"/>
        <v>6.0730807165302565</v>
      </c>
      <c r="DO44" s="118">
        <f t="shared" si="14"/>
        <v>1.0121801194217095</v>
      </c>
      <c r="DP44" s="143">
        <f t="shared" si="44"/>
        <v>30523.303681281068</v>
      </c>
      <c r="DQ44" s="144">
        <f t="shared" si="45"/>
        <v>0.68232898046529411</v>
      </c>
      <c r="DR44" s="145">
        <f t="shared" si="46"/>
        <v>26147.326648222832</v>
      </c>
      <c r="DS44" s="146">
        <f t="shared" si="47"/>
        <v>0.78954198473282444</v>
      </c>
      <c r="DT44" s="53">
        <v>3554</v>
      </c>
      <c r="DU44" s="74"/>
      <c r="DV44" s="157">
        <v>7.79</v>
      </c>
      <c r="DW44" s="153">
        <v>2824</v>
      </c>
      <c r="DX44" s="53"/>
      <c r="DY44" s="153">
        <v>4283</v>
      </c>
      <c r="DZ44" s="153">
        <v>5628</v>
      </c>
      <c r="EA44" s="152">
        <v>14.9</v>
      </c>
      <c r="EB44" s="128">
        <v>24.2</v>
      </c>
      <c r="EC44" s="53">
        <v>7780</v>
      </c>
      <c r="ED44" s="141">
        <f t="shared" si="80"/>
        <v>0.37389604123951969</v>
      </c>
      <c r="EE44" s="142">
        <f t="shared" si="48"/>
        <v>1.4141812042768711</v>
      </c>
      <c r="EF44" s="142">
        <f t="shared" si="91"/>
        <v>6.1369715287314559</v>
      </c>
      <c r="EG44" s="118">
        <f t="shared" si="15"/>
        <v>1.0228285881219092</v>
      </c>
      <c r="EH44" s="143">
        <f t="shared" si="81"/>
        <v>30844.418903404297</v>
      </c>
      <c r="EI44" s="144">
        <f t="shared" si="82"/>
        <v>0.6746090100957528</v>
      </c>
      <c r="EJ44" s="145">
        <f t="shared" si="83"/>
        <v>26422.405148644848</v>
      </c>
      <c r="EK44" s="146">
        <f t="shared" si="84"/>
        <v>0.78442748091603054</v>
      </c>
      <c r="EL44" s="64">
        <v>3549</v>
      </c>
      <c r="EM44" s="56"/>
      <c r="EN44" s="52">
        <v>7.72</v>
      </c>
      <c r="EO44" s="53">
        <v>2713</v>
      </c>
      <c r="EP44" s="134"/>
      <c r="EQ44" s="135">
        <v>4306</v>
      </c>
      <c r="ER44" s="53">
        <v>6292</v>
      </c>
      <c r="ES44" s="52">
        <v>15.4</v>
      </c>
      <c r="ET44" s="52">
        <v>25.3</v>
      </c>
      <c r="EU44" s="53">
        <v>5702</v>
      </c>
      <c r="EV44" s="141">
        <f t="shared" si="50"/>
        <v>0.2693104882720076</v>
      </c>
      <c r="EW44" s="142">
        <f t="shared" si="51"/>
        <v>1.4161735700197238</v>
      </c>
      <c r="EX44" s="142">
        <f t="shared" si="52"/>
        <v>6.1283376351907535</v>
      </c>
      <c r="EY44" s="118">
        <f t="shared" si="16"/>
        <v>1.0213896058651255</v>
      </c>
      <c r="EZ44" s="143">
        <f t="shared" si="53"/>
        <v>30801.024954468729</v>
      </c>
      <c r="FA44" s="144">
        <f t="shared" si="54"/>
        <v>0.68739881175275408</v>
      </c>
      <c r="FB44" s="145">
        <f t="shared" si="55"/>
        <v>26385.232378317545</v>
      </c>
      <c r="FC44" s="146">
        <f t="shared" si="56"/>
        <v>0.79290076335877857</v>
      </c>
      <c r="FD44" s="64">
        <v>3615</v>
      </c>
      <c r="FE44" s="56"/>
      <c r="FF44" s="52">
        <v>7.76</v>
      </c>
      <c r="FG44" s="53">
        <v>2714</v>
      </c>
      <c r="FH44" s="134"/>
      <c r="FI44" s="135">
        <v>4323</v>
      </c>
      <c r="FJ44" s="53">
        <v>6820</v>
      </c>
      <c r="FK44" s="52">
        <v>17</v>
      </c>
      <c r="FL44" s="52">
        <v>30.7</v>
      </c>
      <c r="FM44" s="53">
        <v>7238</v>
      </c>
      <c r="FN44" s="141">
        <f t="shared" si="57"/>
        <v>0.33567201407642022</v>
      </c>
      <c r="FO44" s="142">
        <f t="shared" si="58"/>
        <v>1.3903181189488243</v>
      </c>
      <c r="FP44" s="142">
        <f t="shared" si="59"/>
        <v>6.2423050299280289</v>
      </c>
      <c r="FQ44" s="118">
        <f t="shared" si="17"/>
        <v>1.0403841716546716</v>
      </c>
      <c r="FR44" s="143">
        <f t="shared" si="60"/>
        <v>31373.825080418272</v>
      </c>
      <c r="FS44" s="144">
        <f t="shared" si="61"/>
        <v>0.68728358831440262</v>
      </c>
      <c r="FT44" s="145">
        <f t="shared" si="62"/>
        <v>26875.912946637909</v>
      </c>
      <c r="FU44" s="146">
        <f t="shared" si="63"/>
        <v>0.79282442748091597</v>
      </c>
      <c r="FV44" s="64">
        <v>3545</v>
      </c>
      <c r="FW44" s="73"/>
      <c r="FX44" s="52">
        <v>7.75</v>
      </c>
      <c r="FY44" s="53">
        <v>2914</v>
      </c>
      <c r="FZ44" s="134"/>
      <c r="GA44" s="135">
        <v>4309</v>
      </c>
      <c r="GB44" s="53">
        <v>5074</v>
      </c>
      <c r="GC44" s="52">
        <v>16</v>
      </c>
      <c r="GD44" s="52">
        <v>29.5</v>
      </c>
      <c r="GE44" s="53">
        <v>9128</v>
      </c>
      <c r="GF44" s="141">
        <f t="shared" si="64"/>
        <v>0.44665882231522758</v>
      </c>
      <c r="GG44" s="142">
        <f t="shared" si="65"/>
        <v>1.417771509167842</v>
      </c>
      <c r="GH44" s="142">
        <f t="shared" si="66"/>
        <v>6.1214305203581914</v>
      </c>
      <c r="GI44" s="118">
        <f t="shared" si="18"/>
        <v>1.0202384200596986</v>
      </c>
      <c r="GJ44" s="143">
        <f t="shared" si="67"/>
        <v>30766.30979532027</v>
      </c>
      <c r="GK44" s="144">
        <f t="shared" si="68"/>
        <v>0.66423890064413016</v>
      </c>
      <c r="GL44" s="145">
        <f t="shared" si="69"/>
        <v>26355.494162055707</v>
      </c>
      <c r="GM44" s="146">
        <f t="shared" si="70"/>
        <v>0.77755725190839697</v>
      </c>
      <c r="GN44" s="166">
        <v>2877</v>
      </c>
      <c r="GO44" s="97">
        <f t="shared" si="19"/>
        <v>2785.1393604051391</v>
      </c>
      <c r="GP44" s="53"/>
      <c r="GQ44" s="53"/>
      <c r="GR44" s="102">
        <f t="shared" si="20"/>
        <v>1</v>
      </c>
      <c r="GS44" s="53"/>
      <c r="GT44" s="102">
        <f t="shared" si="21"/>
        <v>1</v>
      </c>
      <c r="GU44" s="53"/>
      <c r="GV44" s="102"/>
      <c r="GW44" s="170"/>
      <c r="GX44" s="102"/>
      <c r="GY44" s="170"/>
      <c r="GZ44" s="102"/>
      <c r="HA44" s="102"/>
      <c r="HB44" s="102"/>
      <c r="HC44" s="102"/>
      <c r="HD44" s="102"/>
      <c r="HE44" s="177"/>
      <c r="HF44" s="178"/>
      <c r="HG44" s="102"/>
      <c r="HH44" s="177"/>
      <c r="HI44" s="64">
        <v>5504</v>
      </c>
      <c r="HJ44" s="53">
        <v>4526</v>
      </c>
      <c r="HK44" s="53">
        <v>4726</v>
      </c>
      <c r="HL44" s="77">
        <f t="shared" si="76"/>
        <v>1454</v>
      </c>
      <c r="HM44" s="77">
        <f t="shared" si="71"/>
        <v>23999.8</v>
      </c>
      <c r="HN44" s="52"/>
      <c r="HO44" s="183"/>
      <c r="HP44" s="53">
        <v>966</v>
      </c>
      <c r="HQ44" s="186"/>
      <c r="HR44" s="186"/>
      <c r="HS44" s="186"/>
      <c r="HT44" s="53">
        <v>4658</v>
      </c>
      <c r="HU44" s="153">
        <v>3008</v>
      </c>
      <c r="HV44" s="186"/>
      <c r="HW44" s="186"/>
      <c r="HX44" s="186"/>
      <c r="HY44" s="186"/>
      <c r="HZ44" s="189"/>
      <c r="IA44" s="128">
        <v>97</v>
      </c>
      <c r="IB44" s="190">
        <v>310</v>
      </c>
      <c r="IC44" s="191"/>
      <c r="ID44" s="191"/>
      <c r="IE44" s="192"/>
      <c r="IF44" s="192"/>
      <c r="IG44" s="192"/>
      <c r="IH44" s="97">
        <f t="shared" si="72"/>
        <v>36224.894999999997</v>
      </c>
      <c r="II44" s="97">
        <f t="shared" si="77"/>
        <v>3212.3863883452923</v>
      </c>
      <c r="IJ44" s="202">
        <f t="shared" si="78"/>
        <v>1.4752526370140886</v>
      </c>
      <c r="IK44" s="202">
        <f t="shared" si="85"/>
        <v>2.1775161133398564</v>
      </c>
      <c r="IL44" s="202">
        <f t="shared" si="22"/>
        <v>0.52105942772063707</v>
      </c>
      <c r="IM44" s="203"/>
      <c r="IN44" s="204">
        <f t="shared" si="23"/>
        <v>0.89224887035106015</v>
      </c>
      <c r="IO44" s="186"/>
      <c r="IP44" s="186"/>
      <c r="IQ44" s="153">
        <v>1822</v>
      </c>
      <c r="IR44" s="153"/>
      <c r="IS44" s="128"/>
      <c r="IT44" s="128"/>
      <c r="IU44" s="128"/>
      <c r="IV44" s="128"/>
      <c r="IW44" s="189"/>
      <c r="IX44" s="189">
        <v>0.21</v>
      </c>
      <c r="IY44" s="48"/>
      <c r="IZ44" s="52">
        <v>182</v>
      </c>
      <c r="JA44" s="128"/>
      <c r="JB44" s="128"/>
      <c r="JC44" s="128"/>
      <c r="JD44" s="97">
        <f t="shared" si="24"/>
        <v>4128.2700000000004</v>
      </c>
      <c r="JE44" s="210">
        <f t="shared" si="93"/>
        <v>0.84103026207103704</v>
      </c>
      <c r="JF44" s="210">
        <f t="shared" si="25"/>
        <v>0.36859553571428572</v>
      </c>
      <c r="JG44" s="210">
        <f t="shared" si="26"/>
        <v>7.7299193630086749E-2</v>
      </c>
      <c r="JH44" s="203"/>
      <c r="JI44" s="203">
        <f t="shared" si="27"/>
        <v>0.41290322580645167</v>
      </c>
      <c r="JJ44" s="212">
        <f t="shared" si="75"/>
        <v>2.469151880188833</v>
      </c>
      <c r="JK44" s="203">
        <f t="shared" si="28"/>
        <v>0.98610687022900767</v>
      </c>
      <c r="JL44" s="53">
        <v>4154</v>
      </c>
      <c r="JM44" s="213">
        <v>8.92</v>
      </c>
      <c r="JN44" s="214">
        <v>130</v>
      </c>
      <c r="JO44" s="213">
        <v>1.1599999999999999</v>
      </c>
      <c r="JP44" s="213">
        <v>1.78</v>
      </c>
      <c r="JQ44" s="213">
        <v>0.84</v>
      </c>
      <c r="JR44" s="214">
        <v>204</v>
      </c>
      <c r="JS44" s="213">
        <v>0.31</v>
      </c>
      <c r="JT44" s="222"/>
    </row>
    <row r="45" spans="1:280" s="25" customFormat="1" ht="15" customHeight="1">
      <c r="A45" s="50">
        <v>43462</v>
      </c>
      <c r="B45" s="51">
        <v>240</v>
      </c>
      <c r="C45" s="52">
        <v>240</v>
      </c>
      <c r="D45" s="53"/>
      <c r="E45" s="48"/>
      <c r="F45" s="53">
        <v>210</v>
      </c>
      <c r="G45" s="52">
        <v>2.0699999999999998</v>
      </c>
      <c r="H45" s="52">
        <v>2.5499999999999998</v>
      </c>
      <c r="I45" s="61">
        <v>52.7</v>
      </c>
      <c r="J45" s="64"/>
      <c r="K45" s="53">
        <v>1488</v>
      </c>
      <c r="L45" s="48">
        <v>5.25</v>
      </c>
      <c r="M45" s="53">
        <v>10652</v>
      </c>
      <c r="N45" s="53">
        <v>3219</v>
      </c>
      <c r="O45" s="65">
        <v>3.66</v>
      </c>
      <c r="P45" s="65">
        <v>2.46</v>
      </c>
      <c r="Q45" s="74">
        <v>22.3</v>
      </c>
      <c r="R45" s="70">
        <v>21.8</v>
      </c>
      <c r="S45" s="64">
        <v>8890</v>
      </c>
      <c r="T45" s="53">
        <v>7280</v>
      </c>
      <c r="U45" s="52">
        <v>2.46</v>
      </c>
      <c r="V45" s="52">
        <v>32</v>
      </c>
      <c r="W45" s="52">
        <v>12.7</v>
      </c>
      <c r="X45" s="52">
        <v>10.6</v>
      </c>
      <c r="Y45" s="53">
        <v>253</v>
      </c>
      <c r="Z45" s="53">
        <v>20112</v>
      </c>
      <c r="AA45" s="52"/>
      <c r="AB45" s="52"/>
      <c r="AC45" s="77">
        <f t="shared" si="29"/>
        <v>9143</v>
      </c>
      <c r="AD45" s="52"/>
      <c r="AE45" s="52"/>
      <c r="AF45" s="52"/>
      <c r="AG45" s="52"/>
      <c r="AH45" s="61"/>
      <c r="AI45" s="79"/>
      <c r="AJ45" s="52"/>
      <c r="AK45" s="52"/>
      <c r="AL45" s="48">
        <v>8.7799999999999994</v>
      </c>
      <c r="AM45" s="53">
        <v>156300</v>
      </c>
      <c r="AN45" s="52">
        <v>1.76</v>
      </c>
      <c r="AO45" s="52">
        <v>0.39</v>
      </c>
      <c r="AP45" s="53">
        <v>2145</v>
      </c>
      <c r="AQ45" s="83"/>
      <c r="AR45" s="86">
        <f t="shared" si="30"/>
        <v>13463</v>
      </c>
      <c r="AS45" s="53"/>
      <c r="AT45" s="87">
        <v>13463</v>
      </c>
      <c r="AU45" s="53">
        <f t="shared" si="92"/>
        <v>12249</v>
      </c>
      <c r="AV45" s="53">
        <v>487</v>
      </c>
      <c r="AW45" s="53">
        <v>240</v>
      </c>
      <c r="AX45" s="53">
        <v>487</v>
      </c>
      <c r="AY45" s="95">
        <v>0</v>
      </c>
      <c r="AZ45" s="96">
        <v>4.93</v>
      </c>
      <c r="BA45" s="53">
        <v>4478</v>
      </c>
      <c r="BB45" s="52">
        <v>62</v>
      </c>
      <c r="BC45" s="53">
        <v>12820</v>
      </c>
      <c r="BD45" s="97">
        <f t="shared" si="0"/>
        <v>9916.1236000000008</v>
      </c>
      <c r="BE45" s="102">
        <f t="shared" si="1"/>
        <v>0.77348858034321377</v>
      </c>
      <c r="BF45" s="53">
        <v>6004</v>
      </c>
      <c r="BG45" s="97">
        <f t="shared" si="2"/>
        <v>6406.268</v>
      </c>
      <c r="BH45" s="102">
        <f t="shared" si="3"/>
        <v>0.49970889235569421</v>
      </c>
      <c r="BI45" s="53">
        <v>619</v>
      </c>
      <c r="BJ45" s="97">
        <f t="shared" si="4"/>
        <v>1217.5730000000001</v>
      </c>
      <c r="BK45" s="102">
        <f t="shared" si="5"/>
        <v>9.4974492979719202E-2</v>
      </c>
      <c r="BL45" s="103">
        <v>517</v>
      </c>
      <c r="BM45" s="97">
        <f t="shared" si="6"/>
        <v>747.06500000000005</v>
      </c>
      <c r="BN45" s="102">
        <f t="shared" si="7"/>
        <v>5.8273400936037445E-2</v>
      </c>
      <c r="BO45" s="53">
        <v>740</v>
      </c>
      <c r="BP45" s="97">
        <f t="shared" si="8"/>
        <v>1522.9199999999998</v>
      </c>
      <c r="BQ45" s="102">
        <f t="shared" si="9"/>
        <v>0.11879251170046801</v>
      </c>
      <c r="BR45" s="53">
        <v>13.4</v>
      </c>
      <c r="BS45" s="105">
        <f t="shared" si="10"/>
        <v>22.297599999999999</v>
      </c>
      <c r="BT45" s="102">
        <f t="shared" si="11"/>
        <v>1.045241809672387E-3</v>
      </c>
      <c r="BU45" s="52">
        <v>8.2100000000000009</v>
      </c>
      <c r="BV45" s="48">
        <v>8.26</v>
      </c>
      <c r="BW45" s="61">
        <v>149</v>
      </c>
      <c r="BX45" s="117">
        <f t="shared" si="32"/>
        <v>157032.18</v>
      </c>
      <c r="BY45" s="118">
        <f t="shared" si="33"/>
        <v>1.0468811999999998</v>
      </c>
      <c r="BZ45" s="120">
        <v>47.5</v>
      </c>
      <c r="CA45" s="51"/>
      <c r="CB45" s="52">
        <v>6.06</v>
      </c>
      <c r="CC45" s="129">
        <v>8623</v>
      </c>
      <c r="CD45" s="77">
        <f t="shared" si="34"/>
        <v>8601.8043508511528</v>
      </c>
      <c r="CE45" s="77">
        <f t="shared" si="12"/>
        <v>21559</v>
      </c>
      <c r="CF45" s="77">
        <f t="shared" si="35"/>
        <v>12249</v>
      </c>
      <c r="CG45" s="77">
        <f t="shared" si="36"/>
        <v>510.375</v>
      </c>
      <c r="CH45" s="77">
        <f t="shared" si="13"/>
        <v>9310</v>
      </c>
      <c r="CI45" s="130">
        <f t="shared" si="37"/>
        <v>387.91666666666669</v>
      </c>
      <c r="CJ45" s="64">
        <v>3501</v>
      </c>
      <c r="CK45" s="56"/>
      <c r="CL45" s="52">
        <v>7.68</v>
      </c>
      <c r="CM45" s="53">
        <v>2735</v>
      </c>
      <c r="CN45" s="134"/>
      <c r="CO45" s="135">
        <v>4530</v>
      </c>
      <c r="CP45" s="53">
        <v>5632</v>
      </c>
      <c r="CQ45" s="52">
        <v>15.6</v>
      </c>
      <c r="CR45" s="52">
        <v>23.7</v>
      </c>
      <c r="CS45" s="53">
        <v>4967</v>
      </c>
      <c r="CT45" s="141">
        <f t="shared" si="86"/>
        <v>0.24182458093469211</v>
      </c>
      <c r="CU45" s="142">
        <f t="shared" si="38"/>
        <v>1.435589831476721</v>
      </c>
      <c r="CV45" s="142">
        <f t="shared" si="39"/>
        <v>5.991825911725007</v>
      </c>
      <c r="CW45" s="118">
        <f t="shared" si="40"/>
        <v>0.99863765195416787</v>
      </c>
      <c r="CX45" s="143">
        <f t="shared" si="87"/>
        <v>30114.917032329886</v>
      </c>
      <c r="CY45" s="144">
        <f t="shared" si="88"/>
        <v>0.68204345408886558</v>
      </c>
      <c r="CZ45" s="145">
        <f t="shared" si="89"/>
        <v>25500.703287722063</v>
      </c>
      <c r="DA45" s="146">
        <f t="shared" si="90"/>
        <v>0.78666146645865831</v>
      </c>
      <c r="DB45" s="64">
        <v>3584</v>
      </c>
      <c r="DC45" s="152"/>
      <c r="DD45" s="48">
        <v>7.45</v>
      </c>
      <c r="DE45" s="53">
        <v>2685</v>
      </c>
      <c r="DF45" s="153"/>
      <c r="DG45" s="53">
        <v>4558</v>
      </c>
      <c r="DH45" s="53">
        <v>5023</v>
      </c>
      <c r="DI45" s="52">
        <v>16.7</v>
      </c>
      <c r="DJ45" s="52">
        <v>22.2</v>
      </c>
      <c r="DK45" s="53">
        <v>7839</v>
      </c>
      <c r="DL45" s="141">
        <f t="shared" si="41"/>
        <v>0.36966254965456447</v>
      </c>
      <c r="DM45" s="142">
        <f t="shared" si="42"/>
        <v>1.40234375</v>
      </c>
      <c r="DN45" s="142">
        <f t="shared" si="43"/>
        <v>6.133877197264332</v>
      </c>
      <c r="DO45" s="118">
        <f t="shared" si="14"/>
        <v>1.0223128662107219</v>
      </c>
      <c r="DP45" s="143">
        <f t="shared" si="44"/>
        <v>30828.866793450532</v>
      </c>
      <c r="DQ45" s="144">
        <f t="shared" si="45"/>
        <v>0.68785618801777115</v>
      </c>
      <c r="DR45" s="145">
        <f t="shared" si="46"/>
        <v>26105.261520478685</v>
      </c>
      <c r="DS45" s="146">
        <f t="shared" si="47"/>
        <v>0.79056162246489858</v>
      </c>
      <c r="DT45" s="53">
        <v>3554</v>
      </c>
      <c r="DU45" s="74"/>
      <c r="DV45" s="157">
        <v>7.28</v>
      </c>
      <c r="DW45" s="153">
        <v>2824</v>
      </c>
      <c r="DX45" s="53"/>
      <c r="DY45" s="153">
        <v>4378</v>
      </c>
      <c r="DZ45" s="153">
        <v>5634</v>
      </c>
      <c r="EA45" s="152">
        <v>46.4</v>
      </c>
      <c r="EB45" s="128">
        <v>22.6</v>
      </c>
      <c r="EC45" s="53">
        <v>7924</v>
      </c>
      <c r="ED45" s="141">
        <f t="shared" si="80"/>
        <v>0.38589061082840392</v>
      </c>
      <c r="EE45" s="142">
        <f t="shared" si="48"/>
        <v>1.4141812042768711</v>
      </c>
      <c r="EF45" s="142">
        <f t="shared" si="91"/>
        <v>6.0825333591175879</v>
      </c>
      <c r="EG45" s="118">
        <f t="shared" si="15"/>
        <v>1.0137555598529313</v>
      </c>
      <c r="EH45" s="143">
        <f t="shared" si="81"/>
        <v>30570.812662924996</v>
      </c>
      <c r="EI45" s="144">
        <f t="shared" si="82"/>
        <v>0.67169678769541374</v>
      </c>
      <c r="EJ45" s="145">
        <f t="shared" si="83"/>
        <v>25886.746496590753</v>
      </c>
      <c r="EK45" s="146">
        <f t="shared" si="84"/>
        <v>0.77971918876755075</v>
      </c>
      <c r="EL45" s="64">
        <v>3554</v>
      </c>
      <c r="EM45" s="56"/>
      <c r="EN45" s="52">
        <v>7.77</v>
      </c>
      <c r="EO45" s="53">
        <v>2741</v>
      </c>
      <c r="EP45" s="134"/>
      <c r="EQ45" s="135">
        <v>4413</v>
      </c>
      <c r="ER45" s="53">
        <v>6123</v>
      </c>
      <c r="ES45" s="52">
        <v>17</v>
      </c>
      <c r="ET45" s="52">
        <v>21.4</v>
      </c>
      <c r="EU45" s="53">
        <v>5769</v>
      </c>
      <c r="EV45" s="141">
        <f t="shared" si="50"/>
        <v>0.27696563832312326</v>
      </c>
      <c r="EW45" s="142">
        <f t="shared" si="51"/>
        <v>1.4141812042768711</v>
      </c>
      <c r="EX45" s="142">
        <f t="shared" si="52"/>
        <v>6.0825333591175879</v>
      </c>
      <c r="EY45" s="118">
        <f t="shared" si="16"/>
        <v>1.0137555598529313</v>
      </c>
      <c r="EZ45" s="143">
        <f t="shared" si="53"/>
        <v>30570.812662924996</v>
      </c>
      <c r="FA45" s="144">
        <f t="shared" si="54"/>
        <v>0.68134592601739696</v>
      </c>
      <c r="FB45" s="145">
        <f t="shared" si="55"/>
        <v>25886.746496590753</v>
      </c>
      <c r="FC45" s="146">
        <f t="shared" si="56"/>
        <v>0.78619344773790956</v>
      </c>
      <c r="FD45" s="64">
        <v>3647</v>
      </c>
      <c r="FE45" s="56"/>
      <c r="FF45" s="52">
        <v>7.42</v>
      </c>
      <c r="FG45" s="53">
        <v>2654</v>
      </c>
      <c r="FH45" s="134"/>
      <c r="FI45" s="135">
        <v>4375</v>
      </c>
      <c r="FJ45" s="53">
        <v>6022</v>
      </c>
      <c r="FK45" s="52">
        <v>17.899999999999999</v>
      </c>
      <c r="FL45" s="52">
        <v>23.5</v>
      </c>
      <c r="FM45" s="53">
        <v>7992</v>
      </c>
      <c r="FN45" s="141">
        <f t="shared" si="57"/>
        <v>0.36843683054218895</v>
      </c>
      <c r="FO45" s="142">
        <f t="shared" si="58"/>
        <v>1.3781190019193859</v>
      </c>
      <c r="FP45" s="142">
        <f t="shared" si="59"/>
        <v>6.2416992573724945</v>
      </c>
      <c r="FQ45" s="118">
        <f t="shared" si="17"/>
        <v>1.0402832095620824</v>
      </c>
      <c r="FR45" s="143">
        <f t="shared" si="60"/>
        <v>31370.780467554156</v>
      </c>
      <c r="FS45" s="144">
        <f t="shared" si="61"/>
        <v>0.69146008305369266</v>
      </c>
      <c r="FT45" s="145">
        <f t="shared" si="62"/>
        <v>26564.143070643349</v>
      </c>
      <c r="FU45" s="146">
        <f t="shared" si="63"/>
        <v>0.79297971918876753</v>
      </c>
      <c r="FV45" s="64">
        <v>3719</v>
      </c>
      <c r="FW45" s="73"/>
      <c r="FX45" s="52">
        <v>7.83</v>
      </c>
      <c r="FY45" s="53">
        <v>2832</v>
      </c>
      <c r="FZ45" s="134"/>
      <c r="GA45" s="135">
        <v>4317</v>
      </c>
      <c r="GB45" s="53">
        <v>5075</v>
      </c>
      <c r="GC45" s="52">
        <v>16.7</v>
      </c>
      <c r="GD45" s="52">
        <v>23.8</v>
      </c>
      <c r="GE45" s="53">
        <v>10323</v>
      </c>
      <c r="GF45" s="141">
        <f t="shared" si="64"/>
        <v>0.48108150632791286</v>
      </c>
      <c r="GG45" s="142">
        <f t="shared" si="65"/>
        <v>1.3514385587523527</v>
      </c>
      <c r="GH45" s="142">
        <f t="shared" si="66"/>
        <v>6.3649244689246798</v>
      </c>
      <c r="GI45" s="118">
        <f t="shared" si="18"/>
        <v>1.06082074482078</v>
      </c>
      <c r="GJ45" s="143">
        <f t="shared" si="67"/>
        <v>31990.11038081544</v>
      </c>
      <c r="GK45" s="144">
        <f t="shared" si="68"/>
        <v>0.67076675026678889</v>
      </c>
      <c r="GL45" s="145">
        <f t="shared" si="69"/>
        <v>27088.57912797439</v>
      </c>
      <c r="GM45" s="146">
        <f t="shared" si="70"/>
        <v>0.77909516380655219</v>
      </c>
      <c r="GN45" s="166">
        <v>3052</v>
      </c>
      <c r="GO45" s="97">
        <f t="shared" si="19"/>
        <v>2745.3792383691266</v>
      </c>
      <c r="GP45" s="53"/>
      <c r="GQ45" s="53"/>
      <c r="GR45" s="102">
        <f t="shared" si="20"/>
        <v>1</v>
      </c>
      <c r="GS45" s="53"/>
      <c r="GT45" s="102">
        <f t="shared" si="21"/>
        <v>1</v>
      </c>
      <c r="GU45" s="53"/>
      <c r="GV45" s="102"/>
      <c r="GW45" s="170"/>
      <c r="GX45" s="102"/>
      <c r="GY45" s="170"/>
      <c r="GZ45" s="102"/>
      <c r="HA45" s="102"/>
      <c r="HB45" s="102"/>
      <c r="HC45" s="102"/>
      <c r="HD45" s="102"/>
      <c r="HE45" s="177"/>
      <c r="HF45" s="178"/>
      <c r="HG45" s="102"/>
      <c r="HH45" s="177"/>
      <c r="HI45" s="64">
        <v>5338</v>
      </c>
      <c r="HJ45" s="53">
        <v>2524</v>
      </c>
      <c r="HK45" s="53">
        <v>4916</v>
      </c>
      <c r="HL45" s="77">
        <f t="shared" si="76"/>
        <v>1454</v>
      </c>
      <c r="HM45" s="77">
        <f t="shared" si="71"/>
        <v>15563.48</v>
      </c>
      <c r="HN45" s="52"/>
      <c r="HO45" s="183"/>
      <c r="HP45" s="53">
        <v>950</v>
      </c>
      <c r="HQ45" s="186"/>
      <c r="HR45" s="186"/>
      <c r="HS45" s="186"/>
      <c r="HT45" s="53">
        <v>3634</v>
      </c>
      <c r="HU45" s="153">
        <v>3584</v>
      </c>
      <c r="HV45" s="186"/>
      <c r="HW45" s="186"/>
      <c r="HX45" s="186"/>
      <c r="HY45" s="186"/>
      <c r="HZ45" s="189">
        <v>97</v>
      </c>
      <c r="IA45" s="128"/>
      <c r="IB45" s="190">
        <v>328</v>
      </c>
      <c r="IC45" s="191"/>
      <c r="ID45" s="191">
        <v>563</v>
      </c>
      <c r="IE45" s="192">
        <v>1.7</v>
      </c>
      <c r="IF45" s="192">
        <v>0.79</v>
      </c>
      <c r="IG45" s="192">
        <v>1.29</v>
      </c>
      <c r="IH45" s="97">
        <f t="shared" si="72"/>
        <v>38765.248</v>
      </c>
      <c r="II45" s="97">
        <f t="shared" si="77"/>
        <v>2780.2659398981568</v>
      </c>
      <c r="IJ45" s="202">
        <f t="shared" si="78"/>
        <v>1.459534408523681</v>
      </c>
      <c r="IK45" s="202">
        <f t="shared" si="85"/>
        <v>1.904899208721222</v>
      </c>
      <c r="IL45" s="202">
        <f t="shared" si="22"/>
        <v>0.70719368171013208</v>
      </c>
      <c r="IM45" s="203"/>
      <c r="IN45" s="204">
        <f t="shared" si="23"/>
        <v>0.89252948885976413</v>
      </c>
      <c r="IO45" s="186"/>
      <c r="IP45" s="186"/>
      <c r="IQ45" s="153">
        <v>856</v>
      </c>
      <c r="IR45" s="153"/>
      <c r="IS45" s="128"/>
      <c r="IT45" s="128"/>
      <c r="IU45" s="128"/>
      <c r="IV45" s="128"/>
      <c r="IW45" s="189">
        <v>0.35</v>
      </c>
      <c r="IX45" s="189"/>
      <c r="IY45" s="48"/>
      <c r="IZ45" s="52">
        <v>182</v>
      </c>
      <c r="JA45" s="128">
        <v>1.62</v>
      </c>
      <c r="JB45" s="128">
        <v>0.56999999999999995</v>
      </c>
      <c r="JC45" s="128">
        <v>185</v>
      </c>
      <c r="JD45" s="97">
        <f t="shared" si="24"/>
        <v>4415.8639999999996</v>
      </c>
      <c r="JE45" s="210">
        <f t="shared" si="93"/>
        <v>0.83190967837777607</v>
      </c>
      <c r="JF45" s="210">
        <f t="shared" si="25"/>
        <v>0.39427357142857145</v>
      </c>
      <c r="JG45" s="210">
        <f t="shared" si="26"/>
        <v>0.1874650457828714</v>
      </c>
      <c r="JH45" s="203"/>
      <c r="JI45" s="203">
        <f t="shared" si="27"/>
        <v>0.44512195121951215</v>
      </c>
      <c r="JJ45" s="212">
        <f t="shared" si="75"/>
        <v>2.469151880188833</v>
      </c>
      <c r="JK45" s="203">
        <f t="shared" si="28"/>
        <v>0.9858034321372855</v>
      </c>
      <c r="JL45" s="53">
        <v>4113</v>
      </c>
      <c r="JM45" s="213">
        <v>8.7899999999999991</v>
      </c>
      <c r="JN45" s="214">
        <v>54</v>
      </c>
      <c r="JO45" s="213"/>
      <c r="JP45" s="213">
        <v>1.7</v>
      </c>
      <c r="JQ45" s="213">
        <v>0.99</v>
      </c>
      <c r="JR45" s="214">
        <v>213</v>
      </c>
      <c r="JS45" s="213">
        <v>0.4</v>
      </c>
      <c r="JT45" s="222"/>
    </row>
    <row r="46" spans="1:280" s="25" customFormat="1" ht="15" customHeight="1">
      <c r="A46" s="50">
        <v>43463</v>
      </c>
      <c r="B46" s="51">
        <v>240</v>
      </c>
      <c r="C46" s="52">
        <v>240</v>
      </c>
      <c r="D46" s="53">
        <v>41409</v>
      </c>
      <c r="E46" s="48">
        <v>6.76</v>
      </c>
      <c r="F46" s="53"/>
      <c r="G46" s="52"/>
      <c r="H46" s="52"/>
      <c r="I46" s="61">
        <v>52.3</v>
      </c>
      <c r="J46" s="64"/>
      <c r="K46" s="53">
        <v>1518</v>
      </c>
      <c r="L46" s="48">
        <v>7.08</v>
      </c>
      <c r="M46" s="53">
        <v>9940</v>
      </c>
      <c r="N46" s="53">
        <v>3315</v>
      </c>
      <c r="O46" s="65">
        <v>4.57</v>
      </c>
      <c r="P46" s="65">
        <v>7.18</v>
      </c>
      <c r="Q46" s="74">
        <v>72.7</v>
      </c>
      <c r="R46" s="70">
        <v>28.8</v>
      </c>
      <c r="S46" s="64">
        <v>8690</v>
      </c>
      <c r="T46" s="53">
        <v>9110</v>
      </c>
      <c r="U46" s="52">
        <v>3.4</v>
      </c>
      <c r="V46" s="52">
        <v>20.6</v>
      </c>
      <c r="W46" s="52">
        <v>8.1199999999999992</v>
      </c>
      <c r="X46" s="52">
        <v>7.47</v>
      </c>
      <c r="Y46" s="53">
        <v>186</v>
      </c>
      <c r="Z46" s="53">
        <v>20378</v>
      </c>
      <c r="AA46" s="52">
        <v>3.06</v>
      </c>
      <c r="AB46" s="52"/>
      <c r="AC46" s="77">
        <f t="shared" si="29"/>
        <v>8876</v>
      </c>
      <c r="AD46" s="52"/>
      <c r="AE46" s="52"/>
      <c r="AF46" s="52"/>
      <c r="AG46" s="52"/>
      <c r="AH46" s="61"/>
      <c r="AI46" s="79"/>
      <c r="AJ46" s="52"/>
      <c r="AK46" s="52"/>
      <c r="AL46" s="48">
        <v>8.2899999999999991</v>
      </c>
      <c r="AM46" s="53">
        <v>196764</v>
      </c>
      <c r="AN46" s="52">
        <v>11</v>
      </c>
      <c r="AO46" s="52">
        <v>1.5</v>
      </c>
      <c r="AP46" s="53">
        <v>2603</v>
      </c>
      <c r="AQ46" s="83"/>
      <c r="AR46" s="86">
        <f t="shared" si="30"/>
        <v>13101</v>
      </c>
      <c r="AS46" s="53"/>
      <c r="AT46" s="87">
        <v>13101</v>
      </c>
      <c r="AU46" s="53">
        <f t="shared" si="92"/>
        <v>11969</v>
      </c>
      <c r="AV46" s="53">
        <v>446</v>
      </c>
      <c r="AW46" s="53">
        <v>240</v>
      </c>
      <c r="AX46" s="53">
        <v>446</v>
      </c>
      <c r="AY46" s="95">
        <v>0</v>
      </c>
      <c r="AZ46" s="96">
        <v>4.93</v>
      </c>
      <c r="BA46" s="53">
        <v>4478</v>
      </c>
      <c r="BB46" s="52">
        <v>62</v>
      </c>
      <c r="BC46" s="53">
        <v>13080</v>
      </c>
      <c r="BD46" s="97">
        <f t="shared" si="0"/>
        <v>9080.8258000000005</v>
      </c>
      <c r="BE46" s="102">
        <f t="shared" si="1"/>
        <v>0.69425273700305812</v>
      </c>
      <c r="BF46" s="53">
        <v>5336</v>
      </c>
      <c r="BG46" s="97">
        <f t="shared" si="2"/>
        <v>5693.5119999999997</v>
      </c>
      <c r="BH46" s="102">
        <f t="shared" si="3"/>
        <v>0.43528379204892964</v>
      </c>
      <c r="BI46" s="53">
        <v>555</v>
      </c>
      <c r="BJ46" s="97">
        <f t="shared" si="4"/>
        <v>1091.6849999999999</v>
      </c>
      <c r="BK46" s="102">
        <f t="shared" si="5"/>
        <v>8.3462155963302753E-2</v>
      </c>
      <c r="BL46" s="103">
        <v>562</v>
      </c>
      <c r="BM46" s="97">
        <f t="shared" si="6"/>
        <v>812.09</v>
      </c>
      <c r="BN46" s="102">
        <f t="shared" si="7"/>
        <v>6.2086391437308874E-2</v>
      </c>
      <c r="BO46" s="53">
        <v>711</v>
      </c>
      <c r="BP46" s="97">
        <f t="shared" si="8"/>
        <v>1463.2379999999998</v>
      </c>
      <c r="BQ46" s="102">
        <f t="shared" si="9"/>
        <v>0.1118683486238532</v>
      </c>
      <c r="BR46" s="53">
        <v>12.2</v>
      </c>
      <c r="BS46" s="105">
        <f t="shared" si="10"/>
        <v>20.300799999999999</v>
      </c>
      <c r="BT46" s="102">
        <f t="shared" si="11"/>
        <v>9.3272171253822619E-4</v>
      </c>
      <c r="BU46" s="52">
        <v>9.2100000000000009</v>
      </c>
      <c r="BV46" s="48">
        <v>9.26</v>
      </c>
      <c r="BW46" s="61">
        <v>150</v>
      </c>
      <c r="BX46" s="117">
        <f t="shared" si="32"/>
        <v>156554.51999999999</v>
      </c>
      <c r="BY46" s="118">
        <f t="shared" si="33"/>
        <v>1.0436968</v>
      </c>
      <c r="BZ46" s="120">
        <v>47.7</v>
      </c>
      <c r="CA46" s="51"/>
      <c r="CB46" s="52">
        <v>6.52</v>
      </c>
      <c r="CC46" s="129">
        <v>6562</v>
      </c>
      <c r="CD46" s="77">
        <f t="shared" si="34"/>
        <v>8704.0569410202916</v>
      </c>
      <c r="CE46" s="77">
        <f t="shared" si="12"/>
        <v>21092</v>
      </c>
      <c r="CF46" s="77">
        <f t="shared" si="35"/>
        <v>11969</v>
      </c>
      <c r="CG46" s="77">
        <f t="shared" si="36"/>
        <v>498.70833333333331</v>
      </c>
      <c r="CH46" s="77">
        <f t="shared" si="13"/>
        <v>9123</v>
      </c>
      <c r="CI46" s="130">
        <f t="shared" si="37"/>
        <v>380.125</v>
      </c>
      <c r="CJ46" s="64">
        <v>3441</v>
      </c>
      <c r="CK46" s="56"/>
      <c r="CL46" s="52">
        <v>7.48</v>
      </c>
      <c r="CM46" s="53">
        <v>3215</v>
      </c>
      <c r="CN46" s="134"/>
      <c r="CO46" s="135">
        <v>4266</v>
      </c>
      <c r="CP46" s="53">
        <v>4522</v>
      </c>
      <c r="CQ46" s="52">
        <v>17.3</v>
      </c>
      <c r="CR46" s="52">
        <v>32.299999999999997</v>
      </c>
      <c r="CS46" s="53">
        <v>3983</v>
      </c>
      <c r="CT46" s="141">
        <f t="shared" si="86"/>
        <v>0.21087636063866061</v>
      </c>
      <c r="CU46" s="142">
        <f t="shared" si="38"/>
        <v>1.4606219122348154</v>
      </c>
      <c r="CV46" s="142">
        <f t="shared" si="39"/>
        <v>5.9591444357442951</v>
      </c>
      <c r="CW46" s="118">
        <f t="shared" si="40"/>
        <v>0.99319073929071588</v>
      </c>
      <c r="CX46" s="143">
        <f t="shared" si="87"/>
        <v>29950.659934050826</v>
      </c>
      <c r="CY46" s="144">
        <f t="shared" si="88"/>
        <v>0.63063201197037011</v>
      </c>
      <c r="CZ46" s="145">
        <f t="shared" si="89"/>
        <v>25540.68382893988</v>
      </c>
      <c r="DA46" s="146">
        <f t="shared" si="90"/>
        <v>0.75420489296636084</v>
      </c>
      <c r="DB46" s="64">
        <v>3414</v>
      </c>
      <c r="DC46" s="152"/>
      <c r="DD46" s="48">
        <v>7.79</v>
      </c>
      <c r="DE46" s="53">
        <v>3043</v>
      </c>
      <c r="DF46" s="153"/>
      <c r="DG46" s="53">
        <v>4248</v>
      </c>
      <c r="DH46" s="53">
        <v>5476</v>
      </c>
      <c r="DI46" s="52">
        <v>18.2</v>
      </c>
      <c r="DJ46" s="52">
        <v>37.200000000000003</v>
      </c>
      <c r="DK46" s="53">
        <v>5722</v>
      </c>
      <c r="DL46" s="141">
        <f t="shared" si="41"/>
        <v>0.29606482560259589</v>
      </c>
      <c r="DM46" s="142">
        <f t="shared" si="42"/>
        <v>1.472173403632103</v>
      </c>
      <c r="DN46" s="142">
        <f t="shared" si="43"/>
        <v>5.9123856738247653</v>
      </c>
      <c r="DO46" s="118">
        <f t="shared" si="14"/>
        <v>0.98539761230412759</v>
      </c>
      <c r="DP46" s="143">
        <f t="shared" si="44"/>
        <v>29715.650396643272</v>
      </c>
      <c r="DQ46" s="144">
        <f t="shared" si="45"/>
        <v>0.65039291210756955</v>
      </c>
      <c r="DR46" s="145">
        <f t="shared" si="46"/>
        <v>25340.277417030153</v>
      </c>
      <c r="DS46" s="146">
        <f t="shared" si="47"/>
        <v>0.76735474006116211</v>
      </c>
      <c r="DT46" s="53">
        <v>3436</v>
      </c>
      <c r="DU46" s="74"/>
      <c r="DV46" s="157">
        <v>7.41</v>
      </c>
      <c r="DW46" s="153">
        <v>3108</v>
      </c>
      <c r="DX46" s="53"/>
      <c r="DY46" s="153">
        <v>4046</v>
      </c>
      <c r="DZ46" s="153">
        <v>5388</v>
      </c>
      <c r="EA46" s="152">
        <v>16.2</v>
      </c>
      <c r="EB46" s="128">
        <v>34.5</v>
      </c>
      <c r="EC46" s="53">
        <v>6638</v>
      </c>
      <c r="ED46" s="141">
        <f t="shared" si="80"/>
        <v>0.34522478517608274</v>
      </c>
      <c r="EE46" s="142">
        <f t="shared" si="48"/>
        <v>1.4627473806752038</v>
      </c>
      <c r="EF46" s="142">
        <f t="shared" si="91"/>
        <v>5.9504854057591965</v>
      </c>
      <c r="EG46" s="118">
        <f t="shared" si="15"/>
        <v>0.99174756762653271</v>
      </c>
      <c r="EH46" s="143">
        <f t="shared" si="81"/>
        <v>29907.139649345721</v>
      </c>
      <c r="EI46" s="144">
        <f t="shared" si="82"/>
        <v>0.64292513007897678</v>
      </c>
      <c r="EJ46" s="145">
        <f t="shared" si="83"/>
        <v>25503.571530438076</v>
      </c>
      <c r="EK46" s="146">
        <f t="shared" si="84"/>
        <v>0.76238532110091739</v>
      </c>
      <c r="EL46" s="64">
        <v>3451</v>
      </c>
      <c r="EM46" s="56"/>
      <c r="EN46" s="52">
        <v>7.81</v>
      </c>
      <c r="EO46" s="53">
        <v>2869</v>
      </c>
      <c r="EP46" s="134"/>
      <c r="EQ46" s="135">
        <v>4065</v>
      </c>
      <c r="ER46" s="53">
        <v>4962</v>
      </c>
      <c r="ES46" s="52">
        <v>17.5</v>
      </c>
      <c r="ET46" s="52">
        <v>31.3</v>
      </c>
      <c r="EU46" s="53">
        <v>4851</v>
      </c>
      <c r="EV46" s="141">
        <f t="shared" si="50"/>
        <v>0.24090245003483951</v>
      </c>
      <c r="EW46" s="142">
        <f t="shared" si="51"/>
        <v>1.4563894523326573</v>
      </c>
      <c r="EX46" s="142">
        <f t="shared" si="52"/>
        <v>5.9764624957144896</v>
      </c>
      <c r="EY46" s="118">
        <f t="shared" si="16"/>
        <v>0.99607708261908157</v>
      </c>
      <c r="EZ46" s="143">
        <f t="shared" si="53"/>
        <v>30037.700503461027</v>
      </c>
      <c r="FA46" s="144">
        <f t="shared" si="54"/>
        <v>0.67038359015334115</v>
      </c>
      <c r="FB46" s="145">
        <f t="shared" si="55"/>
        <v>25614.908425943482</v>
      </c>
      <c r="FC46" s="146">
        <f t="shared" si="56"/>
        <v>0.78065749235474002</v>
      </c>
      <c r="FD46" s="64">
        <v>3664</v>
      </c>
      <c r="FE46" s="56"/>
      <c r="FF46" s="52">
        <v>7.29</v>
      </c>
      <c r="FG46" s="53">
        <v>2776</v>
      </c>
      <c r="FH46" s="134"/>
      <c r="FI46" s="135">
        <v>4015</v>
      </c>
      <c r="FJ46" s="53">
        <v>4502</v>
      </c>
      <c r="FK46" s="52">
        <v>17.600000000000001</v>
      </c>
      <c r="FL46" s="52">
        <v>34.1</v>
      </c>
      <c r="FM46" s="53">
        <v>6517</v>
      </c>
      <c r="FN46" s="141">
        <f t="shared" si="57"/>
        <v>0.300040506178749</v>
      </c>
      <c r="FO46" s="142">
        <f t="shared" si="58"/>
        <v>1.3717248908296944</v>
      </c>
      <c r="FP46" s="142">
        <f t="shared" si="59"/>
        <v>6.3453371730796553</v>
      </c>
      <c r="FQ46" s="118">
        <f t="shared" si="17"/>
        <v>1.057556195513276</v>
      </c>
      <c r="FR46" s="143">
        <f t="shared" si="60"/>
        <v>31891.664631898348</v>
      </c>
      <c r="FS46" s="144">
        <f t="shared" si="61"/>
        <v>0.68106826290194322</v>
      </c>
      <c r="FT46" s="145">
        <f t="shared" si="62"/>
        <v>27195.892342120234</v>
      </c>
      <c r="FU46" s="146">
        <f t="shared" si="63"/>
        <v>0.7877675840978593</v>
      </c>
      <c r="FV46" s="64">
        <v>3686</v>
      </c>
      <c r="FW46" s="73"/>
      <c r="FX46" s="52">
        <v>7.82</v>
      </c>
      <c r="FY46" s="53">
        <v>2953</v>
      </c>
      <c r="FZ46" s="134"/>
      <c r="GA46" s="135">
        <v>4044</v>
      </c>
      <c r="GB46" s="53">
        <v>5902</v>
      </c>
      <c r="GC46" s="52">
        <v>17.899999999999999</v>
      </c>
      <c r="GD46" s="52">
        <v>37</v>
      </c>
      <c r="GE46" s="53">
        <v>7698</v>
      </c>
      <c r="GF46" s="141">
        <f t="shared" si="64"/>
        <v>0.36314068488512746</v>
      </c>
      <c r="GG46" s="142">
        <f t="shared" si="65"/>
        <v>1.363537710255019</v>
      </c>
      <c r="GH46" s="142">
        <f t="shared" si="66"/>
        <v>6.3834369050140864</v>
      </c>
      <c r="GI46" s="118">
        <f t="shared" si="18"/>
        <v>1.0639061508356811</v>
      </c>
      <c r="GJ46" s="143">
        <f t="shared" si="67"/>
        <v>32083.153884600797</v>
      </c>
      <c r="GK46" s="144">
        <f t="shared" si="68"/>
        <v>0.66073291799331346</v>
      </c>
      <c r="GL46" s="145">
        <f t="shared" si="69"/>
        <v>27359.186455528161</v>
      </c>
      <c r="GM46" s="146">
        <f t="shared" si="70"/>
        <v>0.77423547400611614</v>
      </c>
      <c r="GN46" s="166">
        <v>2963</v>
      </c>
      <c r="GO46" s="97">
        <f t="shared" si="19"/>
        <v>2991.0698843163286</v>
      </c>
      <c r="GP46" s="53"/>
      <c r="GQ46" s="53"/>
      <c r="GR46" s="102">
        <f t="shared" si="20"/>
        <v>1</v>
      </c>
      <c r="GS46" s="53"/>
      <c r="GT46" s="102">
        <f t="shared" si="21"/>
        <v>1</v>
      </c>
      <c r="GU46" s="53"/>
      <c r="GV46" s="102"/>
      <c r="GW46" s="170"/>
      <c r="GX46" s="102"/>
      <c r="GY46" s="170"/>
      <c r="GZ46" s="102"/>
      <c r="HA46" s="102"/>
      <c r="HB46" s="102"/>
      <c r="HC46" s="102"/>
      <c r="HD46" s="102"/>
      <c r="HE46" s="177"/>
      <c r="HF46" s="178"/>
      <c r="HG46" s="102"/>
      <c r="HH46" s="177"/>
      <c r="HI46" s="64">
        <v>4956</v>
      </c>
      <c r="HJ46" s="53">
        <v>5362</v>
      </c>
      <c r="HK46" s="53">
        <v>4710</v>
      </c>
      <c r="HL46" s="77">
        <f t="shared" si="76"/>
        <v>1372</v>
      </c>
      <c r="HM46" s="77">
        <f t="shared" si="71"/>
        <v>24744.720000000001</v>
      </c>
      <c r="HN46" s="52"/>
      <c r="HO46" s="183"/>
      <c r="HP46" s="53">
        <v>1560</v>
      </c>
      <c r="HQ46" s="186"/>
      <c r="HR46" s="186"/>
      <c r="HS46" s="186"/>
      <c r="HT46" s="53">
        <v>3412</v>
      </c>
      <c r="HU46" s="153">
        <v>3550</v>
      </c>
      <c r="HV46" s="186"/>
      <c r="HW46" s="186"/>
      <c r="HX46" s="186"/>
      <c r="HY46" s="186"/>
      <c r="HZ46" s="189"/>
      <c r="IA46" s="128">
        <v>97</v>
      </c>
      <c r="IB46" s="190">
        <v>317</v>
      </c>
      <c r="IC46" s="191"/>
      <c r="ID46" s="191"/>
      <c r="IE46" s="192"/>
      <c r="IF46" s="192"/>
      <c r="IG46" s="192"/>
      <c r="IH46" s="97">
        <f t="shared" si="72"/>
        <v>37604.466999999997</v>
      </c>
      <c r="II46" s="97">
        <f t="shared" si="77"/>
        <v>3500.6720418231348</v>
      </c>
      <c r="IJ46" s="202">
        <f t="shared" si="78"/>
        <v>1.4991379956524997</v>
      </c>
      <c r="IK46" s="202">
        <f t="shared" si="85"/>
        <v>2.3351232854981223</v>
      </c>
      <c r="IL46" s="202">
        <f t="shared" si="22"/>
        <v>0.75124943202808481</v>
      </c>
      <c r="IM46" s="203"/>
      <c r="IN46" s="204">
        <f t="shared" si="23"/>
        <v>0.89301383732703343</v>
      </c>
      <c r="IO46" s="186"/>
      <c r="IP46" s="186"/>
      <c r="IQ46" s="153">
        <v>1096</v>
      </c>
      <c r="IR46" s="153"/>
      <c r="IS46" s="128"/>
      <c r="IT46" s="128"/>
      <c r="IU46" s="128"/>
      <c r="IV46" s="128"/>
      <c r="IW46" s="189"/>
      <c r="IX46" s="189">
        <v>0.21</v>
      </c>
      <c r="IY46" s="48"/>
      <c r="IZ46" s="52">
        <v>205</v>
      </c>
      <c r="JA46" s="128"/>
      <c r="JB46" s="128"/>
      <c r="JC46" s="128"/>
      <c r="JD46" s="97">
        <f t="shared" si="24"/>
        <v>4153.0169999999998</v>
      </c>
      <c r="JE46" s="210">
        <f t="shared" si="93"/>
        <v>0.85489657278070375</v>
      </c>
      <c r="JF46" s="210">
        <f t="shared" si="25"/>
        <v>0.37080508928571432</v>
      </c>
      <c r="JG46" s="210">
        <f t="shared" si="26"/>
        <v>0.11185465127979642</v>
      </c>
      <c r="JH46" s="203"/>
      <c r="JI46" s="203">
        <f t="shared" si="27"/>
        <v>0.35331230283911674</v>
      </c>
      <c r="JJ46" s="212">
        <f t="shared" si="75"/>
        <v>2.469151880188833</v>
      </c>
      <c r="JK46" s="203">
        <f t="shared" si="28"/>
        <v>0.98432721712538229</v>
      </c>
      <c r="JL46" s="53">
        <v>4097</v>
      </c>
      <c r="JM46" s="213">
        <v>8.6300000000000008</v>
      </c>
      <c r="JN46" s="214">
        <v>46</v>
      </c>
      <c r="JO46" s="213">
        <v>1.54</v>
      </c>
      <c r="JP46" s="213">
        <v>1.57</v>
      </c>
      <c r="JQ46" s="213">
        <v>0.7</v>
      </c>
      <c r="JR46" s="214">
        <v>335</v>
      </c>
      <c r="JS46" s="213">
        <v>0.2</v>
      </c>
      <c r="JT46" s="222"/>
    </row>
    <row r="47" spans="1:280" s="25" customFormat="1" ht="15" customHeight="1">
      <c r="A47" s="50">
        <v>43464</v>
      </c>
      <c r="B47" s="57">
        <v>240</v>
      </c>
      <c r="C47" s="52">
        <v>240</v>
      </c>
      <c r="D47" s="58">
        <v>42286</v>
      </c>
      <c r="E47" s="59">
        <v>7.29</v>
      </c>
      <c r="F47" s="58">
        <v>779</v>
      </c>
      <c r="G47" s="60">
        <v>4.57</v>
      </c>
      <c r="H47" s="60">
        <v>7.18</v>
      </c>
      <c r="I47" s="66">
        <v>51.9</v>
      </c>
      <c r="J47" s="67"/>
      <c r="K47" s="58">
        <v>1953</v>
      </c>
      <c r="L47" s="59">
        <v>5.1100000000000003</v>
      </c>
      <c r="M47" s="58">
        <v>8745</v>
      </c>
      <c r="N47" s="58">
        <v>2590</v>
      </c>
      <c r="O47" s="68">
        <v>3.4</v>
      </c>
      <c r="P47" s="68">
        <v>4.74</v>
      </c>
      <c r="Q47" s="75">
        <v>47.1</v>
      </c>
      <c r="R47" s="76">
        <v>39.200000000000003</v>
      </c>
      <c r="S47" s="67">
        <v>8603</v>
      </c>
      <c r="T47" s="58">
        <v>8125</v>
      </c>
      <c r="U47" s="60">
        <v>3.46</v>
      </c>
      <c r="V47" s="60"/>
      <c r="W47" s="60"/>
      <c r="X47" s="60"/>
      <c r="Y47" s="58">
        <v>447</v>
      </c>
      <c r="Z47" s="58">
        <v>22400</v>
      </c>
      <c r="AA47" s="60">
        <v>3.21</v>
      </c>
      <c r="AB47" s="60"/>
      <c r="AC47" s="58">
        <f t="shared" si="29"/>
        <v>9050</v>
      </c>
      <c r="AD47" s="60"/>
      <c r="AE47" s="60"/>
      <c r="AF47" s="60"/>
      <c r="AG47" s="60"/>
      <c r="AH47" s="66"/>
      <c r="AI47" s="80"/>
      <c r="AJ47" s="60"/>
      <c r="AK47" s="60"/>
      <c r="AL47" s="59">
        <v>8.7899999999999991</v>
      </c>
      <c r="AM47" s="58">
        <v>165237</v>
      </c>
      <c r="AN47" s="60">
        <v>11.4</v>
      </c>
      <c r="AO47" s="60">
        <v>1.3</v>
      </c>
      <c r="AP47" s="58">
        <v>2271</v>
      </c>
      <c r="AQ47" s="88"/>
      <c r="AR47" s="86">
        <f t="shared" si="30"/>
        <v>12958</v>
      </c>
      <c r="AS47" s="58"/>
      <c r="AT47" s="89">
        <v>12958</v>
      </c>
      <c r="AU47" s="58">
        <f t="shared" si="92"/>
        <v>11832</v>
      </c>
      <c r="AV47" s="58">
        <v>443</v>
      </c>
      <c r="AW47" s="58">
        <v>240</v>
      </c>
      <c r="AX47" s="58">
        <v>443</v>
      </c>
      <c r="AY47" s="98">
        <v>0</v>
      </c>
      <c r="AZ47" s="96">
        <v>4.93</v>
      </c>
      <c r="BA47" s="53">
        <v>4478</v>
      </c>
      <c r="BB47" s="52">
        <v>62</v>
      </c>
      <c r="BC47" s="58">
        <v>13120</v>
      </c>
      <c r="BD47" s="97">
        <f t="shared" si="0"/>
        <v>8858.8842000000004</v>
      </c>
      <c r="BE47" s="102">
        <f t="shared" si="1"/>
        <v>0.67521983231707317</v>
      </c>
      <c r="BF47" s="58">
        <v>5216</v>
      </c>
      <c r="BG47" s="97">
        <f t="shared" si="2"/>
        <v>5565.4719999999998</v>
      </c>
      <c r="BH47" s="102">
        <f t="shared" si="3"/>
        <v>0.42419756097560973</v>
      </c>
      <c r="BI47" s="58">
        <v>533</v>
      </c>
      <c r="BJ47" s="97">
        <f t="shared" si="4"/>
        <v>1048.4110000000001</v>
      </c>
      <c r="BK47" s="102">
        <f t="shared" si="5"/>
        <v>7.9909375000000005E-2</v>
      </c>
      <c r="BL47" s="103">
        <v>528</v>
      </c>
      <c r="BM47" s="97">
        <f t="shared" si="6"/>
        <v>762.96</v>
      </c>
      <c r="BN47" s="102">
        <f t="shared" si="7"/>
        <v>5.8152439024390247E-2</v>
      </c>
      <c r="BO47" s="58">
        <v>711</v>
      </c>
      <c r="BP47" s="97">
        <f t="shared" si="8"/>
        <v>1463.2379999999998</v>
      </c>
      <c r="BQ47" s="102">
        <f t="shared" si="9"/>
        <v>0.11152728658536584</v>
      </c>
      <c r="BR47" s="58">
        <v>11.3</v>
      </c>
      <c r="BS47" s="105">
        <f t="shared" si="10"/>
        <v>18.8032</v>
      </c>
      <c r="BT47" s="102">
        <f t="shared" si="11"/>
        <v>8.6128048780487805E-4</v>
      </c>
      <c r="BU47" s="60">
        <v>7.45</v>
      </c>
      <c r="BV47" s="59">
        <v>8.8800000000000008</v>
      </c>
      <c r="BW47" s="66">
        <v>114</v>
      </c>
      <c r="BX47" s="117">
        <f t="shared" si="32"/>
        <v>155235.84</v>
      </c>
      <c r="BY47" s="118">
        <f t="shared" si="33"/>
        <v>1.0349055999999999</v>
      </c>
      <c r="BZ47" s="121"/>
      <c r="CA47" s="57"/>
      <c r="CB47" s="60">
        <v>5.78</v>
      </c>
      <c r="CC47" s="129">
        <v>6034</v>
      </c>
      <c r="CD47" s="77">
        <f t="shared" si="34"/>
        <v>8547.5335657417436</v>
      </c>
      <c r="CE47" s="77">
        <f t="shared" si="12"/>
        <v>21227</v>
      </c>
      <c r="CF47" s="77">
        <f t="shared" si="35"/>
        <v>11832</v>
      </c>
      <c r="CG47" s="77">
        <f t="shared" si="36"/>
        <v>493</v>
      </c>
      <c r="CH47" s="77">
        <f t="shared" si="13"/>
        <v>9395</v>
      </c>
      <c r="CI47" s="130">
        <f t="shared" si="37"/>
        <v>391.45833333333331</v>
      </c>
      <c r="CJ47" s="67">
        <v>3501</v>
      </c>
      <c r="CK47" s="136"/>
      <c r="CL47" s="60">
        <v>7.87</v>
      </c>
      <c r="CM47" s="58">
        <v>2756</v>
      </c>
      <c r="CN47" s="137"/>
      <c r="CO47" s="138">
        <v>4162</v>
      </c>
      <c r="CP47" s="58">
        <v>3450</v>
      </c>
      <c r="CQ47" s="60">
        <v>21.7</v>
      </c>
      <c r="CR47" s="60">
        <v>46.9</v>
      </c>
      <c r="CS47" s="58">
        <v>4762</v>
      </c>
      <c r="CT47" s="141">
        <f t="shared" si="86"/>
        <v>0.23485710468099105</v>
      </c>
      <c r="CU47" s="142">
        <f t="shared" si="38"/>
        <v>1.435589831476721</v>
      </c>
      <c r="CV47" s="142">
        <f t="shared" si="39"/>
        <v>5.9540220878754164</v>
      </c>
      <c r="CW47" s="118">
        <f t="shared" si="40"/>
        <v>0.99233701464590274</v>
      </c>
      <c r="CX47" s="143">
        <f t="shared" si="87"/>
        <v>29924.915013661845</v>
      </c>
      <c r="CY47" s="144">
        <f t="shared" si="88"/>
        <v>0.67756780610421175</v>
      </c>
      <c r="CZ47" s="145">
        <f t="shared" si="89"/>
        <v>25603.272993828614</v>
      </c>
      <c r="DA47" s="146">
        <f t="shared" si="90"/>
        <v>0.78993902439024388</v>
      </c>
      <c r="DB47" s="67">
        <v>3412</v>
      </c>
      <c r="DC47" s="75"/>
      <c r="DD47" s="59">
        <v>7.23</v>
      </c>
      <c r="DE47" s="58">
        <v>3067</v>
      </c>
      <c r="DF47" s="58"/>
      <c r="DG47" s="58">
        <v>4123</v>
      </c>
      <c r="DH47" s="58">
        <v>6745</v>
      </c>
      <c r="DI47" s="60">
        <v>12.3</v>
      </c>
      <c r="DJ47" s="60">
        <v>36.799999999999997</v>
      </c>
      <c r="DK47" s="58">
        <v>5600</v>
      </c>
      <c r="DL47" s="141">
        <f t="shared" si="41"/>
        <v>0.29947195832123857</v>
      </c>
      <c r="DM47" s="142">
        <f t="shared" si="42"/>
        <v>1.4730363423212192</v>
      </c>
      <c r="DN47" s="142">
        <f t="shared" si="43"/>
        <v>5.8026630573638727</v>
      </c>
      <c r="DO47" s="118">
        <f t="shared" si="14"/>
        <v>0.96711050956064548</v>
      </c>
      <c r="DP47" s="143">
        <f t="shared" si="44"/>
        <v>29164.184526310826</v>
      </c>
      <c r="DQ47" s="144">
        <f t="shared" si="45"/>
        <v>0.64118304111814861</v>
      </c>
      <c r="DR47" s="145">
        <f t="shared" si="46"/>
        <v>24952.404300183727</v>
      </c>
      <c r="DS47" s="146">
        <f t="shared" si="47"/>
        <v>0.76623475609756098</v>
      </c>
      <c r="DT47" s="53">
        <v>3554</v>
      </c>
      <c r="DU47" s="74"/>
      <c r="DV47" s="157">
        <v>7.45</v>
      </c>
      <c r="DW47" s="153">
        <v>2924</v>
      </c>
      <c r="DX47" s="53"/>
      <c r="DY47" s="153">
        <v>4983</v>
      </c>
      <c r="DZ47" s="153">
        <v>6528</v>
      </c>
      <c r="EA47" s="152">
        <v>14.9</v>
      </c>
      <c r="EB47" s="128">
        <v>24.2</v>
      </c>
      <c r="EC47" s="53">
        <v>7780</v>
      </c>
      <c r="ED47" s="141">
        <f t="shared" si="80"/>
        <v>0.3892717449091771</v>
      </c>
      <c r="EE47" s="142">
        <f t="shared" si="48"/>
        <v>1.4141812042768711</v>
      </c>
      <c r="EF47" s="142">
        <f t="shared" si="91"/>
        <v>6.0441572408766726</v>
      </c>
      <c r="EG47" s="118">
        <f t="shared" si="15"/>
        <v>1.0073595401461122</v>
      </c>
      <c r="EH47" s="143">
        <f t="shared" si="81"/>
        <v>30377.934292646158</v>
      </c>
      <c r="EI47" s="144">
        <f t="shared" si="82"/>
        <v>0.65791301344293007</v>
      </c>
      <c r="EJ47" s="145">
        <f t="shared" si="83"/>
        <v>25990.868957459836</v>
      </c>
      <c r="EK47" s="146">
        <f t="shared" si="84"/>
        <v>0.77713414634146338</v>
      </c>
      <c r="EL47" s="67">
        <v>3456</v>
      </c>
      <c r="EM47" s="136"/>
      <c r="EN47" s="60">
        <v>7.53</v>
      </c>
      <c r="EO47" s="58">
        <v>2985</v>
      </c>
      <c r="EP47" s="137"/>
      <c r="EQ47" s="138">
        <v>4099</v>
      </c>
      <c r="ER47" s="58">
        <v>6064</v>
      </c>
      <c r="ES47" s="60">
        <v>22.5</v>
      </c>
      <c r="ET47" s="60">
        <v>42.2</v>
      </c>
      <c r="EU47" s="58">
        <v>5941</v>
      </c>
      <c r="EV47" s="141">
        <f t="shared" si="50"/>
        <v>0.30903891752473839</v>
      </c>
      <c r="EW47" s="142">
        <f t="shared" si="51"/>
        <v>1.4542824074074074</v>
      </c>
      <c r="EX47" s="142">
        <f t="shared" si="52"/>
        <v>5.8774922409875581</v>
      </c>
      <c r="EY47" s="118">
        <f t="shared" si="16"/>
        <v>0.97958204016459305</v>
      </c>
      <c r="EZ47" s="143">
        <f t="shared" si="53"/>
        <v>29540.276003203468</v>
      </c>
      <c r="FA47" s="144">
        <f t="shared" si="54"/>
        <v>0.65077645182186949</v>
      </c>
      <c r="FB47" s="145">
        <f t="shared" si="55"/>
        <v>25274.182081311537</v>
      </c>
      <c r="FC47" s="146">
        <f t="shared" si="56"/>
        <v>0.77248475609756095</v>
      </c>
      <c r="FD47" s="67">
        <v>3671</v>
      </c>
      <c r="FE47" s="136"/>
      <c r="FF47" s="60">
        <v>7.76</v>
      </c>
      <c r="FG47" s="58">
        <v>2825</v>
      </c>
      <c r="FH47" s="137"/>
      <c r="FI47" s="138">
        <v>4033</v>
      </c>
      <c r="FJ47" s="58">
        <v>4256</v>
      </c>
      <c r="FK47" s="60">
        <v>22.9</v>
      </c>
      <c r="FL47" s="60">
        <v>47.3</v>
      </c>
      <c r="FM47" s="58">
        <v>8230</v>
      </c>
      <c r="FN47" s="141">
        <f t="shared" si="57"/>
        <v>0.39176632437451797</v>
      </c>
      <c r="FO47" s="142">
        <f t="shared" si="58"/>
        <v>1.369109234540997</v>
      </c>
      <c r="FP47" s="142">
        <f t="shared" si="59"/>
        <v>6.2431348427851061</v>
      </c>
      <c r="FQ47" s="118">
        <f t="shared" si="17"/>
        <v>1.0405224737975176</v>
      </c>
      <c r="FR47" s="143">
        <f t="shared" si="60"/>
        <v>31377.995719837942</v>
      </c>
      <c r="FS47" s="144">
        <f t="shared" si="61"/>
        <v>0.66949530197547102</v>
      </c>
      <c r="FT47" s="145">
        <f t="shared" si="62"/>
        <v>26846.505330004242</v>
      </c>
      <c r="FU47" s="146">
        <f t="shared" si="63"/>
        <v>0.78467987804878048</v>
      </c>
      <c r="FV47" s="67">
        <v>3633</v>
      </c>
      <c r="FW47" s="160"/>
      <c r="FX47" s="60">
        <v>7.95</v>
      </c>
      <c r="FY47" s="58">
        <v>2725</v>
      </c>
      <c r="FZ47" s="137"/>
      <c r="GA47" s="138">
        <v>3963</v>
      </c>
      <c r="GB47" s="58">
        <v>6620</v>
      </c>
      <c r="GC47" s="60">
        <v>21.7</v>
      </c>
      <c r="GD47" s="60">
        <v>44.9</v>
      </c>
      <c r="GE47" s="58">
        <v>9516</v>
      </c>
      <c r="GF47" s="141">
        <f t="shared" si="64"/>
        <v>0.44985964341528928</v>
      </c>
      <c r="GG47" s="142">
        <f t="shared" si="65"/>
        <v>1.3834296724470134</v>
      </c>
      <c r="GH47" s="142">
        <f t="shared" si="66"/>
        <v>6.1785096387464691</v>
      </c>
      <c r="GI47" s="118">
        <f t="shared" si="18"/>
        <v>1.0297516064577448</v>
      </c>
      <c r="GJ47" s="143">
        <f t="shared" si="67"/>
        <v>31053.189444339754</v>
      </c>
      <c r="GK47" s="144">
        <f t="shared" si="68"/>
        <v>0.68119458332147209</v>
      </c>
      <c r="GL47" s="145">
        <f t="shared" si="69"/>
        <v>26568.606337212041</v>
      </c>
      <c r="GM47" s="146">
        <f t="shared" si="70"/>
        <v>0.79230182926829262</v>
      </c>
      <c r="GN47" s="167">
        <v>2789</v>
      </c>
      <c r="GO47" s="97">
        <f t="shared" si="19"/>
        <v>2878.0287369859143</v>
      </c>
      <c r="GP47" s="58"/>
      <c r="GQ47" s="58"/>
      <c r="GR47" s="102">
        <f t="shared" si="20"/>
        <v>1</v>
      </c>
      <c r="GS47" s="58"/>
      <c r="GT47" s="102">
        <f t="shared" si="21"/>
        <v>1</v>
      </c>
      <c r="GU47" s="58"/>
      <c r="GV47" s="102"/>
      <c r="GW47" s="170"/>
      <c r="GX47" s="102"/>
      <c r="GY47" s="170"/>
      <c r="GZ47" s="102"/>
      <c r="HA47" s="102"/>
      <c r="HB47" s="102"/>
      <c r="HC47" s="102"/>
      <c r="HD47" s="102"/>
      <c r="HE47" s="177"/>
      <c r="HF47" s="178"/>
      <c r="HG47" s="102"/>
      <c r="HH47" s="177"/>
      <c r="HI47" s="67">
        <v>4998</v>
      </c>
      <c r="HJ47" s="58">
        <v>7150</v>
      </c>
      <c r="HK47" s="58">
        <v>4882</v>
      </c>
      <c r="HL47" s="77">
        <f t="shared" si="76"/>
        <v>1366</v>
      </c>
      <c r="HM47" s="77">
        <f t="shared" si="71"/>
        <v>24921.759999999998</v>
      </c>
      <c r="HN47" s="60"/>
      <c r="HO47" s="60"/>
      <c r="HP47" s="58">
        <v>1593</v>
      </c>
      <c r="HQ47" s="136"/>
      <c r="HR47" s="136"/>
      <c r="HS47" s="136"/>
      <c r="HT47" s="58">
        <v>2892</v>
      </c>
      <c r="HU47" s="58">
        <v>4276</v>
      </c>
      <c r="HV47" s="136"/>
      <c r="HW47" s="136"/>
      <c r="HX47" s="136"/>
      <c r="HY47" s="136"/>
      <c r="HZ47" s="193">
        <v>99</v>
      </c>
      <c r="IA47" s="60"/>
      <c r="IB47" s="194">
        <v>349</v>
      </c>
      <c r="IC47" s="195"/>
      <c r="ID47" s="195">
        <v>1128</v>
      </c>
      <c r="IE47" s="196">
        <v>0.7</v>
      </c>
      <c r="IF47" s="196">
        <v>0.71</v>
      </c>
      <c r="IG47" s="196">
        <v>1.1599999999999999</v>
      </c>
      <c r="IH47" s="97">
        <f t="shared" si="72"/>
        <v>35175.485999999997</v>
      </c>
      <c r="II47" s="97">
        <f t="shared" si="77"/>
        <v>3372.8327132013687</v>
      </c>
      <c r="IJ47" s="202">
        <f t="shared" si="78"/>
        <v>1.5153811183512653</v>
      </c>
      <c r="IK47" s="202">
        <f t="shared" si="85"/>
        <v>2.2257323074415831</v>
      </c>
      <c r="IL47" s="202">
        <f t="shared" si="22"/>
        <v>0.82119284057061293</v>
      </c>
      <c r="IM47" s="205"/>
      <c r="IN47" s="204">
        <f t="shared" si="23"/>
        <v>0.87486554320544996</v>
      </c>
      <c r="IO47" s="136"/>
      <c r="IP47" s="136"/>
      <c r="IQ47" s="58">
        <v>736</v>
      </c>
      <c r="IR47" s="58"/>
      <c r="IS47" s="60"/>
      <c r="IT47" s="60"/>
      <c r="IU47" s="60"/>
      <c r="IV47" s="60"/>
      <c r="IW47" s="193">
        <v>0.17</v>
      </c>
      <c r="IX47" s="193"/>
      <c r="IY47" s="59">
        <v>8.5399999999999991</v>
      </c>
      <c r="IZ47" s="60">
        <v>225</v>
      </c>
      <c r="JA47" s="60">
        <v>0.78</v>
      </c>
      <c r="JB47" s="60">
        <v>0.57999999999999996</v>
      </c>
      <c r="JC47" s="60">
        <v>164</v>
      </c>
      <c r="JD47" s="97">
        <f t="shared" si="24"/>
        <v>4522.3419999999996</v>
      </c>
      <c r="JE47" s="210">
        <f t="shared" si="93"/>
        <v>0.86433091526470129</v>
      </c>
      <c r="JF47" s="210">
        <f t="shared" si="25"/>
        <v>0.40378053571428574</v>
      </c>
      <c r="JG47" s="211">
        <f t="shared" si="26"/>
        <v>0.18451160449187165</v>
      </c>
      <c r="JH47" s="205"/>
      <c r="JI47" s="205">
        <f t="shared" si="27"/>
        <v>0.35530085959885382</v>
      </c>
      <c r="JJ47" s="215">
        <f t="shared" si="75"/>
        <v>2.469151880188833</v>
      </c>
      <c r="JK47" s="205">
        <f t="shared" si="28"/>
        <v>0.98285060975609762</v>
      </c>
      <c r="JL47" s="58">
        <v>14464</v>
      </c>
      <c r="JM47" s="216">
        <v>8.65</v>
      </c>
      <c r="JN47" s="217">
        <v>84</v>
      </c>
      <c r="JO47" s="216">
        <v>0.68</v>
      </c>
      <c r="JP47" s="216">
        <v>0.16</v>
      </c>
      <c r="JQ47" s="216">
        <v>0.74</v>
      </c>
      <c r="JR47" s="217">
        <v>209</v>
      </c>
      <c r="JS47" s="216">
        <v>0.35</v>
      </c>
      <c r="JT47" s="223"/>
    </row>
    <row r="48" spans="1:280" s="25" customFormat="1" ht="15" customHeight="1">
      <c r="A48" s="50">
        <v>43465</v>
      </c>
      <c r="B48" s="51">
        <v>240</v>
      </c>
      <c r="C48" s="52">
        <v>240</v>
      </c>
      <c r="D48" s="53">
        <v>42474</v>
      </c>
      <c r="E48" s="48">
        <v>8.14</v>
      </c>
      <c r="F48" s="53">
        <v>726</v>
      </c>
      <c r="G48" s="52">
        <v>5.81</v>
      </c>
      <c r="H48" s="52">
        <v>7.33</v>
      </c>
      <c r="I48" s="61">
        <v>51.4</v>
      </c>
      <c r="J48" s="64"/>
      <c r="K48" s="53">
        <v>1434</v>
      </c>
      <c r="L48" s="48">
        <v>5.81</v>
      </c>
      <c r="M48" s="53">
        <v>9870</v>
      </c>
      <c r="N48" s="53">
        <v>2472</v>
      </c>
      <c r="O48" s="65">
        <v>3.31</v>
      </c>
      <c r="P48" s="65">
        <v>3.42</v>
      </c>
      <c r="Q48" s="74">
        <v>136</v>
      </c>
      <c r="R48" s="70">
        <v>43.5</v>
      </c>
      <c r="S48" s="64">
        <v>8390</v>
      </c>
      <c r="T48" s="53"/>
      <c r="U48" s="52"/>
      <c r="V48" s="52"/>
      <c r="W48" s="52"/>
      <c r="X48" s="52"/>
      <c r="Y48" s="53">
        <v>442</v>
      </c>
      <c r="Z48" s="53"/>
      <c r="AA48" s="52"/>
      <c r="AB48" s="52"/>
      <c r="AC48" s="77">
        <f t="shared" si="29"/>
        <v>8832</v>
      </c>
      <c r="AD48" s="52"/>
      <c r="AE48" s="52"/>
      <c r="AF48" s="52"/>
      <c r="AG48" s="52"/>
      <c r="AH48" s="61"/>
      <c r="AI48" s="79"/>
      <c r="AJ48" s="52"/>
      <c r="AK48" s="52"/>
      <c r="AL48" s="48">
        <v>8.8800000000000008</v>
      </c>
      <c r="AM48" s="53">
        <v>154909</v>
      </c>
      <c r="AN48" s="52">
        <v>2.09</v>
      </c>
      <c r="AO48" s="52">
        <v>0.3</v>
      </c>
      <c r="AP48" s="53">
        <v>1873</v>
      </c>
      <c r="AQ48" s="83"/>
      <c r="AR48" s="86">
        <f t="shared" si="30"/>
        <v>13109</v>
      </c>
      <c r="AS48" s="53"/>
      <c r="AT48" s="87">
        <v>13109</v>
      </c>
      <c r="AU48" s="53">
        <f t="shared" si="92"/>
        <v>11967</v>
      </c>
      <c r="AV48" s="53">
        <v>451</v>
      </c>
      <c r="AW48" s="53">
        <v>240</v>
      </c>
      <c r="AX48" s="53">
        <v>451</v>
      </c>
      <c r="AY48" s="95">
        <v>0</v>
      </c>
      <c r="AZ48" s="96">
        <v>4.93</v>
      </c>
      <c r="BA48" s="53">
        <v>4478</v>
      </c>
      <c r="BB48" s="52">
        <v>62</v>
      </c>
      <c r="BC48" s="53">
        <v>12405</v>
      </c>
      <c r="BD48" s="97">
        <f t="shared" si="0"/>
        <v>10038.0476</v>
      </c>
      <c r="BE48" s="102">
        <f t="shared" si="1"/>
        <v>0.80919367996775493</v>
      </c>
      <c r="BF48" s="53">
        <v>6433</v>
      </c>
      <c r="BG48" s="97">
        <f t="shared" si="2"/>
        <v>6864.0109999999995</v>
      </c>
      <c r="BH48" s="102">
        <f t="shared" si="3"/>
        <v>0.5533261588069327</v>
      </c>
      <c r="BI48" s="53">
        <v>483</v>
      </c>
      <c r="BJ48" s="97">
        <f t="shared" si="4"/>
        <v>950.06100000000004</v>
      </c>
      <c r="BK48" s="102">
        <f t="shared" si="5"/>
        <v>7.6586940749697699E-2</v>
      </c>
      <c r="BL48" s="103">
        <v>566</v>
      </c>
      <c r="BM48" s="97">
        <f t="shared" si="6"/>
        <v>817.87</v>
      </c>
      <c r="BN48" s="102">
        <f t="shared" si="7"/>
        <v>6.5930673115679156E-2</v>
      </c>
      <c r="BO48" s="53">
        <v>672</v>
      </c>
      <c r="BP48" s="97">
        <f t="shared" si="8"/>
        <v>1382.9759999999999</v>
      </c>
      <c r="BQ48" s="102">
        <f t="shared" si="9"/>
        <v>0.11148536880290205</v>
      </c>
      <c r="BR48" s="53">
        <v>13.9</v>
      </c>
      <c r="BS48" s="105">
        <f t="shared" si="10"/>
        <v>23.1296</v>
      </c>
      <c r="BT48" s="102">
        <f t="shared" si="11"/>
        <v>1.120515920999597E-3</v>
      </c>
      <c r="BU48" s="52">
        <v>7.96</v>
      </c>
      <c r="BV48" s="48">
        <v>7.88</v>
      </c>
      <c r="BW48" s="61">
        <v>125</v>
      </c>
      <c r="BX48" s="117">
        <f t="shared" si="32"/>
        <v>148450.63500000001</v>
      </c>
      <c r="BY48" s="118">
        <f t="shared" si="33"/>
        <v>0.98967090000000002</v>
      </c>
      <c r="BZ48" s="120">
        <v>44.8</v>
      </c>
      <c r="CA48" s="51"/>
      <c r="CB48" s="52">
        <v>6.16</v>
      </c>
      <c r="CC48" s="129">
        <v>8841</v>
      </c>
      <c r="CD48" s="77">
        <f t="shared" si="34"/>
        <v>8143.5517658554745</v>
      </c>
      <c r="CE48" s="77">
        <f t="shared" si="12"/>
        <v>21491</v>
      </c>
      <c r="CF48" s="77">
        <f t="shared" si="35"/>
        <v>11967</v>
      </c>
      <c r="CG48" s="77">
        <f t="shared" si="36"/>
        <v>498.625</v>
      </c>
      <c r="CH48" s="77">
        <f t="shared" si="13"/>
        <v>9524</v>
      </c>
      <c r="CI48" s="130">
        <f t="shared" si="37"/>
        <v>396.83333333333331</v>
      </c>
      <c r="CJ48" s="64">
        <v>3569</v>
      </c>
      <c r="CK48" s="56"/>
      <c r="CL48" s="52">
        <v>7.83</v>
      </c>
      <c r="CM48" s="53">
        <v>2620</v>
      </c>
      <c r="CN48" s="134"/>
      <c r="CO48" s="135">
        <v>3904</v>
      </c>
      <c r="CP48" s="53">
        <v>6300</v>
      </c>
      <c r="CQ48" s="52">
        <v>19</v>
      </c>
      <c r="CR48" s="52">
        <v>44.3</v>
      </c>
      <c r="CS48" s="53">
        <v>4396</v>
      </c>
      <c r="CT48" s="141">
        <f t="shared" si="86"/>
        <v>0.22299375839296362</v>
      </c>
      <c r="CU48" s="142">
        <f t="shared" si="38"/>
        <v>1.408237601569067</v>
      </c>
      <c r="CV48" s="142">
        <f t="shared" si="39"/>
        <v>5.7827967075881794</v>
      </c>
      <c r="CW48" s="118">
        <f t="shared" si="40"/>
        <v>0.96379945126469657</v>
      </c>
      <c r="CX48" s="143">
        <f t="shared" si="87"/>
        <v>29064.336252338191</v>
      </c>
      <c r="CY48" s="144">
        <f t="shared" si="88"/>
        <v>0.67827305881627553</v>
      </c>
      <c r="CZ48" s="145">
        <f t="shared" si="89"/>
        <v>24653.125322925876</v>
      </c>
      <c r="DA48" s="146">
        <f t="shared" si="90"/>
        <v>0.78879484079000406</v>
      </c>
      <c r="DB48" s="64">
        <v>3571</v>
      </c>
      <c r="DC48" s="152"/>
      <c r="DD48" s="48">
        <v>7.72</v>
      </c>
      <c r="DE48" s="53">
        <v>2535</v>
      </c>
      <c r="DF48" s="153"/>
      <c r="DG48" s="53">
        <v>3924</v>
      </c>
      <c r="DH48" s="53">
        <v>7566</v>
      </c>
      <c r="DI48" s="52">
        <v>21.2</v>
      </c>
      <c r="DJ48" s="52">
        <v>44.4</v>
      </c>
      <c r="DK48" s="53">
        <v>6772</v>
      </c>
      <c r="DL48" s="141">
        <f t="shared" si="41"/>
        <v>0.3381242869243134</v>
      </c>
      <c r="DM48" s="142">
        <f t="shared" si="42"/>
        <v>1.407448893867264</v>
      </c>
      <c r="DN48" s="142">
        <f t="shared" si="43"/>
        <v>5.7860372773318538</v>
      </c>
      <c r="DO48" s="118">
        <f t="shared" si="14"/>
        <v>0.9643395462219756</v>
      </c>
      <c r="DP48" s="143">
        <f t="shared" si="44"/>
        <v>29080.623355869899</v>
      </c>
      <c r="DQ48" s="144">
        <f t="shared" si="45"/>
        <v>0.68871076492338101</v>
      </c>
      <c r="DR48" s="145">
        <f t="shared" si="46"/>
        <v>24666.940467404962</v>
      </c>
      <c r="DS48" s="146">
        <f t="shared" si="47"/>
        <v>0.79564691656590081</v>
      </c>
      <c r="DT48" s="53">
        <v>3536</v>
      </c>
      <c r="DU48" s="74"/>
      <c r="DV48" s="157">
        <v>7.71</v>
      </c>
      <c r="DW48" s="153">
        <v>2796</v>
      </c>
      <c r="DX48" s="53"/>
      <c r="DY48" s="153">
        <v>3814</v>
      </c>
      <c r="DZ48" s="153">
        <v>6578</v>
      </c>
      <c r="EA48" s="152">
        <v>20</v>
      </c>
      <c r="EB48" s="128">
        <v>38.4</v>
      </c>
      <c r="EC48" s="53">
        <v>7547</v>
      </c>
      <c r="ED48" s="141">
        <f t="shared" si="80"/>
        <v>0.39912331336620177</v>
      </c>
      <c r="EE48" s="142">
        <f t="shared" si="48"/>
        <v>1.4213800904977376</v>
      </c>
      <c r="EF48" s="142">
        <f t="shared" si="91"/>
        <v>5.7293273068175408</v>
      </c>
      <c r="EG48" s="118">
        <f t="shared" si="15"/>
        <v>0.95488788446959016</v>
      </c>
      <c r="EH48" s="143">
        <f t="shared" si="81"/>
        <v>28795.599044064958</v>
      </c>
      <c r="EI48" s="144">
        <f t="shared" si="82"/>
        <v>0.65666086734744522</v>
      </c>
      <c r="EJ48" s="145">
        <f t="shared" si="83"/>
        <v>24425.175439020986</v>
      </c>
      <c r="EK48" s="146">
        <f t="shared" si="84"/>
        <v>0.77460701330108828</v>
      </c>
      <c r="EL48" s="64">
        <v>3548</v>
      </c>
      <c r="EM48" s="56"/>
      <c r="EN48" s="52">
        <v>7.72</v>
      </c>
      <c r="EO48" s="53">
        <v>2690</v>
      </c>
      <c r="EP48" s="134"/>
      <c r="EQ48" s="135">
        <v>3742</v>
      </c>
      <c r="ER48" s="53">
        <v>7390</v>
      </c>
      <c r="ES48" s="52">
        <v>20</v>
      </c>
      <c r="ET48" s="52">
        <v>29.1</v>
      </c>
      <c r="EU48" s="53">
        <v>5574</v>
      </c>
      <c r="EV48" s="141">
        <f t="shared" si="50"/>
        <v>0.28807390074439421</v>
      </c>
      <c r="EW48" s="142">
        <f t="shared" si="51"/>
        <v>1.4165727170236753</v>
      </c>
      <c r="EX48" s="142">
        <f t="shared" si="52"/>
        <v>5.7487707252795905</v>
      </c>
      <c r="EY48" s="118">
        <f t="shared" si="16"/>
        <v>0.95812845421326509</v>
      </c>
      <c r="EZ48" s="143">
        <f t="shared" si="53"/>
        <v>28893.321665255222</v>
      </c>
      <c r="FA48" s="144">
        <f t="shared" si="54"/>
        <v>0.66967730084571797</v>
      </c>
      <c r="FB48" s="145">
        <f t="shared" si="55"/>
        <v>24508.066305895492</v>
      </c>
      <c r="FC48" s="146">
        <f t="shared" si="56"/>
        <v>0.78315195485691258</v>
      </c>
      <c r="FD48" s="64">
        <v>3643</v>
      </c>
      <c r="FE48" s="56"/>
      <c r="FF48" s="52">
        <v>7.78</v>
      </c>
      <c r="FG48" s="53">
        <v>2627</v>
      </c>
      <c r="FH48" s="134"/>
      <c r="FI48" s="135">
        <v>3869</v>
      </c>
      <c r="FJ48" s="53">
        <v>6872</v>
      </c>
      <c r="FK48" s="52">
        <v>22.4</v>
      </c>
      <c r="FL48" s="52">
        <v>37.9</v>
      </c>
      <c r="FM48" s="53">
        <v>7421</v>
      </c>
      <c r="FN48" s="141">
        <f t="shared" si="57"/>
        <v>0.36926280342505025</v>
      </c>
      <c r="FO48" s="142">
        <f t="shared" si="58"/>
        <v>1.3796321712874005</v>
      </c>
      <c r="FP48" s="142">
        <f t="shared" si="59"/>
        <v>5.9026977881041569</v>
      </c>
      <c r="FQ48" s="118">
        <f t="shared" si="17"/>
        <v>0.98378296468402615</v>
      </c>
      <c r="FR48" s="143">
        <f t="shared" si="60"/>
        <v>29666.959083011494</v>
      </c>
      <c r="FS48" s="144">
        <f t="shared" si="61"/>
        <v>0.67741348301921978</v>
      </c>
      <c r="FT48" s="145">
        <f t="shared" si="62"/>
        <v>25164.285668651995</v>
      </c>
      <c r="FU48" s="146">
        <f t="shared" si="63"/>
        <v>0.78823055219669491</v>
      </c>
      <c r="FV48" s="64">
        <v>3624</v>
      </c>
      <c r="FW48" s="73"/>
      <c r="FX48" s="52">
        <v>7.68</v>
      </c>
      <c r="FY48" s="53">
        <v>2637</v>
      </c>
      <c r="FZ48" s="134"/>
      <c r="GA48" s="135">
        <v>3882</v>
      </c>
      <c r="GB48" s="53">
        <v>7562</v>
      </c>
      <c r="GC48" s="52">
        <v>20.5</v>
      </c>
      <c r="GD48" s="52">
        <v>45.6</v>
      </c>
      <c r="GE48" s="53">
        <v>7966</v>
      </c>
      <c r="GF48" s="141">
        <f t="shared" si="64"/>
        <v>0.39918332084680941</v>
      </c>
      <c r="GG48" s="142">
        <f t="shared" si="65"/>
        <v>1.3868653421633554</v>
      </c>
      <c r="GH48" s="142">
        <f t="shared" si="66"/>
        <v>5.8719123755392442</v>
      </c>
      <c r="GI48" s="118">
        <f t="shared" si="18"/>
        <v>0.97865206258987403</v>
      </c>
      <c r="GJ48" s="143">
        <f t="shared" si="67"/>
        <v>29512.23159946024</v>
      </c>
      <c r="GK48" s="144">
        <f t="shared" si="68"/>
        <v>0.67618551759485435</v>
      </c>
      <c r="GL48" s="145">
        <f t="shared" si="69"/>
        <v>25033.041796100693</v>
      </c>
      <c r="GM48" s="146">
        <f t="shared" si="70"/>
        <v>0.78742442563482462</v>
      </c>
      <c r="GN48" s="166">
        <v>2789</v>
      </c>
      <c r="GO48" s="97">
        <f t="shared" si="19"/>
        <v>2650.4439067516637</v>
      </c>
      <c r="GP48" s="53"/>
      <c r="GQ48" s="53"/>
      <c r="GR48" s="102">
        <f t="shared" si="20"/>
        <v>1</v>
      </c>
      <c r="GS48" s="53"/>
      <c r="GT48" s="102">
        <f t="shared" si="21"/>
        <v>1</v>
      </c>
      <c r="GU48" s="53"/>
      <c r="GV48" s="102"/>
      <c r="GW48" s="170"/>
      <c r="GX48" s="102"/>
      <c r="GY48" s="170"/>
      <c r="GZ48" s="102"/>
      <c r="HA48" s="102"/>
      <c r="HB48" s="102"/>
      <c r="HC48" s="102"/>
      <c r="HD48" s="102"/>
      <c r="HE48" s="177"/>
      <c r="HF48" s="178"/>
      <c r="HG48" s="102"/>
      <c r="HH48" s="177"/>
      <c r="HI48" s="64">
        <v>4066</v>
      </c>
      <c r="HJ48" s="53">
        <v>4590</v>
      </c>
      <c r="HK48" s="53">
        <v>3754</v>
      </c>
      <c r="HL48" s="77">
        <f t="shared" si="76"/>
        <v>1382</v>
      </c>
      <c r="HM48" s="77">
        <f t="shared" si="71"/>
        <v>24360.27</v>
      </c>
      <c r="HN48" s="52"/>
      <c r="HO48" s="183"/>
      <c r="HP48" s="53">
        <v>2048</v>
      </c>
      <c r="HQ48" s="186"/>
      <c r="HR48" s="186"/>
      <c r="HS48" s="186"/>
      <c r="HT48" s="53">
        <v>4470</v>
      </c>
      <c r="HU48" s="153">
        <v>4508</v>
      </c>
      <c r="HV48" s="186"/>
      <c r="HW48" s="186"/>
      <c r="HX48" s="186"/>
      <c r="HY48" s="186"/>
      <c r="HZ48" s="189"/>
      <c r="IA48" s="128">
        <v>96</v>
      </c>
      <c r="IB48" s="190">
        <v>314</v>
      </c>
      <c r="IC48" s="191"/>
      <c r="ID48" s="191"/>
      <c r="IE48" s="192"/>
      <c r="IF48" s="192"/>
      <c r="IG48" s="192"/>
      <c r="IH48" s="97">
        <f t="shared" si="72"/>
        <v>36206.299000000006</v>
      </c>
      <c r="II48" s="97">
        <f t="shared" si="77"/>
        <v>3414.5307969681367</v>
      </c>
      <c r="IJ48" s="202">
        <f t="shared" si="78"/>
        <v>1.4982395685070042</v>
      </c>
      <c r="IK48" s="202">
        <f t="shared" si="85"/>
        <v>2.2790285804363828</v>
      </c>
      <c r="IL48" s="202">
        <f t="shared" si="22"/>
        <v>0.54831955674343025</v>
      </c>
      <c r="IM48" s="203"/>
      <c r="IN48" s="204">
        <f t="shared" si="23"/>
        <v>0.88741484403011828</v>
      </c>
      <c r="IO48" s="186"/>
      <c r="IP48" s="186"/>
      <c r="IQ48" s="153">
        <v>1468</v>
      </c>
      <c r="IR48" s="153"/>
      <c r="IS48" s="128"/>
      <c r="IT48" s="128"/>
      <c r="IU48" s="128"/>
      <c r="IV48" s="128"/>
      <c r="IW48" s="189"/>
      <c r="IX48" s="189">
        <v>0.2</v>
      </c>
      <c r="IY48" s="48"/>
      <c r="IZ48" s="52">
        <v>230</v>
      </c>
      <c r="JA48" s="128"/>
      <c r="JB48" s="128"/>
      <c r="JC48" s="128"/>
      <c r="JD48" s="97">
        <f t="shared" si="24"/>
        <v>4116.2259999999997</v>
      </c>
      <c r="JE48" s="210">
        <f t="shared" si="93"/>
        <v>0.85437485696849491</v>
      </c>
      <c r="JF48" s="210">
        <f t="shared" si="25"/>
        <v>0.36752017857142855</v>
      </c>
      <c r="JG48" s="210">
        <f t="shared" si="26"/>
        <v>6.2681228965486155E-2</v>
      </c>
      <c r="JH48" s="203"/>
      <c r="JI48" s="203">
        <f t="shared" si="27"/>
        <v>0.26751592356687903</v>
      </c>
      <c r="JJ48" s="212">
        <f t="shared" si="75"/>
        <v>2.469151880188833</v>
      </c>
      <c r="JK48" s="203">
        <f t="shared" si="28"/>
        <v>0.98145908907698509</v>
      </c>
      <c r="JL48" s="53">
        <v>15175</v>
      </c>
      <c r="JM48" s="213">
        <v>8.7899999999999991</v>
      </c>
      <c r="JN48" s="214">
        <v>144</v>
      </c>
      <c r="JO48" s="213">
        <v>1.73</v>
      </c>
      <c r="JP48" s="213">
        <v>1.01</v>
      </c>
      <c r="JQ48" s="213">
        <v>1.24</v>
      </c>
      <c r="JR48" s="214">
        <v>319</v>
      </c>
      <c r="JS48" s="213">
        <v>0.38</v>
      </c>
      <c r="JT48" s="222"/>
    </row>
    <row r="49" spans="1:280" s="25" customFormat="1" ht="15" customHeight="1">
      <c r="A49" s="50">
        <v>43466</v>
      </c>
      <c r="B49" s="51">
        <v>240</v>
      </c>
      <c r="C49" s="52">
        <v>240</v>
      </c>
      <c r="D49" s="53">
        <v>47189</v>
      </c>
      <c r="E49" s="54"/>
      <c r="F49" s="53">
        <v>764</v>
      </c>
      <c r="G49" s="52">
        <v>6.39</v>
      </c>
      <c r="H49" s="52">
        <v>7.19</v>
      </c>
      <c r="I49" s="61">
        <v>51</v>
      </c>
      <c r="J49" s="64"/>
      <c r="K49" s="53">
        <v>1466</v>
      </c>
      <c r="L49" s="54"/>
      <c r="M49" s="55"/>
      <c r="N49" s="55"/>
      <c r="O49" s="54"/>
      <c r="P49" s="54"/>
      <c r="Q49" s="73"/>
      <c r="R49" s="70">
        <v>49</v>
      </c>
      <c r="S49" s="64">
        <v>8421</v>
      </c>
      <c r="T49" s="53">
        <v>6741</v>
      </c>
      <c r="U49" s="52">
        <v>3.13</v>
      </c>
      <c r="V49" s="52"/>
      <c r="W49" s="52">
        <v>11.8</v>
      </c>
      <c r="X49" s="52">
        <v>10</v>
      </c>
      <c r="Y49" s="53">
        <v>222</v>
      </c>
      <c r="Z49" s="53">
        <v>20465</v>
      </c>
      <c r="AA49" s="52">
        <v>3</v>
      </c>
      <c r="AB49" s="52"/>
      <c r="AC49" s="77">
        <f t="shared" si="29"/>
        <v>8643</v>
      </c>
      <c r="AD49" s="52"/>
      <c r="AE49" s="52"/>
      <c r="AF49" s="52"/>
      <c r="AG49" s="52"/>
      <c r="AH49" s="61"/>
      <c r="AI49" s="79"/>
      <c r="AJ49" s="52"/>
      <c r="AK49" s="52"/>
      <c r="AL49" s="48"/>
      <c r="AM49" s="53"/>
      <c r="AN49" s="52"/>
      <c r="AO49" s="52"/>
      <c r="AP49" s="53"/>
      <c r="AQ49" s="83"/>
      <c r="AR49" s="86">
        <f t="shared" si="30"/>
        <v>13466</v>
      </c>
      <c r="AS49" s="53"/>
      <c r="AT49" s="87">
        <v>13466</v>
      </c>
      <c r="AU49" s="53">
        <f t="shared" si="92"/>
        <v>12346</v>
      </c>
      <c r="AV49" s="53">
        <v>440</v>
      </c>
      <c r="AW49" s="53">
        <v>240</v>
      </c>
      <c r="AX49" s="53">
        <v>440</v>
      </c>
      <c r="AY49" s="95">
        <v>0</v>
      </c>
      <c r="AZ49" s="96">
        <v>4.93</v>
      </c>
      <c r="BA49" s="53">
        <v>4478</v>
      </c>
      <c r="BB49" s="52">
        <v>62</v>
      </c>
      <c r="BC49" s="53">
        <v>10897</v>
      </c>
      <c r="BD49" s="97">
        <f t="shared" si="0"/>
        <v>9037.7990000000009</v>
      </c>
      <c r="BE49" s="102">
        <f t="shared" si="1"/>
        <v>0.82938414242452063</v>
      </c>
      <c r="BF49" s="53">
        <v>5643</v>
      </c>
      <c r="BG49" s="97">
        <f t="shared" si="2"/>
        <v>6021.0810000000001</v>
      </c>
      <c r="BH49" s="102">
        <f t="shared" si="3"/>
        <v>0.55254482885197764</v>
      </c>
      <c r="BI49" s="53">
        <v>478</v>
      </c>
      <c r="BJ49" s="97">
        <f t="shared" si="4"/>
        <v>940.226</v>
      </c>
      <c r="BK49" s="102">
        <f t="shared" si="5"/>
        <v>8.6283013673488118E-2</v>
      </c>
      <c r="BL49" s="103">
        <v>600</v>
      </c>
      <c r="BM49" s="97">
        <f t="shared" si="6"/>
        <v>867</v>
      </c>
      <c r="BN49" s="102">
        <f t="shared" si="7"/>
        <v>7.9563182527301088E-2</v>
      </c>
      <c r="BO49" s="53">
        <v>578</v>
      </c>
      <c r="BP49" s="97">
        <f t="shared" si="8"/>
        <v>1189.5239999999999</v>
      </c>
      <c r="BQ49" s="102">
        <f t="shared" si="9"/>
        <v>0.10916068642745709</v>
      </c>
      <c r="BR49" s="53">
        <v>12</v>
      </c>
      <c r="BS49" s="105">
        <f t="shared" si="10"/>
        <v>19.968</v>
      </c>
      <c r="BT49" s="102">
        <f t="shared" si="11"/>
        <v>1.1012205194090117E-3</v>
      </c>
      <c r="BU49" s="52">
        <v>6.56</v>
      </c>
      <c r="BV49" s="48">
        <v>7.01</v>
      </c>
      <c r="BW49" s="61">
        <v>122</v>
      </c>
      <c r="BX49" s="117">
        <f t="shared" si="32"/>
        <v>134534.36199999999</v>
      </c>
      <c r="BY49" s="118">
        <f t="shared" si="33"/>
        <v>0.8968957466666666</v>
      </c>
      <c r="BZ49" s="120"/>
      <c r="CA49" s="51"/>
      <c r="CB49" s="48">
        <v>5.9</v>
      </c>
      <c r="CC49" s="129">
        <v>7856</v>
      </c>
      <c r="CD49" s="77">
        <f t="shared" si="34"/>
        <v>7503.6299143320211</v>
      </c>
      <c r="CE49" s="77">
        <f t="shared" si="12"/>
        <v>21595</v>
      </c>
      <c r="CF49" s="77">
        <f t="shared" si="35"/>
        <v>12346</v>
      </c>
      <c r="CG49" s="77">
        <f t="shared" si="36"/>
        <v>514.41666666666663</v>
      </c>
      <c r="CH49" s="77">
        <f t="shared" si="13"/>
        <v>9249</v>
      </c>
      <c r="CI49" s="130">
        <f t="shared" si="37"/>
        <v>385.375</v>
      </c>
      <c r="CJ49" s="64">
        <v>3567</v>
      </c>
      <c r="CK49" s="56"/>
      <c r="CL49" s="52">
        <v>8.83</v>
      </c>
      <c r="CM49" s="53">
        <v>2621</v>
      </c>
      <c r="CN49" s="134"/>
      <c r="CO49" s="135">
        <v>3905</v>
      </c>
      <c r="CP49" s="53">
        <v>6301</v>
      </c>
      <c r="CQ49" s="52">
        <v>20</v>
      </c>
      <c r="CR49" s="52">
        <v>45.3</v>
      </c>
      <c r="CS49" s="53">
        <v>4336</v>
      </c>
      <c r="CT49" s="141">
        <f t="shared" si="86"/>
        <v>0.24896159438972698</v>
      </c>
      <c r="CU49" s="142">
        <f t="shared" si="38"/>
        <v>1.409027193720213</v>
      </c>
      <c r="CV49" s="142">
        <f t="shared" si="39"/>
        <v>5.3253975138126384</v>
      </c>
      <c r="CW49" s="118">
        <f t="shared" si="40"/>
        <v>0.8875662523021064</v>
      </c>
      <c r="CX49" s="143">
        <f t="shared" si="87"/>
        <v>26765.447904422319</v>
      </c>
      <c r="CY49" s="144">
        <f t="shared" si="88"/>
        <v>0.65070238938705394</v>
      </c>
      <c r="CZ49" s="145">
        <f t="shared" si="89"/>
        <v>22221.999039314658</v>
      </c>
      <c r="DA49" s="146">
        <f t="shared" si="90"/>
        <v>0.75947508488574833</v>
      </c>
      <c r="DB49" s="64">
        <v>3767</v>
      </c>
      <c r="DC49" s="152"/>
      <c r="DD49" s="48">
        <v>7.23</v>
      </c>
      <c r="DE49" s="53">
        <v>2645</v>
      </c>
      <c r="DF49" s="153"/>
      <c r="DG49" s="53">
        <v>4512</v>
      </c>
      <c r="DH49" s="53">
        <v>7656</v>
      </c>
      <c r="DI49" s="52">
        <v>21.1</v>
      </c>
      <c r="DJ49" s="52">
        <v>54.6</v>
      </c>
      <c r="DK49" s="53">
        <v>7078</v>
      </c>
      <c r="DL49" s="141">
        <f t="shared" si="41"/>
        <v>0.38672399395011109</v>
      </c>
      <c r="DM49" s="142">
        <f t="shared" si="42"/>
        <v>1.3342182107778073</v>
      </c>
      <c r="DN49" s="142">
        <f t="shared" si="43"/>
        <v>5.6239900293053564</v>
      </c>
      <c r="DO49" s="118">
        <f t="shared" si="14"/>
        <v>0.9373316715508927</v>
      </c>
      <c r="DP49" s="143">
        <f t="shared" si="44"/>
        <v>28266.173887288722</v>
      </c>
      <c r="DQ49" s="144">
        <f t="shared" si="45"/>
        <v>0.64750393740128109</v>
      </c>
      <c r="DR49" s="145">
        <f t="shared" si="46"/>
        <v>23467.975996943736</v>
      </c>
      <c r="DS49" s="146">
        <f t="shared" si="47"/>
        <v>0.75727264384693038</v>
      </c>
      <c r="DT49" s="53">
        <v>3412</v>
      </c>
      <c r="DU49" s="74"/>
      <c r="DV49" s="157">
        <v>7.23</v>
      </c>
      <c r="DW49" s="153">
        <v>2312</v>
      </c>
      <c r="DX49" s="53"/>
      <c r="DY49" s="153">
        <v>3988</v>
      </c>
      <c r="DZ49" s="153">
        <v>6423</v>
      </c>
      <c r="EA49" s="152">
        <v>12.6</v>
      </c>
      <c r="EB49" s="128">
        <v>34.799999999999997</v>
      </c>
      <c r="EC49" s="53">
        <v>7560</v>
      </c>
      <c r="ED49" s="141">
        <f t="shared" si="80"/>
        <v>0.42678490146486681</v>
      </c>
      <c r="EE49" s="142">
        <f t="shared" si="48"/>
        <v>1.4730363423212192</v>
      </c>
      <c r="EF49" s="142">
        <f t="shared" si="91"/>
        <v>5.0939883143057809</v>
      </c>
      <c r="EG49" s="118">
        <f t="shared" si="15"/>
        <v>0.84899805238429682</v>
      </c>
      <c r="EH49" s="143">
        <f t="shared" si="81"/>
        <v>25602.385267700854</v>
      </c>
      <c r="EI49" s="144">
        <f t="shared" si="82"/>
        <v>0.69188245870387965</v>
      </c>
      <c r="EJ49" s="145">
        <f t="shared" si="83"/>
        <v>21256.366897152118</v>
      </c>
      <c r="EK49" s="146">
        <f t="shared" si="84"/>
        <v>0.78783151326053047</v>
      </c>
      <c r="EL49" s="64">
        <v>3584</v>
      </c>
      <c r="EM49" s="56"/>
      <c r="EN49" s="52">
        <v>8.7200000000000006</v>
      </c>
      <c r="EO49" s="53">
        <v>2691</v>
      </c>
      <c r="EP49" s="134"/>
      <c r="EQ49" s="135">
        <v>3743</v>
      </c>
      <c r="ER49" s="53">
        <v>7391</v>
      </c>
      <c r="ES49" s="52">
        <v>21</v>
      </c>
      <c r="ET49" s="52">
        <v>30.1</v>
      </c>
      <c r="EU49" s="53">
        <v>5524</v>
      </c>
      <c r="EV49" s="141">
        <f t="shared" si="50"/>
        <v>0.32026037120933909</v>
      </c>
      <c r="EW49" s="142">
        <f t="shared" si="51"/>
        <v>1.40234375</v>
      </c>
      <c r="EX49" s="142">
        <f t="shared" si="52"/>
        <v>5.3507778776295192</v>
      </c>
      <c r="EY49" s="118">
        <f t="shared" si="16"/>
        <v>0.89179631293825323</v>
      </c>
      <c r="EZ49" s="143">
        <f t="shared" si="53"/>
        <v>26893.009612965965</v>
      </c>
      <c r="FA49" s="144">
        <f t="shared" si="54"/>
        <v>0.64137357109521642</v>
      </c>
      <c r="FB49" s="145">
        <f t="shared" si="55"/>
        <v>22327.907080713128</v>
      </c>
      <c r="FC49" s="146">
        <f t="shared" si="56"/>
        <v>0.75305129852252917</v>
      </c>
      <c r="FD49" s="64">
        <v>3626</v>
      </c>
      <c r="FE49" s="56"/>
      <c r="FF49" s="52">
        <v>8.7799999999999994</v>
      </c>
      <c r="FG49" s="53">
        <v>2628</v>
      </c>
      <c r="FH49" s="134"/>
      <c r="FI49" s="135">
        <v>3870</v>
      </c>
      <c r="FJ49" s="53">
        <v>6873</v>
      </c>
      <c r="FK49" s="52">
        <v>23.4</v>
      </c>
      <c r="FL49" s="52">
        <v>38.9</v>
      </c>
      <c r="FM49" s="53">
        <v>7181</v>
      </c>
      <c r="FN49" s="141">
        <f t="shared" si="57"/>
        <v>0.40618735004546253</v>
      </c>
      <c r="FO49" s="142">
        <f t="shared" si="58"/>
        <v>1.386100386100386</v>
      </c>
      <c r="FP49" s="142">
        <f t="shared" si="59"/>
        <v>5.4134823058829902</v>
      </c>
      <c r="FQ49" s="118">
        <f t="shared" si="17"/>
        <v>0.9022470509804984</v>
      </c>
      <c r="FR49" s="143">
        <f t="shared" si="60"/>
        <v>27208.162069367907</v>
      </c>
      <c r="FS49" s="144">
        <f t="shared" si="61"/>
        <v>0.64976950755787022</v>
      </c>
      <c r="FT49" s="145">
        <f t="shared" si="62"/>
        <v>22589.562241815234</v>
      </c>
      <c r="FU49" s="146">
        <f t="shared" si="63"/>
        <v>0.75883270624942645</v>
      </c>
      <c r="FV49" s="64">
        <v>3639</v>
      </c>
      <c r="FW49" s="73"/>
      <c r="FX49" s="52">
        <v>8.68</v>
      </c>
      <c r="FY49" s="53">
        <v>2638</v>
      </c>
      <c r="FZ49" s="134"/>
      <c r="GA49" s="135">
        <v>3883</v>
      </c>
      <c r="GB49" s="53">
        <v>7563</v>
      </c>
      <c r="GC49" s="52">
        <v>21.5</v>
      </c>
      <c r="GD49" s="52">
        <v>46.6</v>
      </c>
      <c r="GE49" s="53">
        <v>7789</v>
      </c>
      <c r="GF49" s="141">
        <f t="shared" si="64"/>
        <v>0.43990669879766009</v>
      </c>
      <c r="GG49" s="142">
        <f t="shared" si="65"/>
        <v>1.3811486672162683</v>
      </c>
      <c r="GH49" s="142">
        <f t="shared" si="66"/>
        <v>5.4328908193900167</v>
      </c>
      <c r="GI49" s="118">
        <f t="shared" si="18"/>
        <v>0.90548180323166949</v>
      </c>
      <c r="GJ49" s="143">
        <f t="shared" si="67"/>
        <v>27305.709258254225</v>
      </c>
      <c r="GK49" s="144">
        <f t="shared" si="68"/>
        <v>0.64843681923046481</v>
      </c>
      <c r="GL49" s="145">
        <f t="shared" si="69"/>
        <v>22670.550744061129</v>
      </c>
      <c r="GM49" s="146">
        <f t="shared" si="70"/>
        <v>0.75791502248325227</v>
      </c>
      <c r="GN49" s="166">
        <v>2974</v>
      </c>
      <c r="GO49" s="97">
        <f t="shared" si="19"/>
        <v>2592.0222273674462</v>
      </c>
      <c r="GP49" s="53"/>
      <c r="GQ49" s="53"/>
      <c r="GR49" s="102">
        <f t="shared" si="20"/>
        <v>1</v>
      </c>
      <c r="GS49" s="53"/>
      <c r="GT49" s="102">
        <f t="shared" si="21"/>
        <v>1</v>
      </c>
      <c r="GU49" s="53"/>
      <c r="GV49" s="102"/>
      <c r="GW49" s="170"/>
      <c r="GX49" s="102"/>
      <c r="GY49" s="170"/>
      <c r="GZ49" s="102"/>
      <c r="HA49" s="102"/>
      <c r="HB49" s="102"/>
      <c r="HC49" s="102"/>
      <c r="HD49" s="102"/>
      <c r="HE49" s="177"/>
      <c r="HF49" s="178"/>
      <c r="HG49" s="102"/>
      <c r="HH49" s="177"/>
      <c r="HI49" s="64"/>
      <c r="HJ49" s="53"/>
      <c r="HK49" s="53"/>
      <c r="HL49" s="77">
        <f t="shared" si="76"/>
        <v>1360</v>
      </c>
      <c r="HM49" s="77">
        <f t="shared" si="71"/>
        <v>23530</v>
      </c>
      <c r="HN49" s="52"/>
      <c r="HO49" s="183"/>
      <c r="HP49" s="53">
        <v>1364</v>
      </c>
      <c r="HQ49" s="186"/>
      <c r="HR49" s="186"/>
      <c r="HS49" s="186"/>
      <c r="HT49" s="53"/>
      <c r="HU49" s="153"/>
      <c r="HV49" s="186"/>
      <c r="HW49" s="186"/>
      <c r="HX49" s="186"/>
      <c r="HY49" s="186"/>
      <c r="HZ49" s="189"/>
      <c r="IA49" s="128"/>
      <c r="IB49" s="190"/>
      <c r="IC49" s="191"/>
      <c r="ID49" s="191"/>
      <c r="IE49" s="192"/>
      <c r="IF49" s="192"/>
      <c r="IG49" s="192"/>
      <c r="IH49" s="97">
        <f t="shared" si="72"/>
        <v>38572.044000000002</v>
      </c>
      <c r="II49" s="97">
        <f t="shared" si="77"/>
        <v>3577.9007600745736</v>
      </c>
      <c r="IJ49" s="202">
        <f t="shared" si="78"/>
        <v>1.4592149423610097</v>
      </c>
      <c r="IK49" s="202">
        <f t="shared" si="85"/>
        <v>2.4519353908791053</v>
      </c>
      <c r="IL49" s="202"/>
      <c r="IM49" s="203"/>
      <c r="IN49" s="204">
        <f t="shared" si="23"/>
        <v>1</v>
      </c>
      <c r="IO49" s="186"/>
      <c r="IP49" s="186"/>
      <c r="IQ49" s="206"/>
      <c r="IR49" s="206"/>
      <c r="IS49" s="186"/>
      <c r="IT49" s="186"/>
      <c r="IU49" s="186"/>
      <c r="IV49" s="186"/>
      <c r="IW49" s="189"/>
      <c r="IX49" s="207"/>
      <c r="IY49" s="48"/>
      <c r="IZ49" s="52"/>
      <c r="JA49" s="128"/>
      <c r="JB49" s="128"/>
      <c r="JC49" s="128"/>
      <c r="JD49" s="97">
        <f t="shared" si="24"/>
        <v>0</v>
      </c>
      <c r="JE49" s="210">
        <f t="shared" si="93"/>
        <v>0.83172434278924701</v>
      </c>
      <c r="JF49" s="210">
        <f t="shared" si="25"/>
        <v>0</v>
      </c>
      <c r="JG49" s="210"/>
      <c r="JH49" s="203"/>
      <c r="JI49" s="203"/>
      <c r="JJ49" s="212">
        <f t="shared" si="75"/>
        <v>2.469151880188833</v>
      </c>
      <c r="JK49" s="203">
        <f t="shared" si="28"/>
        <v>1</v>
      </c>
      <c r="JL49" s="53">
        <v>14980</v>
      </c>
      <c r="JM49" s="218"/>
      <c r="JN49" s="219"/>
      <c r="JO49" s="218"/>
      <c r="JP49" s="218"/>
      <c r="JQ49" s="218"/>
      <c r="JR49" s="219"/>
      <c r="JS49" s="218"/>
      <c r="JT49" s="222"/>
    </row>
    <row r="50" spans="1:280" s="25" customFormat="1" ht="15" customHeight="1">
      <c r="A50" s="50">
        <v>43467</v>
      </c>
      <c r="B50" s="51">
        <v>240</v>
      </c>
      <c r="C50" s="52">
        <v>240</v>
      </c>
      <c r="D50" s="53">
        <v>40079</v>
      </c>
      <c r="E50" s="48">
        <v>8</v>
      </c>
      <c r="F50" s="53"/>
      <c r="G50" s="52">
        <v>5.45</v>
      </c>
      <c r="H50" s="52">
        <v>5.88</v>
      </c>
      <c r="I50" s="61">
        <v>50.7</v>
      </c>
      <c r="J50" s="64"/>
      <c r="K50" s="53">
        <v>1203</v>
      </c>
      <c r="L50" s="48">
        <v>5.61</v>
      </c>
      <c r="M50" s="53">
        <v>9530</v>
      </c>
      <c r="N50" s="53">
        <v>2964</v>
      </c>
      <c r="O50" s="65">
        <v>2.99</v>
      </c>
      <c r="P50" s="65">
        <v>1.76</v>
      </c>
      <c r="Q50" s="74">
        <v>84.7</v>
      </c>
      <c r="R50" s="70">
        <v>52.6</v>
      </c>
      <c r="S50" s="64">
        <v>2345</v>
      </c>
      <c r="T50" s="53">
        <v>7825</v>
      </c>
      <c r="U50" s="52">
        <v>2.96</v>
      </c>
      <c r="V50" s="52">
        <v>27.1</v>
      </c>
      <c r="W50" s="52">
        <v>10.9</v>
      </c>
      <c r="X50" s="52">
        <v>9.73</v>
      </c>
      <c r="Y50" s="53">
        <v>208</v>
      </c>
      <c r="Z50" s="53">
        <v>20774</v>
      </c>
      <c r="AA50" s="52">
        <v>2.78</v>
      </c>
      <c r="AB50" s="52"/>
      <c r="AC50" s="77">
        <f t="shared" si="29"/>
        <v>2553</v>
      </c>
      <c r="AD50" s="52"/>
      <c r="AE50" s="52"/>
      <c r="AF50" s="52"/>
      <c r="AG50" s="52"/>
      <c r="AH50" s="61"/>
      <c r="AI50" s="79"/>
      <c r="AJ50" s="52"/>
      <c r="AK50" s="52"/>
      <c r="AL50" s="48">
        <v>8.93</v>
      </c>
      <c r="AM50" s="53">
        <v>151090</v>
      </c>
      <c r="AN50" s="52">
        <v>2.56</v>
      </c>
      <c r="AO50" s="52">
        <v>0.34</v>
      </c>
      <c r="AP50" s="53"/>
      <c r="AQ50" s="83"/>
      <c r="AR50" s="86">
        <f t="shared" si="30"/>
        <v>13365</v>
      </c>
      <c r="AS50" s="53"/>
      <c r="AT50" s="87">
        <v>13365</v>
      </c>
      <c r="AU50" s="53">
        <f t="shared" si="92"/>
        <v>12245</v>
      </c>
      <c r="AV50" s="53">
        <v>440</v>
      </c>
      <c r="AW50" s="53">
        <v>240</v>
      </c>
      <c r="AX50" s="53">
        <v>440</v>
      </c>
      <c r="AY50" s="95">
        <v>0</v>
      </c>
      <c r="AZ50" s="96">
        <v>4.93</v>
      </c>
      <c r="BA50" s="53">
        <v>4478</v>
      </c>
      <c r="BB50" s="52">
        <v>62</v>
      </c>
      <c r="BC50" s="53">
        <v>12416</v>
      </c>
      <c r="BD50" s="97">
        <f t="shared" si="0"/>
        <v>9255.8490000000002</v>
      </c>
      <c r="BE50" s="102">
        <f t="shared" si="1"/>
        <v>0.74547752899484543</v>
      </c>
      <c r="BF50" s="53">
        <v>5396</v>
      </c>
      <c r="BG50" s="97">
        <f t="shared" si="2"/>
        <v>5757.5320000000002</v>
      </c>
      <c r="BH50" s="102">
        <f t="shared" si="3"/>
        <v>0.46371875000000001</v>
      </c>
      <c r="BI50" s="53">
        <v>509</v>
      </c>
      <c r="BJ50" s="97">
        <f t="shared" si="4"/>
        <v>1001.2030000000001</v>
      </c>
      <c r="BK50" s="102">
        <f t="shared" si="5"/>
        <v>8.0638128221649494E-2</v>
      </c>
      <c r="BL50" s="103">
        <v>690</v>
      </c>
      <c r="BM50" s="97">
        <f t="shared" si="6"/>
        <v>997.05000000000007</v>
      </c>
      <c r="BN50" s="102">
        <f t="shared" si="7"/>
        <v>8.0303640463917525E-2</v>
      </c>
      <c r="BO50" s="53">
        <v>720</v>
      </c>
      <c r="BP50" s="97">
        <f t="shared" si="8"/>
        <v>1481.7599999999998</v>
      </c>
      <c r="BQ50" s="102">
        <f t="shared" si="9"/>
        <v>0.11934278350515462</v>
      </c>
      <c r="BR50" s="53">
        <v>11</v>
      </c>
      <c r="BS50" s="105">
        <f t="shared" si="10"/>
        <v>18.303999999999998</v>
      </c>
      <c r="BT50" s="102">
        <f t="shared" si="11"/>
        <v>8.8595360824742268E-4</v>
      </c>
      <c r="BU50" s="52">
        <v>7.31</v>
      </c>
      <c r="BV50" s="48">
        <v>7.91</v>
      </c>
      <c r="BW50" s="61">
        <v>172</v>
      </c>
      <c r="BX50" s="117">
        <f t="shared" si="32"/>
        <v>152033.92000000001</v>
      </c>
      <c r="BY50" s="118">
        <f t="shared" si="33"/>
        <v>1.0135594666666667</v>
      </c>
      <c r="BZ50" s="120">
        <v>39.4</v>
      </c>
      <c r="CA50" s="51"/>
      <c r="CB50" s="52">
        <v>6.19</v>
      </c>
      <c r="CC50" s="129">
        <v>8070</v>
      </c>
      <c r="CD50" s="77">
        <f t="shared" si="34"/>
        <v>8196.5614911428711</v>
      </c>
      <c r="CE50" s="77">
        <f t="shared" si="12"/>
        <v>21621</v>
      </c>
      <c r="CF50" s="77">
        <f t="shared" si="35"/>
        <v>12245</v>
      </c>
      <c r="CG50" s="77">
        <f t="shared" si="36"/>
        <v>510.20833333333331</v>
      </c>
      <c r="CH50" s="77">
        <f t="shared" si="13"/>
        <v>9376</v>
      </c>
      <c r="CI50" s="130">
        <f t="shared" si="37"/>
        <v>390.66666666666669</v>
      </c>
      <c r="CJ50" s="64">
        <v>3562</v>
      </c>
      <c r="CK50" s="56"/>
      <c r="CL50" s="52">
        <v>7.64</v>
      </c>
      <c r="CM50" s="53">
        <v>2901</v>
      </c>
      <c r="CN50" s="134"/>
      <c r="CO50" s="135">
        <v>3673</v>
      </c>
      <c r="CP50" s="53">
        <v>4548</v>
      </c>
      <c r="CQ50" s="52">
        <v>18.7</v>
      </c>
      <c r="CR50" s="52">
        <v>46.6</v>
      </c>
      <c r="CS50" s="53">
        <v>4244</v>
      </c>
      <c r="CT50" s="141">
        <f t="shared" si="86"/>
        <v>0.22499322703183142</v>
      </c>
      <c r="CU50" s="142">
        <f t="shared" si="38"/>
        <v>1.4110050533408198</v>
      </c>
      <c r="CV50" s="142">
        <f t="shared" si="39"/>
        <v>5.8090234841724842</v>
      </c>
      <c r="CW50" s="118">
        <f t="shared" si="40"/>
        <v>0.96817058069541406</v>
      </c>
      <c r="CX50" s="143">
        <f t="shared" si="87"/>
        <v>29196.152031450907</v>
      </c>
      <c r="CY50" s="144">
        <f t="shared" si="88"/>
        <v>0.64607109906577365</v>
      </c>
      <c r="CZ50" s="145">
        <f t="shared" si="89"/>
        <v>25047.168171684934</v>
      </c>
      <c r="DA50" s="146">
        <f t="shared" si="90"/>
        <v>0.76634987113402064</v>
      </c>
      <c r="DB50" s="64">
        <v>3627</v>
      </c>
      <c r="DC50" s="152"/>
      <c r="DD50" s="48">
        <v>7.54</v>
      </c>
      <c r="DE50" s="53">
        <v>2832</v>
      </c>
      <c r="DF50" s="153"/>
      <c r="DG50" s="53">
        <v>3695</v>
      </c>
      <c r="DH50" s="53">
        <v>4692</v>
      </c>
      <c r="DI50" s="52">
        <v>19.399999999999999</v>
      </c>
      <c r="DJ50" s="52">
        <v>48</v>
      </c>
      <c r="DK50" s="53">
        <v>6285</v>
      </c>
      <c r="DL50" s="141">
        <f t="shared" si="41"/>
        <v>0.32301560123389239</v>
      </c>
      <c r="DM50" s="142">
        <f t="shared" si="42"/>
        <v>1.3857182244279018</v>
      </c>
      <c r="DN50" s="142">
        <f t="shared" si="43"/>
        <v>5.9150275623508142</v>
      </c>
      <c r="DO50" s="118">
        <f t="shared" si="14"/>
        <v>0.98583792705846907</v>
      </c>
      <c r="DP50" s="143">
        <f t="shared" si="44"/>
        <v>29728.928528375192</v>
      </c>
      <c r="DQ50" s="144">
        <f t="shared" si="45"/>
        <v>0.65448926320381617</v>
      </c>
      <c r="DR50" s="145">
        <f t="shared" si="46"/>
        <v>25504.23328430692</v>
      </c>
      <c r="DS50" s="146">
        <f t="shared" si="47"/>
        <v>0.77190721649484539</v>
      </c>
      <c r="DT50" s="53">
        <v>3569</v>
      </c>
      <c r="DU50" s="74"/>
      <c r="DV50" s="157">
        <v>7.56</v>
      </c>
      <c r="DW50" s="153">
        <v>2606</v>
      </c>
      <c r="DX50" s="53"/>
      <c r="DY50" s="153">
        <v>3606</v>
      </c>
      <c r="DZ50" s="153">
        <v>5218</v>
      </c>
      <c r="EA50" s="152">
        <v>18.399999999999999</v>
      </c>
      <c r="EB50" s="128">
        <v>47.5</v>
      </c>
      <c r="EC50" s="53">
        <v>7640</v>
      </c>
      <c r="ED50" s="141">
        <f t="shared" si="80"/>
        <v>0.38290530373927778</v>
      </c>
      <c r="EE50" s="142">
        <f t="shared" si="48"/>
        <v>1.408237601569067</v>
      </c>
      <c r="EF50" s="142">
        <f t="shared" si="91"/>
        <v>5.8204393079763044</v>
      </c>
      <c r="EG50" s="118">
        <f t="shared" si="15"/>
        <v>0.97007321799605073</v>
      </c>
      <c r="EH50" s="143">
        <f t="shared" si="81"/>
        <v>29253.527961888907</v>
      </c>
      <c r="EI50" s="144">
        <f t="shared" si="82"/>
        <v>0.68206180081537604</v>
      </c>
      <c r="EJ50" s="145">
        <f t="shared" si="83"/>
        <v>25096.39056842884</v>
      </c>
      <c r="EK50" s="146">
        <f t="shared" si="84"/>
        <v>0.79010953608247425</v>
      </c>
      <c r="EL50" s="64">
        <v>3569</v>
      </c>
      <c r="EM50" s="56"/>
      <c r="EN50" s="52">
        <v>7.55</v>
      </c>
      <c r="EO50" s="53">
        <v>2625</v>
      </c>
      <c r="EP50" s="134"/>
      <c r="EQ50" s="135">
        <v>3546</v>
      </c>
      <c r="ER50" s="53">
        <v>4250</v>
      </c>
      <c r="ES50" s="52">
        <v>19.2</v>
      </c>
      <c r="ET50" s="52">
        <v>43.1</v>
      </c>
      <c r="EU50" s="53">
        <v>5428</v>
      </c>
      <c r="EV50" s="141">
        <f t="shared" si="50"/>
        <v>0.27297090714514521</v>
      </c>
      <c r="EW50" s="142">
        <f t="shared" si="51"/>
        <v>1.408237601569067</v>
      </c>
      <c r="EX50" s="142">
        <f t="shared" si="52"/>
        <v>5.8204393079763044</v>
      </c>
      <c r="EY50" s="118">
        <f t="shared" si="16"/>
        <v>0.97007321799605073</v>
      </c>
      <c r="EZ50" s="143">
        <f t="shared" si="53"/>
        <v>29253.527961888907</v>
      </c>
      <c r="FA50" s="144">
        <f t="shared" si="54"/>
        <v>0.67974375561794409</v>
      </c>
      <c r="FB50" s="145">
        <f t="shared" si="55"/>
        <v>25096.39056842884</v>
      </c>
      <c r="FC50" s="146">
        <f t="shared" si="56"/>
        <v>0.78857925257731964</v>
      </c>
      <c r="FD50" s="64">
        <v>3647</v>
      </c>
      <c r="FE50" s="56"/>
      <c r="FF50" s="52">
        <v>7.54</v>
      </c>
      <c r="FG50" s="53">
        <v>3088</v>
      </c>
      <c r="FH50" s="134"/>
      <c r="FI50" s="135">
        <v>3496</v>
      </c>
      <c r="FJ50" s="53">
        <v>4722</v>
      </c>
      <c r="FK50" s="52">
        <v>19.8</v>
      </c>
      <c r="FL50" s="52">
        <v>50.3</v>
      </c>
      <c r="FM50" s="53">
        <v>6999</v>
      </c>
      <c r="FN50" s="141">
        <f t="shared" si="57"/>
        <v>0.3756657528545933</v>
      </c>
      <c r="FO50" s="142">
        <f t="shared" si="58"/>
        <v>1.3781190019193859</v>
      </c>
      <c r="FP50" s="142">
        <f t="shared" si="59"/>
        <v>5.9476442017903013</v>
      </c>
      <c r="FQ50" s="118">
        <f t="shared" si="17"/>
        <v>0.99127403363171684</v>
      </c>
      <c r="FR50" s="143">
        <f t="shared" si="60"/>
        <v>29892.859758198054</v>
      </c>
      <c r="FS50" s="144">
        <f t="shared" si="61"/>
        <v>0.62325665422789001</v>
      </c>
      <c r="FT50" s="145">
        <f t="shared" si="62"/>
        <v>25644.868703575226</v>
      </c>
      <c r="FU50" s="146">
        <f t="shared" si="63"/>
        <v>0.75128865979381443</v>
      </c>
      <c r="FV50" s="64">
        <v>3647</v>
      </c>
      <c r="FW50" s="73"/>
      <c r="FX50" s="52">
        <v>7.58</v>
      </c>
      <c r="FY50" s="53">
        <v>2959</v>
      </c>
      <c r="FZ50" s="134"/>
      <c r="GA50" s="135">
        <v>3475</v>
      </c>
      <c r="GB50" s="53">
        <v>4656</v>
      </c>
      <c r="GC50" s="52">
        <v>19.399999999999999</v>
      </c>
      <c r="GD50" s="52">
        <v>50.1</v>
      </c>
      <c r="GE50" s="53">
        <v>7357</v>
      </c>
      <c r="GF50" s="141">
        <f t="shared" si="64"/>
        <v>0.38515528181965514</v>
      </c>
      <c r="GG50" s="142">
        <f t="shared" si="65"/>
        <v>1.3781190019193859</v>
      </c>
      <c r="GH50" s="142">
        <f t="shared" si="66"/>
        <v>5.9476442017903013</v>
      </c>
      <c r="GI50" s="118">
        <f t="shared" si="18"/>
        <v>0.99127403363171684</v>
      </c>
      <c r="GJ50" s="143">
        <f t="shared" si="67"/>
        <v>29892.859758198054</v>
      </c>
      <c r="GK50" s="144">
        <f t="shared" si="68"/>
        <v>0.63899496109466536</v>
      </c>
      <c r="GL50" s="145">
        <f t="shared" si="69"/>
        <v>25644.868703575226</v>
      </c>
      <c r="GM50" s="146">
        <f t="shared" si="70"/>
        <v>0.76167847938144329</v>
      </c>
      <c r="GN50" s="166">
        <v>2686</v>
      </c>
      <c r="GO50" s="97">
        <f t="shared" si="19"/>
        <v>2836.4957217520005</v>
      </c>
      <c r="GP50" s="53"/>
      <c r="GQ50" s="53"/>
      <c r="GR50" s="102">
        <f t="shared" si="20"/>
        <v>1</v>
      </c>
      <c r="GS50" s="53"/>
      <c r="GT50" s="102">
        <f t="shared" si="21"/>
        <v>1</v>
      </c>
      <c r="GU50" s="53"/>
      <c r="GV50" s="102"/>
      <c r="GW50" s="170"/>
      <c r="GX50" s="102"/>
      <c r="GY50" s="170"/>
      <c r="GZ50" s="102"/>
      <c r="HA50" s="102"/>
      <c r="HB50" s="102"/>
      <c r="HC50" s="102"/>
      <c r="HD50" s="102"/>
      <c r="HE50" s="177"/>
      <c r="HF50" s="178"/>
      <c r="HG50" s="102"/>
      <c r="HH50" s="177"/>
      <c r="HI50" s="64">
        <v>5302</v>
      </c>
      <c r="HJ50" s="53">
        <v>5442</v>
      </c>
      <c r="HK50" s="53">
        <v>5256</v>
      </c>
      <c r="HL50" s="77">
        <f t="shared" si="76"/>
        <v>1360</v>
      </c>
      <c r="HM50" s="77">
        <f t="shared" si="71"/>
        <v>23524.880000000001</v>
      </c>
      <c r="HN50" s="52"/>
      <c r="HO50" s="183"/>
      <c r="HP50" s="53">
        <v>1380</v>
      </c>
      <c r="HQ50" s="186"/>
      <c r="HR50" s="186"/>
      <c r="HS50" s="186"/>
      <c r="HT50" s="53">
        <v>3788</v>
      </c>
      <c r="HU50" s="153">
        <v>3208</v>
      </c>
      <c r="HV50" s="186"/>
      <c r="HW50" s="186"/>
      <c r="HX50" s="186"/>
      <c r="HY50" s="186"/>
      <c r="HZ50" s="189"/>
      <c r="IA50" s="128">
        <v>96</v>
      </c>
      <c r="IB50" s="190">
        <v>309</v>
      </c>
      <c r="IC50" s="191"/>
      <c r="ID50" s="191"/>
      <c r="IE50" s="192"/>
      <c r="IF50" s="192"/>
      <c r="IG50" s="192"/>
      <c r="IH50" s="97">
        <f t="shared" si="72"/>
        <v>34766.870000000003</v>
      </c>
      <c r="II50" s="97">
        <f t="shared" si="77"/>
        <v>3205.9104369808597</v>
      </c>
      <c r="IJ50" s="202">
        <f t="shared" si="78"/>
        <v>1.470047776552738</v>
      </c>
      <c r="IK50" s="202">
        <f t="shared" si="85"/>
        <v>2.1808205747562295</v>
      </c>
      <c r="IL50" s="202">
        <f t="shared" si="22"/>
        <v>0.60772882209478951</v>
      </c>
      <c r="IM50" s="203"/>
      <c r="IN50" s="204">
        <f t="shared" si="23"/>
        <v>0.88495904690990324</v>
      </c>
      <c r="IO50" s="186"/>
      <c r="IP50" s="186"/>
      <c r="IQ50" s="153">
        <v>400</v>
      </c>
      <c r="IR50" s="153"/>
      <c r="IS50" s="128"/>
      <c r="IT50" s="128"/>
      <c r="IU50" s="128"/>
      <c r="IV50" s="128"/>
      <c r="IW50" s="208"/>
      <c r="IX50" s="189">
        <v>0.23</v>
      </c>
      <c r="IY50" s="48"/>
      <c r="IZ50" s="52">
        <v>199</v>
      </c>
      <c r="JA50" s="128"/>
      <c r="JB50" s="128"/>
      <c r="JC50" s="128"/>
      <c r="JD50" s="97">
        <f t="shared" si="24"/>
        <v>4129.7849999999999</v>
      </c>
      <c r="JE50" s="210">
        <f t="shared" si="93"/>
        <v>0.83800972689861575</v>
      </c>
      <c r="JF50" s="210">
        <f t="shared" si="25"/>
        <v>0.36873080357142857</v>
      </c>
      <c r="JG50" s="210">
        <f t="shared" si="26"/>
        <v>0.30015312372396896</v>
      </c>
      <c r="JH50" s="203"/>
      <c r="JI50" s="203">
        <f t="shared" si="27"/>
        <v>0.35598705501618122</v>
      </c>
      <c r="JJ50" s="212">
        <f t="shared" si="75"/>
        <v>2.469151880188833</v>
      </c>
      <c r="JK50" s="203">
        <f t="shared" si="28"/>
        <v>0.98397229381443296</v>
      </c>
      <c r="JL50" s="53">
        <v>14980</v>
      </c>
      <c r="JM50" s="213">
        <v>8.68</v>
      </c>
      <c r="JN50" s="214">
        <v>45</v>
      </c>
      <c r="JO50" s="213"/>
      <c r="JP50" s="213">
        <v>1.78</v>
      </c>
      <c r="JQ50" s="213">
        <v>0.92</v>
      </c>
      <c r="JR50" s="214">
        <v>213</v>
      </c>
      <c r="JS50" s="213">
        <v>0.48</v>
      </c>
      <c r="JT50" s="222"/>
    </row>
    <row r="51" spans="1:280" s="25" customFormat="1" ht="15" customHeight="1">
      <c r="A51" s="50">
        <v>43468</v>
      </c>
      <c r="B51" s="51">
        <v>240</v>
      </c>
      <c r="C51" s="52">
        <v>240</v>
      </c>
      <c r="D51" s="53">
        <v>39710</v>
      </c>
      <c r="E51" s="48">
        <v>8</v>
      </c>
      <c r="F51" s="53">
        <v>746</v>
      </c>
      <c r="G51" s="52">
        <v>5.52</v>
      </c>
      <c r="H51" s="52">
        <v>6.47</v>
      </c>
      <c r="I51" s="61">
        <v>50.3</v>
      </c>
      <c r="J51" s="64"/>
      <c r="K51" s="53">
        <v>1156</v>
      </c>
      <c r="L51" s="48">
        <v>5.42</v>
      </c>
      <c r="M51" s="53">
        <v>9126</v>
      </c>
      <c r="N51" s="53">
        <v>2599</v>
      </c>
      <c r="O51" s="65">
        <v>3.52</v>
      </c>
      <c r="P51" s="65">
        <v>2.65</v>
      </c>
      <c r="Q51" s="74"/>
      <c r="R51" s="70">
        <v>45.7</v>
      </c>
      <c r="S51" s="64">
        <v>8188</v>
      </c>
      <c r="T51" s="53">
        <v>7791</v>
      </c>
      <c r="U51" s="52">
        <v>3.25</v>
      </c>
      <c r="V51" s="52"/>
      <c r="W51" s="52">
        <v>9.23</v>
      </c>
      <c r="X51" s="52">
        <v>8</v>
      </c>
      <c r="Y51" s="53">
        <v>5</v>
      </c>
      <c r="Z51" s="53">
        <v>22121</v>
      </c>
      <c r="AA51" s="52">
        <v>3.04</v>
      </c>
      <c r="AB51" s="52"/>
      <c r="AC51" s="77">
        <f t="shared" si="29"/>
        <v>8193</v>
      </c>
      <c r="AD51" s="52"/>
      <c r="AE51" s="52"/>
      <c r="AF51" s="52"/>
      <c r="AG51" s="52"/>
      <c r="AH51" s="61"/>
      <c r="AI51" s="79"/>
      <c r="AJ51" s="52"/>
      <c r="AK51" s="52"/>
      <c r="AL51" s="48">
        <v>8.9</v>
      </c>
      <c r="AM51" s="53">
        <v>152621</v>
      </c>
      <c r="AN51" s="52">
        <v>7.71</v>
      </c>
      <c r="AO51" s="52">
        <v>1.48</v>
      </c>
      <c r="AP51" s="53">
        <v>1834</v>
      </c>
      <c r="AQ51" s="83"/>
      <c r="AR51" s="86">
        <f t="shared" si="30"/>
        <v>13560</v>
      </c>
      <c r="AS51" s="53"/>
      <c r="AT51" s="87">
        <v>13560</v>
      </c>
      <c r="AU51" s="53">
        <f t="shared" si="92"/>
        <v>12360</v>
      </c>
      <c r="AV51" s="53">
        <v>480</v>
      </c>
      <c r="AW51" s="53">
        <v>240</v>
      </c>
      <c r="AX51" s="53">
        <v>480</v>
      </c>
      <c r="AY51" s="95">
        <v>0</v>
      </c>
      <c r="AZ51" s="96">
        <v>4.93</v>
      </c>
      <c r="BA51" s="53">
        <v>4478</v>
      </c>
      <c r="BB51" s="52">
        <v>62</v>
      </c>
      <c r="BC51" s="53">
        <v>11806</v>
      </c>
      <c r="BD51" s="97">
        <f t="shared" si="0"/>
        <v>8592.0236000000004</v>
      </c>
      <c r="BE51" s="102">
        <f t="shared" si="1"/>
        <v>0.72776754192783333</v>
      </c>
      <c r="BF51" s="53">
        <v>5128</v>
      </c>
      <c r="BG51" s="97">
        <f t="shared" si="2"/>
        <v>5471.576</v>
      </c>
      <c r="BH51" s="102">
        <f t="shared" si="3"/>
        <v>0.46345722513975945</v>
      </c>
      <c r="BI51" s="53">
        <v>405</v>
      </c>
      <c r="BJ51" s="97">
        <f t="shared" si="4"/>
        <v>796.63499999999999</v>
      </c>
      <c r="BK51" s="102">
        <f t="shared" si="5"/>
        <v>6.7477130272742672E-2</v>
      </c>
      <c r="BL51" s="103">
        <v>675</v>
      </c>
      <c r="BM51" s="97">
        <f t="shared" si="6"/>
        <v>975.375</v>
      </c>
      <c r="BN51" s="102">
        <f t="shared" si="7"/>
        <v>8.2616889717093009E-2</v>
      </c>
      <c r="BO51" s="53">
        <v>646</v>
      </c>
      <c r="BP51" s="97">
        <f t="shared" si="8"/>
        <v>1329.4679999999998</v>
      </c>
      <c r="BQ51" s="102">
        <f t="shared" si="9"/>
        <v>0.11260952058275452</v>
      </c>
      <c r="BR51" s="53">
        <v>11.4</v>
      </c>
      <c r="BS51" s="105">
        <f t="shared" si="10"/>
        <v>18.9696</v>
      </c>
      <c r="BT51" s="102">
        <f t="shared" si="11"/>
        <v>9.6561070642046422E-4</v>
      </c>
      <c r="BU51" s="52">
        <v>7.74</v>
      </c>
      <c r="BV51" s="48">
        <v>8.07</v>
      </c>
      <c r="BW51" s="61">
        <v>145</v>
      </c>
      <c r="BX51" s="117">
        <f t="shared" si="32"/>
        <v>145922.16</v>
      </c>
      <c r="BY51" s="118">
        <f t="shared" si="33"/>
        <v>0.97281439999999997</v>
      </c>
      <c r="BZ51" s="120">
        <v>49.4</v>
      </c>
      <c r="CA51" s="51"/>
      <c r="CB51" s="52">
        <v>6.16</v>
      </c>
      <c r="CC51" s="129">
        <v>8002</v>
      </c>
      <c r="CD51" s="77">
        <f t="shared" si="34"/>
        <v>7815.1372118551044</v>
      </c>
      <c r="CE51" s="77">
        <f t="shared" si="12"/>
        <v>21864</v>
      </c>
      <c r="CF51" s="77">
        <f t="shared" si="35"/>
        <v>12360</v>
      </c>
      <c r="CG51" s="77">
        <f t="shared" si="36"/>
        <v>515</v>
      </c>
      <c r="CH51" s="77">
        <f t="shared" si="13"/>
        <v>9504</v>
      </c>
      <c r="CI51" s="130">
        <f t="shared" si="37"/>
        <v>396</v>
      </c>
      <c r="CJ51" s="64">
        <v>3624</v>
      </c>
      <c r="CK51" s="56"/>
      <c r="CL51" s="52">
        <v>7.62</v>
      </c>
      <c r="CM51" s="53">
        <v>2897</v>
      </c>
      <c r="CN51" s="134"/>
      <c r="CO51" s="135">
        <v>3549</v>
      </c>
      <c r="CP51" s="53">
        <v>4920</v>
      </c>
      <c r="CQ51" s="52">
        <v>16.2</v>
      </c>
      <c r="CR51" s="52">
        <v>33.1</v>
      </c>
      <c r="CS51" s="53">
        <v>4107</v>
      </c>
      <c r="CT51" s="141">
        <f t="shared" si="86"/>
        <v>0.23042833025553094</v>
      </c>
      <c r="CU51" s="142">
        <f t="shared" si="38"/>
        <v>1.3868653421633554</v>
      </c>
      <c r="CV51" s="142">
        <f t="shared" si="39"/>
        <v>5.6351088849508351</v>
      </c>
      <c r="CW51" s="118">
        <f t="shared" si="40"/>
        <v>0.93918481415847255</v>
      </c>
      <c r="CX51" s="143">
        <f t="shared" si="87"/>
        <v>28322.057255762898</v>
      </c>
      <c r="CY51" s="144">
        <f t="shared" si="88"/>
        <v>0.62930913156516044</v>
      </c>
      <c r="CZ51" s="145">
        <f t="shared" si="89"/>
        <v>24186.878331503845</v>
      </c>
      <c r="DA51" s="146">
        <f t="shared" si="90"/>
        <v>0.75461629679823816</v>
      </c>
      <c r="DB51" s="64">
        <v>3648</v>
      </c>
      <c r="DC51" s="152"/>
      <c r="DD51" s="48">
        <v>7.59</v>
      </c>
      <c r="DE51" s="53">
        <v>2587</v>
      </c>
      <c r="DF51" s="153"/>
      <c r="DG51" s="53">
        <v>3572</v>
      </c>
      <c r="DH51" s="53">
        <v>5288</v>
      </c>
      <c r="DI51" s="52">
        <v>15</v>
      </c>
      <c r="DJ51" s="52">
        <v>32.200000000000003</v>
      </c>
      <c r="DK51" s="53">
        <v>5741</v>
      </c>
      <c r="DL51" s="141">
        <f t="shared" si="41"/>
        <v>0.30101333827260207</v>
      </c>
      <c r="DM51" s="142">
        <f t="shared" si="42"/>
        <v>1.3777412280701755</v>
      </c>
      <c r="DN51" s="142">
        <f t="shared" si="43"/>
        <v>5.6724274868379272</v>
      </c>
      <c r="DO51" s="118">
        <f t="shared" si="14"/>
        <v>0.94540458113965453</v>
      </c>
      <c r="DP51" s="143">
        <f t="shared" si="44"/>
        <v>28509.620548847422</v>
      </c>
      <c r="DQ51" s="144">
        <f t="shared" si="45"/>
        <v>0.66897574158062478</v>
      </c>
      <c r="DR51" s="145">
        <f t="shared" si="46"/>
        <v>24347.056333699235</v>
      </c>
      <c r="DS51" s="146">
        <f t="shared" si="47"/>
        <v>0.78087413179739118</v>
      </c>
      <c r="DT51" s="53">
        <v>3648</v>
      </c>
      <c r="DU51" s="74"/>
      <c r="DV51" s="157">
        <v>7.22</v>
      </c>
      <c r="DW51" s="153">
        <v>2589</v>
      </c>
      <c r="DX51" s="53"/>
      <c r="DY51" s="153">
        <v>3659</v>
      </c>
      <c r="DZ51" s="153">
        <v>6234</v>
      </c>
      <c r="EA51" s="152">
        <v>17.899999999999999</v>
      </c>
      <c r="EB51" s="128">
        <v>36.4</v>
      </c>
      <c r="EC51" s="53">
        <v>7476</v>
      </c>
      <c r="ED51" s="141">
        <f t="shared" si="80"/>
        <v>0.39213323764526831</v>
      </c>
      <c r="EE51" s="142">
        <f t="shared" si="48"/>
        <v>1.3777412280701755</v>
      </c>
      <c r="EF51" s="142">
        <f t="shared" si="91"/>
        <v>5.6724274868379272</v>
      </c>
      <c r="EG51" s="118">
        <f t="shared" si="15"/>
        <v>0.94540458113965453</v>
      </c>
      <c r="EH51" s="143">
        <f t="shared" si="81"/>
        <v>28509.620548847422</v>
      </c>
      <c r="EI51" s="144">
        <f t="shared" si="82"/>
        <v>0.66871982796762175</v>
      </c>
      <c r="EJ51" s="145">
        <f t="shared" si="83"/>
        <v>24347.056333699235</v>
      </c>
      <c r="EK51" s="146">
        <f t="shared" si="84"/>
        <v>0.78070472641029987</v>
      </c>
      <c r="EL51" s="64">
        <v>3648</v>
      </c>
      <c r="EM51" s="56"/>
      <c r="EN51" s="52">
        <v>7.52</v>
      </c>
      <c r="EO51" s="53">
        <v>2590</v>
      </c>
      <c r="EP51" s="134"/>
      <c r="EQ51" s="135">
        <v>3604</v>
      </c>
      <c r="ER51" s="53">
        <v>4350</v>
      </c>
      <c r="ES51" s="52">
        <v>18</v>
      </c>
      <c r="ET51" s="52">
        <v>41.2</v>
      </c>
      <c r="EU51" s="53">
        <v>5257</v>
      </c>
      <c r="EV51" s="141">
        <f t="shared" si="50"/>
        <v>0.27579440272336897</v>
      </c>
      <c r="EW51" s="142">
        <f t="shared" si="51"/>
        <v>1.3777412280701755</v>
      </c>
      <c r="EX51" s="142">
        <f t="shared" si="52"/>
        <v>5.6724274868379272</v>
      </c>
      <c r="EY51" s="118">
        <f t="shared" si="16"/>
        <v>0.94540458113965453</v>
      </c>
      <c r="EZ51" s="143">
        <f t="shared" si="53"/>
        <v>28509.620548847422</v>
      </c>
      <c r="FA51" s="144">
        <f t="shared" si="54"/>
        <v>0.66859187116112029</v>
      </c>
      <c r="FB51" s="145">
        <f t="shared" si="55"/>
        <v>24347.056333699235</v>
      </c>
      <c r="FC51" s="146">
        <f t="shared" si="56"/>
        <v>0.78062002371675421</v>
      </c>
      <c r="FD51" s="64">
        <v>3648</v>
      </c>
      <c r="FE51" s="56"/>
      <c r="FF51" s="52">
        <v>7.52</v>
      </c>
      <c r="FG51" s="53">
        <v>3652</v>
      </c>
      <c r="FH51" s="134"/>
      <c r="FI51" s="135">
        <v>3650</v>
      </c>
      <c r="FJ51" s="53">
        <v>4035</v>
      </c>
      <c r="FK51" s="52">
        <v>19.5</v>
      </c>
      <c r="FL51" s="52">
        <v>47.5</v>
      </c>
      <c r="FM51" s="53">
        <v>6723</v>
      </c>
      <c r="FN51" s="141">
        <f t="shared" si="57"/>
        <v>0.44267761012799628</v>
      </c>
      <c r="FO51" s="142">
        <f t="shared" si="58"/>
        <v>1.3777412280701755</v>
      </c>
      <c r="FP51" s="142">
        <f t="shared" si="59"/>
        <v>5.6724274868379272</v>
      </c>
      <c r="FQ51" s="118">
        <f t="shared" si="17"/>
        <v>0.94540458113965453</v>
      </c>
      <c r="FR51" s="143">
        <f t="shared" si="60"/>
        <v>28509.620548847422</v>
      </c>
      <c r="FS51" s="144">
        <f t="shared" si="61"/>
        <v>0.53270174265652936</v>
      </c>
      <c r="FT51" s="145">
        <f t="shared" si="62"/>
        <v>24347.056333699235</v>
      </c>
      <c r="FU51" s="146">
        <f t="shared" si="63"/>
        <v>0.69066576317126882</v>
      </c>
      <c r="FV51" s="64">
        <v>3648</v>
      </c>
      <c r="FW51" s="73"/>
      <c r="FX51" s="52">
        <v>7.28</v>
      </c>
      <c r="FY51" s="53">
        <v>2648</v>
      </c>
      <c r="FZ51" s="134"/>
      <c r="GA51" s="135">
        <v>3561</v>
      </c>
      <c r="GB51" s="53">
        <v>5690</v>
      </c>
      <c r="GC51" s="52">
        <v>20.100000000000001</v>
      </c>
      <c r="GD51" s="52">
        <v>49.8</v>
      </c>
      <c r="GE51" s="53">
        <v>7011</v>
      </c>
      <c r="GF51" s="141">
        <f t="shared" si="64"/>
        <v>0.37194193248644331</v>
      </c>
      <c r="GG51" s="142">
        <f t="shared" si="65"/>
        <v>1.3777412280701755</v>
      </c>
      <c r="GH51" s="142">
        <f t="shared" si="66"/>
        <v>5.6724274868379272</v>
      </c>
      <c r="GI51" s="118">
        <f t="shared" si="18"/>
        <v>0.94540458113965453</v>
      </c>
      <c r="GJ51" s="143">
        <f t="shared" si="67"/>
        <v>28509.620548847422</v>
      </c>
      <c r="GK51" s="144">
        <f t="shared" si="68"/>
        <v>0.66117037638403331</v>
      </c>
      <c r="GL51" s="145">
        <f t="shared" si="69"/>
        <v>24347.056333699235</v>
      </c>
      <c r="GM51" s="146">
        <f t="shared" si="70"/>
        <v>0.77570726749110619</v>
      </c>
      <c r="GN51" s="166">
        <v>2625</v>
      </c>
      <c r="GO51" s="97">
        <f t="shared" si="19"/>
        <v>2827.0900109769486</v>
      </c>
      <c r="GP51" s="53"/>
      <c r="GQ51" s="53"/>
      <c r="GR51" s="102">
        <f t="shared" si="20"/>
        <v>1</v>
      </c>
      <c r="GS51" s="53"/>
      <c r="GT51" s="102">
        <f t="shared" si="21"/>
        <v>1</v>
      </c>
      <c r="GU51" s="53"/>
      <c r="GV51" s="102"/>
      <c r="GW51" s="170"/>
      <c r="GX51" s="102"/>
      <c r="GY51" s="170"/>
      <c r="GZ51" s="102"/>
      <c r="HA51" s="102"/>
      <c r="HB51" s="102"/>
      <c r="HC51" s="102"/>
      <c r="HD51" s="102"/>
      <c r="HE51" s="177"/>
      <c r="HF51" s="178"/>
      <c r="HG51" s="102"/>
      <c r="HH51" s="177"/>
      <c r="HI51" s="64">
        <v>3630</v>
      </c>
      <c r="HJ51" s="53">
        <v>3510</v>
      </c>
      <c r="HK51" s="53">
        <v>3898</v>
      </c>
      <c r="HL51" s="77">
        <f t="shared" si="76"/>
        <v>1440</v>
      </c>
      <c r="HM51" s="77">
        <f t="shared" si="71"/>
        <v>23697.599999999999</v>
      </c>
      <c r="HN51" s="52"/>
      <c r="HO51" s="183"/>
      <c r="HP51" s="53">
        <v>1437</v>
      </c>
      <c r="HQ51" s="186"/>
      <c r="HR51" s="186"/>
      <c r="HS51" s="186"/>
      <c r="HT51" s="53">
        <v>3685</v>
      </c>
      <c r="HU51" s="153">
        <v>3658</v>
      </c>
      <c r="HV51" s="186"/>
      <c r="HW51" s="186"/>
      <c r="HX51" s="186"/>
      <c r="HY51" s="186"/>
      <c r="HZ51" s="189">
        <v>98</v>
      </c>
      <c r="IA51" s="128"/>
      <c r="IB51" s="190">
        <v>298</v>
      </c>
      <c r="IC51" s="191"/>
      <c r="ID51" s="191">
        <v>1365</v>
      </c>
      <c r="IE51" s="192">
        <v>0.6</v>
      </c>
      <c r="IF51" s="192">
        <v>0.68</v>
      </c>
      <c r="IG51" s="192">
        <v>1.1200000000000001</v>
      </c>
      <c r="IH51" s="97">
        <f t="shared" si="72"/>
        <v>34514.28</v>
      </c>
      <c r="II51" s="97">
        <f t="shared" si="77"/>
        <v>3137.0854700854702</v>
      </c>
      <c r="IJ51" s="202">
        <f t="shared" si="78"/>
        <v>1.4492753623188406</v>
      </c>
      <c r="IK51" s="202">
        <f t="shared" si="85"/>
        <v>2.1645889743589746</v>
      </c>
      <c r="IL51" s="202">
        <f t="shared" si="22"/>
        <v>0.61230627737076027</v>
      </c>
      <c r="IM51" s="203"/>
      <c r="IN51" s="204">
        <f t="shared" si="23"/>
        <v>0.88647619047619042</v>
      </c>
      <c r="IO51" s="186"/>
      <c r="IP51" s="186"/>
      <c r="IQ51" s="153">
        <v>1118</v>
      </c>
      <c r="IR51" s="153"/>
      <c r="IS51" s="128"/>
      <c r="IT51" s="128"/>
      <c r="IU51" s="128"/>
      <c r="IV51" s="128"/>
      <c r="IW51" s="189">
        <v>0.27</v>
      </c>
      <c r="IX51" s="189"/>
      <c r="IY51" s="48">
        <v>8.7799999999999994</v>
      </c>
      <c r="IZ51" s="52">
        <v>173</v>
      </c>
      <c r="JA51" s="128">
        <v>1.86</v>
      </c>
      <c r="JB51" s="128">
        <v>0.6</v>
      </c>
      <c r="JC51" s="128">
        <v>176</v>
      </c>
      <c r="JD51" s="97">
        <f t="shared" si="24"/>
        <v>4040.88</v>
      </c>
      <c r="JE51" s="210">
        <f t="shared" si="93"/>
        <v>0.82595870206489674</v>
      </c>
      <c r="JF51" s="210">
        <f t="shared" si="25"/>
        <v>0.36079285714285714</v>
      </c>
      <c r="JG51" s="210">
        <f t="shared" si="26"/>
        <v>0.12266182677110653</v>
      </c>
      <c r="JH51" s="203"/>
      <c r="JI51" s="203">
        <f t="shared" si="27"/>
        <v>0.41946308724832215</v>
      </c>
      <c r="JJ51" s="212">
        <f t="shared" si="75"/>
        <v>2.469151880188833</v>
      </c>
      <c r="JK51" s="203">
        <f t="shared" si="28"/>
        <v>0.98534643401660171</v>
      </c>
      <c r="JL51" s="53">
        <v>15014</v>
      </c>
      <c r="JM51" s="213">
        <v>8.8000000000000007</v>
      </c>
      <c r="JN51" s="214">
        <v>63</v>
      </c>
      <c r="JO51" s="213">
        <v>0.44</v>
      </c>
      <c r="JP51" s="213">
        <v>0.85</v>
      </c>
      <c r="JQ51" s="213">
        <v>0.82</v>
      </c>
      <c r="JR51" s="214">
        <v>197</v>
      </c>
      <c r="JS51" s="213">
        <v>0.43</v>
      </c>
      <c r="JT51" s="222"/>
    </row>
    <row r="52" spans="1:280" s="25" customFormat="1" ht="15" customHeight="1">
      <c r="A52" s="50">
        <v>43469</v>
      </c>
      <c r="B52" s="51">
        <v>240</v>
      </c>
      <c r="C52" s="52">
        <v>240</v>
      </c>
      <c r="D52" s="53">
        <v>43196</v>
      </c>
      <c r="E52" s="48">
        <v>8.0500000000000007</v>
      </c>
      <c r="F52" s="53">
        <v>753</v>
      </c>
      <c r="G52" s="52">
        <v>5.5</v>
      </c>
      <c r="H52" s="52">
        <v>6.37</v>
      </c>
      <c r="I52" s="61">
        <v>49.8</v>
      </c>
      <c r="J52" s="64"/>
      <c r="K52" s="53">
        <v>1260</v>
      </c>
      <c r="L52" s="48">
        <v>11.75</v>
      </c>
      <c r="M52" s="53">
        <v>10471</v>
      </c>
      <c r="N52" s="53">
        <v>2769</v>
      </c>
      <c r="O52" s="65">
        <v>0.1</v>
      </c>
      <c r="P52" s="65">
        <v>0.09</v>
      </c>
      <c r="Q52" s="74">
        <v>41.4</v>
      </c>
      <c r="R52" s="70">
        <v>35.200000000000003</v>
      </c>
      <c r="S52" s="64">
        <v>9212</v>
      </c>
      <c r="T52" s="53">
        <v>6830</v>
      </c>
      <c r="U52" s="52">
        <v>3.18</v>
      </c>
      <c r="V52" s="52">
        <v>30.9</v>
      </c>
      <c r="W52" s="52">
        <v>11.2</v>
      </c>
      <c r="X52" s="52">
        <v>9.18</v>
      </c>
      <c r="Y52" s="53">
        <v>22</v>
      </c>
      <c r="Z52" s="53">
        <v>22553</v>
      </c>
      <c r="AA52" s="52">
        <v>2.99</v>
      </c>
      <c r="AB52" s="52"/>
      <c r="AC52" s="77">
        <f t="shared" si="29"/>
        <v>9234</v>
      </c>
      <c r="AD52" s="52"/>
      <c r="AE52" s="52"/>
      <c r="AF52" s="52"/>
      <c r="AG52" s="52"/>
      <c r="AH52" s="61"/>
      <c r="AI52" s="79"/>
      <c r="AJ52" s="52"/>
      <c r="AK52" s="52"/>
      <c r="AL52" s="48">
        <v>8.91</v>
      </c>
      <c r="AM52" s="53">
        <v>185654</v>
      </c>
      <c r="AN52" s="52">
        <v>3.4</v>
      </c>
      <c r="AO52" s="52">
        <v>0.61</v>
      </c>
      <c r="AP52" s="53">
        <v>3543</v>
      </c>
      <c r="AQ52" s="83"/>
      <c r="AR52" s="86">
        <f t="shared" si="30"/>
        <v>13592</v>
      </c>
      <c r="AS52" s="53"/>
      <c r="AT52" s="87">
        <v>13592</v>
      </c>
      <c r="AU52" s="53">
        <f t="shared" si="92"/>
        <v>12392</v>
      </c>
      <c r="AV52" s="53">
        <v>480</v>
      </c>
      <c r="AW52" s="53">
        <v>240</v>
      </c>
      <c r="AX52" s="53">
        <v>480</v>
      </c>
      <c r="AY52" s="95">
        <v>0</v>
      </c>
      <c r="AZ52" s="96">
        <v>4.93</v>
      </c>
      <c r="BA52" s="53">
        <v>4478</v>
      </c>
      <c r="BB52" s="52">
        <v>62</v>
      </c>
      <c r="BC52" s="53">
        <v>12838</v>
      </c>
      <c r="BD52" s="97">
        <f t="shared" si="0"/>
        <v>8495.2501999999986</v>
      </c>
      <c r="BE52" s="102">
        <f t="shared" si="1"/>
        <v>0.66172692008100942</v>
      </c>
      <c r="BF52" s="53">
        <v>4953</v>
      </c>
      <c r="BG52" s="97">
        <f t="shared" si="2"/>
        <v>5284.8509999999997</v>
      </c>
      <c r="BH52" s="102">
        <f t="shared" si="3"/>
        <v>0.41165687801838291</v>
      </c>
      <c r="BI52" s="53">
        <v>404</v>
      </c>
      <c r="BJ52" s="97">
        <f t="shared" si="4"/>
        <v>794.66800000000001</v>
      </c>
      <c r="BK52" s="102">
        <f t="shared" si="5"/>
        <v>6.1899672846237735E-2</v>
      </c>
      <c r="BL52" s="103">
        <v>692</v>
      </c>
      <c r="BM52" s="97">
        <f t="shared" si="6"/>
        <v>999.94</v>
      </c>
      <c r="BN52" s="102">
        <f t="shared" si="7"/>
        <v>7.7889079295840477E-2</v>
      </c>
      <c r="BO52" s="53">
        <v>678</v>
      </c>
      <c r="BP52" s="97">
        <f t="shared" si="8"/>
        <v>1395.3239999999998</v>
      </c>
      <c r="BQ52" s="102">
        <f t="shared" si="9"/>
        <v>0.10868702290076335</v>
      </c>
      <c r="BR52" s="53">
        <v>12.3</v>
      </c>
      <c r="BS52" s="105">
        <f t="shared" si="10"/>
        <v>20.467200000000002</v>
      </c>
      <c r="BT52" s="102">
        <f t="shared" si="11"/>
        <v>9.5809316092849354E-4</v>
      </c>
      <c r="BU52" s="52">
        <v>6.49</v>
      </c>
      <c r="BV52" s="48">
        <v>6.89</v>
      </c>
      <c r="BW52" s="61">
        <v>159</v>
      </c>
      <c r="BX52" s="117">
        <f t="shared" si="32"/>
        <v>159088.49600000001</v>
      </c>
      <c r="BY52" s="118">
        <f t="shared" si="33"/>
        <v>1.0605899733333335</v>
      </c>
      <c r="BZ52" s="120">
        <v>58.6</v>
      </c>
      <c r="CA52" s="51"/>
      <c r="CB52" s="52">
        <v>6.32</v>
      </c>
      <c r="CC52" s="129">
        <v>8402</v>
      </c>
      <c r="CD52" s="77">
        <f t="shared" si="34"/>
        <v>8481.5855007542159</v>
      </c>
      <c r="CE52" s="77">
        <f t="shared" si="12"/>
        <v>21877</v>
      </c>
      <c r="CF52" s="77">
        <f t="shared" si="35"/>
        <v>12392</v>
      </c>
      <c r="CG52" s="77">
        <f t="shared" si="36"/>
        <v>516.33333333333337</v>
      </c>
      <c r="CH52" s="77">
        <f t="shared" si="13"/>
        <v>9485</v>
      </c>
      <c r="CI52" s="130">
        <f t="shared" si="37"/>
        <v>395.20833333333331</v>
      </c>
      <c r="CJ52" s="64">
        <v>3627</v>
      </c>
      <c r="CK52" s="56"/>
      <c r="CL52" s="52">
        <v>8.01</v>
      </c>
      <c r="CM52" s="53">
        <v>2767</v>
      </c>
      <c r="CN52" s="134"/>
      <c r="CO52" s="135">
        <v>3557</v>
      </c>
      <c r="CP52" s="53">
        <v>6034</v>
      </c>
      <c r="CQ52" s="52">
        <v>14.7</v>
      </c>
      <c r="CR52" s="52">
        <v>32.9</v>
      </c>
      <c r="CS52" s="53">
        <v>4229</v>
      </c>
      <c r="CT52" s="141">
        <f t="shared" si="86"/>
        <v>0.20403533933125276</v>
      </c>
      <c r="CU52" s="142">
        <f t="shared" si="38"/>
        <v>1.3857182244279018</v>
      </c>
      <c r="CV52" s="142">
        <f t="shared" si="39"/>
        <v>6.1207144073289967</v>
      </c>
      <c r="CW52" s="118">
        <f t="shared" si="40"/>
        <v>1.0201190678881662</v>
      </c>
      <c r="CX52" s="143">
        <f t="shared" si="87"/>
        <v>30762.71061123554</v>
      </c>
      <c r="CY52" s="144">
        <f t="shared" si="88"/>
        <v>0.67376382637963772</v>
      </c>
      <c r="CZ52" s="145">
        <f t="shared" si="89"/>
        <v>26375.370251497003</v>
      </c>
      <c r="DA52" s="146">
        <f t="shared" si="90"/>
        <v>0.78446798566754949</v>
      </c>
      <c r="DB52" s="64">
        <v>3662</v>
      </c>
      <c r="DC52" s="152"/>
      <c r="DD52" s="48">
        <v>7.68</v>
      </c>
      <c r="DE52" s="53">
        <v>2528</v>
      </c>
      <c r="DF52" s="153"/>
      <c r="DG52" s="53">
        <v>3540</v>
      </c>
      <c r="DH52" s="53">
        <v>6768</v>
      </c>
      <c r="DI52" s="52">
        <v>15.2</v>
      </c>
      <c r="DJ52" s="52">
        <v>28.2</v>
      </c>
      <c r="DK52" s="53">
        <v>6106</v>
      </c>
      <c r="DL52" s="141">
        <f t="shared" si="41"/>
        <v>0.28006566227731294</v>
      </c>
      <c r="DM52" s="142">
        <f t="shared" si="42"/>
        <v>1.3724740578918624</v>
      </c>
      <c r="DN52" s="142">
        <f t="shared" si="43"/>
        <v>6.1797783732116862</v>
      </c>
      <c r="DO52" s="118">
        <f t="shared" si="14"/>
        <v>1.0299630622019478</v>
      </c>
      <c r="DP52" s="143">
        <f t="shared" si="44"/>
        <v>31059.566103761936</v>
      </c>
      <c r="DQ52" s="144">
        <f t="shared" si="45"/>
        <v>0.70194252008952795</v>
      </c>
      <c r="DR52" s="145">
        <f t="shared" si="46"/>
        <v>26629.888574850298</v>
      </c>
      <c r="DS52" s="146">
        <f t="shared" si="47"/>
        <v>0.80308459261567222</v>
      </c>
      <c r="DT52" s="53">
        <v>3649</v>
      </c>
      <c r="DU52" s="74"/>
      <c r="DV52" s="157">
        <v>7.74</v>
      </c>
      <c r="DW52" s="153">
        <v>2719</v>
      </c>
      <c r="DX52" s="53"/>
      <c r="DY52" s="153">
        <v>3426</v>
      </c>
      <c r="DZ52" s="153">
        <v>6074</v>
      </c>
      <c r="EA52" s="152">
        <v>15.1</v>
      </c>
      <c r="EB52" s="128">
        <v>30.8</v>
      </c>
      <c r="EC52" s="53">
        <v>7590</v>
      </c>
      <c r="ED52" s="141">
        <f t="shared" si="80"/>
        <v>0.36095289580389001</v>
      </c>
      <c r="EE52" s="142">
        <f t="shared" si="48"/>
        <v>1.3773636612770621</v>
      </c>
      <c r="EF52" s="142">
        <f t="shared" si="91"/>
        <v>6.1578403287409733</v>
      </c>
      <c r="EG52" s="118">
        <f t="shared" si="15"/>
        <v>1.0263067214568289</v>
      </c>
      <c r="EH52" s="143">
        <f t="shared" si="81"/>
        <v>30949.305492252133</v>
      </c>
      <c r="EI52" s="144">
        <f t="shared" si="82"/>
        <v>0.67942314561844408</v>
      </c>
      <c r="EJ52" s="145">
        <f t="shared" si="83"/>
        <v>26535.353197604785</v>
      </c>
      <c r="EK52" s="146">
        <f t="shared" si="84"/>
        <v>0.78820688580775822</v>
      </c>
      <c r="EL52" s="64">
        <v>3627</v>
      </c>
      <c r="EM52" s="56"/>
      <c r="EN52" s="52">
        <v>7.69</v>
      </c>
      <c r="EO52" s="53">
        <v>2847</v>
      </c>
      <c r="EP52" s="134"/>
      <c r="EQ52" s="135">
        <v>3477</v>
      </c>
      <c r="ER52" s="53">
        <v>6530</v>
      </c>
      <c r="ES52" s="52">
        <v>15.1</v>
      </c>
      <c r="ET52" s="52">
        <v>30.5</v>
      </c>
      <c r="EU52" s="53">
        <v>5529</v>
      </c>
      <c r="EV52" s="141">
        <f t="shared" si="50"/>
        <v>0.2705434730998218</v>
      </c>
      <c r="EW52" s="142">
        <f t="shared" si="51"/>
        <v>1.3857182244279018</v>
      </c>
      <c r="EX52" s="142">
        <f t="shared" si="52"/>
        <v>6.1207144073289967</v>
      </c>
      <c r="EY52" s="118">
        <f t="shared" si="16"/>
        <v>1.0201190678881662</v>
      </c>
      <c r="EZ52" s="143">
        <f t="shared" si="53"/>
        <v>30762.71061123554</v>
      </c>
      <c r="FA52" s="144">
        <f t="shared" si="54"/>
        <v>0.66433162764829357</v>
      </c>
      <c r="FB52" s="145">
        <f t="shared" si="55"/>
        <v>26375.370251497003</v>
      </c>
      <c r="FC52" s="146">
        <f t="shared" si="56"/>
        <v>0.77823648543386814</v>
      </c>
      <c r="FD52" s="64">
        <v>3656</v>
      </c>
      <c r="FE52" s="56"/>
      <c r="FF52" s="52">
        <v>7.66</v>
      </c>
      <c r="FG52" s="53">
        <v>2553</v>
      </c>
      <c r="FH52" s="134"/>
      <c r="FI52" s="135">
        <v>3112</v>
      </c>
      <c r="FJ52" s="53">
        <v>7054</v>
      </c>
      <c r="FK52" s="52">
        <v>15.8</v>
      </c>
      <c r="FL52" s="52">
        <v>33</v>
      </c>
      <c r="FM52" s="53">
        <v>7201</v>
      </c>
      <c r="FN52" s="141">
        <f t="shared" si="57"/>
        <v>0.33222746798898334</v>
      </c>
      <c r="FO52" s="142">
        <f t="shared" si="58"/>
        <v>1.3747264770240699</v>
      </c>
      <c r="FP52" s="142">
        <f t="shared" si="59"/>
        <v>6.1696531219175119</v>
      </c>
      <c r="FQ52" s="118">
        <f t="shared" si="17"/>
        <v>1.0282755203195852</v>
      </c>
      <c r="FR52" s="143">
        <f t="shared" si="60"/>
        <v>31008.676590757415</v>
      </c>
      <c r="FS52" s="144">
        <f t="shared" si="61"/>
        <v>0.6989949579859831</v>
      </c>
      <c r="FT52" s="145">
        <f t="shared" si="62"/>
        <v>26586.256862275448</v>
      </c>
      <c r="FU52" s="146">
        <f t="shared" si="63"/>
        <v>0.80113724879264681</v>
      </c>
      <c r="FV52" s="64">
        <v>3656</v>
      </c>
      <c r="FW52" s="73"/>
      <c r="FX52" s="52">
        <v>7.73</v>
      </c>
      <c r="FY52" s="53">
        <v>3567</v>
      </c>
      <c r="FZ52" s="134"/>
      <c r="GA52" s="135">
        <v>3459</v>
      </c>
      <c r="GB52" s="53">
        <v>7370</v>
      </c>
      <c r="GC52" s="52">
        <v>16.5</v>
      </c>
      <c r="GD52" s="52">
        <v>35.1</v>
      </c>
      <c r="GE52" s="53">
        <v>7625</v>
      </c>
      <c r="GF52" s="141">
        <f t="shared" si="64"/>
        <v>0.42437204340956425</v>
      </c>
      <c r="GG52" s="142">
        <f t="shared" si="65"/>
        <v>1.3747264770240699</v>
      </c>
      <c r="GH52" s="142">
        <f t="shared" si="66"/>
        <v>6.1696531219175119</v>
      </c>
      <c r="GI52" s="118">
        <f t="shared" si="18"/>
        <v>1.0282755203195852</v>
      </c>
      <c r="GJ52" s="143">
        <f t="shared" si="67"/>
        <v>31008.676590757415</v>
      </c>
      <c r="GK52" s="144">
        <f t="shared" si="68"/>
        <v>0.57944183906619717</v>
      </c>
      <c r="GL52" s="145">
        <f t="shared" si="69"/>
        <v>26586.256862275448</v>
      </c>
      <c r="GM52" s="146">
        <f t="shared" si="70"/>
        <v>0.72215298333073685</v>
      </c>
      <c r="GN52" s="166">
        <v>2790</v>
      </c>
      <c r="GO52" s="97">
        <f t="shared" si="19"/>
        <v>2830.1807834712254</v>
      </c>
      <c r="GP52" s="53"/>
      <c r="GQ52" s="53"/>
      <c r="GR52" s="102">
        <f t="shared" si="20"/>
        <v>1</v>
      </c>
      <c r="GS52" s="53"/>
      <c r="GT52" s="102">
        <f t="shared" si="21"/>
        <v>1</v>
      </c>
      <c r="GU52" s="53"/>
      <c r="GV52" s="102"/>
      <c r="GW52" s="170"/>
      <c r="GX52" s="102"/>
      <c r="GY52" s="170"/>
      <c r="GZ52" s="102"/>
      <c r="HA52" s="102"/>
      <c r="HB52" s="102"/>
      <c r="HC52" s="102"/>
      <c r="HD52" s="102"/>
      <c r="HE52" s="177"/>
      <c r="HF52" s="178"/>
      <c r="HG52" s="102"/>
      <c r="HH52" s="177"/>
      <c r="HI52" s="64">
        <v>5528</v>
      </c>
      <c r="HJ52" s="53">
        <v>3330</v>
      </c>
      <c r="HK52" s="53">
        <v>4764</v>
      </c>
      <c r="HL52" s="77">
        <f t="shared" si="76"/>
        <v>1440</v>
      </c>
      <c r="HM52" s="77">
        <f t="shared" si="71"/>
        <v>25772.639999999999</v>
      </c>
      <c r="HN52" s="52"/>
      <c r="HO52" s="183"/>
      <c r="HP52" s="53">
        <v>1159</v>
      </c>
      <c r="HQ52" s="186"/>
      <c r="HR52" s="186"/>
      <c r="HS52" s="186"/>
      <c r="HT52" s="53">
        <v>4390</v>
      </c>
      <c r="HU52" s="153">
        <v>4660</v>
      </c>
      <c r="HV52" s="186"/>
      <c r="HW52" s="186"/>
      <c r="HX52" s="186"/>
      <c r="HY52" s="186"/>
      <c r="HZ52" s="189"/>
      <c r="IA52" s="128">
        <v>97</v>
      </c>
      <c r="IB52" s="190">
        <v>283</v>
      </c>
      <c r="IC52" s="191"/>
      <c r="ID52" s="191"/>
      <c r="IE52" s="192"/>
      <c r="IF52" s="192"/>
      <c r="IG52" s="192"/>
      <c r="IH52" s="97">
        <f t="shared" si="72"/>
        <v>36242.639999999999</v>
      </c>
      <c r="II52" s="97">
        <f t="shared" si="77"/>
        <v>3312.2285389425811</v>
      </c>
      <c r="IJ52" s="202">
        <f t="shared" si="78"/>
        <v>1.4459224985540775</v>
      </c>
      <c r="IK52" s="202">
        <f t="shared" si="85"/>
        <v>2.290737257532689</v>
      </c>
      <c r="IL52" s="202">
        <f t="shared" si="22"/>
        <v>0.54578559587185904</v>
      </c>
      <c r="IM52" s="203"/>
      <c r="IN52" s="204">
        <f t="shared" si="23"/>
        <v>0.89856630824372763</v>
      </c>
      <c r="IO52" s="186"/>
      <c r="IP52" s="186"/>
      <c r="IQ52" s="153">
        <v>1532</v>
      </c>
      <c r="IR52" s="153"/>
      <c r="IS52" s="128"/>
      <c r="IT52" s="128"/>
      <c r="IU52" s="128"/>
      <c r="IV52" s="128"/>
      <c r="IW52" s="208"/>
      <c r="IX52" s="189">
        <v>0.35</v>
      </c>
      <c r="IY52" s="48"/>
      <c r="IZ52" s="52">
        <v>160</v>
      </c>
      <c r="JA52" s="128"/>
      <c r="JB52" s="128"/>
      <c r="JC52" s="128"/>
      <c r="JD52" s="97">
        <f t="shared" si="24"/>
        <v>3846.5360000000001</v>
      </c>
      <c r="JE52" s="210">
        <f t="shared" si="93"/>
        <v>0.82401412595644496</v>
      </c>
      <c r="JF52" s="210">
        <f t="shared" si="25"/>
        <v>0.34344071428571432</v>
      </c>
      <c r="JG52" s="210">
        <f t="shared" si="26"/>
        <v>8.8061951869900054E-2</v>
      </c>
      <c r="JH52" s="203"/>
      <c r="JI52" s="203">
        <f t="shared" si="27"/>
        <v>0.43462897526501765</v>
      </c>
      <c r="JJ52" s="212">
        <f t="shared" si="75"/>
        <v>2.469151880188833</v>
      </c>
      <c r="JK52" s="203">
        <f t="shared" si="28"/>
        <v>0.98753699953263752</v>
      </c>
      <c r="JL52" s="53">
        <v>15091</v>
      </c>
      <c r="JM52" s="213">
        <v>8.44</v>
      </c>
      <c r="JN52" s="214">
        <v>66</v>
      </c>
      <c r="JO52" s="213">
        <v>0.45</v>
      </c>
      <c r="JP52" s="213">
        <v>1.1599999999999999</v>
      </c>
      <c r="JQ52" s="213">
        <v>0.88</v>
      </c>
      <c r="JR52" s="214">
        <v>177</v>
      </c>
      <c r="JS52" s="213">
        <v>0.49</v>
      </c>
      <c r="JT52" s="222"/>
    </row>
    <row r="53" spans="1:280" s="25" customFormat="1" ht="15" customHeight="1">
      <c r="A53" s="50">
        <v>43470</v>
      </c>
      <c r="B53" s="51">
        <v>240</v>
      </c>
      <c r="C53" s="52">
        <v>240</v>
      </c>
      <c r="D53" s="53">
        <v>39564</v>
      </c>
      <c r="E53" s="48">
        <v>8.0299999999999994</v>
      </c>
      <c r="F53" s="53">
        <v>505</v>
      </c>
      <c r="G53" s="52">
        <v>5.35</v>
      </c>
      <c r="H53" s="52">
        <v>6.36</v>
      </c>
      <c r="I53" s="61">
        <v>49.1</v>
      </c>
      <c r="J53" s="64"/>
      <c r="K53" s="53">
        <v>1730</v>
      </c>
      <c r="L53" s="48">
        <v>11.62</v>
      </c>
      <c r="M53" s="53">
        <v>9688</v>
      </c>
      <c r="N53" s="53">
        <v>3385</v>
      </c>
      <c r="O53" s="65">
        <v>0.11</v>
      </c>
      <c r="P53" s="65">
        <v>7.0000000000000007E-2</v>
      </c>
      <c r="Q53" s="74">
        <v>56.2</v>
      </c>
      <c r="R53" s="70">
        <v>37.1</v>
      </c>
      <c r="S53" s="64">
        <v>9227</v>
      </c>
      <c r="T53" s="53">
        <v>8265</v>
      </c>
      <c r="U53" s="52">
        <v>3.08</v>
      </c>
      <c r="V53" s="52">
        <v>26.2</v>
      </c>
      <c r="W53" s="52">
        <v>10.6</v>
      </c>
      <c r="X53" s="52">
        <v>9.2799999999999994</v>
      </c>
      <c r="Y53" s="53">
        <v>224</v>
      </c>
      <c r="Z53" s="53">
        <v>22117</v>
      </c>
      <c r="AA53" s="52">
        <v>3.04</v>
      </c>
      <c r="AB53" s="52"/>
      <c r="AC53" s="77">
        <f t="shared" si="29"/>
        <v>9451</v>
      </c>
      <c r="AD53" s="52"/>
      <c r="AE53" s="52"/>
      <c r="AF53" s="52"/>
      <c r="AG53" s="52"/>
      <c r="AH53" s="61"/>
      <c r="AI53" s="79"/>
      <c r="AJ53" s="52"/>
      <c r="AK53" s="52"/>
      <c r="AL53" s="48">
        <v>8.9499999999999993</v>
      </c>
      <c r="AM53" s="53">
        <v>146763</v>
      </c>
      <c r="AN53" s="52">
        <v>5.47</v>
      </c>
      <c r="AO53" s="52">
        <v>0.61</v>
      </c>
      <c r="AP53" s="53">
        <v>3084</v>
      </c>
      <c r="AQ53" s="83"/>
      <c r="AR53" s="86">
        <f t="shared" si="30"/>
        <v>13743</v>
      </c>
      <c r="AS53" s="53"/>
      <c r="AT53" s="87">
        <v>13743</v>
      </c>
      <c r="AU53" s="53">
        <f t="shared" si="92"/>
        <v>12571</v>
      </c>
      <c r="AV53" s="53">
        <v>466</v>
      </c>
      <c r="AW53" s="53">
        <v>240</v>
      </c>
      <c r="AX53" s="53">
        <v>466</v>
      </c>
      <c r="AY53" s="95">
        <v>0</v>
      </c>
      <c r="AZ53" s="96">
        <v>4.93</v>
      </c>
      <c r="BA53" s="53">
        <v>4478</v>
      </c>
      <c r="BB53" s="52">
        <v>62</v>
      </c>
      <c r="BC53" s="53">
        <v>11741</v>
      </c>
      <c r="BD53" s="97">
        <f t="shared" si="0"/>
        <v>8496.2402000000002</v>
      </c>
      <c r="BE53" s="102">
        <f t="shared" si="1"/>
        <v>0.72363854867558131</v>
      </c>
      <c r="BF53" s="53">
        <v>4717</v>
      </c>
      <c r="BG53" s="97">
        <f t="shared" si="2"/>
        <v>5033.0389999999998</v>
      </c>
      <c r="BH53" s="102">
        <f t="shared" si="3"/>
        <v>0.42867208925985861</v>
      </c>
      <c r="BI53" s="53">
        <v>463</v>
      </c>
      <c r="BJ53" s="97">
        <f t="shared" si="4"/>
        <v>910.721</v>
      </c>
      <c r="BK53" s="102">
        <f t="shared" si="5"/>
        <v>7.756758368111745E-2</v>
      </c>
      <c r="BL53" s="103">
        <v>761</v>
      </c>
      <c r="BM53" s="97">
        <f t="shared" si="6"/>
        <v>1099.645</v>
      </c>
      <c r="BN53" s="102">
        <f t="shared" si="7"/>
        <v>9.3658546972148884E-2</v>
      </c>
      <c r="BO53" s="53">
        <v>696</v>
      </c>
      <c r="BP53" s="97">
        <f t="shared" si="8"/>
        <v>1432.3679999999999</v>
      </c>
      <c r="BQ53" s="102">
        <f t="shared" si="9"/>
        <v>0.12199710416489225</v>
      </c>
      <c r="BR53" s="53">
        <v>12.3</v>
      </c>
      <c r="BS53" s="105">
        <f t="shared" si="10"/>
        <v>20.467200000000002</v>
      </c>
      <c r="BT53" s="102">
        <f t="shared" si="11"/>
        <v>1.0476109360361128E-3</v>
      </c>
      <c r="BU53" s="52">
        <v>5.94</v>
      </c>
      <c r="BV53" s="48">
        <v>6.81</v>
      </c>
      <c r="BW53" s="61">
        <v>153</v>
      </c>
      <c r="BX53" s="117">
        <f t="shared" si="32"/>
        <v>147596.111</v>
      </c>
      <c r="BY53" s="118">
        <f t="shared" si="33"/>
        <v>0.98397407333333331</v>
      </c>
      <c r="BZ53" s="120">
        <v>57.9</v>
      </c>
      <c r="CA53" s="51"/>
      <c r="CB53" s="52">
        <v>5.96</v>
      </c>
      <c r="CC53" s="129">
        <v>7689</v>
      </c>
      <c r="CD53" s="77">
        <f t="shared" si="34"/>
        <v>7855.4006145226149</v>
      </c>
      <c r="CE53" s="77">
        <f t="shared" si="12"/>
        <v>22131</v>
      </c>
      <c r="CF53" s="77">
        <f t="shared" si="35"/>
        <v>12571</v>
      </c>
      <c r="CG53" s="77">
        <f t="shared" si="36"/>
        <v>523.79166666666663</v>
      </c>
      <c r="CH53" s="77">
        <f t="shared" si="13"/>
        <v>9560</v>
      </c>
      <c r="CI53" s="130">
        <f t="shared" si="37"/>
        <v>398.33333333333331</v>
      </c>
      <c r="CJ53" s="64">
        <v>3657</v>
      </c>
      <c r="CK53" s="56"/>
      <c r="CL53" s="52">
        <v>7.37</v>
      </c>
      <c r="CM53" s="53">
        <v>2813</v>
      </c>
      <c r="CN53" s="134"/>
      <c r="CO53" s="135">
        <v>3386</v>
      </c>
      <c r="CP53" s="53">
        <v>6226</v>
      </c>
      <c r="CQ53" s="52">
        <v>13.6</v>
      </c>
      <c r="CR53" s="52">
        <v>30.6</v>
      </c>
      <c r="CS53" s="53">
        <v>4208</v>
      </c>
      <c r="CT53" s="141">
        <f t="shared" si="86"/>
        <v>0.22819883543778766</v>
      </c>
      <c r="CU53" s="142">
        <f t="shared" si="38"/>
        <v>1.3743505605687723</v>
      </c>
      <c r="CV53" s="142">
        <f t="shared" si="39"/>
        <v>5.7157182744347796</v>
      </c>
      <c r="CW53" s="118">
        <f t="shared" si="40"/>
        <v>0.95261971240579657</v>
      </c>
      <c r="CX53" s="143">
        <f t="shared" si="87"/>
        <v>28727.200047309201</v>
      </c>
      <c r="CY53" s="144">
        <f t="shared" si="88"/>
        <v>0.64190241363381428</v>
      </c>
      <c r="CZ53" s="145">
        <f t="shared" si="89"/>
        <v>24389.271968144232</v>
      </c>
      <c r="DA53" s="146">
        <f t="shared" si="90"/>
        <v>0.76041223064474917</v>
      </c>
      <c r="DB53" s="64">
        <v>3727</v>
      </c>
      <c r="DC53" s="152"/>
      <c r="DD53" s="48">
        <v>7.33</v>
      </c>
      <c r="DE53" s="53">
        <v>2746</v>
      </c>
      <c r="DF53" s="153"/>
      <c r="DG53" s="53">
        <v>3422</v>
      </c>
      <c r="DH53" s="53">
        <v>6216</v>
      </c>
      <c r="DI53" s="52">
        <v>14.4</v>
      </c>
      <c r="DJ53" s="52">
        <v>29.7</v>
      </c>
      <c r="DK53" s="53">
        <v>6066</v>
      </c>
      <c r="DL53" s="141">
        <f t="shared" si="41"/>
        <v>0.31854666111146124</v>
      </c>
      <c r="DM53" s="142">
        <f t="shared" si="42"/>
        <v>1.3485376978803327</v>
      </c>
      <c r="DN53" s="142">
        <f t="shared" si="43"/>
        <v>5.8251249682303587</v>
      </c>
      <c r="DO53" s="118">
        <f t="shared" si="14"/>
        <v>0.97085416137172642</v>
      </c>
      <c r="DP53" s="143">
        <f t="shared" si="44"/>
        <v>29277.078090325784</v>
      </c>
      <c r="DQ53" s="144">
        <f t="shared" si="45"/>
        <v>0.65043157761765169</v>
      </c>
      <c r="DR53" s="145">
        <f t="shared" si="46"/>
        <v>24856.116113008902</v>
      </c>
      <c r="DS53" s="146">
        <f t="shared" si="47"/>
        <v>0.76611872923941737</v>
      </c>
      <c r="DT53" s="53">
        <v>3674</v>
      </c>
      <c r="DU53" s="74"/>
      <c r="DV53" s="157">
        <v>7.74</v>
      </c>
      <c r="DW53" s="153">
        <v>2748</v>
      </c>
      <c r="DX53" s="53"/>
      <c r="DY53" s="153">
        <v>3290</v>
      </c>
      <c r="DZ53" s="153">
        <v>4548</v>
      </c>
      <c r="EA53" s="152">
        <v>14</v>
      </c>
      <c r="EB53" s="128">
        <v>30.5</v>
      </c>
      <c r="EC53" s="53">
        <v>7535</v>
      </c>
      <c r="ED53" s="141">
        <f t="shared" si="80"/>
        <v>0.40155420699938776</v>
      </c>
      <c r="EE53" s="142">
        <f t="shared" si="48"/>
        <v>1.3679912901469788</v>
      </c>
      <c r="EF53" s="142">
        <f t="shared" si="91"/>
        <v>5.7422884714994202</v>
      </c>
      <c r="EG53" s="118">
        <f t="shared" si="15"/>
        <v>0.95704807858323671</v>
      </c>
      <c r="EH53" s="143">
        <f t="shared" si="81"/>
        <v>28860.741857756086</v>
      </c>
      <c r="EI53" s="144">
        <f t="shared" si="82"/>
        <v>0.6501769757076864</v>
      </c>
      <c r="EJ53" s="145">
        <f t="shared" si="83"/>
        <v>24502.648403325649</v>
      </c>
      <c r="EK53" s="146">
        <f t="shared" si="84"/>
        <v>0.76594838599778559</v>
      </c>
      <c r="EL53" s="64">
        <v>3672</v>
      </c>
      <c r="EM53" s="56"/>
      <c r="EN53" s="52">
        <v>7.36</v>
      </c>
      <c r="EO53" s="53">
        <v>2850</v>
      </c>
      <c r="EP53" s="134"/>
      <c r="EQ53" s="135">
        <v>3278</v>
      </c>
      <c r="ER53" s="53">
        <v>6680</v>
      </c>
      <c r="ES53" s="52">
        <v>14.3</v>
      </c>
      <c r="ET53" s="52">
        <v>30.2</v>
      </c>
      <c r="EU53" s="53">
        <v>5377</v>
      </c>
      <c r="EV53" s="141">
        <f t="shared" si="50"/>
        <v>0.29254893494195211</v>
      </c>
      <c r="EW53" s="142">
        <f t="shared" si="51"/>
        <v>1.3687363834422659</v>
      </c>
      <c r="EX53" s="142">
        <f t="shared" si="52"/>
        <v>5.7391625659624035</v>
      </c>
      <c r="EY53" s="118">
        <f t="shared" si="16"/>
        <v>0.95652709432706728</v>
      </c>
      <c r="EZ53" s="143">
        <f t="shared" si="53"/>
        <v>28845.031056527041</v>
      </c>
      <c r="FA53" s="144">
        <f t="shared" si="54"/>
        <v>0.63719227829945635</v>
      </c>
      <c r="FB53" s="145">
        <f t="shared" si="55"/>
        <v>24489.309999186658</v>
      </c>
      <c r="FC53" s="146">
        <f t="shared" si="56"/>
        <v>0.75726088067455921</v>
      </c>
      <c r="FD53" s="64">
        <v>3704</v>
      </c>
      <c r="FE53" s="56"/>
      <c r="FF53" s="52">
        <v>7.27</v>
      </c>
      <c r="FG53" s="53">
        <v>2594</v>
      </c>
      <c r="FH53" s="134"/>
      <c r="FI53" s="135">
        <v>3256</v>
      </c>
      <c r="FJ53" s="53">
        <v>7018</v>
      </c>
      <c r="FK53" s="52">
        <v>15.2</v>
      </c>
      <c r="FL53" s="52">
        <v>36.4</v>
      </c>
      <c r="FM53" s="53">
        <v>7009</v>
      </c>
      <c r="FN53" s="141">
        <f t="shared" si="57"/>
        <v>0.35965301948068368</v>
      </c>
      <c r="FO53" s="142">
        <f t="shared" si="58"/>
        <v>1.3569114470842332</v>
      </c>
      <c r="FP53" s="142">
        <f t="shared" si="59"/>
        <v>5.7891770545546688</v>
      </c>
      <c r="FQ53" s="118">
        <f t="shared" si="17"/>
        <v>0.96486284242577813</v>
      </c>
      <c r="FR53" s="143">
        <f t="shared" si="60"/>
        <v>29096.403876191765</v>
      </c>
      <c r="FS53" s="144">
        <f t="shared" si="61"/>
        <v>0.66978132277501401</v>
      </c>
      <c r="FT53" s="145">
        <f t="shared" si="62"/>
        <v>24702.724465410512</v>
      </c>
      <c r="FU53" s="146">
        <f t="shared" si="63"/>
        <v>0.77906481560344099</v>
      </c>
      <c r="FV53" s="64">
        <v>3697</v>
      </c>
      <c r="FW53" s="73"/>
      <c r="FX53" s="52">
        <v>7.71</v>
      </c>
      <c r="FY53" s="53">
        <v>2931</v>
      </c>
      <c r="FZ53" s="134"/>
      <c r="GA53" s="135">
        <v>3216</v>
      </c>
      <c r="GB53" s="53">
        <v>6942</v>
      </c>
      <c r="GC53" s="52">
        <v>14.8</v>
      </c>
      <c r="GD53" s="52">
        <v>35.5</v>
      </c>
      <c r="GE53" s="53">
        <v>7445</v>
      </c>
      <c r="GF53" s="141">
        <f t="shared" si="64"/>
        <v>0.40894214880787483</v>
      </c>
      <c r="GG53" s="142">
        <f t="shared" si="65"/>
        <v>1.3594806599945901</v>
      </c>
      <c r="GH53" s="142">
        <f t="shared" si="66"/>
        <v>5.7782363851751111</v>
      </c>
      <c r="GI53" s="118">
        <f t="shared" si="18"/>
        <v>0.96303939752918521</v>
      </c>
      <c r="GJ53" s="143">
        <f t="shared" si="67"/>
        <v>29041.416071890108</v>
      </c>
      <c r="GK53" s="144">
        <f t="shared" si="68"/>
        <v>0.62688090094586202</v>
      </c>
      <c r="GL53" s="145">
        <f t="shared" si="69"/>
        <v>24656.040050924039</v>
      </c>
      <c r="GM53" s="146">
        <f t="shared" si="70"/>
        <v>0.75036197938846771</v>
      </c>
      <c r="GN53" s="166">
        <v>2746</v>
      </c>
      <c r="GO53" s="97">
        <f t="shared" si="19"/>
        <v>2780.1237178618226</v>
      </c>
      <c r="GP53" s="53"/>
      <c r="GQ53" s="53"/>
      <c r="GR53" s="102">
        <f t="shared" si="20"/>
        <v>1</v>
      </c>
      <c r="GS53" s="53"/>
      <c r="GT53" s="102">
        <f t="shared" si="21"/>
        <v>1</v>
      </c>
      <c r="GU53" s="53"/>
      <c r="GV53" s="102"/>
      <c r="GW53" s="170"/>
      <c r="GX53" s="102"/>
      <c r="GY53" s="170"/>
      <c r="GZ53" s="102"/>
      <c r="HA53" s="102"/>
      <c r="HB53" s="102"/>
      <c r="HC53" s="102"/>
      <c r="HD53" s="102"/>
      <c r="HE53" s="177"/>
      <c r="HF53" s="178"/>
      <c r="HG53" s="102"/>
      <c r="HH53" s="177"/>
      <c r="HI53" s="64">
        <v>5888</v>
      </c>
      <c r="HJ53" s="53">
        <v>5202</v>
      </c>
      <c r="HK53" s="53">
        <v>4652</v>
      </c>
      <c r="HL53" s="77">
        <f t="shared" si="76"/>
        <v>1412</v>
      </c>
      <c r="HM53" s="77">
        <f t="shared" si="71"/>
        <v>23255.812000000002</v>
      </c>
      <c r="HN53" s="52"/>
      <c r="HO53" s="183"/>
      <c r="HP53" s="53">
        <v>1545</v>
      </c>
      <c r="HQ53" s="186"/>
      <c r="HR53" s="186"/>
      <c r="HS53" s="186"/>
      <c r="HT53" s="53">
        <v>4560</v>
      </c>
      <c r="HU53" s="153">
        <v>4666</v>
      </c>
      <c r="HV53" s="186"/>
      <c r="HW53" s="186"/>
      <c r="HX53" s="186"/>
      <c r="HY53" s="186"/>
      <c r="HZ53" s="189">
        <v>97</v>
      </c>
      <c r="IA53" s="128"/>
      <c r="IB53" s="190">
        <v>273</v>
      </c>
      <c r="IC53" s="191"/>
      <c r="ID53" s="191">
        <v>462</v>
      </c>
      <c r="IE53" s="192">
        <v>3.03</v>
      </c>
      <c r="IF53" s="192">
        <v>0.75</v>
      </c>
      <c r="IG53" s="192">
        <v>0.94</v>
      </c>
      <c r="IH53" s="97">
        <f t="shared" si="72"/>
        <v>36701.506000000001</v>
      </c>
      <c r="II53" s="97">
        <f t="shared" si="77"/>
        <v>3248.0395134641076</v>
      </c>
      <c r="IJ53" s="202">
        <f t="shared" si="78"/>
        <v>1.4303082314238718</v>
      </c>
      <c r="IK53" s="202">
        <f t="shared" si="85"/>
        <v>2.2708668258384308</v>
      </c>
      <c r="IL53" s="202">
        <f t="shared" si="22"/>
        <v>0.52742544703015448</v>
      </c>
      <c r="IM53" s="203"/>
      <c r="IN53" s="204">
        <f t="shared" si="23"/>
        <v>0.90058266569555712</v>
      </c>
      <c r="IO53" s="186"/>
      <c r="IP53" s="186"/>
      <c r="IQ53" s="153">
        <v>1212</v>
      </c>
      <c r="IR53" s="153"/>
      <c r="IS53" s="128"/>
      <c r="IT53" s="128"/>
      <c r="IU53" s="128"/>
      <c r="IV53" s="128"/>
      <c r="IW53" s="189">
        <v>0.52</v>
      </c>
      <c r="IX53" s="189"/>
      <c r="IY53" s="48">
        <v>8.6999999999999993</v>
      </c>
      <c r="IZ53" s="52">
        <v>173</v>
      </c>
      <c r="JA53" s="128">
        <v>2.56</v>
      </c>
      <c r="JB53" s="128">
        <v>0.45</v>
      </c>
      <c r="JC53" s="128">
        <v>179</v>
      </c>
      <c r="JD53" s="97">
        <f t="shared" si="24"/>
        <v>3751.8389999999999</v>
      </c>
      <c r="JE53" s="210">
        <f t="shared" si="93"/>
        <v>0.81496034344757329</v>
      </c>
      <c r="JF53" s="210">
        <f t="shared" si="25"/>
        <v>0.33498562500000001</v>
      </c>
      <c r="JG53" s="210">
        <f t="shared" si="26"/>
        <v>9.020053226386994E-2</v>
      </c>
      <c r="JH53" s="203"/>
      <c r="JI53" s="203">
        <f t="shared" si="27"/>
        <v>0.36630036630036633</v>
      </c>
      <c r="JJ53" s="212">
        <f t="shared" si="75"/>
        <v>2.469151880188833</v>
      </c>
      <c r="JK53" s="203">
        <f t="shared" si="28"/>
        <v>0.98526530959884162</v>
      </c>
      <c r="JL53" s="53">
        <v>15055</v>
      </c>
      <c r="JM53" s="213">
        <v>8.77</v>
      </c>
      <c r="JN53" s="214">
        <v>62</v>
      </c>
      <c r="JO53" s="213"/>
      <c r="JP53" s="213">
        <v>2.4</v>
      </c>
      <c r="JQ53" s="213">
        <v>0.95</v>
      </c>
      <c r="JR53" s="214">
        <v>212</v>
      </c>
      <c r="JS53" s="213">
        <v>0.57999999999999996</v>
      </c>
      <c r="JT53" s="222"/>
    </row>
    <row r="54" spans="1:280" s="25" customFormat="1" ht="15" customHeight="1">
      <c r="A54" s="50">
        <v>43471</v>
      </c>
      <c r="B54" s="57">
        <v>240</v>
      </c>
      <c r="C54" s="52">
        <v>240</v>
      </c>
      <c r="D54" s="58">
        <v>36208</v>
      </c>
      <c r="E54" s="59">
        <v>8.14</v>
      </c>
      <c r="F54" s="58">
        <v>763</v>
      </c>
      <c r="G54" s="60">
        <v>7.68</v>
      </c>
      <c r="H54" s="60">
        <v>7.25</v>
      </c>
      <c r="I54" s="66">
        <v>48.2</v>
      </c>
      <c r="J54" s="67"/>
      <c r="K54" s="58">
        <v>1305</v>
      </c>
      <c r="L54" s="59">
        <v>6.37</v>
      </c>
      <c r="M54" s="58">
        <v>8308</v>
      </c>
      <c r="N54" s="58">
        <v>2270</v>
      </c>
      <c r="O54" s="68">
        <v>2.64</v>
      </c>
      <c r="P54" s="68">
        <v>0.99</v>
      </c>
      <c r="Q54" s="75">
        <v>62.2</v>
      </c>
      <c r="R54" s="76">
        <v>37.9</v>
      </c>
      <c r="S54" s="67">
        <v>9125</v>
      </c>
      <c r="T54" s="58">
        <v>6631</v>
      </c>
      <c r="U54" s="60">
        <v>2.96</v>
      </c>
      <c r="V54" s="60">
        <v>24.2</v>
      </c>
      <c r="W54" s="60">
        <v>9.58</v>
      </c>
      <c r="X54" s="60">
        <v>8.07</v>
      </c>
      <c r="Y54" s="58">
        <v>0</v>
      </c>
      <c r="Z54" s="58">
        <v>16699</v>
      </c>
      <c r="AA54" s="60"/>
      <c r="AB54" s="60"/>
      <c r="AC54" s="58">
        <f t="shared" si="29"/>
        <v>9125</v>
      </c>
      <c r="AD54" s="60"/>
      <c r="AE54" s="60"/>
      <c r="AF54" s="60"/>
      <c r="AG54" s="60"/>
      <c r="AH54" s="66"/>
      <c r="AI54" s="80"/>
      <c r="AJ54" s="60"/>
      <c r="AK54" s="60"/>
      <c r="AL54" s="59">
        <v>8.8000000000000007</v>
      </c>
      <c r="AM54" s="58">
        <v>112730</v>
      </c>
      <c r="AN54" s="60">
        <v>9</v>
      </c>
      <c r="AO54" s="60">
        <v>1.33</v>
      </c>
      <c r="AP54" s="58"/>
      <c r="AQ54" s="88"/>
      <c r="AR54" s="86">
        <f t="shared" si="30"/>
        <v>14104</v>
      </c>
      <c r="AS54" s="58"/>
      <c r="AT54" s="89">
        <v>14104</v>
      </c>
      <c r="AU54" s="58">
        <f t="shared" si="92"/>
        <v>12932</v>
      </c>
      <c r="AV54" s="58">
        <v>466</v>
      </c>
      <c r="AW54" s="58">
        <v>240</v>
      </c>
      <c r="AX54" s="58">
        <v>466</v>
      </c>
      <c r="AY54" s="98">
        <v>0</v>
      </c>
      <c r="AZ54" s="96">
        <v>4.93</v>
      </c>
      <c r="BA54" s="53">
        <v>4478</v>
      </c>
      <c r="BB54" s="52">
        <v>62</v>
      </c>
      <c r="BC54" s="58">
        <v>11262</v>
      </c>
      <c r="BD54" s="97">
        <f t="shared" si="0"/>
        <v>8343.0825999999997</v>
      </c>
      <c r="BE54" s="102">
        <f t="shared" si="1"/>
        <v>0.74081713727579468</v>
      </c>
      <c r="BF54" s="58">
        <v>4733</v>
      </c>
      <c r="BG54" s="97">
        <f t="shared" si="2"/>
        <v>5050.1109999999999</v>
      </c>
      <c r="BH54" s="102">
        <f t="shared" si="3"/>
        <v>0.4484204404191085</v>
      </c>
      <c r="BI54" s="58">
        <v>468</v>
      </c>
      <c r="BJ54" s="97">
        <f t="shared" si="4"/>
        <v>920.55600000000004</v>
      </c>
      <c r="BK54" s="102">
        <f t="shared" si="5"/>
        <v>8.174001065530101E-2</v>
      </c>
      <c r="BL54" s="103">
        <v>640</v>
      </c>
      <c r="BM54" s="97">
        <f t="shared" si="6"/>
        <v>924.80000000000007</v>
      </c>
      <c r="BN54" s="102">
        <f t="shared" si="7"/>
        <v>8.2116853134434384E-2</v>
      </c>
      <c r="BO54" s="58">
        <v>695</v>
      </c>
      <c r="BP54" s="97">
        <f t="shared" si="8"/>
        <v>1430.31</v>
      </c>
      <c r="BQ54" s="102">
        <f t="shared" si="9"/>
        <v>0.12700319659030368</v>
      </c>
      <c r="BR54" s="58">
        <v>10.4</v>
      </c>
      <c r="BS54" s="105">
        <f t="shared" si="10"/>
        <v>17.305599999999998</v>
      </c>
      <c r="BT54" s="102">
        <f t="shared" si="11"/>
        <v>9.2345942106197832E-4</v>
      </c>
      <c r="BU54" s="60">
        <v>7.04</v>
      </c>
      <c r="BV54" s="59">
        <v>7.12</v>
      </c>
      <c r="BW54" s="66">
        <v>151</v>
      </c>
      <c r="BX54" s="117">
        <f t="shared" si="32"/>
        <v>145640.18400000001</v>
      </c>
      <c r="BY54" s="118">
        <f t="shared" si="33"/>
        <v>0.97093456</v>
      </c>
      <c r="BZ54" s="121">
        <v>52.9</v>
      </c>
      <c r="CA54" s="57"/>
      <c r="CB54" s="60">
        <v>6.32</v>
      </c>
      <c r="CC54" s="129">
        <v>7754</v>
      </c>
      <c r="CD54" s="77">
        <f t="shared" si="34"/>
        <v>7653.1434379941265</v>
      </c>
      <c r="CE54" s="77">
        <f t="shared" si="12"/>
        <v>22135</v>
      </c>
      <c r="CF54" s="77">
        <f t="shared" si="35"/>
        <v>12932</v>
      </c>
      <c r="CG54" s="77">
        <f t="shared" si="36"/>
        <v>538.83333333333337</v>
      </c>
      <c r="CH54" s="77">
        <f t="shared" si="13"/>
        <v>9203</v>
      </c>
      <c r="CI54" s="130">
        <f t="shared" si="37"/>
        <v>383.45833333333331</v>
      </c>
      <c r="CJ54" s="67">
        <v>3682</v>
      </c>
      <c r="CK54" s="136"/>
      <c r="CL54" s="60">
        <v>7.29</v>
      </c>
      <c r="CM54" s="58">
        <v>2818</v>
      </c>
      <c r="CN54" s="137"/>
      <c r="CO54" s="138">
        <v>3372</v>
      </c>
      <c r="CP54" s="58">
        <v>6558</v>
      </c>
      <c r="CQ54" s="60">
        <v>15.7</v>
      </c>
      <c r="CR54" s="60">
        <v>31.4</v>
      </c>
      <c r="CS54" s="58">
        <v>4265</v>
      </c>
      <c r="CT54" s="141">
        <f t="shared" si="86"/>
        <v>0.23956639026603771</v>
      </c>
      <c r="CU54" s="142">
        <f t="shared" si="38"/>
        <v>1.3650190114068441</v>
      </c>
      <c r="CV54" s="142">
        <f t="shared" si="39"/>
        <v>5.6066204016502939</v>
      </c>
      <c r="CW54" s="118">
        <f t="shared" si="40"/>
        <v>0.93443673360838231</v>
      </c>
      <c r="CX54" s="143">
        <f t="shared" si="87"/>
        <v>28178.874138694377</v>
      </c>
      <c r="CY54" s="144">
        <f t="shared" si="88"/>
        <v>0.63178528890364138</v>
      </c>
      <c r="CZ54" s="145">
        <f t="shared" si="89"/>
        <v>24226.209961057149</v>
      </c>
      <c r="DA54" s="146">
        <f t="shared" si="90"/>
        <v>0.7497780145622448</v>
      </c>
      <c r="DB54" s="67">
        <v>3709</v>
      </c>
      <c r="DC54" s="75"/>
      <c r="DD54" s="59">
        <v>7.57</v>
      </c>
      <c r="DE54" s="58">
        <v>2616</v>
      </c>
      <c r="DF54" s="58"/>
      <c r="DG54" s="58">
        <v>3383</v>
      </c>
      <c r="DH54" s="58">
        <v>6586</v>
      </c>
      <c r="DI54" s="60">
        <v>16</v>
      </c>
      <c r="DJ54" s="60">
        <v>30.6</v>
      </c>
      <c r="DK54" s="58">
        <v>6031</v>
      </c>
      <c r="DL54" s="141">
        <f t="shared" si="41"/>
        <v>0.32281088994488499</v>
      </c>
      <c r="DM54" s="142">
        <f t="shared" si="42"/>
        <v>1.355082232407657</v>
      </c>
      <c r="DN54" s="142">
        <f t="shared" si="43"/>
        <v>5.6477335876482719</v>
      </c>
      <c r="DO54" s="118">
        <f t="shared" si="14"/>
        <v>0.94128893127471203</v>
      </c>
      <c r="DP54" s="143">
        <f t="shared" si="44"/>
        <v>28385.509011520215</v>
      </c>
      <c r="DQ54" s="144">
        <f t="shared" si="45"/>
        <v>0.65817967202694316</v>
      </c>
      <c r="DR54" s="145">
        <f t="shared" si="46"/>
        <v>24403.86006126045</v>
      </c>
      <c r="DS54" s="146">
        <f t="shared" si="47"/>
        <v>0.76771443793287164</v>
      </c>
      <c r="DT54" s="58">
        <v>3690</v>
      </c>
      <c r="DU54" s="75"/>
      <c r="DV54" s="59">
        <v>7.29</v>
      </c>
      <c r="DW54" s="58">
        <v>2728</v>
      </c>
      <c r="DX54" s="58"/>
      <c r="DY54" s="58">
        <v>3304</v>
      </c>
      <c r="DZ54" s="58">
        <v>6848</v>
      </c>
      <c r="EA54" s="75">
        <v>15</v>
      </c>
      <c r="EB54" s="60">
        <v>30.6</v>
      </c>
      <c r="EC54" s="58">
        <v>7710</v>
      </c>
      <c r="ED54" s="141">
        <f t="shared" si="80"/>
        <v>0.42423757208580104</v>
      </c>
      <c r="EE54" s="142">
        <f t="shared" si="48"/>
        <v>1.3620596205962059</v>
      </c>
      <c r="EF54" s="142">
        <f t="shared" si="91"/>
        <v>5.6188020863904349</v>
      </c>
      <c r="EG54" s="118">
        <f t="shared" si="15"/>
        <v>0.93646701439840585</v>
      </c>
      <c r="EH54" s="143">
        <f t="shared" si="81"/>
        <v>28240.099286198325</v>
      </c>
      <c r="EI54" s="144">
        <f t="shared" si="82"/>
        <v>0.64354516257243921</v>
      </c>
      <c r="EJ54" s="145">
        <f t="shared" si="83"/>
        <v>24278.847027784057</v>
      </c>
      <c r="EK54" s="146">
        <f t="shared" si="84"/>
        <v>0.75776949032143492</v>
      </c>
      <c r="EL54" s="67">
        <v>3704</v>
      </c>
      <c r="EM54" s="136"/>
      <c r="EN54" s="60">
        <v>7.64</v>
      </c>
      <c r="EO54" s="58">
        <v>2623</v>
      </c>
      <c r="EP54" s="137"/>
      <c r="EQ54" s="138">
        <v>3274</v>
      </c>
      <c r="ER54" s="58">
        <v>6250</v>
      </c>
      <c r="ES54" s="60">
        <v>15.2</v>
      </c>
      <c r="ET54" s="60">
        <v>29.6</v>
      </c>
      <c r="EU54" s="58">
        <v>5301</v>
      </c>
      <c r="EV54" s="141">
        <f t="shared" si="50"/>
        <v>0.28451584436926081</v>
      </c>
      <c r="EW54" s="142">
        <f t="shared" si="51"/>
        <v>1.3569114470842332</v>
      </c>
      <c r="EX54" s="142">
        <f t="shared" si="52"/>
        <v>5.6401200346856832</v>
      </c>
      <c r="EY54" s="118">
        <f t="shared" si="16"/>
        <v>0.94002000578094724</v>
      </c>
      <c r="EZ54" s="143">
        <f t="shared" si="53"/>
        <v>28347.243294330245</v>
      </c>
      <c r="FA54" s="144">
        <f t="shared" si="54"/>
        <v>0.65726501518603664</v>
      </c>
      <c r="FB54" s="145">
        <f t="shared" si="55"/>
        <v>24370.961894556134</v>
      </c>
      <c r="FC54" s="146">
        <f t="shared" si="56"/>
        <v>0.76709287870715681</v>
      </c>
      <c r="FD54" s="67">
        <v>3681</v>
      </c>
      <c r="FE54" s="136"/>
      <c r="FF54" s="60">
        <v>7.31</v>
      </c>
      <c r="FG54" s="58">
        <v>2658</v>
      </c>
      <c r="FH54" s="137"/>
      <c r="FI54" s="138">
        <v>3242</v>
      </c>
      <c r="FJ54" s="58">
        <v>5630</v>
      </c>
      <c r="FK54" s="60">
        <v>16.2</v>
      </c>
      <c r="FL54" s="60">
        <v>35.1</v>
      </c>
      <c r="FM54" s="58">
        <v>6621</v>
      </c>
      <c r="FN54" s="141">
        <f t="shared" si="57"/>
        <v>0.36008896017653913</v>
      </c>
      <c r="FO54" s="142">
        <f t="shared" si="58"/>
        <v>1.3653898397174682</v>
      </c>
      <c r="FP54" s="142">
        <f t="shared" si="59"/>
        <v>5.6050976910577752</v>
      </c>
      <c r="FQ54" s="118">
        <f t="shared" si="17"/>
        <v>0.93418294850962924</v>
      </c>
      <c r="FR54" s="143">
        <f t="shared" si="60"/>
        <v>28171.220995256379</v>
      </c>
      <c r="FS54" s="144">
        <f t="shared" si="61"/>
        <v>0.65269173098150413</v>
      </c>
      <c r="FT54" s="145">
        <f t="shared" si="62"/>
        <v>24219.630327716288</v>
      </c>
      <c r="FU54" s="146">
        <f t="shared" si="63"/>
        <v>0.76398508257858289</v>
      </c>
      <c r="FV54" s="67">
        <v>3669</v>
      </c>
      <c r="FW54" s="160"/>
      <c r="FX54" s="60">
        <v>7.65</v>
      </c>
      <c r="FY54" s="58">
        <v>3089</v>
      </c>
      <c r="FZ54" s="137"/>
      <c r="GA54" s="138">
        <v>3224</v>
      </c>
      <c r="GB54" s="58">
        <v>5714</v>
      </c>
      <c r="GC54" s="60">
        <v>16.399999999999999</v>
      </c>
      <c r="GD54" s="60">
        <v>37.200000000000003</v>
      </c>
      <c r="GE54" s="58">
        <v>6817</v>
      </c>
      <c r="GF54" s="141">
        <f t="shared" si="64"/>
        <v>0.40708612254064142</v>
      </c>
      <c r="GG54" s="142">
        <f t="shared" si="65"/>
        <v>1.3698555464704278</v>
      </c>
      <c r="GH54" s="142">
        <f t="shared" si="66"/>
        <v>5.5868251639475632</v>
      </c>
      <c r="GI54" s="118">
        <f t="shared" si="18"/>
        <v>0.93113752732459387</v>
      </c>
      <c r="GJ54" s="143">
        <f t="shared" si="67"/>
        <v>28079.383274000451</v>
      </c>
      <c r="GK54" s="144">
        <f t="shared" si="68"/>
        <v>0.59637500263426124</v>
      </c>
      <c r="GL54" s="145">
        <f t="shared" si="69"/>
        <v>24140.674727625938</v>
      </c>
      <c r="GM54" s="146">
        <f t="shared" si="70"/>
        <v>0.72571479310957199</v>
      </c>
      <c r="GN54" s="167">
        <v>2582</v>
      </c>
      <c r="GO54" s="97">
        <f t="shared" si="19"/>
        <v>2754.8304043370226</v>
      </c>
      <c r="GP54" s="58"/>
      <c r="GQ54" s="58"/>
      <c r="GR54" s="102">
        <f t="shared" si="20"/>
        <v>1</v>
      </c>
      <c r="GS54" s="58"/>
      <c r="GT54" s="102">
        <f t="shared" si="21"/>
        <v>1</v>
      </c>
      <c r="GU54" s="58"/>
      <c r="GV54" s="102"/>
      <c r="GW54" s="170"/>
      <c r="GX54" s="102"/>
      <c r="GY54" s="170"/>
      <c r="GZ54" s="102"/>
      <c r="HA54" s="102"/>
      <c r="HB54" s="102"/>
      <c r="HC54" s="102"/>
      <c r="HD54" s="102"/>
      <c r="HE54" s="177"/>
      <c r="HF54" s="178"/>
      <c r="HG54" s="102"/>
      <c r="HH54" s="177"/>
      <c r="HI54" s="67">
        <v>4778</v>
      </c>
      <c r="HJ54" s="58">
        <v>4802</v>
      </c>
      <c r="HK54" s="58">
        <v>4842</v>
      </c>
      <c r="HL54" s="77">
        <f t="shared" si="76"/>
        <v>1412</v>
      </c>
      <c r="HM54" s="77">
        <f t="shared" si="71"/>
        <v>21888.984</v>
      </c>
      <c r="HN54" s="60"/>
      <c r="HO54" s="60"/>
      <c r="HP54" s="58">
        <v>1362</v>
      </c>
      <c r="HQ54" s="136"/>
      <c r="HR54" s="136"/>
      <c r="HS54" s="136"/>
      <c r="HT54" s="58">
        <v>4058</v>
      </c>
      <c r="HU54" s="58">
        <v>3890</v>
      </c>
      <c r="HV54" s="136"/>
      <c r="HW54" s="136"/>
      <c r="HX54" s="136"/>
      <c r="HY54" s="136"/>
      <c r="HZ54" s="193"/>
      <c r="IA54" s="60">
        <v>95</v>
      </c>
      <c r="IB54" s="194">
        <v>274</v>
      </c>
      <c r="IC54" s="195"/>
      <c r="ID54" s="195"/>
      <c r="IE54" s="196"/>
      <c r="IF54" s="196"/>
      <c r="IG54" s="196"/>
      <c r="IH54" s="97">
        <f t="shared" si="72"/>
        <v>35313.567999999999</v>
      </c>
      <c r="II54" s="97">
        <f t="shared" si="77"/>
        <v>3017.244103126714</v>
      </c>
      <c r="IJ54" s="202">
        <f t="shared" si="78"/>
        <v>1.3943112102621305</v>
      </c>
      <c r="IK54" s="202">
        <f t="shared" si="85"/>
        <v>2.1639674707624796</v>
      </c>
      <c r="IL54" s="202">
        <f t="shared" si="22"/>
        <v>0.55152705874718333</v>
      </c>
      <c r="IM54" s="205"/>
      <c r="IN54" s="204">
        <f t="shared" si="23"/>
        <v>0.89388071262587143</v>
      </c>
      <c r="IO54" s="136"/>
      <c r="IP54" s="136"/>
      <c r="IQ54" s="58">
        <v>896</v>
      </c>
      <c r="IR54" s="58"/>
      <c r="IS54" s="60"/>
      <c r="IT54" s="60"/>
      <c r="IU54" s="60"/>
      <c r="IV54" s="60"/>
      <c r="IW54" s="209"/>
      <c r="IX54" s="193">
        <v>0.22</v>
      </c>
      <c r="IY54" s="59"/>
      <c r="IZ54" s="60">
        <v>158</v>
      </c>
      <c r="JA54" s="60"/>
      <c r="JB54" s="60"/>
      <c r="JC54" s="60"/>
      <c r="JD54" s="97">
        <f t="shared" si="24"/>
        <v>3864.4960000000001</v>
      </c>
      <c r="JE54" s="210">
        <f t="shared" si="93"/>
        <v>0.79410096426545662</v>
      </c>
      <c r="JF54" s="210">
        <f t="shared" si="25"/>
        <v>0.34504428571428569</v>
      </c>
      <c r="JG54" s="211">
        <f t="shared" si="26"/>
        <v>0.1411973620255402</v>
      </c>
      <c r="JH54" s="205"/>
      <c r="JI54" s="205">
        <f t="shared" si="27"/>
        <v>0.42335766423357668</v>
      </c>
      <c r="JJ54" s="215">
        <f t="shared" si="75"/>
        <v>2.469151880188833</v>
      </c>
      <c r="JK54" s="205">
        <f t="shared" si="28"/>
        <v>0.98597052033386612</v>
      </c>
      <c r="JL54" s="58">
        <v>15764</v>
      </c>
      <c r="JM54" s="216">
        <v>8.82</v>
      </c>
      <c r="JN54" s="217">
        <v>76</v>
      </c>
      <c r="JO54" s="216">
        <v>0.42</v>
      </c>
      <c r="JP54" s="216">
        <v>2.87</v>
      </c>
      <c r="JQ54" s="216">
        <v>0.94</v>
      </c>
      <c r="JR54" s="217">
        <v>151</v>
      </c>
      <c r="JS54" s="216">
        <v>0.51</v>
      </c>
      <c r="JT54" s="223"/>
    </row>
    <row r="55" spans="1:280" s="25" customFormat="1" ht="15" customHeight="1">
      <c r="A55" s="50">
        <v>43472</v>
      </c>
      <c r="B55" s="51">
        <v>240</v>
      </c>
      <c r="C55" s="52">
        <v>240</v>
      </c>
      <c r="D55" s="53">
        <v>33447</v>
      </c>
      <c r="E55" s="48">
        <v>7.75</v>
      </c>
      <c r="F55" s="53">
        <v>705</v>
      </c>
      <c r="G55" s="52">
        <v>6.29</v>
      </c>
      <c r="H55" s="52">
        <v>7.13</v>
      </c>
      <c r="I55" s="61">
        <v>47.6</v>
      </c>
      <c r="J55" s="64"/>
      <c r="K55" s="53">
        <v>986</v>
      </c>
      <c r="L55" s="48">
        <v>6.1</v>
      </c>
      <c r="M55" s="53">
        <v>7824</v>
      </c>
      <c r="N55" s="53">
        <v>3346</v>
      </c>
      <c r="O55" s="65">
        <v>2.09</v>
      </c>
      <c r="P55" s="65">
        <v>1.02</v>
      </c>
      <c r="Q55" s="74">
        <v>45.6</v>
      </c>
      <c r="R55" s="70">
        <v>39.1</v>
      </c>
      <c r="S55" s="64">
        <v>9403</v>
      </c>
      <c r="T55" s="53">
        <v>8920</v>
      </c>
      <c r="U55" s="52">
        <v>3.28</v>
      </c>
      <c r="V55" s="52">
        <v>9.58</v>
      </c>
      <c r="W55" s="52">
        <v>9.9499999999999993</v>
      </c>
      <c r="X55" s="52">
        <v>9.58</v>
      </c>
      <c r="Y55" s="53">
        <v>9.5</v>
      </c>
      <c r="Z55" s="53">
        <v>5840</v>
      </c>
      <c r="AA55" s="52"/>
      <c r="AB55" s="52"/>
      <c r="AC55" s="77">
        <f t="shared" si="29"/>
        <v>9412.5</v>
      </c>
      <c r="AD55" s="52"/>
      <c r="AE55" s="52"/>
      <c r="AF55" s="52"/>
      <c r="AG55" s="52"/>
      <c r="AH55" s="61"/>
      <c r="AI55" s="79"/>
      <c r="AJ55" s="52"/>
      <c r="AK55" s="52"/>
      <c r="AL55" s="48" t="s">
        <v>221</v>
      </c>
      <c r="AM55" s="53" t="s">
        <v>127</v>
      </c>
      <c r="AN55" s="52" t="s">
        <v>127</v>
      </c>
      <c r="AO55" s="52" t="s">
        <v>127</v>
      </c>
      <c r="AP55" s="53" t="s">
        <v>127</v>
      </c>
      <c r="AQ55" s="83"/>
      <c r="AR55" s="86">
        <f t="shared" si="30"/>
        <v>14078</v>
      </c>
      <c r="AS55" s="53"/>
      <c r="AT55" s="87">
        <v>14078</v>
      </c>
      <c r="AU55" s="53">
        <f t="shared" si="92"/>
        <v>12608</v>
      </c>
      <c r="AV55" s="53">
        <v>490</v>
      </c>
      <c r="AW55" s="53">
        <v>490</v>
      </c>
      <c r="AX55" s="53">
        <v>490</v>
      </c>
      <c r="AY55" s="95">
        <v>0</v>
      </c>
      <c r="AZ55" s="96">
        <v>4.93</v>
      </c>
      <c r="BA55" s="53">
        <v>4478</v>
      </c>
      <c r="BB55" s="52">
        <v>62</v>
      </c>
      <c r="BC55" s="53">
        <v>10738</v>
      </c>
      <c r="BD55" s="97">
        <f t="shared" si="0"/>
        <v>8075.761199999999</v>
      </c>
      <c r="BE55" s="102">
        <f t="shared" si="1"/>
        <v>0.75207312348668276</v>
      </c>
      <c r="BF55" s="53">
        <v>4832</v>
      </c>
      <c r="BG55" s="97">
        <f t="shared" si="2"/>
        <v>5155.7439999999997</v>
      </c>
      <c r="BH55" s="102">
        <f t="shared" si="3"/>
        <v>0.480140063326504</v>
      </c>
      <c r="BI55" s="53">
        <v>424</v>
      </c>
      <c r="BJ55" s="97">
        <f t="shared" si="4"/>
        <v>834.00800000000004</v>
      </c>
      <c r="BK55" s="102">
        <f t="shared" si="5"/>
        <v>7.7668839634941339E-2</v>
      </c>
      <c r="BL55" s="103">
        <v>494</v>
      </c>
      <c r="BM55" s="97">
        <f t="shared" si="6"/>
        <v>713.83</v>
      </c>
      <c r="BN55" s="102">
        <f t="shared" si="7"/>
        <v>6.6476997578692493E-2</v>
      </c>
      <c r="BO55" s="53">
        <v>656</v>
      </c>
      <c r="BP55" s="97">
        <f t="shared" si="8"/>
        <v>1350.0479999999998</v>
      </c>
      <c r="BQ55" s="102">
        <f t="shared" si="9"/>
        <v>0.12572620599739243</v>
      </c>
      <c r="BR55" s="53">
        <v>13.3</v>
      </c>
      <c r="BS55" s="105">
        <f t="shared" si="10"/>
        <v>22.1312</v>
      </c>
      <c r="BT55" s="102">
        <f t="shared" si="11"/>
        <v>1.2385919165580183E-3</v>
      </c>
      <c r="BU55" s="52">
        <v>6.57</v>
      </c>
      <c r="BV55" s="48">
        <v>1442</v>
      </c>
      <c r="BW55" s="61">
        <v>139</v>
      </c>
      <c r="BX55" s="117">
        <f t="shared" si="32"/>
        <v>135384.704</v>
      </c>
      <c r="BY55" s="118">
        <f t="shared" si="33"/>
        <v>0.90256469333333333</v>
      </c>
      <c r="BZ55" s="120">
        <v>50.7</v>
      </c>
      <c r="CA55" s="51"/>
      <c r="CB55" s="52">
        <v>6.34</v>
      </c>
      <c r="CC55" s="129">
        <v>7829</v>
      </c>
      <c r="CD55" s="77">
        <f t="shared" si="34"/>
        <v>7154.7333757556471</v>
      </c>
      <c r="CE55" s="77">
        <f t="shared" si="12"/>
        <v>22001</v>
      </c>
      <c r="CF55" s="77">
        <f t="shared" si="35"/>
        <v>12608</v>
      </c>
      <c r="CG55" s="77">
        <f t="shared" si="36"/>
        <v>525.33333333333337</v>
      </c>
      <c r="CH55" s="77">
        <f t="shared" si="13"/>
        <v>9393</v>
      </c>
      <c r="CI55" s="130">
        <f t="shared" si="37"/>
        <v>391.375</v>
      </c>
      <c r="CJ55" s="64">
        <v>3676</v>
      </c>
      <c r="CK55" s="56"/>
      <c r="CL55" s="52">
        <v>7.71</v>
      </c>
      <c r="CM55" s="53">
        <v>2345</v>
      </c>
      <c r="CN55" s="134"/>
      <c r="CO55" s="135">
        <v>3350</v>
      </c>
      <c r="CP55" s="53">
        <v>6600</v>
      </c>
      <c r="CQ55" s="52">
        <v>13.4</v>
      </c>
      <c r="CR55" s="52">
        <v>26.7</v>
      </c>
      <c r="CS55" s="53">
        <v>4062</v>
      </c>
      <c r="CT55" s="141">
        <f t="shared" si="86"/>
        <v>0.22974359582308529</v>
      </c>
      <c r="CU55" s="142">
        <f t="shared" si="38"/>
        <v>1.3672470076169749</v>
      </c>
      <c r="CV55" s="142">
        <f t="shared" si="39"/>
        <v>5.2329486449020619</v>
      </c>
      <c r="CW55" s="118">
        <f t="shared" si="40"/>
        <v>0.87215810748367695</v>
      </c>
      <c r="CX55" s="143">
        <f t="shared" si="87"/>
        <v>26300.799889277761</v>
      </c>
      <c r="CY55" s="144">
        <f t="shared" si="88"/>
        <v>0.67224494934413503</v>
      </c>
      <c r="CZ55" s="145">
        <f t="shared" si="89"/>
        <v>22620.525062678971</v>
      </c>
      <c r="DA55" s="146">
        <f t="shared" si="90"/>
        <v>0.78161668839634935</v>
      </c>
      <c r="DB55" s="64">
        <v>3681</v>
      </c>
      <c r="DC55" s="152"/>
      <c r="DD55" s="48">
        <v>7.23</v>
      </c>
      <c r="DE55" s="53">
        <v>2300</v>
      </c>
      <c r="DF55" s="153"/>
      <c r="DG55" s="53">
        <v>3303</v>
      </c>
      <c r="DH55" s="53">
        <v>6340</v>
      </c>
      <c r="DI55" s="52">
        <v>12.7</v>
      </c>
      <c r="DJ55" s="52">
        <v>23.7</v>
      </c>
      <c r="DK55" s="53">
        <v>5632</v>
      </c>
      <c r="DL55" s="141">
        <f t="shared" si="41"/>
        <v>0.31516025662963082</v>
      </c>
      <c r="DM55" s="142">
        <f t="shared" si="42"/>
        <v>1.3653898397174682</v>
      </c>
      <c r="DN55" s="142">
        <f t="shared" si="43"/>
        <v>5.2400663661274445</v>
      </c>
      <c r="DO55" s="118">
        <f t="shared" si="14"/>
        <v>0.87334439435457412</v>
      </c>
      <c r="DP55" s="143">
        <f t="shared" si="44"/>
        <v>26336.573556156538</v>
      </c>
      <c r="DQ55" s="144">
        <f t="shared" si="45"/>
        <v>0.67853449189403436</v>
      </c>
      <c r="DR55" s="145">
        <f t="shared" si="46"/>
        <v>22651.292915049315</v>
      </c>
      <c r="DS55" s="146">
        <f t="shared" si="47"/>
        <v>0.78580741292605705</v>
      </c>
      <c r="DT55" s="53">
        <v>3678</v>
      </c>
      <c r="DU55" s="74"/>
      <c r="DV55" s="157">
        <v>7.21</v>
      </c>
      <c r="DW55" s="153">
        <v>2351</v>
      </c>
      <c r="DX55" s="53"/>
      <c r="DY55" s="153">
        <v>3625</v>
      </c>
      <c r="DZ55" s="153">
        <v>6635</v>
      </c>
      <c r="EA55" s="152">
        <v>18</v>
      </c>
      <c r="EB55" s="128">
        <v>26.3</v>
      </c>
      <c r="EC55" s="53">
        <v>7524</v>
      </c>
      <c r="ED55" s="141">
        <f t="shared" si="80"/>
        <v>0.4258514864070459</v>
      </c>
      <c r="EE55" s="142">
        <f t="shared" si="48"/>
        <v>1.3665035345296357</v>
      </c>
      <c r="EF55" s="142">
        <f t="shared" si="91"/>
        <v>5.235795733392214</v>
      </c>
      <c r="EG55" s="118">
        <f t="shared" si="15"/>
        <v>0.87263262223203564</v>
      </c>
      <c r="EH55" s="143">
        <f t="shared" si="81"/>
        <v>26315.109356029268</v>
      </c>
      <c r="EI55" s="144">
        <f t="shared" si="82"/>
        <v>0.67140634367081509</v>
      </c>
      <c r="EJ55" s="145">
        <f t="shared" si="83"/>
        <v>22632.832203627109</v>
      </c>
      <c r="EK55" s="146">
        <f t="shared" si="84"/>
        <v>0.7810579251257217</v>
      </c>
      <c r="EL55" s="64">
        <v>3681</v>
      </c>
      <c r="EM55" s="56"/>
      <c r="EN55" s="52">
        <v>7.26</v>
      </c>
      <c r="EO55" s="53">
        <v>2689</v>
      </c>
      <c r="EP55" s="134"/>
      <c r="EQ55" s="135">
        <v>3652</v>
      </c>
      <c r="ER55" s="53">
        <v>6398</v>
      </c>
      <c r="ES55" s="52">
        <v>16.3</v>
      </c>
      <c r="ET55" s="52">
        <v>26.6</v>
      </c>
      <c r="EU55" s="53">
        <v>4898</v>
      </c>
      <c r="EV55" s="141">
        <f t="shared" si="50"/>
        <v>0.29796151455745568</v>
      </c>
      <c r="EW55" s="142">
        <f t="shared" si="51"/>
        <v>1.3653898397174682</v>
      </c>
      <c r="EX55" s="142">
        <f t="shared" si="52"/>
        <v>5.2400663661274445</v>
      </c>
      <c r="EY55" s="118">
        <f t="shared" si="16"/>
        <v>0.87334439435457412</v>
      </c>
      <c r="EZ55" s="143">
        <f t="shared" si="53"/>
        <v>26336.573556156538</v>
      </c>
      <c r="FA55" s="144">
        <f t="shared" si="54"/>
        <v>0.62416489074046022</v>
      </c>
      <c r="FB55" s="145">
        <f t="shared" si="55"/>
        <v>22651.292915049315</v>
      </c>
      <c r="FC55" s="146">
        <f t="shared" si="56"/>
        <v>0.74958092754702932</v>
      </c>
      <c r="FD55" s="64">
        <v>3660</v>
      </c>
      <c r="FE55" s="56"/>
      <c r="FF55" s="52">
        <v>7.59</v>
      </c>
      <c r="FG55" s="53">
        <v>2639</v>
      </c>
      <c r="FH55" s="134"/>
      <c r="FI55" s="135">
        <v>3269</v>
      </c>
      <c r="FJ55" s="53">
        <v>6532</v>
      </c>
      <c r="FK55" s="52">
        <v>16.2</v>
      </c>
      <c r="FL55" s="52">
        <v>36.4</v>
      </c>
      <c r="FM55" s="53">
        <v>6267</v>
      </c>
      <c r="FN55" s="141">
        <f t="shared" si="57"/>
        <v>0.37918427406726235</v>
      </c>
      <c r="FO55" s="142">
        <f t="shared" si="58"/>
        <v>1.3732240437158469</v>
      </c>
      <c r="FP55" s="142">
        <f t="shared" si="59"/>
        <v>5.2101719369808324</v>
      </c>
      <c r="FQ55" s="118">
        <f t="shared" si="17"/>
        <v>0.86836198949680543</v>
      </c>
      <c r="FR55" s="143">
        <f t="shared" si="60"/>
        <v>26186.324155265665</v>
      </c>
      <c r="FS55" s="144">
        <f t="shared" si="61"/>
        <v>0.63115327135145938</v>
      </c>
      <c r="FT55" s="145">
        <f t="shared" si="62"/>
        <v>22522.067935093859</v>
      </c>
      <c r="FU55" s="146">
        <f t="shared" si="63"/>
        <v>0.75423728813559321</v>
      </c>
      <c r="FV55" s="64">
        <v>3625</v>
      </c>
      <c r="FW55" s="73"/>
      <c r="FX55" s="52">
        <v>7.56</v>
      </c>
      <c r="FY55" s="53">
        <v>2694</v>
      </c>
      <c r="FZ55" s="134"/>
      <c r="GA55" s="135">
        <v>3265</v>
      </c>
      <c r="GB55" s="53">
        <v>6398</v>
      </c>
      <c r="GC55" s="52">
        <v>18.399999999999999</v>
      </c>
      <c r="GD55" s="52">
        <v>36.9</v>
      </c>
      <c r="GE55" s="53">
        <v>6536</v>
      </c>
      <c r="GF55" s="141">
        <f t="shared" si="64"/>
        <v>0.40420135678994418</v>
      </c>
      <c r="GG55" s="142">
        <f t="shared" si="65"/>
        <v>1.3864827586206896</v>
      </c>
      <c r="GH55" s="142">
        <f t="shared" si="66"/>
        <v>5.1603478884031482</v>
      </c>
      <c r="GI55" s="118">
        <f t="shared" si="18"/>
        <v>0.8600579814005247</v>
      </c>
      <c r="GJ55" s="143">
        <f t="shared" si="67"/>
        <v>25935.908487114222</v>
      </c>
      <c r="GK55" s="144">
        <f t="shared" si="68"/>
        <v>0.62346605267936028</v>
      </c>
      <c r="GL55" s="145">
        <f t="shared" si="69"/>
        <v>22306.692968501429</v>
      </c>
      <c r="GM55" s="146">
        <f t="shared" si="70"/>
        <v>0.74911529148817291</v>
      </c>
      <c r="GN55" s="166">
        <v>2345</v>
      </c>
      <c r="GO55" s="97">
        <f t="shared" si="19"/>
        <v>2502.4406617881004</v>
      </c>
      <c r="GP55" s="53"/>
      <c r="GQ55" s="53"/>
      <c r="GR55" s="102">
        <f t="shared" si="20"/>
        <v>1</v>
      </c>
      <c r="GS55" s="53"/>
      <c r="GT55" s="102">
        <f t="shared" si="21"/>
        <v>1</v>
      </c>
      <c r="GU55" s="53"/>
      <c r="GV55" s="102"/>
      <c r="GW55" s="170"/>
      <c r="GX55" s="102"/>
      <c r="GY55" s="170"/>
      <c r="GZ55" s="102"/>
      <c r="HA55" s="102"/>
      <c r="HB55" s="102"/>
      <c r="HC55" s="102"/>
      <c r="HD55" s="102"/>
      <c r="HE55" s="177"/>
      <c r="HF55" s="178"/>
      <c r="HG55" s="102"/>
      <c r="HH55" s="177"/>
      <c r="HI55" s="64">
        <v>5470</v>
      </c>
      <c r="HJ55" s="53">
        <v>4720</v>
      </c>
      <c r="HK55" s="53">
        <v>46690</v>
      </c>
      <c r="HL55" s="77">
        <f t="shared" si="76"/>
        <v>1710</v>
      </c>
      <c r="HM55" s="77">
        <f t="shared" si="71"/>
        <v>23812.14</v>
      </c>
      <c r="HN55" s="52"/>
      <c r="HO55" s="183"/>
      <c r="HP55" s="53">
        <v>1978</v>
      </c>
      <c r="HQ55" s="186"/>
      <c r="HR55" s="186"/>
      <c r="HS55" s="186"/>
      <c r="HT55" s="53">
        <v>2588</v>
      </c>
      <c r="HU55" s="153">
        <v>4369</v>
      </c>
      <c r="HV55" s="186"/>
      <c r="HW55" s="186"/>
      <c r="HX55" s="186"/>
      <c r="HY55" s="186"/>
      <c r="HZ55" s="189">
        <v>98</v>
      </c>
      <c r="IA55" s="128"/>
      <c r="IB55" s="190">
        <v>270</v>
      </c>
      <c r="IC55" s="191"/>
      <c r="ID55" s="191">
        <v>1196</v>
      </c>
      <c r="IE55" s="192">
        <v>1.47</v>
      </c>
      <c r="IF55" s="192">
        <v>0.96</v>
      </c>
      <c r="IG55" s="192">
        <v>0.98</v>
      </c>
      <c r="IH55" s="97">
        <f t="shared" si="72"/>
        <v>32948.14</v>
      </c>
      <c r="II55" s="97">
        <f t="shared" si="77"/>
        <v>2814.6325044648988</v>
      </c>
      <c r="IJ55" s="202">
        <f t="shared" si="78"/>
        <v>1.396843134515994</v>
      </c>
      <c r="IK55" s="202">
        <f t="shared" si="85"/>
        <v>2.0149954099464211</v>
      </c>
      <c r="IL55" s="202">
        <f t="shared" si="22"/>
        <v>0.80020437927342669</v>
      </c>
      <c r="IM55" s="203"/>
      <c r="IN55" s="204">
        <f t="shared" si="23"/>
        <v>0.88486140724946694</v>
      </c>
      <c r="IO55" s="186"/>
      <c r="IP55" s="186"/>
      <c r="IQ55" s="153">
        <v>1218</v>
      </c>
      <c r="IR55" s="153"/>
      <c r="IS55" s="128"/>
      <c r="IT55" s="128"/>
      <c r="IU55" s="128"/>
      <c r="IV55" s="128"/>
      <c r="IW55" s="189">
        <v>0.3</v>
      </c>
      <c r="IX55" s="189"/>
      <c r="IY55" s="48">
        <v>8.65</v>
      </c>
      <c r="IZ55" s="52">
        <v>169</v>
      </c>
      <c r="JA55" s="128">
        <v>1.31</v>
      </c>
      <c r="JB55" s="128">
        <v>0.41</v>
      </c>
      <c r="JC55" s="128">
        <v>192</v>
      </c>
      <c r="JD55" s="97">
        <f t="shared" si="24"/>
        <v>3801.06</v>
      </c>
      <c r="JE55" s="210">
        <f t="shared" si="93"/>
        <v>0.79556755220912057</v>
      </c>
      <c r="JF55" s="210">
        <f t="shared" si="25"/>
        <v>0.33938035714285719</v>
      </c>
      <c r="JG55" s="210">
        <f t="shared" si="26"/>
        <v>9.2591015270102453E-2</v>
      </c>
      <c r="JH55" s="203"/>
      <c r="JI55" s="203">
        <f t="shared" si="27"/>
        <v>0.37407407407407411</v>
      </c>
      <c r="JJ55" s="212">
        <f t="shared" si="75"/>
        <v>2.469151880188833</v>
      </c>
      <c r="JK55" s="203">
        <f t="shared" si="28"/>
        <v>0.9842615012106537</v>
      </c>
      <c r="JL55" s="53">
        <v>15598</v>
      </c>
      <c r="JM55" s="213">
        <v>8.43</v>
      </c>
      <c r="JN55" s="214">
        <v>37</v>
      </c>
      <c r="JO55" s="213">
        <v>0.48</v>
      </c>
      <c r="JP55" s="213">
        <v>2.17</v>
      </c>
      <c r="JQ55" s="213">
        <v>0.88</v>
      </c>
      <c r="JR55" s="214">
        <v>171</v>
      </c>
      <c r="JS55" s="213">
        <v>0.51</v>
      </c>
      <c r="JT55" s="222"/>
    </row>
    <row r="56" spans="1:280" s="25" customFormat="1" ht="15" customHeight="1">
      <c r="A56" s="50">
        <v>43473</v>
      </c>
      <c r="B56" s="51">
        <v>240</v>
      </c>
      <c r="C56" s="52">
        <v>240</v>
      </c>
      <c r="D56" s="53">
        <v>36085</v>
      </c>
      <c r="E56" s="48">
        <v>7.99</v>
      </c>
      <c r="F56" s="53">
        <v>766</v>
      </c>
      <c r="G56" s="52">
        <v>6.77</v>
      </c>
      <c r="H56" s="52">
        <v>6.76</v>
      </c>
      <c r="I56" s="61">
        <v>46.7</v>
      </c>
      <c r="J56" s="64"/>
      <c r="K56" s="53">
        <v>1531</v>
      </c>
      <c r="L56" s="48">
        <v>6.01</v>
      </c>
      <c r="M56" s="53">
        <v>9940</v>
      </c>
      <c r="N56" s="53">
        <v>3023</v>
      </c>
      <c r="O56" s="65">
        <v>2.93</v>
      </c>
      <c r="P56" s="65">
        <v>1.51</v>
      </c>
      <c r="Q56" s="74">
        <v>47.2</v>
      </c>
      <c r="R56" s="70">
        <v>36</v>
      </c>
      <c r="S56" s="64">
        <v>9626</v>
      </c>
      <c r="T56" s="53">
        <v>6460</v>
      </c>
      <c r="U56" s="52">
        <v>3.4</v>
      </c>
      <c r="V56" s="52">
        <v>32.4</v>
      </c>
      <c r="W56" s="52">
        <v>10.1</v>
      </c>
      <c r="X56" s="52">
        <v>8.91</v>
      </c>
      <c r="Y56" s="53">
        <v>11.9</v>
      </c>
      <c r="Z56" s="53">
        <v>20070</v>
      </c>
      <c r="AA56" s="52"/>
      <c r="AB56" s="52"/>
      <c r="AC56" s="77">
        <f t="shared" si="29"/>
        <v>9637.9</v>
      </c>
      <c r="AD56" s="52"/>
      <c r="AE56" s="52"/>
      <c r="AF56" s="52"/>
      <c r="AG56" s="52"/>
      <c r="AH56" s="61"/>
      <c r="AI56" s="79"/>
      <c r="AJ56" s="52"/>
      <c r="AK56" s="52"/>
      <c r="AL56" s="48">
        <v>6.55</v>
      </c>
      <c r="AM56" s="53">
        <v>142458</v>
      </c>
      <c r="AN56" s="52">
        <v>91.9</v>
      </c>
      <c r="AO56" s="52">
        <v>10.199999999999999</v>
      </c>
      <c r="AP56" s="53">
        <v>2267</v>
      </c>
      <c r="AQ56" s="83"/>
      <c r="AR56" s="86">
        <f t="shared" si="30"/>
        <v>14162</v>
      </c>
      <c r="AS56" s="53"/>
      <c r="AT56" s="87">
        <v>14162</v>
      </c>
      <c r="AU56" s="53">
        <f t="shared" si="92"/>
        <v>12962</v>
      </c>
      <c r="AV56" s="53">
        <v>480</v>
      </c>
      <c r="AW56" s="53">
        <v>240</v>
      </c>
      <c r="AX56" s="53">
        <v>480</v>
      </c>
      <c r="AY56" s="95">
        <v>0</v>
      </c>
      <c r="AZ56" s="96">
        <v>4.93</v>
      </c>
      <c r="BA56" s="53">
        <v>4478</v>
      </c>
      <c r="BB56" s="52">
        <v>62</v>
      </c>
      <c r="BC56" s="53">
        <v>9651</v>
      </c>
      <c r="BD56" s="97">
        <f t="shared" si="0"/>
        <v>6695.7524000000003</v>
      </c>
      <c r="BE56" s="102">
        <f t="shared" si="1"/>
        <v>0.69378845715469906</v>
      </c>
      <c r="BF56" s="53">
        <v>3699</v>
      </c>
      <c r="BG56" s="97">
        <f t="shared" si="2"/>
        <v>3946.8329999999996</v>
      </c>
      <c r="BH56" s="102">
        <f t="shared" si="3"/>
        <v>0.40895585949642521</v>
      </c>
      <c r="BI56" s="53">
        <v>346</v>
      </c>
      <c r="BJ56" s="97">
        <f t="shared" si="4"/>
        <v>680.58199999999999</v>
      </c>
      <c r="BK56" s="102">
        <f t="shared" si="5"/>
        <v>7.0519324422339658E-2</v>
      </c>
      <c r="BL56" s="103">
        <v>543</v>
      </c>
      <c r="BM56" s="97">
        <f t="shared" si="6"/>
        <v>784.63499999999999</v>
      </c>
      <c r="BN56" s="102">
        <f t="shared" si="7"/>
        <v>8.1300901460988492E-2</v>
      </c>
      <c r="BO56" s="53">
        <v>616</v>
      </c>
      <c r="BP56" s="97">
        <f t="shared" si="8"/>
        <v>1267.7279999999998</v>
      </c>
      <c r="BQ56" s="102">
        <f t="shared" si="9"/>
        <v>0.13135716506061546</v>
      </c>
      <c r="BR56" s="53">
        <v>9.6</v>
      </c>
      <c r="BS56" s="105">
        <f t="shared" si="10"/>
        <v>15.974399999999999</v>
      </c>
      <c r="BT56" s="102">
        <f t="shared" si="11"/>
        <v>9.9471557351569779E-4</v>
      </c>
      <c r="BU56" s="52">
        <v>10.8</v>
      </c>
      <c r="BV56" s="48">
        <v>7.69</v>
      </c>
      <c r="BW56" s="61">
        <v>122</v>
      </c>
      <c r="BX56" s="117">
        <f t="shared" si="32"/>
        <v>125096.262</v>
      </c>
      <c r="BY56" s="118">
        <f t="shared" si="33"/>
        <v>0.83397507999999998</v>
      </c>
      <c r="BZ56" s="120">
        <v>50.8</v>
      </c>
      <c r="CA56" s="51"/>
      <c r="CB56" s="52">
        <v>5.78</v>
      </c>
      <c r="CC56" s="129">
        <v>6405</v>
      </c>
      <c r="CD56" s="77">
        <f t="shared" si="34"/>
        <v>6634.4111939628065</v>
      </c>
      <c r="CE56" s="77">
        <f t="shared" si="12"/>
        <v>22262</v>
      </c>
      <c r="CF56" s="77">
        <f t="shared" si="35"/>
        <v>12962</v>
      </c>
      <c r="CG56" s="77">
        <f t="shared" si="36"/>
        <v>540.08333333333337</v>
      </c>
      <c r="CH56" s="77">
        <f t="shared" si="13"/>
        <v>9300</v>
      </c>
      <c r="CI56" s="130">
        <f t="shared" si="37"/>
        <v>387.5</v>
      </c>
      <c r="CJ56" s="64">
        <v>3695</v>
      </c>
      <c r="CK56" s="56"/>
      <c r="CL56" s="52">
        <v>7.56</v>
      </c>
      <c r="CM56" s="53">
        <v>2435</v>
      </c>
      <c r="CN56" s="134"/>
      <c r="CO56" s="135">
        <v>3050</v>
      </c>
      <c r="CP56" s="53">
        <v>6548</v>
      </c>
      <c r="CQ56" s="52">
        <v>11.8</v>
      </c>
      <c r="CR56" s="52">
        <v>25.9</v>
      </c>
      <c r="CS56" s="53">
        <v>3315</v>
      </c>
      <c r="CT56" s="141">
        <f t="shared" si="86"/>
        <v>0.21363907476996158</v>
      </c>
      <c r="CU56" s="142">
        <f t="shared" si="38"/>
        <v>1.3602165087956699</v>
      </c>
      <c r="CV56" s="142">
        <f t="shared" si="39"/>
        <v>4.8774670437112153</v>
      </c>
      <c r="CW56" s="118">
        <f t="shared" si="40"/>
        <v>0.81291117395186918</v>
      </c>
      <c r="CX56" s="143">
        <f t="shared" si="87"/>
        <v>24514.149361692569</v>
      </c>
      <c r="CY56" s="144">
        <f t="shared" si="88"/>
        <v>0.63297421145439314</v>
      </c>
      <c r="CZ56" s="145">
        <f t="shared" si="89"/>
        <v>20763.214809540921</v>
      </c>
      <c r="DA56" s="146">
        <f t="shared" si="90"/>
        <v>0.7476945394259662</v>
      </c>
      <c r="DB56" s="64">
        <v>3714</v>
      </c>
      <c r="DC56" s="152"/>
      <c r="DD56" s="48">
        <v>7.54</v>
      </c>
      <c r="DE56" s="53">
        <v>2416</v>
      </c>
      <c r="DF56" s="153"/>
      <c r="DG56" s="53">
        <v>3034</v>
      </c>
      <c r="DH56" s="53">
        <v>5052</v>
      </c>
      <c r="DI56" s="52">
        <v>12.9</v>
      </c>
      <c r="DJ56" s="52">
        <v>27.1</v>
      </c>
      <c r="DK56" s="53">
        <v>4456</v>
      </c>
      <c r="DL56" s="141">
        <f t="shared" si="41"/>
        <v>0.28441622773341052</v>
      </c>
      <c r="DM56" s="142">
        <f t="shared" si="42"/>
        <v>1.353257942918686</v>
      </c>
      <c r="DN56" s="142">
        <f t="shared" si="43"/>
        <v>4.902547388455603</v>
      </c>
      <c r="DO56" s="118">
        <f t="shared" si="14"/>
        <v>0.8170912314092672</v>
      </c>
      <c r="DP56" s="143">
        <f t="shared" si="44"/>
        <v>24640.203174377861</v>
      </c>
      <c r="DQ56" s="144">
        <f t="shared" si="45"/>
        <v>0.63583806770998519</v>
      </c>
      <c r="DR56" s="145">
        <f t="shared" si="46"/>
        <v>20869.981002066303</v>
      </c>
      <c r="DS56" s="146">
        <f t="shared" si="47"/>
        <v>0.74966324733188272</v>
      </c>
      <c r="DT56" s="53">
        <v>3714</v>
      </c>
      <c r="DU56" s="74"/>
      <c r="DV56" s="157">
        <v>7.55</v>
      </c>
      <c r="DW56" s="153">
        <v>2343</v>
      </c>
      <c r="DX56" s="53"/>
      <c r="DY56" s="153">
        <v>3007</v>
      </c>
      <c r="DZ56" s="153">
        <v>6002</v>
      </c>
      <c r="EA56" s="152">
        <v>11.8</v>
      </c>
      <c r="EB56" s="128">
        <v>23.4</v>
      </c>
      <c r="EC56" s="53">
        <v>6181</v>
      </c>
      <c r="ED56" s="141">
        <f t="shared" si="80"/>
        <v>0.38780795596562512</v>
      </c>
      <c r="EE56" s="142">
        <f t="shared" si="48"/>
        <v>1.353257942918686</v>
      </c>
      <c r="EF56" s="142">
        <f t="shared" si="91"/>
        <v>4.902547388455603</v>
      </c>
      <c r="EG56" s="118">
        <f t="shared" si="15"/>
        <v>0.8170912314092672</v>
      </c>
      <c r="EH56" s="143">
        <f t="shared" si="81"/>
        <v>24640.203174377861</v>
      </c>
      <c r="EI56" s="144">
        <f t="shared" si="82"/>
        <v>0.64684130490252278</v>
      </c>
      <c r="EJ56" s="145">
        <f t="shared" si="83"/>
        <v>20869.981002066303</v>
      </c>
      <c r="EK56" s="146">
        <f t="shared" si="84"/>
        <v>0.757227230338825</v>
      </c>
      <c r="EL56" s="64">
        <v>3714</v>
      </c>
      <c r="EM56" s="56"/>
      <c r="EN56" s="52">
        <v>7.6</v>
      </c>
      <c r="EO56" s="53">
        <v>2345</v>
      </c>
      <c r="EP56" s="134"/>
      <c r="EQ56" s="135">
        <v>2991</v>
      </c>
      <c r="ER56" s="53">
        <v>6650</v>
      </c>
      <c r="ES56" s="52">
        <v>12.1</v>
      </c>
      <c r="ET56" s="52">
        <v>21.7</v>
      </c>
      <c r="EU56" s="53">
        <v>3739</v>
      </c>
      <c r="EV56" s="141">
        <f t="shared" si="50"/>
        <v>0.2347015106499972</v>
      </c>
      <c r="EW56" s="142">
        <f t="shared" si="51"/>
        <v>1.353257942918686</v>
      </c>
      <c r="EX56" s="142">
        <f t="shared" si="52"/>
        <v>4.902547388455603</v>
      </c>
      <c r="EY56" s="118">
        <f t="shared" si="16"/>
        <v>0.8170912314092672</v>
      </c>
      <c r="EZ56" s="143">
        <f t="shared" si="53"/>
        <v>24640.203174377861</v>
      </c>
      <c r="FA56" s="144">
        <f t="shared" si="54"/>
        <v>0.64653984634930262</v>
      </c>
      <c r="FB56" s="145">
        <f t="shared" si="55"/>
        <v>20869.981002066303</v>
      </c>
      <c r="FC56" s="146">
        <f t="shared" si="56"/>
        <v>0.75701999792767594</v>
      </c>
      <c r="FD56" s="64">
        <v>3715</v>
      </c>
      <c r="FE56" s="56"/>
      <c r="FF56" s="52">
        <v>7.59</v>
      </c>
      <c r="FG56" s="53">
        <v>2390</v>
      </c>
      <c r="FH56" s="134"/>
      <c r="FI56" s="135">
        <v>2953</v>
      </c>
      <c r="FJ56" s="53">
        <v>6520</v>
      </c>
      <c r="FK56" s="52">
        <v>12.2</v>
      </c>
      <c r="FL56" s="52">
        <v>19.899999999999999</v>
      </c>
      <c r="FM56" s="53">
        <v>5118</v>
      </c>
      <c r="FN56" s="141">
        <f t="shared" si="57"/>
        <v>0.32458168629477618</v>
      </c>
      <c r="FO56" s="142">
        <f t="shared" si="58"/>
        <v>1.352893674293405</v>
      </c>
      <c r="FP56" s="142">
        <f t="shared" si="59"/>
        <v>4.9038674066000452</v>
      </c>
      <c r="FQ56" s="118">
        <f t="shared" si="17"/>
        <v>0.81731123443334086</v>
      </c>
      <c r="FR56" s="143">
        <f t="shared" si="60"/>
        <v>24646.837585571826</v>
      </c>
      <c r="FS56" s="144">
        <f t="shared" si="61"/>
        <v>0.63975702890184794</v>
      </c>
      <c r="FT56" s="145">
        <f t="shared" si="62"/>
        <v>20875.600275357112</v>
      </c>
      <c r="FU56" s="146">
        <f t="shared" si="63"/>
        <v>0.75235726867682107</v>
      </c>
      <c r="FV56" s="64">
        <v>3710</v>
      </c>
      <c r="FW56" s="73"/>
      <c r="FX56" s="52">
        <v>7.54</v>
      </c>
      <c r="FY56" s="53">
        <v>2313</v>
      </c>
      <c r="FZ56" s="134"/>
      <c r="GA56" s="135">
        <v>2930</v>
      </c>
      <c r="GB56" s="53">
        <v>6174</v>
      </c>
      <c r="GC56" s="52">
        <v>12.7</v>
      </c>
      <c r="GD56" s="52">
        <v>21.8</v>
      </c>
      <c r="GE56" s="53">
        <v>5432</v>
      </c>
      <c r="GF56" s="141">
        <f t="shared" si="64"/>
        <v>0.33881315100069787</v>
      </c>
      <c r="GG56" s="142">
        <f t="shared" si="65"/>
        <v>1.3547169811320754</v>
      </c>
      <c r="GH56" s="142">
        <f t="shared" si="66"/>
        <v>4.8972673158778379</v>
      </c>
      <c r="GI56" s="118">
        <f t="shared" si="18"/>
        <v>0.81621121931297302</v>
      </c>
      <c r="GJ56" s="143">
        <f t="shared" si="67"/>
        <v>24613.665529602014</v>
      </c>
      <c r="GK56" s="144">
        <f t="shared" si="68"/>
        <v>0.65136318320082598</v>
      </c>
      <c r="GL56" s="145">
        <f t="shared" si="69"/>
        <v>20847.503908903062</v>
      </c>
      <c r="GM56" s="146">
        <f t="shared" si="70"/>
        <v>0.76033571650606158</v>
      </c>
      <c r="GN56" s="166">
        <v>2430</v>
      </c>
      <c r="GO56" s="97">
        <f t="shared" si="19"/>
        <v>2373.6259545413709</v>
      </c>
      <c r="GP56" s="53"/>
      <c r="GQ56" s="53"/>
      <c r="GR56" s="102">
        <f t="shared" si="20"/>
        <v>1</v>
      </c>
      <c r="GS56" s="53"/>
      <c r="GT56" s="102">
        <f t="shared" si="21"/>
        <v>1</v>
      </c>
      <c r="GU56" s="53"/>
      <c r="GV56" s="102"/>
      <c r="GW56" s="170"/>
      <c r="GX56" s="102"/>
      <c r="GY56" s="170"/>
      <c r="GZ56" s="102"/>
      <c r="HA56" s="102"/>
      <c r="HB56" s="102"/>
      <c r="HC56" s="102"/>
      <c r="HD56" s="102"/>
      <c r="HE56" s="177"/>
      <c r="HF56" s="178"/>
      <c r="HG56" s="102"/>
      <c r="HH56" s="177"/>
      <c r="HI56" s="64">
        <v>5156</v>
      </c>
      <c r="HJ56" s="53">
        <v>4638</v>
      </c>
      <c r="HK56" s="53">
        <v>4586</v>
      </c>
      <c r="HL56" s="77">
        <f t="shared" si="76"/>
        <v>1440</v>
      </c>
      <c r="HM56" s="77">
        <f t="shared" si="71"/>
        <v>20241.599999999999</v>
      </c>
      <c r="HN56" s="52"/>
      <c r="HO56" s="183"/>
      <c r="HP56" s="53">
        <v>1895</v>
      </c>
      <c r="HQ56" s="186"/>
      <c r="HR56" s="186"/>
      <c r="HS56" s="186"/>
      <c r="HT56" s="53">
        <v>4190</v>
      </c>
      <c r="HU56" s="153">
        <v>4222</v>
      </c>
      <c r="HV56" s="186"/>
      <c r="HW56" s="186"/>
      <c r="HX56" s="186"/>
      <c r="HY56" s="186"/>
      <c r="HZ56" s="189"/>
      <c r="IA56" s="128">
        <v>97</v>
      </c>
      <c r="IB56" s="190">
        <v>258</v>
      </c>
      <c r="IC56" s="191"/>
      <c r="ID56" s="191"/>
      <c r="IE56" s="192"/>
      <c r="IF56" s="192"/>
      <c r="IG56" s="192"/>
      <c r="IH56" s="97">
        <f t="shared" si="72"/>
        <v>34226.46</v>
      </c>
      <c r="II56" s="97">
        <f t="shared" si="77"/>
        <v>2929.0301871329052</v>
      </c>
      <c r="IJ56" s="202">
        <f t="shared" si="78"/>
        <v>1.3886960144424385</v>
      </c>
      <c r="IK56" s="202">
        <f t="shared" si="85"/>
        <v>2.1091946377544049</v>
      </c>
      <c r="IL56" s="202">
        <f t="shared" si="22"/>
        <v>0.51555727225189929</v>
      </c>
      <c r="IM56" s="203"/>
      <c r="IN56" s="204">
        <f t="shared" si="23"/>
        <v>0.89382716049382716</v>
      </c>
      <c r="IO56" s="186"/>
      <c r="IP56" s="186"/>
      <c r="IQ56" s="153">
        <v>1288</v>
      </c>
      <c r="IR56" s="153"/>
      <c r="IS56" s="128"/>
      <c r="IT56" s="128"/>
      <c r="IU56" s="128"/>
      <c r="IV56" s="128"/>
      <c r="IW56" s="208"/>
      <c r="IX56" s="189">
        <v>0.24</v>
      </c>
      <c r="IY56" s="48"/>
      <c r="IZ56" s="52">
        <v>160</v>
      </c>
      <c r="JA56" s="128"/>
      <c r="JB56" s="128"/>
      <c r="JC56" s="128"/>
      <c r="JD56" s="97">
        <f t="shared" si="24"/>
        <v>3653.7959999999998</v>
      </c>
      <c r="JE56" s="210">
        <f t="shared" si="93"/>
        <v>0.79084875017652878</v>
      </c>
      <c r="JF56" s="210">
        <f t="shared" si="25"/>
        <v>0.32623178571428568</v>
      </c>
      <c r="JG56" s="210">
        <f t="shared" si="26"/>
        <v>8.3130958051293738E-2</v>
      </c>
      <c r="JH56" s="203"/>
      <c r="JI56" s="203">
        <f t="shared" si="27"/>
        <v>0.37984496124031009</v>
      </c>
      <c r="JJ56" s="212">
        <f t="shared" si="75"/>
        <v>2.469151880188833</v>
      </c>
      <c r="JK56" s="203">
        <f t="shared" si="28"/>
        <v>0.98342140710807169</v>
      </c>
      <c r="JL56" s="53">
        <v>16011</v>
      </c>
      <c r="JM56" s="213">
        <v>8.7200000000000006</v>
      </c>
      <c r="JN56" s="214">
        <v>89</v>
      </c>
      <c r="JO56" s="213">
        <v>0.44</v>
      </c>
      <c r="JP56" s="213">
        <v>1.47</v>
      </c>
      <c r="JQ56" s="213">
        <v>1.1399999999999999</v>
      </c>
      <c r="JR56" s="214">
        <v>169</v>
      </c>
      <c r="JS56" s="213">
        <v>0.56999999999999995</v>
      </c>
      <c r="JT56" s="222"/>
    </row>
    <row r="57" spans="1:280" s="25" customFormat="1" ht="15" customHeight="1">
      <c r="A57" s="50">
        <v>43474</v>
      </c>
      <c r="B57" s="51">
        <v>240</v>
      </c>
      <c r="C57" s="52">
        <v>240</v>
      </c>
      <c r="D57" s="53">
        <v>37139</v>
      </c>
      <c r="E57" s="48">
        <v>7.61</v>
      </c>
      <c r="F57" s="53">
        <v>482</v>
      </c>
      <c r="G57" s="52">
        <v>6.69</v>
      </c>
      <c r="H57" s="52">
        <v>0.01</v>
      </c>
      <c r="I57" s="61">
        <v>46.1</v>
      </c>
      <c r="J57" s="64"/>
      <c r="K57" s="53">
        <v>1388</v>
      </c>
      <c r="L57" s="48">
        <v>8.6999999999999993</v>
      </c>
      <c r="M57" s="53">
        <v>9860</v>
      </c>
      <c r="N57" s="53">
        <v>3070</v>
      </c>
      <c r="O57" s="65">
        <v>0.91</v>
      </c>
      <c r="P57" s="65">
        <v>0.01</v>
      </c>
      <c r="Q57" s="74"/>
      <c r="R57" s="70">
        <v>29.4</v>
      </c>
      <c r="S57" s="64">
        <v>9130</v>
      </c>
      <c r="T57" s="53">
        <v>6597</v>
      </c>
      <c r="U57" s="52">
        <v>3.35</v>
      </c>
      <c r="V57" s="52">
        <v>29.9</v>
      </c>
      <c r="W57" s="52">
        <v>11.1</v>
      </c>
      <c r="X57" s="52">
        <v>9.8699999999999992</v>
      </c>
      <c r="Y57" s="53">
        <v>63</v>
      </c>
      <c r="Z57" s="53">
        <v>20438</v>
      </c>
      <c r="AA57" s="52"/>
      <c r="AB57" s="52"/>
      <c r="AC57" s="77">
        <f t="shared" si="29"/>
        <v>9193</v>
      </c>
      <c r="AD57" s="52"/>
      <c r="AE57" s="52"/>
      <c r="AF57" s="52"/>
      <c r="AG57" s="52"/>
      <c r="AH57" s="61"/>
      <c r="AI57" s="79"/>
      <c r="AJ57" s="52"/>
      <c r="AK57" s="52"/>
      <c r="AL57" s="48" t="s">
        <v>127</v>
      </c>
      <c r="AM57" s="53" t="s">
        <v>127</v>
      </c>
      <c r="AN57" s="52" t="s">
        <v>127</v>
      </c>
      <c r="AO57" s="52" t="s">
        <v>127</v>
      </c>
      <c r="AP57" s="53" t="s">
        <v>127</v>
      </c>
      <c r="AQ57" s="83"/>
      <c r="AR57" s="86">
        <f t="shared" si="30"/>
        <v>14453</v>
      </c>
      <c r="AS57" s="53"/>
      <c r="AT57" s="87">
        <v>14453</v>
      </c>
      <c r="AU57" s="53">
        <f t="shared" si="92"/>
        <v>13432</v>
      </c>
      <c r="AV57" s="53">
        <v>341</v>
      </c>
      <c r="AW57" s="53">
        <v>340</v>
      </c>
      <c r="AX57" s="53">
        <v>340</v>
      </c>
      <c r="AY57" s="95">
        <v>0</v>
      </c>
      <c r="AZ57" s="96">
        <v>4.93</v>
      </c>
      <c r="BA57" s="53">
        <v>4478</v>
      </c>
      <c r="BB57" s="52">
        <v>62</v>
      </c>
      <c r="BC57" s="53">
        <v>8560</v>
      </c>
      <c r="BD57" s="97">
        <f t="shared" si="0"/>
        <v>6405.1937199999993</v>
      </c>
      <c r="BE57" s="102">
        <f t="shared" si="1"/>
        <v>0.74827029439252324</v>
      </c>
      <c r="BF57" s="53">
        <v>2864</v>
      </c>
      <c r="BG57" s="97">
        <f t="shared" si="2"/>
        <v>3055.8879999999999</v>
      </c>
      <c r="BH57" s="102">
        <f t="shared" si="3"/>
        <v>0.35699626168224297</v>
      </c>
      <c r="BI57" s="53">
        <v>373</v>
      </c>
      <c r="BJ57" s="97">
        <f t="shared" si="4"/>
        <v>733.69100000000003</v>
      </c>
      <c r="BK57" s="102">
        <f t="shared" si="5"/>
        <v>8.5711565420560756E-2</v>
      </c>
      <c r="BL57" s="103">
        <v>794</v>
      </c>
      <c r="BM57" s="97">
        <f t="shared" si="6"/>
        <v>1147.3300000000002</v>
      </c>
      <c r="BN57" s="102">
        <f t="shared" si="7"/>
        <v>0.13403387850467291</v>
      </c>
      <c r="BO57" s="53">
        <v>707</v>
      </c>
      <c r="BP57" s="97">
        <f t="shared" si="8"/>
        <v>1455.0059999999999</v>
      </c>
      <c r="BQ57" s="102">
        <f t="shared" si="9"/>
        <v>0.16997733644859811</v>
      </c>
      <c r="BR57" s="53">
        <v>7.98</v>
      </c>
      <c r="BS57" s="105">
        <f t="shared" si="10"/>
        <v>13.27872</v>
      </c>
      <c r="BT57" s="102">
        <f t="shared" si="11"/>
        <v>9.322429906542057E-4</v>
      </c>
      <c r="BU57" s="52">
        <v>6.69</v>
      </c>
      <c r="BV57" s="48">
        <v>6.16</v>
      </c>
      <c r="BW57" s="61">
        <v>90.4</v>
      </c>
      <c r="BX57" s="117">
        <f t="shared" si="32"/>
        <v>114977.92</v>
      </c>
      <c r="BY57" s="118">
        <f t="shared" si="33"/>
        <v>0.7665194666666667</v>
      </c>
      <c r="BZ57" s="120">
        <v>55.9</v>
      </c>
      <c r="CA57" s="51"/>
      <c r="CB57" s="52">
        <v>6.72</v>
      </c>
      <c r="CC57" s="129">
        <v>6401</v>
      </c>
      <c r="CD57" s="77">
        <f t="shared" si="34"/>
        <v>5978.5296294683676</v>
      </c>
      <c r="CE57" s="77">
        <f t="shared" si="12"/>
        <v>22967</v>
      </c>
      <c r="CF57" s="77">
        <f t="shared" si="35"/>
        <v>13432</v>
      </c>
      <c r="CG57" s="77">
        <f t="shared" si="36"/>
        <v>559.66666666666663</v>
      </c>
      <c r="CH57" s="77">
        <f t="shared" si="13"/>
        <v>9535</v>
      </c>
      <c r="CI57" s="130">
        <f t="shared" si="37"/>
        <v>397.29166666666669</v>
      </c>
      <c r="CJ57" s="64">
        <v>3824</v>
      </c>
      <c r="CK57" s="56"/>
      <c r="CL57" s="52">
        <v>7.61</v>
      </c>
      <c r="CM57" s="53">
        <v>2488</v>
      </c>
      <c r="CN57" s="134"/>
      <c r="CO57" s="135">
        <v>2979</v>
      </c>
      <c r="CP57" s="53">
        <v>5358</v>
      </c>
      <c r="CQ57" s="52">
        <v>14.6</v>
      </c>
      <c r="CR57" s="52">
        <v>27.4</v>
      </c>
      <c r="CS57" s="53">
        <v>3593</v>
      </c>
      <c r="CT57" s="141">
        <f t="shared" si="86"/>
        <v>0.26918323290448948</v>
      </c>
      <c r="CU57" s="142">
        <f t="shared" si="38"/>
        <v>1.3143305439330544</v>
      </c>
      <c r="CV57" s="142">
        <f t="shared" si="39"/>
        <v>4.5487260849755344</v>
      </c>
      <c r="CW57" s="118">
        <f t="shared" si="40"/>
        <v>0.75812101416258904</v>
      </c>
      <c r="CX57" s="143">
        <f t="shared" si="87"/>
        <v>22861.897303087037</v>
      </c>
      <c r="CY57" s="144">
        <f t="shared" si="88"/>
        <v>0.58384416333130362</v>
      </c>
      <c r="CZ57" s="145">
        <f t="shared" si="89"/>
        <v>19143.796145774373</v>
      </c>
      <c r="DA57" s="146">
        <f t="shared" si="90"/>
        <v>0.70934579439252343</v>
      </c>
      <c r="DB57" s="64">
        <v>3847</v>
      </c>
      <c r="DC57" s="152"/>
      <c r="DD57" s="48">
        <v>7.32</v>
      </c>
      <c r="DE57" s="53">
        <v>2222</v>
      </c>
      <c r="DF57" s="153"/>
      <c r="DG57" s="53">
        <v>2979</v>
      </c>
      <c r="DH57" s="53">
        <v>6872</v>
      </c>
      <c r="DI57" s="52">
        <v>14.7</v>
      </c>
      <c r="DJ57" s="52">
        <v>26.5</v>
      </c>
      <c r="DK57" s="53">
        <v>5149</v>
      </c>
      <c r="DL57" s="141">
        <f t="shared" si="41"/>
        <v>0.35629841209855806</v>
      </c>
      <c r="DM57" s="142">
        <f t="shared" si="42"/>
        <v>1.3064725760332727</v>
      </c>
      <c r="DN57" s="142">
        <f t="shared" si="43"/>
        <v>4.5760850546288916</v>
      </c>
      <c r="DO57" s="118">
        <f t="shared" si="14"/>
        <v>0.7626808424381486</v>
      </c>
      <c r="DP57" s="143">
        <f t="shared" si="44"/>
        <v>22999.403484564809</v>
      </c>
      <c r="DQ57" s="144">
        <f t="shared" si="45"/>
        <v>0.62833670856999868</v>
      </c>
      <c r="DR57" s="145">
        <f t="shared" si="46"/>
        <v>19258.93927112814</v>
      </c>
      <c r="DS57" s="146">
        <f t="shared" si="47"/>
        <v>0.74042056074766349</v>
      </c>
      <c r="DT57" s="53">
        <v>3836</v>
      </c>
      <c r="DU57" s="74"/>
      <c r="DV57" s="157">
        <v>7.63</v>
      </c>
      <c r="DW57" s="153">
        <v>2281</v>
      </c>
      <c r="DX57" s="53"/>
      <c r="DY57" s="153">
        <v>2887</v>
      </c>
      <c r="DZ57" s="153">
        <v>6864</v>
      </c>
      <c r="EA57" s="152">
        <v>14.7</v>
      </c>
      <c r="EB57" s="128">
        <v>27.5</v>
      </c>
      <c r="EC57" s="53">
        <v>6747</v>
      </c>
      <c r="ED57" s="141">
        <f t="shared" si="80"/>
        <v>0.47568608655807815</v>
      </c>
      <c r="EE57" s="142">
        <f t="shared" si="48"/>
        <v>1.3102189781021898</v>
      </c>
      <c r="EF57" s="142">
        <f t="shared" si="91"/>
        <v>4.5630003300120681</v>
      </c>
      <c r="EG57" s="118">
        <f t="shared" si="15"/>
        <v>0.76050005500201134</v>
      </c>
      <c r="EH57" s="143">
        <f t="shared" si="81"/>
        <v>22933.639658640655</v>
      </c>
      <c r="EI57" s="144">
        <f t="shared" si="82"/>
        <v>0.61846806131780685</v>
      </c>
      <c r="EJ57" s="145">
        <f t="shared" si="83"/>
        <v>19203.870819871991</v>
      </c>
      <c r="EK57" s="146">
        <f t="shared" si="84"/>
        <v>0.73352803738317762</v>
      </c>
      <c r="EL57" s="64">
        <v>3836</v>
      </c>
      <c r="EM57" s="56"/>
      <c r="EN57" s="52">
        <v>7.39</v>
      </c>
      <c r="EO57" s="53">
        <v>2262</v>
      </c>
      <c r="EP57" s="134"/>
      <c r="EQ57" s="135">
        <v>2760</v>
      </c>
      <c r="ER57" s="53">
        <v>4252</v>
      </c>
      <c r="ES57" s="52">
        <v>15.2</v>
      </c>
      <c r="ET57" s="52">
        <v>29.4</v>
      </c>
      <c r="EU57" s="53">
        <v>4137</v>
      </c>
      <c r="EV57" s="141">
        <f t="shared" si="50"/>
        <v>0.29018123378689203</v>
      </c>
      <c r="EW57" s="142">
        <f t="shared" si="51"/>
        <v>1.3102189781021898</v>
      </c>
      <c r="EX57" s="142">
        <f t="shared" si="52"/>
        <v>4.5630003300120681</v>
      </c>
      <c r="EY57" s="118">
        <f t="shared" si="16"/>
        <v>0.76050005500201134</v>
      </c>
      <c r="EZ57" s="143">
        <f t="shared" si="53"/>
        <v>22933.639658640655</v>
      </c>
      <c r="FA57" s="144">
        <f t="shared" si="54"/>
        <v>0.62164610026342793</v>
      </c>
      <c r="FB57" s="145">
        <f t="shared" si="55"/>
        <v>19203.870819871991</v>
      </c>
      <c r="FC57" s="146">
        <f t="shared" si="56"/>
        <v>0.73574766355140186</v>
      </c>
      <c r="FD57" s="64">
        <v>3812</v>
      </c>
      <c r="FE57" s="56"/>
      <c r="FF57" s="52">
        <v>7.36</v>
      </c>
      <c r="FG57" s="53">
        <v>2143</v>
      </c>
      <c r="FH57" s="134"/>
      <c r="FI57" s="135">
        <v>2721</v>
      </c>
      <c r="FJ57" s="53">
        <v>7520</v>
      </c>
      <c r="FK57" s="52">
        <v>15.4</v>
      </c>
      <c r="FL57" s="52">
        <v>34.5</v>
      </c>
      <c r="FM57" s="53">
        <v>6110</v>
      </c>
      <c r="FN57" s="141">
        <f t="shared" si="57"/>
        <v>0.41789095986443309</v>
      </c>
      <c r="FO57" s="142">
        <f t="shared" si="58"/>
        <v>1.3184679958027283</v>
      </c>
      <c r="FP57" s="142">
        <f t="shared" si="59"/>
        <v>4.5344518399390008</v>
      </c>
      <c r="FQ57" s="118">
        <f t="shared" si="17"/>
        <v>0.75574197332316684</v>
      </c>
      <c r="FR57" s="143">
        <f t="shared" si="60"/>
        <v>22790.154947533418</v>
      </c>
      <c r="FS57" s="144">
        <f t="shared" si="61"/>
        <v>0.64155065997547567</v>
      </c>
      <c r="FT57" s="145">
        <f t="shared" si="62"/>
        <v>19083.721471676756</v>
      </c>
      <c r="FU57" s="146">
        <f t="shared" si="63"/>
        <v>0.74964953271028034</v>
      </c>
      <c r="FV57" s="64">
        <v>3812</v>
      </c>
      <c r="FW57" s="73"/>
      <c r="FX57" s="52">
        <v>7.69</v>
      </c>
      <c r="FY57" s="53">
        <v>2161</v>
      </c>
      <c r="FZ57" s="134"/>
      <c r="GA57" s="135">
        <v>2695</v>
      </c>
      <c r="GB57" s="53">
        <v>7084</v>
      </c>
      <c r="GC57" s="52">
        <v>15.9</v>
      </c>
      <c r="GD57" s="52">
        <v>33.9</v>
      </c>
      <c r="GE57" s="53">
        <v>6208</v>
      </c>
      <c r="GF57" s="141">
        <f t="shared" si="64"/>
        <v>0.42659562757226166</v>
      </c>
      <c r="GG57" s="142">
        <f t="shared" si="65"/>
        <v>1.3184679958027283</v>
      </c>
      <c r="GH57" s="142">
        <f t="shared" si="66"/>
        <v>4.5344518399390008</v>
      </c>
      <c r="GI57" s="118">
        <f t="shared" si="18"/>
        <v>0.75574197332316684</v>
      </c>
      <c r="GJ57" s="143">
        <f t="shared" si="67"/>
        <v>22790.154947533418</v>
      </c>
      <c r="GK57" s="144">
        <f t="shared" si="68"/>
        <v>0.63853988623751889</v>
      </c>
      <c r="GL57" s="145">
        <f t="shared" si="69"/>
        <v>19083.721471676756</v>
      </c>
      <c r="GM57" s="146">
        <f t="shared" si="70"/>
        <v>0.74754672897196262</v>
      </c>
      <c r="GN57" s="166">
        <v>2342</v>
      </c>
      <c r="GO57" s="97">
        <f t="shared" si="19"/>
        <v>2259.5873209387382</v>
      </c>
      <c r="GP57" s="53"/>
      <c r="GQ57" s="53"/>
      <c r="GR57" s="102">
        <f t="shared" si="20"/>
        <v>1</v>
      </c>
      <c r="GS57" s="53"/>
      <c r="GT57" s="102">
        <f t="shared" si="21"/>
        <v>1</v>
      </c>
      <c r="GU57" s="53"/>
      <c r="GV57" s="102"/>
      <c r="GW57" s="170"/>
      <c r="GX57" s="102"/>
      <c r="GY57" s="170"/>
      <c r="GZ57" s="102"/>
      <c r="HA57" s="102"/>
      <c r="HB57" s="102"/>
      <c r="HC57" s="102"/>
      <c r="HD57" s="102"/>
      <c r="HE57" s="177"/>
      <c r="HF57" s="178"/>
      <c r="HG57" s="102"/>
      <c r="HH57" s="177"/>
      <c r="HI57" s="64">
        <v>4950</v>
      </c>
      <c r="HJ57" s="53">
        <v>5062</v>
      </c>
      <c r="HK57" s="53">
        <v>5576</v>
      </c>
      <c r="HL57" s="77">
        <f t="shared" si="76"/>
        <v>1261</v>
      </c>
      <c r="HM57" s="77">
        <f t="shared" si="71"/>
        <v>17653.12</v>
      </c>
      <c r="HN57" s="52"/>
      <c r="HO57" s="183"/>
      <c r="HP57" s="53">
        <v>2029</v>
      </c>
      <c r="HQ57" s="186"/>
      <c r="HR57" s="186"/>
      <c r="HS57" s="186"/>
      <c r="HT57" s="53">
        <v>4742</v>
      </c>
      <c r="HU57" s="153">
        <v>4528</v>
      </c>
      <c r="HV57" s="186"/>
      <c r="HW57" s="186"/>
      <c r="HX57" s="186"/>
      <c r="HY57" s="186"/>
      <c r="HZ57" s="189">
        <v>98</v>
      </c>
      <c r="IA57" s="128"/>
      <c r="IB57" s="190">
        <v>264</v>
      </c>
      <c r="IC57" s="191"/>
      <c r="ID57" s="191">
        <v>196</v>
      </c>
      <c r="IE57" s="192">
        <v>1.94</v>
      </c>
      <c r="IF57" s="192">
        <v>0.8</v>
      </c>
      <c r="IG57" s="192">
        <v>0.93</v>
      </c>
      <c r="IH57" s="97">
        <f t="shared" si="72"/>
        <v>34016.313000000002</v>
      </c>
      <c r="II57" s="97">
        <f t="shared" si="77"/>
        <v>2874.8190584611266</v>
      </c>
      <c r="IJ57" s="202">
        <f t="shared" si="78"/>
        <v>1.3611924045463826</v>
      </c>
      <c r="IK57" s="202">
        <f t="shared" si="85"/>
        <v>2.1119858212984668</v>
      </c>
      <c r="IL57" s="202">
        <f t="shared" si="22"/>
        <v>0.44037873456394439</v>
      </c>
      <c r="IM57" s="203"/>
      <c r="IN57" s="204">
        <f t="shared" si="23"/>
        <v>0.88727583262169085</v>
      </c>
      <c r="IO57" s="186"/>
      <c r="IP57" s="186"/>
      <c r="IQ57" s="153">
        <v>1100</v>
      </c>
      <c r="IR57" s="153"/>
      <c r="IS57" s="128"/>
      <c r="IT57" s="128"/>
      <c r="IU57" s="128"/>
      <c r="IV57" s="128"/>
      <c r="IW57" s="189">
        <v>0.28000000000000003</v>
      </c>
      <c r="IX57" s="189"/>
      <c r="IY57" s="48">
        <v>8.5399999999999991</v>
      </c>
      <c r="IZ57" s="52">
        <v>148</v>
      </c>
      <c r="JA57" s="128">
        <v>1.1399999999999999</v>
      </c>
      <c r="JB57" s="128">
        <v>0.43</v>
      </c>
      <c r="JC57" s="128">
        <v>166</v>
      </c>
      <c r="JD57" s="97">
        <f t="shared" si="24"/>
        <v>3815.5920000000001</v>
      </c>
      <c r="JE57" s="210">
        <f t="shared" si="93"/>
        <v>0.77492562097834361</v>
      </c>
      <c r="JF57" s="210">
        <f t="shared" si="25"/>
        <v>0.34067785714285714</v>
      </c>
      <c r="JG57" s="210">
        <f t="shared" si="26"/>
        <v>0.11347040987600845</v>
      </c>
      <c r="JH57" s="203"/>
      <c r="JI57" s="203">
        <f t="shared" si="27"/>
        <v>0.43939393939393945</v>
      </c>
      <c r="JJ57" s="212">
        <f t="shared" si="75"/>
        <v>2.469151880188833</v>
      </c>
      <c r="JK57" s="203">
        <f t="shared" si="28"/>
        <v>0.98271028037383179</v>
      </c>
      <c r="JL57" s="53">
        <v>16792</v>
      </c>
      <c r="JM57" s="213">
        <v>8.3000000000000007</v>
      </c>
      <c r="JN57" s="214">
        <v>70</v>
      </c>
      <c r="JO57" s="213">
        <v>0.49</v>
      </c>
      <c r="JP57" s="213">
        <v>1.47</v>
      </c>
      <c r="JQ57" s="213">
        <v>0.92</v>
      </c>
      <c r="JR57" s="214">
        <v>175</v>
      </c>
      <c r="JS57" s="213">
        <v>0.57999999999999996</v>
      </c>
      <c r="JT57" s="222"/>
    </row>
    <row r="58" spans="1:280" s="25" customFormat="1" ht="15" customHeight="1">
      <c r="A58" s="50">
        <v>43475</v>
      </c>
      <c r="B58" s="51">
        <v>240</v>
      </c>
      <c r="C58" s="52">
        <v>240</v>
      </c>
      <c r="D58" s="53">
        <v>37745</v>
      </c>
      <c r="E58" s="48">
        <v>7.87</v>
      </c>
      <c r="F58" s="53">
        <v>734</v>
      </c>
      <c r="G58" s="52">
        <v>7.26</v>
      </c>
      <c r="H58" s="52">
        <v>7.03</v>
      </c>
      <c r="I58" s="61">
        <v>47.1</v>
      </c>
      <c r="J58" s="64"/>
      <c r="K58" s="53">
        <v>1888</v>
      </c>
      <c r="L58" s="48">
        <v>5.61</v>
      </c>
      <c r="M58" s="53">
        <v>9929</v>
      </c>
      <c r="N58" s="53">
        <v>2931</v>
      </c>
      <c r="O58" s="65">
        <v>11.4</v>
      </c>
      <c r="P58" s="65">
        <v>2.97</v>
      </c>
      <c r="Q58" s="74">
        <v>53.5</v>
      </c>
      <c r="R58" s="70">
        <v>28.9</v>
      </c>
      <c r="S58" s="64">
        <v>8921</v>
      </c>
      <c r="T58" s="53">
        <v>7400</v>
      </c>
      <c r="U58" s="52">
        <v>2.75</v>
      </c>
      <c r="V58" s="52">
        <v>28.5</v>
      </c>
      <c r="W58" s="52">
        <v>10.4</v>
      </c>
      <c r="X58" s="52">
        <v>10.6</v>
      </c>
      <c r="Y58" s="53">
        <v>0</v>
      </c>
      <c r="Z58" s="53">
        <v>20206</v>
      </c>
      <c r="AA58" s="52"/>
      <c r="AB58" s="52"/>
      <c r="AC58" s="77">
        <f t="shared" si="29"/>
        <v>8921</v>
      </c>
      <c r="AD58" s="52"/>
      <c r="AE58" s="52"/>
      <c r="AF58" s="52"/>
      <c r="AG58" s="52"/>
      <c r="AH58" s="61"/>
      <c r="AI58" s="79"/>
      <c r="AJ58" s="52"/>
      <c r="AK58" s="52"/>
      <c r="AL58" s="48">
        <v>9.0299999999999994</v>
      </c>
      <c r="AM58" s="53">
        <v>140055</v>
      </c>
      <c r="AN58" s="52">
        <v>11.8</v>
      </c>
      <c r="AO58" s="52">
        <v>1.46</v>
      </c>
      <c r="AP58" s="53">
        <v>2776</v>
      </c>
      <c r="AQ58" s="83"/>
      <c r="AR58" s="86">
        <f t="shared" si="30"/>
        <v>14252</v>
      </c>
      <c r="AS58" s="53"/>
      <c r="AT58" s="87">
        <v>14252</v>
      </c>
      <c r="AU58" s="53">
        <f t="shared" si="92"/>
        <v>13232</v>
      </c>
      <c r="AV58" s="53">
        <v>340</v>
      </c>
      <c r="AW58" s="53">
        <v>340</v>
      </c>
      <c r="AX58" s="53">
        <v>340</v>
      </c>
      <c r="AY58" s="95">
        <v>0</v>
      </c>
      <c r="AZ58" s="96">
        <v>4.93</v>
      </c>
      <c r="BA58" s="53">
        <v>4478</v>
      </c>
      <c r="BB58" s="52">
        <v>62</v>
      </c>
      <c r="BC58" s="53">
        <v>11940</v>
      </c>
      <c r="BD58" s="97">
        <f t="shared" si="0"/>
        <v>9105.8249999999989</v>
      </c>
      <c r="BE58" s="102">
        <f t="shared" si="1"/>
        <v>0.76263190954773863</v>
      </c>
      <c r="BF58" s="53">
        <v>5173</v>
      </c>
      <c r="BG58" s="97">
        <f t="shared" si="2"/>
        <v>5519.5909999999994</v>
      </c>
      <c r="BH58" s="102">
        <f t="shared" si="3"/>
        <v>0.46227730318257954</v>
      </c>
      <c r="BI58" s="53">
        <v>512</v>
      </c>
      <c r="BJ58" s="97">
        <f t="shared" si="4"/>
        <v>1007.104</v>
      </c>
      <c r="BK58" s="102">
        <f t="shared" si="5"/>
        <v>8.4347068676716916E-2</v>
      </c>
      <c r="BL58" s="103">
        <v>780</v>
      </c>
      <c r="BM58" s="97">
        <f t="shared" si="6"/>
        <v>1127.1000000000001</v>
      </c>
      <c r="BN58" s="102">
        <f t="shared" si="7"/>
        <v>9.4396984924623131E-2</v>
      </c>
      <c r="BO58" s="53">
        <v>691</v>
      </c>
      <c r="BP58" s="97">
        <f t="shared" si="8"/>
        <v>1422.078</v>
      </c>
      <c r="BQ58" s="102">
        <f t="shared" si="9"/>
        <v>0.11910201005025126</v>
      </c>
      <c r="BR58" s="53">
        <v>18</v>
      </c>
      <c r="BS58" s="105">
        <f t="shared" si="10"/>
        <v>29.951999999999998</v>
      </c>
      <c r="BT58" s="102">
        <f t="shared" si="11"/>
        <v>1.507537688442211E-3</v>
      </c>
      <c r="BU58" s="52">
        <v>7.58</v>
      </c>
      <c r="BV58" s="48">
        <v>3.5</v>
      </c>
      <c r="BW58" s="61">
        <v>168</v>
      </c>
      <c r="BX58" s="117">
        <f t="shared" si="32"/>
        <v>157990.07999999999</v>
      </c>
      <c r="BY58" s="118">
        <f t="shared" si="33"/>
        <v>1.0532671999999998</v>
      </c>
      <c r="BZ58" s="120">
        <v>54</v>
      </c>
      <c r="CA58" s="51"/>
      <c r="CB58" s="52">
        <v>6.85</v>
      </c>
      <c r="CC58" s="129">
        <v>6233</v>
      </c>
      <c r="CD58" s="77">
        <f t="shared" si="34"/>
        <v>8033.8501070663815</v>
      </c>
      <c r="CE58" s="77">
        <f t="shared" si="12"/>
        <v>22416</v>
      </c>
      <c r="CF58" s="77">
        <f t="shared" si="35"/>
        <v>13232</v>
      </c>
      <c r="CG58" s="77">
        <f t="shared" si="36"/>
        <v>551.33333333333337</v>
      </c>
      <c r="CH58" s="77">
        <f t="shared" si="13"/>
        <v>9184</v>
      </c>
      <c r="CI58" s="130">
        <f t="shared" si="37"/>
        <v>382.66666666666669</v>
      </c>
      <c r="CJ58" s="64">
        <v>3746</v>
      </c>
      <c r="CK58" s="56"/>
      <c r="CL58" s="52">
        <v>7.8</v>
      </c>
      <c r="CM58" s="53">
        <v>2369</v>
      </c>
      <c r="CN58" s="134"/>
      <c r="CO58" s="135">
        <v>2754</v>
      </c>
      <c r="CP58" s="53">
        <v>7186</v>
      </c>
      <c r="CQ58" s="52">
        <v>16.100000000000001</v>
      </c>
      <c r="CR58" s="52">
        <v>42.5</v>
      </c>
      <c r="CS58" s="53">
        <v>4836</v>
      </c>
      <c r="CT58" s="141">
        <f t="shared" si="86"/>
        <v>0.22789253339076845</v>
      </c>
      <c r="CU58" s="142">
        <f t="shared" si="38"/>
        <v>1.3416978109983984</v>
      </c>
      <c r="CV58" s="142">
        <f t="shared" si="39"/>
        <v>5.9878238163690138</v>
      </c>
      <c r="CW58" s="118">
        <f t="shared" si="40"/>
        <v>0.99797063606150227</v>
      </c>
      <c r="CX58" s="143">
        <f t="shared" si="87"/>
        <v>30094.802501070662</v>
      </c>
      <c r="CY58" s="144">
        <f t="shared" si="88"/>
        <v>0.70512270350721573</v>
      </c>
      <c r="CZ58" s="145">
        <f t="shared" si="89"/>
        <v>26402.160942184153</v>
      </c>
      <c r="DA58" s="146">
        <f t="shared" si="90"/>
        <v>0.80159128978224459</v>
      </c>
      <c r="DB58" s="64">
        <v>3746</v>
      </c>
      <c r="DC58" s="152"/>
      <c r="DD58" s="48">
        <v>7.69</v>
      </c>
      <c r="DE58" s="53">
        <v>1901</v>
      </c>
      <c r="DF58" s="153"/>
      <c r="DG58" s="53">
        <v>2834</v>
      </c>
      <c r="DH58" s="53">
        <v>6564</v>
      </c>
      <c r="DI58" s="52">
        <v>15</v>
      </c>
      <c r="DJ58" s="52">
        <v>44.2</v>
      </c>
      <c r="DK58" s="53">
        <v>7400</v>
      </c>
      <c r="DL58" s="141">
        <f t="shared" si="41"/>
        <v>0.32210806319207963</v>
      </c>
      <c r="DM58" s="142">
        <f t="shared" si="42"/>
        <v>1.3416978109983984</v>
      </c>
      <c r="DN58" s="142">
        <f t="shared" si="43"/>
        <v>5.9878238163690138</v>
      </c>
      <c r="DO58" s="118">
        <f t="shared" si="14"/>
        <v>0.99797063606150227</v>
      </c>
      <c r="DP58" s="143">
        <f t="shared" si="44"/>
        <v>30094.802501070662</v>
      </c>
      <c r="DQ58" s="144">
        <f t="shared" si="45"/>
        <v>0.76337621754631368</v>
      </c>
      <c r="DR58" s="145">
        <f t="shared" si="46"/>
        <v>26402.160942184153</v>
      </c>
      <c r="DS58" s="146">
        <f t="shared" si="47"/>
        <v>0.840787269681742</v>
      </c>
      <c r="DT58" s="53">
        <v>3745</v>
      </c>
      <c r="DU58" s="74"/>
      <c r="DV58" s="157">
        <v>7.72</v>
      </c>
      <c r="DW58" s="153">
        <v>1927</v>
      </c>
      <c r="DX58" s="53"/>
      <c r="DY58" s="153">
        <v>2761</v>
      </c>
      <c r="DZ58" s="153">
        <v>6334</v>
      </c>
      <c r="EA58" s="152">
        <v>15.5</v>
      </c>
      <c r="EB58" s="128">
        <v>37.200000000000003</v>
      </c>
      <c r="EC58" s="53">
        <v>9354</v>
      </c>
      <c r="ED58" s="141">
        <f t="shared" si="80"/>
        <v>0.40900468544101293</v>
      </c>
      <c r="EE58" s="142">
        <f t="shared" si="48"/>
        <v>1.3420560747663552</v>
      </c>
      <c r="EF58" s="142">
        <f t="shared" si="91"/>
        <v>5.9862253583294063</v>
      </c>
      <c r="EG58" s="118">
        <f t="shared" si="15"/>
        <v>0.99770422638823442</v>
      </c>
      <c r="EH58" s="143">
        <f t="shared" si="81"/>
        <v>30086.768650963597</v>
      </c>
      <c r="EI58" s="144">
        <f t="shared" si="82"/>
        <v>0.76013991121080826</v>
      </c>
      <c r="EJ58" s="145">
        <f t="shared" si="83"/>
        <v>26395.112847965735</v>
      </c>
      <c r="EK58" s="146">
        <f t="shared" si="84"/>
        <v>0.83860971524288108</v>
      </c>
      <c r="EL58" s="64">
        <v>3745</v>
      </c>
      <c r="EM58" s="56"/>
      <c r="EN58" s="52">
        <v>7.78</v>
      </c>
      <c r="EO58" s="53">
        <v>2071</v>
      </c>
      <c r="EP58" s="134"/>
      <c r="EQ58" s="135">
        <v>2825</v>
      </c>
      <c r="ER58" s="53">
        <v>6322</v>
      </c>
      <c r="ES58" s="52">
        <v>15.7</v>
      </c>
      <c r="ET58" s="52">
        <v>42.4</v>
      </c>
      <c r="EU58" s="53">
        <v>5811</v>
      </c>
      <c r="EV58" s="141">
        <f t="shared" si="50"/>
        <v>0.26022268948484467</v>
      </c>
      <c r="EW58" s="142">
        <f t="shared" si="51"/>
        <v>1.3420560747663552</v>
      </c>
      <c r="EX58" s="142">
        <f t="shared" si="52"/>
        <v>5.9862253583294063</v>
      </c>
      <c r="EY58" s="118">
        <f t="shared" si="16"/>
        <v>0.99770422638823442</v>
      </c>
      <c r="EZ58" s="143">
        <f t="shared" si="53"/>
        <v>30086.768650963597</v>
      </c>
      <c r="FA58" s="144">
        <f t="shared" si="54"/>
        <v>0.74221575304493193</v>
      </c>
      <c r="FB58" s="145">
        <f t="shared" si="55"/>
        <v>26395.112847965735</v>
      </c>
      <c r="FC58" s="146">
        <f t="shared" si="56"/>
        <v>0.82654941373534341</v>
      </c>
      <c r="FD58" s="64">
        <v>3717</v>
      </c>
      <c r="FE58" s="56"/>
      <c r="FF58" s="52">
        <v>7.69</v>
      </c>
      <c r="FG58" s="53">
        <v>2077</v>
      </c>
      <c r="FH58" s="134"/>
      <c r="FI58" s="135">
        <v>2847</v>
      </c>
      <c r="FJ58" s="53">
        <v>6410</v>
      </c>
      <c r="FK58" s="52">
        <v>18</v>
      </c>
      <c r="FL58" s="52">
        <v>44.4</v>
      </c>
      <c r="FM58" s="53">
        <v>7562</v>
      </c>
      <c r="FN58" s="141">
        <f t="shared" si="57"/>
        <v>0.341528884704695</v>
      </c>
      <c r="FO58" s="142">
        <f t="shared" si="58"/>
        <v>1.3521657250470809</v>
      </c>
      <c r="FP58" s="142">
        <f t="shared" si="59"/>
        <v>5.9414685332204016</v>
      </c>
      <c r="FQ58" s="118">
        <f t="shared" si="17"/>
        <v>0.99024475553673363</v>
      </c>
      <c r="FR58" s="143">
        <f t="shared" si="60"/>
        <v>29861.820847965741</v>
      </c>
      <c r="FS58" s="144">
        <f t="shared" si="61"/>
        <v>0.74146891312135377</v>
      </c>
      <c r="FT58" s="145">
        <f t="shared" si="62"/>
        <v>26197.766209850102</v>
      </c>
      <c r="FU58" s="146">
        <f t="shared" si="63"/>
        <v>0.82604690117252932</v>
      </c>
      <c r="FV58" s="64">
        <v>3717</v>
      </c>
      <c r="FW58" s="73"/>
      <c r="FX58" s="52">
        <v>7.86</v>
      </c>
      <c r="FY58" s="53">
        <v>2223</v>
      </c>
      <c r="FZ58" s="134"/>
      <c r="GA58" s="135">
        <v>2841</v>
      </c>
      <c r="GB58" s="53">
        <v>6992</v>
      </c>
      <c r="GC58" s="52">
        <v>16.899999999999999</v>
      </c>
      <c r="GD58" s="52">
        <v>43.5</v>
      </c>
      <c r="GE58" s="53">
        <v>7965</v>
      </c>
      <c r="GF58" s="141">
        <f t="shared" si="64"/>
        <v>0.36876827028308395</v>
      </c>
      <c r="GG58" s="142">
        <f t="shared" si="65"/>
        <v>1.3521657250470809</v>
      </c>
      <c r="GH58" s="142">
        <f t="shared" si="66"/>
        <v>5.9414685332204016</v>
      </c>
      <c r="GI58" s="118">
        <f t="shared" si="18"/>
        <v>0.99024475553673363</v>
      </c>
      <c r="GJ58" s="143">
        <f t="shared" si="67"/>
        <v>29861.820847965741</v>
      </c>
      <c r="GK58" s="144">
        <f t="shared" si="68"/>
        <v>0.72329580831428475</v>
      </c>
      <c r="GL58" s="145">
        <f t="shared" si="69"/>
        <v>26197.766209850102</v>
      </c>
      <c r="GM58" s="146">
        <f t="shared" si="70"/>
        <v>0.81381909547738696</v>
      </c>
      <c r="GN58" s="166">
        <v>2406</v>
      </c>
      <c r="GO58" s="97">
        <f t="shared" si="19"/>
        <v>2094.5320306923627</v>
      </c>
      <c r="GP58" s="53"/>
      <c r="GQ58" s="53"/>
      <c r="GR58" s="102">
        <f t="shared" si="20"/>
        <v>1</v>
      </c>
      <c r="GS58" s="53"/>
      <c r="GT58" s="102">
        <f t="shared" si="21"/>
        <v>1</v>
      </c>
      <c r="GU58" s="53"/>
      <c r="GV58" s="102"/>
      <c r="GW58" s="170"/>
      <c r="GX58" s="102"/>
      <c r="GY58" s="170"/>
      <c r="GZ58" s="102"/>
      <c r="HA58" s="102"/>
      <c r="HB58" s="102"/>
      <c r="HC58" s="102"/>
      <c r="HD58" s="102"/>
      <c r="HE58" s="177"/>
      <c r="HF58" s="178"/>
      <c r="HG58" s="102"/>
      <c r="HH58" s="177"/>
      <c r="HI58" s="64">
        <v>5046</v>
      </c>
      <c r="HJ58" s="53">
        <v>4834</v>
      </c>
      <c r="HK58" s="53">
        <v>5182</v>
      </c>
      <c r="HL58" s="77">
        <f t="shared" si="76"/>
        <v>1260</v>
      </c>
      <c r="HM58" s="77">
        <f t="shared" si="71"/>
        <v>21237.599999999999</v>
      </c>
      <c r="HN58" s="52"/>
      <c r="HO58" s="183"/>
      <c r="HP58" s="53">
        <v>2272</v>
      </c>
      <c r="HQ58" s="186"/>
      <c r="HR58" s="186"/>
      <c r="HS58" s="186"/>
      <c r="HT58" s="53">
        <v>4974</v>
      </c>
      <c r="HU58" s="153">
        <v>4830</v>
      </c>
      <c r="HV58" s="186"/>
      <c r="HW58" s="186"/>
      <c r="HX58" s="186"/>
      <c r="HY58" s="186"/>
      <c r="HZ58" s="189">
        <v>98</v>
      </c>
      <c r="IA58" s="128"/>
      <c r="IB58" s="190">
        <v>272</v>
      </c>
      <c r="IC58" s="191"/>
      <c r="ID58" s="191"/>
      <c r="IE58" s="192"/>
      <c r="IF58" s="192"/>
      <c r="IG58" s="192"/>
      <c r="IH58" s="97">
        <f t="shared" si="72"/>
        <v>34698.911999999997</v>
      </c>
      <c r="II58" s="97">
        <f t="shared" si="77"/>
        <v>2970.2492533260929</v>
      </c>
      <c r="IJ58" s="202">
        <f t="shared" si="78"/>
        <v>1.3800717637317141</v>
      </c>
      <c r="IK58" s="202">
        <f t="shared" si="85"/>
        <v>2.1522426089600866</v>
      </c>
      <c r="IL58" s="202">
        <f t="shared" si="22"/>
        <v>0.43414325191665698</v>
      </c>
      <c r="IM58" s="203"/>
      <c r="IN58" s="204">
        <f t="shared" si="23"/>
        <v>0.88694929343308393</v>
      </c>
      <c r="IO58" s="186"/>
      <c r="IP58" s="186"/>
      <c r="IQ58" s="153">
        <v>1466</v>
      </c>
      <c r="IR58" s="153"/>
      <c r="IS58" s="128"/>
      <c r="IT58" s="128"/>
      <c r="IU58" s="128"/>
      <c r="IV58" s="128"/>
      <c r="IW58" s="189">
        <v>0.23</v>
      </c>
      <c r="IX58" s="189"/>
      <c r="IY58" s="48"/>
      <c r="IZ58" s="52">
        <v>173</v>
      </c>
      <c r="JA58" s="128"/>
      <c r="JB58" s="128"/>
      <c r="JC58" s="128"/>
      <c r="JD58" s="97">
        <f t="shared" si="24"/>
        <v>3876.5439999999999</v>
      </c>
      <c r="JE58" s="210">
        <f t="shared" si="93"/>
        <v>0.78585461689587421</v>
      </c>
      <c r="JF58" s="210">
        <f t="shared" si="25"/>
        <v>0.34611999999999998</v>
      </c>
      <c r="JG58" s="210">
        <f t="shared" si="26"/>
        <v>7.2736357022786552E-2</v>
      </c>
      <c r="JH58" s="203"/>
      <c r="JI58" s="203">
        <f t="shared" si="27"/>
        <v>0.36397058823529416</v>
      </c>
      <c r="JJ58" s="212">
        <f t="shared" si="75"/>
        <v>2.469151880188833</v>
      </c>
      <c r="JK58" s="203">
        <f t="shared" si="28"/>
        <v>0.98551088777219431</v>
      </c>
      <c r="JL58" s="53">
        <v>16325</v>
      </c>
      <c r="JM58" s="213">
        <v>8.7200000000000006</v>
      </c>
      <c r="JN58" s="214">
        <v>130</v>
      </c>
      <c r="JO58" s="213">
        <v>0.41</v>
      </c>
      <c r="JP58" s="213">
        <v>3.65</v>
      </c>
      <c r="JQ58" s="213">
        <v>0.86</v>
      </c>
      <c r="JR58" s="214">
        <v>179</v>
      </c>
      <c r="JS58" s="213">
        <v>0.57999999999999996</v>
      </c>
      <c r="JT58" s="222"/>
    </row>
    <row r="59" spans="1:280" s="25" customFormat="1" ht="15" customHeight="1">
      <c r="A59" s="50">
        <v>43476</v>
      </c>
      <c r="B59" s="51">
        <v>240</v>
      </c>
      <c r="C59" s="52">
        <v>240</v>
      </c>
      <c r="D59" s="53">
        <v>43049</v>
      </c>
      <c r="E59" s="48">
        <v>9.9600000000000009</v>
      </c>
      <c r="F59" s="53">
        <v>868</v>
      </c>
      <c r="G59" s="52">
        <v>2.15</v>
      </c>
      <c r="H59" s="52">
        <v>0.71</v>
      </c>
      <c r="I59" s="61">
        <v>47.3</v>
      </c>
      <c r="J59" s="64"/>
      <c r="K59" s="53">
        <v>1236</v>
      </c>
      <c r="L59" s="48">
        <v>6.35</v>
      </c>
      <c r="M59" s="53">
        <v>9580</v>
      </c>
      <c r="N59" s="53">
        <v>3464</v>
      </c>
      <c r="O59" s="65">
        <v>6.89</v>
      </c>
      <c r="P59" s="65">
        <v>1.08</v>
      </c>
      <c r="Q59" s="74">
        <v>58.1</v>
      </c>
      <c r="R59" s="70">
        <v>23.6</v>
      </c>
      <c r="S59" s="64">
        <v>8971</v>
      </c>
      <c r="T59" s="53">
        <v>5841</v>
      </c>
      <c r="U59" s="52">
        <v>3.31</v>
      </c>
      <c r="V59" s="52"/>
      <c r="W59" s="52">
        <v>9.1199999999999992</v>
      </c>
      <c r="X59" s="52">
        <v>7.79</v>
      </c>
      <c r="Y59" s="53">
        <v>0</v>
      </c>
      <c r="Z59" s="53">
        <v>5357</v>
      </c>
      <c r="AA59" s="52">
        <v>3.21</v>
      </c>
      <c r="AB59" s="52"/>
      <c r="AC59" s="77">
        <f t="shared" si="29"/>
        <v>8971</v>
      </c>
      <c r="AD59" s="52"/>
      <c r="AE59" s="52"/>
      <c r="AF59" s="52"/>
      <c r="AG59" s="52"/>
      <c r="AH59" s="61"/>
      <c r="AI59" s="79"/>
      <c r="AJ59" s="52"/>
      <c r="AK59" s="52"/>
      <c r="AL59" s="48">
        <v>9.1300000000000008</v>
      </c>
      <c r="AM59" s="53">
        <v>149700</v>
      </c>
      <c r="AN59" s="52">
        <v>6.07</v>
      </c>
      <c r="AO59" s="52">
        <v>0.38</v>
      </c>
      <c r="AP59" s="53">
        <v>2909</v>
      </c>
      <c r="AQ59" s="83"/>
      <c r="AR59" s="86">
        <f t="shared" si="30"/>
        <v>14400</v>
      </c>
      <c r="AS59" s="53"/>
      <c r="AT59" s="87">
        <v>14400</v>
      </c>
      <c r="AU59" s="53">
        <f t="shared" si="92"/>
        <v>12960</v>
      </c>
      <c r="AV59" s="53">
        <v>480</v>
      </c>
      <c r="AW59" s="53">
        <v>480</v>
      </c>
      <c r="AX59" s="53">
        <v>480</v>
      </c>
      <c r="AY59" s="95">
        <v>0</v>
      </c>
      <c r="AZ59" s="96">
        <v>4.93</v>
      </c>
      <c r="BA59" s="53">
        <v>4478</v>
      </c>
      <c r="BB59" s="52">
        <v>62</v>
      </c>
      <c r="BC59" s="53">
        <v>12520</v>
      </c>
      <c r="BD59" s="97">
        <f t="shared" si="0"/>
        <v>8949.5357999999997</v>
      </c>
      <c r="BE59" s="102">
        <f t="shared" si="1"/>
        <v>0.71481915335463253</v>
      </c>
      <c r="BF59" s="53">
        <v>5161</v>
      </c>
      <c r="BG59" s="97">
        <f t="shared" si="2"/>
        <v>5506.7869999999994</v>
      </c>
      <c r="BH59" s="102">
        <f t="shared" si="3"/>
        <v>0.43983921725239611</v>
      </c>
      <c r="BI59" s="53">
        <v>530</v>
      </c>
      <c r="BJ59" s="97">
        <f t="shared" si="4"/>
        <v>1042.51</v>
      </c>
      <c r="BK59" s="102">
        <f t="shared" si="5"/>
        <v>8.3267571884984029E-2</v>
      </c>
      <c r="BL59" s="103">
        <v>664</v>
      </c>
      <c r="BM59" s="97">
        <f t="shared" si="6"/>
        <v>959.48</v>
      </c>
      <c r="BN59" s="102">
        <f t="shared" si="7"/>
        <v>7.6635782747603839E-2</v>
      </c>
      <c r="BO59" s="53">
        <v>689</v>
      </c>
      <c r="BP59" s="97">
        <f t="shared" si="8"/>
        <v>1417.962</v>
      </c>
      <c r="BQ59" s="102">
        <f t="shared" si="9"/>
        <v>0.11325575079872205</v>
      </c>
      <c r="BR59" s="53">
        <v>13.7</v>
      </c>
      <c r="BS59" s="105">
        <f t="shared" si="10"/>
        <v>22.796799999999998</v>
      </c>
      <c r="BT59" s="102">
        <f t="shared" si="11"/>
        <v>1.0942492012779553E-3</v>
      </c>
      <c r="BU59" s="52">
        <v>9.36</v>
      </c>
      <c r="BV59" s="48">
        <v>7.42</v>
      </c>
      <c r="BW59" s="61">
        <v>141</v>
      </c>
      <c r="BX59" s="117">
        <f t="shared" si="32"/>
        <v>162259.20000000001</v>
      </c>
      <c r="BY59" s="118">
        <f t="shared" si="33"/>
        <v>1.081728</v>
      </c>
      <c r="BZ59" s="120">
        <v>54.7</v>
      </c>
      <c r="CA59" s="51"/>
      <c r="CB59" s="52">
        <v>6</v>
      </c>
      <c r="CC59" s="129">
        <v>7931</v>
      </c>
      <c r="CD59" s="77">
        <f t="shared" si="34"/>
        <v>8540.4427480916038</v>
      </c>
      <c r="CE59" s="77">
        <f t="shared" si="12"/>
        <v>21222</v>
      </c>
      <c r="CF59" s="77">
        <f t="shared" si="35"/>
        <v>12960</v>
      </c>
      <c r="CG59" s="77">
        <f t="shared" si="36"/>
        <v>540</v>
      </c>
      <c r="CH59" s="77">
        <f t="shared" si="13"/>
        <v>8262</v>
      </c>
      <c r="CI59" s="130">
        <f t="shared" si="37"/>
        <v>344.25</v>
      </c>
      <c r="CJ59" s="64">
        <v>3537</v>
      </c>
      <c r="CK59" s="56"/>
      <c r="CL59" s="52">
        <v>7.71</v>
      </c>
      <c r="CM59" s="53">
        <v>2541</v>
      </c>
      <c r="CN59" s="134"/>
      <c r="CO59" s="135">
        <v>3434</v>
      </c>
      <c r="CP59" s="53">
        <v>6638</v>
      </c>
      <c r="CQ59" s="52">
        <v>16.100000000000001</v>
      </c>
      <c r="CR59" s="52">
        <v>34</v>
      </c>
      <c r="CS59" s="53">
        <v>4198</v>
      </c>
      <c r="CT59" s="141">
        <f t="shared" si="86"/>
        <v>0.19783196337761835</v>
      </c>
      <c r="CU59" s="142">
        <f t="shared" si="38"/>
        <v>1.4209782301385354</v>
      </c>
      <c r="CV59" s="142">
        <f t="shared" si="39"/>
        <v>6.0102558694787112</v>
      </c>
      <c r="CW59" s="118">
        <f t="shared" si="40"/>
        <v>1.0017093115797853</v>
      </c>
      <c r="CX59" s="143">
        <f t="shared" si="87"/>
        <v>30207.546000000002</v>
      </c>
      <c r="CY59" s="144">
        <f t="shared" si="88"/>
        <v>0.70247444132005965</v>
      </c>
      <c r="CZ59" s="145">
        <f t="shared" si="89"/>
        <v>27043.200000000001</v>
      </c>
      <c r="DA59" s="146">
        <f t="shared" si="90"/>
        <v>0.7970447284345048</v>
      </c>
      <c r="DB59" s="64">
        <v>3537</v>
      </c>
      <c r="DC59" s="152"/>
      <c r="DD59" s="48">
        <v>7.76</v>
      </c>
      <c r="DE59" s="53">
        <v>2242</v>
      </c>
      <c r="DF59" s="153"/>
      <c r="DG59" s="53">
        <v>3466</v>
      </c>
      <c r="DH59" s="53">
        <v>6556</v>
      </c>
      <c r="DI59" s="52">
        <v>16.600000000000001</v>
      </c>
      <c r="DJ59" s="52">
        <v>28.1</v>
      </c>
      <c r="DK59" s="53">
        <v>6102</v>
      </c>
      <c r="DL59" s="141">
        <f t="shared" si="41"/>
        <v>0.27390752106421556</v>
      </c>
      <c r="DM59" s="142">
        <f t="shared" si="42"/>
        <v>1.4209782301385354</v>
      </c>
      <c r="DN59" s="142">
        <f t="shared" si="43"/>
        <v>6.0102558694787112</v>
      </c>
      <c r="DO59" s="118">
        <f t="shared" si="14"/>
        <v>1.0017093115797853</v>
      </c>
      <c r="DP59" s="143">
        <f t="shared" si="44"/>
        <v>30207.546000000002</v>
      </c>
      <c r="DQ59" s="144">
        <f t="shared" si="45"/>
        <v>0.73748433586760076</v>
      </c>
      <c r="DR59" s="145">
        <f t="shared" si="46"/>
        <v>27043.200000000001</v>
      </c>
      <c r="DS59" s="146">
        <f t="shared" si="47"/>
        <v>0.82092651757188495</v>
      </c>
      <c r="DT59" s="53">
        <v>3537</v>
      </c>
      <c r="DU59" s="74"/>
      <c r="DV59" s="157">
        <v>7.25</v>
      </c>
      <c r="DW59" s="153">
        <v>2563</v>
      </c>
      <c r="DX59" s="53"/>
      <c r="DY59" s="153">
        <v>3625</v>
      </c>
      <c r="DZ59" s="153">
        <v>6398</v>
      </c>
      <c r="EA59" s="152">
        <v>11.8</v>
      </c>
      <c r="EB59" s="128">
        <v>36.5</v>
      </c>
      <c r="EC59" s="53">
        <v>8146</v>
      </c>
      <c r="ED59" s="141">
        <f t="shared" si="80"/>
        <v>0.38529548583249196</v>
      </c>
      <c r="EE59" s="142">
        <f t="shared" si="48"/>
        <v>1.4209782301385354</v>
      </c>
      <c r="EF59" s="142">
        <f t="shared" si="91"/>
        <v>6.0102558694787112</v>
      </c>
      <c r="EG59" s="118">
        <f t="shared" si="15"/>
        <v>1.0017093115797853</v>
      </c>
      <c r="EH59" s="143">
        <f t="shared" si="81"/>
        <v>30207.546000000002</v>
      </c>
      <c r="EI59" s="144">
        <f t="shared" si="82"/>
        <v>0.6998984624570298</v>
      </c>
      <c r="EJ59" s="145">
        <f t="shared" si="83"/>
        <v>27043.200000000001</v>
      </c>
      <c r="EK59" s="146">
        <f t="shared" si="84"/>
        <v>0.79528753993610224</v>
      </c>
      <c r="EL59" s="64">
        <v>3537</v>
      </c>
      <c r="EM59" s="56"/>
      <c r="EN59" s="52">
        <v>7.59</v>
      </c>
      <c r="EO59" s="53">
        <v>2561</v>
      </c>
      <c r="EP59" s="134"/>
      <c r="EQ59" s="135">
        <v>3690</v>
      </c>
      <c r="ER59" s="53">
        <v>6399</v>
      </c>
      <c r="ES59" s="52">
        <v>18</v>
      </c>
      <c r="ET59" s="52">
        <v>25.4</v>
      </c>
      <c r="EU59" s="53">
        <v>4781</v>
      </c>
      <c r="EV59" s="141">
        <f t="shared" si="50"/>
        <v>0.22605960890694712</v>
      </c>
      <c r="EW59" s="142">
        <f t="shared" si="51"/>
        <v>1.4209782301385354</v>
      </c>
      <c r="EX59" s="142">
        <f t="shared" si="52"/>
        <v>6.0102558694787112</v>
      </c>
      <c r="EY59" s="118">
        <f t="shared" si="16"/>
        <v>1.0017093115797853</v>
      </c>
      <c r="EZ59" s="143">
        <f t="shared" si="53"/>
        <v>30207.546000000002</v>
      </c>
      <c r="FA59" s="144">
        <f t="shared" si="54"/>
        <v>0.7001326423536689</v>
      </c>
      <c r="FB59" s="145">
        <f t="shared" si="55"/>
        <v>27043.200000000001</v>
      </c>
      <c r="FC59" s="146">
        <f t="shared" si="56"/>
        <v>0.79544728434504797</v>
      </c>
      <c r="FD59" s="64">
        <v>3537</v>
      </c>
      <c r="FE59" s="56"/>
      <c r="FF59" s="52">
        <v>7.29</v>
      </c>
      <c r="FG59" s="53">
        <v>2569</v>
      </c>
      <c r="FH59" s="134"/>
      <c r="FI59" s="135">
        <v>3629</v>
      </c>
      <c r="FJ59" s="53">
        <v>6398</v>
      </c>
      <c r="FK59" s="52">
        <v>16.3</v>
      </c>
      <c r="FL59" s="52">
        <v>34.700000000000003</v>
      </c>
      <c r="FM59" s="53">
        <v>6230</v>
      </c>
      <c r="FN59" s="141">
        <f t="shared" si="57"/>
        <v>0.29496719212018113</v>
      </c>
      <c r="FO59" s="142">
        <f t="shared" si="58"/>
        <v>1.4209782301385354</v>
      </c>
      <c r="FP59" s="142">
        <f t="shared" si="59"/>
        <v>6.0102558694787112</v>
      </c>
      <c r="FQ59" s="118">
        <f t="shared" si="17"/>
        <v>1.0017093115797853</v>
      </c>
      <c r="FR59" s="143">
        <f t="shared" si="60"/>
        <v>30207.546000000002</v>
      </c>
      <c r="FS59" s="144">
        <f t="shared" si="61"/>
        <v>0.69919592276711251</v>
      </c>
      <c r="FT59" s="145">
        <f t="shared" si="62"/>
        <v>27043.200000000001</v>
      </c>
      <c r="FU59" s="146">
        <f t="shared" si="63"/>
        <v>0.79480830670926517</v>
      </c>
      <c r="FV59" s="64">
        <v>3537</v>
      </c>
      <c r="FW59" s="73"/>
      <c r="FX59" s="52">
        <v>7.52</v>
      </c>
      <c r="FY59" s="53">
        <v>2563</v>
      </c>
      <c r="FZ59" s="134"/>
      <c r="GA59" s="135">
        <v>3369</v>
      </c>
      <c r="GB59" s="53">
        <v>6357</v>
      </c>
      <c r="GC59" s="52">
        <v>14.7</v>
      </c>
      <c r="GD59" s="52">
        <v>31.6</v>
      </c>
      <c r="GE59" s="53">
        <v>6720</v>
      </c>
      <c r="GF59" s="141">
        <f t="shared" si="64"/>
        <v>0.31784749138157942</v>
      </c>
      <c r="GG59" s="142">
        <f t="shared" si="65"/>
        <v>1.4209782301385354</v>
      </c>
      <c r="GH59" s="142">
        <f t="shared" si="66"/>
        <v>6.0102558694787112</v>
      </c>
      <c r="GI59" s="118">
        <f t="shared" si="18"/>
        <v>1.0017093115797853</v>
      </c>
      <c r="GJ59" s="143">
        <f t="shared" si="67"/>
        <v>30207.546000000002</v>
      </c>
      <c r="GK59" s="144">
        <f t="shared" si="68"/>
        <v>0.6998984624570298</v>
      </c>
      <c r="GL59" s="145">
        <f t="shared" si="69"/>
        <v>27043.200000000001</v>
      </c>
      <c r="GM59" s="146">
        <f t="shared" si="70"/>
        <v>0.79528753993610224</v>
      </c>
      <c r="GN59" s="166">
        <v>2298</v>
      </c>
      <c r="GO59" s="97">
        <f t="shared" si="19"/>
        <v>2506.5</v>
      </c>
      <c r="GP59" s="53"/>
      <c r="GQ59" s="53"/>
      <c r="GR59" s="102">
        <f t="shared" si="20"/>
        <v>1</v>
      </c>
      <c r="GS59" s="53"/>
      <c r="GT59" s="102">
        <f t="shared" si="21"/>
        <v>1</v>
      </c>
      <c r="GU59" s="53"/>
      <c r="GV59" s="102"/>
      <c r="GW59" s="170"/>
      <c r="GX59" s="102"/>
      <c r="GY59" s="170"/>
      <c r="GZ59" s="102"/>
      <c r="HA59" s="102"/>
      <c r="HB59" s="102"/>
      <c r="HC59" s="102"/>
      <c r="HD59" s="102"/>
      <c r="HE59" s="177"/>
      <c r="HF59" s="178"/>
      <c r="HG59" s="102"/>
      <c r="HH59" s="177"/>
      <c r="HI59" s="64">
        <v>5246</v>
      </c>
      <c r="HJ59" s="53">
        <v>4622</v>
      </c>
      <c r="HK59" s="53">
        <v>4570</v>
      </c>
      <c r="HL59" s="77">
        <f t="shared" si="76"/>
        <v>1680</v>
      </c>
      <c r="HM59" s="77">
        <f t="shared" si="71"/>
        <v>28360.560000000001</v>
      </c>
      <c r="HN59" s="52"/>
      <c r="HO59" s="183"/>
      <c r="HP59" s="53">
        <v>1382</v>
      </c>
      <c r="HQ59" s="186"/>
      <c r="HR59" s="186"/>
      <c r="HS59" s="186"/>
      <c r="HT59" s="53">
        <v>3528</v>
      </c>
      <c r="HU59" s="153">
        <v>3550</v>
      </c>
      <c r="HV59" s="186"/>
      <c r="HW59" s="186"/>
      <c r="HX59" s="186"/>
      <c r="HY59" s="186"/>
      <c r="HZ59" s="189">
        <v>98</v>
      </c>
      <c r="IA59" s="128"/>
      <c r="IB59" s="190">
        <v>263</v>
      </c>
      <c r="IC59" s="191"/>
      <c r="ID59" s="191">
        <v>863</v>
      </c>
      <c r="IE59" s="192">
        <v>2.1</v>
      </c>
      <c r="IF59" s="192">
        <v>0.91</v>
      </c>
      <c r="IG59" s="192">
        <v>1.06</v>
      </c>
      <c r="IH59" s="97">
        <f t="shared" si="72"/>
        <v>32103.840000000004</v>
      </c>
      <c r="II59" s="97">
        <f t="shared" si="77"/>
        <v>2851.8548387096776</v>
      </c>
      <c r="IJ59" s="202">
        <f t="shared" si="78"/>
        <v>1.3661202185792349</v>
      </c>
      <c r="IK59" s="202">
        <f t="shared" si="85"/>
        <v>2.087557741935484</v>
      </c>
      <c r="IL59" s="202">
        <f t="shared" si="22"/>
        <v>0.55960334646381527</v>
      </c>
      <c r="IM59" s="203"/>
      <c r="IN59" s="204">
        <f t="shared" si="23"/>
        <v>0.88555265448215836</v>
      </c>
      <c r="IO59" s="186"/>
      <c r="IP59" s="186"/>
      <c r="IQ59" s="153">
        <v>1614</v>
      </c>
      <c r="IR59" s="153"/>
      <c r="IS59" s="128"/>
      <c r="IT59" s="128"/>
      <c r="IU59" s="128"/>
      <c r="IV59" s="128"/>
      <c r="IW59" s="189">
        <v>0.32</v>
      </c>
      <c r="IX59" s="189"/>
      <c r="IY59" s="48">
        <v>8.67</v>
      </c>
      <c r="IZ59" s="52">
        <v>163</v>
      </c>
      <c r="JA59" s="128">
        <v>2.64</v>
      </c>
      <c r="JB59" s="128">
        <v>0.66</v>
      </c>
      <c r="JC59" s="128">
        <v>182</v>
      </c>
      <c r="JD59" s="97">
        <f t="shared" si="24"/>
        <v>3787.2</v>
      </c>
      <c r="JE59" s="210">
        <f t="shared" si="93"/>
        <v>0.77777777777777779</v>
      </c>
      <c r="JF59" s="210">
        <f t="shared" si="25"/>
        <v>0.33814285714285713</v>
      </c>
      <c r="JG59" s="210">
        <f t="shared" si="26"/>
        <v>6.884207627702052E-2</v>
      </c>
      <c r="JH59" s="203"/>
      <c r="JI59" s="203">
        <f t="shared" si="27"/>
        <v>0.38022813688212931</v>
      </c>
      <c r="JJ59" s="212">
        <f t="shared" si="75"/>
        <v>2.469151880188833</v>
      </c>
      <c r="JK59" s="203">
        <f t="shared" si="28"/>
        <v>0.98698083067092657</v>
      </c>
      <c r="JL59" s="53">
        <v>15986</v>
      </c>
      <c r="JM59" s="213">
        <v>8.7100000000000009</v>
      </c>
      <c r="JN59" s="214">
        <v>198</v>
      </c>
      <c r="JO59" s="213">
        <v>0.81</v>
      </c>
      <c r="JP59" s="213">
        <v>1.78</v>
      </c>
      <c r="JQ59" s="213">
        <v>1.03</v>
      </c>
      <c r="JR59" s="214">
        <v>209</v>
      </c>
      <c r="JS59" s="213">
        <v>0.56999999999999995</v>
      </c>
      <c r="JT59" s="222"/>
    </row>
    <row r="60" spans="1:280" s="25" customFormat="1" ht="15" customHeight="1">
      <c r="A60" s="50">
        <v>43477</v>
      </c>
      <c r="B60" s="51">
        <v>240</v>
      </c>
      <c r="C60" s="52">
        <v>240</v>
      </c>
      <c r="D60" s="53" t="s">
        <v>127</v>
      </c>
      <c r="E60" s="48" t="s">
        <v>127</v>
      </c>
      <c r="F60" s="53" t="s">
        <v>127</v>
      </c>
      <c r="G60" s="52" t="s">
        <v>127</v>
      </c>
      <c r="H60" s="52" t="s">
        <v>127</v>
      </c>
      <c r="I60" s="61">
        <v>47.7</v>
      </c>
      <c r="J60" s="64"/>
      <c r="K60" s="53">
        <v>1320</v>
      </c>
      <c r="L60" s="48">
        <v>7.61</v>
      </c>
      <c r="M60" s="53">
        <v>8080</v>
      </c>
      <c r="N60" s="53">
        <v>2782</v>
      </c>
      <c r="O60" s="65">
        <v>4.51</v>
      </c>
      <c r="P60" s="65">
        <v>0.68</v>
      </c>
      <c r="Q60" s="74">
        <v>62.3</v>
      </c>
      <c r="R60" s="70">
        <v>16</v>
      </c>
      <c r="S60" s="64">
        <v>8550</v>
      </c>
      <c r="T60" s="53">
        <v>4214</v>
      </c>
      <c r="U60" s="52">
        <v>3.28</v>
      </c>
      <c r="V60" s="52">
        <v>32.799999999999997</v>
      </c>
      <c r="W60" s="52">
        <v>7.58</v>
      </c>
      <c r="X60" s="52">
        <v>6.35</v>
      </c>
      <c r="Y60" s="53">
        <v>11</v>
      </c>
      <c r="Z60" s="53">
        <v>17443</v>
      </c>
      <c r="AA60" s="52"/>
      <c r="AB60" s="52"/>
      <c r="AC60" s="77">
        <f t="shared" si="29"/>
        <v>8561</v>
      </c>
      <c r="AD60" s="52"/>
      <c r="AE60" s="52"/>
      <c r="AF60" s="52"/>
      <c r="AG60" s="52"/>
      <c r="AH60" s="61"/>
      <c r="AI60" s="79"/>
      <c r="AJ60" s="52"/>
      <c r="AK60" s="52"/>
      <c r="AL60" s="48">
        <v>9.2200000000000006</v>
      </c>
      <c r="AM60" s="53">
        <v>146400</v>
      </c>
      <c r="AN60" s="52">
        <v>4.84</v>
      </c>
      <c r="AO60" s="52">
        <v>0.1</v>
      </c>
      <c r="AP60" s="53">
        <v>3182</v>
      </c>
      <c r="AQ60" s="83"/>
      <c r="AR60" s="86">
        <f t="shared" si="30"/>
        <v>14347</v>
      </c>
      <c r="AS60" s="53"/>
      <c r="AT60" s="87">
        <v>14347</v>
      </c>
      <c r="AU60" s="53">
        <f t="shared" si="92"/>
        <v>13327</v>
      </c>
      <c r="AV60" s="53">
        <v>340</v>
      </c>
      <c r="AW60" s="53">
        <v>340</v>
      </c>
      <c r="AX60" s="53">
        <v>340</v>
      </c>
      <c r="AY60" s="95">
        <v>0</v>
      </c>
      <c r="AZ60" s="96">
        <v>4.93</v>
      </c>
      <c r="BA60" s="53">
        <v>4478</v>
      </c>
      <c r="BB60" s="52">
        <v>62</v>
      </c>
      <c r="BC60" s="53">
        <v>12465</v>
      </c>
      <c r="BD60" s="97">
        <f t="shared" si="0"/>
        <v>7590.0285999999996</v>
      </c>
      <c r="BE60" s="102">
        <f t="shared" si="1"/>
        <v>0.6089072282390694</v>
      </c>
      <c r="BF60" s="53">
        <v>4390</v>
      </c>
      <c r="BG60" s="97">
        <f t="shared" si="2"/>
        <v>4684.13</v>
      </c>
      <c r="BH60" s="102">
        <f t="shared" si="3"/>
        <v>0.37578259125551544</v>
      </c>
      <c r="BI60" s="53">
        <v>389</v>
      </c>
      <c r="BJ60" s="97">
        <f t="shared" si="4"/>
        <v>765.16300000000001</v>
      </c>
      <c r="BK60" s="102">
        <f t="shared" si="5"/>
        <v>6.1384917769755319E-2</v>
      </c>
      <c r="BL60" s="103">
        <v>558</v>
      </c>
      <c r="BM60" s="97">
        <f t="shared" si="6"/>
        <v>806.31000000000006</v>
      </c>
      <c r="BN60" s="102">
        <f t="shared" si="7"/>
        <v>6.4685920577617337E-2</v>
      </c>
      <c r="BO60" s="53">
        <v>640</v>
      </c>
      <c r="BP60" s="97">
        <f t="shared" si="8"/>
        <v>1317.12</v>
      </c>
      <c r="BQ60" s="102">
        <f t="shared" si="9"/>
        <v>0.10566546329723224</v>
      </c>
      <c r="BR60" s="53">
        <v>10.4</v>
      </c>
      <c r="BS60" s="105">
        <f t="shared" si="10"/>
        <v>17.305599999999998</v>
      </c>
      <c r="BT60" s="102">
        <f t="shared" si="11"/>
        <v>8.3433614119534695E-4</v>
      </c>
      <c r="BU60" s="52">
        <v>7.16</v>
      </c>
      <c r="BV60" s="48">
        <v>6.9</v>
      </c>
      <c r="BW60" s="61">
        <v>149</v>
      </c>
      <c r="BX60" s="117">
        <f t="shared" si="32"/>
        <v>166121.05499999999</v>
      </c>
      <c r="BY60" s="118">
        <f t="shared" si="33"/>
        <v>1.1074736999999999</v>
      </c>
      <c r="BZ60" s="120">
        <v>50</v>
      </c>
      <c r="CA60" s="51"/>
      <c r="CB60" s="52">
        <v>6.06</v>
      </c>
      <c r="CC60" s="129">
        <v>7427</v>
      </c>
      <c r="CD60" s="77">
        <f t="shared" si="34"/>
        <v>8631.714625612316</v>
      </c>
      <c r="CE60" s="77">
        <f t="shared" si="12"/>
        <v>21435</v>
      </c>
      <c r="CF60" s="77">
        <f t="shared" si="35"/>
        <v>13327</v>
      </c>
      <c r="CG60" s="77">
        <f t="shared" si="36"/>
        <v>555.29166666666663</v>
      </c>
      <c r="CH60" s="77">
        <f t="shared" si="13"/>
        <v>8108</v>
      </c>
      <c r="CI60" s="130">
        <f t="shared" si="37"/>
        <v>337.83333333333331</v>
      </c>
      <c r="CJ60" s="64">
        <v>3557</v>
      </c>
      <c r="CK60" s="56"/>
      <c r="CL60" s="52">
        <v>7.78</v>
      </c>
      <c r="CM60" s="53">
        <v>2349</v>
      </c>
      <c r="CN60" s="134"/>
      <c r="CO60" s="135">
        <v>3559</v>
      </c>
      <c r="CP60" s="53">
        <v>5894</v>
      </c>
      <c r="CQ60" s="52">
        <v>18.3</v>
      </c>
      <c r="CR60" s="52">
        <v>33.1</v>
      </c>
      <c r="CS60" s="53">
        <v>3867</v>
      </c>
      <c r="CT60" s="141">
        <f t="shared" si="86"/>
        <v>0.17303859227183516</v>
      </c>
      <c r="CU60" s="142">
        <f t="shared" si="38"/>
        <v>1.4129884734326679</v>
      </c>
      <c r="CV60" s="142">
        <f t="shared" si="39"/>
        <v>6.1088358383014345</v>
      </c>
      <c r="CW60" s="118">
        <f t="shared" si="40"/>
        <v>1.0181393063835724</v>
      </c>
      <c r="CX60" s="143">
        <f t="shared" si="87"/>
        <v>30703.008923303008</v>
      </c>
      <c r="CY60" s="144">
        <f t="shared" si="88"/>
        <v>0.72786403375408548</v>
      </c>
      <c r="CZ60" s="145">
        <f t="shared" si="89"/>
        <v>27566.717641007701</v>
      </c>
      <c r="DA60" s="146">
        <f t="shared" si="90"/>
        <v>0.8115523465703971</v>
      </c>
      <c r="DB60" s="64">
        <v>3589</v>
      </c>
      <c r="DC60" s="152"/>
      <c r="DD60" s="48">
        <v>7.81</v>
      </c>
      <c r="DE60" s="53">
        <v>2389</v>
      </c>
      <c r="DF60" s="153"/>
      <c r="DG60" s="53">
        <v>3516</v>
      </c>
      <c r="DH60" s="53">
        <v>6160</v>
      </c>
      <c r="DI60" s="52">
        <v>18.5</v>
      </c>
      <c r="DJ60" s="52">
        <v>36.299999999999997</v>
      </c>
      <c r="DK60" s="53">
        <v>5626</v>
      </c>
      <c r="DL60" s="141">
        <f t="shared" si="41"/>
        <v>0.25110351210613169</v>
      </c>
      <c r="DM60" s="142">
        <f t="shared" si="42"/>
        <v>1.4003900808024519</v>
      </c>
      <c r="DN60" s="142">
        <f t="shared" si="43"/>
        <v>6.1637930344851979</v>
      </c>
      <c r="DO60" s="118">
        <f t="shared" si="14"/>
        <v>1.0272988390808664</v>
      </c>
      <c r="DP60" s="143">
        <f t="shared" si="44"/>
        <v>30979.223791322605</v>
      </c>
      <c r="DQ60" s="144">
        <f t="shared" si="45"/>
        <v>0.72322996025479358</v>
      </c>
      <c r="DR60" s="145">
        <f t="shared" si="46"/>
        <v>27814.717349895029</v>
      </c>
      <c r="DS60" s="146">
        <f t="shared" si="47"/>
        <v>0.80834336141195351</v>
      </c>
      <c r="DT60" s="53">
        <v>3570</v>
      </c>
      <c r="DU60" s="74"/>
      <c r="DV60" s="157">
        <v>7.77</v>
      </c>
      <c r="DW60" s="153">
        <v>2248</v>
      </c>
      <c r="DX60" s="53"/>
      <c r="DY60" s="153">
        <v>3500</v>
      </c>
      <c r="DZ60" s="153">
        <v>5294</v>
      </c>
      <c r="EA60" s="152">
        <v>16.8</v>
      </c>
      <c r="EB60" s="128">
        <v>27.7</v>
      </c>
      <c r="EC60" s="53">
        <v>7706</v>
      </c>
      <c r="ED60" s="141">
        <f t="shared" si="80"/>
        <v>0.3381328182664341</v>
      </c>
      <c r="EE60" s="142">
        <f t="shared" si="48"/>
        <v>1.4078431372549021</v>
      </c>
      <c r="EF60" s="142">
        <f t="shared" si="91"/>
        <v>6.1311621992510874</v>
      </c>
      <c r="EG60" s="118">
        <f t="shared" si="15"/>
        <v>1.021860366541848</v>
      </c>
      <c r="EH60" s="143">
        <f t="shared" si="81"/>
        <v>30815.221213435965</v>
      </c>
      <c r="EI60" s="144">
        <f t="shared" si="82"/>
        <v>0.73956506933979749</v>
      </c>
      <c r="EJ60" s="145">
        <f t="shared" si="83"/>
        <v>27667.467522743176</v>
      </c>
      <c r="EK60" s="146">
        <f t="shared" si="84"/>
        <v>0.81965503409546736</v>
      </c>
      <c r="EL60" s="64">
        <v>3579</v>
      </c>
      <c r="EM60" s="56"/>
      <c r="EN60" s="52">
        <v>7.7</v>
      </c>
      <c r="EO60" s="53">
        <v>2289</v>
      </c>
      <c r="EP60" s="134"/>
      <c r="EQ60" s="135">
        <v>3464</v>
      </c>
      <c r="ER60" s="53">
        <v>5232</v>
      </c>
      <c r="ES60" s="52">
        <v>17.399999999999999</v>
      </c>
      <c r="ET60" s="52">
        <v>29.6</v>
      </c>
      <c r="EU60" s="53">
        <v>4638</v>
      </c>
      <c r="EV60" s="141">
        <f t="shared" si="50"/>
        <v>0.20431199950684853</v>
      </c>
      <c r="EW60" s="142">
        <f t="shared" si="51"/>
        <v>1.4043028778988544</v>
      </c>
      <c r="EX60" s="142">
        <f t="shared" si="52"/>
        <v>6.1466189106777707</v>
      </c>
      <c r="EY60" s="118">
        <f t="shared" si="16"/>
        <v>1.0244364851129617</v>
      </c>
      <c r="EZ60" s="143">
        <f t="shared" si="53"/>
        <v>30892.906645066476</v>
      </c>
      <c r="FA60" s="144">
        <f t="shared" si="54"/>
        <v>0.73481514400302328</v>
      </c>
      <c r="FB60" s="145">
        <f t="shared" si="55"/>
        <v>27737.217440867742</v>
      </c>
      <c r="FC60" s="146">
        <f t="shared" si="56"/>
        <v>0.81636582430806259</v>
      </c>
      <c r="FD60" s="64">
        <v>3570</v>
      </c>
      <c r="FE60" s="56"/>
      <c r="FF60" s="52">
        <v>7.79</v>
      </c>
      <c r="FG60" s="53">
        <v>2580</v>
      </c>
      <c r="FH60" s="134"/>
      <c r="FI60" s="135">
        <v>3382</v>
      </c>
      <c r="FJ60" s="53">
        <v>5866</v>
      </c>
      <c r="FK60" s="52">
        <v>18.600000000000001</v>
      </c>
      <c r="FL60" s="52">
        <v>36.1</v>
      </c>
      <c r="FM60" s="53">
        <v>5766</v>
      </c>
      <c r="FN60" s="141">
        <f t="shared" si="57"/>
        <v>0.26688734521363006</v>
      </c>
      <c r="FO60" s="142">
        <f t="shared" si="58"/>
        <v>1.4078431372549021</v>
      </c>
      <c r="FP60" s="142">
        <f t="shared" si="59"/>
        <v>6.1311621992510874</v>
      </c>
      <c r="FQ60" s="118">
        <f t="shared" si="17"/>
        <v>1.021860366541848</v>
      </c>
      <c r="FR60" s="143">
        <f t="shared" si="60"/>
        <v>30815.221213435965</v>
      </c>
      <c r="FS60" s="144">
        <f t="shared" si="61"/>
        <v>0.70110225929567505</v>
      </c>
      <c r="FT60" s="145">
        <f t="shared" si="62"/>
        <v>27667.467522743176</v>
      </c>
      <c r="FU60" s="146">
        <f t="shared" si="63"/>
        <v>0.79302045728038506</v>
      </c>
      <c r="FV60" s="64">
        <v>3570</v>
      </c>
      <c r="FW60" s="73"/>
      <c r="FX60" s="52">
        <v>7.75</v>
      </c>
      <c r="FY60" s="53">
        <v>2216</v>
      </c>
      <c r="FZ60" s="134"/>
      <c r="GA60" s="135">
        <v>3331</v>
      </c>
      <c r="GB60" s="53">
        <v>6626</v>
      </c>
      <c r="GC60" s="52">
        <v>17.8</v>
      </c>
      <c r="GD60" s="52">
        <v>35.5</v>
      </c>
      <c r="GE60" s="53">
        <v>6205</v>
      </c>
      <c r="GF60" s="141">
        <f t="shared" si="64"/>
        <v>0.27091218040723791</v>
      </c>
      <c r="GG60" s="142">
        <f t="shared" si="65"/>
        <v>1.4078431372549021</v>
      </c>
      <c r="GH60" s="142">
        <f t="shared" si="66"/>
        <v>6.1311621992510874</v>
      </c>
      <c r="GI60" s="118">
        <f t="shared" si="18"/>
        <v>1.021860366541848</v>
      </c>
      <c r="GJ60" s="143">
        <f t="shared" si="67"/>
        <v>30815.221213435965</v>
      </c>
      <c r="GK60" s="144">
        <f t="shared" si="68"/>
        <v>0.74327232813923083</v>
      </c>
      <c r="GL60" s="145">
        <f t="shared" si="69"/>
        <v>27667.467522743176</v>
      </c>
      <c r="GM60" s="146">
        <f t="shared" si="70"/>
        <v>0.82222222222222219</v>
      </c>
      <c r="GN60" s="166">
        <v>2331</v>
      </c>
      <c r="GO60" s="97">
        <f t="shared" si="19"/>
        <v>2345.179612782832</v>
      </c>
      <c r="GP60" s="53"/>
      <c r="GQ60" s="53"/>
      <c r="GR60" s="102">
        <f t="shared" si="20"/>
        <v>1</v>
      </c>
      <c r="GS60" s="53"/>
      <c r="GT60" s="102">
        <f t="shared" si="21"/>
        <v>1</v>
      </c>
      <c r="GU60" s="53"/>
      <c r="GV60" s="102"/>
      <c r="GW60" s="170"/>
      <c r="GX60" s="102"/>
      <c r="GY60" s="170"/>
      <c r="GZ60" s="102"/>
      <c r="HA60" s="102"/>
      <c r="HB60" s="102"/>
      <c r="HC60" s="102"/>
      <c r="HD60" s="102"/>
      <c r="HE60" s="177"/>
      <c r="HF60" s="178"/>
      <c r="HG60" s="102"/>
      <c r="HH60" s="177"/>
      <c r="HI60" s="64">
        <v>4664</v>
      </c>
      <c r="HJ60" s="53">
        <v>4748</v>
      </c>
      <c r="HK60" s="53">
        <v>4596</v>
      </c>
      <c r="HL60" s="77">
        <f t="shared" si="76"/>
        <v>1260</v>
      </c>
      <c r="HM60" s="77" t="e">
        <f t="shared" si="71"/>
        <v>#VALUE!</v>
      </c>
      <c r="HN60" s="52"/>
      <c r="HO60" s="183"/>
      <c r="HP60" s="53">
        <v>1365</v>
      </c>
      <c r="HQ60" s="186"/>
      <c r="HR60" s="186"/>
      <c r="HS60" s="186"/>
      <c r="HT60" s="53">
        <v>4478</v>
      </c>
      <c r="HU60" s="153">
        <v>3464</v>
      </c>
      <c r="HV60" s="186"/>
      <c r="HW60" s="186"/>
      <c r="HX60" s="186"/>
      <c r="HY60" s="186"/>
      <c r="HZ60" s="189">
        <v>97</v>
      </c>
      <c r="IA60" s="128"/>
      <c r="IB60" s="190">
        <v>246</v>
      </c>
      <c r="IC60" s="191"/>
      <c r="ID60" s="191"/>
      <c r="IE60" s="192"/>
      <c r="IF60" s="192"/>
      <c r="IG60" s="192"/>
      <c r="IH60" s="97">
        <f t="shared" si="72"/>
        <v>32785.137000000002</v>
      </c>
      <c r="II60" s="97"/>
      <c r="IJ60" s="202">
        <f t="shared" si="78"/>
        <v>1.3710838417769247</v>
      </c>
      <c r="IK60" s="202">
        <f t="shared" si="85"/>
        <v>0</v>
      </c>
      <c r="IL60" s="202">
        <f t="shared" si="22"/>
        <v>0.45645251154201721</v>
      </c>
      <c r="IM60" s="203"/>
      <c r="IN60" s="204">
        <f t="shared" si="23"/>
        <v>0.89446589446589442</v>
      </c>
      <c r="IO60" s="186"/>
      <c r="IP60" s="186"/>
      <c r="IQ60" s="153">
        <v>1328</v>
      </c>
      <c r="IR60" s="153"/>
      <c r="IS60" s="128"/>
      <c r="IT60" s="128"/>
      <c r="IU60" s="128"/>
      <c r="IV60" s="128"/>
      <c r="IW60" s="189"/>
      <c r="IX60" s="189">
        <v>0.25</v>
      </c>
      <c r="IY60" s="48"/>
      <c r="IZ60" s="52">
        <v>144</v>
      </c>
      <c r="JA60" s="128"/>
      <c r="JB60" s="128"/>
      <c r="JC60" s="128"/>
      <c r="JD60" s="97">
        <f t="shared" si="24"/>
        <v>3529.3620000000001</v>
      </c>
      <c r="JE60" s="210">
        <f t="shared" si="93"/>
        <v>0.78065100717920122</v>
      </c>
      <c r="JF60" s="210">
        <f t="shared" si="25"/>
        <v>0.31512160714285714</v>
      </c>
      <c r="JG60" s="210">
        <f t="shared" si="26"/>
        <v>8.2685774236738369E-2</v>
      </c>
      <c r="JH60" s="203"/>
      <c r="JI60" s="203">
        <f t="shared" si="27"/>
        <v>0.41463414634146345</v>
      </c>
      <c r="JJ60" s="212">
        <f t="shared" si="75"/>
        <v>2.469151880188833</v>
      </c>
      <c r="JK60" s="203">
        <f t="shared" si="28"/>
        <v>0.98844765342960283</v>
      </c>
      <c r="JL60" s="53">
        <v>16519</v>
      </c>
      <c r="JM60" s="213">
        <v>8.76</v>
      </c>
      <c r="JN60" s="214">
        <v>134</v>
      </c>
      <c r="JO60" s="213">
        <v>2.29</v>
      </c>
      <c r="JP60" s="213">
        <v>2.48</v>
      </c>
      <c r="JQ60" s="213">
        <v>1.03</v>
      </c>
      <c r="JR60" s="214">
        <v>207</v>
      </c>
      <c r="JS60" s="213">
        <v>0.47</v>
      </c>
      <c r="JT60" s="222"/>
    </row>
    <row r="61" spans="1:280" s="25" customFormat="1" ht="15" customHeight="1">
      <c r="A61" s="50">
        <v>43478</v>
      </c>
      <c r="B61" s="57">
        <v>240</v>
      </c>
      <c r="C61" s="52">
        <v>240</v>
      </c>
      <c r="D61" s="58">
        <v>32983</v>
      </c>
      <c r="E61" s="59" t="s">
        <v>127</v>
      </c>
      <c r="F61" s="58" t="s">
        <v>127</v>
      </c>
      <c r="G61" s="60" t="s">
        <v>127</v>
      </c>
      <c r="H61" s="60" t="s">
        <v>127</v>
      </c>
      <c r="I61" s="66">
        <v>47</v>
      </c>
      <c r="J61" s="67"/>
      <c r="K61" s="58">
        <v>1273</v>
      </c>
      <c r="L61" s="59">
        <v>5.82</v>
      </c>
      <c r="M61" s="58">
        <v>9915</v>
      </c>
      <c r="N61" s="58">
        <v>3044</v>
      </c>
      <c r="O61" s="68">
        <v>3.61</v>
      </c>
      <c r="P61" s="68">
        <v>1.1100000000000001</v>
      </c>
      <c r="Q61" s="75"/>
      <c r="R61" s="76">
        <v>16.100000000000001</v>
      </c>
      <c r="S61" s="67">
        <v>8567</v>
      </c>
      <c r="T61" s="58">
        <v>6040</v>
      </c>
      <c r="U61" s="60">
        <v>3.05</v>
      </c>
      <c r="V61" s="60">
        <v>26.6</v>
      </c>
      <c r="W61" s="60">
        <v>10.4</v>
      </c>
      <c r="X61" s="60">
        <v>8.6300000000000008</v>
      </c>
      <c r="Y61" s="58">
        <v>9</v>
      </c>
      <c r="Z61" s="58">
        <v>20467</v>
      </c>
      <c r="AA61" s="60">
        <v>2.87</v>
      </c>
      <c r="AB61" s="60"/>
      <c r="AC61" s="58">
        <f t="shared" si="29"/>
        <v>8576</v>
      </c>
      <c r="AD61" s="60"/>
      <c r="AE61" s="60"/>
      <c r="AF61" s="60"/>
      <c r="AG61" s="60"/>
      <c r="AH61" s="66"/>
      <c r="AI61" s="80"/>
      <c r="AJ61" s="60"/>
      <c r="AK61" s="60"/>
      <c r="AL61" s="59" t="s">
        <v>127</v>
      </c>
      <c r="AM61" s="58" t="s">
        <v>127</v>
      </c>
      <c r="AN61" s="60">
        <v>1.72</v>
      </c>
      <c r="AO61" s="60">
        <v>0.14000000000000001</v>
      </c>
      <c r="AP61" s="58">
        <v>2987</v>
      </c>
      <c r="AQ61" s="88"/>
      <c r="AR61" s="86">
        <f t="shared" si="30"/>
        <v>13879</v>
      </c>
      <c r="AS61" s="58"/>
      <c r="AT61" s="89">
        <v>13879</v>
      </c>
      <c r="AU61" s="58">
        <f t="shared" si="92"/>
        <v>13498</v>
      </c>
      <c r="AV61" s="58">
        <v>127</v>
      </c>
      <c r="AW61" s="58">
        <v>127</v>
      </c>
      <c r="AX61" s="58">
        <v>127</v>
      </c>
      <c r="AY61" s="98">
        <v>0</v>
      </c>
      <c r="AZ61" s="96">
        <v>4.93</v>
      </c>
      <c r="BA61" s="53">
        <v>4478</v>
      </c>
      <c r="BB61" s="52">
        <v>62</v>
      </c>
      <c r="BC61" s="58">
        <v>9223</v>
      </c>
      <c r="BD61" s="97">
        <f t="shared" si="0"/>
        <v>7683.8512000000001</v>
      </c>
      <c r="BE61" s="102">
        <f t="shared" si="1"/>
        <v>0.83311842133795944</v>
      </c>
      <c r="BF61" s="58">
        <v>4275</v>
      </c>
      <c r="BG61" s="97">
        <f t="shared" si="2"/>
        <v>4561.4250000000002</v>
      </c>
      <c r="BH61" s="102">
        <f t="shared" si="3"/>
        <v>0.49457063862083922</v>
      </c>
      <c r="BI61" s="58">
        <v>443</v>
      </c>
      <c r="BJ61" s="97">
        <f t="shared" si="4"/>
        <v>871.38100000000009</v>
      </c>
      <c r="BK61" s="102">
        <f t="shared" si="5"/>
        <v>9.4479128266290804E-2</v>
      </c>
      <c r="BL61" s="103">
        <v>594</v>
      </c>
      <c r="BM61" s="97">
        <f t="shared" si="6"/>
        <v>858.33</v>
      </c>
      <c r="BN61" s="102">
        <f t="shared" si="7"/>
        <v>9.3064078933102035E-2</v>
      </c>
      <c r="BO61" s="58">
        <v>668</v>
      </c>
      <c r="BP61" s="97">
        <f t="shared" si="8"/>
        <v>1374.7439999999999</v>
      </c>
      <c r="BQ61" s="102">
        <f t="shared" si="9"/>
        <v>0.14905605551339043</v>
      </c>
      <c r="BR61" s="58">
        <v>10.8</v>
      </c>
      <c r="BS61" s="105">
        <f t="shared" si="10"/>
        <v>17.9712</v>
      </c>
      <c r="BT61" s="102">
        <f t="shared" si="11"/>
        <v>1.1709855795294373E-3</v>
      </c>
      <c r="BU61" s="60">
        <v>4.18</v>
      </c>
      <c r="BV61" s="59">
        <v>4.41</v>
      </c>
      <c r="BW61" s="66">
        <v>133</v>
      </c>
      <c r="BX61" s="117">
        <f t="shared" si="32"/>
        <v>124492.054</v>
      </c>
      <c r="BY61" s="118">
        <f t="shared" si="33"/>
        <v>0.82994702666666664</v>
      </c>
      <c r="BZ61" s="121">
        <v>43.3</v>
      </c>
      <c r="CA61" s="57"/>
      <c r="CB61" s="60">
        <v>6.12</v>
      </c>
      <c r="CC61" s="129">
        <v>7108</v>
      </c>
      <c r="CD61" s="77">
        <f t="shared" si="34"/>
        <v>6474.174411933448</v>
      </c>
      <c r="CE61" s="77">
        <f t="shared" si="12"/>
        <v>22659</v>
      </c>
      <c r="CF61" s="77">
        <f t="shared" si="35"/>
        <v>13498</v>
      </c>
      <c r="CG61" s="77">
        <f t="shared" si="36"/>
        <v>562.41666666666663</v>
      </c>
      <c r="CH61" s="77">
        <f t="shared" si="13"/>
        <v>9161</v>
      </c>
      <c r="CI61" s="130">
        <f t="shared" si="37"/>
        <v>381.70833333333331</v>
      </c>
      <c r="CJ61" s="67">
        <v>3772</v>
      </c>
      <c r="CK61" s="136"/>
      <c r="CL61" s="60">
        <v>7.47</v>
      </c>
      <c r="CM61" s="58">
        <v>2796</v>
      </c>
      <c r="CN61" s="137"/>
      <c r="CO61" s="138">
        <v>3447</v>
      </c>
      <c r="CP61" s="58">
        <v>5754</v>
      </c>
      <c r="CQ61" s="60">
        <v>16.7</v>
      </c>
      <c r="CR61" s="60">
        <v>30.3</v>
      </c>
      <c r="CS61" s="58">
        <v>4167</v>
      </c>
      <c r="CT61" s="141">
        <f t="shared" si="86"/>
        <v>0.30034437148719334</v>
      </c>
      <c r="CU61" s="142">
        <f t="shared" si="38"/>
        <v>1.3324496288441146</v>
      </c>
      <c r="CV61" s="142">
        <f t="shared" si="39"/>
        <v>4.8588511503806142</v>
      </c>
      <c r="CW61" s="118">
        <f t="shared" si="40"/>
        <v>0.8098085250634357</v>
      </c>
      <c r="CX61" s="143">
        <f t="shared" si="87"/>
        <v>24420.585881812967</v>
      </c>
      <c r="CY61" s="144">
        <f t="shared" si="88"/>
        <v>0.56813026308863335</v>
      </c>
      <c r="CZ61" s="145">
        <f t="shared" si="89"/>
        <v>20723.951969989848</v>
      </c>
      <c r="DA61" s="146">
        <f t="shared" si="90"/>
        <v>0.69684484441071237</v>
      </c>
      <c r="DB61" s="67">
        <v>3781</v>
      </c>
      <c r="DC61" s="75"/>
      <c r="DD61" s="59">
        <v>7.29</v>
      </c>
      <c r="DE61" s="58">
        <v>2808</v>
      </c>
      <c r="DF61" s="58"/>
      <c r="DG61" s="58">
        <v>3856</v>
      </c>
      <c r="DH61" s="58">
        <v>6498</v>
      </c>
      <c r="DI61" s="60">
        <v>16.7</v>
      </c>
      <c r="DJ61" s="60">
        <v>30.7</v>
      </c>
      <c r="DK61" s="58">
        <v>6018</v>
      </c>
      <c r="DL61" s="141">
        <f t="shared" si="41"/>
        <v>0.43414258128546629</v>
      </c>
      <c r="DM61" s="142">
        <f t="shared" si="42"/>
        <v>1.329277968791325</v>
      </c>
      <c r="DN61" s="142">
        <f t="shared" si="43"/>
        <v>4.8704443795305146</v>
      </c>
      <c r="DO61" s="118">
        <f t="shared" si="14"/>
        <v>0.81174072992175239</v>
      </c>
      <c r="DP61" s="143">
        <f t="shared" si="44"/>
        <v>24478.853451520368</v>
      </c>
      <c r="DQ61" s="144">
        <f t="shared" si="45"/>
        <v>0.56627674490446434</v>
      </c>
      <c r="DR61" s="145">
        <f t="shared" si="46"/>
        <v>20773.39936334348</v>
      </c>
      <c r="DS61" s="146">
        <f t="shared" si="47"/>
        <v>0.69554374932234631</v>
      </c>
      <c r="DT61" s="58">
        <v>3768</v>
      </c>
      <c r="DU61" s="75"/>
      <c r="DV61" s="59">
        <v>7.27</v>
      </c>
      <c r="DW61" s="58">
        <v>2672</v>
      </c>
      <c r="DX61" s="58"/>
      <c r="DY61" s="58">
        <v>3399</v>
      </c>
      <c r="DZ61" s="58">
        <v>6596</v>
      </c>
      <c r="EA61" s="75">
        <v>15.7</v>
      </c>
      <c r="EB61" s="60">
        <v>31.5</v>
      </c>
      <c r="EC61" s="58">
        <v>8559</v>
      </c>
      <c r="ED61" s="141">
        <f t="shared" si="80"/>
        <v>0.59742046765591239</v>
      </c>
      <c r="EE61" s="142">
        <f t="shared" si="48"/>
        <v>1.3338641188959661</v>
      </c>
      <c r="EF61" s="142">
        <f t="shared" si="91"/>
        <v>4.8536986040917691</v>
      </c>
      <c r="EG61" s="118">
        <f t="shared" si="15"/>
        <v>0.80894976734862822</v>
      </c>
      <c r="EH61" s="143">
        <f t="shared" si="81"/>
        <v>24394.689184165232</v>
      </c>
      <c r="EI61" s="144">
        <f t="shared" si="82"/>
        <v>0.58728328432504595</v>
      </c>
      <c r="EJ61" s="145">
        <f t="shared" si="83"/>
        <v>20701.975350721568</v>
      </c>
      <c r="EK61" s="146">
        <f t="shared" si="84"/>
        <v>0.71028949365716143</v>
      </c>
      <c r="EL61" s="67">
        <v>3764</v>
      </c>
      <c r="EM61" s="136"/>
      <c r="EN61" s="60">
        <v>7.53</v>
      </c>
      <c r="EO61" s="58">
        <v>2831</v>
      </c>
      <c r="EP61" s="137"/>
      <c r="EQ61" s="138">
        <v>3507</v>
      </c>
      <c r="ER61" s="58">
        <v>4338</v>
      </c>
      <c r="ES61" s="60">
        <v>16</v>
      </c>
      <c r="ET61" s="60">
        <v>34.700000000000003</v>
      </c>
      <c r="EU61" s="58">
        <v>5143</v>
      </c>
      <c r="EV61" s="141">
        <f t="shared" si="50"/>
        <v>0.37504808006679152</v>
      </c>
      <c r="EW61" s="142">
        <f t="shared" si="51"/>
        <v>1.3352816153028693</v>
      </c>
      <c r="EX61" s="142">
        <f t="shared" si="52"/>
        <v>4.8485460578029249</v>
      </c>
      <c r="EY61" s="118">
        <f t="shared" si="16"/>
        <v>0.80809100963382086</v>
      </c>
      <c r="EZ61" s="143">
        <f t="shared" si="53"/>
        <v>24368.792486517501</v>
      </c>
      <c r="FA61" s="144">
        <f t="shared" si="54"/>
        <v>0.56272416838480721</v>
      </c>
      <c r="FB61" s="145">
        <f t="shared" si="55"/>
        <v>20679.998731453285</v>
      </c>
      <c r="FC61" s="146">
        <f t="shared" si="56"/>
        <v>0.69304998373631133</v>
      </c>
      <c r="FD61" s="67">
        <v>3787</v>
      </c>
      <c r="FE61" s="136"/>
      <c r="FF61" s="60">
        <v>7.23</v>
      </c>
      <c r="FG61" s="58">
        <v>2561</v>
      </c>
      <c r="FH61" s="137"/>
      <c r="FI61" s="138">
        <v>4063</v>
      </c>
      <c r="FJ61" s="58">
        <v>7344</v>
      </c>
      <c r="FK61" s="60">
        <v>18.600000000000001</v>
      </c>
      <c r="FL61" s="60">
        <v>34.700000000000003</v>
      </c>
      <c r="FM61" s="58">
        <v>6220</v>
      </c>
      <c r="FN61" s="141">
        <f t="shared" si="57"/>
        <v>0.41972600197809867</v>
      </c>
      <c r="FO61" s="142">
        <f t="shared" si="58"/>
        <v>1.3271719038817005</v>
      </c>
      <c r="FP61" s="142">
        <f t="shared" si="59"/>
        <v>4.8781731989637818</v>
      </c>
      <c r="FQ61" s="118">
        <f t="shared" si="17"/>
        <v>0.81302886649396366</v>
      </c>
      <c r="FR61" s="143">
        <f t="shared" si="60"/>
        <v>24517.698497991969</v>
      </c>
      <c r="FS61" s="144">
        <f t="shared" si="61"/>
        <v>0.60442832752860876</v>
      </c>
      <c r="FT61" s="145">
        <f t="shared" si="62"/>
        <v>20806.364292245904</v>
      </c>
      <c r="FU61" s="146">
        <f t="shared" si="63"/>
        <v>0.72232462322454727</v>
      </c>
      <c r="FV61" s="67">
        <v>3787</v>
      </c>
      <c r="FW61" s="160"/>
      <c r="FX61" s="60">
        <v>7.58</v>
      </c>
      <c r="FY61" s="58">
        <v>2550</v>
      </c>
      <c r="FZ61" s="137"/>
      <c r="GA61" s="138">
        <v>3241</v>
      </c>
      <c r="GB61" s="58">
        <v>6170</v>
      </c>
      <c r="GC61" s="60">
        <v>17.7</v>
      </c>
      <c r="GD61" s="60">
        <v>32.299999999999997</v>
      </c>
      <c r="GE61" s="58">
        <v>6670</v>
      </c>
      <c r="GF61" s="141">
        <f t="shared" si="64"/>
        <v>0.44883036126108583</v>
      </c>
      <c r="GG61" s="142">
        <f t="shared" si="65"/>
        <v>1.3271719038817005</v>
      </c>
      <c r="GH61" s="142">
        <f t="shared" si="66"/>
        <v>4.8781731989637818</v>
      </c>
      <c r="GI61" s="118">
        <f t="shared" si="18"/>
        <v>0.81302886649396366</v>
      </c>
      <c r="GJ61" s="143">
        <f t="shared" si="67"/>
        <v>24517.698497991969</v>
      </c>
      <c r="GK61" s="144">
        <f t="shared" si="68"/>
        <v>0.60612738586409698</v>
      </c>
      <c r="GL61" s="145">
        <f t="shared" si="69"/>
        <v>20806.364292245904</v>
      </c>
      <c r="GM61" s="146">
        <f t="shared" si="70"/>
        <v>0.72351729372221618</v>
      </c>
      <c r="GN61" s="167">
        <v>2424</v>
      </c>
      <c r="GO61" s="97">
        <f t="shared" si="19"/>
        <v>2702.8066993247717</v>
      </c>
      <c r="GP61" s="58"/>
      <c r="GQ61" s="58"/>
      <c r="GR61" s="102">
        <f t="shared" si="20"/>
        <v>1</v>
      </c>
      <c r="GS61" s="58"/>
      <c r="GT61" s="102">
        <f t="shared" si="21"/>
        <v>1</v>
      </c>
      <c r="GU61" s="58"/>
      <c r="GV61" s="102"/>
      <c r="GW61" s="170"/>
      <c r="GX61" s="102"/>
      <c r="GY61" s="170"/>
      <c r="GZ61" s="102"/>
      <c r="HA61" s="102"/>
      <c r="HB61" s="102"/>
      <c r="HC61" s="102"/>
      <c r="HD61" s="102"/>
      <c r="HE61" s="177"/>
      <c r="HF61" s="178"/>
      <c r="HG61" s="102"/>
      <c r="HH61" s="177"/>
      <c r="HI61" s="67">
        <v>4046</v>
      </c>
      <c r="HJ61" s="58">
        <v>4006</v>
      </c>
      <c r="HK61" s="58">
        <v>5166</v>
      </c>
      <c r="HL61" s="77">
        <f t="shared" si="76"/>
        <v>621</v>
      </c>
      <c r="HM61" s="77">
        <f t="shared" si="71"/>
        <v>11429.883</v>
      </c>
      <c r="HN61" s="60"/>
      <c r="HO61" s="60"/>
      <c r="HP61" s="58">
        <v>1266</v>
      </c>
      <c r="HQ61" s="136"/>
      <c r="HR61" s="136"/>
      <c r="HS61" s="136"/>
      <c r="HT61" s="58">
        <v>3324</v>
      </c>
      <c r="HU61" s="58">
        <v>2612</v>
      </c>
      <c r="HV61" s="136"/>
      <c r="HW61" s="136"/>
      <c r="HX61" s="136"/>
      <c r="HY61" s="136"/>
      <c r="HZ61" s="193">
        <v>96</v>
      </c>
      <c r="IA61" s="60"/>
      <c r="IB61" s="194">
        <v>254</v>
      </c>
      <c r="IC61" s="195"/>
      <c r="ID61" s="195">
        <v>296</v>
      </c>
      <c r="IE61" s="196">
        <v>1.93</v>
      </c>
      <c r="IF61" s="196">
        <v>0.86</v>
      </c>
      <c r="IG61" s="196">
        <v>1.0900000000000001</v>
      </c>
      <c r="IH61" s="97">
        <f t="shared" si="72"/>
        <v>33505.337999999996</v>
      </c>
      <c r="II61" s="97">
        <f t="shared" si="77"/>
        <v>2884.6896023399954</v>
      </c>
      <c r="IJ61" s="202">
        <f t="shared" si="78"/>
        <v>1.416530915787237</v>
      </c>
      <c r="IK61" s="202">
        <f t="shared" si="85"/>
        <v>2.0364466247719197</v>
      </c>
      <c r="IL61" s="202">
        <f t="shared" si="22"/>
        <v>0.65016252128401431</v>
      </c>
      <c r="IM61" s="205"/>
      <c r="IN61" s="204">
        <f t="shared" si="23"/>
        <v>0.8952145214521452</v>
      </c>
      <c r="IO61" s="136"/>
      <c r="IP61" s="136"/>
      <c r="IQ61" s="58">
        <v>1082</v>
      </c>
      <c r="IR61" s="58"/>
      <c r="IS61" s="60"/>
      <c r="IT61" s="60"/>
      <c r="IU61" s="60"/>
      <c r="IV61" s="60"/>
      <c r="IW61" s="193">
        <v>0.3</v>
      </c>
      <c r="IX61" s="193"/>
      <c r="IY61" s="59">
        <v>8.2100000000000009</v>
      </c>
      <c r="IZ61" s="60">
        <v>172</v>
      </c>
      <c r="JA61" s="60">
        <v>2.13</v>
      </c>
      <c r="JB61" s="60">
        <v>1.55</v>
      </c>
      <c r="JC61" s="60">
        <v>183</v>
      </c>
      <c r="JD61" s="97">
        <f t="shared" si="24"/>
        <v>3525.2660000000001</v>
      </c>
      <c r="JE61" s="210">
        <f t="shared" si="93"/>
        <v>0.80697456589091432</v>
      </c>
      <c r="JF61" s="210">
        <f t="shared" si="25"/>
        <v>0.31475589285714284</v>
      </c>
      <c r="JG61" s="211">
        <f t="shared" si="26"/>
        <v>7.7924736710497808E-2</v>
      </c>
      <c r="JH61" s="205"/>
      <c r="JI61" s="205">
        <f t="shared" si="27"/>
        <v>0.32283464566929132</v>
      </c>
      <c r="JJ61" s="215">
        <f t="shared" si="75"/>
        <v>2.469151880188833</v>
      </c>
      <c r="JK61" s="205">
        <f t="shared" si="28"/>
        <v>0.98135097040008679</v>
      </c>
      <c r="JL61" s="58">
        <v>15377</v>
      </c>
      <c r="JM61" s="216">
        <v>8.86</v>
      </c>
      <c r="JN61" s="217">
        <v>63</v>
      </c>
      <c r="JO61" s="216">
        <v>1.29</v>
      </c>
      <c r="JP61" s="216">
        <v>1.39</v>
      </c>
      <c r="JQ61" s="216">
        <v>0.94</v>
      </c>
      <c r="JR61" s="217">
        <v>224</v>
      </c>
      <c r="JS61" s="216">
        <v>0.51</v>
      </c>
      <c r="JT61" s="223"/>
    </row>
    <row r="62" spans="1:280" s="25" customFormat="1" ht="15" customHeight="1">
      <c r="A62" s="50">
        <v>43479</v>
      </c>
      <c r="B62" s="51">
        <v>240</v>
      </c>
      <c r="C62" s="52">
        <v>240</v>
      </c>
      <c r="D62" s="53">
        <v>42135</v>
      </c>
      <c r="E62" s="48">
        <v>2.46</v>
      </c>
      <c r="F62" s="53">
        <v>391</v>
      </c>
      <c r="G62" s="52">
        <v>13.8</v>
      </c>
      <c r="H62" s="52">
        <v>8.8800000000000008</v>
      </c>
      <c r="I62" s="61">
        <v>47.1</v>
      </c>
      <c r="J62" s="64"/>
      <c r="K62" s="53">
        <v>1367</v>
      </c>
      <c r="L62" s="48">
        <v>5.63</v>
      </c>
      <c r="M62" s="53">
        <v>9420</v>
      </c>
      <c r="N62" s="53">
        <v>3596</v>
      </c>
      <c r="O62" s="65">
        <v>4.12</v>
      </c>
      <c r="P62" s="65">
        <v>2.56</v>
      </c>
      <c r="Q62" s="74"/>
      <c r="R62" s="70">
        <v>20.7</v>
      </c>
      <c r="S62" s="64">
        <v>8407</v>
      </c>
      <c r="T62" s="53">
        <v>7340</v>
      </c>
      <c r="U62" s="52"/>
      <c r="V62" s="52"/>
      <c r="W62" s="52"/>
      <c r="X62" s="52"/>
      <c r="Y62" s="53">
        <v>12</v>
      </c>
      <c r="Z62" s="53">
        <v>20272</v>
      </c>
      <c r="AA62" s="52"/>
      <c r="AB62" s="52"/>
      <c r="AC62" s="77">
        <f t="shared" si="29"/>
        <v>8419</v>
      </c>
      <c r="AD62" s="52"/>
      <c r="AE62" s="52"/>
      <c r="AF62" s="52"/>
      <c r="AG62" s="52"/>
      <c r="AH62" s="61"/>
      <c r="AI62" s="79"/>
      <c r="AJ62" s="52"/>
      <c r="AK62" s="52"/>
      <c r="AL62" s="48">
        <v>9.0399999999999991</v>
      </c>
      <c r="AM62" s="53">
        <v>129600</v>
      </c>
      <c r="AN62" s="52">
        <v>3.43</v>
      </c>
      <c r="AO62" s="52">
        <v>0.42</v>
      </c>
      <c r="AP62" s="53">
        <v>2980</v>
      </c>
      <c r="AQ62" s="83"/>
      <c r="AR62" s="86">
        <f t="shared" si="30"/>
        <v>13471</v>
      </c>
      <c r="AS62" s="53"/>
      <c r="AT62" s="87">
        <v>13471</v>
      </c>
      <c r="AU62" s="53">
        <f t="shared" si="92"/>
        <v>13090</v>
      </c>
      <c r="AV62" s="53">
        <v>127</v>
      </c>
      <c r="AW62" s="53">
        <v>127</v>
      </c>
      <c r="AX62" s="53">
        <v>127</v>
      </c>
      <c r="AY62" s="95">
        <v>0</v>
      </c>
      <c r="AZ62" s="96">
        <v>4.93</v>
      </c>
      <c r="BA62" s="53">
        <v>4478</v>
      </c>
      <c r="BB62" s="52">
        <v>62</v>
      </c>
      <c r="BC62" s="53">
        <v>10140</v>
      </c>
      <c r="BD62" s="97">
        <f t="shared" si="0"/>
        <v>8047.893</v>
      </c>
      <c r="BE62" s="102">
        <f t="shared" si="1"/>
        <v>0.79367781065088761</v>
      </c>
      <c r="BF62" s="53">
        <v>4465</v>
      </c>
      <c r="BG62" s="97">
        <f t="shared" si="2"/>
        <v>4764.1549999999997</v>
      </c>
      <c r="BH62" s="102">
        <f t="shared" si="3"/>
        <v>0.46983777120315579</v>
      </c>
      <c r="BI62" s="53">
        <v>489</v>
      </c>
      <c r="BJ62" s="97">
        <f t="shared" si="4"/>
        <v>961.86300000000006</v>
      </c>
      <c r="BK62" s="102">
        <f t="shared" si="5"/>
        <v>9.4858284023668651E-2</v>
      </c>
      <c r="BL62" s="103">
        <v>573</v>
      </c>
      <c r="BM62" s="97">
        <f t="shared" si="6"/>
        <v>827.98500000000001</v>
      </c>
      <c r="BN62" s="102">
        <f t="shared" si="7"/>
        <v>8.165532544378698E-2</v>
      </c>
      <c r="BO62" s="53">
        <v>717</v>
      </c>
      <c r="BP62" s="97">
        <f t="shared" si="8"/>
        <v>1475.5859999999998</v>
      </c>
      <c r="BQ62" s="102">
        <f t="shared" si="9"/>
        <v>0.14552130177514791</v>
      </c>
      <c r="BR62" s="53">
        <v>11</v>
      </c>
      <c r="BS62" s="105">
        <f t="shared" si="10"/>
        <v>18.303999999999998</v>
      </c>
      <c r="BT62" s="102">
        <f t="shared" si="11"/>
        <v>1.0848126232741618E-3</v>
      </c>
      <c r="BU62" s="52">
        <v>6.68</v>
      </c>
      <c r="BV62" s="48">
        <v>7.17</v>
      </c>
      <c r="BW62" s="61">
        <v>149</v>
      </c>
      <c r="BX62" s="117">
        <f t="shared" si="32"/>
        <v>132732.6</v>
      </c>
      <c r="BY62" s="118">
        <f t="shared" si="33"/>
        <v>0.884884</v>
      </c>
      <c r="BZ62" s="120">
        <v>37.799999999999997</v>
      </c>
      <c r="CA62" s="51"/>
      <c r="CB62" s="52">
        <v>6.73</v>
      </c>
      <c r="CC62" s="129">
        <v>6207</v>
      </c>
      <c r="CD62" s="77">
        <f t="shared" si="34"/>
        <v>7096.2755808092379</v>
      </c>
      <c r="CE62" s="77">
        <f t="shared" si="12"/>
        <v>21823</v>
      </c>
      <c r="CF62" s="77">
        <f t="shared" si="35"/>
        <v>13090</v>
      </c>
      <c r="CG62" s="77">
        <f t="shared" si="36"/>
        <v>545.41666666666663</v>
      </c>
      <c r="CH62" s="77">
        <f t="shared" si="13"/>
        <v>8733</v>
      </c>
      <c r="CI62" s="130">
        <f t="shared" si="37"/>
        <v>363.875</v>
      </c>
      <c r="CJ62" s="64">
        <v>3629</v>
      </c>
      <c r="CK62" s="56"/>
      <c r="CL62" s="52">
        <v>7.75</v>
      </c>
      <c r="CM62" s="53">
        <v>2420</v>
      </c>
      <c r="CN62" s="134"/>
      <c r="CO62" s="135">
        <v>3253</v>
      </c>
      <c r="CP62" s="53">
        <v>6362</v>
      </c>
      <c r="CQ62" s="52">
        <v>16.100000000000001</v>
      </c>
      <c r="CR62" s="52">
        <v>34.6</v>
      </c>
      <c r="CS62" s="53">
        <v>4480</v>
      </c>
      <c r="CT62" s="141">
        <f t="shared" si="86"/>
        <v>0.26399211100543502</v>
      </c>
      <c r="CU62" s="142">
        <f t="shared" si="38"/>
        <v>1.3849545329291817</v>
      </c>
      <c r="CV62" s="142">
        <f t="shared" si="39"/>
        <v>5.123832885546503</v>
      </c>
      <c r="CW62" s="118">
        <f t="shared" si="40"/>
        <v>0.85397214759108386</v>
      </c>
      <c r="CX62" s="143">
        <f t="shared" si="87"/>
        <v>25752.384082756726</v>
      </c>
      <c r="CY62" s="144">
        <f t="shared" si="88"/>
        <v>0.65897603997447485</v>
      </c>
      <c r="CZ62" s="145">
        <f t="shared" si="89"/>
        <v>22072.428419557353</v>
      </c>
      <c r="DA62" s="146">
        <f t="shared" si="90"/>
        <v>0.76134122287968442</v>
      </c>
      <c r="DB62" s="64">
        <v>3640</v>
      </c>
      <c r="DC62" s="152"/>
      <c r="DD62" s="48">
        <v>7.67</v>
      </c>
      <c r="DE62" s="53">
        <v>2336</v>
      </c>
      <c r="DF62" s="153"/>
      <c r="DG62" s="53">
        <v>3275</v>
      </c>
      <c r="DH62" s="53">
        <v>6404</v>
      </c>
      <c r="DI62" s="52">
        <v>16</v>
      </c>
      <c r="DJ62" s="52">
        <v>34.9</v>
      </c>
      <c r="DK62" s="53">
        <v>6584</v>
      </c>
      <c r="DL62" s="141">
        <f t="shared" si="41"/>
        <v>0.3799761543393077</v>
      </c>
      <c r="DM62" s="142">
        <f t="shared" si="42"/>
        <v>1.3807692307692307</v>
      </c>
      <c r="DN62" s="142">
        <f t="shared" si="43"/>
        <v>5.1393639303910916</v>
      </c>
      <c r="DO62" s="118">
        <f t="shared" si="14"/>
        <v>0.85656065506518198</v>
      </c>
      <c r="DP62" s="143">
        <f t="shared" si="44"/>
        <v>25830.443114145626</v>
      </c>
      <c r="DQ62" s="144">
        <f t="shared" si="45"/>
        <v>0.670813235281146</v>
      </c>
      <c r="DR62" s="145">
        <f t="shared" si="46"/>
        <v>22139.332997296431</v>
      </c>
      <c r="DS62" s="146">
        <f t="shared" si="47"/>
        <v>0.76962524654832354</v>
      </c>
      <c r="DT62" s="53">
        <v>3642</v>
      </c>
      <c r="DU62" s="74"/>
      <c r="DV62" s="157">
        <v>7.75</v>
      </c>
      <c r="DW62" s="153">
        <v>2378</v>
      </c>
      <c r="DX62" s="53"/>
      <c r="DY62" s="153">
        <v>3244</v>
      </c>
      <c r="DZ62" s="153">
        <v>6200</v>
      </c>
      <c r="EA62" s="152">
        <v>15.4</v>
      </c>
      <c r="EB62" s="128">
        <v>35.700000000000003</v>
      </c>
      <c r="EC62" s="53">
        <v>9004</v>
      </c>
      <c r="ED62" s="141">
        <f t="shared" si="80"/>
        <v>0.52397702132519575</v>
      </c>
      <c r="EE62" s="142">
        <f t="shared" si="48"/>
        <v>1.3800109829763867</v>
      </c>
      <c r="EF62" s="142">
        <f t="shared" si="91"/>
        <v>5.1421877567264715</v>
      </c>
      <c r="EG62" s="118">
        <f t="shared" si="15"/>
        <v>0.85703129278774526</v>
      </c>
      <c r="EH62" s="143">
        <f t="shared" si="81"/>
        <v>25844.635665307247</v>
      </c>
      <c r="EI62" s="144">
        <f t="shared" si="82"/>
        <v>0.66489463762781043</v>
      </c>
      <c r="EJ62" s="145">
        <f t="shared" si="83"/>
        <v>22151.497465976263</v>
      </c>
      <c r="EK62" s="146">
        <f t="shared" si="84"/>
        <v>0.76548323471400392</v>
      </c>
      <c r="EL62" s="64">
        <v>3642</v>
      </c>
      <c r="EM62" s="56"/>
      <c r="EN62" s="52">
        <v>7.69</v>
      </c>
      <c r="EO62" s="53">
        <v>2559</v>
      </c>
      <c r="EP62" s="134"/>
      <c r="EQ62" s="135">
        <v>3269</v>
      </c>
      <c r="ER62" s="53">
        <v>6536</v>
      </c>
      <c r="ES62" s="52">
        <v>15.5</v>
      </c>
      <c r="ET62" s="52">
        <v>32.9</v>
      </c>
      <c r="EU62" s="53">
        <v>5496</v>
      </c>
      <c r="EV62" s="141">
        <f t="shared" si="50"/>
        <v>0.33259186678050523</v>
      </c>
      <c r="EW62" s="142">
        <f t="shared" si="51"/>
        <v>1.3800109829763867</v>
      </c>
      <c r="EX62" s="142">
        <f t="shared" si="52"/>
        <v>5.1421877567264715</v>
      </c>
      <c r="EY62" s="118">
        <f t="shared" si="16"/>
        <v>0.85703129278774526</v>
      </c>
      <c r="EZ62" s="143">
        <f t="shared" si="53"/>
        <v>25844.635665307247</v>
      </c>
      <c r="FA62" s="144">
        <f t="shared" si="54"/>
        <v>0.63938830012176906</v>
      </c>
      <c r="FB62" s="145">
        <f t="shared" si="55"/>
        <v>22151.497465976263</v>
      </c>
      <c r="FC62" s="146">
        <f t="shared" si="56"/>
        <v>0.74763313609467463</v>
      </c>
      <c r="FD62" s="64">
        <v>3635</v>
      </c>
      <c r="FE62" s="56"/>
      <c r="FF62" s="52">
        <v>7.73</v>
      </c>
      <c r="FG62" s="53">
        <v>2323</v>
      </c>
      <c r="FH62" s="134"/>
      <c r="FI62" s="135">
        <v>3246</v>
      </c>
      <c r="FJ62" s="53">
        <v>7054</v>
      </c>
      <c r="FK62" s="52">
        <v>17</v>
      </c>
      <c r="FL62" s="52">
        <v>36.200000000000003</v>
      </c>
      <c r="FM62" s="53">
        <v>6703</v>
      </c>
      <c r="FN62" s="141">
        <f t="shared" si="57"/>
        <v>0.38632098125731845</v>
      </c>
      <c r="FO62" s="142">
        <f t="shared" si="58"/>
        <v>1.3826685006877579</v>
      </c>
      <c r="FP62" s="142">
        <f t="shared" si="59"/>
        <v>5.1323043645526418</v>
      </c>
      <c r="FQ62" s="118">
        <f t="shared" si="17"/>
        <v>0.8553840607587736</v>
      </c>
      <c r="FR62" s="143">
        <f t="shared" si="60"/>
        <v>25794.961736241577</v>
      </c>
      <c r="FS62" s="144">
        <f t="shared" si="61"/>
        <v>0.67264518217384506</v>
      </c>
      <c r="FT62" s="145">
        <f t="shared" si="62"/>
        <v>22108.921825596848</v>
      </c>
      <c r="FU62" s="146">
        <f t="shared" si="63"/>
        <v>0.77090729783037482</v>
      </c>
      <c r="FV62" s="64">
        <v>3635</v>
      </c>
      <c r="FW62" s="73"/>
      <c r="FX62" s="52">
        <v>7.7</v>
      </c>
      <c r="FY62" s="53">
        <v>2383</v>
      </c>
      <c r="FZ62" s="134"/>
      <c r="GA62" s="135">
        <v>3298</v>
      </c>
      <c r="GB62" s="53">
        <v>6916</v>
      </c>
      <c r="GC62" s="52">
        <v>16.899999999999999</v>
      </c>
      <c r="GD62" s="52">
        <v>40.4</v>
      </c>
      <c r="GE62" s="53">
        <v>7280</v>
      </c>
      <c r="GF62" s="141">
        <f t="shared" si="64"/>
        <v>0.42491702369183459</v>
      </c>
      <c r="GG62" s="142">
        <f t="shared" si="65"/>
        <v>1.3826685006877579</v>
      </c>
      <c r="GH62" s="142">
        <f t="shared" si="66"/>
        <v>5.1323043645526418</v>
      </c>
      <c r="GI62" s="118">
        <f t="shared" si="18"/>
        <v>0.8553840607587736</v>
      </c>
      <c r="GJ62" s="143">
        <f t="shared" si="67"/>
        <v>25794.961736241577</v>
      </c>
      <c r="GK62" s="144">
        <f t="shared" si="68"/>
        <v>0.66419004266907988</v>
      </c>
      <c r="GL62" s="145">
        <f t="shared" si="69"/>
        <v>22108.921825596848</v>
      </c>
      <c r="GM62" s="146">
        <f t="shared" si="70"/>
        <v>0.76499013806706118</v>
      </c>
      <c r="GN62" s="166">
        <v>2534</v>
      </c>
      <c r="GO62" s="97">
        <f t="shared" si="19"/>
        <v>2399.8572148650505</v>
      </c>
      <c r="GP62" s="53"/>
      <c r="GQ62" s="53"/>
      <c r="GR62" s="102">
        <f t="shared" si="20"/>
        <v>1</v>
      </c>
      <c r="GS62" s="53"/>
      <c r="GT62" s="102">
        <f t="shared" si="21"/>
        <v>1</v>
      </c>
      <c r="GU62" s="53"/>
      <c r="GV62" s="102"/>
      <c r="GW62" s="170"/>
      <c r="GX62" s="102"/>
      <c r="GY62" s="170"/>
      <c r="GZ62" s="102"/>
      <c r="HA62" s="102"/>
      <c r="HB62" s="102"/>
      <c r="HC62" s="102"/>
      <c r="HD62" s="102"/>
      <c r="HE62" s="177"/>
      <c r="HF62" s="178"/>
      <c r="HG62" s="102"/>
      <c r="HH62" s="177"/>
      <c r="HI62" s="64">
        <v>4684</v>
      </c>
      <c r="HJ62" s="53">
        <v>4488</v>
      </c>
      <c r="HK62" s="53"/>
      <c r="HL62" s="77">
        <f t="shared" si="76"/>
        <v>621</v>
      </c>
      <c r="HM62" s="77">
        <f t="shared" si="71"/>
        <v>13975.74</v>
      </c>
      <c r="HN62" s="52"/>
      <c r="HO62" s="183"/>
      <c r="HP62" s="53">
        <v>927</v>
      </c>
      <c r="HQ62" s="186"/>
      <c r="HR62" s="186"/>
      <c r="HS62" s="186"/>
      <c r="HT62" s="53">
        <v>3904</v>
      </c>
      <c r="HU62" s="153">
        <v>4130</v>
      </c>
      <c r="HV62" s="186"/>
      <c r="HW62" s="186"/>
      <c r="HX62" s="186"/>
      <c r="HY62" s="186"/>
      <c r="HZ62" s="189">
        <v>98</v>
      </c>
      <c r="IA62" s="128"/>
      <c r="IB62" s="190">
        <v>248</v>
      </c>
      <c r="IC62" s="191"/>
      <c r="ID62" s="191"/>
      <c r="IE62" s="192"/>
      <c r="IF62" s="192"/>
      <c r="IG62" s="192"/>
      <c r="IH62" s="97">
        <f t="shared" si="72"/>
        <v>33745.726999999999</v>
      </c>
      <c r="II62" s="97">
        <f t="shared" si="77"/>
        <v>3143.7263995412518</v>
      </c>
      <c r="IJ62" s="202">
        <f t="shared" si="78"/>
        <v>1.458682809423091</v>
      </c>
      <c r="IK62" s="202">
        <f t="shared" si="85"/>
        <v>2.1551816332055052</v>
      </c>
      <c r="IL62" s="202">
        <f t="shared" si="22"/>
        <v>0.57886695617291328</v>
      </c>
      <c r="IM62" s="203"/>
      <c r="IN62" s="204">
        <f t="shared" si="23"/>
        <v>0.90213101815311758</v>
      </c>
      <c r="IO62" s="186"/>
      <c r="IP62" s="186"/>
      <c r="IQ62" s="153">
        <v>1403</v>
      </c>
      <c r="IR62" s="153"/>
      <c r="IS62" s="128"/>
      <c r="IT62" s="128"/>
      <c r="IU62" s="128"/>
      <c r="IV62" s="128"/>
      <c r="IW62" s="189">
        <v>0.54</v>
      </c>
      <c r="IX62" s="189"/>
      <c r="IY62" s="48"/>
      <c r="IZ62" s="52">
        <v>164</v>
      </c>
      <c r="JA62" s="128"/>
      <c r="JB62" s="128"/>
      <c r="JC62" s="128"/>
      <c r="JD62" s="97">
        <f t="shared" si="24"/>
        <v>3340.808</v>
      </c>
      <c r="JE62" s="210">
        <f t="shared" si="93"/>
        <v>0.83141563358325288</v>
      </c>
      <c r="JF62" s="210">
        <f t="shared" si="25"/>
        <v>0.29828642857142856</v>
      </c>
      <c r="JG62" s="210">
        <f t="shared" si="26"/>
        <v>6.1614340546041528E-2</v>
      </c>
      <c r="JH62" s="203"/>
      <c r="JI62" s="203">
        <f t="shared" si="27"/>
        <v>0.33870967741935487</v>
      </c>
      <c r="JJ62" s="212">
        <f t="shared" si="75"/>
        <v>2.469151880188833</v>
      </c>
      <c r="JK62" s="203">
        <f t="shared" si="28"/>
        <v>0.98382642998027614</v>
      </c>
      <c r="JL62" s="53">
        <v>15348</v>
      </c>
      <c r="JM62" s="213">
        <v>8.08</v>
      </c>
      <c r="JN62" s="214">
        <v>12</v>
      </c>
      <c r="JO62" s="213">
        <v>2</v>
      </c>
      <c r="JP62" s="213">
        <v>3.88</v>
      </c>
      <c r="JQ62" s="213">
        <v>0.86</v>
      </c>
      <c r="JR62" s="214">
        <v>180</v>
      </c>
      <c r="JS62" s="213">
        <v>0.51</v>
      </c>
      <c r="JT62" s="222"/>
    </row>
    <row r="63" spans="1:280" s="25" customFormat="1" ht="15" customHeight="1">
      <c r="A63" s="50">
        <v>43480</v>
      </c>
      <c r="B63" s="51">
        <v>240</v>
      </c>
      <c r="C63" s="52">
        <v>240</v>
      </c>
      <c r="D63" s="53">
        <v>39035</v>
      </c>
      <c r="E63" s="48">
        <v>6.52</v>
      </c>
      <c r="F63" s="53">
        <v>675</v>
      </c>
      <c r="G63" s="52">
        <v>8.61</v>
      </c>
      <c r="H63" s="52">
        <v>9.41</v>
      </c>
      <c r="I63" s="61">
        <v>47</v>
      </c>
      <c r="J63" s="64"/>
      <c r="K63" s="53">
        <v>1401</v>
      </c>
      <c r="L63" s="48">
        <v>5.6</v>
      </c>
      <c r="M63" s="53">
        <v>10321</v>
      </c>
      <c r="N63" s="53">
        <v>3457</v>
      </c>
      <c r="O63" s="65">
        <v>3.29</v>
      </c>
      <c r="P63" s="65">
        <v>2</v>
      </c>
      <c r="Q63" s="74">
        <v>47.4</v>
      </c>
      <c r="R63" s="70">
        <v>20.6</v>
      </c>
      <c r="S63" s="64">
        <v>8881</v>
      </c>
      <c r="T63" s="53">
        <v>7340</v>
      </c>
      <c r="U63" s="52">
        <v>5.6</v>
      </c>
      <c r="V63" s="52">
        <v>47.4</v>
      </c>
      <c r="W63" s="52">
        <v>2</v>
      </c>
      <c r="X63" s="52">
        <v>3.29</v>
      </c>
      <c r="Y63" s="53">
        <v>0</v>
      </c>
      <c r="Z63" s="53">
        <v>20272</v>
      </c>
      <c r="AA63" s="52"/>
      <c r="AB63" s="52"/>
      <c r="AC63" s="77">
        <f t="shared" si="29"/>
        <v>8881</v>
      </c>
      <c r="AD63" s="52"/>
      <c r="AE63" s="52"/>
      <c r="AF63" s="52"/>
      <c r="AG63" s="52"/>
      <c r="AH63" s="61"/>
      <c r="AI63" s="79"/>
      <c r="AJ63" s="52"/>
      <c r="AK63" s="52"/>
      <c r="AL63" s="48">
        <v>9.2100000000000009</v>
      </c>
      <c r="AM63" s="53">
        <v>142587</v>
      </c>
      <c r="AN63" s="52">
        <v>9.56</v>
      </c>
      <c r="AO63" s="52">
        <v>0.42</v>
      </c>
      <c r="AP63" s="53">
        <v>2298</v>
      </c>
      <c r="AQ63" s="83"/>
      <c r="AR63" s="86">
        <f t="shared" si="30"/>
        <v>12926</v>
      </c>
      <c r="AS63" s="53"/>
      <c r="AT63" s="87">
        <v>12926</v>
      </c>
      <c r="AU63" s="53">
        <f t="shared" si="92"/>
        <v>12686</v>
      </c>
      <c r="AV63" s="53">
        <v>0</v>
      </c>
      <c r="AW63" s="53">
        <v>240</v>
      </c>
      <c r="AX63" s="53">
        <v>0</v>
      </c>
      <c r="AY63" s="95">
        <v>0</v>
      </c>
      <c r="AZ63" s="96">
        <v>4.93</v>
      </c>
      <c r="BA63" s="53">
        <v>4478</v>
      </c>
      <c r="BB63" s="52">
        <v>62</v>
      </c>
      <c r="BC63" s="53">
        <v>11260</v>
      </c>
      <c r="BD63" s="97">
        <f t="shared" si="0"/>
        <v>9388.6839999999993</v>
      </c>
      <c r="BE63" s="102">
        <f t="shared" si="1"/>
        <v>0.83380852575488451</v>
      </c>
      <c r="BF63" s="53">
        <v>5647</v>
      </c>
      <c r="BG63" s="97">
        <f t="shared" si="2"/>
        <v>6025.3490000000002</v>
      </c>
      <c r="BH63" s="102">
        <f t="shared" si="3"/>
        <v>0.53511092362344581</v>
      </c>
      <c r="BI63" s="53">
        <v>555</v>
      </c>
      <c r="BJ63" s="97">
        <f t="shared" si="4"/>
        <v>1091.6849999999999</v>
      </c>
      <c r="BK63" s="102">
        <f t="shared" si="5"/>
        <v>9.695248667850799E-2</v>
      </c>
      <c r="BL63" s="103">
        <v>510</v>
      </c>
      <c r="BM63" s="97">
        <f t="shared" si="6"/>
        <v>736.95</v>
      </c>
      <c r="BN63" s="102">
        <f t="shared" si="7"/>
        <v>6.5448490230905862E-2</v>
      </c>
      <c r="BO63" s="53">
        <v>734</v>
      </c>
      <c r="BP63" s="97">
        <f t="shared" si="8"/>
        <v>1510.5719999999999</v>
      </c>
      <c r="BQ63" s="102">
        <f t="shared" si="9"/>
        <v>0.13415381882770869</v>
      </c>
      <c r="BR63" s="53">
        <v>14.5</v>
      </c>
      <c r="BS63" s="105">
        <f t="shared" si="10"/>
        <v>24.128</v>
      </c>
      <c r="BT63" s="102">
        <f t="shared" si="11"/>
        <v>1.2877442273534635E-3</v>
      </c>
      <c r="BU63" s="52">
        <v>6.23</v>
      </c>
      <c r="BV63" s="48">
        <v>6.92</v>
      </c>
      <c r="BW63" s="61">
        <v>161</v>
      </c>
      <c r="BX63" s="117">
        <f t="shared" si="32"/>
        <v>142844.35999999999</v>
      </c>
      <c r="BY63" s="118">
        <f t="shared" si="33"/>
        <v>0.95229573333333328</v>
      </c>
      <c r="BZ63" s="120">
        <v>38.700000000000003</v>
      </c>
      <c r="CA63" s="51"/>
      <c r="CB63" s="52">
        <v>6.32</v>
      </c>
      <c r="CC63" s="129">
        <v>6638</v>
      </c>
      <c r="CD63" s="77">
        <f t="shared" si="34"/>
        <v>7586.5046763249584</v>
      </c>
      <c r="CE63" s="77">
        <f t="shared" si="12"/>
        <v>21812</v>
      </c>
      <c r="CF63" s="77">
        <f t="shared" si="35"/>
        <v>12686</v>
      </c>
      <c r="CG63" s="77">
        <f t="shared" si="36"/>
        <v>528.58333333333337</v>
      </c>
      <c r="CH63" s="77">
        <f t="shared" si="13"/>
        <v>9126</v>
      </c>
      <c r="CI63" s="130">
        <f t="shared" si="37"/>
        <v>380.25</v>
      </c>
      <c r="CJ63" s="64">
        <v>3610</v>
      </c>
      <c r="CK63" s="56"/>
      <c r="CL63" s="52">
        <v>7.36</v>
      </c>
      <c r="CM63" s="53">
        <v>2698</v>
      </c>
      <c r="CN63" s="134"/>
      <c r="CO63" s="135">
        <v>3695</v>
      </c>
      <c r="CP63" s="53">
        <v>6258</v>
      </c>
      <c r="CQ63" s="52">
        <v>18.600000000000001</v>
      </c>
      <c r="CR63" s="52">
        <v>36.9</v>
      </c>
      <c r="CS63" s="53">
        <v>5152</v>
      </c>
      <c r="CT63" s="141">
        <f t="shared" si="86"/>
        <v>0.29193933705660707</v>
      </c>
      <c r="CU63" s="142">
        <f t="shared" si="38"/>
        <v>1.3922437673130195</v>
      </c>
      <c r="CV63" s="142">
        <f t="shared" si="39"/>
        <v>5.4491209473802433</v>
      </c>
      <c r="CW63" s="118">
        <f t="shared" si="40"/>
        <v>0.90818682456337385</v>
      </c>
      <c r="CX63" s="143">
        <f t="shared" si="87"/>
        <v>27387.281881533101</v>
      </c>
      <c r="CY63" s="144">
        <f t="shared" si="88"/>
        <v>0.64436850498232867</v>
      </c>
      <c r="CZ63" s="145">
        <f t="shared" si="89"/>
        <v>23641.488153310107</v>
      </c>
      <c r="DA63" s="146">
        <f t="shared" si="90"/>
        <v>0.76039076376554171</v>
      </c>
      <c r="DB63" s="64">
        <v>3624</v>
      </c>
      <c r="DC63" s="152"/>
      <c r="DD63" s="48">
        <v>8.6199999999999992</v>
      </c>
      <c r="DE63" s="53">
        <v>2458</v>
      </c>
      <c r="DF63" s="153"/>
      <c r="DG63" s="53">
        <v>3336</v>
      </c>
      <c r="DH63" s="53">
        <v>6658</v>
      </c>
      <c r="DI63" s="52">
        <v>18</v>
      </c>
      <c r="DJ63" s="52">
        <v>33.5</v>
      </c>
      <c r="DK63" s="53">
        <v>7591</v>
      </c>
      <c r="DL63" s="141">
        <f t="shared" si="41"/>
        <v>0.40843226852978193</v>
      </c>
      <c r="DM63" s="142">
        <f t="shared" si="42"/>
        <v>1.3868653421633554</v>
      </c>
      <c r="DN63" s="142">
        <f t="shared" si="43"/>
        <v>5.4702532723839337</v>
      </c>
      <c r="DO63" s="118">
        <f t="shared" si="14"/>
        <v>0.91170887873065565</v>
      </c>
      <c r="DP63" s="143">
        <f t="shared" si="44"/>
        <v>27493.49294700165</v>
      </c>
      <c r="DQ63" s="144">
        <f t="shared" si="45"/>
        <v>0.67600362685195092</v>
      </c>
      <c r="DR63" s="145">
        <f t="shared" si="46"/>
        <v>23733.172594901891</v>
      </c>
      <c r="DS63" s="146">
        <f t="shared" si="47"/>
        <v>0.7817051509769094</v>
      </c>
      <c r="DT63" s="53">
        <v>3619</v>
      </c>
      <c r="DU63" s="74"/>
      <c r="DV63" s="157">
        <v>7.52</v>
      </c>
      <c r="DW63" s="153">
        <v>2635</v>
      </c>
      <c r="DX63" s="53"/>
      <c r="DY63" s="153">
        <v>3369</v>
      </c>
      <c r="DZ63" s="153">
        <v>6354</v>
      </c>
      <c r="EA63" s="152">
        <v>15.4</v>
      </c>
      <c r="EB63" s="128">
        <v>35.200000000000003</v>
      </c>
      <c r="EC63" s="53">
        <v>9856</v>
      </c>
      <c r="ED63" s="141">
        <f t="shared" si="80"/>
        <v>0.55001548687630009</v>
      </c>
      <c r="EE63" s="142">
        <f t="shared" si="48"/>
        <v>1.3887814313346227</v>
      </c>
      <c r="EF63" s="142">
        <f t="shared" si="91"/>
        <v>5.4627060134540439</v>
      </c>
      <c r="EG63" s="118">
        <f t="shared" si="15"/>
        <v>0.91045100224234066</v>
      </c>
      <c r="EH63" s="143">
        <f t="shared" si="81"/>
        <v>27455.560423620023</v>
      </c>
      <c r="EI63" s="144">
        <f t="shared" si="82"/>
        <v>0.65267272447310454</v>
      </c>
      <c r="EJ63" s="145">
        <f t="shared" si="83"/>
        <v>23700.428151476252</v>
      </c>
      <c r="EK63" s="146">
        <f t="shared" si="84"/>
        <v>0.76598579040852577</v>
      </c>
      <c r="EL63" s="64">
        <v>3617</v>
      </c>
      <c r="EM63" s="56"/>
      <c r="EN63" s="52">
        <v>8.51</v>
      </c>
      <c r="EO63" s="53">
        <v>2635</v>
      </c>
      <c r="EP63" s="134"/>
      <c r="EQ63" s="135">
        <v>3562</v>
      </c>
      <c r="ER63" s="53">
        <v>6698</v>
      </c>
      <c r="ES63" s="52">
        <v>18</v>
      </c>
      <c r="ET63" s="52">
        <v>33.4</v>
      </c>
      <c r="EU63" s="53">
        <v>6490</v>
      </c>
      <c r="EV63" s="141">
        <f t="shared" si="50"/>
        <v>0.36237563925965449</v>
      </c>
      <c r="EW63" s="142">
        <f t="shared" si="51"/>
        <v>1.3895493502902958</v>
      </c>
      <c r="EX63" s="142">
        <f t="shared" si="52"/>
        <v>5.4596871098820889</v>
      </c>
      <c r="EY63" s="118">
        <f t="shared" si="16"/>
        <v>0.90994785164701486</v>
      </c>
      <c r="EZ63" s="143">
        <f t="shared" si="53"/>
        <v>27440.387414267378</v>
      </c>
      <c r="FA63" s="144">
        <f t="shared" si="54"/>
        <v>0.65267272447310454</v>
      </c>
      <c r="FB63" s="145">
        <f t="shared" si="55"/>
        <v>23687.330374106001</v>
      </c>
      <c r="FC63" s="146">
        <f t="shared" si="56"/>
        <v>0.76598579040852577</v>
      </c>
      <c r="FD63" s="64">
        <v>3671</v>
      </c>
      <c r="FE63" s="56"/>
      <c r="FF63" s="52">
        <v>7.77</v>
      </c>
      <c r="FG63" s="53">
        <v>2635</v>
      </c>
      <c r="FH63" s="134"/>
      <c r="FI63" s="135">
        <v>3658</v>
      </c>
      <c r="FJ63" s="53">
        <v>6938</v>
      </c>
      <c r="FK63" s="52">
        <v>18</v>
      </c>
      <c r="FL63" s="52">
        <v>36.9</v>
      </c>
      <c r="FM63" s="53">
        <v>7445</v>
      </c>
      <c r="FN63" s="141">
        <f t="shared" si="57"/>
        <v>0.40958413300684537</v>
      </c>
      <c r="FO63" s="142">
        <f t="shared" si="58"/>
        <v>1.369109234540997</v>
      </c>
      <c r="FP63" s="142">
        <f t="shared" si="59"/>
        <v>5.5411975063248953</v>
      </c>
      <c r="FQ63" s="118">
        <f t="shared" si="17"/>
        <v>0.92353291772081592</v>
      </c>
      <c r="FR63" s="143">
        <f t="shared" si="60"/>
        <v>27850.058666788922</v>
      </c>
      <c r="FS63" s="144">
        <f t="shared" si="61"/>
        <v>0.65267272447310454</v>
      </c>
      <c r="FT63" s="145">
        <f t="shared" si="62"/>
        <v>24040.970363102882</v>
      </c>
      <c r="FU63" s="146">
        <f t="shared" si="63"/>
        <v>0.76598579040852577</v>
      </c>
      <c r="FV63" s="64">
        <v>3671</v>
      </c>
      <c r="FW63" s="73"/>
      <c r="FX63" s="52">
        <v>7.6</v>
      </c>
      <c r="FY63" s="53">
        <v>2258</v>
      </c>
      <c r="FZ63" s="134"/>
      <c r="GA63" s="135">
        <v>3365</v>
      </c>
      <c r="GB63" s="53">
        <v>6634</v>
      </c>
      <c r="GC63" s="52">
        <v>18.399999999999999</v>
      </c>
      <c r="GD63" s="52">
        <v>41.3</v>
      </c>
      <c r="GE63" s="53">
        <v>8030</v>
      </c>
      <c r="GF63" s="141">
        <f t="shared" si="64"/>
        <v>0.41051195526775169</v>
      </c>
      <c r="GG63" s="142">
        <f t="shared" si="65"/>
        <v>1.369109234540997</v>
      </c>
      <c r="GH63" s="142">
        <f t="shared" si="66"/>
        <v>5.5411975063248953</v>
      </c>
      <c r="GI63" s="118">
        <f t="shared" si="18"/>
        <v>0.92353291772081592</v>
      </c>
      <c r="GJ63" s="143">
        <f t="shared" si="67"/>
        <v>27850.058666788922</v>
      </c>
      <c r="GK63" s="144">
        <f t="shared" si="68"/>
        <v>0.70236622840996965</v>
      </c>
      <c r="GL63" s="145">
        <f t="shared" si="69"/>
        <v>24040.970363102882</v>
      </c>
      <c r="GM63" s="146">
        <f t="shared" si="70"/>
        <v>0.79946714031971577</v>
      </c>
      <c r="GN63" s="166">
        <v>2480</v>
      </c>
      <c r="GO63" s="97">
        <f t="shared" si="19"/>
        <v>2552.5689987163028</v>
      </c>
      <c r="GP63" s="53"/>
      <c r="GQ63" s="53"/>
      <c r="GR63" s="102">
        <f t="shared" si="20"/>
        <v>1</v>
      </c>
      <c r="GS63" s="53"/>
      <c r="GT63" s="102">
        <f t="shared" si="21"/>
        <v>1</v>
      </c>
      <c r="GU63" s="53"/>
      <c r="GV63" s="102"/>
      <c r="GW63" s="170"/>
      <c r="GX63" s="102"/>
      <c r="GY63" s="170"/>
      <c r="GZ63" s="102"/>
      <c r="HA63" s="102"/>
      <c r="HB63" s="102"/>
      <c r="HC63" s="102"/>
      <c r="HD63" s="102"/>
      <c r="HE63" s="177"/>
      <c r="HF63" s="178"/>
      <c r="HG63" s="102"/>
      <c r="HH63" s="177"/>
      <c r="HI63" s="64">
        <v>4527</v>
      </c>
      <c r="HJ63" s="53">
        <v>4458</v>
      </c>
      <c r="HK63" s="53">
        <v>4258</v>
      </c>
      <c r="HL63" s="77">
        <f t="shared" si="76"/>
        <v>480</v>
      </c>
      <c r="HM63" s="77">
        <f t="shared" si="71"/>
        <v>12070.8</v>
      </c>
      <c r="HN63" s="52"/>
      <c r="HO63" s="183"/>
      <c r="HP63" s="53">
        <v>1343</v>
      </c>
      <c r="HQ63" s="186"/>
      <c r="HR63" s="186"/>
      <c r="HS63" s="186"/>
      <c r="HT63" s="53">
        <v>3652</v>
      </c>
      <c r="HU63" s="153">
        <v>3692</v>
      </c>
      <c r="HV63" s="186"/>
      <c r="HW63" s="186"/>
      <c r="HX63" s="186"/>
      <c r="HY63" s="186"/>
      <c r="HZ63" s="189">
        <v>98</v>
      </c>
      <c r="IA63" s="128"/>
      <c r="IB63" s="190">
        <v>236</v>
      </c>
      <c r="IC63" s="191"/>
      <c r="ID63" s="191">
        <v>166</v>
      </c>
      <c r="IE63" s="192">
        <v>1.69</v>
      </c>
      <c r="IF63" s="192">
        <v>0.86</v>
      </c>
      <c r="IG63" s="192">
        <v>1.44</v>
      </c>
      <c r="IH63" s="97">
        <f t="shared" si="72"/>
        <v>32105.919999999998</v>
      </c>
      <c r="II63" s="97">
        <f t="shared" si="77"/>
        <v>3093.7132627181859</v>
      </c>
      <c r="IJ63" s="202">
        <f t="shared" si="78"/>
        <v>1.5190642564180465</v>
      </c>
      <c r="IK63" s="202">
        <f t="shared" si="85"/>
        <v>2.0365914408473818</v>
      </c>
      <c r="IL63" s="202">
        <f t="shared" si="22"/>
        <v>0.61540549604646588</v>
      </c>
      <c r="IM63" s="203"/>
      <c r="IN63" s="204">
        <f t="shared" si="23"/>
        <v>0.90483870967741931</v>
      </c>
      <c r="IO63" s="186"/>
      <c r="IP63" s="186"/>
      <c r="IQ63" s="153">
        <v>1526</v>
      </c>
      <c r="IR63" s="153"/>
      <c r="IS63" s="128"/>
      <c r="IT63" s="128"/>
      <c r="IU63" s="128"/>
      <c r="IV63" s="128"/>
      <c r="IW63" s="189">
        <v>0.48</v>
      </c>
      <c r="IX63" s="189"/>
      <c r="IY63" s="48">
        <v>8.42</v>
      </c>
      <c r="IZ63" s="52">
        <v>156</v>
      </c>
      <c r="JA63" s="128">
        <v>2.36</v>
      </c>
      <c r="JB63" s="128">
        <v>1.42</v>
      </c>
      <c r="JC63" s="128">
        <v>188</v>
      </c>
      <c r="JD63" s="97">
        <f t="shared" si="24"/>
        <v>3050.5360000000001</v>
      </c>
      <c r="JE63" s="210">
        <f t="shared" si="93"/>
        <v>0.86647067925112176</v>
      </c>
      <c r="JF63" s="210">
        <f t="shared" si="25"/>
        <v>0.2723692857142857</v>
      </c>
      <c r="JG63" s="210">
        <f t="shared" si="26"/>
        <v>5.3416434748452847E-2</v>
      </c>
      <c r="JH63" s="203"/>
      <c r="JI63" s="203">
        <f t="shared" si="27"/>
        <v>0.33898305084745761</v>
      </c>
      <c r="JJ63" s="212">
        <f t="shared" si="75"/>
        <v>2.469151880188833</v>
      </c>
      <c r="JK63" s="203">
        <f t="shared" si="28"/>
        <v>0.98614564831261098</v>
      </c>
      <c r="JL63" s="53">
        <v>14714</v>
      </c>
      <c r="JM63" s="213">
        <v>8.02</v>
      </c>
      <c r="JN63" s="214">
        <v>136.19999999999999</v>
      </c>
      <c r="JO63" s="213">
        <v>0.82</v>
      </c>
      <c r="JP63" s="213">
        <v>3.66</v>
      </c>
      <c r="JQ63" s="213">
        <v>1.2</v>
      </c>
      <c r="JR63" s="214">
        <v>199</v>
      </c>
      <c r="JS63" s="213">
        <v>0.47</v>
      </c>
      <c r="JT63" s="222"/>
    </row>
    <row r="64" spans="1:280" s="25" customFormat="1" ht="15" customHeight="1">
      <c r="A64" s="50">
        <v>43481</v>
      </c>
      <c r="B64" s="51">
        <v>240</v>
      </c>
      <c r="C64" s="52">
        <v>240</v>
      </c>
      <c r="D64" s="53">
        <v>34647</v>
      </c>
      <c r="E64" s="48"/>
      <c r="F64" s="53">
        <v>704</v>
      </c>
      <c r="G64" s="52">
        <v>8.77</v>
      </c>
      <c r="H64" s="52">
        <v>9.59</v>
      </c>
      <c r="I64" s="61">
        <v>46.6</v>
      </c>
      <c r="J64" s="64"/>
      <c r="K64" s="53">
        <v>1327</v>
      </c>
      <c r="L64" s="48">
        <v>5.38</v>
      </c>
      <c r="M64" s="53">
        <v>8920</v>
      </c>
      <c r="N64" s="53">
        <v>3056</v>
      </c>
      <c r="O64" s="65">
        <v>2.86</v>
      </c>
      <c r="P64" s="65">
        <v>1.69</v>
      </c>
      <c r="Q64" s="74">
        <v>42.5</v>
      </c>
      <c r="R64" s="70">
        <v>11</v>
      </c>
      <c r="S64" s="64">
        <v>8545</v>
      </c>
      <c r="T64" s="53">
        <v>7000</v>
      </c>
      <c r="U64" s="52">
        <v>3.24</v>
      </c>
      <c r="V64" s="52"/>
      <c r="W64" s="52">
        <v>8.17</v>
      </c>
      <c r="X64" s="52">
        <v>7.4</v>
      </c>
      <c r="Y64" s="53">
        <v>12</v>
      </c>
      <c r="Z64" s="53">
        <v>6430</v>
      </c>
      <c r="AA64" s="52">
        <v>3.21</v>
      </c>
      <c r="AB64" s="52"/>
      <c r="AC64" s="77">
        <f t="shared" si="29"/>
        <v>8557</v>
      </c>
      <c r="AD64" s="52"/>
      <c r="AE64" s="52"/>
      <c r="AF64" s="52"/>
      <c r="AG64" s="52"/>
      <c r="AH64" s="61"/>
      <c r="AI64" s="79"/>
      <c r="AJ64" s="52"/>
      <c r="AK64" s="52"/>
      <c r="AL64" s="48">
        <v>9.01</v>
      </c>
      <c r="AM64" s="53">
        <v>140100</v>
      </c>
      <c r="AN64" s="52">
        <v>3.87</v>
      </c>
      <c r="AO64" s="52">
        <v>0.45</v>
      </c>
      <c r="AP64" s="53">
        <v>2577</v>
      </c>
      <c r="AQ64" s="83"/>
      <c r="AR64" s="86">
        <f t="shared" si="30"/>
        <v>12934</v>
      </c>
      <c r="AS64" s="53"/>
      <c r="AT64" s="87">
        <v>12934</v>
      </c>
      <c r="AU64" s="53">
        <f t="shared" si="92"/>
        <v>12694</v>
      </c>
      <c r="AV64" s="53">
        <v>0</v>
      </c>
      <c r="AW64" s="53">
        <v>240</v>
      </c>
      <c r="AX64" s="53">
        <v>0</v>
      </c>
      <c r="AY64" s="95">
        <v>0</v>
      </c>
      <c r="AZ64" s="96">
        <v>4.93</v>
      </c>
      <c r="BA64" s="53">
        <v>4478</v>
      </c>
      <c r="BB64" s="52">
        <v>62</v>
      </c>
      <c r="BC64" s="53">
        <v>13280</v>
      </c>
      <c r="BD64" s="97">
        <f t="shared" si="0"/>
        <v>9549.8691999999992</v>
      </c>
      <c r="BE64" s="102">
        <f t="shared" si="1"/>
        <v>0.71911665662650592</v>
      </c>
      <c r="BF64" s="53">
        <v>6191</v>
      </c>
      <c r="BG64" s="97">
        <f t="shared" si="2"/>
        <v>6605.7969999999996</v>
      </c>
      <c r="BH64" s="102">
        <f t="shared" si="3"/>
        <v>0.49742447289156622</v>
      </c>
      <c r="BI64" s="53">
        <v>419</v>
      </c>
      <c r="BJ64" s="97">
        <f t="shared" si="4"/>
        <v>824.173</v>
      </c>
      <c r="BK64" s="102">
        <f t="shared" si="5"/>
        <v>6.206121987951807E-2</v>
      </c>
      <c r="BL64" s="103">
        <v>416</v>
      </c>
      <c r="BM64" s="97">
        <f t="shared" si="6"/>
        <v>601.12</v>
      </c>
      <c r="BN64" s="102">
        <f t="shared" si="7"/>
        <v>4.5265060240963856E-2</v>
      </c>
      <c r="BO64" s="53">
        <v>724</v>
      </c>
      <c r="BP64" s="97">
        <f t="shared" si="8"/>
        <v>1489.992</v>
      </c>
      <c r="BQ64" s="102">
        <f t="shared" si="9"/>
        <v>0.11219819277108434</v>
      </c>
      <c r="BR64" s="53">
        <v>17.3</v>
      </c>
      <c r="BS64" s="105">
        <f t="shared" si="10"/>
        <v>28.787199999999999</v>
      </c>
      <c r="BT64" s="102">
        <f t="shared" si="11"/>
        <v>1.302710843373494E-3</v>
      </c>
      <c r="BU64" s="52">
        <v>5.96</v>
      </c>
      <c r="BV64" s="48">
        <v>6.21</v>
      </c>
      <c r="BW64" s="61">
        <v>181</v>
      </c>
      <c r="BX64" s="117">
        <f t="shared" si="32"/>
        <v>168576.32</v>
      </c>
      <c r="BY64" s="118">
        <f t="shared" si="33"/>
        <v>1.1238421333333333</v>
      </c>
      <c r="BZ64" s="120">
        <v>46.3</v>
      </c>
      <c r="CA64" s="51"/>
      <c r="CB64" s="52">
        <v>6.42</v>
      </c>
      <c r="CC64" s="129">
        <v>8673</v>
      </c>
      <c r="CD64" s="77">
        <f t="shared" si="34"/>
        <v>8792.7260692929194</v>
      </c>
      <c r="CE64" s="77">
        <f t="shared" si="12"/>
        <v>21907</v>
      </c>
      <c r="CF64" s="77">
        <f t="shared" si="35"/>
        <v>12694</v>
      </c>
      <c r="CG64" s="77">
        <f t="shared" si="36"/>
        <v>528.91666666666663</v>
      </c>
      <c r="CH64" s="77">
        <f t="shared" si="13"/>
        <v>9213</v>
      </c>
      <c r="CI64" s="130">
        <f t="shared" si="37"/>
        <v>383.875</v>
      </c>
      <c r="CJ64" s="64">
        <v>3633</v>
      </c>
      <c r="CK64" s="56"/>
      <c r="CL64" s="52">
        <v>7.97</v>
      </c>
      <c r="CM64" s="53">
        <v>2723</v>
      </c>
      <c r="CN64" s="134"/>
      <c r="CO64" s="135">
        <v>4170</v>
      </c>
      <c r="CP64" s="53">
        <v>6644</v>
      </c>
      <c r="CQ64" s="52">
        <v>16.600000000000001</v>
      </c>
      <c r="CR64" s="52">
        <v>30.4</v>
      </c>
      <c r="CS64" s="53">
        <v>4821</v>
      </c>
      <c r="CT64" s="141">
        <f t="shared" si="86"/>
        <v>0.21862641940381358</v>
      </c>
      <c r="CU64" s="142">
        <f t="shared" si="38"/>
        <v>1.3834296724470134</v>
      </c>
      <c r="CV64" s="142">
        <f t="shared" si="39"/>
        <v>6.35574488852789</v>
      </c>
      <c r="CW64" s="118">
        <f t="shared" si="40"/>
        <v>1.0592908147546483</v>
      </c>
      <c r="CX64" s="143">
        <f t="shared" si="87"/>
        <v>31943.973809741176</v>
      </c>
      <c r="CY64" s="144">
        <f t="shared" si="88"/>
        <v>0.69031219913587338</v>
      </c>
      <c r="CZ64" s="145">
        <f t="shared" si="89"/>
        <v>27956.25921212398</v>
      </c>
      <c r="DA64" s="146">
        <f t="shared" si="90"/>
        <v>0.79495481927710843</v>
      </c>
      <c r="DB64" s="64">
        <v>3654</v>
      </c>
      <c r="DC64" s="152"/>
      <c r="DD64" s="48">
        <v>7.96</v>
      </c>
      <c r="DE64" s="53">
        <v>2412</v>
      </c>
      <c r="DF64" s="153"/>
      <c r="DG64" s="53">
        <v>3728</v>
      </c>
      <c r="DH64" s="53">
        <v>6252</v>
      </c>
      <c r="DI64" s="52">
        <v>17.5</v>
      </c>
      <c r="DJ64" s="52">
        <v>26.9</v>
      </c>
      <c r="DK64" s="53">
        <v>6732</v>
      </c>
      <c r="DL64" s="141">
        <f t="shared" si="41"/>
        <v>0.28873901057844137</v>
      </c>
      <c r="DM64" s="142">
        <f t="shared" si="42"/>
        <v>1.3754789272030652</v>
      </c>
      <c r="DN64" s="142">
        <f t="shared" si="43"/>
        <v>6.392483298288167</v>
      </c>
      <c r="DO64" s="118">
        <f t="shared" si="14"/>
        <v>1.0654138830480278</v>
      </c>
      <c r="DP64" s="143">
        <f t="shared" si="44"/>
        <v>32128.621057196327</v>
      </c>
      <c r="DQ64" s="144">
        <f t="shared" si="45"/>
        <v>0.72568234458895575</v>
      </c>
      <c r="DR64" s="145">
        <f t="shared" si="46"/>
        <v>28117.856086182503</v>
      </c>
      <c r="DS64" s="146">
        <f t="shared" si="47"/>
        <v>0.81837349397590364</v>
      </c>
      <c r="DT64" s="53">
        <v>3653</v>
      </c>
      <c r="DU64" s="74"/>
      <c r="DV64" s="157">
        <v>7.95</v>
      </c>
      <c r="DW64" s="153">
        <v>2513</v>
      </c>
      <c r="DX64" s="53"/>
      <c r="DY64" s="153">
        <v>4172</v>
      </c>
      <c r="DZ64" s="153">
        <v>6674</v>
      </c>
      <c r="EA64" s="152">
        <v>16.600000000000001</v>
      </c>
      <c r="EB64" s="128">
        <v>32.700000000000003</v>
      </c>
      <c r="EC64" s="53">
        <v>9074</v>
      </c>
      <c r="ED64" s="141">
        <f t="shared" si="80"/>
        <v>0.39555638856142733</v>
      </c>
      <c r="EE64" s="142">
        <f t="shared" si="48"/>
        <v>1.375855461264714</v>
      </c>
      <c r="EF64" s="142">
        <f t="shared" si="91"/>
        <v>6.3907338502043443</v>
      </c>
      <c r="EG64" s="118">
        <f t="shared" si="15"/>
        <v>1.0651223083673906</v>
      </c>
      <c r="EH64" s="143">
        <f t="shared" si="81"/>
        <v>32119.828331127035</v>
      </c>
      <c r="EI64" s="144">
        <f t="shared" si="82"/>
        <v>0.71419557709454651</v>
      </c>
      <c r="EJ64" s="145">
        <f t="shared" si="83"/>
        <v>28110.16099694162</v>
      </c>
      <c r="EK64" s="146">
        <f t="shared" si="84"/>
        <v>0.81076807228915659</v>
      </c>
      <c r="EL64" s="64">
        <v>3653</v>
      </c>
      <c r="EM64" s="56"/>
      <c r="EN64" s="52">
        <v>7.9</v>
      </c>
      <c r="EO64" s="53">
        <v>2400</v>
      </c>
      <c r="EP64" s="134"/>
      <c r="EQ64" s="135">
        <v>4042</v>
      </c>
      <c r="ER64" s="53">
        <v>6360</v>
      </c>
      <c r="ES64" s="52">
        <v>16.5</v>
      </c>
      <c r="ET64" s="52">
        <v>31.3</v>
      </c>
      <c r="EU64" s="53">
        <v>6317</v>
      </c>
      <c r="EV64" s="141">
        <f t="shared" si="50"/>
        <v>0.27050488323748917</v>
      </c>
      <c r="EW64" s="142">
        <f t="shared" si="51"/>
        <v>1.375855461264714</v>
      </c>
      <c r="EX64" s="142">
        <f t="shared" si="52"/>
        <v>6.3907338502043443</v>
      </c>
      <c r="EY64" s="118">
        <f t="shared" si="16"/>
        <v>1.0651223083673906</v>
      </c>
      <c r="EZ64" s="143">
        <f t="shared" si="53"/>
        <v>32119.828331127035</v>
      </c>
      <c r="FA64" s="144">
        <f t="shared" si="54"/>
        <v>0.72704710904373715</v>
      </c>
      <c r="FB64" s="145">
        <f t="shared" si="55"/>
        <v>28110.16099694162</v>
      </c>
      <c r="FC64" s="146">
        <f t="shared" si="56"/>
        <v>0.81927710843373491</v>
      </c>
      <c r="FD64" s="64">
        <v>3657</v>
      </c>
      <c r="FE64" s="56"/>
      <c r="FF64" s="52">
        <v>7.97</v>
      </c>
      <c r="FG64" s="53">
        <v>2383</v>
      </c>
      <c r="FH64" s="134"/>
      <c r="FI64" s="135">
        <v>3982</v>
      </c>
      <c r="FJ64" s="53">
        <v>6800</v>
      </c>
      <c r="FK64" s="52">
        <v>17.899999999999999</v>
      </c>
      <c r="FL64" s="52">
        <v>37.9</v>
      </c>
      <c r="FM64" s="53">
        <v>6854</v>
      </c>
      <c r="FN64" s="141">
        <f t="shared" si="57"/>
        <v>0.29240154980363131</v>
      </c>
      <c r="FO64" s="142">
        <f t="shared" si="58"/>
        <v>1.3743505605687723</v>
      </c>
      <c r="FP64" s="142">
        <f t="shared" si="59"/>
        <v>6.3977316425396351</v>
      </c>
      <c r="FQ64" s="118">
        <f t="shared" si="17"/>
        <v>1.0662886070899391</v>
      </c>
      <c r="FR64" s="143">
        <f t="shared" si="60"/>
        <v>32154.999235404204</v>
      </c>
      <c r="FS64" s="144">
        <f t="shared" si="61"/>
        <v>0.72898052535467728</v>
      </c>
      <c r="FT64" s="145">
        <f t="shared" si="62"/>
        <v>28140.941353905146</v>
      </c>
      <c r="FU64" s="146">
        <f t="shared" si="63"/>
        <v>0.82055722891566263</v>
      </c>
      <c r="FV64" s="64">
        <v>3657</v>
      </c>
      <c r="FW64" s="73"/>
      <c r="FX64" s="52">
        <v>7.95</v>
      </c>
      <c r="FY64" s="53">
        <v>2437</v>
      </c>
      <c r="FZ64" s="134"/>
      <c r="GA64" s="135">
        <v>3855</v>
      </c>
      <c r="GB64" s="53">
        <v>6498</v>
      </c>
      <c r="GC64" s="52">
        <v>17.3</v>
      </c>
      <c r="GD64" s="52">
        <v>33.1</v>
      </c>
      <c r="GE64" s="53">
        <v>7118</v>
      </c>
      <c r="GF64" s="141">
        <f t="shared" si="64"/>
        <v>0.30624418598155528</v>
      </c>
      <c r="GG64" s="142">
        <f t="shared" si="65"/>
        <v>1.3743505605687723</v>
      </c>
      <c r="GH64" s="142">
        <f t="shared" si="66"/>
        <v>6.3977316425396351</v>
      </c>
      <c r="GI64" s="118">
        <f t="shared" si="18"/>
        <v>1.0662886070899391</v>
      </c>
      <c r="GJ64" s="143">
        <f t="shared" si="67"/>
        <v>32154.999235404204</v>
      </c>
      <c r="GK64" s="144">
        <f t="shared" si="68"/>
        <v>0.72283908530816143</v>
      </c>
      <c r="GL64" s="145">
        <f t="shared" si="69"/>
        <v>28140.941353905146</v>
      </c>
      <c r="GM64" s="146">
        <f t="shared" si="70"/>
        <v>0.81649096385542164</v>
      </c>
      <c r="GN64" s="166">
        <v>2610</v>
      </c>
      <c r="GO64" s="97">
        <f t="shared" si="19"/>
        <v>2477.748482220295</v>
      </c>
      <c r="GP64" s="53"/>
      <c r="GQ64" s="53"/>
      <c r="GR64" s="102">
        <f t="shared" si="20"/>
        <v>1</v>
      </c>
      <c r="GS64" s="53"/>
      <c r="GT64" s="102">
        <f t="shared" si="21"/>
        <v>1</v>
      </c>
      <c r="GU64" s="53"/>
      <c r="GV64" s="102"/>
      <c r="GW64" s="170"/>
      <c r="GX64" s="102"/>
      <c r="GY64" s="170"/>
      <c r="GZ64" s="102"/>
      <c r="HA64" s="102"/>
      <c r="HB64" s="102"/>
      <c r="HC64" s="102"/>
      <c r="HD64" s="102"/>
      <c r="HE64" s="177"/>
      <c r="HF64" s="178"/>
      <c r="HG64" s="102"/>
      <c r="HH64" s="177"/>
      <c r="HI64" s="64">
        <v>4812</v>
      </c>
      <c r="HJ64" s="53"/>
      <c r="HK64" s="53">
        <v>4078</v>
      </c>
      <c r="HL64" s="77">
        <f t="shared" si="76"/>
        <v>480</v>
      </c>
      <c r="HM64" s="77">
        <f t="shared" si="71"/>
        <v>11502.48</v>
      </c>
      <c r="HN64" s="52"/>
      <c r="HO64" s="183"/>
      <c r="HP64" s="53">
        <v>635</v>
      </c>
      <c r="HQ64" s="186"/>
      <c r="HR64" s="186"/>
      <c r="HS64" s="186"/>
      <c r="HT64" s="53">
        <v>3468</v>
      </c>
      <c r="HU64" s="153">
        <v>3824</v>
      </c>
      <c r="HV64" s="186"/>
      <c r="HW64" s="186"/>
      <c r="HX64" s="186"/>
      <c r="HY64" s="186"/>
      <c r="HZ64" s="189"/>
      <c r="IA64" s="128">
        <v>98</v>
      </c>
      <c r="IB64" s="190">
        <v>148</v>
      </c>
      <c r="IC64" s="191"/>
      <c r="ID64" s="191"/>
      <c r="IE64" s="192"/>
      <c r="IF64" s="192"/>
      <c r="IG64" s="192"/>
      <c r="IH64" s="97">
        <f t="shared" si="72"/>
        <v>33436.14</v>
      </c>
      <c r="II64" s="97">
        <f t="shared" si="77"/>
        <v>3112.5257193976445</v>
      </c>
      <c r="IJ64" s="202">
        <f t="shared" si="78"/>
        <v>1.5181417944436011</v>
      </c>
      <c r="IK64" s="202">
        <f t="shared" si="85"/>
        <v>2.0502206913672283</v>
      </c>
      <c r="IL64" s="202">
        <f t="shared" si="22"/>
        <v>0.70315607108146516</v>
      </c>
      <c r="IM64" s="203"/>
      <c r="IN64" s="204">
        <f t="shared" si="23"/>
        <v>0.94329501915708813</v>
      </c>
      <c r="IO64" s="186"/>
      <c r="IP64" s="186"/>
      <c r="IQ64" s="153">
        <v>1538</v>
      </c>
      <c r="IR64" s="153"/>
      <c r="IS64" s="128"/>
      <c r="IT64" s="128"/>
      <c r="IU64" s="128"/>
      <c r="IV64" s="128"/>
      <c r="IW64" s="189"/>
      <c r="IX64" s="189">
        <v>0.31</v>
      </c>
      <c r="IY64" s="48"/>
      <c r="IZ64" s="52">
        <v>139</v>
      </c>
      <c r="JA64" s="128"/>
      <c r="JB64" s="128"/>
      <c r="JC64" s="128"/>
      <c r="JD64" s="97">
        <f t="shared" si="24"/>
        <v>1914.232</v>
      </c>
      <c r="JE64" s="210">
        <f t="shared" si="93"/>
        <v>0.8659347456316685</v>
      </c>
      <c r="JF64" s="210">
        <f t="shared" si="25"/>
        <v>0.17091357142857144</v>
      </c>
      <c r="JG64" s="210">
        <f t="shared" si="26"/>
        <v>5.9623921523392623E-3</v>
      </c>
      <c r="JH64" s="203"/>
      <c r="JI64" s="203">
        <f t="shared" si="27"/>
        <v>6.0810810810810856E-2</v>
      </c>
      <c r="JJ64" s="212">
        <f t="shared" si="75"/>
        <v>2.469151880188833</v>
      </c>
      <c r="JK64" s="203">
        <f t="shared" si="28"/>
        <v>0.98953313253012043</v>
      </c>
      <c r="JL64" s="53">
        <v>15143</v>
      </c>
      <c r="JM64" s="213">
        <v>8.39</v>
      </c>
      <c r="JN64" s="214">
        <v>63</v>
      </c>
      <c r="JO64" s="213">
        <v>3.48</v>
      </c>
      <c r="JP64" s="213">
        <v>4.66</v>
      </c>
      <c r="JQ64" s="213">
        <v>0.75</v>
      </c>
      <c r="JR64" s="214">
        <v>154</v>
      </c>
      <c r="JS64" s="213">
        <v>0.45</v>
      </c>
      <c r="JT64" s="222"/>
    </row>
    <row r="65" spans="1:280" s="25" customFormat="1" ht="15" customHeight="1">
      <c r="A65" s="50">
        <v>43482</v>
      </c>
      <c r="B65" s="51">
        <v>240</v>
      </c>
      <c r="C65" s="52">
        <v>240</v>
      </c>
      <c r="D65" s="53">
        <v>33896</v>
      </c>
      <c r="E65" s="48">
        <v>5.94</v>
      </c>
      <c r="F65" s="53">
        <v>501</v>
      </c>
      <c r="G65" s="52">
        <v>8.83</v>
      </c>
      <c r="H65" s="52">
        <v>9.84</v>
      </c>
      <c r="I65" s="61">
        <v>46.1</v>
      </c>
      <c r="J65" s="64"/>
      <c r="K65" s="53">
        <v>1546</v>
      </c>
      <c r="L65" s="48">
        <v>4.97</v>
      </c>
      <c r="M65" s="53">
        <v>9840</v>
      </c>
      <c r="N65" s="53">
        <v>3027</v>
      </c>
      <c r="O65" s="65">
        <v>3.04</v>
      </c>
      <c r="P65" s="65">
        <v>1.93</v>
      </c>
      <c r="Q65" s="74">
        <v>43.6</v>
      </c>
      <c r="R65" s="70">
        <v>15.9</v>
      </c>
      <c r="S65" s="64">
        <v>8933</v>
      </c>
      <c r="T65" s="53">
        <v>5793</v>
      </c>
      <c r="U65" s="52">
        <v>3.12</v>
      </c>
      <c r="V65" s="52"/>
      <c r="W65" s="52">
        <v>9.89</v>
      </c>
      <c r="X65" s="52">
        <v>8.4</v>
      </c>
      <c r="Y65" s="53">
        <v>8</v>
      </c>
      <c r="Z65" s="53">
        <v>17575</v>
      </c>
      <c r="AA65" s="52">
        <v>2.62</v>
      </c>
      <c r="AB65" s="52"/>
      <c r="AC65" s="77">
        <f t="shared" si="29"/>
        <v>8941</v>
      </c>
      <c r="AD65" s="52"/>
      <c r="AE65" s="52"/>
      <c r="AF65" s="52"/>
      <c r="AG65" s="52"/>
      <c r="AH65" s="61"/>
      <c r="AI65" s="79"/>
      <c r="AJ65" s="52"/>
      <c r="AK65" s="52"/>
      <c r="AL65" s="48">
        <v>8.93</v>
      </c>
      <c r="AM65" s="53">
        <v>138000</v>
      </c>
      <c r="AN65" s="52">
        <v>2.46</v>
      </c>
      <c r="AO65" s="52">
        <v>0.3</v>
      </c>
      <c r="AP65" s="53">
        <v>2080</v>
      </c>
      <c r="AQ65" s="83"/>
      <c r="AR65" s="86">
        <f t="shared" si="30"/>
        <v>13031</v>
      </c>
      <c r="AS65" s="53"/>
      <c r="AT65" s="87">
        <v>13031</v>
      </c>
      <c r="AU65" s="53">
        <f t="shared" si="92"/>
        <v>12785</v>
      </c>
      <c r="AV65" s="53">
        <v>3</v>
      </c>
      <c r="AW65" s="53">
        <v>240</v>
      </c>
      <c r="AX65" s="53">
        <v>3</v>
      </c>
      <c r="AY65" s="95">
        <v>0</v>
      </c>
      <c r="AZ65" s="96">
        <v>4.93</v>
      </c>
      <c r="BA65" s="53">
        <v>4478</v>
      </c>
      <c r="BB65" s="52">
        <v>62</v>
      </c>
      <c r="BC65" s="53">
        <v>9768</v>
      </c>
      <c r="BD65" s="97">
        <f t="shared" si="0"/>
        <v>7595.777000000001</v>
      </c>
      <c r="BE65" s="102">
        <f t="shared" si="1"/>
        <v>0.77761844799344804</v>
      </c>
      <c r="BF65" s="53">
        <v>4510</v>
      </c>
      <c r="BG65" s="97">
        <f t="shared" si="2"/>
        <v>4812.17</v>
      </c>
      <c r="BH65" s="102">
        <f t="shared" si="3"/>
        <v>0.4926463963963964</v>
      </c>
      <c r="BI65" s="53">
        <v>372</v>
      </c>
      <c r="BJ65" s="97">
        <f t="shared" si="4"/>
        <v>731.72400000000005</v>
      </c>
      <c r="BK65" s="102">
        <f t="shared" si="5"/>
        <v>7.491031941031942E-2</v>
      </c>
      <c r="BL65" s="103">
        <v>581</v>
      </c>
      <c r="BM65" s="97">
        <f t="shared" si="6"/>
        <v>839.54500000000007</v>
      </c>
      <c r="BN65" s="102">
        <f t="shared" si="7"/>
        <v>8.5948505323505328E-2</v>
      </c>
      <c r="BO65" s="53">
        <v>581</v>
      </c>
      <c r="BP65" s="97">
        <f t="shared" si="8"/>
        <v>1195.6979999999999</v>
      </c>
      <c r="BQ65" s="102">
        <f t="shared" si="9"/>
        <v>0.12240970515970515</v>
      </c>
      <c r="BR65" s="53">
        <v>10</v>
      </c>
      <c r="BS65" s="105">
        <f t="shared" si="10"/>
        <v>16.64</v>
      </c>
      <c r="BT65" s="102">
        <f t="shared" si="11"/>
        <v>1.0237510237510238E-3</v>
      </c>
      <c r="BU65" s="52">
        <v>5.49</v>
      </c>
      <c r="BV65" s="48">
        <v>6.2</v>
      </c>
      <c r="BW65" s="61">
        <v>121</v>
      </c>
      <c r="BX65" s="117">
        <f t="shared" si="32"/>
        <v>124883.88</v>
      </c>
      <c r="BY65" s="118">
        <f t="shared" si="33"/>
        <v>0.83255920000000005</v>
      </c>
      <c r="BZ65" s="120">
        <v>45.1</v>
      </c>
      <c r="CA65" s="51"/>
      <c r="CB65" s="52">
        <v>6.09</v>
      </c>
      <c r="CC65" s="129">
        <v>7133</v>
      </c>
      <c r="CD65" s="77">
        <f t="shared" si="34"/>
        <v>6630.1646866038509</v>
      </c>
      <c r="CE65" s="77">
        <f t="shared" si="12"/>
        <v>21969</v>
      </c>
      <c r="CF65" s="77">
        <f t="shared" si="35"/>
        <v>12785</v>
      </c>
      <c r="CG65" s="77">
        <f t="shared" si="36"/>
        <v>532.70833333333337</v>
      </c>
      <c r="CH65" s="77">
        <f t="shared" si="13"/>
        <v>9184</v>
      </c>
      <c r="CI65" s="130">
        <f t="shared" si="37"/>
        <v>382.66666666666669</v>
      </c>
      <c r="CJ65" s="64">
        <v>3661</v>
      </c>
      <c r="CK65" s="56"/>
      <c r="CL65" s="52">
        <v>7.42</v>
      </c>
      <c r="CM65" s="53">
        <v>2402</v>
      </c>
      <c r="CN65" s="134"/>
      <c r="CO65" s="135">
        <v>3997</v>
      </c>
      <c r="CP65" s="53">
        <v>6284</v>
      </c>
      <c r="CQ65" s="52">
        <v>15.7</v>
      </c>
      <c r="CR65" s="52">
        <v>27</v>
      </c>
      <c r="CS65" s="53">
        <v>4066</v>
      </c>
      <c r="CT65" s="141">
        <f t="shared" si="86"/>
        <v>0.26267319143787332</v>
      </c>
      <c r="CU65" s="142">
        <f t="shared" si="38"/>
        <v>1.372848948374761</v>
      </c>
      <c r="CV65" s="142">
        <f t="shared" si="39"/>
        <v>4.8294932187936119</v>
      </c>
      <c r="CW65" s="118">
        <f t="shared" si="40"/>
        <v>0.80491553646560199</v>
      </c>
      <c r="CX65" s="143">
        <f t="shared" si="87"/>
        <v>24273.032917656696</v>
      </c>
      <c r="CY65" s="144">
        <f t="shared" si="88"/>
        <v>0.63771638963158717</v>
      </c>
      <c r="CZ65" s="145">
        <f t="shared" si="89"/>
        <v>20811.137724976099</v>
      </c>
      <c r="DA65" s="146">
        <f t="shared" si="90"/>
        <v>0.75409500409500407</v>
      </c>
      <c r="DB65" s="64">
        <v>3673</v>
      </c>
      <c r="DC65" s="152"/>
      <c r="DD65" s="48">
        <v>7.45</v>
      </c>
      <c r="DE65" s="53">
        <v>2229</v>
      </c>
      <c r="DF65" s="153"/>
      <c r="DG65" s="53">
        <v>3983</v>
      </c>
      <c r="DH65" s="53">
        <v>5940</v>
      </c>
      <c r="DI65" s="52">
        <v>17.5</v>
      </c>
      <c r="DJ65" s="52">
        <v>30.8</v>
      </c>
      <c r="DK65" s="53">
        <v>5511</v>
      </c>
      <c r="DL65" s="141">
        <f t="shared" si="41"/>
        <v>0.3409116659694264</v>
      </c>
      <c r="DM65" s="142">
        <f t="shared" si="42"/>
        <v>1.3683637353661857</v>
      </c>
      <c r="DN65" s="142">
        <f t="shared" si="43"/>
        <v>4.8453232976315039</v>
      </c>
      <c r="DO65" s="118">
        <f t="shared" si="14"/>
        <v>0.80755388293858399</v>
      </c>
      <c r="DP65" s="143">
        <f t="shared" si="44"/>
        <v>24352.594893895941</v>
      </c>
      <c r="DQ65" s="144">
        <f t="shared" si="45"/>
        <v>0.66380925582381667</v>
      </c>
      <c r="DR65" s="145">
        <f t="shared" si="46"/>
        <v>20879.35232554964</v>
      </c>
      <c r="DS65" s="146">
        <f t="shared" si="47"/>
        <v>0.77180589680589684</v>
      </c>
      <c r="DT65" s="53">
        <v>3667</v>
      </c>
      <c r="DU65" s="74"/>
      <c r="DV65" s="157">
        <v>7.77</v>
      </c>
      <c r="DW65" s="153">
        <v>2382</v>
      </c>
      <c r="DX65" s="53"/>
      <c r="DY65" s="153">
        <v>3939</v>
      </c>
      <c r="DZ65" s="153">
        <v>6378</v>
      </c>
      <c r="EA65" s="152">
        <v>15.7</v>
      </c>
      <c r="EB65" s="128">
        <v>30.8</v>
      </c>
      <c r="EC65" s="53">
        <v>8102</v>
      </c>
      <c r="ED65" s="141">
        <f t="shared" si="80"/>
        <v>0.52009177347345548</v>
      </c>
      <c r="EE65" s="142">
        <f t="shared" si="48"/>
        <v>1.3706026724843197</v>
      </c>
      <c r="EF65" s="142">
        <f t="shared" si="91"/>
        <v>4.8374082582125588</v>
      </c>
      <c r="EG65" s="118">
        <f t="shared" si="15"/>
        <v>0.8062347097020931</v>
      </c>
      <c r="EH65" s="143">
        <f t="shared" si="81"/>
        <v>24312.813905776322</v>
      </c>
      <c r="EI65" s="144">
        <f t="shared" si="82"/>
        <v>0.64073290595438825</v>
      </c>
      <c r="EJ65" s="145">
        <f t="shared" si="83"/>
        <v>20845.24502526287</v>
      </c>
      <c r="EK65" s="146">
        <f t="shared" si="84"/>
        <v>0.75614250614250611</v>
      </c>
      <c r="EL65" s="64">
        <v>3668</v>
      </c>
      <c r="EM65" s="56"/>
      <c r="EN65" s="52">
        <v>7.36</v>
      </c>
      <c r="EO65" s="53">
        <v>2322</v>
      </c>
      <c r="EP65" s="134"/>
      <c r="EQ65" s="135">
        <v>3957</v>
      </c>
      <c r="ER65" s="53">
        <v>6304</v>
      </c>
      <c r="ES65" s="52">
        <v>15.1</v>
      </c>
      <c r="ET65" s="52">
        <v>29.4</v>
      </c>
      <c r="EU65" s="53">
        <v>5169</v>
      </c>
      <c r="EV65" s="141">
        <f t="shared" si="50"/>
        <v>0.32710328724258864</v>
      </c>
      <c r="EW65" s="142">
        <f t="shared" si="51"/>
        <v>1.3702290076335877</v>
      </c>
      <c r="EX65" s="142">
        <f t="shared" si="52"/>
        <v>4.8387274314490494</v>
      </c>
      <c r="EY65" s="118">
        <f t="shared" si="16"/>
        <v>0.80645457190817493</v>
      </c>
      <c r="EZ65" s="143">
        <f t="shared" si="53"/>
        <v>24319.444070462923</v>
      </c>
      <c r="FA65" s="144">
        <f t="shared" si="54"/>
        <v>0.64978245492279152</v>
      </c>
      <c r="FB65" s="145">
        <f t="shared" si="55"/>
        <v>20850.929575310667</v>
      </c>
      <c r="FC65" s="146">
        <f t="shared" si="56"/>
        <v>0.76228501228501222</v>
      </c>
      <c r="FD65" s="64">
        <v>3650</v>
      </c>
      <c r="FE65" s="56"/>
      <c r="FF65" s="52">
        <v>7.44</v>
      </c>
      <c r="FG65" s="53">
        <v>2235</v>
      </c>
      <c r="FH65" s="134"/>
      <c r="FI65" s="135">
        <v>3777</v>
      </c>
      <c r="FJ65" s="53">
        <v>6012</v>
      </c>
      <c r="FK65" s="52">
        <v>16</v>
      </c>
      <c r="FL65" s="52">
        <v>34.6</v>
      </c>
      <c r="FM65" s="53">
        <v>5832</v>
      </c>
      <c r="FN65" s="141">
        <f t="shared" si="57"/>
        <v>0.36353773592331762</v>
      </c>
      <c r="FO65" s="142">
        <f t="shared" si="58"/>
        <v>1.3769863013698631</v>
      </c>
      <c r="FP65" s="142">
        <f t="shared" si="59"/>
        <v>4.8149823131922123</v>
      </c>
      <c r="FQ65" s="118">
        <f t="shared" si="17"/>
        <v>0.80249705219870204</v>
      </c>
      <c r="FR65" s="143">
        <f t="shared" si="60"/>
        <v>24200.101106104059</v>
      </c>
      <c r="FS65" s="144">
        <f t="shared" si="61"/>
        <v>0.66290430092697639</v>
      </c>
      <c r="FT65" s="145">
        <f t="shared" si="62"/>
        <v>20748.607674450359</v>
      </c>
      <c r="FU65" s="146">
        <f t="shared" si="63"/>
        <v>0.77119164619164615</v>
      </c>
      <c r="FV65" s="64">
        <v>3650</v>
      </c>
      <c r="FW65" s="73"/>
      <c r="FX65" s="52">
        <v>7.72</v>
      </c>
      <c r="FY65" s="53">
        <v>2314</v>
      </c>
      <c r="FZ65" s="134"/>
      <c r="GA65" s="135">
        <v>3730</v>
      </c>
      <c r="GB65" s="53">
        <v>5854</v>
      </c>
      <c r="GC65" s="52">
        <v>16</v>
      </c>
      <c r="GD65" s="52">
        <v>33</v>
      </c>
      <c r="GE65" s="53">
        <v>6021</v>
      </c>
      <c r="GF65" s="141">
        <f t="shared" si="64"/>
        <v>0.3821886236676153</v>
      </c>
      <c r="GG65" s="142">
        <f t="shared" si="65"/>
        <v>1.3769863013698631</v>
      </c>
      <c r="GH65" s="142">
        <f t="shared" si="66"/>
        <v>4.8149823131922123</v>
      </c>
      <c r="GI65" s="118">
        <f t="shared" si="18"/>
        <v>0.80249705219870204</v>
      </c>
      <c r="GJ65" s="143">
        <f t="shared" si="67"/>
        <v>24200.101106104059</v>
      </c>
      <c r="GK65" s="144">
        <f t="shared" si="68"/>
        <v>0.65098906145191204</v>
      </c>
      <c r="GL65" s="145">
        <f t="shared" si="69"/>
        <v>20748.607674450359</v>
      </c>
      <c r="GM65" s="146">
        <f t="shared" si="70"/>
        <v>0.7631040131040131</v>
      </c>
      <c r="GN65" s="166">
        <v>2262</v>
      </c>
      <c r="GO65" s="97">
        <f t="shared" si="19"/>
        <v>2314.0142473485366</v>
      </c>
      <c r="GP65" s="53"/>
      <c r="GQ65" s="53"/>
      <c r="GR65" s="102">
        <f t="shared" si="20"/>
        <v>1</v>
      </c>
      <c r="GS65" s="53"/>
      <c r="GT65" s="102">
        <f t="shared" si="21"/>
        <v>1</v>
      </c>
      <c r="GU65" s="53"/>
      <c r="GV65" s="102"/>
      <c r="GW65" s="170"/>
      <c r="GX65" s="102"/>
      <c r="GY65" s="170"/>
      <c r="GZ65" s="102"/>
      <c r="HA65" s="102"/>
      <c r="HB65" s="102"/>
      <c r="HC65" s="102"/>
      <c r="HD65" s="102"/>
      <c r="HE65" s="177"/>
      <c r="HF65" s="178"/>
      <c r="HG65" s="102"/>
      <c r="HH65" s="177"/>
      <c r="HI65" s="64">
        <v>5258</v>
      </c>
      <c r="HJ65" s="53">
        <v>3556</v>
      </c>
      <c r="HK65" s="53">
        <v>5128</v>
      </c>
      <c r="HL65" s="77">
        <f t="shared" si="76"/>
        <v>486</v>
      </c>
      <c r="HM65" s="77">
        <f t="shared" si="71"/>
        <v>10537.968000000001</v>
      </c>
      <c r="HN65" s="52"/>
      <c r="HO65" s="183"/>
      <c r="HP65" s="53">
        <v>564</v>
      </c>
      <c r="HQ65" s="186"/>
      <c r="HR65" s="186"/>
      <c r="HS65" s="186"/>
      <c r="HT65" s="53">
        <v>4138</v>
      </c>
      <c r="HU65" s="153">
        <v>3622</v>
      </c>
      <c r="HV65" s="186"/>
      <c r="HW65" s="186"/>
      <c r="HX65" s="186"/>
      <c r="HY65" s="186"/>
      <c r="HZ65" s="189">
        <v>92</v>
      </c>
      <c r="IA65" s="128"/>
      <c r="IB65" s="190">
        <v>141</v>
      </c>
      <c r="IC65" s="191"/>
      <c r="ID65" s="191">
        <v>232</v>
      </c>
      <c r="IE65" s="192">
        <v>1.55</v>
      </c>
      <c r="IF65" s="192">
        <v>1.1599999999999999</v>
      </c>
      <c r="IG65" s="192">
        <v>0.97</v>
      </c>
      <c r="IH65" s="97">
        <f t="shared" si="72"/>
        <v>29193.773999999998</v>
      </c>
      <c r="II65" s="97">
        <f t="shared" si="77"/>
        <v>2762.8461253793203</v>
      </c>
      <c r="IJ65" s="202">
        <f t="shared" si="78"/>
        <v>1.5070454374199382</v>
      </c>
      <c r="IK65" s="202">
        <f t="shared" si="85"/>
        <v>1.833286546495448</v>
      </c>
      <c r="IL65" s="202">
        <f t="shared" si="22"/>
        <v>0.50765664873513994</v>
      </c>
      <c r="IM65" s="203"/>
      <c r="IN65" s="204">
        <f t="shared" si="23"/>
        <v>0.93766578249336874</v>
      </c>
      <c r="IO65" s="186"/>
      <c r="IP65" s="186"/>
      <c r="IQ65" s="153">
        <v>1214</v>
      </c>
      <c r="IR65" s="153"/>
      <c r="IS65" s="128"/>
      <c r="IT65" s="128"/>
      <c r="IU65" s="128"/>
      <c r="IV65" s="128"/>
      <c r="IW65" s="189">
        <v>0.23</v>
      </c>
      <c r="IX65" s="189"/>
      <c r="IY65" s="48">
        <v>8.4700000000000006</v>
      </c>
      <c r="IZ65" s="52">
        <v>135</v>
      </c>
      <c r="JA65" s="128">
        <v>3.41</v>
      </c>
      <c r="JB65" s="128">
        <v>3.74</v>
      </c>
      <c r="JC65" s="128">
        <v>164</v>
      </c>
      <c r="JD65" s="97">
        <f t="shared" si="24"/>
        <v>1837.3710000000001</v>
      </c>
      <c r="JE65" s="210">
        <f t="shared" si="93"/>
        <v>0.85948891105824576</v>
      </c>
      <c r="JF65" s="210">
        <f t="shared" si="25"/>
        <v>0.16405098214285713</v>
      </c>
      <c r="JG65" s="210">
        <f t="shared" si="26"/>
        <v>5.0374364006419634E-3</v>
      </c>
      <c r="JH65" s="203"/>
      <c r="JI65" s="203">
        <f t="shared" si="27"/>
        <v>4.2553191489361653E-2</v>
      </c>
      <c r="JJ65" s="212">
        <f t="shared" si="75"/>
        <v>2.469151880188833</v>
      </c>
      <c r="JK65" s="203">
        <f t="shared" si="28"/>
        <v>0.98617936117936122</v>
      </c>
      <c r="JL65" s="53">
        <v>14817</v>
      </c>
      <c r="JM65" s="213">
        <v>8.1</v>
      </c>
      <c r="JN65" s="214">
        <v>63</v>
      </c>
      <c r="JO65" s="213" t="s">
        <v>127</v>
      </c>
      <c r="JP65" s="213">
        <v>7.29</v>
      </c>
      <c r="JQ65" s="213">
        <v>0.7</v>
      </c>
      <c r="JR65" s="214">
        <v>165</v>
      </c>
      <c r="JS65" s="213">
        <v>0.45</v>
      </c>
      <c r="JT65" s="222"/>
    </row>
    <row r="66" spans="1:280" s="25" customFormat="1" ht="15" customHeight="1">
      <c r="A66" s="50">
        <v>43483</v>
      </c>
      <c r="B66" s="51">
        <v>240</v>
      </c>
      <c r="C66" s="52">
        <v>240</v>
      </c>
      <c r="D66" s="53">
        <v>42609</v>
      </c>
      <c r="E66" s="48">
        <v>2.2799999999999998</v>
      </c>
      <c r="F66" s="53">
        <v>224</v>
      </c>
      <c r="G66" s="52">
        <v>4.0599999999999996</v>
      </c>
      <c r="H66" s="52">
        <v>0.57999999999999996</v>
      </c>
      <c r="I66" s="61">
        <v>45.7</v>
      </c>
      <c r="J66" s="64"/>
      <c r="K66" s="53">
        <v>1180</v>
      </c>
      <c r="L66" s="48">
        <v>5.24</v>
      </c>
      <c r="M66" s="53">
        <v>8734</v>
      </c>
      <c r="N66" s="53">
        <v>2853</v>
      </c>
      <c r="O66" s="65">
        <v>4.46</v>
      </c>
      <c r="P66" s="65">
        <v>0.86</v>
      </c>
      <c r="Q66" s="74">
        <v>30.7</v>
      </c>
      <c r="R66" s="70">
        <v>18</v>
      </c>
      <c r="S66" s="64">
        <v>9084</v>
      </c>
      <c r="T66" s="53">
        <v>5996</v>
      </c>
      <c r="U66" s="52">
        <v>3.14</v>
      </c>
      <c r="V66" s="52"/>
      <c r="W66" s="52">
        <v>4.1500000000000004</v>
      </c>
      <c r="X66" s="52">
        <v>8.69</v>
      </c>
      <c r="Y66" s="53">
        <v>0</v>
      </c>
      <c r="Z66" s="53">
        <v>20714</v>
      </c>
      <c r="AA66" s="52">
        <v>3.14</v>
      </c>
      <c r="AB66" s="52"/>
      <c r="AC66" s="77">
        <f t="shared" si="29"/>
        <v>9084</v>
      </c>
      <c r="AD66" s="52"/>
      <c r="AE66" s="52"/>
      <c r="AF66" s="52"/>
      <c r="AG66" s="52"/>
      <c r="AH66" s="61"/>
      <c r="AI66" s="79"/>
      <c r="AJ66" s="52"/>
      <c r="AK66" s="52"/>
      <c r="AL66" s="48">
        <v>8.66</v>
      </c>
      <c r="AM66" s="53">
        <v>135302</v>
      </c>
      <c r="AN66" s="52">
        <v>4.93</v>
      </c>
      <c r="AO66" s="52">
        <v>0.19</v>
      </c>
      <c r="AP66" s="53">
        <v>1993</v>
      </c>
      <c r="AQ66" s="83"/>
      <c r="AR66" s="86">
        <f t="shared" si="30"/>
        <v>13001</v>
      </c>
      <c r="AS66" s="53"/>
      <c r="AT66" s="87">
        <v>13001</v>
      </c>
      <c r="AU66" s="53">
        <f t="shared" si="92"/>
        <v>13001</v>
      </c>
      <c r="AV66" s="53">
        <v>0</v>
      </c>
      <c r="AW66" s="53">
        <v>0</v>
      </c>
      <c r="AX66" s="53">
        <v>0</v>
      </c>
      <c r="AY66" s="95">
        <v>0</v>
      </c>
      <c r="AZ66" s="96">
        <v>4.93</v>
      </c>
      <c r="BA66" s="53">
        <v>4478</v>
      </c>
      <c r="BB66" s="52">
        <v>62</v>
      </c>
      <c r="BC66" s="53">
        <v>10540</v>
      </c>
      <c r="BD66" s="97">
        <f t="shared" si="0"/>
        <v>7096.7109999999993</v>
      </c>
      <c r="BE66" s="102">
        <f t="shared" si="1"/>
        <v>0.67331223908918403</v>
      </c>
      <c r="BF66" s="53">
        <v>4005</v>
      </c>
      <c r="BG66" s="97">
        <f t="shared" si="2"/>
        <v>4273.335</v>
      </c>
      <c r="BH66" s="102">
        <f t="shared" si="3"/>
        <v>0.40543975332068311</v>
      </c>
      <c r="BI66" s="53">
        <v>330</v>
      </c>
      <c r="BJ66" s="97">
        <f t="shared" si="4"/>
        <v>649.11</v>
      </c>
      <c r="BK66" s="102">
        <f t="shared" si="5"/>
        <v>6.1585388994307405E-2</v>
      </c>
      <c r="BL66" s="103">
        <v>512</v>
      </c>
      <c r="BM66" s="97">
        <f t="shared" si="6"/>
        <v>739.84</v>
      </c>
      <c r="BN66" s="102">
        <f t="shared" si="7"/>
        <v>7.019354838709678E-2</v>
      </c>
      <c r="BO66" s="53">
        <v>697</v>
      </c>
      <c r="BP66" s="97">
        <f t="shared" si="8"/>
        <v>1434.4259999999999</v>
      </c>
      <c r="BQ66" s="102">
        <f t="shared" si="9"/>
        <v>0.13609354838709678</v>
      </c>
      <c r="BR66" s="53">
        <v>0</v>
      </c>
      <c r="BS66" s="105">
        <f t="shared" si="10"/>
        <v>0</v>
      </c>
      <c r="BT66" s="102">
        <f t="shared" si="11"/>
        <v>0</v>
      </c>
      <c r="BU66" s="52">
        <v>6.91</v>
      </c>
      <c r="BV66" s="48">
        <v>3.03</v>
      </c>
      <c r="BW66" s="61">
        <v>117</v>
      </c>
      <c r="BX66" s="117">
        <f t="shared" si="32"/>
        <v>137030.54</v>
      </c>
      <c r="BY66" s="118">
        <f t="shared" si="33"/>
        <v>0.91353693333333341</v>
      </c>
      <c r="BZ66" s="120">
        <v>42.6</v>
      </c>
      <c r="CA66" s="51"/>
      <c r="CB66" s="52">
        <v>6.35</v>
      </c>
      <c r="CC66" s="129">
        <v>7497</v>
      </c>
      <c r="CD66" s="77">
        <f t="shared" si="34"/>
        <v>7242.925216288445</v>
      </c>
      <c r="CE66" s="77">
        <f t="shared" si="12"/>
        <v>22077</v>
      </c>
      <c r="CF66" s="77">
        <f t="shared" si="35"/>
        <v>13001</v>
      </c>
      <c r="CG66" s="77">
        <f t="shared" si="36"/>
        <v>541.70833333333337</v>
      </c>
      <c r="CH66" s="77">
        <f t="shared" si="13"/>
        <v>9076</v>
      </c>
      <c r="CI66" s="130">
        <f t="shared" si="37"/>
        <v>378.16666666666669</v>
      </c>
      <c r="CJ66" s="64">
        <v>3675</v>
      </c>
      <c r="CK66" s="56"/>
      <c r="CL66" s="52">
        <v>7.63</v>
      </c>
      <c r="CM66" s="53">
        <v>2759</v>
      </c>
      <c r="CN66" s="134"/>
      <c r="CO66" s="135">
        <v>3747</v>
      </c>
      <c r="CP66" s="53">
        <v>7040</v>
      </c>
      <c r="CQ66" s="52">
        <v>19</v>
      </c>
      <c r="CR66" s="52">
        <v>38.799999999999997</v>
      </c>
      <c r="CS66" s="53">
        <v>4657</v>
      </c>
      <c r="CT66" s="141">
        <f t="shared" si="86"/>
        <v>0.28261195787798427</v>
      </c>
      <c r="CU66" s="142">
        <f t="shared" si="38"/>
        <v>1.3676190476190475</v>
      </c>
      <c r="CV66" s="142">
        <f t="shared" si="39"/>
        <v>5.2960107779267878</v>
      </c>
      <c r="CW66" s="118">
        <f t="shared" si="40"/>
        <v>0.882668462987798</v>
      </c>
      <c r="CX66" s="143">
        <f t="shared" si="87"/>
        <v>26617.750169860035</v>
      </c>
      <c r="CY66" s="144">
        <f t="shared" si="88"/>
        <v>0.61907655848836463</v>
      </c>
      <c r="CZ66" s="145">
        <f t="shared" si="89"/>
        <v>22810.49211849436</v>
      </c>
      <c r="DA66" s="146">
        <f t="shared" si="90"/>
        <v>0.7382352941176471</v>
      </c>
      <c r="DB66" s="64">
        <v>3676</v>
      </c>
      <c r="DC66" s="152"/>
      <c r="DD66" s="48">
        <v>7.74</v>
      </c>
      <c r="DE66" s="53">
        <v>2384</v>
      </c>
      <c r="DF66" s="153"/>
      <c r="DG66" s="53">
        <v>3733</v>
      </c>
      <c r="DH66" s="53">
        <v>6760</v>
      </c>
      <c r="DI66" s="52">
        <v>19.399999999999999</v>
      </c>
      <c r="DJ66" s="52">
        <v>35.5</v>
      </c>
      <c r="DK66" s="53">
        <v>6606</v>
      </c>
      <c r="DL66" s="141">
        <f t="shared" si="41"/>
        <v>0.3698476399502551</v>
      </c>
      <c r="DM66" s="142">
        <f t="shared" si="42"/>
        <v>1.3672470076169749</v>
      </c>
      <c r="DN66" s="142">
        <f t="shared" si="43"/>
        <v>5.2974518692949308</v>
      </c>
      <c r="DO66" s="118">
        <f t="shared" si="14"/>
        <v>0.88290864488248844</v>
      </c>
      <c r="DP66" s="143">
        <f t="shared" si="44"/>
        <v>26624.993095076323</v>
      </c>
      <c r="DQ66" s="144">
        <f t="shared" si="45"/>
        <v>0.67085121980292184</v>
      </c>
      <c r="DR66" s="145">
        <f t="shared" si="46"/>
        <v>22816.699055125242</v>
      </c>
      <c r="DS66" s="146">
        <f t="shared" si="47"/>
        <v>0.77381404174573054</v>
      </c>
      <c r="DT66" s="53">
        <v>3672</v>
      </c>
      <c r="DU66" s="74"/>
      <c r="DV66" s="157">
        <v>7.14</v>
      </c>
      <c r="DW66" s="153">
        <v>2683</v>
      </c>
      <c r="DX66" s="53"/>
      <c r="DY66" s="153">
        <v>3761</v>
      </c>
      <c r="DZ66" s="153">
        <v>6302</v>
      </c>
      <c r="EA66" s="152">
        <v>18.600000000000001</v>
      </c>
      <c r="EB66" s="128">
        <v>37.700000000000003</v>
      </c>
      <c r="EC66" s="53">
        <v>9393</v>
      </c>
      <c r="ED66" s="141">
        <f t="shared" si="80"/>
        <v>0.56097554556603102</v>
      </c>
      <c r="EE66" s="142">
        <f t="shared" si="48"/>
        <v>1.3687363834422659</v>
      </c>
      <c r="EF66" s="142">
        <f t="shared" si="91"/>
        <v>5.2916875038223576</v>
      </c>
      <c r="EG66" s="118">
        <f t="shared" si="15"/>
        <v>0.88194791730372624</v>
      </c>
      <c r="EH66" s="143">
        <f t="shared" si="81"/>
        <v>26596.02139421117</v>
      </c>
      <c r="EI66" s="144">
        <f t="shared" si="82"/>
        <v>0.62956955651478164</v>
      </c>
      <c r="EJ66" s="145">
        <f t="shared" si="83"/>
        <v>22791.871308601709</v>
      </c>
      <c r="EK66" s="146">
        <f t="shared" si="84"/>
        <v>0.74544592030360524</v>
      </c>
      <c r="EL66" s="64">
        <v>3672</v>
      </c>
      <c r="EM66" s="56"/>
      <c r="EN66" s="52">
        <v>7.67</v>
      </c>
      <c r="EO66" s="53">
        <v>2368</v>
      </c>
      <c r="EP66" s="134"/>
      <c r="EQ66" s="135">
        <v>3773</v>
      </c>
      <c r="ER66" s="53">
        <v>6648</v>
      </c>
      <c r="ES66" s="52">
        <v>18.5</v>
      </c>
      <c r="ET66" s="52">
        <v>37.200000000000003</v>
      </c>
      <c r="EU66" s="53">
        <v>6428</v>
      </c>
      <c r="EV66" s="141">
        <f t="shared" si="50"/>
        <v>0.35909159313056216</v>
      </c>
      <c r="EW66" s="142">
        <f t="shared" si="51"/>
        <v>1.3687363834422659</v>
      </c>
      <c r="EX66" s="142">
        <f t="shared" si="52"/>
        <v>5.2916875038223576</v>
      </c>
      <c r="EY66" s="118">
        <f t="shared" si="16"/>
        <v>0.88194791730372624</v>
      </c>
      <c r="EZ66" s="143">
        <f t="shared" si="53"/>
        <v>26596.02139421117</v>
      </c>
      <c r="FA66" s="144">
        <f t="shared" si="54"/>
        <v>0.67306027201900964</v>
      </c>
      <c r="FB66" s="145">
        <f t="shared" si="55"/>
        <v>22791.871308601709</v>
      </c>
      <c r="FC66" s="146">
        <f t="shared" si="56"/>
        <v>0.7753320683111955</v>
      </c>
      <c r="FD66" s="64">
        <v>3691</v>
      </c>
      <c r="FE66" s="56"/>
      <c r="FF66" s="52">
        <v>7.4</v>
      </c>
      <c r="FG66" s="53">
        <v>2668</v>
      </c>
      <c r="FH66" s="134"/>
      <c r="FI66" s="135">
        <v>3756</v>
      </c>
      <c r="FJ66" s="53">
        <v>6806</v>
      </c>
      <c r="FK66" s="52">
        <v>19.600000000000001</v>
      </c>
      <c r="FL66" s="52">
        <v>38.799999999999997</v>
      </c>
      <c r="FM66" s="53">
        <v>6964</v>
      </c>
      <c r="FN66" s="141">
        <f t="shared" si="57"/>
        <v>0.41241145344318664</v>
      </c>
      <c r="FO66" s="142">
        <f t="shared" si="58"/>
        <v>1.3616905987537253</v>
      </c>
      <c r="FP66" s="142">
        <f t="shared" si="59"/>
        <v>5.3190682398170814</v>
      </c>
      <c r="FQ66" s="118">
        <f t="shared" si="17"/>
        <v>0.88651137330284691</v>
      </c>
      <c r="FR66" s="143">
        <f t="shared" si="60"/>
        <v>26733.636973320652</v>
      </c>
      <c r="FS66" s="144">
        <f t="shared" si="61"/>
        <v>0.63164054296736394</v>
      </c>
      <c r="FT66" s="145">
        <f t="shared" si="62"/>
        <v>22909.803104588485</v>
      </c>
      <c r="FU66" s="146">
        <f t="shared" si="63"/>
        <v>0.74686907020872861</v>
      </c>
      <c r="FV66" s="64">
        <v>3691</v>
      </c>
      <c r="FW66" s="73"/>
      <c r="FX66" s="52">
        <v>7.68</v>
      </c>
      <c r="FY66" s="53">
        <v>2505</v>
      </c>
      <c r="FZ66" s="134"/>
      <c r="GA66" s="135">
        <v>3741</v>
      </c>
      <c r="GB66" s="53">
        <v>6494</v>
      </c>
      <c r="GC66" s="52">
        <v>19.899999999999999</v>
      </c>
      <c r="GD66" s="52">
        <v>38.799999999999997</v>
      </c>
      <c r="GE66" s="53">
        <v>7357</v>
      </c>
      <c r="GF66" s="141">
        <f t="shared" si="64"/>
        <v>0.42069612263214179</v>
      </c>
      <c r="GG66" s="142">
        <f t="shared" si="65"/>
        <v>1.3616905987537253</v>
      </c>
      <c r="GH66" s="142">
        <f t="shared" si="66"/>
        <v>5.3190682398170814</v>
      </c>
      <c r="GI66" s="118">
        <f t="shared" si="18"/>
        <v>0.88651137330284691</v>
      </c>
      <c r="GJ66" s="143">
        <f t="shared" si="67"/>
        <v>26733.636973320652</v>
      </c>
      <c r="GK66" s="144">
        <f t="shared" si="68"/>
        <v>0.65414526241875803</v>
      </c>
      <c r="GL66" s="145">
        <f t="shared" si="69"/>
        <v>22909.803104588485</v>
      </c>
      <c r="GM66" s="146">
        <f t="shared" si="70"/>
        <v>0.76233396584440227</v>
      </c>
      <c r="GN66" s="166">
        <v>2520</v>
      </c>
      <c r="GO66" s="97">
        <f t="shared" si="19"/>
        <v>2561.2050550346517</v>
      </c>
      <c r="GP66" s="53"/>
      <c r="GQ66" s="53"/>
      <c r="GR66" s="102">
        <f t="shared" si="20"/>
        <v>1</v>
      </c>
      <c r="GS66" s="53"/>
      <c r="GT66" s="102">
        <f t="shared" si="21"/>
        <v>1</v>
      </c>
      <c r="GU66" s="53"/>
      <c r="GV66" s="102"/>
      <c r="GW66" s="170"/>
      <c r="GX66" s="102"/>
      <c r="GY66" s="170"/>
      <c r="GZ66" s="102"/>
      <c r="HA66" s="102"/>
      <c r="HB66" s="102"/>
      <c r="HC66" s="102"/>
      <c r="HD66" s="102"/>
      <c r="HE66" s="177"/>
      <c r="HF66" s="178"/>
      <c r="HG66" s="102"/>
      <c r="HH66" s="177"/>
      <c r="HI66" s="64">
        <v>5020</v>
      </c>
      <c r="HJ66" s="53">
        <v>4988</v>
      </c>
      <c r="HK66" s="53">
        <v>5256</v>
      </c>
      <c r="HL66" s="77">
        <f t="shared" si="76"/>
        <v>240</v>
      </c>
      <c r="HM66" s="77">
        <f t="shared" si="71"/>
        <v>10226.16</v>
      </c>
      <c r="HN66" s="52"/>
      <c r="HO66" s="183"/>
      <c r="HP66" s="53">
        <v>942</v>
      </c>
      <c r="HQ66" s="186"/>
      <c r="HR66" s="186"/>
      <c r="HS66" s="186"/>
      <c r="HT66" s="53">
        <v>4040</v>
      </c>
      <c r="HU66" s="153">
        <v>4048</v>
      </c>
      <c r="HV66" s="186"/>
      <c r="HW66" s="186"/>
      <c r="HX66" s="186"/>
      <c r="HY66" s="186"/>
      <c r="HZ66" s="189"/>
      <c r="IA66" s="128">
        <v>96</v>
      </c>
      <c r="IB66" s="190">
        <v>149</v>
      </c>
      <c r="IC66" s="191"/>
      <c r="ID66" s="191"/>
      <c r="IE66" s="192"/>
      <c r="IF66" s="192"/>
      <c r="IG66" s="192"/>
      <c r="IH66" s="97">
        <f t="shared" si="72"/>
        <v>32988.6</v>
      </c>
      <c r="II66" s="97">
        <f t="shared" si="77"/>
        <v>3205.6049254506338</v>
      </c>
      <c r="IJ66" s="202">
        <f t="shared" si="78"/>
        <v>1.5104599350502228</v>
      </c>
      <c r="IK66" s="202">
        <f t="shared" si="85"/>
        <v>2.1222707408945922</v>
      </c>
      <c r="IL66" s="202">
        <f t="shared" si="22"/>
        <v>0.59093100171709123</v>
      </c>
      <c r="IM66" s="203"/>
      <c r="IN66" s="204">
        <f t="shared" si="23"/>
        <v>0.94087301587301586</v>
      </c>
      <c r="IO66" s="186"/>
      <c r="IP66" s="186"/>
      <c r="IQ66" s="153">
        <v>1096</v>
      </c>
      <c r="IR66" s="153"/>
      <c r="IS66" s="128"/>
      <c r="IT66" s="128"/>
      <c r="IU66" s="128"/>
      <c r="IV66" s="128"/>
      <c r="IW66" s="189"/>
      <c r="IX66" s="189">
        <v>0.28000000000000003</v>
      </c>
      <c r="IY66" s="48"/>
      <c r="IZ66" s="52">
        <v>139</v>
      </c>
      <c r="JA66" s="128"/>
      <c r="JB66" s="128"/>
      <c r="JC66" s="128"/>
      <c r="JD66" s="97">
        <f t="shared" si="24"/>
        <v>1937.1489999999999</v>
      </c>
      <c r="JE66" s="210">
        <f t="shared" si="93"/>
        <v>0.86147219444658107</v>
      </c>
      <c r="JF66" s="210">
        <f t="shared" si="25"/>
        <v>0.17295973214285712</v>
      </c>
      <c r="JG66" s="210">
        <f t="shared" si="26"/>
        <v>9.1240875912408769E-3</v>
      </c>
      <c r="JH66" s="203"/>
      <c r="JI66" s="203">
        <f t="shared" si="27"/>
        <v>6.7114093959731558E-2</v>
      </c>
      <c r="JJ66" s="212">
        <f t="shared" si="75"/>
        <v>2.469151880188833</v>
      </c>
      <c r="JK66" s="203">
        <f t="shared" si="28"/>
        <v>0.98681214421252372</v>
      </c>
      <c r="JL66" s="53">
        <v>14944</v>
      </c>
      <c r="JM66" s="213">
        <v>8.35</v>
      </c>
      <c r="JN66" s="214">
        <v>42</v>
      </c>
      <c r="JO66" s="213">
        <v>6.39</v>
      </c>
      <c r="JP66" s="213">
        <v>3.32</v>
      </c>
      <c r="JQ66" s="213">
        <v>0.95</v>
      </c>
      <c r="JR66" s="214">
        <v>191</v>
      </c>
      <c r="JS66" s="213">
        <v>0.2</v>
      </c>
      <c r="JT66" s="222"/>
    </row>
    <row r="67" spans="1:280" s="25" customFormat="1" ht="15" customHeight="1">
      <c r="A67" s="50">
        <v>43484</v>
      </c>
      <c r="B67" s="51">
        <v>240</v>
      </c>
      <c r="C67" s="52">
        <v>240</v>
      </c>
      <c r="D67" s="53">
        <v>47729</v>
      </c>
      <c r="E67" s="48"/>
      <c r="F67" s="53"/>
      <c r="G67" s="52"/>
      <c r="H67" s="52"/>
      <c r="I67" s="61">
        <v>45.2</v>
      </c>
      <c r="J67" s="64"/>
      <c r="K67" s="53">
        <v>1547</v>
      </c>
      <c r="L67" s="48">
        <v>5.2</v>
      </c>
      <c r="M67" s="53">
        <v>10157</v>
      </c>
      <c r="N67" s="53">
        <v>3184</v>
      </c>
      <c r="O67" s="65">
        <v>2.7</v>
      </c>
      <c r="P67" s="65">
        <v>0.46</v>
      </c>
      <c r="Q67" s="74">
        <v>48.6</v>
      </c>
      <c r="R67" s="70">
        <v>26.9</v>
      </c>
      <c r="S67" s="64">
        <v>9111</v>
      </c>
      <c r="T67" s="53">
        <v>7227</v>
      </c>
      <c r="U67" s="52">
        <v>2.91</v>
      </c>
      <c r="V67" s="52"/>
      <c r="W67" s="52">
        <v>3.45</v>
      </c>
      <c r="X67" s="52">
        <v>7.09</v>
      </c>
      <c r="Y67" s="53">
        <v>9</v>
      </c>
      <c r="Z67" s="53">
        <v>21500</v>
      </c>
      <c r="AA67" s="52">
        <v>3.64</v>
      </c>
      <c r="AB67" s="52"/>
      <c r="AC67" s="77">
        <f t="shared" si="29"/>
        <v>9120</v>
      </c>
      <c r="AD67" s="52"/>
      <c r="AE67" s="52"/>
      <c r="AF67" s="52"/>
      <c r="AG67" s="52"/>
      <c r="AH67" s="61"/>
      <c r="AI67" s="79"/>
      <c r="AJ67" s="52"/>
      <c r="AK67" s="52"/>
      <c r="AL67" s="48">
        <v>8.94</v>
      </c>
      <c r="AM67" s="53">
        <v>142188</v>
      </c>
      <c r="AN67" s="52">
        <v>2.68</v>
      </c>
      <c r="AO67" s="52">
        <v>0.91</v>
      </c>
      <c r="AP67" s="53">
        <v>2081</v>
      </c>
      <c r="AQ67" s="83"/>
      <c r="AR67" s="86">
        <f t="shared" si="30"/>
        <v>12959</v>
      </c>
      <c r="AS67" s="53"/>
      <c r="AT67" s="87">
        <v>12959</v>
      </c>
      <c r="AU67" s="53">
        <f t="shared" si="92"/>
        <v>12719</v>
      </c>
      <c r="AV67" s="53">
        <v>0</v>
      </c>
      <c r="AW67" s="53">
        <v>240</v>
      </c>
      <c r="AX67" s="53">
        <v>0</v>
      </c>
      <c r="AY67" s="95">
        <v>0</v>
      </c>
      <c r="AZ67" s="96">
        <v>4.93</v>
      </c>
      <c r="BA67" s="53">
        <v>4478</v>
      </c>
      <c r="BB67" s="52">
        <v>62</v>
      </c>
      <c r="BC67" s="53">
        <v>12734</v>
      </c>
      <c r="BD67" s="97">
        <f t="shared" si="0"/>
        <v>10118.009999999998</v>
      </c>
      <c r="BE67" s="102">
        <f t="shared" si="1"/>
        <v>0.79456651484215468</v>
      </c>
      <c r="BF67" s="53">
        <v>6247</v>
      </c>
      <c r="BG67" s="97">
        <f t="shared" si="2"/>
        <v>6665.549</v>
      </c>
      <c r="BH67" s="102">
        <f t="shared" si="3"/>
        <v>0.52344502905607038</v>
      </c>
      <c r="BI67" s="53">
        <v>512</v>
      </c>
      <c r="BJ67" s="97">
        <f t="shared" si="4"/>
        <v>1007.104</v>
      </c>
      <c r="BK67" s="102">
        <f t="shared" si="5"/>
        <v>7.9087796450447626E-2</v>
      </c>
      <c r="BL67" s="103">
        <v>651</v>
      </c>
      <c r="BM67" s="97">
        <f t="shared" si="6"/>
        <v>940.69500000000005</v>
      </c>
      <c r="BN67" s="102">
        <f t="shared" si="7"/>
        <v>7.3872702999842943E-2</v>
      </c>
      <c r="BO67" s="53">
        <v>719</v>
      </c>
      <c r="BP67" s="97">
        <f t="shared" si="8"/>
        <v>1479.7019999999998</v>
      </c>
      <c r="BQ67" s="102">
        <f t="shared" si="9"/>
        <v>0.11620087953510286</v>
      </c>
      <c r="BR67" s="53">
        <v>15</v>
      </c>
      <c r="BS67" s="105">
        <f t="shared" si="10"/>
        <v>24.959999999999997</v>
      </c>
      <c r="BT67" s="102">
        <f t="shared" si="11"/>
        <v>1.1779487984922255E-3</v>
      </c>
      <c r="BU67" s="52">
        <v>6.5</v>
      </c>
      <c r="BV67" s="48">
        <v>2.84</v>
      </c>
      <c r="BW67" s="61">
        <v>156</v>
      </c>
      <c r="BX67" s="117">
        <f t="shared" si="32"/>
        <v>161963.74600000001</v>
      </c>
      <c r="BY67" s="118">
        <f t="shared" si="33"/>
        <v>1.0797583066666667</v>
      </c>
      <c r="BZ67" s="120">
        <v>39.200000000000003</v>
      </c>
      <c r="CA67" s="51"/>
      <c r="CB67" s="52">
        <v>6.46</v>
      </c>
      <c r="CC67" s="129">
        <v>8391</v>
      </c>
      <c r="CD67" s="77">
        <f t="shared" si="34"/>
        <v>8434.2217537178094</v>
      </c>
      <c r="CE67" s="77">
        <f t="shared" si="12"/>
        <v>22056</v>
      </c>
      <c r="CF67" s="77">
        <f t="shared" si="35"/>
        <v>12719</v>
      </c>
      <c r="CG67" s="77">
        <f t="shared" si="36"/>
        <v>529.95833333333337</v>
      </c>
      <c r="CH67" s="77">
        <f t="shared" si="13"/>
        <v>9337</v>
      </c>
      <c r="CI67" s="130">
        <f t="shared" si="37"/>
        <v>389.04166666666669</v>
      </c>
      <c r="CJ67" s="64">
        <v>3662</v>
      </c>
      <c r="CK67" s="56"/>
      <c r="CL67" s="52">
        <v>7.26</v>
      </c>
      <c r="CM67" s="53">
        <v>2268</v>
      </c>
      <c r="CN67" s="134"/>
      <c r="CO67" s="135">
        <v>3330</v>
      </c>
      <c r="CP67" s="53">
        <v>6352</v>
      </c>
      <c r="CQ67" s="52">
        <v>18</v>
      </c>
      <c r="CR67" s="52">
        <v>32.5</v>
      </c>
      <c r="CS67" s="53">
        <v>5275</v>
      </c>
      <c r="CT67" s="141">
        <f t="shared" si="86"/>
        <v>0.23360653350265867</v>
      </c>
      <c r="CU67" s="142">
        <f t="shared" si="38"/>
        <v>1.3724740578918624</v>
      </c>
      <c r="CV67" s="142">
        <f t="shared" si="39"/>
        <v>6.1452686156216911</v>
      </c>
      <c r="CW67" s="118">
        <f t="shared" si="40"/>
        <v>1.0242114359369485</v>
      </c>
      <c r="CX67" s="143">
        <f t="shared" si="87"/>
        <v>30886.12006211462</v>
      </c>
      <c r="CY67" s="144">
        <f t="shared" si="88"/>
        <v>0.73109552176521042</v>
      </c>
      <c r="CZ67" s="145">
        <f t="shared" si="89"/>
        <v>26891.1515166848</v>
      </c>
      <c r="DA67" s="146">
        <f t="shared" si="90"/>
        <v>0.82189414166797548</v>
      </c>
      <c r="DB67" s="64">
        <v>3662</v>
      </c>
      <c r="DC67" s="152"/>
      <c r="DD67" s="48">
        <v>7.44</v>
      </c>
      <c r="DE67" s="53">
        <v>2635</v>
      </c>
      <c r="DF67" s="153"/>
      <c r="DG67" s="53">
        <v>3624</v>
      </c>
      <c r="DH67" s="53">
        <v>6672</v>
      </c>
      <c r="DI67" s="52">
        <v>18.2</v>
      </c>
      <c r="DJ67" s="52">
        <v>33.4</v>
      </c>
      <c r="DK67" s="53">
        <v>7418</v>
      </c>
      <c r="DL67" s="141">
        <f t="shared" si="41"/>
        <v>0.34930015083773897</v>
      </c>
      <c r="DM67" s="142">
        <f t="shared" si="42"/>
        <v>1.3724740578918624</v>
      </c>
      <c r="DN67" s="142">
        <f t="shared" si="43"/>
        <v>6.1452686156216911</v>
      </c>
      <c r="DO67" s="118">
        <f t="shared" si="14"/>
        <v>1.0242114359369485</v>
      </c>
      <c r="DP67" s="143">
        <f t="shared" si="44"/>
        <v>30886.12006211462</v>
      </c>
      <c r="DQ67" s="144">
        <f t="shared" si="45"/>
        <v>0.68758231915843449</v>
      </c>
      <c r="DR67" s="145">
        <f t="shared" si="46"/>
        <v>26891.1515166848</v>
      </c>
      <c r="DS67" s="146">
        <f t="shared" si="47"/>
        <v>0.79307366106486565</v>
      </c>
      <c r="DT67" s="53">
        <v>3682</v>
      </c>
      <c r="DU67" s="74"/>
      <c r="DV67" s="157">
        <v>7.22</v>
      </c>
      <c r="DW67" s="153">
        <v>2639</v>
      </c>
      <c r="DX67" s="53"/>
      <c r="DY67" s="153">
        <v>3395</v>
      </c>
      <c r="DZ67" s="153">
        <v>6635</v>
      </c>
      <c r="EA67" s="152">
        <v>16.899999999999999</v>
      </c>
      <c r="EB67" s="128">
        <v>32.4</v>
      </c>
      <c r="EC67" s="53">
        <v>10526</v>
      </c>
      <c r="ED67" s="141">
        <f t="shared" si="80"/>
        <v>0.4932981907839738</v>
      </c>
      <c r="EE67" s="142">
        <f t="shared" si="48"/>
        <v>1.3650190114068441</v>
      </c>
      <c r="EF67" s="142">
        <f t="shared" si="91"/>
        <v>6.1788309783503736</v>
      </c>
      <c r="EG67" s="118">
        <f t="shared" si="15"/>
        <v>1.0298051630583955</v>
      </c>
      <c r="EH67" s="143">
        <f t="shared" si="81"/>
        <v>31054.804497188976</v>
      </c>
      <c r="EI67" s="144">
        <f t="shared" si="82"/>
        <v>0.68710806081939602</v>
      </c>
      <c r="EJ67" s="145">
        <f t="shared" si="83"/>
        <v>27038.017445230322</v>
      </c>
      <c r="EK67" s="146">
        <f t="shared" si="84"/>
        <v>0.79275954138526772</v>
      </c>
      <c r="EL67" s="64">
        <v>3682</v>
      </c>
      <c r="EM67" s="56"/>
      <c r="EN67" s="52">
        <v>7.48</v>
      </c>
      <c r="EO67" s="53">
        <v>2635</v>
      </c>
      <c r="EP67" s="134"/>
      <c r="EQ67" s="135">
        <v>3217</v>
      </c>
      <c r="ER67" s="53">
        <v>6239</v>
      </c>
      <c r="ES67" s="52">
        <v>18</v>
      </c>
      <c r="ET67" s="52">
        <v>33.1</v>
      </c>
      <c r="EU67" s="53">
        <v>6919</v>
      </c>
      <c r="EV67" s="141">
        <f t="shared" si="50"/>
        <v>0.32403343941315177</v>
      </c>
      <c r="EW67" s="142">
        <f t="shared" si="51"/>
        <v>1.3650190114068441</v>
      </c>
      <c r="EX67" s="142">
        <f t="shared" si="52"/>
        <v>6.1788309783503736</v>
      </c>
      <c r="EY67" s="118">
        <f t="shared" si="16"/>
        <v>1.0298051630583955</v>
      </c>
      <c r="EZ67" s="143">
        <f t="shared" si="53"/>
        <v>31054.804497188976</v>
      </c>
      <c r="FA67" s="144">
        <f t="shared" si="54"/>
        <v>0.68758231915843449</v>
      </c>
      <c r="FB67" s="145">
        <f t="shared" si="55"/>
        <v>27038.017445230322</v>
      </c>
      <c r="FC67" s="146">
        <f t="shared" si="56"/>
        <v>0.79307366106486565</v>
      </c>
      <c r="FD67" s="64">
        <v>3684</v>
      </c>
      <c r="FE67" s="56"/>
      <c r="FF67" s="52">
        <v>7.21</v>
      </c>
      <c r="FG67" s="53">
        <v>2358</v>
      </c>
      <c r="FH67" s="134"/>
      <c r="FI67" s="135">
        <v>3047</v>
      </c>
      <c r="FJ67" s="53">
        <v>6028</v>
      </c>
      <c r="FK67" s="52">
        <v>18.399999999999999</v>
      </c>
      <c r="FL67" s="52">
        <v>33.6</v>
      </c>
      <c r="FM67" s="53">
        <v>7652</v>
      </c>
      <c r="FN67" s="141">
        <f t="shared" si="57"/>
        <v>0.34183909074162805</v>
      </c>
      <c r="FO67" s="142">
        <f t="shared" si="58"/>
        <v>1.3642779587404994</v>
      </c>
      <c r="FP67" s="142">
        <f t="shared" si="59"/>
        <v>6.1821872146232417</v>
      </c>
      <c r="FQ67" s="118">
        <f t="shared" si="17"/>
        <v>1.0303645357705402</v>
      </c>
      <c r="FR67" s="143">
        <f t="shared" si="60"/>
        <v>31071.672940696411</v>
      </c>
      <c r="FS67" s="144">
        <f t="shared" si="61"/>
        <v>0.72042470913684564</v>
      </c>
      <c r="FT67" s="145">
        <f t="shared" si="62"/>
        <v>27052.704038084878</v>
      </c>
      <c r="FU67" s="146">
        <f t="shared" si="63"/>
        <v>0.81482644887702216</v>
      </c>
      <c r="FV67" s="64">
        <v>3684</v>
      </c>
      <c r="FW67" s="73"/>
      <c r="FX67" s="52">
        <v>7.22</v>
      </c>
      <c r="FY67" s="53">
        <v>2369</v>
      </c>
      <c r="FZ67" s="134"/>
      <c r="GA67" s="135">
        <v>3625</v>
      </c>
      <c r="GB67" s="53">
        <v>6638</v>
      </c>
      <c r="GC67" s="52">
        <v>18.399999999999999</v>
      </c>
      <c r="GD67" s="52">
        <v>36.700000000000003</v>
      </c>
      <c r="GE67" s="53">
        <v>8035</v>
      </c>
      <c r="GF67" s="141">
        <f t="shared" si="64"/>
        <v>0.35959991103429151</v>
      </c>
      <c r="GG67" s="142">
        <f t="shared" si="65"/>
        <v>1.3642779587404994</v>
      </c>
      <c r="GH67" s="142">
        <f t="shared" si="66"/>
        <v>6.1821872146232417</v>
      </c>
      <c r="GI67" s="118">
        <f t="shared" si="18"/>
        <v>1.0303645357705402</v>
      </c>
      <c r="GJ67" s="143">
        <f t="shared" si="67"/>
        <v>31071.672940696411</v>
      </c>
      <c r="GK67" s="144">
        <f t="shared" si="68"/>
        <v>0.71912049870449002</v>
      </c>
      <c r="GL67" s="145">
        <f t="shared" si="69"/>
        <v>27052.704038084878</v>
      </c>
      <c r="GM67" s="146">
        <f t="shared" si="70"/>
        <v>0.81396261975812778</v>
      </c>
      <c r="GN67" s="166">
        <v>2577</v>
      </c>
      <c r="GO67" s="97">
        <f t="shared" si="19"/>
        <v>2484.0370874138557</v>
      </c>
      <c r="GP67" s="53"/>
      <c r="GQ67" s="53"/>
      <c r="GR67" s="102">
        <f t="shared" si="20"/>
        <v>1</v>
      </c>
      <c r="GS67" s="53"/>
      <c r="GT67" s="102">
        <f t="shared" si="21"/>
        <v>1</v>
      </c>
      <c r="GU67" s="53"/>
      <c r="GV67" s="102"/>
      <c r="GW67" s="170"/>
      <c r="GX67" s="102"/>
      <c r="GY67" s="170"/>
      <c r="GZ67" s="102"/>
      <c r="HA67" s="102"/>
      <c r="HB67" s="102"/>
      <c r="HC67" s="102"/>
      <c r="HD67" s="102"/>
      <c r="HE67" s="177"/>
      <c r="HF67" s="178"/>
      <c r="HG67" s="102"/>
      <c r="HH67" s="177"/>
      <c r="HI67" s="64">
        <v>4582</v>
      </c>
      <c r="HJ67" s="53">
        <v>4798</v>
      </c>
      <c r="HK67" s="53">
        <v>5456</v>
      </c>
      <c r="HL67" s="77">
        <f t="shared" si="76"/>
        <v>480</v>
      </c>
      <c r="HM67" s="77">
        <f t="shared" si="71"/>
        <v>14511.12</v>
      </c>
      <c r="HN67" s="52"/>
      <c r="HO67" s="183"/>
      <c r="HP67" s="53">
        <v>1840</v>
      </c>
      <c r="HQ67" s="186"/>
      <c r="HR67" s="186"/>
      <c r="HS67" s="186"/>
      <c r="HT67" s="53">
        <v>3165</v>
      </c>
      <c r="HU67" s="153">
        <v>3462</v>
      </c>
      <c r="HV67" s="186"/>
      <c r="HW67" s="186"/>
      <c r="HX67" s="186"/>
      <c r="HY67" s="186"/>
      <c r="HZ67" s="189">
        <v>98</v>
      </c>
      <c r="IA67" s="128"/>
      <c r="IB67" s="190">
        <v>198</v>
      </c>
      <c r="IC67" s="191"/>
      <c r="ID67" s="191">
        <v>226</v>
      </c>
      <c r="IE67" s="192">
        <v>1.45</v>
      </c>
      <c r="IF67" s="192">
        <v>1.22</v>
      </c>
      <c r="IG67" s="192">
        <v>0.85</v>
      </c>
      <c r="IH67" s="97">
        <f t="shared" si="72"/>
        <v>33660.062999999995</v>
      </c>
      <c r="II67" s="97">
        <f t="shared" si="77"/>
        <v>3357.0223230895153</v>
      </c>
      <c r="IJ67" s="202">
        <f t="shared" si="78"/>
        <v>1.5152663080536404</v>
      </c>
      <c r="IK67" s="202">
        <f t="shared" si="85"/>
        <v>2.2154668821229255</v>
      </c>
      <c r="IL67" s="202">
        <f t="shared" si="22"/>
        <v>0.75761705689697845</v>
      </c>
      <c r="IM67" s="203"/>
      <c r="IN67" s="204">
        <f t="shared" si="23"/>
        <v>0.92316647264260765</v>
      </c>
      <c r="IO67" s="186"/>
      <c r="IP67" s="186"/>
      <c r="IQ67" s="153">
        <v>1325</v>
      </c>
      <c r="IR67" s="153"/>
      <c r="IS67" s="128"/>
      <c r="IT67" s="128"/>
      <c r="IU67" s="128"/>
      <c r="IV67" s="128"/>
      <c r="IW67" s="189">
        <v>0.39</v>
      </c>
      <c r="IX67" s="189"/>
      <c r="IY67" s="48">
        <v>8.41</v>
      </c>
      <c r="IZ67" s="52">
        <v>151</v>
      </c>
      <c r="JA67" s="128">
        <v>3.03</v>
      </c>
      <c r="JB67" s="128">
        <v>5.62</v>
      </c>
      <c r="JC67" s="128">
        <v>188</v>
      </c>
      <c r="JD67" s="97">
        <f t="shared" si="24"/>
        <v>2565.8820000000001</v>
      </c>
      <c r="JE67" s="210">
        <f t="shared" si="93"/>
        <v>0.86426421791804919</v>
      </c>
      <c r="JF67" s="210">
        <f t="shared" si="25"/>
        <v>0.22909660714285715</v>
      </c>
      <c r="JG67" s="210">
        <f t="shared" si="26"/>
        <v>3.6141028056376805E-2</v>
      </c>
      <c r="JH67" s="203"/>
      <c r="JI67" s="203">
        <f t="shared" si="27"/>
        <v>0.23737373737373735</v>
      </c>
      <c r="JJ67" s="212">
        <f t="shared" si="75"/>
        <v>2.469151880188833</v>
      </c>
      <c r="JK67" s="203">
        <f t="shared" si="28"/>
        <v>0.98814198209517823</v>
      </c>
      <c r="JL67" s="53">
        <v>14576</v>
      </c>
      <c r="JM67" s="213">
        <v>8.2799999999999994</v>
      </c>
      <c r="JN67" s="214">
        <v>59</v>
      </c>
      <c r="JO67" s="213">
        <v>5.46</v>
      </c>
      <c r="JP67" s="213">
        <v>3.49</v>
      </c>
      <c r="JQ67" s="213">
        <v>0.64</v>
      </c>
      <c r="JR67" s="214">
        <v>243</v>
      </c>
      <c r="JS67" s="213">
        <v>0.11</v>
      </c>
      <c r="JT67" s="222"/>
    </row>
    <row r="68" spans="1:280" s="25" customFormat="1" ht="15" customHeight="1">
      <c r="A68" s="50">
        <v>43485</v>
      </c>
      <c r="B68" s="57">
        <v>240</v>
      </c>
      <c r="C68" s="52">
        <v>240</v>
      </c>
      <c r="D68" s="58">
        <v>35644</v>
      </c>
      <c r="E68" s="59">
        <v>5.48</v>
      </c>
      <c r="F68" s="58">
        <v>680</v>
      </c>
      <c r="G68" s="60">
        <v>10.5</v>
      </c>
      <c r="H68" s="60">
        <v>10.7</v>
      </c>
      <c r="I68" s="66">
        <v>44.5</v>
      </c>
      <c r="J68" s="67"/>
      <c r="K68" s="58">
        <v>1274</v>
      </c>
      <c r="L68" s="59">
        <v>6.18</v>
      </c>
      <c r="M68" s="58">
        <v>11703</v>
      </c>
      <c r="N68" s="58">
        <v>4007</v>
      </c>
      <c r="O68" s="68">
        <v>2.99</v>
      </c>
      <c r="P68" s="68">
        <v>1.1100000000000001</v>
      </c>
      <c r="Q68" s="75">
        <v>29.8</v>
      </c>
      <c r="R68" s="76">
        <v>25.4</v>
      </c>
      <c r="S68" s="67">
        <v>8632</v>
      </c>
      <c r="T68" s="58">
        <v>6928</v>
      </c>
      <c r="U68" s="60">
        <v>2.87</v>
      </c>
      <c r="V68" s="60"/>
      <c r="W68" s="60">
        <v>5.0999999999999996</v>
      </c>
      <c r="X68" s="60">
        <v>4.7300000000000004</v>
      </c>
      <c r="Y68" s="58">
        <v>23.6</v>
      </c>
      <c r="Z68" s="58">
        <v>20306</v>
      </c>
      <c r="AA68" s="60">
        <v>2.61</v>
      </c>
      <c r="AB68" s="60"/>
      <c r="AC68" s="58">
        <f t="shared" si="29"/>
        <v>8655.6</v>
      </c>
      <c r="AD68" s="60"/>
      <c r="AE68" s="60"/>
      <c r="AF68" s="60"/>
      <c r="AG68" s="60"/>
      <c r="AH68" s="66"/>
      <c r="AI68" s="80"/>
      <c r="AJ68" s="60"/>
      <c r="AK68" s="60"/>
      <c r="AL68" s="59">
        <v>8.91</v>
      </c>
      <c r="AM68" s="58">
        <v>151096</v>
      </c>
      <c r="AN68" s="60">
        <v>6.66</v>
      </c>
      <c r="AO68" s="60">
        <v>0.7</v>
      </c>
      <c r="AP68" s="58">
        <v>2305</v>
      </c>
      <c r="AQ68" s="88"/>
      <c r="AR68" s="86">
        <f t="shared" si="30"/>
        <v>12388</v>
      </c>
      <c r="AS68" s="58"/>
      <c r="AT68" s="89">
        <v>12388</v>
      </c>
      <c r="AU68" s="58">
        <f t="shared" si="92"/>
        <v>12148</v>
      </c>
      <c r="AV68" s="58">
        <v>0</v>
      </c>
      <c r="AW68" s="58">
        <v>240</v>
      </c>
      <c r="AX68" s="58">
        <v>0</v>
      </c>
      <c r="AY68" s="98">
        <v>0</v>
      </c>
      <c r="AZ68" s="96">
        <v>4.93</v>
      </c>
      <c r="BA68" s="53">
        <v>4478</v>
      </c>
      <c r="BB68" s="52">
        <v>62</v>
      </c>
      <c r="BC68" s="58">
        <v>14171</v>
      </c>
      <c r="BD68" s="97">
        <f t="shared" si="0"/>
        <v>9745.5769999999993</v>
      </c>
      <c r="BE68" s="102">
        <f t="shared" si="1"/>
        <v>0.68771272316703125</v>
      </c>
      <c r="BF68" s="58">
        <v>6623</v>
      </c>
      <c r="BG68" s="97">
        <f t="shared" si="2"/>
        <v>7066.741</v>
      </c>
      <c r="BH68" s="102">
        <f t="shared" si="3"/>
        <v>0.4986762402088773</v>
      </c>
      <c r="BI68" s="58">
        <v>418</v>
      </c>
      <c r="BJ68" s="97">
        <f t="shared" si="4"/>
        <v>822.20600000000002</v>
      </c>
      <c r="BK68" s="102">
        <f t="shared" si="5"/>
        <v>5.802032319525792E-2</v>
      </c>
      <c r="BL68" s="103">
        <v>290</v>
      </c>
      <c r="BM68" s="97">
        <f t="shared" si="6"/>
        <v>419.05</v>
      </c>
      <c r="BN68" s="102">
        <f t="shared" si="7"/>
        <v>2.9570954766777222E-2</v>
      </c>
      <c r="BO68" s="58">
        <v>686</v>
      </c>
      <c r="BP68" s="97">
        <f t="shared" si="8"/>
        <v>1411.7879999999998</v>
      </c>
      <c r="BQ68" s="102">
        <f t="shared" si="9"/>
        <v>9.9625149954131659E-2</v>
      </c>
      <c r="BR68" s="58">
        <v>15.5</v>
      </c>
      <c r="BS68" s="105">
        <f t="shared" si="10"/>
        <v>25.791999999999998</v>
      </c>
      <c r="BT68" s="102">
        <f t="shared" si="11"/>
        <v>1.0937830781172818E-3</v>
      </c>
      <c r="BU68" s="60">
        <v>7.18</v>
      </c>
      <c r="BV68" s="59">
        <v>7.16</v>
      </c>
      <c r="BW68" s="66">
        <v>188</v>
      </c>
      <c r="BX68" s="117">
        <f t="shared" si="32"/>
        <v>172149.30799999999</v>
      </c>
      <c r="BY68" s="118">
        <f t="shared" si="33"/>
        <v>1.1476620533333333</v>
      </c>
      <c r="BZ68" s="121">
        <v>46.8</v>
      </c>
      <c r="CA68" s="57"/>
      <c r="CB68" s="60">
        <v>6.62</v>
      </c>
      <c r="CC68" s="129">
        <v>8933</v>
      </c>
      <c r="CD68" s="77">
        <f t="shared" si="34"/>
        <v>9293.7283328668727</v>
      </c>
      <c r="CE68" s="77">
        <f t="shared" si="12"/>
        <v>21438</v>
      </c>
      <c r="CF68" s="77">
        <f t="shared" si="35"/>
        <v>12148</v>
      </c>
      <c r="CG68" s="77">
        <f t="shared" si="36"/>
        <v>506.16666666666669</v>
      </c>
      <c r="CH68" s="77">
        <f t="shared" si="13"/>
        <v>9290</v>
      </c>
      <c r="CI68" s="130">
        <f t="shared" si="37"/>
        <v>387.08333333333331</v>
      </c>
      <c r="CJ68" s="67">
        <v>3569</v>
      </c>
      <c r="CK68" s="136"/>
      <c r="CL68" s="60">
        <v>7.67</v>
      </c>
      <c r="CM68" s="58">
        <v>3263</v>
      </c>
      <c r="CN68" s="137"/>
      <c r="CO68" s="138">
        <v>4280</v>
      </c>
      <c r="CP68" s="58">
        <v>6100</v>
      </c>
      <c r="CQ68" s="60">
        <v>15.8</v>
      </c>
      <c r="CR68" s="60">
        <v>25.9</v>
      </c>
      <c r="CS68" s="58">
        <v>4731</v>
      </c>
      <c r="CT68" s="141">
        <f t="shared" si="86"/>
        <v>0.21980452810725196</v>
      </c>
      <c r="CU68" s="142">
        <f t="shared" si="38"/>
        <v>1.408237601569067</v>
      </c>
      <c r="CV68" s="142">
        <f t="shared" si="39"/>
        <v>6.5995456466378561</v>
      </c>
      <c r="CW68" s="118">
        <f t="shared" si="40"/>
        <v>1.0999242744396427</v>
      </c>
      <c r="CX68" s="143">
        <f t="shared" si="87"/>
        <v>33169.316420001865</v>
      </c>
      <c r="CY68" s="144">
        <f t="shared" si="88"/>
        <v>0.6489030146856628</v>
      </c>
      <c r="CZ68" s="145">
        <f t="shared" si="89"/>
        <v>28659.430928817987</v>
      </c>
      <c r="DA68" s="146">
        <f t="shared" si="90"/>
        <v>0.76974102039376191</v>
      </c>
      <c r="DB68" s="67">
        <v>3595</v>
      </c>
      <c r="DC68" s="75"/>
      <c r="DD68" s="59">
        <v>7.53</v>
      </c>
      <c r="DE68" s="58">
        <v>2955</v>
      </c>
      <c r="DF68" s="58"/>
      <c r="DG68" s="58">
        <v>4237</v>
      </c>
      <c r="DH68" s="58">
        <v>6264</v>
      </c>
      <c r="DI68" s="60">
        <v>16.399999999999999</v>
      </c>
      <c r="DJ68" s="60">
        <v>29.3</v>
      </c>
      <c r="DK68" s="58">
        <v>6476</v>
      </c>
      <c r="DL68" s="141">
        <f t="shared" si="41"/>
        <v>0.28418804624324606</v>
      </c>
      <c r="DM68" s="142">
        <f t="shared" si="42"/>
        <v>1.3980528511821975</v>
      </c>
      <c r="DN68" s="142">
        <f t="shared" si="43"/>
        <v>6.6476230315671323</v>
      </c>
      <c r="DO68" s="118">
        <f t="shared" si="14"/>
        <v>1.1079371719278555</v>
      </c>
      <c r="DP68" s="143">
        <f t="shared" si="44"/>
        <v>33410.953356656406</v>
      </c>
      <c r="DQ68" s="144">
        <f t="shared" si="45"/>
        <v>0.68204364339446322</v>
      </c>
      <c r="DR68" s="145">
        <f t="shared" si="46"/>
        <v>28868.213558167739</v>
      </c>
      <c r="DS68" s="146">
        <f t="shared" si="47"/>
        <v>0.79147554865570535</v>
      </c>
      <c r="DT68" s="58">
        <v>3588</v>
      </c>
      <c r="DU68" s="75"/>
      <c r="DV68" s="59">
        <v>7.52</v>
      </c>
      <c r="DW68" s="58">
        <v>2688</v>
      </c>
      <c r="DX68" s="58"/>
      <c r="DY68" s="58">
        <v>4198</v>
      </c>
      <c r="DZ68" s="58">
        <v>5464</v>
      </c>
      <c r="EA68" s="75">
        <v>16.100000000000001</v>
      </c>
      <c r="EB68" s="60">
        <v>26.7</v>
      </c>
      <c r="EC68" s="58">
        <v>9332</v>
      </c>
      <c r="ED68" s="141">
        <f t="shared" si="80"/>
        <v>0.39373279231309916</v>
      </c>
      <c r="EE68" s="142">
        <f t="shared" si="48"/>
        <v>1.4007803790412485</v>
      </c>
      <c r="EF68" s="142">
        <f t="shared" si="91"/>
        <v>6.6346791202400199</v>
      </c>
      <c r="EG68" s="118">
        <f t="shared" si="15"/>
        <v>1.1057798533733367</v>
      </c>
      <c r="EH68" s="143">
        <f t="shared" si="81"/>
        <v>33345.897258326338</v>
      </c>
      <c r="EI68" s="144">
        <f t="shared" si="82"/>
        <v>0.71077269490501427</v>
      </c>
      <c r="EJ68" s="145">
        <f t="shared" si="83"/>
        <v>28812.002850265882</v>
      </c>
      <c r="EK68" s="146">
        <f t="shared" si="84"/>
        <v>0.81031684425940298</v>
      </c>
      <c r="EL68" s="67">
        <v>3586</v>
      </c>
      <c r="EM68" s="136"/>
      <c r="EN68" s="60">
        <v>6324</v>
      </c>
      <c r="EO68" s="58">
        <v>2788</v>
      </c>
      <c r="EP68" s="137"/>
      <c r="EQ68" s="138">
        <v>4162</v>
      </c>
      <c r="ER68" s="58">
        <v>6324</v>
      </c>
      <c r="ES68" s="60">
        <v>16.2</v>
      </c>
      <c r="ET68" s="60">
        <v>24.6</v>
      </c>
      <c r="EU68" s="58">
        <v>6528</v>
      </c>
      <c r="EV68" s="141">
        <f t="shared" si="50"/>
        <v>0.2798168971983554</v>
      </c>
      <c r="EW68" s="142">
        <f t="shared" si="51"/>
        <v>1.4015616285554935</v>
      </c>
      <c r="EX68" s="142">
        <f t="shared" si="52"/>
        <v>6.630980859860844</v>
      </c>
      <c r="EY68" s="118">
        <f t="shared" si="16"/>
        <v>1.1051634766434739</v>
      </c>
      <c r="EZ68" s="143">
        <f t="shared" si="53"/>
        <v>33327.309801660602</v>
      </c>
      <c r="FA68" s="144">
        <f t="shared" si="54"/>
        <v>0.70001275051904011</v>
      </c>
      <c r="FB68" s="145">
        <f t="shared" si="55"/>
        <v>28795.942648008211</v>
      </c>
      <c r="FC68" s="146">
        <f t="shared" si="56"/>
        <v>0.80326017923929149</v>
      </c>
      <c r="FD68" s="67">
        <v>3550</v>
      </c>
      <c r="FE68" s="136"/>
      <c r="FF68" s="60">
        <v>7.59</v>
      </c>
      <c r="FG68" s="58">
        <v>2676</v>
      </c>
      <c r="FH68" s="137"/>
      <c r="FI68" s="138">
        <v>4101</v>
      </c>
      <c r="FJ68" s="58">
        <v>7094</v>
      </c>
      <c r="FK68" s="60">
        <v>16.899999999999999</v>
      </c>
      <c r="FL68" s="60">
        <v>29.8</v>
      </c>
      <c r="FM68" s="58">
        <v>6525</v>
      </c>
      <c r="FN68" s="141">
        <f t="shared" si="57"/>
        <v>0.27774306779647306</v>
      </c>
      <c r="FO68" s="142">
        <f t="shared" si="58"/>
        <v>1.4157746478873239</v>
      </c>
      <c r="FP68" s="142">
        <f t="shared" si="59"/>
        <v>6.5644121730356941</v>
      </c>
      <c r="FQ68" s="118">
        <f t="shared" si="17"/>
        <v>1.0940686955059491</v>
      </c>
      <c r="FR68" s="143">
        <f t="shared" si="60"/>
        <v>32992.7355816774</v>
      </c>
      <c r="FS68" s="144">
        <f t="shared" si="61"/>
        <v>0.71206388823133115</v>
      </c>
      <c r="FT68" s="145">
        <f t="shared" si="62"/>
        <v>28506.859007370091</v>
      </c>
      <c r="FU68" s="146">
        <f t="shared" si="63"/>
        <v>0.8111636440618164</v>
      </c>
      <c r="FV68" s="67">
        <v>3550</v>
      </c>
      <c r="FW68" s="160"/>
      <c r="FX68" s="60">
        <v>7.59</v>
      </c>
      <c r="FY68" s="58">
        <v>2811</v>
      </c>
      <c r="FZ68" s="137"/>
      <c r="GA68" s="138">
        <v>4064</v>
      </c>
      <c r="GB68" s="58">
        <v>6864</v>
      </c>
      <c r="GC68" s="60">
        <v>16.899999999999999</v>
      </c>
      <c r="GD68" s="60">
        <v>32.700000000000003</v>
      </c>
      <c r="GE68" s="58">
        <v>6891</v>
      </c>
      <c r="GF68" s="141">
        <f t="shared" si="64"/>
        <v>0.29943052691596456</v>
      </c>
      <c r="GG68" s="142">
        <f t="shared" si="65"/>
        <v>1.4157746478873239</v>
      </c>
      <c r="GH68" s="142">
        <f t="shared" si="66"/>
        <v>6.5644121730356941</v>
      </c>
      <c r="GI68" s="118">
        <f t="shared" si="18"/>
        <v>1.0940686955059491</v>
      </c>
      <c r="GJ68" s="143">
        <f t="shared" si="67"/>
        <v>32992.7355816774</v>
      </c>
      <c r="GK68" s="144">
        <f t="shared" si="68"/>
        <v>0.69753796331026607</v>
      </c>
      <c r="GL68" s="145">
        <f t="shared" si="69"/>
        <v>28506.859007370091</v>
      </c>
      <c r="GM68" s="146">
        <f t="shared" si="70"/>
        <v>0.80163714628466587</v>
      </c>
      <c r="GN68" s="167">
        <v>2916</v>
      </c>
      <c r="GO68" s="97">
        <f t="shared" si="19"/>
        <v>2863.6082656964268</v>
      </c>
      <c r="GP68" s="58"/>
      <c r="GQ68" s="58"/>
      <c r="GR68" s="102">
        <f t="shared" si="20"/>
        <v>1</v>
      </c>
      <c r="GS68" s="58"/>
      <c r="GT68" s="102">
        <f t="shared" si="21"/>
        <v>1</v>
      </c>
      <c r="GU68" s="58"/>
      <c r="GV68" s="102"/>
      <c r="GW68" s="170"/>
      <c r="GX68" s="102"/>
      <c r="GY68" s="170"/>
      <c r="GZ68" s="102"/>
      <c r="HA68" s="102"/>
      <c r="HB68" s="102"/>
      <c r="HC68" s="102"/>
      <c r="HD68" s="102"/>
      <c r="HE68" s="177"/>
      <c r="HF68" s="178"/>
      <c r="HG68" s="102"/>
      <c r="HH68" s="177"/>
      <c r="HI68" s="67">
        <v>3120</v>
      </c>
      <c r="HJ68" s="58">
        <v>3394</v>
      </c>
      <c r="HK68" s="58">
        <v>5374</v>
      </c>
      <c r="HL68" s="77">
        <f t="shared" si="76"/>
        <v>480</v>
      </c>
      <c r="HM68" s="77">
        <f t="shared" si="71"/>
        <v>11955.6</v>
      </c>
      <c r="HN68" s="60"/>
      <c r="HO68" s="60"/>
      <c r="HP68" s="58">
        <v>1662</v>
      </c>
      <c r="HQ68" s="136"/>
      <c r="HR68" s="136"/>
      <c r="HS68" s="136"/>
      <c r="HT68" s="58">
        <v>4210</v>
      </c>
      <c r="HU68" s="58">
        <v>3622</v>
      </c>
      <c r="HV68" s="136"/>
      <c r="HW68" s="136"/>
      <c r="HX68" s="136"/>
      <c r="HY68" s="136"/>
      <c r="HZ68" s="193"/>
      <c r="IA68" s="60">
        <v>98</v>
      </c>
      <c r="IB68" s="194">
        <v>218</v>
      </c>
      <c r="IC68" s="195"/>
      <c r="ID68" s="195"/>
      <c r="IE68" s="196"/>
      <c r="IF68" s="196"/>
      <c r="IG68" s="196"/>
      <c r="IH68" s="97">
        <f t="shared" si="72"/>
        <v>36221.328000000001</v>
      </c>
      <c r="II68" s="97">
        <f t="shared" si="77"/>
        <v>3479.6307118433319</v>
      </c>
      <c r="IJ68" s="202">
        <f t="shared" si="78"/>
        <v>1.5837820715869497</v>
      </c>
      <c r="IK68" s="202">
        <f t="shared" si="85"/>
        <v>2.1970388314578795</v>
      </c>
      <c r="IL68" s="202">
        <f t="shared" si="22"/>
        <v>0.64259227775735839</v>
      </c>
      <c r="IM68" s="205"/>
      <c r="IN68" s="204">
        <f t="shared" si="23"/>
        <v>0.92524005486968453</v>
      </c>
      <c r="IO68" s="136"/>
      <c r="IP68" s="136"/>
      <c r="IQ68" s="58">
        <v>1570</v>
      </c>
      <c r="IR68" s="58"/>
      <c r="IS68" s="60"/>
      <c r="IT68" s="60"/>
      <c r="IU68" s="60"/>
      <c r="IV68" s="60"/>
      <c r="IW68" s="193"/>
      <c r="IX68" s="193">
        <v>0.45</v>
      </c>
      <c r="IY68" s="59"/>
      <c r="IZ68" s="60">
        <v>185</v>
      </c>
      <c r="JA68" s="60"/>
      <c r="JB68" s="60"/>
      <c r="JC68" s="60"/>
      <c r="JD68" s="97">
        <f t="shared" si="24"/>
        <v>2700.5839999999998</v>
      </c>
      <c r="JE68" s="210">
        <f t="shared" si="93"/>
        <v>0.9041007426541815</v>
      </c>
      <c r="JF68" s="210">
        <f t="shared" si="25"/>
        <v>0.24112357142857141</v>
      </c>
      <c r="JG68" s="211">
        <f t="shared" si="26"/>
        <v>2.1434368898238073E-2</v>
      </c>
      <c r="JH68" s="205"/>
      <c r="JI68" s="205">
        <f t="shared" si="27"/>
        <v>0.15137614678899081</v>
      </c>
      <c r="JJ68" s="215">
        <f t="shared" si="75"/>
        <v>2.469151880188833</v>
      </c>
      <c r="JK68" s="205">
        <f t="shared" si="28"/>
        <v>0.98694516971279378</v>
      </c>
      <c r="JL68" s="58">
        <v>14576</v>
      </c>
      <c r="JM68" s="216">
        <v>8.42</v>
      </c>
      <c r="JN68" s="217">
        <v>39</v>
      </c>
      <c r="JO68" s="216">
        <v>4.26</v>
      </c>
      <c r="JP68" s="216">
        <v>1.47</v>
      </c>
      <c r="JQ68" s="216">
        <v>0.7</v>
      </c>
      <c r="JR68" s="217">
        <v>236</v>
      </c>
      <c r="JS68" s="216">
        <v>0.28999999999999998</v>
      </c>
      <c r="JT68" s="223"/>
    </row>
    <row r="69" spans="1:280" s="25" customFormat="1" ht="15" customHeight="1">
      <c r="A69" s="50">
        <v>43486</v>
      </c>
      <c r="B69" s="51">
        <v>240</v>
      </c>
      <c r="C69" s="52">
        <v>240</v>
      </c>
      <c r="D69" s="53">
        <v>36057</v>
      </c>
      <c r="E69" s="48">
        <v>5.57</v>
      </c>
      <c r="F69" s="53">
        <v>630</v>
      </c>
      <c r="G69" s="52">
        <v>9.08</v>
      </c>
      <c r="H69" s="52">
        <v>12.4</v>
      </c>
      <c r="I69" s="61">
        <v>44</v>
      </c>
      <c r="J69" s="64"/>
      <c r="K69" s="53">
        <v>1482</v>
      </c>
      <c r="L69" s="48">
        <v>6.52</v>
      </c>
      <c r="M69" s="53">
        <v>10320</v>
      </c>
      <c r="N69" s="53">
        <v>3547</v>
      </c>
      <c r="O69" s="65">
        <v>3.46</v>
      </c>
      <c r="P69" s="65">
        <v>1.46</v>
      </c>
      <c r="Q69" s="74">
        <v>36.799999999999997</v>
      </c>
      <c r="R69" s="70">
        <v>23.6</v>
      </c>
      <c r="S69" s="64">
        <v>8976</v>
      </c>
      <c r="T69" s="53">
        <v>6600</v>
      </c>
      <c r="U69" s="52"/>
      <c r="V69" s="52"/>
      <c r="W69" s="52"/>
      <c r="X69" s="52"/>
      <c r="Y69" s="53">
        <v>0</v>
      </c>
      <c r="Z69" s="53">
        <v>20559</v>
      </c>
      <c r="AA69" s="52"/>
      <c r="AB69" s="52"/>
      <c r="AC69" s="77">
        <f t="shared" si="29"/>
        <v>8976</v>
      </c>
      <c r="AD69" s="52"/>
      <c r="AE69" s="52"/>
      <c r="AF69" s="52"/>
      <c r="AG69" s="52"/>
      <c r="AH69" s="61"/>
      <c r="AI69" s="79"/>
      <c r="AJ69" s="52"/>
      <c r="AK69" s="52"/>
      <c r="AL69" s="48">
        <v>8.66</v>
      </c>
      <c r="AM69" s="53">
        <v>158700</v>
      </c>
      <c r="AN69" s="52">
        <v>0.4</v>
      </c>
      <c r="AO69" s="52">
        <v>0.24</v>
      </c>
      <c r="AP69" s="53">
        <v>2420</v>
      </c>
      <c r="AQ69" s="83"/>
      <c r="AR69" s="86">
        <f t="shared" si="30"/>
        <v>12613</v>
      </c>
      <c r="AS69" s="53"/>
      <c r="AT69" s="87">
        <v>12613</v>
      </c>
      <c r="AU69" s="53">
        <f t="shared" si="92"/>
        <v>12367</v>
      </c>
      <c r="AV69" s="53">
        <v>3</v>
      </c>
      <c r="AW69" s="53">
        <v>240</v>
      </c>
      <c r="AX69" s="53">
        <v>3</v>
      </c>
      <c r="AY69" s="95">
        <v>0</v>
      </c>
      <c r="AZ69" s="96">
        <v>4.93</v>
      </c>
      <c r="BA69" s="53">
        <v>4478</v>
      </c>
      <c r="BB69" s="52">
        <v>62</v>
      </c>
      <c r="BC69" s="53">
        <v>11620</v>
      </c>
      <c r="BD69" s="97">
        <f t="shared" si="0"/>
        <v>8227.146200000001</v>
      </c>
      <c r="BE69" s="102">
        <f t="shared" si="1"/>
        <v>0.70801602409638564</v>
      </c>
      <c r="BF69" s="53">
        <v>4850</v>
      </c>
      <c r="BG69" s="97">
        <f t="shared" si="2"/>
        <v>5174.95</v>
      </c>
      <c r="BH69" s="102">
        <f t="shared" si="3"/>
        <v>0.44534853700516347</v>
      </c>
      <c r="BI69" s="53">
        <v>416</v>
      </c>
      <c r="BJ69" s="97">
        <f t="shared" si="4"/>
        <v>818.27200000000005</v>
      </c>
      <c r="BK69" s="102">
        <f t="shared" si="5"/>
        <v>7.0419277108433737E-2</v>
      </c>
      <c r="BL69" s="103">
        <v>583</v>
      </c>
      <c r="BM69" s="97">
        <f t="shared" si="6"/>
        <v>842.43500000000006</v>
      </c>
      <c r="BN69" s="102">
        <f t="shared" si="7"/>
        <v>7.2498709122203103E-2</v>
      </c>
      <c r="BO69" s="53">
        <v>667</v>
      </c>
      <c r="BP69" s="97">
        <f t="shared" si="8"/>
        <v>1372.6859999999999</v>
      </c>
      <c r="BQ69" s="102">
        <f t="shared" si="9"/>
        <v>0.11813132530120481</v>
      </c>
      <c r="BR69" s="53">
        <v>11.3</v>
      </c>
      <c r="BS69" s="105">
        <f t="shared" si="10"/>
        <v>18.8032</v>
      </c>
      <c r="BT69" s="102">
        <f t="shared" si="11"/>
        <v>9.7246127366609303E-4</v>
      </c>
      <c r="BU69" s="52"/>
      <c r="BV69" s="48"/>
      <c r="BW69" s="61"/>
      <c r="BX69" s="117">
        <f t="shared" si="32"/>
        <v>143704.54</v>
      </c>
      <c r="BY69" s="118">
        <f t="shared" si="33"/>
        <v>0.95803026666666669</v>
      </c>
      <c r="BZ69" s="120">
        <v>51.6</v>
      </c>
      <c r="CA69" s="51"/>
      <c r="CB69" s="52">
        <v>6.77</v>
      </c>
      <c r="CC69" s="129">
        <v>7643</v>
      </c>
      <c r="CD69" s="77">
        <f t="shared" si="34"/>
        <v>7695.3238150651214</v>
      </c>
      <c r="CE69" s="77">
        <f t="shared" si="12"/>
        <v>22343</v>
      </c>
      <c r="CF69" s="77">
        <f t="shared" si="35"/>
        <v>12367</v>
      </c>
      <c r="CG69" s="77">
        <f t="shared" si="36"/>
        <v>515.29166666666663</v>
      </c>
      <c r="CH69" s="77">
        <f t="shared" si="13"/>
        <v>9976</v>
      </c>
      <c r="CI69" s="130">
        <f t="shared" si="37"/>
        <v>415.66666666666669</v>
      </c>
      <c r="CJ69" s="64">
        <v>3729</v>
      </c>
      <c r="CK69" s="56"/>
      <c r="CL69" s="52">
        <v>7.76</v>
      </c>
      <c r="CM69" s="53">
        <v>2523</v>
      </c>
      <c r="CN69" s="134"/>
      <c r="CO69" s="135">
        <v>4247</v>
      </c>
      <c r="CP69" s="53">
        <v>6058</v>
      </c>
      <c r="CQ69" s="52">
        <v>16.5</v>
      </c>
      <c r="CR69" s="52">
        <v>32</v>
      </c>
      <c r="CS69" s="53">
        <v>4350</v>
      </c>
      <c r="CT69" s="141">
        <f t="shared" si="86"/>
        <v>0.22553355593555369</v>
      </c>
      <c r="CU69" s="142">
        <f t="shared" si="38"/>
        <v>1.3478144274604451</v>
      </c>
      <c r="CV69" s="142">
        <f t="shared" si="39"/>
        <v>5.7094831886943567</v>
      </c>
      <c r="CW69" s="118">
        <f t="shared" si="40"/>
        <v>0.95158053144905941</v>
      </c>
      <c r="CX69" s="143">
        <f t="shared" si="87"/>
        <v>28695.862506377838</v>
      </c>
      <c r="CY69" s="144">
        <f t="shared" si="88"/>
        <v>0.67213855314824733</v>
      </c>
      <c r="CZ69" s="145">
        <f t="shared" si="89"/>
        <v>23983.987363380034</v>
      </c>
      <c r="DA69" s="146">
        <f t="shared" si="90"/>
        <v>0.78287435456110155</v>
      </c>
      <c r="DB69" s="64">
        <v>3734</v>
      </c>
      <c r="DC69" s="152"/>
      <c r="DD69" s="48">
        <v>7.79</v>
      </c>
      <c r="DE69" s="53">
        <v>2805</v>
      </c>
      <c r="DF69" s="153"/>
      <c r="DG69" s="53">
        <v>4202</v>
      </c>
      <c r="DH69" s="53">
        <v>6158</v>
      </c>
      <c r="DI69" s="52">
        <v>16.899999999999999</v>
      </c>
      <c r="DJ69" s="52">
        <v>31.6</v>
      </c>
      <c r="DK69" s="53">
        <v>5420</v>
      </c>
      <c r="DL69" s="141">
        <f t="shared" si="41"/>
        <v>0.29681603264206902</v>
      </c>
      <c r="DM69" s="142">
        <f t="shared" si="42"/>
        <v>1.3460096411355116</v>
      </c>
      <c r="DN69" s="142">
        <f t="shared" si="43"/>
        <v>5.7171387038307131</v>
      </c>
      <c r="DO69" s="118">
        <f t="shared" si="14"/>
        <v>0.95285645063845215</v>
      </c>
      <c r="DP69" s="143">
        <f t="shared" si="44"/>
        <v>28734.339125453163</v>
      </c>
      <c r="DQ69" s="144">
        <f t="shared" si="45"/>
        <v>0.63549292175221317</v>
      </c>
      <c r="DR69" s="145">
        <f t="shared" si="46"/>
        <v>24016.146102134899</v>
      </c>
      <c r="DS69" s="146">
        <f t="shared" si="47"/>
        <v>0.75860585197934594</v>
      </c>
      <c r="DT69" s="53">
        <v>3727</v>
      </c>
      <c r="DU69" s="74"/>
      <c r="DV69" s="157">
        <v>7.66</v>
      </c>
      <c r="DW69" s="153">
        <v>2541</v>
      </c>
      <c r="DX69" s="53"/>
      <c r="DY69" s="153">
        <v>4012</v>
      </c>
      <c r="DZ69" s="153">
        <v>6138</v>
      </c>
      <c r="EA69" s="152">
        <v>15.9</v>
      </c>
      <c r="EB69" s="128">
        <v>30.2</v>
      </c>
      <c r="EC69" s="53">
        <v>8456</v>
      </c>
      <c r="ED69" s="141">
        <f t="shared" si="80"/>
        <v>0.44018362477245493</v>
      </c>
      <c r="EE69" s="142">
        <f t="shared" si="48"/>
        <v>1.3485376978803327</v>
      </c>
      <c r="EF69" s="142">
        <f t="shared" si="91"/>
        <v>5.7064209826398145</v>
      </c>
      <c r="EG69" s="118">
        <f t="shared" si="15"/>
        <v>0.95107016377330245</v>
      </c>
      <c r="EH69" s="143">
        <f t="shared" si="81"/>
        <v>28680.471858747707</v>
      </c>
      <c r="EI69" s="144">
        <f t="shared" si="82"/>
        <v>0.66979947029318132</v>
      </c>
      <c r="EJ69" s="145">
        <f t="shared" si="83"/>
        <v>23971.123867878086</v>
      </c>
      <c r="EK69" s="146">
        <f t="shared" si="84"/>
        <v>0.78132530120481924</v>
      </c>
      <c r="EL69" s="64">
        <v>3723</v>
      </c>
      <c r="EM69" s="56"/>
      <c r="EN69" s="52">
        <v>7.93</v>
      </c>
      <c r="EO69" s="53">
        <v>2443</v>
      </c>
      <c r="EP69" s="134"/>
      <c r="EQ69" s="135">
        <v>4004</v>
      </c>
      <c r="ER69" s="53">
        <v>5774</v>
      </c>
      <c r="ES69" s="52">
        <v>16.2</v>
      </c>
      <c r="ET69" s="52">
        <v>30.3</v>
      </c>
      <c r="EU69" s="53">
        <v>5915</v>
      </c>
      <c r="EV69" s="141">
        <f t="shared" si="50"/>
        <v>0.30248944110080372</v>
      </c>
      <c r="EW69" s="142">
        <f t="shared" si="51"/>
        <v>1.3499865699704539</v>
      </c>
      <c r="EX69" s="142">
        <f t="shared" si="52"/>
        <v>5.70029657053073</v>
      </c>
      <c r="EY69" s="118">
        <f t="shared" si="16"/>
        <v>0.9500494284217883</v>
      </c>
      <c r="EZ69" s="143">
        <f t="shared" si="53"/>
        <v>28649.690563487449</v>
      </c>
      <c r="FA69" s="144">
        <f t="shared" si="54"/>
        <v>0.68253447694854064</v>
      </c>
      <c r="FB69" s="145">
        <f t="shared" si="55"/>
        <v>23945.396876874191</v>
      </c>
      <c r="FC69" s="146">
        <f t="shared" si="56"/>
        <v>0.78975903614457832</v>
      </c>
      <c r="FD69" s="64">
        <v>3715</v>
      </c>
      <c r="FE69" s="56"/>
      <c r="FF69" s="52">
        <v>7.73</v>
      </c>
      <c r="FG69" s="53">
        <v>2800</v>
      </c>
      <c r="FH69" s="134"/>
      <c r="FI69" s="135">
        <v>3978</v>
      </c>
      <c r="FJ69" s="53">
        <v>5792</v>
      </c>
      <c r="FK69" s="52">
        <v>17.3</v>
      </c>
      <c r="FL69" s="52">
        <v>33.1</v>
      </c>
      <c r="FM69" s="53">
        <v>5926</v>
      </c>
      <c r="FN69" s="141">
        <f t="shared" si="57"/>
        <v>0.32585276034617167</v>
      </c>
      <c r="FO69" s="142">
        <f t="shared" si="58"/>
        <v>1.352893674293405</v>
      </c>
      <c r="FP69" s="142">
        <f t="shared" si="59"/>
        <v>5.6880477463125603</v>
      </c>
      <c r="FQ69" s="118">
        <f t="shared" si="17"/>
        <v>0.94800795771876001</v>
      </c>
      <c r="FR69" s="143">
        <f t="shared" si="60"/>
        <v>28588.127972966926</v>
      </c>
      <c r="FS69" s="144">
        <f t="shared" si="61"/>
        <v>0.63614266698973143</v>
      </c>
      <c r="FT69" s="145">
        <f t="shared" si="62"/>
        <v>23893.942894866403</v>
      </c>
      <c r="FU69" s="146">
        <f t="shared" si="63"/>
        <v>0.75903614457831325</v>
      </c>
      <c r="FV69" s="64">
        <v>3715</v>
      </c>
      <c r="FW69" s="73"/>
      <c r="FX69" s="52">
        <v>7.86</v>
      </c>
      <c r="FY69" s="53">
        <v>2537</v>
      </c>
      <c r="FZ69" s="134"/>
      <c r="GA69" s="135">
        <v>3985</v>
      </c>
      <c r="GB69" s="53">
        <v>6406</v>
      </c>
      <c r="GC69" s="52">
        <v>16.899999999999999</v>
      </c>
      <c r="GD69" s="52">
        <v>32.1</v>
      </c>
      <c r="GE69" s="53">
        <v>6284</v>
      </c>
      <c r="GF69" s="141">
        <f t="shared" si="64"/>
        <v>0.32792064283220235</v>
      </c>
      <c r="GG69" s="142">
        <f t="shared" si="65"/>
        <v>1.352893674293405</v>
      </c>
      <c r="GH69" s="142">
        <f t="shared" si="66"/>
        <v>5.6880477463125603</v>
      </c>
      <c r="GI69" s="118">
        <f t="shared" si="18"/>
        <v>0.94800795771876001</v>
      </c>
      <c r="GJ69" s="143">
        <f t="shared" si="67"/>
        <v>28588.127972966926</v>
      </c>
      <c r="GK69" s="144">
        <f t="shared" si="68"/>
        <v>0.67031926648319595</v>
      </c>
      <c r="GL69" s="145">
        <f t="shared" si="69"/>
        <v>23893.942894866403</v>
      </c>
      <c r="GM69" s="146">
        <f t="shared" si="70"/>
        <v>0.78166953528399308</v>
      </c>
      <c r="GN69" s="166">
        <v>2830</v>
      </c>
      <c r="GO69" s="97">
        <f t="shared" si="19"/>
        <v>2608.1854719598978</v>
      </c>
      <c r="GP69" s="53"/>
      <c r="GQ69" s="53"/>
      <c r="GR69" s="102">
        <f t="shared" si="20"/>
        <v>1</v>
      </c>
      <c r="GS69" s="53"/>
      <c r="GT69" s="102">
        <f t="shared" si="21"/>
        <v>1</v>
      </c>
      <c r="GU69" s="53"/>
      <c r="GV69" s="102"/>
      <c r="GW69" s="170"/>
      <c r="GX69" s="102"/>
      <c r="GY69" s="170"/>
      <c r="GZ69" s="102"/>
      <c r="HA69" s="102"/>
      <c r="HB69" s="102"/>
      <c r="HC69" s="102"/>
      <c r="HD69" s="102"/>
      <c r="HE69" s="177"/>
      <c r="HF69" s="178"/>
      <c r="HG69" s="102"/>
      <c r="HH69" s="177"/>
      <c r="HI69" s="64">
        <v>3580</v>
      </c>
      <c r="HJ69" s="53">
        <v>4440</v>
      </c>
      <c r="HK69" s="53">
        <v>3870</v>
      </c>
      <c r="HL69" s="77">
        <f t="shared" si="76"/>
        <v>486</v>
      </c>
      <c r="HM69" s="77">
        <f t="shared" si="71"/>
        <v>11512.2</v>
      </c>
      <c r="HN69" s="52"/>
      <c r="HO69" s="183"/>
      <c r="HP69" s="53">
        <v>1368</v>
      </c>
      <c r="HQ69" s="186"/>
      <c r="HR69" s="186"/>
      <c r="HS69" s="186"/>
      <c r="HT69" s="53">
        <v>3744</v>
      </c>
      <c r="HU69" s="153">
        <v>3270</v>
      </c>
      <c r="HV69" s="186"/>
      <c r="HW69" s="186"/>
      <c r="HX69" s="186"/>
      <c r="HY69" s="186"/>
      <c r="HZ69" s="189">
        <v>97</v>
      </c>
      <c r="IA69" s="128"/>
      <c r="IB69" s="190">
        <v>173</v>
      </c>
      <c r="IC69" s="191"/>
      <c r="ID69" s="191">
        <v>160</v>
      </c>
      <c r="IE69" s="192">
        <v>2.56</v>
      </c>
      <c r="IF69" s="192">
        <v>1.22</v>
      </c>
      <c r="IG69" s="192">
        <v>0.93</v>
      </c>
      <c r="IH69" s="97">
        <f t="shared" si="72"/>
        <v>35663.457999999999</v>
      </c>
      <c r="II69" s="97">
        <f t="shared" si="77"/>
        <v>3384.7963033682122</v>
      </c>
      <c r="IJ69" s="202">
        <f t="shared" si="78"/>
        <v>1.5560569516844316</v>
      </c>
      <c r="IK69" s="202">
        <f t="shared" si="85"/>
        <v>2.1752393443595817</v>
      </c>
      <c r="IL69" s="202">
        <f t="shared" si="22"/>
        <v>0.70904587377140338</v>
      </c>
      <c r="IM69" s="203"/>
      <c r="IN69" s="204">
        <f t="shared" si="23"/>
        <v>0.93886925795053</v>
      </c>
      <c r="IO69" s="186"/>
      <c r="IP69" s="186"/>
      <c r="IQ69" s="153">
        <v>1100</v>
      </c>
      <c r="IR69" s="153"/>
      <c r="IS69" s="128"/>
      <c r="IT69" s="128"/>
      <c r="IU69" s="128"/>
      <c r="IV69" s="128"/>
      <c r="IW69" s="189">
        <v>0.21</v>
      </c>
      <c r="IX69" s="189"/>
      <c r="IY69" s="48">
        <v>8.66</v>
      </c>
      <c r="IZ69" s="52">
        <v>145</v>
      </c>
      <c r="JA69" s="128">
        <v>1.78</v>
      </c>
      <c r="JB69" s="128">
        <v>2.94</v>
      </c>
      <c r="JC69" s="128">
        <v>173</v>
      </c>
      <c r="JD69" s="97">
        <f t="shared" si="24"/>
        <v>2182.049</v>
      </c>
      <c r="JE69" s="210">
        <f t="shared" si="93"/>
        <v>0.88797272655197024</v>
      </c>
      <c r="JF69" s="210">
        <f t="shared" si="25"/>
        <v>0.19482580357142856</v>
      </c>
      <c r="JG69" s="210">
        <f t="shared" si="26"/>
        <v>2.5960878290465096E-2</v>
      </c>
      <c r="JH69" s="203"/>
      <c r="JI69" s="203">
        <f t="shared" si="27"/>
        <v>0.16184971098265899</v>
      </c>
      <c r="JJ69" s="212">
        <f t="shared" si="75"/>
        <v>2.469151880188833</v>
      </c>
      <c r="JK69" s="203">
        <f t="shared" si="28"/>
        <v>0.98752151462994842</v>
      </c>
      <c r="JL69" s="53">
        <v>14576</v>
      </c>
      <c r="JM69" s="213">
        <v>8.76</v>
      </c>
      <c r="JN69" s="214">
        <v>63</v>
      </c>
      <c r="JO69" s="213">
        <v>3.39</v>
      </c>
      <c r="JP69" s="213">
        <v>1.1599999999999999</v>
      </c>
      <c r="JQ69" s="213">
        <v>0.83</v>
      </c>
      <c r="JR69" s="214">
        <v>174</v>
      </c>
      <c r="JS69" s="213">
        <v>0.38</v>
      </c>
      <c r="JT69" s="222"/>
    </row>
    <row r="70" spans="1:280" s="25" customFormat="1" ht="15" customHeight="1">
      <c r="A70" s="50">
        <v>43487</v>
      </c>
      <c r="B70" s="51">
        <v>240</v>
      </c>
      <c r="C70" s="52">
        <v>240</v>
      </c>
      <c r="D70" s="53">
        <v>47927</v>
      </c>
      <c r="E70" s="48">
        <v>2.78</v>
      </c>
      <c r="F70" s="53">
        <v>130</v>
      </c>
      <c r="G70" s="52">
        <v>2.93</v>
      </c>
      <c r="H70" s="52">
        <v>0.34</v>
      </c>
      <c r="I70" s="61">
        <v>43.2</v>
      </c>
      <c r="J70" s="64"/>
      <c r="K70" s="53">
        <v>1205</v>
      </c>
      <c r="L70" s="48"/>
      <c r="M70" s="53">
        <v>9860</v>
      </c>
      <c r="N70" s="53">
        <v>3443</v>
      </c>
      <c r="O70" s="65">
        <v>2.5099999999999998</v>
      </c>
      <c r="P70" s="65">
        <v>1.1000000000000001</v>
      </c>
      <c r="Q70" s="74">
        <v>120</v>
      </c>
      <c r="R70" s="70">
        <v>21.6</v>
      </c>
      <c r="S70" s="64">
        <v>8750</v>
      </c>
      <c r="T70" s="53">
        <v>5220</v>
      </c>
      <c r="U70" s="52">
        <v>3.01</v>
      </c>
      <c r="V70" s="52">
        <v>23.9</v>
      </c>
      <c r="W70" s="52">
        <v>7.48</v>
      </c>
      <c r="X70" s="52">
        <v>6.35</v>
      </c>
      <c r="Y70" s="53">
        <v>222</v>
      </c>
      <c r="Z70" s="53">
        <v>23410</v>
      </c>
      <c r="AA70" s="52">
        <v>2.61</v>
      </c>
      <c r="AB70" s="52"/>
      <c r="AC70" s="77">
        <f t="shared" si="29"/>
        <v>8972</v>
      </c>
      <c r="AD70" s="52"/>
      <c r="AE70" s="52"/>
      <c r="AF70" s="52"/>
      <c r="AG70" s="52"/>
      <c r="AH70" s="61"/>
      <c r="AI70" s="79"/>
      <c r="AJ70" s="52"/>
      <c r="AK70" s="52"/>
      <c r="AL70" s="48">
        <v>8.49</v>
      </c>
      <c r="AM70" s="53">
        <v>150254</v>
      </c>
      <c r="AN70" s="52">
        <v>0.86</v>
      </c>
      <c r="AO70" s="52">
        <v>0.1</v>
      </c>
      <c r="AP70" s="53">
        <v>2274</v>
      </c>
      <c r="AQ70" s="83"/>
      <c r="AR70" s="86">
        <f t="shared" si="30"/>
        <v>13422</v>
      </c>
      <c r="AS70" s="53"/>
      <c r="AT70" s="87">
        <v>13422</v>
      </c>
      <c r="AU70" s="53">
        <f t="shared" si="92"/>
        <v>13182</v>
      </c>
      <c r="AV70" s="53">
        <v>0</v>
      </c>
      <c r="AW70" s="53">
        <v>240</v>
      </c>
      <c r="AX70" s="53">
        <v>0</v>
      </c>
      <c r="AY70" s="95">
        <v>0</v>
      </c>
      <c r="AZ70" s="96">
        <v>4.93</v>
      </c>
      <c r="BA70" s="53">
        <v>4478</v>
      </c>
      <c r="BB70" s="52">
        <v>62</v>
      </c>
      <c r="BC70" s="53">
        <v>11300</v>
      </c>
      <c r="BD70" s="97">
        <f t="shared" si="0"/>
        <v>7621.5344000000005</v>
      </c>
      <c r="BE70" s="102">
        <f t="shared" si="1"/>
        <v>0.67447207079646021</v>
      </c>
      <c r="BF70" s="53">
        <v>4385</v>
      </c>
      <c r="BG70" s="97">
        <f t="shared" si="2"/>
        <v>4678.7950000000001</v>
      </c>
      <c r="BH70" s="102">
        <f t="shared" si="3"/>
        <v>0.41405265486725662</v>
      </c>
      <c r="BI70" s="53">
        <v>392</v>
      </c>
      <c r="BJ70" s="97">
        <f t="shared" si="4"/>
        <v>771.06400000000008</v>
      </c>
      <c r="BK70" s="102">
        <f t="shared" si="5"/>
        <v>6.8235752212389381E-2</v>
      </c>
      <c r="BL70" s="103">
        <v>547</v>
      </c>
      <c r="BM70" s="97">
        <f t="shared" si="6"/>
        <v>790.41500000000008</v>
      </c>
      <c r="BN70" s="102">
        <f t="shared" si="7"/>
        <v>6.9948230088495586E-2</v>
      </c>
      <c r="BO70" s="53">
        <v>663</v>
      </c>
      <c r="BP70" s="97">
        <f t="shared" si="8"/>
        <v>1364.454</v>
      </c>
      <c r="BQ70" s="102">
        <f t="shared" si="9"/>
        <v>0.12074814159292035</v>
      </c>
      <c r="BR70" s="53">
        <v>10.1</v>
      </c>
      <c r="BS70" s="105">
        <f t="shared" si="10"/>
        <v>16.8064</v>
      </c>
      <c r="BT70" s="102">
        <f t="shared" si="11"/>
        <v>8.9380530973451322E-4</v>
      </c>
      <c r="BU70" s="52">
        <v>6.07</v>
      </c>
      <c r="BV70" s="48">
        <v>6.86</v>
      </c>
      <c r="BW70" s="61">
        <v>128</v>
      </c>
      <c r="BX70" s="117">
        <f t="shared" si="32"/>
        <v>148956.6</v>
      </c>
      <c r="BY70" s="118">
        <f t="shared" si="33"/>
        <v>0.99304400000000004</v>
      </c>
      <c r="BZ70" s="120">
        <v>53.6</v>
      </c>
      <c r="CA70" s="51"/>
      <c r="CB70" s="52">
        <v>6.55</v>
      </c>
      <c r="CC70" s="129">
        <v>7848</v>
      </c>
      <c r="CD70" s="77">
        <f t="shared" si="34"/>
        <v>7883.7516990397689</v>
      </c>
      <c r="CE70" s="77">
        <f t="shared" si="12"/>
        <v>22807</v>
      </c>
      <c r="CF70" s="77">
        <f t="shared" si="35"/>
        <v>13182</v>
      </c>
      <c r="CG70" s="77">
        <f t="shared" si="36"/>
        <v>549.25</v>
      </c>
      <c r="CH70" s="77">
        <f t="shared" si="13"/>
        <v>9625</v>
      </c>
      <c r="CI70" s="130">
        <f t="shared" si="37"/>
        <v>401.04166666666669</v>
      </c>
      <c r="CJ70" s="64">
        <v>3832</v>
      </c>
      <c r="CK70" s="56"/>
      <c r="CL70" s="52">
        <v>7.78</v>
      </c>
      <c r="CM70" s="53">
        <v>2707</v>
      </c>
      <c r="CN70" s="134"/>
      <c r="CO70" s="135">
        <v>4120</v>
      </c>
      <c r="CP70" s="53">
        <v>4824</v>
      </c>
      <c r="CQ70" s="52">
        <v>19.8</v>
      </c>
      <c r="CR70" s="52">
        <v>41.4</v>
      </c>
      <c r="CS70" s="53">
        <v>4376</v>
      </c>
      <c r="CT70" s="141">
        <f t="shared" si="86"/>
        <v>0.22059439743337919</v>
      </c>
      <c r="CU70" s="142">
        <f t="shared" si="38"/>
        <v>1.3115866388308977</v>
      </c>
      <c r="CV70" s="142">
        <f t="shared" si="39"/>
        <v>6.0108508775806593</v>
      </c>
      <c r="CW70" s="118">
        <f t="shared" si="40"/>
        <v>1.0018084795967765</v>
      </c>
      <c r="CX70" s="143">
        <f t="shared" si="87"/>
        <v>30210.536510720394</v>
      </c>
      <c r="CY70" s="144">
        <f t="shared" si="88"/>
        <v>0.65663555838146082</v>
      </c>
      <c r="CZ70" s="145">
        <f t="shared" si="89"/>
        <v>25027.478019906172</v>
      </c>
      <c r="DA70" s="146">
        <f t="shared" si="90"/>
        <v>0.76044247787610619</v>
      </c>
      <c r="DB70" s="64">
        <v>3831</v>
      </c>
      <c r="DC70" s="152"/>
      <c r="DD70" s="48">
        <v>7.62</v>
      </c>
      <c r="DE70" s="53">
        <v>2735</v>
      </c>
      <c r="DF70" s="153"/>
      <c r="DG70" s="53">
        <v>4067</v>
      </c>
      <c r="DH70" s="53">
        <v>5228</v>
      </c>
      <c r="DI70" s="52">
        <v>19</v>
      </c>
      <c r="DJ70" s="52">
        <v>41.739519999999999</v>
      </c>
      <c r="DK70" s="53">
        <v>5241</v>
      </c>
      <c r="DL70" s="141">
        <f t="shared" si="41"/>
        <v>0.26570520340259213</v>
      </c>
      <c r="DM70" s="142">
        <f t="shared" si="42"/>
        <v>1.3119290002610284</v>
      </c>
      <c r="DN70" s="142">
        <f t="shared" si="43"/>
        <v>6.0092822839278455</v>
      </c>
      <c r="DO70" s="118">
        <f t="shared" si="14"/>
        <v>1.0015470473213075</v>
      </c>
      <c r="DP70" s="143">
        <f t="shared" si="44"/>
        <v>30202.652759021352</v>
      </c>
      <c r="DQ70" s="144">
        <f t="shared" si="45"/>
        <v>0.65308394982389928</v>
      </c>
      <c r="DR70" s="145">
        <f t="shared" si="46"/>
        <v>25020.946840882185</v>
      </c>
      <c r="DS70" s="146">
        <f t="shared" si="47"/>
        <v>0.75796460176991154</v>
      </c>
      <c r="DT70" s="53">
        <v>3810</v>
      </c>
      <c r="DU70" s="74"/>
      <c r="DV70" s="157">
        <v>7.68</v>
      </c>
      <c r="DW70" s="153">
        <v>2829</v>
      </c>
      <c r="DX70" s="53"/>
      <c r="DY70" s="153">
        <v>3952</v>
      </c>
      <c r="DZ70" s="153">
        <v>5410</v>
      </c>
      <c r="EA70" s="152">
        <v>18.7</v>
      </c>
      <c r="EB70" s="128">
        <v>38.5</v>
      </c>
      <c r="EC70" s="53">
        <v>8241</v>
      </c>
      <c r="ED70" s="141">
        <f t="shared" si="80"/>
        <v>0.42791263641993471</v>
      </c>
      <c r="EE70" s="142">
        <f t="shared" si="48"/>
        <v>1.3191601049868766</v>
      </c>
      <c r="EF70" s="142">
        <f t="shared" si="91"/>
        <v>5.976341817218767</v>
      </c>
      <c r="EG70" s="118">
        <f t="shared" si="15"/>
        <v>0.99605696953646117</v>
      </c>
      <c r="EH70" s="143">
        <f t="shared" si="81"/>
        <v>30037.093973341522</v>
      </c>
      <c r="EI70" s="144">
        <f t="shared" si="82"/>
        <v>0.64116069252351404</v>
      </c>
      <c r="EJ70" s="145">
        <f t="shared" si="83"/>
        <v>24883.792081378524</v>
      </c>
      <c r="EK70" s="146">
        <f t="shared" si="84"/>
        <v>0.7496460176991151</v>
      </c>
      <c r="EL70" s="64">
        <v>3804</v>
      </c>
      <c r="EM70" s="56"/>
      <c r="EN70" s="52">
        <v>7.64</v>
      </c>
      <c r="EO70" s="53">
        <v>2597</v>
      </c>
      <c r="EP70" s="134"/>
      <c r="EQ70" s="135">
        <v>3896</v>
      </c>
      <c r="ER70" s="53">
        <v>5364</v>
      </c>
      <c r="ES70" s="52">
        <v>17.8</v>
      </c>
      <c r="ET70" s="52">
        <v>40.200000000000003</v>
      </c>
      <c r="EU70" s="53">
        <v>6136</v>
      </c>
      <c r="EV70" s="141">
        <f t="shared" si="50"/>
        <v>0.30510963976372801</v>
      </c>
      <c r="EW70" s="142">
        <f t="shared" si="51"/>
        <v>1.3212407991587802</v>
      </c>
      <c r="EX70" s="142">
        <f t="shared" si="52"/>
        <v>5.9669302553018868</v>
      </c>
      <c r="EY70" s="118">
        <f t="shared" si="16"/>
        <v>0.9944883758836478</v>
      </c>
      <c r="EZ70" s="143">
        <f t="shared" si="53"/>
        <v>29989.791463147281</v>
      </c>
      <c r="FA70" s="144">
        <f t="shared" si="54"/>
        <v>0.67058830628616684</v>
      </c>
      <c r="FB70" s="145">
        <f t="shared" si="55"/>
        <v>24844.605007234626</v>
      </c>
      <c r="FC70" s="146">
        <f t="shared" si="56"/>
        <v>0.77017699115044247</v>
      </c>
      <c r="FD70" s="64">
        <v>3765</v>
      </c>
      <c r="FE70" s="56"/>
      <c r="FF70" s="52">
        <v>7.64</v>
      </c>
      <c r="FG70" s="53">
        <v>2782</v>
      </c>
      <c r="FH70" s="134"/>
      <c r="FI70" s="135">
        <v>3859</v>
      </c>
      <c r="FJ70" s="53">
        <v>6052</v>
      </c>
      <c r="FK70" s="52">
        <v>19.8</v>
      </c>
      <c r="FL70" s="52">
        <v>40.200000000000003</v>
      </c>
      <c r="FM70" s="53">
        <v>6025</v>
      </c>
      <c r="FN70" s="141">
        <f t="shared" si="57"/>
        <v>0.31366983315767083</v>
      </c>
      <c r="FO70" s="142">
        <f t="shared" si="58"/>
        <v>1.3349269588313413</v>
      </c>
      <c r="FP70" s="142">
        <f t="shared" si="59"/>
        <v>5.905755102842166</v>
      </c>
      <c r="FQ70" s="118">
        <f t="shared" si="17"/>
        <v>0.98429251714036103</v>
      </c>
      <c r="FR70" s="143">
        <f t="shared" si="60"/>
        <v>29682.325146884727</v>
      </c>
      <c r="FS70" s="144">
        <f t="shared" si="61"/>
        <v>0.64712232117370672</v>
      </c>
      <c r="FT70" s="145">
        <f t="shared" si="62"/>
        <v>24589.889025299253</v>
      </c>
      <c r="FU70" s="146">
        <f t="shared" si="63"/>
        <v>0.75380530973451321</v>
      </c>
      <c r="FV70" s="64">
        <v>3765</v>
      </c>
      <c r="FW70" s="73"/>
      <c r="FX70" s="52">
        <v>7.68</v>
      </c>
      <c r="FY70" s="53">
        <v>2821</v>
      </c>
      <c r="FZ70" s="134"/>
      <c r="GA70" s="135">
        <v>3829</v>
      </c>
      <c r="GB70" s="53">
        <v>5500</v>
      </c>
      <c r="GC70" s="52">
        <v>17.100000000000001</v>
      </c>
      <c r="GD70" s="52">
        <v>52.5</v>
      </c>
      <c r="GE70" s="53">
        <v>6299</v>
      </c>
      <c r="GF70" s="141">
        <f t="shared" si="64"/>
        <v>0.33046083792259012</v>
      </c>
      <c r="GG70" s="142">
        <f t="shared" si="65"/>
        <v>1.3349269588313413</v>
      </c>
      <c r="GH70" s="142">
        <f t="shared" si="66"/>
        <v>5.905755102842166</v>
      </c>
      <c r="GI70" s="118">
        <f t="shared" si="18"/>
        <v>0.98429251714036103</v>
      </c>
      <c r="GJ70" s="143">
        <f t="shared" si="67"/>
        <v>29682.325146884727</v>
      </c>
      <c r="GK70" s="144">
        <f t="shared" si="68"/>
        <v>0.64217543782567454</v>
      </c>
      <c r="GL70" s="145">
        <f t="shared" si="69"/>
        <v>24589.889025299253</v>
      </c>
      <c r="GM70" s="146">
        <f t="shared" si="70"/>
        <v>0.7503539823008849</v>
      </c>
      <c r="GN70" s="166">
        <v>3205</v>
      </c>
      <c r="GO70" s="97">
        <f t="shared" si="19"/>
        <v>2744.9371684132066</v>
      </c>
      <c r="GP70" s="53"/>
      <c r="GQ70" s="53"/>
      <c r="GR70" s="102">
        <f t="shared" si="20"/>
        <v>1</v>
      </c>
      <c r="GS70" s="53"/>
      <c r="GT70" s="102">
        <f t="shared" si="21"/>
        <v>1</v>
      </c>
      <c r="GU70" s="53"/>
      <c r="GV70" s="102"/>
      <c r="GW70" s="170"/>
      <c r="GX70" s="102"/>
      <c r="GY70" s="170"/>
      <c r="GZ70" s="102"/>
      <c r="HA70" s="102"/>
      <c r="HB70" s="102"/>
      <c r="HC70" s="102"/>
      <c r="HD70" s="102"/>
      <c r="HE70" s="177"/>
      <c r="HF70" s="178"/>
      <c r="HG70" s="102"/>
      <c r="HH70" s="177"/>
      <c r="HI70" s="64">
        <v>4260</v>
      </c>
      <c r="HJ70" s="53">
        <v>4452</v>
      </c>
      <c r="HK70" s="53">
        <v>5198</v>
      </c>
      <c r="HL70" s="77">
        <f t="shared" si="76"/>
        <v>480</v>
      </c>
      <c r="HM70" s="77">
        <f t="shared" si="71"/>
        <v>14214.48</v>
      </c>
      <c r="HN70" s="52"/>
      <c r="HO70" s="183"/>
      <c r="HP70" s="53">
        <v>1518</v>
      </c>
      <c r="HQ70" s="186"/>
      <c r="HR70" s="186"/>
      <c r="HS70" s="186"/>
      <c r="HT70" s="53">
        <v>4948</v>
      </c>
      <c r="HU70" s="153">
        <v>3990</v>
      </c>
      <c r="HV70" s="186"/>
      <c r="HW70" s="186"/>
      <c r="HX70" s="186"/>
      <c r="HY70" s="186"/>
      <c r="HZ70" s="189"/>
      <c r="IA70" s="128">
        <v>97</v>
      </c>
      <c r="IB70" s="190">
        <v>136</v>
      </c>
      <c r="IC70" s="191"/>
      <c r="ID70" s="191"/>
      <c r="IE70" s="192"/>
      <c r="IF70" s="192"/>
      <c r="IG70" s="192"/>
      <c r="IH70" s="97">
        <f t="shared" si="72"/>
        <v>42976.95</v>
      </c>
      <c r="II70" s="97">
        <f t="shared" si="77"/>
        <v>3918.8195943029777</v>
      </c>
      <c r="IJ70" s="202">
        <f t="shared" si="78"/>
        <v>1.4639145073927682</v>
      </c>
      <c r="IK70" s="202">
        <f t="shared" si="85"/>
        <v>2.6769456648683638</v>
      </c>
      <c r="IL70" s="202">
        <f t="shared" si="22"/>
        <v>0.6196657894579326</v>
      </c>
      <c r="IM70" s="203"/>
      <c r="IN70" s="204">
        <f t="shared" si="23"/>
        <v>0.95756630265210607</v>
      </c>
      <c r="IO70" s="186"/>
      <c r="IP70" s="186"/>
      <c r="IQ70" s="153">
        <v>968</v>
      </c>
      <c r="IR70" s="153"/>
      <c r="IS70" s="128"/>
      <c r="IT70" s="128"/>
      <c r="IU70" s="128"/>
      <c r="IV70" s="128"/>
      <c r="IW70" s="189"/>
      <c r="IX70" s="189">
        <v>0.44</v>
      </c>
      <c r="IY70" s="48"/>
      <c r="IZ70" s="52">
        <v>162</v>
      </c>
      <c r="JA70" s="128"/>
      <c r="JB70" s="128"/>
      <c r="JC70" s="128"/>
      <c r="JD70" s="97">
        <f t="shared" si="24"/>
        <v>1825.3920000000001</v>
      </c>
      <c r="JE70" s="210">
        <f t="shared" si="93"/>
        <v>0.83445090150499179</v>
      </c>
      <c r="JF70" s="210">
        <f t="shared" si="25"/>
        <v>0.16298142857142858</v>
      </c>
      <c r="JG70" s="210">
        <f t="shared" si="26"/>
        <v>-2.734852560027385E-2</v>
      </c>
      <c r="JH70" s="203"/>
      <c r="JI70" s="203">
        <f t="shared" si="27"/>
        <v>-0.19117647058823528</v>
      </c>
      <c r="JJ70" s="212">
        <f t="shared" si="75"/>
        <v>2.469151880188833</v>
      </c>
      <c r="JK70" s="203">
        <f t="shared" si="28"/>
        <v>0.98566371681415932</v>
      </c>
      <c r="JL70" s="53">
        <v>15526</v>
      </c>
      <c r="JM70" s="213">
        <v>8.58</v>
      </c>
      <c r="JN70" s="214">
        <v>18</v>
      </c>
      <c r="JO70" s="213">
        <v>2.11</v>
      </c>
      <c r="JP70" s="213">
        <v>1.63</v>
      </c>
      <c r="JQ70" s="213">
        <v>0.75</v>
      </c>
      <c r="JR70" s="214">
        <v>168</v>
      </c>
      <c r="JS70" s="213">
        <v>0.42</v>
      </c>
      <c r="JT70" s="222"/>
    </row>
    <row r="71" spans="1:280" s="25" customFormat="1" ht="15" customHeight="1">
      <c r="A71" s="50">
        <v>43488</v>
      </c>
      <c r="B71" s="51">
        <v>240</v>
      </c>
      <c r="C71" s="52">
        <v>240</v>
      </c>
      <c r="D71" s="53">
        <v>35435</v>
      </c>
      <c r="E71" s="48">
        <v>5.54</v>
      </c>
      <c r="F71" s="53">
        <v>591</v>
      </c>
      <c r="G71" s="52">
        <v>11.1</v>
      </c>
      <c r="H71" s="52">
        <v>12.7</v>
      </c>
      <c r="I71" s="61">
        <v>42.7</v>
      </c>
      <c r="J71" s="64"/>
      <c r="K71" s="53">
        <v>1926</v>
      </c>
      <c r="L71" s="48">
        <v>6.02</v>
      </c>
      <c r="M71" s="53">
        <v>10180</v>
      </c>
      <c r="N71" s="53">
        <v>3216</v>
      </c>
      <c r="O71" s="65">
        <v>2.64</v>
      </c>
      <c r="P71" s="65">
        <v>1.23</v>
      </c>
      <c r="Q71" s="74">
        <v>22.1</v>
      </c>
      <c r="R71" s="70">
        <v>23.5</v>
      </c>
      <c r="S71" s="64">
        <v>8589</v>
      </c>
      <c r="T71" s="53">
        <v>6660</v>
      </c>
      <c r="U71" s="52">
        <v>2.93</v>
      </c>
      <c r="V71" s="52">
        <v>23.9</v>
      </c>
      <c r="W71" s="52">
        <v>9.7799999999999994</v>
      </c>
      <c r="X71" s="52">
        <v>8.16</v>
      </c>
      <c r="Y71" s="53">
        <v>77</v>
      </c>
      <c r="Z71" s="53">
        <v>14450</v>
      </c>
      <c r="AA71" s="52"/>
      <c r="AB71" s="52"/>
      <c r="AC71" s="77">
        <f t="shared" si="29"/>
        <v>8666</v>
      </c>
      <c r="AD71" s="52"/>
      <c r="AE71" s="52"/>
      <c r="AF71" s="52"/>
      <c r="AG71" s="52"/>
      <c r="AH71" s="61"/>
      <c r="AI71" s="79"/>
      <c r="AJ71" s="52"/>
      <c r="AK71" s="52"/>
      <c r="AL71" s="48">
        <v>8.69</v>
      </c>
      <c r="AM71" s="53">
        <v>140400</v>
      </c>
      <c r="AN71" s="52">
        <v>3.9</v>
      </c>
      <c r="AO71" s="52">
        <v>0.34</v>
      </c>
      <c r="AP71" s="53">
        <v>2109</v>
      </c>
      <c r="AQ71" s="83"/>
      <c r="AR71" s="86">
        <f t="shared" si="30"/>
        <v>13499</v>
      </c>
      <c r="AS71" s="53"/>
      <c r="AT71" s="87">
        <v>13499</v>
      </c>
      <c r="AU71" s="53">
        <f t="shared" si="92"/>
        <v>13259</v>
      </c>
      <c r="AV71" s="53">
        <v>0</v>
      </c>
      <c r="AW71" s="53">
        <v>240</v>
      </c>
      <c r="AX71" s="53">
        <v>0</v>
      </c>
      <c r="AY71" s="95">
        <v>0</v>
      </c>
      <c r="AZ71" s="96">
        <v>4.93</v>
      </c>
      <c r="BA71" s="53">
        <v>4478</v>
      </c>
      <c r="BB71" s="52">
        <v>62</v>
      </c>
      <c r="BC71" s="53">
        <v>11000</v>
      </c>
      <c r="BD71" s="97">
        <f t="shared" ref="BD71:BD134" si="94">BG71+BJ71+BM71+BP71+BS71</f>
        <v>8354.6250000000018</v>
      </c>
      <c r="BE71" s="102">
        <f t="shared" ref="BE71:BE134" si="95">BD71/BC71</f>
        <v>0.75951136363636385</v>
      </c>
      <c r="BF71" s="53">
        <v>4898</v>
      </c>
      <c r="BG71" s="97">
        <f t="shared" ref="BG71:BG134" si="96">BF71*1.067</f>
        <v>5226.1660000000002</v>
      </c>
      <c r="BH71" s="102">
        <f t="shared" ref="BH71:BH134" si="97">BG71/BC71</f>
        <v>0.47510600000000003</v>
      </c>
      <c r="BI71" s="53">
        <v>428</v>
      </c>
      <c r="BJ71" s="97">
        <f t="shared" ref="BJ71:BJ134" si="98">BI71*1.967</f>
        <v>841.87600000000009</v>
      </c>
      <c r="BK71" s="102">
        <f t="shared" ref="BK71:BK134" si="99">BJ71/BC71</f>
        <v>7.6534181818181821E-2</v>
      </c>
      <c r="BL71" s="103">
        <v>593</v>
      </c>
      <c r="BM71" s="97">
        <f t="shared" ref="BM71:BM134" si="100">BL71*1.445</f>
        <v>856.88499999999999</v>
      </c>
      <c r="BN71" s="102">
        <f t="shared" ref="BN71:BN134" si="101">BM71/BC71</f>
        <v>7.7898636363636364E-2</v>
      </c>
      <c r="BO71" s="53">
        <v>685</v>
      </c>
      <c r="BP71" s="97">
        <f t="shared" ref="BP71:BP134" si="102">BO71*2.058</f>
        <v>1409.7299999999998</v>
      </c>
      <c r="BQ71" s="102">
        <f t="shared" ref="BQ71:BQ134" si="103">BP71/BC71</f>
        <v>0.1281572727272727</v>
      </c>
      <c r="BR71" s="53">
        <v>12</v>
      </c>
      <c r="BS71" s="105">
        <f t="shared" ref="BS71:BS134" si="104">BR71*1.664</f>
        <v>19.968</v>
      </c>
      <c r="BT71" s="102">
        <f t="shared" ref="BT71:BT134" si="105">BR71/BC71</f>
        <v>1.090909090909091E-3</v>
      </c>
      <c r="BU71" s="52"/>
      <c r="BV71" s="48"/>
      <c r="BW71" s="61"/>
      <c r="BX71" s="117">
        <f t="shared" si="32"/>
        <v>145849</v>
      </c>
      <c r="BY71" s="118">
        <f t="shared" si="33"/>
        <v>0.97232666666666667</v>
      </c>
      <c r="BZ71" s="120">
        <v>51.2</v>
      </c>
      <c r="CA71" s="51"/>
      <c r="CB71" s="52">
        <v>7.03</v>
      </c>
      <c r="CC71" s="129">
        <v>7509</v>
      </c>
      <c r="CD71" s="77">
        <f t="shared" si="34"/>
        <v>7409.2224168126095</v>
      </c>
      <c r="CE71" s="77">
        <f t="shared" ref="CE71:CE134" si="106">CJ71+DB71+DT71+EL71++FD71+FV71</f>
        <v>22840</v>
      </c>
      <c r="CF71" s="77">
        <f t="shared" si="35"/>
        <v>13259</v>
      </c>
      <c r="CG71" s="77">
        <f t="shared" si="36"/>
        <v>552.45833333333337</v>
      </c>
      <c r="CH71" s="77">
        <f t="shared" ref="CH71:CH134" si="107">CE71-AU71</f>
        <v>9581</v>
      </c>
      <c r="CI71" s="130">
        <f t="shared" si="37"/>
        <v>399.20833333333331</v>
      </c>
      <c r="CJ71" s="64">
        <v>3813</v>
      </c>
      <c r="CK71" s="56"/>
      <c r="CL71" s="52">
        <v>7.67</v>
      </c>
      <c r="CM71" s="53">
        <v>2494</v>
      </c>
      <c r="CN71" s="134"/>
      <c r="CO71" s="135">
        <v>4203</v>
      </c>
      <c r="CP71" s="53">
        <v>6024</v>
      </c>
      <c r="CQ71" s="52">
        <v>18.899999999999999</v>
      </c>
      <c r="CR71" s="52">
        <v>29</v>
      </c>
      <c r="CS71" s="53">
        <v>4784</v>
      </c>
      <c r="CT71" s="141">
        <f t="shared" si="86"/>
        <v>0.25525907493114902</v>
      </c>
      <c r="CU71" s="142">
        <f t="shared" si="38"/>
        <v>1.3181222134801993</v>
      </c>
      <c r="CV71" s="142">
        <f t="shared" si="39"/>
        <v>5.6210435884016077</v>
      </c>
      <c r="CW71" s="118">
        <f t="shared" si="40"/>
        <v>0.93684059806693465</v>
      </c>
      <c r="CX71" s="143">
        <f t="shared" si="87"/>
        <v>28251.365075306479</v>
      </c>
      <c r="CY71" s="144">
        <f t="shared" si="88"/>
        <v>0.66339247768554643</v>
      </c>
      <c r="CZ71" s="145">
        <f t="shared" si="89"/>
        <v>24348.609325744306</v>
      </c>
      <c r="DA71" s="146">
        <f t="shared" si="90"/>
        <v>0.77327272727272733</v>
      </c>
      <c r="DB71" s="64">
        <v>3789</v>
      </c>
      <c r="DC71" s="152"/>
      <c r="DD71" s="48">
        <v>7.58</v>
      </c>
      <c r="DE71" s="53">
        <v>2177</v>
      </c>
      <c r="DF71" s="153"/>
      <c r="DG71" s="53">
        <v>4080</v>
      </c>
      <c r="DH71" s="53">
        <v>6054</v>
      </c>
      <c r="DI71" s="52">
        <v>18.100000000000001</v>
      </c>
      <c r="DJ71" s="52">
        <v>28.2</v>
      </c>
      <c r="DK71" s="53">
        <v>5774</v>
      </c>
      <c r="DL71" s="141">
        <f t="shared" si="41"/>
        <v>0.29125002889097928</v>
      </c>
      <c r="DM71" s="142">
        <f t="shared" si="42"/>
        <v>1.326471364476115</v>
      </c>
      <c r="DN71" s="142">
        <f t="shared" si="43"/>
        <v>5.5856632983093872</v>
      </c>
      <c r="DO71" s="118">
        <f t="shared" ref="DO71:DO134" si="108">DN71/6</f>
        <v>0.9309438830515645</v>
      </c>
      <c r="DP71" s="143">
        <f t="shared" si="44"/>
        <v>28073.543737302978</v>
      </c>
      <c r="DQ71" s="144">
        <f t="shared" si="45"/>
        <v>0.7061769943550259</v>
      </c>
      <c r="DR71" s="145">
        <f t="shared" si="46"/>
        <v>24195.352933450085</v>
      </c>
      <c r="DS71" s="146">
        <f t="shared" si="47"/>
        <v>0.80209090909090908</v>
      </c>
      <c r="DT71" s="53">
        <v>3789</v>
      </c>
      <c r="DU71" s="74"/>
      <c r="DV71" s="157">
        <v>7.65</v>
      </c>
      <c r="DW71" s="153">
        <v>2984</v>
      </c>
      <c r="DX71" s="53"/>
      <c r="DY71" s="153">
        <v>3965</v>
      </c>
      <c r="DZ71" s="153">
        <v>6152</v>
      </c>
      <c r="EA71" s="152">
        <v>18.399999999999999</v>
      </c>
      <c r="EB71" s="128">
        <v>33.5</v>
      </c>
      <c r="EC71" s="53">
        <v>8968</v>
      </c>
      <c r="ED71" s="141">
        <f t="shared" si="80"/>
        <v>0.53485479125066082</v>
      </c>
      <c r="EE71" s="142">
        <f t="shared" si="48"/>
        <v>1.326471364476115</v>
      </c>
      <c r="EF71" s="142">
        <f t="shared" si="91"/>
        <v>5.5856632983093872</v>
      </c>
      <c r="EG71" s="118">
        <f t="shared" ref="EG71:EG134" si="109">EF71/6</f>
        <v>0.9309438830515645</v>
      </c>
      <c r="EH71" s="143">
        <f t="shared" si="81"/>
        <v>28073.543737302978</v>
      </c>
      <c r="EI71" s="144">
        <f t="shared" si="82"/>
        <v>0.5972586822027548</v>
      </c>
      <c r="EJ71" s="145">
        <f t="shared" si="83"/>
        <v>24195.352933450085</v>
      </c>
      <c r="EK71" s="146">
        <f t="shared" si="84"/>
        <v>0.72872727272727267</v>
      </c>
      <c r="EL71" s="64">
        <v>3789</v>
      </c>
      <c r="EM71" s="56"/>
      <c r="EN71" s="52">
        <v>8.14</v>
      </c>
      <c r="EO71" s="53">
        <v>2145</v>
      </c>
      <c r="EP71" s="134"/>
      <c r="EQ71" s="135">
        <v>3022</v>
      </c>
      <c r="ER71" s="53">
        <v>6325</v>
      </c>
      <c r="ES71" s="52">
        <v>19.2</v>
      </c>
      <c r="ET71" s="52">
        <v>38.4</v>
      </c>
      <c r="EU71" s="53">
        <v>6810</v>
      </c>
      <c r="EV71" s="141">
        <f t="shared" si="50"/>
        <v>0.34141946417248353</v>
      </c>
      <c r="EW71" s="142">
        <f t="shared" si="51"/>
        <v>1.326471364476115</v>
      </c>
      <c r="EX71" s="142">
        <f t="shared" si="52"/>
        <v>5.5856632983093872</v>
      </c>
      <c r="EY71" s="118">
        <f t="shared" ref="EY71:EY134" si="110">EX71/6</f>
        <v>0.9309438830515645</v>
      </c>
      <c r="EZ71" s="143">
        <f t="shared" si="53"/>
        <v>28073.543737302978</v>
      </c>
      <c r="FA71" s="144">
        <f t="shared" si="54"/>
        <v>0.71049593610084094</v>
      </c>
      <c r="FB71" s="145">
        <f t="shared" si="55"/>
        <v>24195.352933450085</v>
      </c>
      <c r="FC71" s="146">
        <f t="shared" si="56"/>
        <v>0.80499999999999994</v>
      </c>
      <c r="FD71" s="64">
        <v>3830</v>
      </c>
      <c r="FE71" s="56"/>
      <c r="FF71" s="52">
        <v>7.14</v>
      </c>
      <c r="FG71" s="53">
        <v>2214</v>
      </c>
      <c r="FH71" s="134"/>
      <c r="FI71" s="135">
        <v>3699</v>
      </c>
      <c r="FJ71" s="53">
        <v>6038</v>
      </c>
      <c r="FK71" s="52">
        <v>18.2</v>
      </c>
      <c r="FL71" s="52">
        <v>39.6</v>
      </c>
      <c r="FM71" s="53">
        <v>6737</v>
      </c>
      <c r="FN71" s="141">
        <f t="shared" si="57"/>
        <v>0.33858181455441227</v>
      </c>
      <c r="FO71" s="142">
        <f t="shared" si="58"/>
        <v>1.3122715404699739</v>
      </c>
      <c r="FP71" s="142">
        <f t="shared" si="59"/>
        <v>5.6461046272169302</v>
      </c>
      <c r="FQ71" s="118">
        <f t="shared" ref="FQ71:FQ134" si="111">FP71/6</f>
        <v>0.94101743786948833</v>
      </c>
      <c r="FR71" s="143">
        <f t="shared" si="60"/>
        <v>28377.321856392293</v>
      </c>
      <c r="FS71" s="144">
        <f t="shared" si="61"/>
        <v>0.70118321796142735</v>
      </c>
      <c r="FT71" s="145">
        <f t="shared" si="62"/>
        <v>24457.165936952715</v>
      </c>
      <c r="FU71" s="146">
        <f t="shared" si="63"/>
        <v>0.79872727272727273</v>
      </c>
      <c r="FV71" s="64">
        <v>3830</v>
      </c>
      <c r="FW71" s="73"/>
      <c r="FX71" s="52">
        <v>7.14</v>
      </c>
      <c r="FY71" s="53">
        <v>2242</v>
      </c>
      <c r="FZ71" s="134"/>
      <c r="GA71" s="135">
        <v>4452</v>
      </c>
      <c r="GB71" s="53">
        <v>6920</v>
      </c>
      <c r="GC71" s="52">
        <v>16.899999999999999</v>
      </c>
      <c r="GD71" s="52">
        <v>38.200000000000003</v>
      </c>
      <c r="GE71" s="53">
        <v>6971</v>
      </c>
      <c r="GF71" s="141">
        <f t="shared" si="64"/>
        <v>0.35224038986984918</v>
      </c>
      <c r="GG71" s="142">
        <f t="shared" si="65"/>
        <v>1.3122715404699739</v>
      </c>
      <c r="GH71" s="142">
        <f t="shared" si="66"/>
        <v>5.6461046272169302</v>
      </c>
      <c r="GI71" s="118">
        <f t="shared" ref="GI71:GI134" si="112">GH71/6</f>
        <v>0.94101743786948833</v>
      </c>
      <c r="GJ71" s="143">
        <f t="shared" si="67"/>
        <v>28377.321856392293</v>
      </c>
      <c r="GK71" s="144">
        <f t="shared" si="68"/>
        <v>0.6974041439338392</v>
      </c>
      <c r="GL71" s="145">
        <f t="shared" si="69"/>
        <v>24457.165936952715</v>
      </c>
      <c r="GM71" s="146">
        <f t="shared" si="70"/>
        <v>0.79618181818181821</v>
      </c>
      <c r="GN71" s="166">
        <v>2440</v>
      </c>
      <c r="GO71" s="97">
        <f t="shared" ref="GO71:GO134" si="113">(CJ71*CM71+DB71*DE71+DT71*DW71+EL71*EO71+FD71*FG71+FV71*FY71)/CE71</f>
        <v>2375.5926444833626</v>
      </c>
      <c r="GP71" s="53"/>
      <c r="GQ71" s="53"/>
      <c r="GR71" s="102">
        <f t="shared" ref="GR71:GR134" si="114">IF(1-GQ71/BF71&gt;0,1-GQ71/BF71)</f>
        <v>1</v>
      </c>
      <c r="GS71" s="53"/>
      <c r="GT71" s="102">
        <f t="shared" ref="GT71:GT134" si="115">IF(1-GS71/BI71&gt;0,1-GS71/BI71)</f>
        <v>1</v>
      </c>
      <c r="GU71" s="53"/>
      <c r="GV71" s="102"/>
      <c r="GW71" s="170"/>
      <c r="GX71" s="102"/>
      <c r="GY71" s="170"/>
      <c r="GZ71" s="102"/>
      <c r="HA71" s="102"/>
      <c r="HB71" s="102"/>
      <c r="HC71" s="102"/>
      <c r="HD71" s="102"/>
      <c r="HE71" s="177"/>
      <c r="HF71" s="178"/>
      <c r="HG71" s="102"/>
      <c r="HH71" s="177"/>
      <c r="HI71" s="64">
        <v>3722</v>
      </c>
      <c r="HJ71" s="53">
        <v>8522</v>
      </c>
      <c r="HK71" s="53">
        <v>4942</v>
      </c>
      <c r="HL71" s="77">
        <f t="shared" si="76"/>
        <v>480</v>
      </c>
      <c r="HM71" s="77">
        <f t="shared" si="71"/>
        <v>11144.4</v>
      </c>
      <c r="HN71" s="52"/>
      <c r="HO71" s="183"/>
      <c r="HP71" s="53">
        <v>3243</v>
      </c>
      <c r="HQ71" s="186"/>
      <c r="HR71" s="186"/>
      <c r="HS71" s="186"/>
      <c r="HT71" s="53">
        <v>3546</v>
      </c>
      <c r="HU71" s="153">
        <v>3654</v>
      </c>
      <c r="HV71" s="186"/>
      <c r="HW71" s="186"/>
      <c r="HX71" s="186"/>
      <c r="HY71" s="186"/>
      <c r="HZ71" s="189">
        <v>97</v>
      </c>
      <c r="IA71" s="128"/>
      <c r="IB71" s="190">
        <v>145</v>
      </c>
      <c r="IC71" s="191"/>
      <c r="ID71" s="191">
        <v>656</v>
      </c>
      <c r="IE71" s="192">
        <v>3.18</v>
      </c>
      <c r="IF71" s="192">
        <v>1.44</v>
      </c>
      <c r="IG71" s="192">
        <v>0.86</v>
      </c>
      <c r="IH71" s="97">
        <f t="shared" si="72"/>
        <v>33908.6</v>
      </c>
      <c r="II71" s="97">
        <f t="shared" si="77"/>
        <v>3034.0510766149223</v>
      </c>
      <c r="IJ71" s="202">
        <f t="shared" si="78"/>
        <v>1.4557100225635053</v>
      </c>
      <c r="IK71" s="202">
        <f t="shared" si="85"/>
        <v>2.0842413870806209</v>
      </c>
      <c r="IL71" s="202">
        <f t="shared" ref="IL71:IL134" si="116">IH71*IN71/(HT71*AT71/1000)</f>
        <v>0.66628861760849778</v>
      </c>
      <c r="IM71" s="203"/>
      <c r="IN71" s="204">
        <f t="shared" ref="IN71:IN134" si="117">1-IB71/GN71</f>
        <v>0.94057377049180324</v>
      </c>
      <c r="IO71" s="186"/>
      <c r="IP71" s="186"/>
      <c r="IQ71" s="153">
        <v>1485</v>
      </c>
      <c r="IR71" s="153"/>
      <c r="IS71" s="128"/>
      <c r="IT71" s="128"/>
      <c r="IU71" s="128"/>
      <c r="IV71" s="128"/>
      <c r="IW71" s="189">
        <v>0.52</v>
      </c>
      <c r="IX71" s="189"/>
      <c r="IY71" s="48">
        <v>8.51</v>
      </c>
      <c r="IZ71" s="52">
        <v>136</v>
      </c>
      <c r="JA71" s="128">
        <v>2.87</v>
      </c>
      <c r="JB71" s="128">
        <v>2.46</v>
      </c>
      <c r="JC71" s="128">
        <v>172</v>
      </c>
      <c r="JD71" s="97">
        <f t="shared" ref="JD71:JD134" si="118">IB71*AT71/1000</f>
        <v>1957.355</v>
      </c>
      <c r="JE71" s="210">
        <f t="shared" ref="JE71:JE85" si="119">11200/AT71</f>
        <v>0.8296910882287577</v>
      </c>
      <c r="JF71" s="210">
        <f t="shared" ref="JF71:JF134" si="120">IB71/JE71/1000</f>
        <v>0.17476383928571429</v>
      </c>
      <c r="JG71" s="210">
        <f t="shared" ref="JG71:JG134" si="121">JD71*JI71/(IQ71*AU71/1000)</f>
        <v>6.1703085611374327E-3</v>
      </c>
      <c r="JH71" s="203"/>
      <c r="JI71" s="203">
        <f t="shared" ref="JI71:JI134" si="122">1-IZ71/IB71</f>
        <v>6.2068965517241392E-2</v>
      </c>
      <c r="JJ71" s="212">
        <f t="shared" si="75"/>
        <v>2.469151880188833</v>
      </c>
      <c r="JK71" s="203">
        <f t="shared" ref="JK71:JK134" si="123">1-IZ71/BC71</f>
        <v>0.98763636363636365</v>
      </c>
      <c r="JL71" s="53">
        <v>15428</v>
      </c>
      <c r="JM71" s="213">
        <v>8.31</v>
      </c>
      <c r="JN71" s="225" t="s">
        <v>220</v>
      </c>
      <c r="JO71" s="213">
        <v>4.58</v>
      </c>
      <c r="JP71" s="213">
        <v>3.41</v>
      </c>
      <c r="JQ71" s="213">
        <v>0.66</v>
      </c>
      <c r="JR71" s="214">
        <v>165</v>
      </c>
      <c r="JS71" s="213">
        <v>0.25</v>
      </c>
      <c r="JT71" s="222"/>
    </row>
    <row r="72" spans="1:280" s="25" customFormat="1" ht="15" customHeight="1">
      <c r="A72" s="50">
        <v>43489</v>
      </c>
      <c r="B72" s="51">
        <v>240</v>
      </c>
      <c r="C72" s="52">
        <v>240</v>
      </c>
      <c r="D72" s="53">
        <v>35680</v>
      </c>
      <c r="E72" s="48">
        <v>5.55</v>
      </c>
      <c r="F72" s="53">
        <v>687</v>
      </c>
      <c r="G72" s="52">
        <v>11.3</v>
      </c>
      <c r="H72" s="52">
        <v>12.8</v>
      </c>
      <c r="I72" s="61">
        <v>42.1</v>
      </c>
      <c r="J72" s="64"/>
      <c r="K72" s="53">
        <v>1870</v>
      </c>
      <c r="L72" s="48">
        <v>7.81</v>
      </c>
      <c r="M72" s="53">
        <v>11905</v>
      </c>
      <c r="N72" s="53">
        <v>4537</v>
      </c>
      <c r="O72" s="65">
        <v>0.35</v>
      </c>
      <c r="P72" s="65">
        <v>0.17</v>
      </c>
      <c r="Q72" s="74">
        <v>35.200000000000003</v>
      </c>
      <c r="R72" s="70">
        <v>25.1</v>
      </c>
      <c r="S72" s="64">
        <v>8719</v>
      </c>
      <c r="T72" s="53">
        <v>6082</v>
      </c>
      <c r="U72" s="52">
        <v>3.87</v>
      </c>
      <c r="V72" s="52"/>
      <c r="W72" s="52">
        <v>10</v>
      </c>
      <c r="X72" s="52">
        <v>8.61</v>
      </c>
      <c r="Y72" s="53">
        <v>15.5</v>
      </c>
      <c r="Z72" s="53">
        <v>14995</v>
      </c>
      <c r="AA72" s="52">
        <v>2.79</v>
      </c>
      <c r="AB72" s="52"/>
      <c r="AC72" s="77">
        <f t="shared" ref="AC72:AC135" si="124">S72+Y72</f>
        <v>8734.5</v>
      </c>
      <c r="AD72" s="52"/>
      <c r="AE72" s="52"/>
      <c r="AF72" s="52"/>
      <c r="AG72" s="52"/>
      <c r="AH72" s="61"/>
      <c r="AI72" s="79"/>
      <c r="AJ72" s="52"/>
      <c r="AK72" s="52"/>
      <c r="AL72" s="48">
        <v>8.6300000000000008</v>
      </c>
      <c r="AM72" s="53">
        <v>123632</v>
      </c>
      <c r="AN72" s="52">
        <v>3.2</v>
      </c>
      <c r="AO72" s="52">
        <v>0.48</v>
      </c>
      <c r="AP72" s="53">
        <v>2193</v>
      </c>
      <c r="AQ72" s="83"/>
      <c r="AR72" s="86">
        <f t="shared" ref="AR72:AR135" si="125">AT72+AS72</f>
        <v>13529</v>
      </c>
      <c r="AS72" s="53"/>
      <c r="AT72" s="87">
        <v>13529</v>
      </c>
      <c r="AU72" s="53">
        <f t="shared" si="92"/>
        <v>13289</v>
      </c>
      <c r="AV72" s="53">
        <v>0</v>
      </c>
      <c r="AW72" s="53">
        <v>240</v>
      </c>
      <c r="AX72" s="53">
        <v>0</v>
      </c>
      <c r="AY72" s="95">
        <v>0</v>
      </c>
      <c r="AZ72" s="96">
        <v>4.93</v>
      </c>
      <c r="BA72" s="53">
        <v>4478</v>
      </c>
      <c r="BB72" s="52">
        <v>62</v>
      </c>
      <c r="BC72" s="53">
        <v>12044</v>
      </c>
      <c r="BD72" s="97">
        <f t="shared" si="94"/>
        <v>9132.4739999999983</v>
      </c>
      <c r="BE72" s="102">
        <f t="shared" si="95"/>
        <v>0.75825921620724002</v>
      </c>
      <c r="BF72" s="53">
        <v>5663</v>
      </c>
      <c r="BG72" s="97">
        <f t="shared" si="96"/>
        <v>6042.4209999999994</v>
      </c>
      <c r="BH72" s="102">
        <f t="shared" si="97"/>
        <v>0.50169553304549974</v>
      </c>
      <c r="BI72" s="53">
        <v>366</v>
      </c>
      <c r="BJ72" s="97">
        <f t="shared" si="98"/>
        <v>719.92200000000003</v>
      </c>
      <c r="BK72" s="102">
        <f t="shared" si="99"/>
        <v>5.9774327465958156E-2</v>
      </c>
      <c r="BL72" s="103">
        <v>681</v>
      </c>
      <c r="BM72" s="97">
        <f t="shared" si="100"/>
        <v>984.04500000000007</v>
      </c>
      <c r="BN72" s="102">
        <f t="shared" si="101"/>
        <v>8.1704168050481571E-2</v>
      </c>
      <c r="BO72" s="53">
        <v>663</v>
      </c>
      <c r="BP72" s="97">
        <f t="shared" si="102"/>
        <v>1364.454</v>
      </c>
      <c r="BQ72" s="102">
        <f t="shared" si="103"/>
        <v>0.11328910660909997</v>
      </c>
      <c r="BR72" s="53">
        <v>13</v>
      </c>
      <c r="BS72" s="105">
        <f t="shared" si="104"/>
        <v>21.631999999999998</v>
      </c>
      <c r="BT72" s="102">
        <f t="shared" si="105"/>
        <v>1.0793756227167055E-3</v>
      </c>
      <c r="BU72" s="52">
        <v>6.19</v>
      </c>
      <c r="BV72" s="48">
        <v>6.42</v>
      </c>
      <c r="BW72" s="61">
        <v>145</v>
      </c>
      <c r="BX72" s="117">
        <f t="shared" ref="BX72:BX135" si="126">AU72*BC72/1000</f>
        <v>160052.71599999999</v>
      </c>
      <c r="BY72" s="118">
        <f t="shared" ref="BY72:BY135" si="127">BX72/150000</f>
        <v>1.0670181066666666</v>
      </c>
      <c r="BZ72" s="120">
        <v>51</v>
      </c>
      <c r="CA72" s="51"/>
      <c r="CB72" s="52">
        <v>6.2</v>
      </c>
      <c r="CC72" s="129">
        <v>7957</v>
      </c>
      <c r="CD72" s="77">
        <f t="shared" ref="CD72:CD135" si="128">(CF72*BC72+GN72*CH72)/CE72</f>
        <v>8137.9754325716549</v>
      </c>
      <c r="CE72" s="77">
        <f t="shared" si="106"/>
        <v>22713</v>
      </c>
      <c r="CF72" s="77">
        <f t="shared" ref="CF72:CF135" si="129">CE72-CH72</f>
        <v>13289</v>
      </c>
      <c r="CG72" s="77">
        <f t="shared" ref="CG72:CG135" si="130">CF72/24</f>
        <v>553.70833333333337</v>
      </c>
      <c r="CH72" s="77">
        <f t="shared" si="107"/>
        <v>9424</v>
      </c>
      <c r="CI72" s="130">
        <f t="shared" ref="CI72:CI135" si="131">CH72/24</f>
        <v>392.66666666666669</v>
      </c>
      <c r="CJ72" s="64">
        <v>3790</v>
      </c>
      <c r="CK72" s="56"/>
      <c r="CL72" s="52">
        <v>7.93</v>
      </c>
      <c r="CM72" s="53">
        <v>2560</v>
      </c>
      <c r="CN72" s="134"/>
      <c r="CO72" s="135">
        <v>4258</v>
      </c>
      <c r="CP72" s="53">
        <v>5346</v>
      </c>
      <c r="CQ72" s="52">
        <v>15.5</v>
      </c>
      <c r="CR72" s="52">
        <v>31</v>
      </c>
      <c r="CS72" s="53">
        <v>4866</v>
      </c>
      <c r="CT72" s="141">
        <f t="shared" si="86"/>
        <v>0.23017401720621847</v>
      </c>
      <c r="CU72" s="142">
        <f t="shared" ref="CU72:CU135" si="132">5026/CJ72</f>
        <v>1.3261213720316622</v>
      </c>
      <c r="CV72" s="142">
        <f t="shared" ref="CV72:CV135" si="133">CX72/5026</f>
        <v>6.1366746696073564</v>
      </c>
      <c r="CW72" s="118">
        <f t="shared" ref="CW72:CW135" si="134">CV72/6</f>
        <v>1.0227791116012261</v>
      </c>
      <c r="CX72" s="143">
        <f t="shared" si="87"/>
        <v>30842.926889446571</v>
      </c>
      <c r="CY72" s="144">
        <f t="shared" si="88"/>
        <v>0.68542544503712977</v>
      </c>
      <c r="CZ72" s="145">
        <f t="shared" si="89"/>
        <v>26707.163018535644</v>
      </c>
      <c r="DA72" s="146">
        <f t="shared" si="90"/>
        <v>0.78744603121886414</v>
      </c>
      <c r="DB72" s="64">
        <v>3793</v>
      </c>
      <c r="DC72" s="152"/>
      <c r="DD72" s="48">
        <v>7.64</v>
      </c>
      <c r="DE72" s="53">
        <v>2605</v>
      </c>
      <c r="DF72" s="153"/>
      <c r="DG72" s="53">
        <v>4189</v>
      </c>
      <c r="DH72" s="53">
        <v>5436</v>
      </c>
      <c r="DI72" s="52">
        <v>17</v>
      </c>
      <c r="DJ72" s="52">
        <v>32.9</v>
      </c>
      <c r="DK72" s="53">
        <v>6372</v>
      </c>
      <c r="DL72" s="141">
        <f t="shared" ref="DL72:DL135" si="135">DK72/(DP72*DQ72)</f>
        <v>0.30362266126423904</v>
      </c>
      <c r="DM72" s="142">
        <f t="shared" ref="DM72:DM135" si="136">5026/DB72</f>
        <v>1.3250725019773266</v>
      </c>
      <c r="DN72" s="142">
        <f t="shared" ref="DN72:DN135" si="137">DP72/5026</f>
        <v>6.1415321957310569</v>
      </c>
      <c r="DO72" s="118">
        <f t="shared" si="108"/>
        <v>1.0235886992885095</v>
      </c>
      <c r="DP72" s="143">
        <f t="shared" ref="DP72:DP135" si="138">DB72*CD72/1000</f>
        <v>30867.34081574429</v>
      </c>
      <c r="DQ72" s="144">
        <f t="shared" ref="DQ72:DQ135" si="139">1-DE72/CD72</f>
        <v>0.67989581418817302</v>
      </c>
      <c r="DR72" s="145">
        <f t="shared" ref="DR72:DR135" si="140">DB72*(CF72/CE72)*BC72/1000</f>
        <v>26728.303253114955</v>
      </c>
      <c r="DS72" s="146">
        <f t="shared" ref="DS72:DS135" si="141">1-(DE72/BC72)</f>
        <v>0.7837097309863833</v>
      </c>
      <c r="DT72" s="53">
        <v>3780</v>
      </c>
      <c r="DU72" s="74"/>
      <c r="DV72" s="157">
        <v>7.63</v>
      </c>
      <c r="DW72" s="153">
        <v>2826</v>
      </c>
      <c r="DX72" s="53"/>
      <c r="DY72" s="153">
        <v>4074</v>
      </c>
      <c r="DZ72" s="153">
        <v>5760</v>
      </c>
      <c r="EA72" s="152">
        <v>15.9</v>
      </c>
      <c r="EB72" s="128">
        <v>29.4</v>
      </c>
      <c r="EC72" s="53">
        <v>9470</v>
      </c>
      <c r="ED72" s="141">
        <f t="shared" si="80"/>
        <v>0.4716307590447823</v>
      </c>
      <c r="EE72" s="142">
        <f t="shared" ref="EE72:EE135" si="142">5026/DT72</f>
        <v>1.3296296296296297</v>
      </c>
      <c r="EF72" s="142">
        <f t="shared" si="91"/>
        <v>6.1204829158616905</v>
      </c>
      <c r="EG72" s="118">
        <f t="shared" si="109"/>
        <v>1.0200804859769483</v>
      </c>
      <c r="EH72" s="143">
        <f t="shared" si="81"/>
        <v>30761.547135120854</v>
      </c>
      <c r="EI72" s="144">
        <f t="shared" si="82"/>
        <v>0.652739182685519</v>
      </c>
      <c r="EJ72" s="145">
        <f t="shared" si="83"/>
        <v>26636.695569937921</v>
      </c>
      <c r="EK72" s="146">
        <f t="shared" si="84"/>
        <v>0.76536034540019926</v>
      </c>
      <c r="EL72" s="64">
        <v>3776</v>
      </c>
      <c r="EM72" s="56"/>
      <c r="EN72" s="52">
        <v>7.71</v>
      </c>
      <c r="EO72" s="53">
        <v>2555</v>
      </c>
      <c r="EP72" s="134"/>
      <c r="EQ72" s="135">
        <v>4059</v>
      </c>
      <c r="ER72" s="53">
        <v>5180</v>
      </c>
      <c r="ES72" s="52">
        <v>15.9</v>
      </c>
      <c r="ET72" s="52">
        <v>29.3</v>
      </c>
      <c r="EU72" s="53">
        <v>7225</v>
      </c>
      <c r="EV72" s="141">
        <f t="shared" ref="EV72:EV135" si="143">EU72/(EZ72*FA72)</f>
        <v>0.34272055230009391</v>
      </c>
      <c r="EW72" s="142">
        <f t="shared" ref="EW72:EW135" si="144">5026/EL72</f>
        <v>1.3310381355932204</v>
      </c>
      <c r="EX72" s="142">
        <f t="shared" ref="EX72:EX135" si="145">EZ72/5026</f>
        <v>6.1140062143634246</v>
      </c>
      <c r="EY72" s="118">
        <f t="shared" si="110"/>
        <v>1.0190010357272374</v>
      </c>
      <c r="EZ72" s="143">
        <f t="shared" ref="EZ72:EZ135" si="146">EL72*CD72/1000</f>
        <v>30728.995233390571</v>
      </c>
      <c r="FA72" s="144">
        <f t="shared" ref="FA72:FA135" si="147">1-EO72/CD72</f>
        <v>0.6860398484647916</v>
      </c>
      <c r="FB72" s="145">
        <f t="shared" ref="FB72:FB135" si="148">EL72*(CF72/CE72)*BC72/1000</f>
        <v>26608.508590498834</v>
      </c>
      <c r="FC72" s="146">
        <f t="shared" ref="FC72:FC135" si="149">1-EO72/BC72</f>
        <v>0.78786117568913983</v>
      </c>
      <c r="FD72" s="64">
        <v>3787</v>
      </c>
      <c r="FE72" s="56"/>
      <c r="FF72" s="52">
        <v>7.73</v>
      </c>
      <c r="FG72" s="53">
        <v>2489</v>
      </c>
      <c r="FH72" s="134"/>
      <c r="FI72" s="135">
        <v>4141</v>
      </c>
      <c r="FJ72" s="53">
        <v>5444</v>
      </c>
      <c r="FK72" s="52">
        <v>17.100000000000001</v>
      </c>
      <c r="FL72" s="52">
        <v>35</v>
      </c>
      <c r="FM72" s="53">
        <v>7262</v>
      </c>
      <c r="FN72" s="141">
        <f t="shared" ref="FN72:FN135" si="150">FM72/(FR72*FS72)</f>
        <v>0.33946206866695761</v>
      </c>
      <c r="FO72" s="142">
        <f t="shared" ref="FO72:FO135" si="151">5026/FD72</f>
        <v>1.3271719038817005</v>
      </c>
      <c r="FP72" s="142">
        <f t="shared" ref="FP72:FP135" si="152">FR72/5026</f>
        <v>6.1318171434836568</v>
      </c>
      <c r="FQ72" s="118">
        <f t="shared" si="111"/>
        <v>1.0219695239139428</v>
      </c>
      <c r="FR72" s="143">
        <f t="shared" ref="FR72:FR135" si="153">FD72*CD72/1000</f>
        <v>30818.51296314886</v>
      </c>
      <c r="FS72" s="144">
        <f t="shared" ref="FS72:FS135" si="154">1-FG72/CD72</f>
        <v>0.69414997370992815</v>
      </c>
      <c r="FT72" s="145">
        <f t="shared" ref="FT72:FT135" si="155">FD72*(CF72/CE72)*BC72/1000</f>
        <v>26686.022783956327</v>
      </c>
      <c r="FU72" s="146">
        <f t="shared" ref="FU72:FU135" si="156">1-FG72/BC72</f>
        <v>0.7933410826967785</v>
      </c>
      <c r="FV72" s="64">
        <v>3787</v>
      </c>
      <c r="FW72" s="73"/>
      <c r="FX72" s="52">
        <v>7.61</v>
      </c>
      <c r="FY72" s="53">
        <v>2412</v>
      </c>
      <c r="FZ72" s="134"/>
      <c r="GA72" s="135">
        <v>4055</v>
      </c>
      <c r="GB72" s="53">
        <v>5700</v>
      </c>
      <c r="GC72" s="52">
        <v>18.2</v>
      </c>
      <c r="GD72" s="52">
        <v>33.700000000000003</v>
      </c>
      <c r="GE72" s="53">
        <v>7514</v>
      </c>
      <c r="GF72" s="141">
        <f t="shared" ref="GF72:GF135" si="157">GE72/(GJ72*GK72)</f>
        <v>0.34651848364220172</v>
      </c>
      <c r="GG72" s="142">
        <f t="shared" ref="GG72:GG135" si="158">5026/FV72</f>
        <v>1.3271719038817005</v>
      </c>
      <c r="GH72" s="142">
        <f t="shared" ref="GH72:GH135" si="159">GJ72/5026</f>
        <v>6.1318171434836568</v>
      </c>
      <c r="GI72" s="118">
        <f t="shared" si="112"/>
        <v>1.0219695239139428</v>
      </c>
      <c r="GJ72" s="143">
        <f t="shared" ref="GJ72:GJ135" si="160">FV72*CD72/1000</f>
        <v>30818.51296314886</v>
      </c>
      <c r="GK72" s="144">
        <f t="shared" ref="GK72:GK135" si="161">1-FY72/CD72</f>
        <v>0.7036117864959206</v>
      </c>
      <c r="GL72" s="145">
        <f t="shared" ref="GL72:GL135" si="162">FV72*(CF72/CE72)*BC72/1000</f>
        <v>26686.022783956327</v>
      </c>
      <c r="GM72" s="146">
        <f t="shared" ref="GM72:GM135" si="163">1-FY72/BC72</f>
        <v>0.79973430753902353</v>
      </c>
      <c r="GN72" s="166">
        <v>2630</v>
      </c>
      <c r="GO72" s="97">
        <f t="shared" si="113"/>
        <v>2574.4380751111698</v>
      </c>
      <c r="GP72" s="53"/>
      <c r="GQ72" s="53"/>
      <c r="GR72" s="102">
        <f t="shared" si="114"/>
        <v>1</v>
      </c>
      <c r="GS72" s="53"/>
      <c r="GT72" s="102">
        <f t="shared" si="115"/>
        <v>1</v>
      </c>
      <c r="GU72" s="53"/>
      <c r="GV72" s="102"/>
      <c r="GW72" s="170"/>
      <c r="GX72" s="102"/>
      <c r="GY72" s="170"/>
      <c r="GZ72" s="102"/>
      <c r="HA72" s="102"/>
      <c r="HB72" s="102"/>
      <c r="HC72" s="102"/>
      <c r="HD72" s="102"/>
      <c r="HE72" s="177"/>
      <c r="HF72" s="178"/>
      <c r="HG72" s="102"/>
      <c r="HH72" s="177"/>
      <c r="HI72" s="64">
        <v>4016</v>
      </c>
      <c r="HJ72" s="53">
        <v>4414</v>
      </c>
      <c r="HK72" s="53">
        <v>3656</v>
      </c>
      <c r="HL72" s="77">
        <f t="shared" si="76"/>
        <v>480</v>
      </c>
      <c r="HM72" s="77">
        <f t="shared" ref="HM72:HM135" si="164">(C72*D72+AV72*BC72+AX72*BC72+AW72*BC72)/1000</f>
        <v>11453.76</v>
      </c>
      <c r="HN72" s="52"/>
      <c r="HO72" s="183"/>
      <c r="HP72" s="53">
        <v>1604</v>
      </c>
      <c r="HQ72" s="186"/>
      <c r="HR72" s="186"/>
      <c r="HS72" s="186"/>
      <c r="HT72" s="53">
        <v>3318</v>
      </c>
      <c r="HU72" s="153">
        <v>3254</v>
      </c>
      <c r="HV72" s="186"/>
      <c r="HW72" s="186"/>
      <c r="HX72" s="186"/>
      <c r="HY72" s="186"/>
      <c r="HZ72" s="189"/>
      <c r="IA72" s="128">
        <v>97</v>
      </c>
      <c r="IB72" s="190">
        <v>186</v>
      </c>
      <c r="IC72" s="191"/>
      <c r="ID72" s="191"/>
      <c r="IE72" s="192"/>
      <c r="IF72" s="192"/>
      <c r="IG72" s="192"/>
      <c r="IH72" s="97">
        <f t="shared" ref="IH72:IH135" si="165">GN72*AU72/1000+HP72*HL72/1000+AY72*BC72/1000</f>
        <v>35719.99</v>
      </c>
      <c r="II72" s="97">
        <f t="shared" si="77"/>
        <v>3161.0528945677779</v>
      </c>
      <c r="IJ72" s="202">
        <f t="shared" si="78"/>
        <v>1.4525383106979446</v>
      </c>
      <c r="IK72" s="202">
        <f t="shared" si="85"/>
        <v>2.1762268652651868</v>
      </c>
      <c r="IL72" s="202">
        <f t="shared" si="116"/>
        <v>0.73946002860175242</v>
      </c>
      <c r="IM72" s="203"/>
      <c r="IN72" s="204">
        <f t="shared" si="117"/>
        <v>0.92927756653992399</v>
      </c>
      <c r="IO72" s="186"/>
      <c r="IP72" s="186"/>
      <c r="IQ72" s="153">
        <v>1532</v>
      </c>
      <c r="IR72" s="153"/>
      <c r="IS72" s="128"/>
      <c r="IT72" s="128"/>
      <c r="IU72" s="128"/>
      <c r="IV72" s="128"/>
      <c r="IW72" s="189"/>
      <c r="IX72" s="189">
        <v>0.44</v>
      </c>
      <c r="IY72" s="48"/>
      <c r="IZ72" s="52">
        <v>179</v>
      </c>
      <c r="JA72" s="128"/>
      <c r="JB72" s="128"/>
      <c r="JC72" s="128"/>
      <c r="JD72" s="97">
        <f t="shared" si="118"/>
        <v>2516.3939999999998</v>
      </c>
      <c r="JE72" s="210">
        <f t="shared" si="119"/>
        <v>0.82785128243033479</v>
      </c>
      <c r="JF72" s="210">
        <f t="shared" si="120"/>
        <v>0.22467803571428574</v>
      </c>
      <c r="JG72" s="210">
        <f t="shared" si="121"/>
        <v>4.6517104096970947E-3</v>
      </c>
      <c r="JH72" s="203"/>
      <c r="JI72" s="203">
        <f t="shared" si="122"/>
        <v>3.7634408602150504E-2</v>
      </c>
      <c r="JJ72" s="212">
        <f t="shared" ref="JJ72:JJ135" si="166">30336/$AU$7</f>
        <v>2.469151880188833</v>
      </c>
      <c r="JK72" s="203">
        <f t="shared" si="123"/>
        <v>0.98513782796413152</v>
      </c>
      <c r="JL72" s="53">
        <v>15327</v>
      </c>
      <c r="JM72" s="213">
        <v>8.42</v>
      </c>
      <c r="JN72" s="214">
        <v>86</v>
      </c>
      <c r="JO72" s="213">
        <v>4.1900000000000004</v>
      </c>
      <c r="JP72" s="213">
        <v>1.94</v>
      </c>
      <c r="JQ72" s="213">
        <v>1.49</v>
      </c>
      <c r="JR72" s="214">
        <v>180</v>
      </c>
      <c r="JS72" s="213">
        <v>0.4</v>
      </c>
      <c r="JT72" s="222"/>
    </row>
    <row r="73" spans="1:280" s="25" customFormat="1" ht="15" customHeight="1">
      <c r="A73" s="50">
        <v>43490</v>
      </c>
      <c r="B73" s="51">
        <v>240</v>
      </c>
      <c r="C73" s="52">
        <v>240</v>
      </c>
      <c r="D73" s="53">
        <v>39394</v>
      </c>
      <c r="E73" s="48">
        <v>2.9</v>
      </c>
      <c r="F73" s="53">
        <v>201</v>
      </c>
      <c r="G73" s="52">
        <v>1.74</v>
      </c>
      <c r="H73" s="52">
        <v>1.1599999999999999</v>
      </c>
      <c r="I73" s="61">
        <v>41.2</v>
      </c>
      <c r="J73" s="64"/>
      <c r="K73" s="53">
        <v>1128</v>
      </c>
      <c r="L73" s="48">
        <v>5.08</v>
      </c>
      <c r="M73" s="53">
        <v>13081</v>
      </c>
      <c r="N73" s="53">
        <v>4403</v>
      </c>
      <c r="O73" s="65">
        <v>2.15</v>
      </c>
      <c r="P73" s="65">
        <v>1.2</v>
      </c>
      <c r="Q73" s="74">
        <v>46.3</v>
      </c>
      <c r="R73" s="70">
        <v>22.2</v>
      </c>
      <c r="S73" s="64">
        <v>9240</v>
      </c>
      <c r="T73" s="53">
        <v>7383</v>
      </c>
      <c r="U73" s="52">
        <v>2.89</v>
      </c>
      <c r="V73" s="52">
        <v>26.4</v>
      </c>
      <c r="W73" s="52">
        <v>8.31</v>
      </c>
      <c r="X73" s="52">
        <v>7.03</v>
      </c>
      <c r="Y73" s="53">
        <v>120</v>
      </c>
      <c r="Z73" s="53">
        <v>20030</v>
      </c>
      <c r="AA73" s="52">
        <v>2.64</v>
      </c>
      <c r="AB73" s="52"/>
      <c r="AC73" s="77">
        <f t="shared" si="124"/>
        <v>9360</v>
      </c>
      <c r="AD73" s="52"/>
      <c r="AE73" s="52"/>
      <c r="AF73" s="52"/>
      <c r="AG73" s="52"/>
      <c r="AH73" s="61"/>
      <c r="AI73" s="79"/>
      <c r="AJ73" s="52"/>
      <c r="AK73" s="52"/>
      <c r="AL73" s="48">
        <v>8.65</v>
      </c>
      <c r="AM73" s="53">
        <v>149687</v>
      </c>
      <c r="AN73" s="52">
        <v>0.63</v>
      </c>
      <c r="AO73" s="52">
        <v>0.06</v>
      </c>
      <c r="AP73" s="53">
        <v>1093</v>
      </c>
      <c r="AQ73" s="83"/>
      <c r="AR73" s="86">
        <f t="shared" si="125"/>
        <v>13488</v>
      </c>
      <c r="AS73" s="53"/>
      <c r="AT73" s="87">
        <v>13488</v>
      </c>
      <c r="AU73" s="53">
        <f t="shared" si="92"/>
        <v>13242</v>
      </c>
      <c r="AV73" s="53">
        <v>3</v>
      </c>
      <c r="AW73" s="53">
        <v>240</v>
      </c>
      <c r="AX73" s="53">
        <v>3</v>
      </c>
      <c r="AY73" s="95">
        <v>0</v>
      </c>
      <c r="AZ73" s="96">
        <v>4.93</v>
      </c>
      <c r="BA73" s="53">
        <v>4478</v>
      </c>
      <c r="BB73" s="52">
        <v>62</v>
      </c>
      <c r="BC73" s="53">
        <v>12119</v>
      </c>
      <c r="BD73" s="97">
        <f t="shared" si="94"/>
        <v>9035.1029999999992</v>
      </c>
      <c r="BE73" s="102">
        <f t="shared" si="95"/>
        <v>0.74553205710042081</v>
      </c>
      <c r="BF73" s="53">
        <v>5195</v>
      </c>
      <c r="BG73" s="97">
        <f t="shared" si="96"/>
        <v>5543.0649999999996</v>
      </c>
      <c r="BH73" s="102">
        <f t="shared" si="97"/>
        <v>0.45738633550622987</v>
      </c>
      <c r="BI73" s="53">
        <v>413</v>
      </c>
      <c r="BJ73" s="97">
        <f t="shared" si="98"/>
        <v>812.37099999999998</v>
      </c>
      <c r="BK73" s="102">
        <f t="shared" si="99"/>
        <v>6.7032840993481307E-2</v>
      </c>
      <c r="BL73" s="103">
        <v>873</v>
      </c>
      <c r="BM73" s="97">
        <f t="shared" si="100"/>
        <v>1261.4850000000001</v>
      </c>
      <c r="BN73" s="102">
        <f t="shared" si="101"/>
        <v>0.10409150920042909</v>
      </c>
      <c r="BO73" s="53">
        <v>679</v>
      </c>
      <c r="BP73" s="97">
        <f t="shared" si="102"/>
        <v>1397.3819999999998</v>
      </c>
      <c r="BQ73" s="102">
        <f t="shared" si="103"/>
        <v>0.11530505817311658</v>
      </c>
      <c r="BR73" s="53">
        <v>12.5</v>
      </c>
      <c r="BS73" s="105">
        <f t="shared" si="104"/>
        <v>20.8</v>
      </c>
      <c r="BT73" s="102">
        <f t="shared" si="105"/>
        <v>1.0314382374783397E-3</v>
      </c>
      <c r="BU73" s="52">
        <v>5.29</v>
      </c>
      <c r="BV73" s="48">
        <v>5.82</v>
      </c>
      <c r="BW73" s="61">
        <v>145</v>
      </c>
      <c r="BX73" s="117">
        <f t="shared" si="126"/>
        <v>160479.79800000001</v>
      </c>
      <c r="BY73" s="118">
        <f t="shared" si="127"/>
        <v>1.0698653200000001</v>
      </c>
      <c r="BZ73" s="120">
        <v>55.3</v>
      </c>
      <c r="CA73" s="51"/>
      <c r="CB73" s="52">
        <v>8.92</v>
      </c>
      <c r="CC73" s="129">
        <v>7445</v>
      </c>
      <c r="CD73" s="77">
        <f t="shared" si="128"/>
        <v>7907.1864816197458</v>
      </c>
      <c r="CE73" s="77">
        <f t="shared" si="106"/>
        <v>22769</v>
      </c>
      <c r="CF73" s="77">
        <f t="shared" si="129"/>
        <v>13242</v>
      </c>
      <c r="CG73" s="77">
        <f t="shared" si="130"/>
        <v>551.75</v>
      </c>
      <c r="CH73" s="77">
        <f t="shared" si="107"/>
        <v>9527</v>
      </c>
      <c r="CI73" s="130">
        <f t="shared" si="131"/>
        <v>396.95833333333331</v>
      </c>
      <c r="CJ73" s="64">
        <v>3802</v>
      </c>
      <c r="CK73" s="56"/>
      <c r="CL73" s="52">
        <v>7.57</v>
      </c>
      <c r="CM73" s="53">
        <v>2528</v>
      </c>
      <c r="CN73" s="134"/>
      <c r="CO73" s="135">
        <v>4358</v>
      </c>
      <c r="CP73" s="53">
        <v>5913</v>
      </c>
      <c r="CQ73" s="52">
        <v>16.100000000000001</v>
      </c>
      <c r="CR73" s="52">
        <v>28.9</v>
      </c>
      <c r="CS73" s="53">
        <v>5021</v>
      </c>
      <c r="CT73" s="141">
        <f t="shared" si="86"/>
        <v>0.24550565972125629</v>
      </c>
      <c r="CU73" s="142">
        <f t="shared" si="132"/>
        <v>1.3219358232509206</v>
      </c>
      <c r="CV73" s="142">
        <f t="shared" si="133"/>
        <v>5.9815206930199505</v>
      </c>
      <c r="CW73" s="118">
        <f t="shared" si="134"/>
        <v>0.99692011550332504</v>
      </c>
      <c r="CX73" s="143">
        <f t="shared" si="87"/>
        <v>30063.123003118271</v>
      </c>
      <c r="CY73" s="144">
        <f t="shared" si="88"/>
        <v>0.68029083342395735</v>
      </c>
      <c r="CZ73" s="145">
        <f t="shared" si="89"/>
        <v>26797.14488980631</v>
      </c>
      <c r="DA73" s="146">
        <f t="shared" si="90"/>
        <v>0.79140193085238053</v>
      </c>
      <c r="DB73" s="64">
        <v>3807</v>
      </c>
      <c r="DC73" s="152"/>
      <c r="DD73" s="48">
        <v>7.45</v>
      </c>
      <c r="DE73" s="53">
        <v>2404</v>
      </c>
      <c r="DF73" s="153"/>
      <c r="DG73" s="53">
        <v>4245</v>
      </c>
      <c r="DH73" s="53">
        <v>4986</v>
      </c>
      <c r="DI73" s="52">
        <v>16.899999999999999</v>
      </c>
      <c r="DJ73" s="52">
        <v>27.8</v>
      </c>
      <c r="DK73" s="53">
        <v>6671</v>
      </c>
      <c r="DL73" s="141">
        <f t="shared" si="135"/>
        <v>0.31841523152831941</v>
      </c>
      <c r="DM73" s="142">
        <f t="shared" si="136"/>
        <v>1.3201996322563698</v>
      </c>
      <c r="DN73" s="142">
        <f t="shared" si="137"/>
        <v>5.9893869748361261</v>
      </c>
      <c r="DO73" s="118">
        <f t="shared" si="108"/>
        <v>0.99823116247268773</v>
      </c>
      <c r="DP73" s="143">
        <f t="shared" si="138"/>
        <v>30102.658935526371</v>
      </c>
      <c r="DQ73" s="144">
        <f t="shared" si="139"/>
        <v>0.69597277039208594</v>
      </c>
      <c r="DR73" s="145">
        <f t="shared" si="140"/>
        <v>26832.385743159557</v>
      </c>
      <c r="DS73" s="146">
        <f t="shared" si="141"/>
        <v>0.80163379816816571</v>
      </c>
      <c r="DT73" s="53">
        <v>3786</v>
      </c>
      <c r="DU73" s="74"/>
      <c r="DV73" s="157">
        <v>7.56</v>
      </c>
      <c r="DW73" s="153">
        <v>2467</v>
      </c>
      <c r="DX73" s="53"/>
      <c r="DY73" s="153">
        <v>4124</v>
      </c>
      <c r="DZ73" s="153">
        <v>5916</v>
      </c>
      <c r="EA73" s="152">
        <v>16.2</v>
      </c>
      <c r="EB73" s="128">
        <v>26.9</v>
      </c>
      <c r="EC73" s="53">
        <v>9780</v>
      </c>
      <c r="ED73" s="141">
        <f t="shared" si="80"/>
        <v>0.47483689696234976</v>
      </c>
      <c r="EE73" s="142">
        <f t="shared" si="142"/>
        <v>1.3275224511357633</v>
      </c>
      <c r="EF73" s="142">
        <f t="shared" si="91"/>
        <v>5.9563485912081884</v>
      </c>
      <c r="EG73" s="118">
        <f t="shared" si="109"/>
        <v>0.99272476520136477</v>
      </c>
      <c r="EH73" s="143">
        <f t="shared" si="81"/>
        <v>29936.608019412357</v>
      </c>
      <c r="EI73" s="144">
        <f t="shared" si="82"/>
        <v>0.68800533467440772</v>
      </c>
      <c r="EJ73" s="145">
        <f t="shared" si="83"/>
        <v>26684.374159075935</v>
      </c>
      <c r="EK73" s="146">
        <f t="shared" si="84"/>
        <v>0.79643534945127481</v>
      </c>
      <c r="EL73" s="64">
        <v>3798</v>
      </c>
      <c r="EM73" s="56"/>
      <c r="EN73" s="52">
        <v>7.73</v>
      </c>
      <c r="EO73" s="53">
        <v>2414</v>
      </c>
      <c r="EP73" s="134"/>
      <c r="EQ73" s="135">
        <v>4108</v>
      </c>
      <c r="ER73" s="53">
        <v>4948</v>
      </c>
      <c r="ES73" s="52">
        <v>15</v>
      </c>
      <c r="ET73" s="52">
        <v>26.8</v>
      </c>
      <c r="EU73" s="53">
        <v>7129</v>
      </c>
      <c r="EV73" s="141">
        <f t="shared" si="143"/>
        <v>0.34170340911186192</v>
      </c>
      <c r="EW73" s="142">
        <f t="shared" si="144"/>
        <v>1.3233280674038967</v>
      </c>
      <c r="EX73" s="142">
        <f t="shared" si="145"/>
        <v>5.9752276675670108</v>
      </c>
      <c r="EY73" s="118">
        <f t="shared" si="110"/>
        <v>0.99587127792783514</v>
      </c>
      <c r="EZ73" s="143">
        <f t="shared" si="146"/>
        <v>30031.494257191796</v>
      </c>
      <c r="FA73" s="144">
        <f t="shared" si="147"/>
        <v>0.69470809805594658</v>
      </c>
      <c r="FB73" s="145">
        <f t="shared" si="148"/>
        <v>26768.952207123719</v>
      </c>
      <c r="FC73" s="146">
        <f t="shared" si="149"/>
        <v>0.80080864757818304</v>
      </c>
      <c r="FD73" s="64">
        <v>3788</v>
      </c>
      <c r="FE73" s="56"/>
      <c r="FF73" s="52">
        <v>7.62</v>
      </c>
      <c r="FG73" s="53">
        <v>2414</v>
      </c>
      <c r="FH73" s="134"/>
      <c r="FI73" s="135">
        <v>4092</v>
      </c>
      <c r="FJ73" s="53">
        <v>5614</v>
      </c>
      <c r="FK73" s="52">
        <v>17.5</v>
      </c>
      <c r="FL73" s="52">
        <v>27.5</v>
      </c>
      <c r="FM73" s="53">
        <v>9371</v>
      </c>
      <c r="FN73" s="141">
        <f t="shared" si="150"/>
        <v>0.45035151175056826</v>
      </c>
      <c r="FO73" s="142">
        <f t="shared" si="151"/>
        <v>1.3268215417106652</v>
      </c>
      <c r="FP73" s="142">
        <f t="shared" si="152"/>
        <v>5.9594951039346586</v>
      </c>
      <c r="FQ73" s="118">
        <f t="shared" si="111"/>
        <v>0.99324918398910977</v>
      </c>
      <c r="FR73" s="143">
        <f t="shared" si="153"/>
        <v>29952.422392375596</v>
      </c>
      <c r="FS73" s="144">
        <f t="shared" si="154"/>
        <v>0.69470809805594658</v>
      </c>
      <c r="FT73" s="145">
        <f t="shared" si="155"/>
        <v>26698.470500417228</v>
      </c>
      <c r="FU73" s="146">
        <f t="shared" si="156"/>
        <v>0.80080864757818304</v>
      </c>
      <c r="FV73" s="64">
        <v>3788</v>
      </c>
      <c r="FW73" s="73"/>
      <c r="FX73" s="52">
        <v>7.59</v>
      </c>
      <c r="FY73" s="53">
        <v>2313</v>
      </c>
      <c r="FZ73" s="134"/>
      <c r="GA73" s="135">
        <v>4022</v>
      </c>
      <c r="GB73" s="53">
        <v>6000</v>
      </c>
      <c r="GC73" s="52">
        <v>16.3</v>
      </c>
      <c r="GD73" s="52">
        <v>28.9</v>
      </c>
      <c r="GE73" s="53">
        <v>7630</v>
      </c>
      <c r="GF73" s="141">
        <f t="shared" si="157"/>
        <v>0.36006228080537422</v>
      </c>
      <c r="GG73" s="142">
        <f t="shared" si="158"/>
        <v>1.3268215417106652</v>
      </c>
      <c r="GH73" s="142">
        <f t="shared" si="159"/>
        <v>5.9594951039346586</v>
      </c>
      <c r="GI73" s="118">
        <f t="shared" si="112"/>
        <v>0.99324918398910977</v>
      </c>
      <c r="GJ73" s="143">
        <f t="shared" si="160"/>
        <v>29952.422392375596</v>
      </c>
      <c r="GK73" s="144">
        <f t="shared" si="161"/>
        <v>0.70748128865095472</v>
      </c>
      <c r="GL73" s="145">
        <f t="shared" si="162"/>
        <v>26698.470500417228</v>
      </c>
      <c r="GM73" s="146">
        <f t="shared" si="163"/>
        <v>0.809142668537008</v>
      </c>
      <c r="GN73" s="166">
        <v>2053</v>
      </c>
      <c r="GO73" s="97">
        <f t="shared" si="113"/>
        <v>2423.3736220299529</v>
      </c>
      <c r="GP73" s="53"/>
      <c r="GQ73" s="53"/>
      <c r="GR73" s="102">
        <f t="shared" si="114"/>
        <v>1</v>
      </c>
      <c r="GS73" s="53"/>
      <c r="GT73" s="102">
        <f t="shared" si="115"/>
        <v>1</v>
      </c>
      <c r="GU73" s="53"/>
      <c r="GV73" s="102"/>
      <c r="GW73" s="170"/>
      <c r="GX73" s="102"/>
      <c r="GY73" s="170"/>
      <c r="GZ73" s="102"/>
      <c r="HA73" s="102"/>
      <c r="HB73" s="102"/>
      <c r="HC73" s="102"/>
      <c r="HD73" s="102"/>
      <c r="HE73" s="177"/>
      <c r="HF73" s="178"/>
      <c r="HG73" s="102"/>
      <c r="HH73" s="177"/>
      <c r="HI73" s="64">
        <v>4150</v>
      </c>
      <c r="HJ73" s="53">
        <v>3594</v>
      </c>
      <c r="HK73" s="53">
        <v>4246</v>
      </c>
      <c r="HL73" s="77">
        <f t="shared" ref="HL73:HL136" si="167">AV73+C73+AX73+AW73</f>
        <v>486</v>
      </c>
      <c r="HM73" s="77">
        <f t="shared" si="164"/>
        <v>12435.834000000001</v>
      </c>
      <c r="HN73" s="52"/>
      <c r="HO73" s="183"/>
      <c r="HP73" s="53">
        <v>1445</v>
      </c>
      <c r="HQ73" s="186"/>
      <c r="HR73" s="186"/>
      <c r="HS73" s="186"/>
      <c r="HT73" s="53">
        <v>3020</v>
      </c>
      <c r="HU73" s="153">
        <v>2414</v>
      </c>
      <c r="HV73" s="186"/>
      <c r="HW73" s="186"/>
      <c r="HX73" s="186"/>
      <c r="HY73" s="186"/>
      <c r="HZ73" s="189">
        <v>98</v>
      </c>
      <c r="IA73" s="128"/>
      <c r="IB73" s="190">
        <v>181</v>
      </c>
      <c r="IC73" s="191"/>
      <c r="ID73" s="191">
        <v>208</v>
      </c>
      <c r="IE73" s="192">
        <v>4.0199999999999996</v>
      </c>
      <c r="IF73" s="192">
        <v>1.73</v>
      </c>
      <c r="IG73" s="192">
        <v>0.76</v>
      </c>
      <c r="IH73" s="97">
        <f t="shared" si="165"/>
        <v>27888.096000000001</v>
      </c>
      <c r="II73" s="97">
        <f t="shared" ref="II73:II136" si="168">(GN73*AU73/1000+HP73*HL73/1000+AY73*BC73/1000+B73*D73/1000)/(HL73+AU73+AY73+B73)*1000</f>
        <v>2673.4432989690722</v>
      </c>
      <c r="IJ73" s="202">
        <f t="shared" ref="IJ73:IJ136" si="169">20000/(AT73+B73)</f>
        <v>1.4568764568764569</v>
      </c>
      <c r="IK73" s="202">
        <f t="shared" si="85"/>
        <v>1.8350514804123712</v>
      </c>
      <c r="IL73" s="202">
        <f t="shared" si="116"/>
        <v>0.62428264182910043</v>
      </c>
      <c r="IM73" s="203"/>
      <c r="IN73" s="204">
        <f t="shared" si="117"/>
        <v>0.91183633706770584</v>
      </c>
      <c r="IO73" s="186"/>
      <c r="IP73" s="186"/>
      <c r="IQ73" s="153">
        <v>1528</v>
      </c>
      <c r="IR73" s="153"/>
      <c r="IS73" s="128"/>
      <c r="IT73" s="128"/>
      <c r="IU73" s="128"/>
      <c r="IV73" s="128"/>
      <c r="IW73" s="189">
        <v>0.36</v>
      </c>
      <c r="IX73" s="189"/>
      <c r="IY73" s="48">
        <v>8.49</v>
      </c>
      <c r="IZ73" s="52">
        <v>159</v>
      </c>
      <c r="JA73" s="128">
        <v>3.14</v>
      </c>
      <c r="JB73" s="128">
        <v>3.81</v>
      </c>
      <c r="JC73" s="128">
        <v>185</v>
      </c>
      <c r="JD73" s="97">
        <f t="shared" si="118"/>
        <v>2441.328</v>
      </c>
      <c r="JE73" s="210">
        <f t="shared" si="119"/>
        <v>0.83036773428232502</v>
      </c>
      <c r="JF73" s="210">
        <f t="shared" si="120"/>
        <v>0.21797571428571427</v>
      </c>
      <c r="JG73" s="210">
        <f t="shared" si="121"/>
        <v>1.4665379314271346E-2</v>
      </c>
      <c r="JH73" s="203"/>
      <c r="JI73" s="203">
        <f t="shared" si="122"/>
        <v>0.12154696132596687</v>
      </c>
      <c r="JJ73" s="212">
        <f t="shared" si="166"/>
        <v>2.469151880188833</v>
      </c>
      <c r="JK73" s="203">
        <f t="shared" si="123"/>
        <v>0.98688010561927553</v>
      </c>
      <c r="JL73" s="53">
        <v>15154</v>
      </c>
      <c r="JM73" s="213">
        <v>7.99</v>
      </c>
      <c r="JN73" s="214">
        <v>40</v>
      </c>
      <c r="JO73" s="213">
        <v>3.26</v>
      </c>
      <c r="JP73" s="213">
        <v>1.4</v>
      </c>
      <c r="JQ73" s="213">
        <v>1.45</v>
      </c>
      <c r="JR73" s="214">
        <v>198</v>
      </c>
      <c r="JS73" s="213">
        <v>0.31</v>
      </c>
      <c r="JT73" s="222"/>
    </row>
    <row r="74" spans="1:280" s="25" customFormat="1" ht="15" customHeight="1">
      <c r="A74" s="50">
        <v>43491</v>
      </c>
      <c r="B74" s="51">
        <v>240</v>
      </c>
      <c r="C74" s="52">
        <v>240</v>
      </c>
      <c r="D74" s="53">
        <v>37906</v>
      </c>
      <c r="E74" s="48">
        <v>5.29</v>
      </c>
      <c r="F74" s="53">
        <v>634</v>
      </c>
      <c r="G74" s="52">
        <v>14.2</v>
      </c>
      <c r="H74" s="52">
        <v>13.7</v>
      </c>
      <c r="I74" s="61">
        <v>40.700000000000003</v>
      </c>
      <c r="J74" s="64"/>
      <c r="K74" s="53">
        <v>1351</v>
      </c>
      <c r="L74" s="48">
        <v>5.42</v>
      </c>
      <c r="M74" s="53">
        <v>10402</v>
      </c>
      <c r="N74" s="53">
        <v>3610</v>
      </c>
      <c r="O74" s="65">
        <v>2.97</v>
      </c>
      <c r="P74" s="65">
        <v>1.27</v>
      </c>
      <c r="Q74" s="74">
        <v>83.7</v>
      </c>
      <c r="R74" s="70">
        <v>16.8</v>
      </c>
      <c r="S74" s="64">
        <v>9304</v>
      </c>
      <c r="T74" s="53">
        <v>4558</v>
      </c>
      <c r="U74" s="52">
        <v>3.17</v>
      </c>
      <c r="V74" s="52">
        <v>23.7</v>
      </c>
      <c r="W74" s="52">
        <v>8.23</v>
      </c>
      <c r="X74" s="52">
        <v>7.22</v>
      </c>
      <c r="Y74" s="53">
        <v>139</v>
      </c>
      <c r="Z74" s="53">
        <v>21559</v>
      </c>
      <c r="AA74" s="52">
        <v>2.59</v>
      </c>
      <c r="AB74" s="52"/>
      <c r="AC74" s="77">
        <f t="shared" si="124"/>
        <v>9443</v>
      </c>
      <c r="AD74" s="52"/>
      <c r="AE74" s="52"/>
      <c r="AF74" s="52"/>
      <c r="AG74" s="52"/>
      <c r="AH74" s="61"/>
      <c r="AI74" s="79"/>
      <c r="AJ74" s="52"/>
      <c r="AK74" s="52"/>
      <c r="AL74" s="48">
        <v>8.64</v>
      </c>
      <c r="AM74" s="53">
        <v>94166</v>
      </c>
      <c r="AN74" s="52">
        <v>1.9</v>
      </c>
      <c r="AO74" s="52">
        <v>0.23</v>
      </c>
      <c r="AP74" s="53">
        <v>2010</v>
      </c>
      <c r="AQ74" s="83"/>
      <c r="AR74" s="86">
        <f t="shared" si="125"/>
        <v>13508</v>
      </c>
      <c r="AS74" s="53"/>
      <c r="AT74" s="87">
        <v>13508</v>
      </c>
      <c r="AU74" s="53">
        <f t="shared" si="92"/>
        <v>13268</v>
      </c>
      <c r="AV74" s="53">
        <v>0</v>
      </c>
      <c r="AW74" s="53">
        <v>240</v>
      </c>
      <c r="AX74" s="53">
        <v>0</v>
      </c>
      <c r="AY74" s="95">
        <v>0</v>
      </c>
      <c r="AZ74" s="96">
        <v>4.93</v>
      </c>
      <c r="BA74" s="53">
        <v>4478</v>
      </c>
      <c r="BB74" s="52">
        <v>62</v>
      </c>
      <c r="BC74" s="53">
        <v>12706</v>
      </c>
      <c r="BD74" s="97">
        <f t="shared" si="94"/>
        <v>9516.6882000000005</v>
      </c>
      <c r="BE74" s="102">
        <f t="shared" si="95"/>
        <v>0.74899167322524796</v>
      </c>
      <c r="BF74" s="53">
        <v>5937</v>
      </c>
      <c r="BG74" s="97">
        <f t="shared" si="96"/>
        <v>6334.7789999999995</v>
      </c>
      <c r="BH74" s="102">
        <f t="shared" si="97"/>
        <v>0.49856595309302687</v>
      </c>
      <c r="BI74" s="53">
        <v>425</v>
      </c>
      <c r="BJ74" s="97">
        <f t="shared" si="98"/>
        <v>835.97500000000002</v>
      </c>
      <c r="BK74" s="102">
        <f t="shared" si="99"/>
        <v>6.57937195025972E-2</v>
      </c>
      <c r="BL74" s="103">
        <v>675</v>
      </c>
      <c r="BM74" s="97">
        <f t="shared" si="100"/>
        <v>975.375</v>
      </c>
      <c r="BN74" s="102">
        <f t="shared" si="101"/>
        <v>7.6764914213757279E-2</v>
      </c>
      <c r="BO74" s="53">
        <v>654</v>
      </c>
      <c r="BP74" s="97">
        <f t="shared" si="102"/>
        <v>1345.9319999999998</v>
      </c>
      <c r="BQ74" s="102">
        <f t="shared" si="103"/>
        <v>0.10592885251062488</v>
      </c>
      <c r="BR74" s="53">
        <v>14.8</v>
      </c>
      <c r="BS74" s="105">
        <f t="shared" si="104"/>
        <v>24.627199999999998</v>
      </c>
      <c r="BT74" s="102">
        <f t="shared" si="105"/>
        <v>1.1648040295923186E-3</v>
      </c>
      <c r="BU74" s="52"/>
      <c r="BV74" s="48"/>
      <c r="BW74" s="61"/>
      <c r="BX74" s="117">
        <f t="shared" si="126"/>
        <v>168583.20800000001</v>
      </c>
      <c r="BY74" s="118">
        <f t="shared" si="127"/>
        <v>1.1238880533333335</v>
      </c>
      <c r="BZ74" s="120">
        <v>58.9</v>
      </c>
      <c r="CA74" s="51"/>
      <c r="CB74" s="52">
        <v>6.6</v>
      </c>
      <c r="CC74" s="129">
        <v>8732</v>
      </c>
      <c r="CD74" s="77">
        <f t="shared" si="128"/>
        <v>8496.227560879639</v>
      </c>
      <c r="CE74" s="77">
        <f t="shared" si="106"/>
        <v>22873</v>
      </c>
      <c r="CF74" s="77">
        <f t="shared" si="129"/>
        <v>13268</v>
      </c>
      <c r="CG74" s="77">
        <f t="shared" si="130"/>
        <v>552.83333333333337</v>
      </c>
      <c r="CH74" s="77">
        <f t="shared" si="107"/>
        <v>9605</v>
      </c>
      <c r="CI74" s="130">
        <f t="shared" si="131"/>
        <v>400.20833333333331</v>
      </c>
      <c r="CJ74" s="64">
        <v>3815</v>
      </c>
      <c r="CK74" s="56"/>
      <c r="CL74" s="52">
        <v>7.44</v>
      </c>
      <c r="CM74" s="53">
        <v>3122</v>
      </c>
      <c r="CN74" s="134"/>
      <c r="CO74" s="135">
        <v>4433</v>
      </c>
      <c r="CP74" s="53">
        <v>6364</v>
      </c>
      <c r="CQ74" s="52">
        <v>17.8</v>
      </c>
      <c r="CR74" s="52">
        <v>31.1</v>
      </c>
      <c r="CS74" s="53">
        <v>4716</v>
      </c>
      <c r="CT74" s="141">
        <f t="shared" si="86"/>
        <v>0.23001873056307323</v>
      </c>
      <c r="CU74" s="142">
        <f t="shared" si="132"/>
        <v>1.3174311926605504</v>
      </c>
      <c r="CV74" s="142">
        <f t="shared" si="133"/>
        <v>6.4490863797763271</v>
      </c>
      <c r="CW74" s="118">
        <f t="shared" si="134"/>
        <v>1.0748477299627213</v>
      </c>
      <c r="CX74" s="143">
        <f t="shared" si="87"/>
        <v>32413.108144755821</v>
      </c>
      <c r="CY74" s="144">
        <f t="shared" si="88"/>
        <v>0.63254279883285403</v>
      </c>
      <c r="CZ74" s="145">
        <f t="shared" si="89"/>
        <v>28118.084139378308</v>
      </c>
      <c r="DA74" s="146">
        <f t="shared" si="90"/>
        <v>0.7542893121359987</v>
      </c>
      <c r="DB74" s="64">
        <v>3815</v>
      </c>
      <c r="DC74" s="152"/>
      <c r="DD74" s="48">
        <v>7.31</v>
      </c>
      <c r="DE74" s="53">
        <v>2522</v>
      </c>
      <c r="DF74" s="153"/>
      <c r="DG74" s="53">
        <v>4399</v>
      </c>
      <c r="DH74" s="53">
        <v>6112</v>
      </c>
      <c r="DI74" s="52">
        <v>18.7</v>
      </c>
      <c r="DJ74" s="52">
        <v>32.4</v>
      </c>
      <c r="DK74" s="53">
        <v>6150</v>
      </c>
      <c r="DL74" s="141">
        <f t="shared" si="135"/>
        <v>0.26983533028764994</v>
      </c>
      <c r="DM74" s="142">
        <f t="shared" si="136"/>
        <v>1.3174311926605504</v>
      </c>
      <c r="DN74" s="142">
        <f t="shared" si="137"/>
        <v>6.4490863797763271</v>
      </c>
      <c r="DO74" s="118">
        <f t="shared" si="108"/>
        <v>1.0748477299627213</v>
      </c>
      <c r="DP74" s="143">
        <f t="shared" si="138"/>
        <v>32413.108144755821</v>
      </c>
      <c r="DQ74" s="144">
        <f t="shared" si="139"/>
        <v>0.70316237625126776</v>
      </c>
      <c r="DR74" s="145">
        <f t="shared" si="140"/>
        <v>28118.084139378308</v>
      </c>
      <c r="DS74" s="146">
        <f t="shared" si="141"/>
        <v>0.80151109711947111</v>
      </c>
      <c r="DT74" s="53">
        <v>3815</v>
      </c>
      <c r="DU74" s="74"/>
      <c r="DV74" s="157">
        <v>7.54</v>
      </c>
      <c r="DW74" s="153">
        <v>2824</v>
      </c>
      <c r="DX74" s="53"/>
      <c r="DY74" s="153">
        <v>4342</v>
      </c>
      <c r="DZ74" s="153">
        <v>5884</v>
      </c>
      <c r="EA74" s="152">
        <v>18</v>
      </c>
      <c r="EB74" s="128">
        <v>29.9</v>
      </c>
      <c r="EC74" s="53">
        <v>9274</v>
      </c>
      <c r="ED74" s="141">
        <f t="shared" si="80"/>
        <v>0.42856717422944351</v>
      </c>
      <c r="EE74" s="142">
        <f t="shared" si="142"/>
        <v>1.3174311926605504</v>
      </c>
      <c r="EF74" s="142">
        <f t="shared" si="91"/>
        <v>6.4490863797763271</v>
      </c>
      <c r="EG74" s="118">
        <f t="shared" si="109"/>
        <v>1.0748477299627213</v>
      </c>
      <c r="EH74" s="143">
        <f t="shared" si="81"/>
        <v>32413.108144755821</v>
      </c>
      <c r="EI74" s="144">
        <f t="shared" si="82"/>
        <v>0.66761718895066613</v>
      </c>
      <c r="EJ74" s="145">
        <f t="shared" si="83"/>
        <v>28118.084139378308</v>
      </c>
      <c r="EK74" s="146">
        <f t="shared" si="84"/>
        <v>0.77774279867779006</v>
      </c>
      <c r="EL74" s="64">
        <v>3815</v>
      </c>
      <c r="EM74" s="56"/>
      <c r="EN74" s="52">
        <v>7.37</v>
      </c>
      <c r="EO74" s="53">
        <v>2737</v>
      </c>
      <c r="EP74" s="134"/>
      <c r="EQ74" s="135">
        <v>4251</v>
      </c>
      <c r="ER74" s="53">
        <v>6892</v>
      </c>
      <c r="ES74" s="52">
        <v>17.399999999999999</v>
      </c>
      <c r="ET74" s="52">
        <v>27.9</v>
      </c>
      <c r="EU74" s="53">
        <v>6588</v>
      </c>
      <c r="EV74" s="141">
        <f t="shared" si="143"/>
        <v>0.29984361783428215</v>
      </c>
      <c r="EW74" s="142">
        <f t="shared" si="144"/>
        <v>1.3174311926605504</v>
      </c>
      <c r="EX74" s="142">
        <f t="shared" si="145"/>
        <v>6.4490863797763271</v>
      </c>
      <c r="EY74" s="118">
        <f t="shared" si="110"/>
        <v>1.0748477299627213</v>
      </c>
      <c r="EZ74" s="143">
        <f t="shared" si="146"/>
        <v>32413.108144755821</v>
      </c>
      <c r="FA74" s="144">
        <f t="shared" si="147"/>
        <v>0.67785702767633604</v>
      </c>
      <c r="FB74" s="145">
        <f t="shared" si="148"/>
        <v>28118.084139378308</v>
      </c>
      <c r="FC74" s="146">
        <f t="shared" si="149"/>
        <v>0.78458995750039351</v>
      </c>
      <c r="FD74" s="64">
        <v>3810</v>
      </c>
      <c r="FE74" s="56"/>
      <c r="FF74" s="52">
        <v>7.5</v>
      </c>
      <c r="FG74" s="53">
        <v>2571</v>
      </c>
      <c r="FH74" s="134"/>
      <c r="FI74" s="135">
        <v>4231</v>
      </c>
      <c r="FJ74" s="53">
        <v>6366</v>
      </c>
      <c r="FK74" s="52">
        <v>18.2</v>
      </c>
      <c r="FL74" s="52">
        <v>33.700000000000003</v>
      </c>
      <c r="FM74" s="53">
        <v>6804</v>
      </c>
      <c r="FN74" s="141">
        <f t="shared" si="150"/>
        <v>0.30139378670351447</v>
      </c>
      <c r="FO74" s="142">
        <f t="shared" si="151"/>
        <v>1.3191601049868766</v>
      </c>
      <c r="FP74" s="142">
        <f t="shared" si="152"/>
        <v>6.440634104049229</v>
      </c>
      <c r="FQ74" s="118">
        <f t="shared" si="111"/>
        <v>1.0734390173415382</v>
      </c>
      <c r="FR74" s="143">
        <f t="shared" si="153"/>
        <v>32370.627006951425</v>
      </c>
      <c r="FS74" s="144">
        <f t="shared" si="154"/>
        <v>0.69739511076209726</v>
      </c>
      <c r="FT74" s="145">
        <f t="shared" si="155"/>
        <v>28081.232128710708</v>
      </c>
      <c r="FU74" s="146">
        <f t="shared" si="156"/>
        <v>0.79765465134582092</v>
      </c>
      <c r="FV74" s="64">
        <v>3803</v>
      </c>
      <c r="FW74" s="73"/>
      <c r="FX74" s="52">
        <v>7.54</v>
      </c>
      <c r="FY74" s="53">
        <v>2849</v>
      </c>
      <c r="FZ74" s="134"/>
      <c r="GA74" s="135">
        <v>4223</v>
      </c>
      <c r="GB74" s="53">
        <v>6376</v>
      </c>
      <c r="GC74" s="52">
        <v>18.3</v>
      </c>
      <c r="GD74" s="52">
        <v>34.5</v>
      </c>
      <c r="GE74" s="53">
        <v>6341</v>
      </c>
      <c r="GF74" s="141">
        <f t="shared" si="157"/>
        <v>0.29525423749938823</v>
      </c>
      <c r="GG74" s="142">
        <f t="shared" si="158"/>
        <v>1.3215882198264528</v>
      </c>
      <c r="GH74" s="142">
        <f t="shared" si="159"/>
        <v>6.4288009180312908</v>
      </c>
      <c r="GI74" s="118">
        <f t="shared" si="112"/>
        <v>1.0714668196718817</v>
      </c>
      <c r="GJ74" s="143">
        <f t="shared" si="160"/>
        <v>32311.153414025266</v>
      </c>
      <c r="GK74" s="144">
        <f t="shared" si="161"/>
        <v>0.66467470655823213</v>
      </c>
      <c r="GL74" s="145">
        <f t="shared" si="162"/>
        <v>28029.639313776068</v>
      </c>
      <c r="GM74" s="146">
        <f t="shared" si="163"/>
        <v>0.77577522430347867</v>
      </c>
      <c r="GN74" s="166">
        <v>2681</v>
      </c>
      <c r="GO74" s="97">
        <f t="shared" si="113"/>
        <v>2770.8360075197829</v>
      </c>
      <c r="GP74" s="53"/>
      <c r="GQ74" s="53"/>
      <c r="GR74" s="102">
        <f t="shared" si="114"/>
        <v>1</v>
      </c>
      <c r="GS74" s="53"/>
      <c r="GT74" s="102">
        <f t="shared" si="115"/>
        <v>1</v>
      </c>
      <c r="GU74" s="53"/>
      <c r="GV74" s="102"/>
      <c r="GW74" s="170"/>
      <c r="GX74" s="102"/>
      <c r="GY74" s="170"/>
      <c r="GZ74" s="102"/>
      <c r="HA74" s="102"/>
      <c r="HB74" s="102"/>
      <c r="HC74" s="102"/>
      <c r="HD74" s="102"/>
      <c r="HE74" s="177"/>
      <c r="HF74" s="178"/>
      <c r="HG74" s="102"/>
      <c r="HH74" s="177"/>
      <c r="HI74" s="64">
        <v>4390</v>
      </c>
      <c r="HJ74" s="53">
        <v>4050</v>
      </c>
      <c r="HK74" s="53">
        <v>4676</v>
      </c>
      <c r="HL74" s="77">
        <f t="shared" si="167"/>
        <v>480</v>
      </c>
      <c r="HM74" s="77">
        <f t="shared" si="164"/>
        <v>12146.88</v>
      </c>
      <c r="HN74" s="52"/>
      <c r="HO74" s="183"/>
      <c r="HP74" s="53">
        <v>2297</v>
      </c>
      <c r="HQ74" s="186"/>
      <c r="HR74" s="186"/>
      <c r="HS74" s="186"/>
      <c r="HT74" s="53">
        <v>4094</v>
      </c>
      <c r="HU74" s="153">
        <v>3982</v>
      </c>
      <c r="HV74" s="186"/>
      <c r="HW74" s="186"/>
      <c r="HX74" s="186"/>
      <c r="HY74" s="186"/>
      <c r="HZ74" s="189">
        <v>98</v>
      </c>
      <c r="IA74" s="128"/>
      <c r="IB74" s="190">
        <v>167</v>
      </c>
      <c r="IC74" s="191"/>
      <c r="ID74" s="191"/>
      <c r="IE74" s="192"/>
      <c r="IF74" s="192"/>
      <c r="IG74" s="192"/>
      <c r="IH74" s="97">
        <f t="shared" si="165"/>
        <v>36674.067999999999</v>
      </c>
      <c r="II74" s="97">
        <f t="shared" si="168"/>
        <v>3272.1981698598797</v>
      </c>
      <c r="IJ74" s="202">
        <f t="shared" si="169"/>
        <v>1.4547570555717195</v>
      </c>
      <c r="IK74" s="202">
        <f t="shared" si="85"/>
        <v>2.2493090219616816</v>
      </c>
      <c r="IL74" s="202">
        <f t="shared" si="116"/>
        <v>0.62185431897099275</v>
      </c>
      <c r="IM74" s="203"/>
      <c r="IN74" s="204">
        <f t="shared" si="117"/>
        <v>0.93770980977247298</v>
      </c>
      <c r="IO74" s="186"/>
      <c r="IP74" s="186"/>
      <c r="IQ74" s="153">
        <v>1634</v>
      </c>
      <c r="IR74" s="153"/>
      <c r="IS74" s="128"/>
      <c r="IT74" s="128"/>
      <c r="IU74" s="128"/>
      <c r="IV74" s="128"/>
      <c r="IW74" s="189">
        <v>0.5</v>
      </c>
      <c r="IX74" s="189"/>
      <c r="IY74" s="48"/>
      <c r="IZ74" s="52">
        <v>189</v>
      </c>
      <c r="JA74" s="128"/>
      <c r="JB74" s="128"/>
      <c r="JC74" s="128"/>
      <c r="JD74" s="97">
        <f t="shared" si="118"/>
        <v>2255.8359999999998</v>
      </c>
      <c r="JE74" s="210">
        <f t="shared" si="119"/>
        <v>0.82913828842167603</v>
      </c>
      <c r="JF74" s="210">
        <f t="shared" si="120"/>
        <v>0.20141392857142859</v>
      </c>
      <c r="JG74" s="210">
        <f t="shared" si="121"/>
        <v>-1.3707435712838677E-2</v>
      </c>
      <c r="JH74" s="203"/>
      <c r="JI74" s="203">
        <f t="shared" si="122"/>
        <v>-0.13173652694610771</v>
      </c>
      <c r="JJ74" s="212">
        <f t="shared" si="166"/>
        <v>2.469151880188833</v>
      </c>
      <c r="JK74" s="203">
        <f t="shared" si="123"/>
        <v>0.98512513773020616</v>
      </c>
      <c r="JL74" s="53">
        <v>15692</v>
      </c>
      <c r="JM74" s="213">
        <v>8.2100000000000009</v>
      </c>
      <c r="JN74" s="214">
        <v>144</v>
      </c>
      <c r="JO74" s="213">
        <v>4.4000000000000004</v>
      </c>
      <c r="JP74" s="213">
        <v>1.87</v>
      </c>
      <c r="JQ74" s="213">
        <v>1.87</v>
      </c>
      <c r="JR74" s="214">
        <v>232</v>
      </c>
      <c r="JS74" s="213">
        <v>0.37</v>
      </c>
      <c r="JT74" s="222"/>
    </row>
    <row r="75" spans="1:280" s="25" customFormat="1" ht="15" customHeight="1">
      <c r="A75" s="50">
        <v>43492</v>
      </c>
      <c r="B75" s="57">
        <v>240</v>
      </c>
      <c r="C75" s="52">
        <v>240</v>
      </c>
      <c r="D75" s="58">
        <v>34025</v>
      </c>
      <c r="E75" s="59">
        <v>5.38</v>
      </c>
      <c r="F75" s="58">
        <v>598</v>
      </c>
      <c r="G75" s="60">
        <v>11.3</v>
      </c>
      <c r="H75" s="60">
        <v>12.7</v>
      </c>
      <c r="I75" s="66">
        <v>40</v>
      </c>
      <c r="J75" s="67"/>
      <c r="K75" s="58">
        <v>1195</v>
      </c>
      <c r="L75" s="59">
        <v>5.85</v>
      </c>
      <c r="M75" s="58">
        <v>9411</v>
      </c>
      <c r="N75" s="58">
        <v>3553</v>
      </c>
      <c r="O75" s="68">
        <v>2.2799999999999998</v>
      </c>
      <c r="P75" s="68">
        <v>1</v>
      </c>
      <c r="Q75" s="75"/>
      <c r="R75" s="76">
        <v>21.2</v>
      </c>
      <c r="S75" s="67">
        <v>9153</v>
      </c>
      <c r="T75" s="58">
        <v>6979</v>
      </c>
      <c r="U75" s="60">
        <v>2.73</v>
      </c>
      <c r="V75" s="60">
        <v>24.8</v>
      </c>
      <c r="W75" s="60">
        <v>9.25</v>
      </c>
      <c r="X75" s="60">
        <v>8.0399999999999991</v>
      </c>
      <c r="Y75" s="58">
        <v>130</v>
      </c>
      <c r="Z75" s="58">
        <v>20575</v>
      </c>
      <c r="AA75" s="60">
        <v>2.5499999999999998</v>
      </c>
      <c r="AB75" s="60"/>
      <c r="AC75" s="58">
        <f t="shared" si="124"/>
        <v>9283</v>
      </c>
      <c r="AD75" s="60"/>
      <c r="AE75" s="60"/>
      <c r="AF75" s="60"/>
      <c r="AG75" s="60"/>
      <c r="AH75" s="66"/>
      <c r="AI75" s="80"/>
      <c r="AJ75" s="60"/>
      <c r="AK75" s="60"/>
      <c r="AL75" s="59">
        <v>8.75</v>
      </c>
      <c r="AM75" s="58">
        <v>151410</v>
      </c>
      <c r="AN75" s="60">
        <v>2.17</v>
      </c>
      <c r="AO75" s="60">
        <v>0.36</v>
      </c>
      <c r="AP75" s="58">
        <v>2048</v>
      </c>
      <c r="AQ75" s="88"/>
      <c r="AR75" s="86">
        <f t="shared" si="125"/>
        <v>13564</v>
      </c>
      <c r="AS75" s="58"/>
      <c r="AT75" s="89">
        <v>13564</v>
      </c>
      <c r="AU75" s="58">
        <f t="shared" si="92"/>
        <v>13324</v>
      </c>
      <c r="AV75" s="58">
        <v>0</v>
      </c>
      <c r="AW75" s="58">
        <v>240</v>
      </c>
      <c r="AX75" s="58">
        <v>0</v>
      </c>
      <c r="AY75" s="98">
        <v>0</v>
      </c>
      <c r="AZ75" s="96">
        <v>4.93</v>
      </c>
      <c r="BA75" s="53">
        <v>4478</v>
      </c>
      <c r="BB75" s="52">
        <v>62</v>
      </c>
      <c r="BC75" s="58">
        <v>11188</v>
      </c>
      <c r="BD75" s="97">
        <f t="shared" si="94"/>
        <v>8902.9321999999993</v>
      </c>
      <c r="BE75" s="102">
        <f t="shared" si="95"/>
        <v>0.79575725777618866</v>
      </c>
      <c r="BF75" s="58">
        <v>5663</v>
      </c>
      <c r="BG75" s="97">
        <f t="shared" si="96"/>
        <v>6042.4209999999994</v>
      </c>
      <c r="BH75" s="102">
        <f t="shared" si="97"/>
        <v>0.54008053271362166</v>
      </c>
      <c r="BI75" s="58">
        <v>335</v>
      </c>
      <c r="BJ75" s="97">
        <f t="shared" si="98"/>
        <v>658.94500000000005</v>
      </c>
      <c r="BK75" s="102">
        <f t="shared" si="99"/>
        <v>5.8897479442259565E-2</v>
      </c>
      <c r="BL75" s="103">
        <v>619</v>
      </c>
      <c r="BM75" s="97">
        <f t="shared" si="100"/>
        <v>894.45500000000004</v>
      </c>
      <c r="BN75" s="102">
        <f t="shared" si="101"/>
        <v>7.9947711834107982E-2</v>
      </c>
      <c r="BO75" s="58">
        <v>626</v>
      </c>
      <c r="BP75" s="97">
        <f t="shared" si="102"/>
        <v>1288.308</v>
      </c>
      <c r="BQ75" s="102">
        <f t="shared" si="103"/>
        <v>0.11515087593850554</v>
      </c>
      <c r="BR75" s="58">
        <v>11.3</v>
      </c>
      <c r="BS75" s="105">
        <f t="shared" si="104"/>
        <v>18.8032</v>
      </c>
      <c r="BT75" s="102">
        <f t="shared" si="105"/>
        <v>1.010010725777619E-3</v>
      </c>
      <c r="BU75" s="60">
        <v>6.39</v>
      </c>
      <c r="BV75" s="59">
        <v>6.91</v>
      </c>
      <c r="BW75" s="66">
        <v>138</v>
      </c>
      <c r="BX75" s="117">
        <f t="shared" si="126"/>
        <v>149068.91200000001</v>
      </c>
      <c r="BY75" s="118">
        <f t="shared" si="127"/>
        <v>0.99379274666666673</v>
      </c>
      <c r="BZ75" s="121">
        <v>52.4</v>
      </c>
      <c r="CA75" s="57"/>
      <c r="CB75" s="60">
        <v>6.63</v>
      </c>
      <c r="CC75" s="129">
        <v>6493</v>
      </c>
      <c r="CD75" s="77">
        <f t="shared" si="128"/>
        <v>7390.2702512739415</v>
      </c>
      <c r="CE75" s="77">
        <f t="shared" si="106"/>
        <v>22764</v>
      </c>
      <c r="CF75" s="77">
        <f t="shared" si="129"/>
        <v>13324</v>
      </c>
      <c r="CG75" s="77">
        <f t="shared" si="130"/>
        <v>555.16666666666663</v>
      </c>
      <c r="CH75" s="77">
        <f t="shared" si="107"/>
        <v>9440</v>
      </c>
      <c r="CI75" s="130">
        <f t="shared" si="131"/>
        <v>393.33333333333331</v>
      </c>
      <c r="CJ75" s="67">
        <v>3794</v>
      </c>
      <c r="CK75" s="136"/>
      <c r="CL75" s="60">
        <v>7.33</v>
      </c>
      <c r="CM75" s="58">
        <v>3345</v>
      </c>
      <c r="CN75" s="137"/>
      <c r="CO75" s="138">
        <v>4530</v>
      </c>
      <c r="CP75" s="58">
        <v>5884</v>
      </c>
      <c r="CQ75" s="60">
        <v>14.8</v>
      </c>
      <c r="CR75" s="60">
        <v>24.8</v>
      </c>
      <c r="CS75" s="58">
        <v>4101</v>
      </c>
      <c r="CT75" s="141">
        <f t="shared" si="86"/>
        <v>0.26720519782415086</v>
      </c>
      <c r="CU75" s="142">
        <f t="shared" si="132"/>
        <v>1.3247232472324724</v>
      </c>
      <c r="CV75" s="142">
        <f t="shared" si="133"/>
        <v>5.5787276827165408</v>
      </c>
      <c r="CW75" s="118">
        <f t="shared" si="134"/>
        <v>0.92978794711942347</v>
      </c>
      <c r="CX75" s="143">
        <f t="shared" si="87"/>
        <v>28038.685333333335</v>
      </c>
      <c r="CY75" s="144">
        <f t="shared" si="88"/>
        <v>0.54737785138190498</v>
      </c>
      <c r="CZ75" s="145">
        <f t="shared" si="89"/>
        <v>24844.818666666662</v>
      </c>
      <c r="DA75" s="146">
        <f t="shared" si="90"/>
        <v>0.70101894887379335</v>
      </c>
      <c r="DB75" s="67">
        <v>3794</v>
      </c>
      <c r="DC75" s="75"/>
      <c r="DD75" s="59">
        <v>7.45</v>
      </c>
      <c r="DE75" s="58">
        <v>2765</v>
      </c>
      <c r="DF75" s="58"/>
      <c r="DG75" s="58">
        <v>4376</v>
      </c>
      <c r="DH75" s="58">
        <v>6359</v>
      </c>
      <c r="DI75" s="60">
        <v>14.8</v>
      </c>
      <c r="DJ75" s="60">
        <v>24.9</v>
      </c>
      <c r="DK75" s="58">
        <v>4868</v>
      </c>
      <c r="DL75" s="141">
        <f t="shared" si="135"/>
        <v>0.27740617852930122</v>
      </c>
      <c r="DM75" s="142">
        <f t="shared" si="136"/>
        <v>1.3247232472324724</v>
      </c>
      <c r="DN75" s="142">
        <f t="shared" si="137"/>
        <v>5.5787276827165408</v>
      </c>
      <c r="DO75" s="118">
        <f t="shared" si="108"/>
        <v>0.92978794711942347</v>
      </c>
      <c r="DP75" s="143">
        <f t="shared" si="138"/>
        <v>28038.685333333335</v>
      </c>
      <c r="DQ75" s="144">
        <f t="shared" si="139"/>
        <v>0.62585941975215764</v>
      </c>
      <c r="DR75" s="145">
        <f t="shared" si="140"/>
        <v>24844.818666666662</v>
      </c>
      <c r="DS75" s="146">
        <f t="shared" si="141"/>
        <v>0.75286020736503401</v>
      </c>
      <c r="DT75" s="58">
        <v>3794</v>
      </c>
      <c r="DU75" s="75"/>
      <c r="DV75" s="59">
        <v>7.4</v>
      </c>
      <c r="DW75" s="58">
        <v>2845</v>
      </c>
      <c r="DX75" s="58"/>
      <c r="DY75" s="58">
        <v>4225</v>
      </c>
      <c r="DZ75" s="58">
        <v>6008</v>
      </c>
      <c r="EA75" s="75">
        <v>14.9</v>
      </c>
      <c r="EB75" s="60">
        <v>22.8</v>
      </c>
      <c r="EC75" s="58">
        <v>7807</v>
      </c>
      <c r="ED75" s="141">
        <f t="shared" ref="ED75:ED138" si="170">EC75/(EH75*EI75)</f>
        <v>0.45271735371678024</v>
      </c>
      <c r="EE75" s="142">
        <f t="shared" si="142"/>
        <v>1.3247232472324724</v>
      </c>
      <c r="EF75" s="142">
        <f t="shared" si="91"/>
        <v>5.5787276827165408</v>
      </c>
      <c r="EG75" s="118">
        <f t="shared" si="109"/>
        <v>0.92978794711942347</v>
      </c>
      <c r="EH75" s="143">
        <f t="shared" ref="EH75:EH138" si="171">DT75*CD75/1000</f>
        <v>28038.685333333335</v>
      </c>
      <c r="EI75" s="144">
        <f t="shared" ref="EI75:EI138" si="172">1-DW75/CD75</f>
        <v>0.61503437583901932</v>
      </c>
      <c r="EJ75" s="145">
        <f t="shared" ref="EJ75:EJ138" si="173">DT75*(CF75/CE75)*BC75/1000</f>
        <v>24844.818666666662</v>
      </c>
      <c r="EK75" s="146">
        <f t="shared" ref="EK75:EK138" si="174">1-DW75/BC75</f>
        <v>0.74570968895244905</v>
      </c>
      <c r="EL75" s="67">
        <v>3794</v>
      </c>
      <c r="EM75" s="136"/>
      <c r="EN75" s="60">
        <v>7.26</v>
      </c>
      <c r="EO75" s="58">
        <v>2635</v>
      </c>
      <c r="EP75" s="137"/>
      <c r="EQ75" s="138">
        <v>4465</v>
      </c>
      <c r="ER75" s="58">
        <v>6258</v>
      </c>
      <c r="ES75" s="60">
        <v>18</v>
      </c>
      <c r="ET75" s="60">
        <v>26.5</v>
      </c>
      <c r="EU75" s="58">
        <v>5833</v>
      </c>
      <c r="EV75" s="141">
        <f t="shared" si="143"/>
        <v>0.32331022968051837</v>
      </c>
      <c r="EW75" s="142">
        <f t="shared" si="144"/>
        <v>1.3247232472324724</v>
      </c>
      <c r="EX75" s="142">
        <f t="shared" si="145"/>
        <v>5.5787276827165408</v>
      </c>
      <c r="EY75" s="118">
        <f t="shared" si="110"/>
        <v>0.92978794711942347</v>
      </c>
      <c r="EZ75" s="143">
        <f t="shared" si="146"/>
        <v>28038.685333333335</v>
      </c>
      <c r="FA75" s="144">
        <f t="shared" si="147"/>
        <v>0.64345011611100733</v>
      </c>
      <c r="FB75" s="145">
        <f t="shared" si="148"/>
        <v>24844.818666666662</v>
      </c>
      <c r="FC75" s="146">
        <f t="shared" si="149"/>
        <v>0.76447979978548442</v>
      </c>
      <c r="FD75" s="67">
        <v>3794</v>
      </c>
      <c r="FE75" s="136"/>
      <c r="FF75" s="60">
        <v>7.8</v>
      </c>
      <c r="FG75" s="58">
        <v>2248</v>
      </c>
      <c r="FH75" s="137"/>
      <c r="FI75" s="138">
        <v>3666</v>
      </c>
      <c r="FJ75" s="58">
        <v>6398</v>
      </c>
      <c r="FK75" s="60">
        <v>18.5</v>
      </c>
      <c r="FL75" s="60">
        <v>34.700000000000003</v>
      </c>
      <c r="FM75" s="58">
        <v>5735</v>
      </c>
      <c r="FN75" s="141">
        <f t="shared" si="150"/>
        <v>0.29395523474388563</v>
      </c>
      <c r="FO75" s="142">
        <f t="shared" si="151"/>
        <v>1.3247232472324724</v>
      </c>
      <c r="FP75" s="142">
        <f t="shared" si="152"/>
        <v>5.5787276827165408</v>
      </c>
      <c r="FQ75" s="118">
        <f t="shared" si="111"/>
        <v>0.92978794711942347</v>
      </c>
      <c r="FR75" s="143">
        <f t="shared" si="153"/>
        <v>28038.685333333335</v>
      </c>
      <c r="FS75" s="144">
        <f t="shared" si="154"/>
        <v>0.69581626604081392</v>
      </c>
      <c r="FT75" s="145">
        <f t="shared" si="155"/>
        <v>24844.818666666662</v>
      </c>
      <c r="FU75" s="146">
        <f t="shared" si="156"/>
        <v>0.79907043260636401</v>
      </c>
      <c r="FV75" s="67">
        <v>3794</v>
      </c>
      <c r="FW75" s="160"/>
      <c r="FX75" s="60">
        <v>7.59</v>
      </c>
      <c r="FY75" s="58">
        <v>2635</v>
      </c>
      <c r="FZ75" s="137"/>
      <c r="GA75" s="138">
        <v>4418</v>
      </c>
      <c r="GB75" s="58">
        <v>6259</v>
      </c>
      <c r="GC75" s="60">
        <v>19.2</v>
      </c>
      <c r="GD75" s="60">
        <v>33.6</v>
      </c>
      <c r="GE75" s="58">
        <v>5833</v>
      </c>
      <c r="GF75" s="141">
        <f t="shared" si="157"/>
        <v>0.32331022968051837</v>
      </c>
      <c r="GG75" s="142">
        <f t="shared" si="158"/>
        <v>1.3247232472324724</v>
      </c>
      <c r="GH75" s="142">
        <f t="shared" si="159"/>
        <v>5.5787276827165408</v>
      </c>
      <c r="GI75" s="118">
        <f t="shared" si="112"/>
        <v>0.92978794711942347</v>
      </c>
      <c r="GJ75" s="143">
        <f t="shared" si="160"/>
        <v>28038.685333333335</v>
      </c>
      <c r="GK75" s="144">
        <f t="shared" si="161"/>
        <v>0.64345011611100733</v>
      </c>
      <c r="GL75" s="145">
        <f t="shared" si="162"/>
        <v>24844.818666666662</v>
      </c>
      <c r="GM75" s="146">
        <f t="shared" si="163"/>
        <v>0.76447979978548442</v>
      </c>
      <c r="GN75" s="167">
        <v>2030</v>
      </c>
      <c r="GO75" s="97">
        <f t="shared" si="113"/>
        <v>2745.5</v>
      </c>
      <c r="GP75" s="58"/>
      <c r="GQ75" s="58"/>
      <c r="GR75" s="102">
        <f t="shared" si="114"/>
        <v>1</v>
      </c>
      <c r="GS75" s="58"/>
      <c r="GT75" s="102">
        <f t="shared" si="115"/>
        <v>1</v>
      </c>
      <c r="GU75" s="58"/>
      <c r="GV75" s="102"/>
      <c r="GW75" s="170"/>
      <c r="GX75" s="102"/>
      <c r="GY75" s="170"/>
      <c r="GZ75" s="102"/>
      <c r="HA75" s="102"/>
      <c r="HB75" s="102"/>
      <c r="HC75" s="102"/>
      <c r="HD75" s="102"/>
      <c r="HE75" s="177"/>
      <c r="HF75" s="178"/>
      <c r="HG75" s="102"/>
      <c r="HH75" s="177"/>
      <c r="HI75" s="67">
        <v>5618</v>
      </c>
      <c r="HJ75" s="58">
        <v>3406</v>
      </c>
      <c r="HK75" s="58">
        <v>4646</v>
      </c>
      <c r="HL75" s="77">
        <f t="shared" si="167"/>
        <v>480</v>
      </c>
      <c r="HM75" s="77">
        <f t="shared" si="164"/>
        <v>10851.12</v>
      </c>
      <c r="HN75" s="60"/>
      <c r="HO75" s="60"/>
      <c r="HP75" s="58">
        <v>2408</v>
      </c>
      <c r="HQ75" s="136"/>
      <c r="HR75" s="136"/>
      <c r="HS75" s="136"/>
      <c r="HT75" s="58">
        <v>2476</v>
      </c>
      <c r="HU75" s="58">
        <v>2448</v>
      </c>
      <c r="HV75" s="136"/>
      <c r="HW75" s="136"/>
      <c r="HX75" s="136"/>
      <c r="HY75" s="136"/>
      <c r="HZ75" s="193">
        <v>98</v>
      </c>
      <c r="IA75" s="60"/>
      <c r="IB75" s="194">
        <v>110</v>
      </c>
      <c r="IC75" s="195"/>
      <c r="ID75" s="195">
        <v>510</v>
      </c>
      <c r="IE75" s="196">
        <v>2.25</v>
      </c>
      <c r="IF75" s="196">
        <v>2.11</v>
      </c>
      <c r="IG75" s="196">
        <v>0.97</v>
      </c>
      <c r="IH75" s="97">
        <f t="shared" si="165"/>
        <v>28203.56</v>
      </c>
      <c r="II75" s="97">
        <f t="shared" si="168"/>
        <v>2589.6866989461687</v>
      </c>
      <c r="IJ75" s="202">
        <f t="shared" si="169"/>
        <v>1.4488554042306578</v>
      </c>
      <c r="IK75" s="202">
        <f t="shared" ref="IK75:IK138" si="175">II75/IJ75/1000</f>
        <v>1.7874017596126455</v>
      </c>
      <c r="IL75" s="202">
        <f t="shared" si="116"/>
        <v>0.79427464663012248</v>
      </c>
      <c r="IM75" s="205"/>
      <c r="IN75" s="204">
        <f t="shared" si="117"/>
        <v>0.94581280788177335</v>
      </c>
      <c r="IO75" s="136"/>
      <c r="IP75" s="136"/>
      <c r="IQ75" s="58">
        <v>1322</v>
      </c>
      <c r="IR75" s="58"/>
      <c r="IS75" s="60"/>
      <c r="IT75" s="60"/>
      <c r="IU75" s="60"/>
      <c r="IV75" s="60"/>
      <c r="IW75" s="193">
        <v>0.3</v>
      </c>
      <c r="IX75" s="193"/>
      <c r="IY75" s="59">
        <v>8.1999999999999993</v>
      </c>
      <c r="IZ75" s="60">
        <v>128</v>
      </c>
      <c r="JA75" s="60">
        <v>2.48</v>
      </c>
      <c r="JB75" s="60">
        <v>4.8499999999999996</v>
      </c>
      <c r="JC75" s="60">
        <v>202</v>
      </c>
      <c r="JD75" s="97">
        <f t="shared" si="118"/>
        <v>1492.04</v>
      </c>
      <c r="JE75" s="210">
        <f t="shared" si="119"/>
        <v>0.82571512828074312</v>
      </c>
      <c r="JF75" s="210">
        <f t="shared" si="120"/>
        <v>0.13321785714285717</v>
      </c>
      <c r="JG75" s="211">
        <f t="shared" si="121"/>
        <v>-1.3860988622444175E-2</v>
      </c>
      <c r="JH75" s="205"/>
      <c r="JI75" s="205">
        <f t="shared" si="122"/>
        <v>-0.16363636363636358</v>
      </c>
      <c r="JJ75" s="215">
        <f t="shared" si="166"/>
        <v>2.469151880188833</v>
      </c>
      <c r="JK75" s="205">
        <f t="shared" si="123"/>
        <v>0.9885591705398642</v>
      </c>
      <c r="JL75" s="58">
        <v>15722</v>
      </c>
      <c r="JM75" s="216">
        <v>8.4600000000000009</v>
      </c>
      <c r="JN75" s="217">
        <v>15</v>
      </c>
      <c r="JO75" s="216">
        <v>4.5599999999999996</v>
      </c>
      <c r="JP75" s="216">
        <v>2.48</v>
      </c>
      <c r="JQ75" s="216">
        <v>1.1299999999999999</v>
      </c>
      <c r="JR75" s="217">
        <v>195</v>
      </c>
      <c r="JS75" s="216">
        <v>0.46</v>
      </c>
      <c r="JT75" s="223"/>
    </row>
    <row r="76" spans="1:280" s="25" customFormat="1" ht="15" customHeight="1">
      <c r="A76" s="50">
        <v>43493</v>
      </c>
      <c r="B76" s="51">
        <v>240</v>
      </c>
      <c r="C76" s="52">
        <v>240</v>
      </c>
      <c r="D76" s="53">
        <v>30759</v>
      </c>
      <c r="E76" s="48">
        <v>5.56</v>
      </c>
      <c r="F76" s="53">
        <v>619</v>
      </c>
      <c r="G76" s="52">
        <v>11.3</v>
      </c>
      <c r="H76" s="52">
        <v>13.6</v>
      </c>
      <c r="I76" s="61">
        <v>39.799999999999997</v>
      </c>
      <c r="J76" s="64"/>
      <c r="K76" s="53">
        <v>1281</v>
      </c>
      <c r="L76" s="48">
        <v>6.06</v>
      </c>
      <c r="M76" s="53">
        <v>8488</v>
      </c>
      <c r="N76" s="53">
        <v>3155</v>
      </c>
      <c r="O76" s="65">
        <v>1.97</v>
      </c>
      <c r="P76" s="65">
        <v>0.94</v>
      </c>
      <c r="Q76" s="74">
        <v>80</v>
      </c>
      <c r="R76" s="70">
        <v>25.2</v>
      </c>
      <c r="S76" s="64">
        <v>8929</v>
      </c>
      <c r="T76" s="53">
        <v>5558</v>
      </c>
      <c r="U76" s="52">
        <v>3.18</v>
      </c>
      <c r="V76" s="52"/>
      <c r="W76" s="52">
        <v>9.74</v>
      </c>
      <c r="X76" s="52">
        <v>7.92</v>
      </c>
      <c r="Y76" s="53">
        <v>26</v>
      </c>
      <c r="Z76" s="53">
        <v>16976</v>
      </c>
      <c r="AA76" s="52">
        <v>2.75</v>
      </c>
      <c r="AB76" s="52"/>
      <c r="AC76" s="77">
        <f t="shared" si="124"/>
        <v>8955</v>
      </c>
      <c r="AD76" s="52"/>
      <c r="AE76" s="52"/>
      <c r="AF76" s="52"/>
      <c r="AG76" s="52"/>
      <c r="AH76" s="61"/>
      <c r="AI76" s="79"/>
      <c r="AJ76" s="52"/>
      <c r="AK76" s="52"/>
      <c r="AL76" s="48">
        <v>8.8000000000000007</v>
      </c>
      <c r="AM76" s="53">
        <v>118241</v>
      </c>
      <c r="AN76" s="52">
        <v>3.13</v>
      </c>
      <c r="AO76" s="52">
        <v>0.28000000000000003</v>
      </c>
      <c r="AP76" s="53">
        <v>2180</v>
      </c>
      <c r="AQ76" s="83"/>
      <c r="AR76" s="86">
        <f t="shared" si="125"/>
        <v>13715</v>
      </c>
      <c r="AS76" s="53"/>
      <c r="AT76" s="87">
        <v>13715</v>
      </c>
      <c r="AU76" s="53">
        <f t="shared" si="92"/>
        <v>13475</v>
      </c>
      <c r="AV76" s="53">
        <v>0</v>
      </c>
      <c r="AW76" s="53">
        <v>240</v>
      </c>
      <c r="AX76" s="53">
        <v>0</v>
      </c>
      <c r="AY76" s="95">
        <v>0</v>
      </c>
      <c r="AZ76" s="96">
        <v>4.93</v>
      </c>
      <c r="BA76" s="53">
        <v>4478</v>
      </c>
      <c r="BB76" s="52">
        <v>62</v>
      </c>
      <c r="BC76" s="53">
        <v>9656</v>
      </c>
      <c r="BD76" s="97">
        <f t="shared" si="94"/>
        <v>7290.5361999999986</v>
      </c>
      <c r="BE76" s="102">
        <f t="shared" si="95"/>
        <v>0.75502653272576625</v>
      </c>
      <c r="BF76" s="53">
        <v>4411</v>
      </c>
      <c r="BG76" s="97">
        <f t="shared" si="96"/>
        <v>4706.5369999999994</v>
      </c>
      <c r="BH76" s="102">
        <f t="shared" si="97"/>
        <v>0.48742098177299081</v>
      </c>
      <c r="BI76" s="53">
        <v>263</v>
      </c>
      <c r="BJ76" s="97">
        <f t="shared" si="98"/>
        <v>517.32100000000003</v>
      </c>
      <c r="BK76" s="102">
        <f t="shared" si="99"/>
        <v>5.3575082850041429E-2</v>
      </c>
      <c r="BL76" s="103">
        <v>561</v>
      </c>
      <c r="BM76" s="97">
        <f t="shared" si="100"/>
        <v>810.64499999999998</v>
      </c>
      <c r="BN76" s="102">
        <f t="shared" si="101"/>
        <v>8.3952464788732389E-2</v>
      </c>
      <c r="BO76" s="53">
        <v>603</v>
      </c>
      <c r="BP76" s="97">
        <f t="shared" si="102"/>
        <v>1240.9739999999999</v>
      </c>
      <c r="BQ76" s="102">
        <f t="shared" si="103"/>
        <v>0.12851843413421707</v>
      </c>
      <c r="BR76" s="53">
        <v>9.0500000000000007</v>
      </c>
      <c r="BS76" s="105">
        <f t="shared" si="104"/>
        <v>15.059200000000001</v>
      </c>
      <c r="BT76" s="102">
        <f t="shared" si="105"/>
        <v>9.3724109362054687E-4</v>
      </c>
      <c r="BU76" s="52">
        <v>5.58</v>
      </c>
      <c r="BV76" s="48">
        <v>6.55</v>
      </c>
      <c r="BW76" s="61">
        <v>141</v>
      </c>
      <c r="BX76" s="117">
        <f t="shared" si="126"/>
        <v>130114.6</v>
      </c>
      <c r="BY76" s="118">
        <f t="shared" si="127"/>
        <v>0.86743066666666668</v>
      </c>
      <c r="BZ76" s="120">
        <v>50.4</v>
      </c>
      <c r="CA76" s="51"/>
      <c r="CB76" s="52">
        <v>6.65</v>
      </c>
      <c r="CC76" s="129">
        <v>6585</v>
      </c>
      <c r="CD76" s="77">
        <f t="shared" si="128"/>
        <v>6586.9511188355418</v>
      </c>
      <c r="CE76" s="77">
        <f t="shared" si="106"/>
        <v>23015</v>
      </c>
      <c r="CF76" s="77">
        <f t="shared" si="129"/>
        <v>13475</v>
      </c>
      <c r="CG76" s="77">
        <f t="shared" si="130"/>
        <v>561.45833333333337</v>
      </c>
      <c r="CH76" s="77">
        <f t="shared" si="107"/>
        <v>9540</v>
      </c>
      <c r="CI76" s="130">
        <f t="shared" si="131"/>
        <v>397.5</v>
      </c>
      <c r="CJ76" s="64">
        <v>3847</v>
      </c>
      <c r="CK76" s="56"/>
      <c r="CL76" s="52">
        <v>7.68</v>
      </c>
      <c r="CM76" s="53">
        <v>2380</v>
      </c>
      <c r="CN76" s="134"/>
      <c r="CO76" s="135">
        <v>4474</v>
      </c>
      <c r="CP76" s="53">
        <v>5916</v>
      </c>
      <c r="CQ76" s="52">
        <v>14.5</v>
      </c>
      <c r="CR76" s="52">
        <v>27</v>
      </c>
      <c r="CS76" s="53">
        <v>4511</v>
      </c>
      <c r="CT76" s="141">
        <f t="shared" ref="CT76:CT139" si="176">CS76/(CX76*CY76)</f>
        <v>0.27872965347848094</v>
      </c>
      <c r="CU76" s="142">
        <f t="shared" si="132"/>
        <v>1.3064725760332727</v>
      </c>
      <c r="CV76" s="142">
        <f t="shared" si="133"/>
        <v>5.0417829196498865</v>
      </c>
      <c r="CW76" s="118">
        <f t="shared" si="134"/>
        <v>0.84029715327498111</v>
      </c>
      <c r="CX76" s="143">
        <f t="shared" ref="CX76:CX139" si="177">CJ76*CD76/1000</f>
        <v>25340.000954160329</v>
      </c>
      <c r="CY76" s="144">
        <f t="shared" ref="CY76:CY139" si="178">1-CM76/CD76</f>
        <v>0.63867957161632272</v>
      </c>
      <c r="CZ76" s="145">
        <f t="shared" ref="CZ76:CZ139" si="179">CJ76*(CF76/CE76)*BC76/1000</f>
        <v>21748.897075820114</v>
      </c>
      <c r="DA76" s="146">
        <f t="shared" ref="DA76:DA139" si="180">1-CM76/BC76</f>
        <v>0.75352112676056338</v>
      </c>
      <c r="DB76" s="64">
        <v>3850</v>
      </c>
      <c r="DC76" s="152"/>
      <c r="DD76" s="48">
        <v>7.75</v>
      </c>
      <c r="DE76" s="53">
        <v>2456</v>
      </c>
      <c r="DF76" s="153"/>
      <c r="DG76" s="53">
        <v>4463</v>
      </c>
      <c r="DH76" s="53">
        <v>5370</v>
      </c>
      <c r="DI76" s="52">
        <v>15.5</v>
      </c>
      <c r="DJ76" s="52">
        <v>29.3</v>
      </c>
      <c r="DK76" s="53">
        <v>5680</v>
      </c>
      <c r="DL76" s="141">
        <f t="shared" si="135"/>
        <v>0.35713922360343714</v>
      </c>
      <c r="DM76" s="142">
        <f t="shared" si="136"/>
        <v>1.3054545454545454</v>
      </c>
      <c r="DN76" s="142">
        <f t="shared" si="137"/>
        <v>5.0457146453475596</v>
      </c>
      <c r="DO76" s="118">
        <f t="shared" si="108"/>
        <v>0.84095244089125998</v>
      </c>
      <c r="DP76" s="143">
        <f t="shared" si="138"/>
        <v>25359.761807516836</v>
      </c>
      <c r="DQ76" s="144">
        <f t="shared" si="139"/>
        <v>0.62714160835701205</v>
      </c>
      <c r="DR76" s="145">
        <f t="shared" si="140"/>
        <v>21765.857484249398</v>
      </c>
      <c r="DS76" s="146">
        <f t="shared" si="141"/>
        <v>0.74565037282518642</v>
      </c>
      <c r="DT76" s="53">
        <v>3841</v>
      </c>
      <c r="DU76" s="74"/>
      <c r="DV76" s="157">
        <v>7.72</v>
      </c>
      <c r="DW76" s="153">
        <v>2415</v>
      </c>
      <c r="DX76" s="53"/>
      <c r="DY76" s="153">
        <v>4350</v>
      </c>
      <c r="DZ76" s="153">
        <v>5366</v>
      </c>
      <c r="EA76" s="152">
        <v>14.5</v>
      </c>
      <c r="EB76" s="128">
        <v>26</v>
      </c>
      <c r="EC76" s="53">
        <v>8734</v>
      </c>
      <c r="ED76" s="141">
        <f t="shared" si="170"/>
        <v>0.54504162292922331</v>
      </c>
      <c r="EE76" s="142">
        <f t="shared" si="142"/>
        <v>1.3085134079666754</v>
      </c>
      <c r="EF76" s="142">
        <f t="shared" si="91"/>
        <v>5.0339194682545392</v>
      </c>
      <c r="EG76" s="118">
        <f t="shared" si="109"/>
        <v>0.83898657804242316</v>
      </c>
      <c r="EH76" s="143">
        <f t="shared" si="171"/>
        <v>25300.479247447314</v>
      </c>
      <c r="EI76" s="144">
        <f t="shared" si="172"/>
        <v>0.63336603590479812</v>
      </c>
      <c r="EJ76" s="145">
        <f t="shared" si="173"/>
        <v>21714.976258961542</v>
      </c>
      <c r="EK76" s="146">
        <f t="shared" si="174"/>
        <v>0.74989643744821866</v>
      </c>
      <c r="EL76" s="64">
        <v>3841</v>
      </c>
      <c r="EM76" s="56"/>
      <c r="EN76" s="52">
        <v>7.71</v>
      </c>
      <c r="EO76" s="53">
        <v>2258</v>
      </c>
      <c r="EP76" s="134"/>
      <c r="EQ76" s="135">
        <v>4328</v>
      </c>
      <c r="ER76" s="53">
        <v>5266</v>
      </c>
      <c r="ES76" s="52">
        <v>14.3</v>
      </c>
      <c r="ET76" s="52">
        <v>30</v>
      </c>
      <c r="EU76" s="53">
        <v>6854</v>
      </c>
      <c r="EV76" s="141">
        <f t="shared" si="143"/>
        <v>0.41220865949730351</v>
      </c>
      <c r="EW76" s="142">
        <f t="shared" si="144"/>
        <v>1.3085134079666754</v>
      </c>
      <c r="EX76" s="142">
        <f t="shared" si="145"/>
        <v>5.0339194682545392</v>
      </c>
      <c r="EY76" s="118">
        <f t="shared" si="110"/>
        <v>0.83898657804242316</v>
      </c>
      <c r="EZ76" s="143">
        <f t="shared" si="146"/>
        <v>25300.479247447314</v>
      </c>
      <c r="FA76" s="144">
        <f t="shared" si="147"/>
        <v>0.65720103895363735</v>
      </c>
      <c r="FB76" s="145">
        <f t="shared" si="148"/>
        <v>21714.976258961542</v>
      </c>
      <c r="FC76" s="146">
        <f t="shared" si="149"/>
        <v>0.76615575807787906</v>
      </c>
      <c r="FD76" s="64">
        <v>3818</v>
      </c>
      <c r="FE76" s="56"/>
      <c r="FF76" s="52">
        <v>7.71</v>
      </c>
      <c r="FG76" s="53">
        <v>2491</v>
      </c>
      <c r="FH76" s="134"/>
      <c r="FI76" s="135">
        <v>4241</v>
      </c>
      <c r="FJ76" s="53">
        <v>4752</v>
      </c>
      <c r="FK76" s="52">
        <v>15.7</v>
      </c>
      <c r="FL76" s="52">
        <v>31.5</v>
      </c>
      <c r="FM76" s="53">
        <v>6420</v>
      </c>
      <c r="FN76" s="141">
        <f t="shared" si="150"/>
        <v>0.41052947031916026</v>
      </c>
      <c r="FO76" s="142">
        <f t="shared" si="151"/>
        <v>1.3163960188580408</v>
      </c>
      <c r="FP76" s="142">
        <f t="shared" si="152"/>
        <v>5.0037762379057105</v>
      </c>
      <c r="FQ76" s="118">
        <f t="shared" si="111"/>
        <v>0.83396270631761837</v>
      </c>
      <c r="FR76" s="143">
        <f t="shared" si="153"/>
        <v>25148.9793717141</v>
      </c>
      <c r="FS76" s="144">
        <f t="shared" si="154"/>
        <v>0.62182807264548745</v>
      </c>
      <c r="FT76" s="145">
        <f t="shared" si="155"/>
        <v>21584.946461003692</v>
      </c>
      <c r="FU76" s="146">
        <f t="shared" si="156"/>
        <v>0.74202568351284182</v>
      </c>
      <c r="FV76" s="64">
        <v>3818</v>
      </c>
      <c r="FW76" s="73"/>
      <c r="FX76" s="52">
        <v>7.69</v>
      </c>
      <c r="FY76" s="53">
        <v>2374</v>
      </c>
      <c r="FZ76" s="134"/>
      <c r="GA76" s="135">
        <v>4203</v>
      </c>
      <c r="GB76" s="53">
        <v>5196</v>
      </c>
      <c r="GC76" s="52">
        <v>16.2</v>
      </c>
      <c r="GD76" s="52">
        <v>29.3</v>
      </c>
      <c r="GE76" s="53">
        <v>5955</v>
      </c>
      <c r="GF76" s="141">
        <f t="shared" si="157"/>
        <v>0.37021961218914373</v>
      </c>
      <c r="GG76" s="142">
        <f t="shared" si="158"/>
        <v>1.3163960188580408</v>
      </c>
      <c r="GH76" s="142">
        <f t="shared" si="159"/>
        <v>5.0037762379057105</v>
      </c>
      <c r="GI76" s="118">
        <f t="shared" si="112"/>
        <v>0.83396270631761837</v>
      </c>
      <c r="GJ76" s="143">
        <f t="shared" si="160"/>
        <v>25148.9793717141</v>
      </c>
      <c r="GK76" s="144">
        <f t="shared" si="161"/>
        <v>0.63959046345258419</v>
      </c>
      <c r="GL76" s="145">
        <f t="shared" si="162"/>
        <v>21584.946461003692</v>
      </c>
      <c r="GM76" s="146">
        <f t="shared" si="163"/>
        <v>0.754142502071251</v>
      </c>
      <c r="GN76" s="166">
        <v>2252</v>
      </c>
      <c r="GO76" s="97">
        <f t="shared" si="113"/>
        <v>2395.6125570280251</v>
      </c>
      <c r="GP76" s="53"/>
      <c r="GQ76" s="53"/>
      <c r="GR76" s="102">
        <f t="shared" si="114"/>
        <v>1</v>
      </c>
      <c r="GS76" s="53"/>
      <c r="GT76" s="102">
        <f t="shared" si="115"/>
        <v>1</v>
      </c>
      <c r="GU76" s="53"/>
      <c r="GV76" s="102"/>
      <c r="GW76" s="170"/>
      <c r="GX76" s="102"/>
      <c r="GY76" s="170"/>
      <c r="GZ76" s="102"/>
      <c r="HA76" s="102"/>
      <c r="HB76" s="102"/>
      <c r="HC76" s="102"/>
      <c r="HD76" s="102"/>
      <c r="HE76" s="177"/>
      <c r="HF76" s="178"/>
      <c r="HG76" s="102"/>
      <c r="HH76" s="177"/>
      <c r="HI76" s="64">
        <v>7238</v>
      </c>
      <c r="HJ76" s="53">
        <v>3752</v>
      </c>
      <c r="HK76" s="53">
        <v>7406</v>
      </c>
      <c r="HL76" s="77">
        <f t="shared" si="167"/>
        <v>480</v>
      </c>
      <c r="HM76" s="77">
        <f t="shared" si="164"/>
        <v>9699.6</v>
      </c>
      <c r="HN76" s="52"/>
      <c r="HO76" s="183"/>
      <c r="HP76" s="53">
        <v>1920</v>
      </c>
      <c r="HQ76" s="186"/>
      <c r="HR76" s="186"/>
      <c r="HS76" s="186"/>
      <c r="HT76" s="53">
        <v>3126</v>
      </c>
      <c r="HU76" s="153">
        <v>3004</v>
      </c>
      <c r="HV76" s="186"/>
      <c r="HW76" s="186"/>
      <c r="HX76" s="186"/>
      <c r="HY76" s="186"/>
      <c r="HZ76" s="189">
        <v>97</v>
      </c>
      <c r="IA76" s="128"/>
      <c r="IB76" s="190">
        <v>125</v>
      </c>
      <c r="IC76" s="191"/>
      <c r="ID76" s="191"/>
      <c r="IE76" s="192"/>
      <c r="IF76" s="192"/>
      <c r="IG76" s="192"/>
      <c r="IH76" s="97">
        <f t="shared" si="165"/>
        <v>31267.3</v>
      </c>
      <c r="II76" s="97">
        <f t="shared" si="168"/>
        <v>2722.7516731243395</v>
      </c>
      <c r="IJ76" s="202">
        <f t="shared" si="169"/>
        <v>1.4331780723754926</v>
      </c>
      <c r="IK76" s="202">
        <f t="shared" si="175"/>
        <v>1.899799979922508</v>
      </c>
      <c r="IL76" s="202">
        <f t="shared" si="116"/>
        <v>0.68881833501370493</v>
      </c>
      <c r="IM76" s="203"/>
      <c r="IN76" s="204">
        <f t="shared" si="117"/>
        <v>0.94449378330373002</v>
      </c>
      <c r="IO76" s="186"/>
      <c r="IP76" s="186"/>
      <c r="IQ76" s="153">
        <v>1170</v>
      </c>
      <c r="IR76" s="153"/>
      <c r="IS76" s="128"/>
      <c r="IT76" s="128"/>
      <c r="IU76" s="128"/>
      <c r="IV76" s="128"/>
      <c r="IW76" s="189"/>
      <c r="IX76" s="189">
        <v>0.33</v>
      </c>
      <c r="IY76" s="48"/>
      <c r="IZ76" s="52">
        <v>134</v>
      </c>
      <c r="JA76" s="128"/>
      <c r="JB76" s="128"/>
      <c r="JC76" s="128"/>
      <c r="JD76" s="97">
        <f t="shared" si="118"/>
        <v>1714.375</v>
      </c>
      <c r="JE76" s="210">
        <f t="shared" si="119"/>
        <v>0.81662413415967916</v>
      </c>
      <c r="JF76" s="210">
        <f t="shared" si="120"/>
        <v>0.15306919642857145</v>
      </c>
      <c r="JG76" s="210">
        <f t="shared" si="121"/>
        <v>-7.8293135435992655E-3</v>
      </c>
      <c r="JH76" s="203"/>
      <c r="JI76" s="203">
        <f t="shared" si="122"/>
        <v>-7.2000000000000064E-2</v>
      </c>
      <c r="JJ76" s="212">
        <f t="shared" si="166"/>
        <v>2.469151880188833</v>
      </c>
      <c r="JK76" s="203">
        <f t="shared" si="123"/>
        <v>0.98612261806130908</v>
      </c>
      <c r="JL76" s="53">
        <v>15425</v>
      </c>
      <c r="JM76" s="213" t="s">
        <v>128</v>
      </c>
      <c r="JN76" s="214">
        <v>86</v>
      </c>
      <c r="JO76" s="213">
        <v>5.3</v>
      </c>
      <c r="JP76" s="213">
        <v>2.4</v>
      </c>
      <c r="JQ76" s="213">
        <v>0.79</v>
      </c>
      <c r="JR76" s="214">
        <v>172</v>
      </c>
      <c r="JS76" s="213">
        <v>0.2</v>
      </c>
      <c r="JT76" s="222"/>
    </row>
    <row r="77" spans="1:280" s="25" customFormat="1" ht="15" customHeight="1">
      <c r="A77" s="50">
        <v>43494</v>
      </c>
      <c r="B77" s="51">
        <v>240</v>
      </c>
      <c r="C77" s="52">
        <v>240</v>
      </c>
      <c r="D77" s="53">
        <v>32591</v>
      </c>
      <c r="E77" s="48">
        <v>4.83</v>
      </c>
      <c r="F77" s="53">
        <v>515</v>
      </c>
      <c r="G77" s="52">
        <v>12.1</v>
      </c>
      <c r="H77" s="52">
        <v>14.5</v>
      </c>
      <c r="I77" s="61">
        <v>39.1</v>
      </c>
      <c r="J77" s="64"/>
      <c r="K77" s="53">
        <v>1179</v>
      </c>
      <c r="L77" s="48">
        <v>5.75</v>
      </c>
      <c r="M77" s="53">
        <v>8895</v>
      </c>
      <c r="N77" s="53">
        <v>3163</v>
      </c>
      <c r="O77" s="65">
        <v>2.04</v>
      </c>
      <c r="P77" s="65">
        <v>1.1499999999999999</v>
      </c>
      <c r="Q77" s="74"/>
      <c r="R77" s="70">
        <v>22.1</v>
      </c>
      <c r="S77" s="64">
        <v>9284</v>
      </c>
      <c r="T77" s="53">
        <v>5968</v>
      </c>
      <c r="U77" s="52">
        <v>3.3</v>
      </c>
      <c r="V77" s="52">
        <v>26.6</v>
      </c>
      <c r="W77" s="52">
        <v>9.43</v>
      </c>
      <c r="X77" s="52">
        <v>6.91</v>
      </c>
      <c r="Y77" s="53">
        <v>0</v>
      </c>
      <c r="Z77" s="53">
        <v>16833</v>
      </c>
      <c r="AA77" s="52">
        <v>2.82</v>
      </c>
      <c r="AB77" s="52"/>
      <c r="AC77" s="77">
        <f t="shared" si="124"/>
        <v>9284</v>
      </c>
      <c r="AD77" s="52"/>
      <c r="AE77" s="52"/>
      <c r="AF77" s="52"/>
      <c r="AG77" s="52"/>
      <c r="AH77" s="61"/>
      <c r="AI77" s="79"/>
      <c r="AJ77" s="52"/>
      <c r="AK77" s="52"/>
      <c r="AL77" s="48">
        <v>8.86</v>
      </c>
      <c r="AM77" s="53">
        <v>122026</v>
      </c>
      <c r="AN77" s="52">
        <v>4.2699999999999996</v>
      </c>
      <c r="AO77" s="52">
        <v>0.67</v>
      </c>
      <c r="AP77" s="53">
        <v>2389</v>
      </c>
      <c r="AQ77" s="83"/>
      <c r="AR77" s="86">
        <f t="shared" si="125"/>
        <v>13934</v>
      </c>
      <c r="AS77" s="53"/>
      <c r="AT77" s="87">
        <v>13934</v>
      </c>
      <c r="AU77" s="53">
        <f t="shared" si="92"/>
        <v>13688</v>
      </c>
      <c r="AV77" s="53">
        <v>3</v>
      </c>
      <c r="AW77" s="53">
        <v>240</v>
      </c>
      <c r="AX77" s="53">
        <v>3</v>
      </c>
      <c r="AY77" s="95">
        <v>0</v>
      </c>
      <c r="AZ77" s="96">
        <v>4.93</v>
      </c>
      <c r="BA77" s="53">
        <v>4478</v>
      </c>
      <c r="BB77" s="52">
        <v>62</v>
      </c>
      <c r="BC77" s="53">
        <v>11368</v>
      </c>
      <c r="BD77" s="97">
        <f t="shared" si="94"/>
        <v>9125.2939999999981</v>
      </c>
      <c r="BE77" s="102">
        <f t="shared" si="95"/>
        <v>0.8027176284306824</v>
      </c>
      <c r="BF77" s="53">
        <v>5588</v>
      </c>
      <c r="BG77" s="97">
        <f t="shared" si="96"/>
        <v>5962.3959999999997</v>
      </c>
      <c r="BH77" s="102">
        <f t="shared" si="97"/>
        <v>0.52448944405348341</v>
      </c>
      <c r="BI77" s="53">
        <v>434</v>
      </c>
      <c r="BJ77" s="97">
        <f t="shared" si="98"/>
        <v>853.678</v>
      </c>
      <c r="BK77" s="102">
        <f t="shared" si="99"/>
        <v>7.5094827586206891E-2</v>
      </c>
      <c r="BL77" s="103">
        <v>542</v>
      </c>
      <c r="BM77" s="97">
        <f t="shared" si="100"/>
        <v>783.19</v>
      </c>
      <c r="BN77" s="102">
        <f t="shared" si="101"/>
        <v>6.8894264602392688E-2</v>
      </c>
      <c r="BO77" s="53">
        <v>731</v>
      </c>
      <c r="BP77" s="97">
        <f t="shared" si="102"/>
        <v>1504.3979999999999</v>
      </c>
      <c r="BQ77" s="102">
        <f t="shared" si="103"/>
        <v>0.13233620689655171</v>
      </c>
      <c r="BR77" s="53">
        <v>13</v>
      </c>
      <c r="BS77" s="105">
        <f t="shared" si="104"/>
        <v>21.631999999999998</v>
      </c>
      <c r="BT77" s="102">
        <f t="shared" si="105"/>
        <v>1.1435608726249121E-3</v>
      </c>
      <c r="BU77" s="52">
        <v>5.81</v>
      </c>
      <c r="BV77" s="48">
        <v>6.87</v>
      </c>
      <c r="BW77" s="61">
        <v>191</v>
      </c>
      <c r="BX77" s="117">
        <f t="shared" si="126"/>
        <v>155605.18400000001</v>
      </c>
      <c r="BY77" s="118">
        <f t="shared" si="127"/>
        <v>1.0373678933333335</v>
      </c>
      <c r="BZ77" s="120">
        <v>53.7</v>
      </c>
      <c r="CA77" s="51"/>
      <c r="CB77" s="52">
        <v>6.63</v>
      </c>
      <c r="CC77" s="129">
        <v>7761</v>
      </c>
      <c r="CD77" s="77">
        <f t="shared" si="128"/>
        <v>7915.5147587880892</v>
      </c>
      <c r="CE77" s="77">
        <f t="shared" si="106"/>
        <v>23071</v>
      </c>
      <c r="CF77" s="77">
        <f t="shared" si="129"/>
        <v>13688</v>
      </c>
      <c r="CG77" s="77">
        <f t="shared" si="130"/>
        <v>570.33333333333337</v>
      </c>
      <c r="CH77" s="77">
        <f t="shared" si="107"/>
        <v>9383</v>
      </c>
      <c r="CI77" s="130">
        <f t="shared" si="131"/>
        <v>390.95833333333331</v>
      </c>
      <c r="CJ77" s="64">
        <v>3845</v>
      </c>
      <c r="CK77" s="56"/>
      <c r="CL77" s="52">
        <v>7.55</v>
      </c>
      <c r="CM77" s="53">
        <v>2617</v>
      </c>
      <c r="CN77" s="134"/>
      <c r="CO77" s="135">
        <v>4527</v>
      </c>
      <c r="CP77" s="53">
        <v>5532</v>
      </c>
      <c r="CQ77" s="52">
        <v>15.2</v>
      </c>
      <c r="CR77" s="52">
        <v>25.4</v>
      </c>
      <c r="CS77" s="53">
        <v>4688</v>
      </c>
      <c r="CT77" s="141">
        <f t="shared" si="176"/>
        <v>0.23011085733221467</v>
      </c>
      <c r="CU77" s="142">
        <f t="shared" si="132"/>
        <v>1.3071521456436932</v>
      </c>
      <c r="CV77" s="142">
        <f t="shared" si="133"/>
        <v>6.0555420309471151</v>
      </c>
      <c r="CW77" s="118">
        <f t="shared" si="134"/>
        <v>1.0092570051578524</v>
      </c>
      <c r="CX77" s="143">
        <f t="shared" si="177"/>
        <v>30435.154247540202</v>
      </c>
      <c r="CY77" s="144">
        <f t="shared" si="178"/>
        <v>0.66938347286959288</v>
      </c>
      <c r="CZ77" s="145">
        <f t="shared" si="179"/>
        <v>25933.073229595597</v>
      </c>
      <c r="DA77" s="146">
        <f t="shared" si="180"/>
        <v>0.7697923997185081</v>
      </c>
      <c r="DB77" s="64">
        <v>3857</v>
      </c>
      <c r="DC77" s="152"/>
      <c r="DD77" s="48">
        <v>7.55</v>
      </c>
      <c r="DE77" s="53">
        <v>2446</v>
      </c>
      <c r="DF77" s="153"/>
      <c r="DG77" s="53">
        <v>4296</v>
      </c>
      <c r="DH77" s="53">
        <v>5512</v>
      </c>
      <c r="DI77" s="52">
        <v>16.399999999999999</v>
      </c>
      <c r="DJ77" s="52">
        <v>23.4</v>
      </c>
      <c r="DK77" s="53">
        <v>2884</v>
      </c>
      <c r="DL77" s="141">
        <f t="shared" si="135"/>
        <v>0.13670890937038885</v>
      </c>
      <c r="DM77" s="142">
        <f t="shared" si="136"/>
        <v>1.3030852994555353</v>
      </c>
      <c r="DN77" s="142">
        <f t="shared" si="137"/>
        <v>6.074440991771918</v>
      </c>
      <c r="DO77" s="118">
        <f t="shared" si="108"/>
        <v>1.0124068319619863</v>
      </c>
      <c r="DP77" s="143">
        <f t="shared" si="138"/>
        <v>30530.140424645659</v>
      </c>
      <c r="DQ77" s="144">
        <f t="shared" si="139"/>
        <v>0.69098661621666957</v>
      </c>
      <c r="DR77" s="145">
        <f t="shared" si="140"/>
        <v>26014.008698712674</v>
      </c>
      <c r="DS77" s="146">
        <f t="shared" si="141"/>
        <v>0.78483462350457422</v>
      </c>
      <c r="DT77" s="53">
        <v>3842</v>
      </c>
      <c r="DU77" s="74"/>
      <c r="DV77" s="157">
        <v>7.67</v>
      </c>
      <c r="DW77" s="153">
        <v>2459</v>
      </c>
      <c r="DX77" s="53"/>
      <c r="DY77" s="153">
        <v>4251</v>
      </c>
      <c r="DZ77" s="153">
        <v>6352</v>
      </c>
      <c r="EA77" s="152">
        <v>15.2</v>
      </c>
      <c r="EB77" s="128">
        <v>24.5</v>
      </c>
      <c r="EC77" s="53">
        <v>9088</v>
      </c>
      <c r="ED77" s="141">
        <f t="shared" si="170"/>
        <v>0.43350650992619505</v>
      </c>
      <c r="EE77" s="142">
        <f t="shared" si="142"/>
        <v>1.308172826652785</v>
      </c>
      <c r="EF77" s="142">
        <f t="shared" si="91"/>
        <v>6.0508172907409152</v>
      </c>
      <c r="EG77" s="118">
        <f t="shared" si="109"/>
        <v>1.0084695484568191</v>
      </c>
      <c r="EH77" s="143">
        <f t="shared" si="171"/>
        <v>30411.407703263838</v>
      </c>
      <c r="EI77" s="144">
        <f t="shared" si="172"/>
        <v>0.68934427198560533</v>
      </c>
      <c r="EJ77" s="145">
        <f t="shared" si="173"/>
        <v>25912.839362316328</v>
      </c>
      <c r="EK77" s="146">
        <f t="shared" si="174"/>
        <v>0.78369106263194932</v>
      </c>
      <c r="EL77" s="64">
        <v>3841</v>
      </c>
      <c r="EM77" s="56"/>
      <c r="EN77" s="52">
        <v>7.44</v>
      </c>
      <c r="EO77" s="53">
        <v>2444</v>
      </c>
      <c r="EP77" s="134"/>
      <c r="EQ77" s="135">
        <v>4238</v>
      </c>
      <c r="ER77" s="53">
        <v>5514</v>
      </c>
      <c r="ES77" s="52">
        <v>15.3</v>
      </c>
      <c r="ET77" s="52">
        <v>25.5</v>
      </c>
      <c r="EU77" s="53">
        <v>7266</v>
      </c>
      <c r="EV77" s="141">
        <f t="shared" si="143"/>
        <v>0.34573513085913904</v>
      </c>
      <c r="EW77" s="142">
        <f t="shared" si="144"/>
        <v>1.3085134079666754</v>
      </c>
      <c r="EX77" s="142">
        <f t="shared" si="145"/>
        <v>6.0492423773388477</v>
      </c>
      <c r="EY77" s="118">
        <f t="shared" si="110"/>
        <v>1.0082070628898079</v>
      </c>
      <c r="EZ77" s="143">
        <f t="shared" si="146"/>
        <v>30403.49218850505</v>
      </c>
      <c r="FA77" s="144">
        <f t="shared" si="147"/>
        <v>0.69123928455991024</v>
      </c>
      <c r="FB77" s="145">
        <f t="shared" si="148"/>
        <v>25906.094739889904</v>
      </c>
      <c r="FC77" s="146">
        <f t="shared" si="149"/>
        <v>0.78501055594651659</v>
      </c>
      <c r="FD77" s="64">
        <v>3843</v>
      </c>
      <c r="FE77" s="56"/>
      <c r="FF77" s="52">
        <v>7.56</v>
      </c>
      <c r="FG77" s="53">
        <v>2525</v>
      </c>
      <c r="FH77" s="134"/>
      <c r="FI77" s="135">
        <v>4208</v>
      </c>
      <c r="FJ77" s="53">
        <v>6334</v>
      </c>
      <c r="FK77" s="52">
        <v>16.2</v>
      </c>
      <c r="FL77" s="52">
        <v>27.5</v>
      </c>
      <c r="FM77" s="53">
        <v>6908</v>
      </c>
      <c r="FN77" s="141">
        <f t="shared" si="150"/>
        <v>0.33346611125491782</v>
      </c>
      <c r="FO77" s="142">
        <f t="shared" si="151"/>
        <v>1.307832422586521</v>
      </c>
      <c r="FP77" s="142">
        <f t="shared" si="152"/>
        <v>6.0523922041429818</v>
      </c>
      <c r="FQ77" s="118">
        <f t="shared" si="111"/>
        <v>1.0087320340238304</v>
      </c>
      <c r="FR77" s="143">
        <f t="shared" si="153"/>
        <v>30419.323218022626</v>
      </c>
      <c r="FS77" s="144">
        <f t="shared" si="154"/>
        <v>0.68100621665866345</v>
      </c>
      <c r="FT77" s="145">
        <f t="shared" si="155"/>
        <v>25919.583984742752</v>
      </c>
      <c r="FU77" s="146">
        <f t="shared" si="156"/>
        <v>0.77788529204785362</v>
      </c>
      <c r="FV77" s="64">
        <v>3843</v>
      </c>
      <c r="FW77" s="73"/>
      <c r="FX77" s="52">
        <v>7.8</v>
      </c>
      <c r="FY77" s="53">
        <v>2507</v>
      </c>
      <c r="FZ77" s="134"/>
      <c r="GA77" s="135">
        <v>4189</v>
      </c>
      <c r="GB77" s="53">
        <v>6074</v>
      </c>
      <c r="GC77" s="52">
        <v>16.3</v>
      </c>
      <c r="GD77" s="52">
        <v>27.3</v>
      </c>
      <c r="GE77" s="53">
        <v>6336</v>
      </c>
      <c r="GF77" s="141">
        <f t="shared" si="157"/>
        <v>0.30483635846883506</v>
      </c>
      <c r="GG77" s="142">
        <f t="shared" si="158"/>
        <v>1.307832422586521</v>
      </c>
      <c r="GH77" s="142">
        <f t="shared" si="159"/>
        <v>6.0523922041429818</v>
      </c>
      <c r="GI77" s="118">
        <f t="shared" si="112"/>
        <v>1.0087320340238304</v>
      </c>
      <c r="GJ77" s="143">
        <f t="shared" si="160"/>
        <v>30419.323218022626</v>
      </c>
      <c r="GK77" s="144">
        <f t="shared" si="161"/>
        <v>0.68328023174782937</v>
      </c>
      <c r="GL77" s="145">
        <f t="shared" si="162"/>
        <v>25919.583984742752</v>
      </c>
      <c r="GM77" s="146">
        <f t="shared" si="163"/>
        <v>0.77946868402533431</v>
      </c>
      <c r="GN77" s="166">
        <v>2879</v>
      </c>
      <c r="GO77" s="97">
        <f t="shared" si="113"/>
        <v>2499.6508603874995</v>
      </c>
      <c r="GP77" s="53"/>
      <c r="GQ77" s="53"/>
      <c r="GR77" s="102">
        <f t="shared" si="114"/>
        <v>1</v>
      </c>
      <c r="GS77" s="53"/>
      <c r="GT77" s="102">
        <f t="shared" si="115"/>
        <v>1</v>
      </c>
      <c r="GU77" s="53"/>
      <c r="GV77" s="102"/>
      <c r="GW77" s="170"/>
      <c r="GX77" s="102"/>
      <c r="GY77" s="170"/>
      <c r="GZ77" s="102"/>
      <c r="HA77" s="102"/>
      <c r="HB77" s="102"/>
      <c r="HC77" s="102"/>
      <c r="HD77" s="102"/>
      <c r="HE77" s="177"/>
      <c r="HF77" s="178"/>
      <c r="HG77" s="102"/>
      <c r="HH77" s="177"/>
      <c r="HI77" s="64">
        <v>4040</v>
      </c>
      <c r="HJ77" s="53">
        <v>2726</v>
      </c>
      <c r="HK77" s="53">
        <v>4766</v>
      </c>
      <c r="HL77" s="77">
        <f t="shared" si="167"/>
        <v>486</v>
      </c>
      <c r="HM77" s="77">
        <f t="shared" si="164"/>
        <v>10618.368</v>
      </c>
      <c r="HN77" s="52"/>
      <c r="HO77" s="183"/>
      <c r="HP77" s="53">
        <v>2247</v>
      </c>
      <c r="HQ77" s="186"/>
      <c r="HR77" s="186"/>
      <c r="HS77" s="186"/>
      <c r="HT77" s="53">
        <v>2482</v>
      </c>
      <c r="HU77" s="153">
        <v>3014</v>
      </c>
      <c r="HV77" s="186"/>
      <c r="HW77" s="186"/>
      <c r="HX77" s="186"/>
      <c r="HY77" s="186"/>
      <c r="HZ77" s="189">
        <v>97</v>
      </c>
      <c r="IA77" s="128"/>
      <c r="IB77" s="190">
        <v>143</v>
      </c>
      <c r="IC77" s="191"/>
      <c r="ID77" s="191">
        <v>98</v>
      </c>
      <c r="IE77" s="192">
        <v>2.02</v>
      </c>
      <c r="IF77" s="192">
        <v>2.41</v>
      </c>
      <c r="IG77" s="192">
        <v>0.79</v>
      </c>
      <c r="IH77" s="97">
        <f t="shared" si="165"/>
        <v>40499.794000000002</v>
      </c>
      <c r="II77" s="97">
        <f t="shared" si="168"/>
        <v>3352.4097405300404</v>
      </c>
      <c r="IJ77" s="202">
        <f t="shared" si="169"/>
        <v>1.4110342881332016</v>
      </c>
      <c r="IK77" s="202">
        <f t="shared" si="175"/>
        <v>2.3758527831136398</v>
      </c>
      <c r="IL77" s="202">
        <f t="shared" si="116"/>
        <v>1.1128833861100944</v>
      </c>
      <c r="IM77" s="203"/>
      <c r="IN77" s="204">
        <f t="shared" si="117"/>
        <v>0.95032997568600208</v>
      </c>
      <c r="IO77" s="186"/>
      <c r="IP77" s="186"/>
      <c r="IQ77" s="153">
        <v>1506</v>
      </c>
      <c r="IR77" s="153"/>
      <c r="IS77" s="128"/>
      <c r="IT77" s="128"/>
      <c r="IU77" s="128"/>
      <c r="IV77" s="128"/>
      <c r="IW77" s="189">
        <v>0.41</v>
      </c>
      <c r="IX77" s="189"/>
      <c r="IY77" s="48">
        <v>7.87</v>
      </c>
      <c r="IZ77" s="52">
        <v>129</v>
      </c>
      <c r="JA77" s="128">
        <v>2.25</v>
      </c>
      <c r="JB77" s="128">
        <v>4.6500000000000004</v>
      </c>
      <c r="JC77" s="128">
        <v>168</v>
      </c>
      <c r="JD77" s="97">
        <f t="shared" si="118"/>
        <v>1992.5619999999999</v>
      </c>
      <c r="JE77" s="210">
        <f t="shared" si="119"/>
        <v>0.80378929237835506</v>
      </c>
      <c r="JF77" s="210">
        <f t="shared" si="120"/>
        <v>0.17790732142857144</v>
      </c>
      <c r="JG77" s="210">
        <f t="shared" si="121"/>
        <v>9.463218623654613E-3</v>
      </c>
      <c r="JH77" s="203"/>
      <c r="JI77" s="203">
        <f t="shared" si="122"/>
        <v>9.7902097902097918E-2</v>
      </c>
      <c r="JJ77" s="212">
        <f t="shared" si="166"/>
        <v>2.469151880188833</v>
      </c>
      <c r="JK77" s="203">
        <f t="shared" si="123"/>
        <v>0.98865235749472202</v>
      </c>
      <c r="JL77" s="53">
        <v>15399</v>
      </c>
      <c r="JM77" s="213"/>
      <c r="JN77" s="214">
        <v>32</v>
      </c>
      <c r="JO77" s="213">
        <v>4.49</v>
      </c>
      <c r="JP77" s="213">
        <v>3.41</v>
      </c>
      <c r="JQ77" s="213">
        <v>0.68</v>
      </c>
      <c r="JR77" s="214">
        <v>137</v>
      </c>
      <c r="JS77" s="213">
        <v>0.4</v>
      </c>
      <c r="JT77" s="222"/>
    </row>
    <row r="78" spans="1:280" s="25" customFormat="1" ht="15" customHeight="1">
      <c r="A78" s="50">
        <v>43495</v>
      </c>
      <c r="B78" s="51">
        <v>240</v>
      </c>
      <c r="C78" s="52">
        <v>240</v>
      </c>
      <c r="D78" s="53">
        <v>36745</v>
      </c>
      <c r="E78" s="48"/>
      <c r="F78" s="53">
        <v>649</v>
      </c>
      <c r="G78" s="52">
        <v>17.3</v>
      </c>
      <c r="H78" s="52">
        <v>16.600000000000001</v>
      </c>
      <c r="I78" s="61">
        <v>39.6</v>
      </c>
      <c r="J78" s="64"/>
      <c r="K78" s="53">
        <v>1237</v>
      </c>
      <c r="L78" s="48">
        <v>5.61</v>
      </c>
      <c r="M78" s="53">
        <v>8993</v>
      </c>
      <c r="N78" s="53">
        <v>3187</v>
      </c>
      <c r="O78" s="65">
        <v>2.14</v>
      </c>
      <c r="P78" s="65">
        <v>1.28</v>
      </c>
      <c r="Q78" s="74">
        <v>67.599999999999994</v>
      </c>
      <c r="R78" s="70">
        <v>23.4</v>
      </c>
      <c r="S78" s="64">
        <v>8616</v>
      </c>
      <c r="T78" s="53">
        <v>6846</v>
      </c>
      <c r="U78" s="52">
        <v>3.12</v>
      </c>
      <c r="V78" s="52">
        <v>24.4</v>
      </c>
      <c r="W78" s="52">
        <v>9.94</v>
      </c>
      <c r="X78" s="52">
        <v>7.97</v>
      </c>
      <c r="Y78" s="53">
        <v>10</v>
      </c>
      <c r="Z78" s="53">
        <v>20261</v>
      </c>
      <c r="AA78" s="52">
        <v>2.81</v>
      </c>
      <c r="AB78" s="52"/>
      <c r="AC78" s="77">
        <f t="shared" si="124"/>
        <v>8626</v>
      </c>
      <c r="AD78" s="52"/>
      <c r="AE78" s="52"/>
      <c r="AF78" s="52"/>
      <c r="AG78" s="52"/>
      <c r="AH78" s="61"/>
      <c r="AI78" s="79"/>
      <c r="AJ78" s="52"/>
      <c r="AK78" s="52"/>
      <c r="AL78" s="48">
        <v>9.11</v>
      </c>
      <c r="AM78" s="53">
        <v>136970</v>
      </c>
      <c r="AN78" s="52">
        <v>5.55</v>
      </c>
      <c r="AO78" s="52">
        <v>0.22</v>
      </c>
      <c r="AP78" s="53">
        <v>2168</v>
      </c>
      <c r="AQ78" s="83"/>
      <c r="AR78" s="86">
        <f t="shared" si="125"/>
        <v>14034</v>
      </c>
      <c r="AS78" s="53"/>
      <c r="AT78" s="87">
        <v>14034</v>
      </c>
      <c r="AU78" s="53">
        <f t="shared" si="92"/>
        <v>13794</v>
      </c>
      <c r="AV78" s="53">
        <v>0</v>
      </c>
      <c r="AW78" s="53">
        <v>240</v>
      </c>
      <c r="AX78" s="53">
        <v>0</v>
      </c>
      <c r="AY78" s="95">
        <v>0</v>
      </c>
      <c r="AZ78" s="96">
        <v>4.93</v>
      </c>
      <c r="BA78" s="53">
        <v>4478</v>
      </c>
      <c r="BB78" s="52">
        <v>62</v>
      </c>
      <c r="BC78" s="53">
        <v>12141</v>
      </c>
      <c r="BD78" s="97">
        <f t="shared" si="94"/>
        <v>8815.0162</v>
      </c>
      <c r="BE78" s="102">
        <f t="shared" si="95"/>
        <v>0.72605355407297589</v>
      </c>
      <c r="BF78" s="53">
        <v>5456</v>
      </c>
      <c r="BG78" s="97">
        <f t="shared" si="96"/>
        <v>5821.5519999999997</v>
      </c>
      <c r="BH78" s="102">
        <f t="shared" si="97"/>
        <v>0.47949526398155007</v>
      </c>
      <c r="BI78" s="53">
        <v>407</v>
      </c>
      <c r="BJ78" s="97">
        <f t="shared" si="98"/>
        <v>800.56900000000007</v>
      </c>
      <c r="BK78" s="102">
        <f t="shared" si="99"/>
        <v>6.5939296598303276E-2</v>
      </c>
      <c r="BL78" s="103">
        <v>560</v>
      </c>
      <c r="BM78" s="97">
        <f t="shared" si="100"/>
        <v>809.2</v>
      </c>
      <c r="BN78" s="102">
        <f t="shared" si="101"/>
        <v>6.6650193559014914E-2</v>
      </c>
      <c r="BO78" s="53">
        <v>662</v>
      </c>
      <c r="BP78" s="97">
        <f t="shared" si="102"/>
        <v>1362.396</v>
      </c>
      <c r="BQ78" s="102">
        <f t="shared" si="103"/>
        <v>0.11221447986162589</v>
      </c>
      <c r="BR78" s="53">
        <v>12.8</v>
      </c>
      <c r="BS78" s="105">
        <f t="shared" si="104"/>
        <v>21.299199999999999</v>
      </c>
      <c r="BT78" s="102">
        <f t="shared" si="105"/>
        <v>1.0542788897125444E-3</v>
      </c>
      <c r="BU78" s="52">
        <v>6.39</v>
      </c>
      <c r="BV78" s="48">
        <v>6.24</v>
      </c>
      <c r="BW78" s="61">
        <v>136</v>
      </c>
      <c r="BX78" s="117">
        <f t="shared" si="126"/>
        <v>167472.954</v>
      </c>
      <c r="BY78" s="118">
        <f t="shared" si="127"/>
        <v>1.1164863599999999</v>
      </c>
      <c r="BZ78" s="120">
        <v>51.8</v>
      </c>
      <c r="CA78" s="51"/>
      <c r="CB78" s="52">
        <v>7.13</v>
      </c>
      <c r="CC78" s="129">
        <v>8071</v>
      </c>
      <c r="CD78" s="77">
        <f t="shared" si="128"/>
        <v>8253.6272007613443</v>
      </c>
      <c r="CE78" s="77">
        <f t="shared" si="106"/>
        <v>23117</v>
      </c>
      <c r="CF78" s="77">
        <f t="shared" si="129"/>
        <v>13794</v>
      </c>
      <c r="CG78" s="77">
        <f t="shared" si="130"/>
        <v>574.75</v>
      </c>
      <c r="CH78" s="77">
        <f t="shared" si="107"/>
        <v>9323</v>
      </c>
      <c r="CI78" s="130">
        <f t="shared" si="131"/>
        <v>388.45833333333331</v>
      </c>
      <c r="CJ78" s="64">
        <v>3862</v>
      </c>
      <c r="CK78" s="56"/>
      <c r="CL78" s="52">
        <v>7.88</v>
      </c>
      <c r="CM78" s="53">
        <v>2659</v>
      </c>
      <c r="CN78" s="134"/>
      <c r="CO78" s="135">
        <v>4550</v>
      </c>
      <c r="CP78" s="53">
        <v>4902</v>
      </c>
      <c r="CQ78" s="52">
        <v>14.5</v>
      </c>
      <c r="CR78" s="52">
        <v>26.2</v>
      </c>
      <c r="CS78" s="53">
        <v>4470</v>
      </c>
      <c r="CT78" s="141">
        <f t="shared" si="176"/>
        <v>0.20688266459394358</v>
      </c>
      <c r="CU78" s="142">
        <f t="shared" si="132"/>
        <v>1.3013982392542724</v>
      </c>
      <c r="CV78" s="142">
        <f t="shared" si="133"/>
        <v>6.3421226122841841</v>
      </c>
      <c r="CW78" s="118">
        <f t="shared" si="134"/>
        <v>1.0570204353806973</v>
      </c>
      <c r="CX78" s="143">
        <f t="shared" si="177"/>
        <v>31875.50824934031</v>
      </c>
      <c r="CY78" s="144">
        <f t="shared" si="178"/>
        <v>0.67783861139806212</v>
      </c>
      <c r="CZ78" s="145">
        <f t="shared" si="179"/>
        <v>27978.567649262448</v>
      </c>
      <c r="DA78" s="146">
        <f t="shared" si="180"/>
        <v>0.78099003376987075</v>
      </c>
      <c r="DB78" s="64">
        <v>3875</v>
      </c>
      <c r="DC78" s="152"/>
      <c r="DD78" s="48">
        <v>7.84</v>
      </c>
      <c r="DE78" s="53">
        <v>2592</v>
      </c>
      <c r="DF78" s="153"/>
      <c r="DG78" s="53">
        <v>4453</v>
      </c>
      <c r="DH78" s="53">
        <v>5104</v>
      </c>
      <c r="DI78" s="52">
        <v>14.5</v>
      </c>
      <c r="DJ78" s="52">
        <v>28.6</v>
      </c>
      <c r="DK78" s="53">
        <v>5374</v>
      </c>
      <c r="DL78" s="141">
        <f t="shared" si="135"/>
        <v>0.24495408484170858</v>
      </c>
      <c r="DM78" s="142">
        <f t="shared" si="136"/>
        <v>1.2970322580645162</v>
      </c>
      <c r="DN78" s="142">
        <f t="shared" si="137"/>
        <v>6.3634710312276583</v>
      </c>
      <c r="DO78" s="118">
        <f t="shared" si="108"/>
        <v>1.0605785052046097</v>
      </c>
      <c r="DP78" s="143">
        <f t="shared" si="138"/>
        <v>31982.805402950209</v>
      </c>
      <c r="DQ78" s="144">
        <f t="shared" si="139"/>
        <v>0.68595625451063447</v>
      </c>
      <c r="DR78" s="145">
        <f t="shared" si="140"/>
        <v>28072.747188216468</v>
      </c>
      <c r="DS78" s="146">
        <f t="shared" si="141"/>
        <v>0.78650852483320977</v>
      </c>
      <c r="DT78" s="53">
        <v>3851</v>
      </c>
      <c r="DU78" s="74"/>
      <c r="DV78" s="157">
        <v>7.79</v>
      </c>
      <c r="DW78" s="153">
        <v>2499</v>
      </c>
      <c r="DX78" s="53"/>
      <c r="DY78" s="153">
        <v>4427</v>
      </c>
      <c r="DZ78" s="153">
        <v>5618</v>
      </c>
      <c r="EA78" s="152">
        <v>13.8</v>
      </c>
      <c r="EB78" s="128">
        <v>25.1</v>
      </c>
      <c r="EC78" s="53">
        <v>8512</v>
      </c>
      <c r="ED78" s="141">
        <f t="shared" si="170"/>
        <v>0.38409698853044394</v>
      </c>
      <c r="EE78" s="142">
        <f t="shared" si="142"/>
        <v>1.3051155544014541</v>
      </c>
      <c r="EF78" s="142">
        <f t="shared" ref="EF78:EF141" si="181">EH78/5026</f>
        <v>6.3240585654858608</v>
      </c>
      <c r="EG78" s="118">
        <f t="shared" si="109"/>
        <v>1.0540097609143102</v>
      </c>
      <c r="EH78" s="143">
        <f t="shared" si="171"/>
        <v>31784.718350131938</v>
      </c>
      <c r="EI78" s="144">
        <f t="shared" si="172"/>
        <v>0.69722402778629466</v>
      </c>
      <c r="EJ78" s="145">
        <f t="shared" si="173"/>
        <v>27898.877270147514</v>
      </c>
      <c r="EK78" s="146">
        <f t="shared" si="174"/>
        <v>0.79416851989127746</v>
      </c>
      <c r="EL78" s="64">
        <v>3851</v>
      </c>
      <c r="EM78" s="56"/>
      <c r="EN78" s="52">
        <v>7.84</v>
      </c>
      <c r="EO78" s="53">
        <v>2618</v>
      </c>
      <c r="EP78" s="134"/>
      <c r="EQ78" s="135">
        <v>4338</v>
      </c>
      <c r="ER78" s="53">
        <v>5270</v>
      </c>
      <c r="ES78" s="52">
        <v>13.8</v>
      </c>
      <c r="ET78" s="52">
        <v>27.5</v>
      </c>
      <c r="EU78" s="53">
        <v>6623</v>
      </c>
      <c r="EV78" s="141">
        <f t="shared" si="143"/>
        <v>0.30516799183289434</v>
      </c>
      <c r="EW78" s="142">
        <f t="shared" si="144"/>
        <v>1.3051155544014541</v>
      </c>
      <c r="EX78" s="142">
        <f t="shared" si="145"/>
        <v>6.3240585654858608</v>
      </c>
      <c r="EY78" s="118">
        <f t="shared" si="110"/>
        <v>1.0540097609143102</v>
      </c>
      <c r="EZ78" s="143">
        <f t="shared" si="146"/>
        <v>31784.718350131938</v>
      </c>
      <c r="FA78" s="144">
        <f t="shared" si="147"/>
        <v>0.68280612434754673</v>
      </c>
      <c r="FB78" s="145">
        <f t="shared" si="148"/>
        <v>27898.877270147514</v>
      </c>
      <c r="FC78" s="146">
        <f t="shared" si="149"/>
        <v>0.7843670208384812</v>
      </c>
      <c r="FD78" s="64">
        <v>3839</v>
      </c>
      <c r="FE78" s="56"/>
      <c r="FF78" s="52">
        <v>7.83</v>
      </c>
      <c r="FG78" s="53">
        <v>2597</v>
      </c>
      <c r="FH78" s="134"/>
      <c r="FI78" s="135">
        <v>3937</v>
      </c>
      <c r="FJ78" s="53">
        <v>5610</v>
      </c>
      <c r="FK78" s="52">
        <v>14.8</v>
      </c>
      <c r="FL78" s="52">
        <v>27</v>
      </c>
      <c r="FM78" s="53">
        <v>6218</v>
      </c>
      <c r="FN78" s="141">
        <f t="shared" si="150"/>
        <v>0.2863354028475868</v>
      </c>
      <c r="FO78" s="142">
        <f t="shared" si="151"/>
        <v>1.309195102891378</v>
      </c>
      <c r="FP78" s="142">
        <f t="shared" si="152"/>
        <v>6.3043523326149629</v>
      </c>
      <c r="FQ78" s="118">
        <f t="shared" si="111"/>
        <v>1.0507253887691606</v>
      </c>
      <c r="FR78" s="143">
        <f t="shared" si="153"/>
        <v>31685.674823722802</v>
      </c>
      <c r="FS78" s="144">
        <f t="shared" si="154"/>
        <v>0.68535046024850221</v>
      </c>
      <c r="FT78" s="145">
        <f t="shared" si="155"/>
        <v>27811.942311113035</v>
      </c>
      <c r="FU78" s="146">
        <f t="shared" si="156"/>
        <v>0.78609669714191588</v>
      </c>
      <c r="FV78" s="64">
        <v>3839</v>
      </c>
      <c r="FW78" s="73"/>
      <c r="FX78" s="52">
        <v>7.81</v>
      </c>
      <c r="FY78" s="53">
        <v>2640</v>
      </c>
      <c r="FZ78" s="134"/>
      <c r="GA78" s="135">
        <v>3823</v>
      </c>
      <c r="GB78" s="53">
        <v>5942</v>
      </c>
      <c r="GC78" s="52">
        <v>14.6</v>
      </c>
      <c r="GD78" s="52">
        <v>27.4</v>
      </c>
      <c r="GE78" s="53">
        <v>5866</v>
      </c>
      <c r="GF78" s="141">
        <f t="shared" si="157"/>
        <v>0.27219514749194157</v>
      </c>
      <c r="GG78" s="142">
        <f t="shared" si="158"/>
        <v>1.309195102891378</v>
      </c>
      <c r="GH78" s="142">
        <f t="shared" si="159"/>
        <v>6.3043523326149629</v>
      </c>
      <c r="GI78" s="118">
        <f t="shared" si="112"/>
        <v>1.0507253887691606</v>
      </c>
      <c r="GJ78" s="143">
        <f t="shared" si="160"/>
        <v>31685.674823722802</v>
      </c>
      <c r="GK78" s="144">
        <f t="shared" si="161"/>
        <v>0.68014062959416477</v>
      </c>
      <c r="GL78" s="145">
        <f t="shared" si="162"/>
        <v>27811.942311113035</v>
      </c>
      <c r="GM78" s="146">
        <f t="shared" si="163"/>
        <v>0.78255497899678772</v>
      </c>
      <c r="GN78" s="166">
        <v>2502</v>
      </c>
      <c r="GO78" s="97">
        <f t="shared" si="113"/>
        <v>2600.8334991564648</v>
      </c>
      <c r="GP78" s="53"/>
      <c r="GQ78" s="53"/>
      <c r="GR78" s="102">
        <f t="shared" si="114"/>
        <v>1</v>
      </c>
      <c r="GS78" s="53"/>
      <c r="GT78" s="102">
        <f t="shared" si="115"/>
        <v>1</v>
      </c>
      <c r="GU78" s="53"/>
      <c r="GV78" s="102"/>
      <c r="GW78" s="170"/>
      <c r="GX78" s="102"/>
      <c r="GY78" s="170"/>
      <c r="GZ78" s="102"/>
      <c r="HA78" s="102"/>
      <c r="HB78" s="102"/>
      <c r="HC78" s="102"/>
      <c r="HD78" s="102"/>
      <c r="HE78" s="177"/>
      <c r="HF78" s="178"/>
      <c r="HG78" s="102"/>
      <c r="HH78" s="177"/>
      <c r="HI78" s="64">
        <v>3884</v>
      </c>
      <c r="HJ78" s="53">
        <v>4124</v>
      </c>
      <c r="HK78" s="53">
        <v>4446</v>
      </c>
      <c r="HL78" s="77">
        <f t="shared" si="167"/>
        <v>480</v>
      </c>
      <c r="HM78" s="77">
        <f t="shared" si="164"/>
        <v>11732.64</v>
      </c>
      <c r="HN78" s="52"/>
      <c r="HO78" s="183"/>
      <c r="HP78" s="53">
        <v>2538</v>
      </c>
      <c r="HQ78" s="186"/>
      <c r="HR78" s="186"/>
      <c r="HS78" s="186"/>
      <c r="HT78" s="53">
        <v>4144</v>
      </c>
      <c r="HU78" s="153">
        <v>3918</v>
      </c>
      <c r="HV78" s="186"/>
      <c r="HW78" s="186"/>
      <c r="HX78" s="186"/>
      <c r="HY78" s="186"/>
      <c r="HZ78" s="189"/>
      <c r="IA78" s="128">
        <v>443</v>
      </c>
      <c r="IB78" s="190">
        <v>149</v>
      </c>
      <c r="IC78" s="191"/>
      <c r="ID78" s="191"/>
      <c r="IE78" s="192"/>
      <c r="IF78" s="192"/>
      <c r="IG78" s="192"/>
      <c r="IH78" s="97">
        <f t="shared" si="165"/>
        <v>35730.828000000001</v>
      </c>
      <c r="II78" s="97">
        <f t="shared" si="168"/>
        <v>3069.424555601488</v>
      </c>
      <c r="IJ78" s="202">
        <f t="shared" si="169"/>
        <v>1.4011489421325487</v>
      </c>
      <c r="IK78" s="202">
        <f t="shared" si="175"/>
        <v>2.1906483053327821</v>
      </c>
      <c r="IL78" s="202">
        <f t="shared" si="116"/>
        <v>0.57779859735381678</v>
      </c>
      <c r="IM78" s="203"/>
      <c r="IN78" s="204">
        <f t="shared" si="117"/>
        <v>0.94044764188649077</v>
      </c>
      <c r="IO78" s="186"/>
      <c r="IP78" s="186"/>
      <c r="IQ78" s="153">
        <v>1938</v>
      </c>
      <c r="IR78" s="153"/>
      <c r="IS78" s="128"/>
      <c r="IT78" s="128"/>
      <c r="IU78" s="128"/>
      <c r="IV78" s="128"/>
      <c r="IW78" s="189"/>
      <c r="IX78" s="189">
        <v>0.6</v>
      </c>
      <c r="IY78" s="48"/>
      <c r="IZ78" s="52">
        <v>139</v>
      </c>
      <c r="JA78" s="128"/>
      <c r="JB78" s="128"/>
      <c r="JC78" s="128"/>
      <c r="JD78" s="97">
        <f t="shared" si="118"/>
        <v>2091.0659999999998</v>
      </c>
      <c r="JE78" s="210">
        <f t="shared" si="119"/>
        <v>0.79806184979335903</v>
      </c>
      <c r="JF78" s="210">
        <f t="shared" si="120"/>
        <v>0.18670232142857143</v>
      </c>
      <c r="JG78" s="210">
        <f t="shared" si="121"/>
        <v>5.2497361665299804E-3</v>
      </c>
      <c r="JH78" s="203"/>
      <c r="JI78" s="203">
        <f t="shared" si="122"/>
        <v>6.7114093959731558E-2</v>
      </c>
      <c r="JJ78" s="212">
        <f t="shared" si="166"/>
        <v>2.469151880188833</v>
      </c>
      <c r="JK78" s="203">
        <f t="shared" si="123"/>
        <v>0.98855119018202786</v>
      </c>
      <c r="JL78" s="53">
        <v>15870</v>
      </c>
      <c r="JM78" s="213">
        <v>8.81</v>
      </c>
      <c r="JN78" s="214">
        <v>136</v>
      </c>
      <c r="JO78" s="213" t="s">
        <v>129</v>
      </c>
      <c r="JP78" s="213">
        <v>4.1100000000000003</v>
      </c>
      <c r="JQ78" s="213">
        <v>0.72</v>
      </c>
      <c r="JR78" s="214">
        <v>142</v>
      </c>
      <c r="JS78" s="213">
        <v>0.41</v>
      </c>
      <c r="JT78" s="222"/>
    </row>
    <row r="79" spans="1:280" s="25" customFormat="1" ht="15" customHeight="1">
      <c r="A79" s="50">
        <v>43496</v>
      </c>
      <c r="B79" s="51">
        <v>240</v>
      </c>
      <c r="C79" s="52">
        <v>240</v>
      </c>
      <c r="D79" s="53">
        <v>48685</v>
      </c>
      <c r="E79" s="48">
        <v>8.7200000000000006</v>
      </c>
      <c r="F79" s="53">
        <v>786</v>
      </c>
      <c r="G79" s="52">
        <v>4.34</v>
      </c>
      <c r="H79" s="52">
        <v>4.22</v>
      </c>
      <c r="I79" s="61">
        <v>39.799999999999997</v>
      </c>
      <c r="J79" s="64"/>
      <c r="K79" s="53">
        <v>1326</v>
      </c>
      <c r="L79" s="48">
        <v>5.1100000000000003</v>
      </c>
      <c r="M79" s="53">
        <v>9519</v>
      </c>
      <c r="N79" s="53">
        <v>3102</v>
      </c>
      <c r="O79" s="65">
        <v>2.37</v>
      </c>
      <c r="P79" s="65">
        <v>1.97</v>
      </c>
      <c r="Q79" s="74">
        <v>47.8</v>
      </c>
      <c r="R79" s="70">
        <v>27.5</v>
      </c>
      <c r="S79" s="64">
        <v>8792</v>
      </c>
      <c r="T79" s="53">
        <v>5810</v>
      </c>
      <c r="U79" s="52">
        <v>3.01</v>
      </c>
      <c r="V79" s="52">
        <v>21.8</v>
      </c>
      <c r="W79" s="52">
        <v>8.8699999999999992</v>
      </c>
      <c r="X79" s="52">
        <v>6.8</v>
      </c>
      <c r="Y79" s="53">
        <v>9</v>
      </c>
      <c r="Z79" s="53">
        <v>12140</v>
      </c>
      <c r="AA79" s="52">
        <v>2.72</v>
      </c>
      <c r="AB79" s="52"/>
      <c r="AC79" s="77">
        <f t="shared" si="124"/>
        <v>8801</v>
      </c>
      <c r="AD79" s="52"/>
      <c r="AE79" s="52"/>
      <c r="AF79" s="52"/>
      <c r="AG79" s="52"/>
      <c r="AH79" s="61"/>
      <c r="AI79" s="79"/>
      <c r="AJ79" s="52"/>
      <c r="AK79" s="52"/>
      <c r="AL79" s="48">
        <v>8.7899999999999991</v>
      </c>
      <c r="AM79" s="53"/>
      <c r="AN79" s="52">
        <v>3.03</v>
      </c>
      <c r="AO79" s="52">
        <v>0.35</v>
      </c>
      <c r="AP79" s="53">
        <v>1744</v>
      </c>
      <c r="AQ79" s="83"/>
      <c r="AR79" s="86">
        <f t="shared" si="125"/>
        <v>14037</v>
      </c>
      <c r="AS79" s="53"/>
      <c r="AT79" s="87">
        <v>14037</v>
      </c>
      <c r="AU79" s="53">
        <f t="shared" si="92"/>
        <v>13797</v>
      </c>
      <c r="AV79" s="53">
        <v>0</v>
      </c>
      <c r="AW79" s="53">
        <v>240</v>
      </c>
      <c r="AX79" s="53">
        <v>0</v>
      </c>
      <c r="AY79" s="95">
        <v>0</v>
      </c>
      <c r="AZ79" s="96">
        <v>4.93</v>
      </c>
      <c r="BA79" s="53">
        <v>4478</v>
      </c>
      <c r="BB79" s="52">
        <v>62</v>
      </c>
      <c r="BC79" s="53">
        <v>10563</v>
      </c>
      <c r="BD79" s="97">
        <f t="shared" si="94"/>
        <v>7874.9879999999994</v>
      </c>
      <c r="BE79" s="102">
        <f t="shared" si="95"/>
        <v>0.74552570292530529</v>
      </c>
      <c r="BF79" s="53">
        <v>4568</v>
      </c>
      <c r="BG79" s="97">
        <f t="shared" si="96"/>
        <v>4874.0559999999996</v>
      </c>
      <c r="BH79" s="102">
        <f t="shared" si="97"/>
        <v>0.46142724604752433</v>
      </c>
      <c r="BI79" s="53">
        <v>357</v>
      </c>
      <c r="BJ79" s="97">
        <f t="shared" si="98"/>
        <v>702.21900000000005</v>
      </c>
      <c r="BK79" s="102">
        <f t="shared" si="99"/>
        <v>6.647912524850895E-2</v>
      </c>
      <c r="BL79" s="103">
        <v>641</v>
      </c>
      <c r="BM79" s="97">
        <f t="shared" si="100"/>
        <v>926.245</v>
      </c>
      <c r="BN79" s="102">
        <f t="shared" si="101"/>
        <v>8.7687683423269908E-2</v>
      </c>
      <c r="BO79" s="53">
        <v>658</v>
      </c>
      <c r="BP79" s="97">
        <f t="shared" si="102"/>
        <v>1354.164</v>
      </c>
      <c r="BQ79" s="102">
        <f t="shared" si="103"/>
        <v>0.12819880715705764</v>
      </c>
      <c r="BR79" s="53">
        <v>11</v>
      </c>
      <c r="BS79" s="105">
        <f t="shared" si="104"/>
        <v>18.303999999999998</v>
      </c>
      <c r="BT79" s="102">
        <f t="shared" si="105"/>
        <v>1.04137082268295E-3</v>
      </c>
      <c r="BU79" s="52">
        <v>5.39</v>
      </c>
      <c r="BV79" s="48">
        <v>6.42</v>
      </c>
      <c r="BW79" s="61">
        <v>124</v>
      </c>
      <c r="BX79" s="117">
        <f t="shared" si="126"/>
        <v>145737.71100000001</v>
      </c>
      <c r="BY79" s="118">
        <f t="shared" si="127"/>
        <v>0.97158474000000006</v>
      </c>
      <c r="BZ79" s="120">
        <v>45.8</v>
      </c>
      <c r="CA79" s="51"/>
      <c r="CB79" s="52">
        <v>6.57</v>
      </c>
      <c r="CC79" s="129"/>
      <c r="CD79" s="77">
        <f t="shared" si="128"/>
        <v>7353.8531595303866</v>
      </c>
      <c r="CE79" s="77">
        <f t="shared" si="106"/>
        <v>23168</v>
      </c>
      <c r="CF79" s="77">
        <f t="shared" si="129"/>
        <v>13797</v>
      </c>
      <c r="CG79" s="77">
        <f t="shared" si="130"/>
        <v>574.875</v>
      </c>
      <c r="CH79" s="77">
        <f t="shared" si="107"/>
        <v>9371</v>
      </c>
      <c r="CI79" s="130">
        <f t="shared" si="131"/>
        <v>390.45833333333331</v>
      </c>
      <c r="CJ79" s="64">
        <v>3859</v>
      </c>
      <c r="CK79" s="56"/>
      <c r="CL79" s="52">
        <v>7.89</v>
      </c>
      <c r="CM79" s="53">
        <v>2625</v>
      </c>
      <c r="CN79" s="134"/>
      <c r="CO79" s="135">
        <v>4614</v>
      </c>
      <c r="CP79" s="53">
        <v>6094</v>
      </c>
      <c r="CQ79" s="52">
        <v>14.7</v>
      </c>
      <c r="CR79" s="52">
        <v>23.7</v>
      </c>
      <c r="CS79" s="53">
        <v>3966</v>
      </c>
      <c r="CT79" s="141">
        <f t="shared" si="176"/>
        <v>0.21733121241974435</v>
      </c>
      <c r="CU79" s="142">
        <f t="shared" si="132"/>
        <v>1.3024099507644467</v>
      </c>
      <c r="CV79" s="142">
        <f t="shared" si="133"/>
        <v>5.646342885520844</v>
      </c>
      <c r="CW79" s="118">
        <f t="shared" si="134"/>
        <v>0.94105714758680736</v>
      </c>
      <c r="CX79" s="143">
        <f t="shared" si="177"/>
        <v>28378.519342627762</v>
      </c>
      <c r="CY79" s="144">
        <f t="shared" si="178"/>
        <v>0.64304427311033896</v>
      </c>
      <c r="CZ79" s="145">
        <f t="shared" si="179"/>
        <v>24274.940726389847</v>
      </c>
      <c r="DA79" s="146">
        <f t="shared" si="180"/>
        <v>0.75149105367793245</v>
      </c>
      <c r="DB79" s="64">
        <v>3859</v>
      </c>
      <c r="DC79" s="152"/>
      <c r="DD79" s="48">
        <v>7.72</v>
      </c>
      <c r="DE79" s="53">
        <v>2476</v>
      </c>
      <c r="DF79" s="153"/>
      <c r="DG79" s="53">
        <v>4534</v>
      </c>
      <c r="DH79" s="53">
        <v>6056</v>
      </c>
      <c r="DI79" s="52">
        <v>15.6</v>
      </c>
      <c r="DJ79" s="52">
        <v>25.1</v>
      </c>
      <c r="DK79" s="53">
        <v>5018</v>
      </c>
      <c r="DL79" s="141">
        <f t="shared" si="135"/>
        <v>0.26657974980190469</v>
      </c>
      <c r="DM79" s="142">
        <f t="shared" si="136"/>
        <v>1.3024099507644467</v>
      </c>
      <c r="DN79" s="142">
        <f t="shared" si="137"/>
        <v>5.646342885520844</v>
      </c>
      <c r="DO79" s="118">
        <f t="shared" si="108"/>
        <v>0.94105714758680736</v>
      </c>
      <c r="DP79" s="143">
        <f t="shared" si="138"/>
        <v>28378.519342627762</v>
      </c>
      <c r="DQ79" s="144">
        <f t="shared" si="139"/>
        <v>0.66330576008426634</v>
      </c>
      <c r="DR79" s="145">
        <f t="shared" si="140"/>
        <v>24274.940726389847</v>
      </c>
      <c r="DS79" s="146">
        <f t="shared" si="141"/>
        <v>0.76559689482154691</v>
      </c>
      <c r="DT79" s="53">
        <v>3859</v>
      </c>
      <c r="DU79" s="74"/>
      <c r="DV79" s="157">
        <v>7.61</v>
      </c>
      <c r="DW79" s="153">
        <v>2521</v>
      </c>
      <c r="DX79" s="53"/>
      <c r="DY79" s="153">
        <v>4365</v>
      </c>
      <c r="DZ79" s="153">
        <v>6282</v>
      </c>
      <c r="EA79" s="152">
        <v>15.3</v>
      </c>
      <c r="EB79" s="128">
        <v>24.1</v>
      </c>
      <c r="EC79" s="53">
        <v>7716</v>
      </c>
      <c r="ED79" s="141">
        <f t="shared" si="170"/>
        <v>0.41372697762923338</v>
      </c>
      <c r="EE79" s="142">
        <f t="shared" si="142"/>
        <v>1.3024099507644467</v>
      </c>
      <c r="EF79" s="142">
        <f t="shared" si="181"/>
        <v>5.646342885520844</v>
      </c>
      <c r="EG79" s="118">
        <f t="shared" si="109"/>
        <v>0.94105714758680736</v>
      </c>
      <c r="EH79" s="143">
        <f t="shared" si="171"/>
        <v>28378.519342627762</v>
      </c>
      <c r="EI79" s="144">
        <f t="shared" si="172"/>
        <v>0.6571865190518722</v>
      </c>
      <c r="EJ79" s="145">
        <f t="shared" si="173"/>
        <v>24274.940726389847</v>
      </c>
      <c r="EK79" s="146">
        <f t="shared" si="174"/>
        <v>0.7613367414560257</v>
      </c>
      <c r="EL79" s="64">
        <v>3865</v>
      </c>
      <c r="EM79" s="56"/>
      <c r="EN79" s="52">
        <v>7.83</v>
      </c>
      <c r="EO79" s="53">
        <v>2896</v>
      </c>
      <c r="EP79" s="134"/>
      <c r="EQ79" s="135">
        <v>3840</v>
      </c>
      <c r="ER79" s="53">
        <v>6420</v>
      </c>
      <c r="ES79" s="52">
        <v>14.5</v>
      </c>
      <c r="ET79" s="52">
        <v>23.1</v>
      </c>
      <c r="EU79" s="53">
        <v>5963</v>
      </c>
      <c r="EV79" s="141">
        <f t="shared" si="143"/>
        <v>0.34609039954897863</v>
      </c>
      <c r="EW79" s="142">
        <f t="shared" si="144"/>
        <v>1.3003880983182405</v>
      </c>
      <c r="EX79" s="142">
        <f t="shared" si="145"/>
        <v>5.6551218586519978</v>
      </c>
      <c r="EY79" s="118">
        <f t="shared" si="110"/>
        <v>0.94252030977533297</v>
      </c>
      <c r="EZ79" s="143">
        <f t="shared" si="146"/>
        <v>28422.642461584943</v>
      </c>
      <c r="FA79" s="144">
        <f t="shared" si="147"/>
        <v>0.60619284378192062</v>
      </c>
      <c r="FB79" s="145">
        <f t="shared" si="148"/>
        <v>24312.683572815946</v>
      </c>
      <c r="FC79" s="146">
        <f t="shared" si="149"/>
        <v>0.72583546341001615</v>
      </c>
      <c r="FD79" s="64">
        <v>3863</v>
      </c>
      <c r="FE79" s="56"/>
      <c r="FF79" s="52">
        <v>7.21</v>
      </c>
      <c r="FG79" s="53">
        <v>2643</v>
      </c>
      <c r="FH79" s="134"/>
      <c r="FI79" s="135">
        <v>3659</v>
      </c>
      <c r="FJ79" s="53">
        <v>6421</v>
      </c>
      <c r="FK79" s="52">
        <v>18.399999999999999</v>
      </c>
      <c r="FL79" s="52">
        <v>18.399999999999999</v>
      </c>
      <c r="FM79" s="53">
        <v>6070</v>
      </c>
      <c r="FN79" s="141">
        <f t="shared" si="150"/>
        <v>0.33355266563701563</v>
      </c>
      <c r="FO79" s="142">
        <f t="shared" si="151"/>
        <v>1.3010613512813876</v>
      </c>
      <c r="FP79" s="142">
        <f t="shared" si="152"/>
        <v>5.6521955342749468</v>
      </c>
      <c r="FQ79" s="118">
        <f t="shared" si="111"/>
        <v>0.94203258904582443</v>
      </c>
      <c r="FR79" s="143">
        <f t="shared" si="153"/>
        <v>28407.934755265884</v>
      </c>
      <c r="FS79" s="144">
        <f t="shared" si="154"/>
        <v>0.64059657669738124</v>
      </c>
      <c r="FT79" s="145">
        <f t="shared" si="155"/>
        <v>24300.102624007246</v>
      </c>
      <c r="FU79" s="146">
        <f t="shared" si="156"/>
        <v>0.74978699233172397</v>
      </c>
      <c r="FV79" s="64">
        <v>3863</v>
      </c>
      <c r="FW79" s="73"/>
      <c r="FX79" s="52">
        <v>8.1199999999999992</v>
      </c>
      <c r="FY79" s="53">
        <v>2644</v>
      </c>
      <c r="FZ79" s="134"/>
      <c r="GA79" s="135">
        <v>4458</v>
      </c>
      <c r="GB79" s="53">
        <v>6658</v>
      </c>
      <c r="GC79" s="52">
        <v>17.899999999999999</v>
      </c>
      <c r="GD79" s="52">
        <v>28.4</v>
      </c>
      <c r="GE79" s="53">
        <v>5756</v>
      </c>
      <c r="GF79" s="141">
        <f t="shared" si="157"/>
        <v>0.31636520335809665</v>
      </c>
      <c r="GG79" s="142">
        <f t="shared" si="158"/>
        <v>1.3010613512813876</v>
      </c>
      <c r="GH79" s="142">
        <f t="shared" si="159"/>
        <v>5.6521955342749468</v>
      </c>
      <c r="GI79" s="118">
        <f t="shared" si="112"/>
        <v>0.94203258904582443</v>
      </c>
      <c r="GJ79" s="143">
        <f t="shared" si="160"/>
        <v>28407.934755265884</v>
      </c>
      <c r="GK79" s="144">
        <f t="shared" si="161"/>
        <v>0.64046059356332807</v>
      </c>
      <c r="GL79" s="145">
        <f t="shared" si="162"/>
        <v>24300.102624007246</v>
      </c>
      <c r="GM79" s="146">
        <f t="shared" si="163"/>
        <v>0.74969232225693461</v>
      </c>
      <c r="GN79" s="166">
        <v>2629</v>
      </c>
      <c r="GO79" s="97">
        <f t="shared" si="113"/>
        <v>2634.237698549724</v>
      </c>
      <c r="GP79" s="53"/>
      <c r="GQ79" s="53"/>
      <c r="GR79" s="102">
        <f t="shared" si="114"/>
        <v>1</v>
      </c>
      <c r="GS79" s="53"/>
      <c r="GT79" s="102">
        <f t="shared" si="115"/>
        <v>1</v>
      </c>
      <c r="GU79" s="53"/>
      <c r="GV79" s="102"/>
      <c r="GW79" s="170"/>
      <c r="GX79" s="102"/>
      <c r="GY79" s="170"/>
      <c r="GZ79" s="102"/>
      <c r="HA79" s="102"/>
      <c r="HB79" s="102"/>
      <c r="HC79" s="102"/>
      <c r="HD79" s="102"/>
      <c r="HE79" s="177"/>
      <c r="HF79" s="178"/>
      <c r="HG79" s="102"/>
      <c r="HH79" s="177"/>
      <c r="HI79" s="64">
        <v>3804</v>
      </c>
      <c r="HJ79" s="53">
        <v>4082</v>
      </c>
      <c r="HK79" s="53">
        <v>4236</v>
      </c>
      <c r="HL79" s="77">
        <f t="shared" si="167"/>
        <v>480</v>
      </c>
      <c r="HM79" s="77">
        <f t="shared" si="164"/>
        <v>14219.52</v>
      </c>
      <c r="HN79" s="52"/>
      <c r="HO79" s="183"/>
      <c r="HP79" s="53">
        <v>1045</v>
      </c>
      <c r="HQ79" s="186"/>
      <c r="HR79" s="186"/>
      <c r="HS79" s="186"/>
      <c r="HT79" s="53">
        <v>3674</v>
      </c>
      <c r="HU79" s="153">
        <v>3912</v>
      </c>
      <c r="HV79" s="186"/>
      <c r="HW79" s="186"/>
      <c r="HX79" s="186"/>
      <c r="HY79" s="186"/>
      <c r="HZ79" s="189">
        <v>98</v>
      </c>
      <c r="IA79" s="128"/>
      <c r="IB79" s="190">
        <v>167</v>
      </c>
      <c r="IC79" s="191"/>
      <c r="ID79" s="191">
        <v>1359</v>
      </c>
      <c r="IE79" s="192">
        <v>3.98</v>
      </c>
      <c r="IF79" s="192">
        <v>2.52</v>
      </c>
      <c r="IG79" s="192">
        <v>0.82</v>
      </c>
      <c r="IH79" s="97">
        <f t="shared" si="165"/>
        <v>36773.913</v>
      </c>
      <c r="II79" s="97">
        <f t="shared" si="168"/>
        <v>3338.0390576565405</v>
      </c>
      <c r="IJ79" s="202">
        <f t="shared" si="169"/>
        <v>1.4008545212579673</v>
      </c>
      <c r="IK79" s="202">
        <f t="shared" si="175"/>
        <v>2.3828591813081217</v>
      </c>
      <c r="IL79" s="202">
        <f t="shared" si="116"/>
        <v>0.66776531140818729</v>
      </c>
      <c r="IM79" s="203"/>
      <c r="IN79" s="204">
        <f t="shared" si="117"/>
        <v>0.93647774819322938</v>
      </c>
      <c r="IO79" s="186"/>
      <c r="IP79" s="186"/>
      <c r="IQ79" s="153">
        <v>1474</v>
      </c>
      <c r="IR79" s="153"/>
      <c r="IS79" s="128"/>
      <c r="IT79" s="128"/>
      <c r="IU79" s="128"/>
      <c r="IV79" s="128"/>
      <c r="IW79" s="189">
        <v>0.56000000000000005</v>
      </c>
      <c r="IX79" s="189"/>
      <c r="IY79" s="48">
        <v>8.39</v>
      </c>
      <c r="IZ79" s="52">
        <v>185</v>
      </c>
      <c r="JA79" s="128">
        <v>2.95</v>
      </c>
      <c r="JB79" s="128">
        <v>3.36</v>
      </c>
      <c r="JC79" s="128">
        <v>164</v>
      </c>
      <c r="JD79" s="97">
        <f t="shared" si="118"/>
        <v>2344.1790000000001</v>
      </c>
      <c r="JE79" s="210">
        <f t="shared" si="119"/>
        <v>0.79789128731210368</v>
      </c>
      <c r="JF79" s="210">
        <f t="shared" si="120"/>
        <v>0.20930169642857144</v>
      </c>
      <c r="JG79" s="210">
        <f t="shared" si="121"/>
        <v>-1.2424091957929616E-2</v>
      </c>
      <c r="JH79" s="203"/>
      <c r="JI79" s="203">
        <f t="shared" si="122"/>
        <v>-0.10778443113772451</v>
      </c>
      <c r="JJ79" s="212">
        <f t="shared" si="166"/>
        <v>2.469151880188833</v>
      </c>
      <c r="JK79" s="203">
        <f t="shared" si="123"/>
        <v>0.98248603616396857</v>
      </c>
      <c r="JL79" s="53">
        <v>15148</v>
      </c>
      <c r="JM79" s="213">
        <v>7.82</v>
      </c>
      <c r="JN79" s="214">
        <v>167</v>
      </c>
      <c r="JO79" s="213">
        <v>3.15</v>
      </c>
      <c r="JP79" s="213">
        <v>2.56</v>
      </c>
      <c r="JQ79" s="213">
        <v>0.76</v>
      </c>
      <c r="JR79" s="214">
        <v>176</v>
      </c>
      <c r="JS79" s="213">
        <v>0.46</v>
      </c>
      <c r="JT79" s="222"/>
    </row>
    <row r="80" spans="1:280" s="25" customFormat="1" ht="15" customHeight="1">
      <c r="A80" s="50">
        <v>43497</v>
      </c>
      <c r="B80" s="51">
        <v>240</v>
      </c>
      <c r="C80" s="52">
        <v>240</v>
      </c>
      <c r="D80" s="53">
        <v>31001</v>
      </c>
      <c r="E80" s="48">
        <v>5.7</v>
      </c>
      <c r="F80" s="53">
        <v>621</v>
      </c>
      <c r="G80" s="52">
        <v>21.7</v>
      </c>
      <c r="H80" s="52">
        <v>25.7</v>
      </c>
      <c r="I80" s="61">
        <v>39</v>
      </c>
      <c r="J80" s="64"/>
      <c r="K80" s="53">
        <v>1225</v>
      </c>
      <c r="L80" s="48">
        <v>5.76</v>
      </c>
      <c r="M80" s="53">
        <v>9586</v>
      </c>
      <c r="N80" s="53">
        <v>2586</v>
      </c>
      <c r="O80" s="65">
        <v>2.5299999999999998</v>
      </c>
      <c r="P80" s="65">
        <v>2</v>
      </c>
      <c r="Q80" s="74">
        <v>44.7</v>
      </c>
      <c r="R80" s="70">
        <v>32.6</v>
      </c>
      <c r="S80" s="64">
        <v>8234</v>
      </c>
      <c r="T80" s="53">
        <v>6355</v>
      </c>
      <c r="U80" s="52">
        <v>3.86</v>
      </c>
      <c r="V80" s="52"/>
      <c r="W80" s="52">
        <v>7.61</v>
      </c>
      <c r="X80" s="52">
        <v>5.81</v>
      </c>
      <c r="Y80" s="53">
        <v>32</v>
      </c>
      <c r="Z80" s="53">
        <v>19562</v>
      </c>
      <c r="AA80" s="52">
        <v>2.63</v>
      </c>
      <c r="AB80" s="52"/>
      <c r="AC80" s="77">
        <f t="shared" si="124"/>
        <v>8266</v>
      </c>
      <c r="AD80" s="52"/>
      <c r="AE80" s="52"/>
      <c r="AF80" s="52"/>
      <c r="AG80" s="52"/>
      <c r="AH80" s="61"/>
      <c r="AI80" s="79"/>
      <c r="AJ80" s="52"/>
      <c r="AK80" s="52"/>
      <c r="AL80" s="48">
        <v>8.74</v>
      </c>
      <c r="AM80" s="53">
        <v>123335</v>
      </c>
      <c r="AN80" s="52">
        <v>3.37</v>
      </c>
      <c r="AO80" s="52">
        <v>0.2</v>
      </c>
      <c r="AP80" s="53">
        <v>2085</v>
      </c>
      <c r="AQ80" s="83"/>
      <c r="AR80" s="86">
        <f t="shared" si="125"/>
        <v>13966</v>
      </c>
      <c r="AS80" s="53"/>
      <c r="AT80" s="87">
        <v>13966</v>
      </c>
      <c r="AU80" s="53">
        <f t="shared" si="92"/>
        <v>13726</v>
      </c>
      <c r="AV80" s="53">
        <v>0</v>
      </c>
      <c r="AW80" s="53">
        <v>240</v>
      </c>
      <c r="AX80" s="53">
        <v>0</v>
      </c>
      <c r="AY80" s="95">
        <v>0</v>
      </c>
      <c r="AZ80" s="96">
        <v>4.93</v>
      </c>
      <c r="BA80" s="53">
        <v>4478</v>
      </c>
      <c r="BB80" s="52">
        <v>62</v>
      </c>
      <c r="BC80" s="53">
        <v>9776</v>
      </c>
      <c r="BD80" s="97">
        <f t="shared" si="94"/>
        <v>7655.0304799999994</v>
      </c>
      <c r="BE80" s="102">
        <f t="shared" si="95"/>
        <v>0.78304321603927984</v>
      </c>
      <c r="BF80" s="53">
        <v>4405</v>
      </c>
      <c r="BG80" s="97">
        <f t="shared" si="96"/>
        <v>4700.1350000000002</v>
      </c>
      <c r="BH80" s="102">
        <f t="shared" si="97"/>
        <v>0.48078304009819972</v>
      </c>
      <c r="BI80" s="53">
        <v>294</v>
      </c>
      <c r="BJ80" s="97">
        <f t="shared" si="98"/>
        <v>578.298</v>
      </c>
      <c r="BK80" s="102">
        <f t="shared" si="99"/>
        <v>5.9154869067103107E-2</v>
      </c>
      <c r="BL80" s="103">
        <v>735</v>
      </c>
      <c r="BM80" s="97">
        <f t="shared" si="100"/>
        <v>1062.075</v>
      </c>
      <c r="BN80" s="102">
        <f t="shared" si="101"/>
        <v>0.1086410597381342</v>
      </c>
      <c r="BO80" s="53">
        <v>631</v>
      </c>
      <c r="BP80" s="97">
        <f t="shared" si="102"/>
        <v>1298.598</v>
      </c>
      <c r="BQ80" s="102">
        <f t="shared" si="103"/>
        <v>0.13283531096563012</v>
      </c>
      <c r="BR80" s="53">
        <v>9.57</v>
      </c>
      <c r="BS80" s="105">
        <f t="shared" si="104"/>
        <v>15.924479999999999</v>
      </c>
      <c r="BT80" s="102">
        <f t="shared" si="105"/>
        <v>9.7892798690671031E-4</v>
      </c>
      <c r="BU80" s="52">
        <v>5.12</v>
      </c>
      <c r="BV80" s="48">
        <v>6.1</v>
      </c>
      <c r="BW80" s="61">
        <v>136</v>
      </c>
      <c r="BX80" s="117">
        <f t="shared" si="126"/>
        <v>134185.37599999999</v>
      </c>
      <c r="BY80" s="118">
        <f t="shared" si="127"/>
        <v>0.8945691733333333</v>
      </c>
      <c r="BZ80" s="120">
        <v>43</v>
      </c>
      <c r="CA80" s="51"/>
      <c r="CB80" s="52">
        <v>7.22</v>
      </c>
      <c r="CC80" s="129">
        <v>7278</v>
      </c>
      <c r="CD80" s="77">
        <f t="shared" si="128"/>
        <v>6794.5372409607216</v>
      </c>
      <c r="CE80" s="77">
        <f t="shared" si="106"/>
        <v>23066</v>
      </c>
      <c r="CF80" s="77">
        <f t="shared" si="129"/>
        <v>13726</v>
      </c>
      <c r="CG80" s="77">
        <f t="shared" si="130"/>
        <v>571.91666666666663</v>
      </c>
      <c r="CH80" s="77">
        <f t="shared" si="107"/>
        <v>9340</v>
      </c>
      <c r="CI80" s="130">
        <f t="shared" si="131"/>
        <v>389.16666666666669</v>
      </c>
      <c r="CJ80" s="64">
        <v>3841</v>
      </c>
      <c r="CK80" s="56"/>
      <c r="CL80" s="52">
        <v>7.44</v>
      </c>
      <c r="CM80" s="53">
        <v>2420</v>
      </c>
      <c r="CN80" s="134"/>
      <c r="CO80" s="135">
        <v>4586</v>
      </c>
      <c r="CP80" s="53">
        <v>5842</v>
      </c>
      <c r="CQ80" s="52">
        <v>15.1</v>
      </c>
      <c r="CR80" s="52">
        <v>23.6</v>
      </c>
      <c r="CS80" s="53">
        <v>4149</v>
      </c>
      <c r="CT80" s="141">
        <f t="shared" si="176"/>
        <v>0.24692610707946797</v>
      </c>
      <c r="CU80" s="142">
        <f t="shared" si="132"/>
        <v>1.3085134079666754</v>
      </c>
      <c r="CV80" s="142">
        <f t="shared" si="133"/>
        <v>5.1925621851432808</v>
      </c>
      <c r="CW80" s="118">
        <f t="shared" si="134"/>
        <v>0.86542703085721351</v>
      </c>
      <c r="CX80" s="143">
        <f t="shared" si="177"/>
        <v>26097.817542530131</v>
      </c>
      <c r="CY80" s="144">
        <f t="shared" si="178"/>
        <v>0.64383152020845769</v>
      </c>
      <c r="CZ80" s="145">
        <f t="shared" si="179"/>
        <v>22344.837822596033</v>
      </c>
      <c r="DA80" s="146">
        <f t="shared" si="180"/>
        <v>0.75245499181669395</v>
      </c>
      <c r="DB80" s="64">
        <v>3844</v>
      </c>
      <c r="DC80" s="152"/>
      <c r="DD80" s="48">
        <v>7.44</v>
      </c>
      <c r="DE80" s="53">
        <v>2420</v>
      </c>
      <c r="DF80" s="153"/>
      <c r="DG80" s="53">
        <v>4447</v>
      </c>
      <c r="DH80" s="53">
        <v>5842</v>
      </c>
      <c r="DI80" s="52">
        <v>15.8</v>
      </c>
      <c r="DJ80" s="52">
        <v>23.9</v>
      </c>
      <c r="DK80" s="53">
        <v>5285</v>
      </c>
      <c r="DL80" s="141">
        <f t="shared" si="135"/>
        <v>0.31428922682054133</v>
      </c>
      <c r="DM80" s="142">
        <f t="shared" si="136"/>
        <v>1.3074921956295527</v>
      </c>
      <c r="DN80" s="142">
        <f t="shared" si="137"/>
        <v>5.1966178181959837</v>
      </c>
      <c r="DO80" s="118">
        <f t="shared" si="108"/>
        <v>0.86610296969933065</v>
      </c>
      <c r="DP80" s="143">
        <f t="shared" si="138"/>
        <v>26118.201154253013</v>
      </c>
      <c r="DQ80" s="144">
        <f t="shared" si="139"/>
        <v>0.64383152020845769</v>
      </c>
      <c r="DR80" s="145">
        <f t="shared" si="140"/>
        <v>22362.290182259603</v>
      </c>
      <c r="DS80" s="146">
        <f t="shared" si="141"/>
        <v>0.75245499181669395</v>
      </c>
      <c r="DT80" s="53">
        <v>3842</v>
      </c>
      <c r="DU80" s="74"/>
      <c r="DV80" s="157">
        <v>7.76</v>
      </c>
      <c r="DW80" s="153">
        <v>2592</v>
      </c>
      <c r="DX80" s="53"/>
      <c r="DY80" s="153">
        <v>4358</v>
      </c>
      <c r="DZ80" s="153">
        <v>5982</v>
      </c>
      <c r="EA80" s="152">
        <v>14.8</v>
      </c>
      <c r="EB80" s="128">
        <v>23.5</v>
      </c>
      <c r="EC80" s="53">
        <v>7990</v>
      </c>
      <c r="ED80" s="141">
        <f t="shared" si="170"/>
        <v>0.49485486944160839</v>
      </c>
      <c r="EE80" s="142">
        <f t="shared" si="142"/>
        <v>1.308172826652785</v>
      </c>
      <c r="EF80" s="142">
        <f t="shared" si="181"/>
        <v>5.193914062827516</v>
      </c>
      <c r="EG80" s="118">
        <f t="shared" si="109"/>
        <v>0.865652343804586</v>
      </c>
      <c r="EH80" s="143">
        <f t="shared" si="171"/>
        <v>26104.612079771094</v>
      </c>
      <c r="EI80" s="144">
        <f t="shared" si="172"/>
        <v>0.61851706627286052</v>
      </c>
      <c r="EJ80" s="145">
        <f t="shared" si="173"/>
        <v>22350.655275817218</v>
      </c>
      <c r="EK80" s="146">
        <f t="shared" si="174"/>
        <v>0.73486088379705405</v>
      </c>
      <c r="EL80" s="64">
        <v>3847</v>
      </c>
      <c r="EM80" s="56"/>
      <c r="EN80" s="52">
        <v>7.34</v>
      </c>
      <c r="EO80" s="53">
        <v>2338</v>
      </c>
      <c r="EP80" s="134"/>
      <c r="EQ80" s="135">
        <v>4333</v>
      </c>
      <c r="ER80" s="53">
        <v>4832</v>
      </c>
      <c r="ES80" s="52">
        <v>15.1</v>
      </c>
      <c r="ET80" s="52">
        <v>21.7</v>
      </c>
      <c r="EU80" s="53">
        <v>6391</v>
      </c>
      <c r="EV80" s="141">
        <f t="shared" si="143"/>
        <v>0.37277698477136922</v>
      </c>
      <c r="EW80" s="142">
        <f t="shared" si="144"/>
        <v>1.3064725760332727</v>
      </c>
      <c r="EX80" s="142">
        <f t="shared" si="145"/>
        <v>5.2006734512486856</v>
      </c>
      <c r="EY80" s="118">
        <f t="shared" si="110"/>
        <v>0.86677890854144757</v>
      </c>
      <c r="EZ80" s="143">
        <f t="shared" si="146"/>
        <v>26138.584765975895</v>
      </c>
      <c r="FA80" s="144">
        <f t="shared" si="147"/>
        <v>0.65590003894519588</v>
      </c>
      <c r="FB80" s="145">
        <f t="shared" si="148"/>
        <v>22379.742541923177</v>
      </c>
      <c r="FC80" s="146">
        <f t="shared" si="149"/>
        <v>0.76084288052373161</v>
      </c>
      <c r="FD80" s="64">
        <v>3846</v>
      </c>
      <c r="FE80" s="56"/>
      <c r="FF80" s="52">
        <v>7.41</v>
      </c>
      <c r="FG80" s="53">
        <v>2464</v>
      </c>
      <c r="FH80" s="134"/>
      <c r="FI80" s="135">
        <v>4322</v>
      </c>
      <c r="FJ80" s="53">
        <v>5754</v>
      </c>
      <c r="FK80" s="52">
        <v>16.100000000000001</v>
      </c>
      <c r="FL80" s="52">
        <v>11.9</v>
      </c>
      <c r="FM80" s="53">
        <v>6471</v>
      </c>
      <c r="FN80" s="141">
        <f t="shared" si="150"/>
        <v>0.38852622838056422</v>
      </c>
      <c r="FO80" s="142">
        <f t="shared" si="151"/>
        <v>1.3068122724908997</v>
      </c>
      <c r="FP80" s="142">
        <f t="shared" si="152"/>
        <v>5.1993215735644522</v>
      </c>
      <c r="FQ80" s="118">
        <f t="shared" si="111"/>
        <v>0.86655359559407541</v>
      </c>
      <c r="FR80" s="143">
        <f t="shared" si="153"/>
        <v>26131.790228734935</v>
      </c>
      <c r="FS80" s="144">
        <f t="shared" si="154"/>
        <v>0.63735572966679332</v>
      </c>
      <c r="FT80" s="145">
        <f t="shared" si="155"/>
        <v>22373.925088701984</v>
      </c>
      <c r="FU80" s="146">
        <f t="shared" si="156"/>
        <v>0.74795417348608839</v>
      </c>
      <c r="FV80" s="64">
        <v>3846</v>
      </c>
      <c r="FW80" s="73"/>
      <c r="FX80" s="52">
        <v>7.82</v>
      </c>
      <c r="FY80" s="53">
        <v>2378</v>
      </c>
      <c r="FZ80" s="134"/>
      <c r="GA80" s="135">
        <v>4284</v>
      </c>
      <c r="GB80" s="53">
        <v>5668</v>
      </c>
      <c r="GC80" s="52">
        <v>15.8</v>
      </c>
      <c r="GD80" s="52">
        <v>33.1</v>
      </c>
      <c r="GE80" s="53">
        <v>6022</v>
      </c>
      <c r="GF80" s="141">
        <f t="shared" si="157"/>
        <v>0.35452721122411501</v>
      </c>
      <c r="GG80" s="142">
        <f t="shared" si="158"/>
        <v>1.3068122724908997</v>
      </c>
      <c r="GH80" s="142">
        <f t="shared" si="159"/>
        <v>5.1993215735644522</v>
      </c>
      <c r="GI80" s="118">
        <f t="shared" si="112"/>
        <v>0.86655359559407541</v>
      </c>
      <c r="GJ80" s="143">
        <f t="shared" si="160"/>
        <v>26131.790228734935</v>
      </c>
      <c r="GK80" s="144">
        <f t="shared" si="161"/>
        <v>0.65001295663459202</v>
      </c>
      <c r="GL80" s="145">
        <f t="shared" si="162"/>
        <v>22373.925088701984</v>
      </c>
      <c r="GM80" s="146">
        <f t="shared" si="163"/>
        <v>0.75675122749590829</v>
      </c>
      <c r="GN80" s="166">
        <v>2413</v>
      </c>
      <c r="GO80" s="97">
        <f t="shared" si="113"/>
        <v>2435.3065984566028</v>
      </c>
      <c r="GP80" s="53"/>
      <c r="GQ80" s="53"/>
      <c r="GR80" s="102">
        <f t="shared" si="114"/>
        <v>1</v>
      </c>
      <c r="GS80" s="53"/>
      <c r="GT80" s="102">
        <f t="shared" si="115"/>
        <v>1</v>
      </c>
      <c r="GU80" s="53"/>
      <c r="GV80" s="102"/>
      <c r="GW80" s="170"/>
      <c r="GX80" s="102"/>
      <c r="GY80" s="170"/>
      <c r="GZ80" s="102"/>
      <c r="HA80" s="102"/>
      <c r="HB80" s="102"/>
      <c r="HC80" s="102"/>
      <c r="HD80" s="102"/>
      <c r="HE80" s="177"/>
      <c r="HF80" s="178"/>
      <c r="HG80" s="102"/>
      <c r="HH80" s="177"/>
      <c r="HI80" s="64">
        <v>3422</v>
      </c>
      <c r="HJ80" s="53">
        <v>3810</v>
      </c>
      <c r="HK80" s="53">
        <v>4478</v>
      </c>
      <c r="HL80" s="77">
        <f t="shared" si="167"/>
        <v>480</v>
      </c>
      <c r="HM80" s="77">
        <f t="shared" si="164"/>
        <v>9786.48</v>
      </c>
      <c r="HN80" s="52"/>
      <c r="HO80" s="183"/>
      <c r="HP80" s="53">
        <v>994</v>
      </c>
      <c r="HQ80" s="186"/>
      <c r="HR80" s="186"/>
      <c r="HS80" s="186"/>
      <c r="HT80" s="53">
        <v>3594</v>
      </c>
      <c r="HU80" s="153">
        <v>2976</v>
      </c>
      <c r="HV80" s="186"/>
      <c r="HW80" s="186"/>
      <c r="HX80" s="186"/>
      <c r="HY80" s="186"/>
      <c r="HZ80" s="189">
        <v>97</v>
      </c>
      <c r="IA80" s="128"/>
      <c r="IB80" s="190">
        <v>129</v>
      </c>
      <c r="IC80" s="191"/>
      <c r="ID80" s="191" t="s">
        <v>124</v>
      </c>
      <c r="IE80" s="192" t="s">
        <v>124</v>
      </c>
      <c r="IF80" s="192" t="s">
        <v>124</v>
      </c>
      <c r="IG80" s="192" t="s">
        <v>124</v>
      </c>
      <c r="IH80" s="97">
        <f t="shared" si="165"/>
        <v>33597.958000000006</v>
      </c>
      <c r="II80" s="97">
        <f t="shared" si="168"/>
        <v>2840.8000830679775</v>
      </c>
      <c r="IJ80" s="202">
        <f t="shared" si="169"/>
        <v>1.4078558355624384</v>
      </c>
      <c r="IK80" s="202">
        <f t="shared" si="175"/>
        <v>2.0178202990031844</v>
      </c>
      <c r="IL80" s="202">
        <f t="shared" si="116"/>
        <v>0.63358013198434726</v>
      </c>
      <c r="IM80" s="203"/>
      <c r="IN80" s="204">
        <f t="shared" si="117"/>
        <v>0.94653957728968086</v>
      </c>
      <c r="IO80" s="186"/>
      <c r="IP80" s="186"/>
      <c r="IQ80" s="153">
        <v>1188</v>
      </c>
      <c r="IR80" s="153"/>
      <c r="IS80" s="128"/>
      <c r="IT80" s="128"/>
      <c r="IU80" s="128"/>
      <c r="IV80" s="128"/>
      <c r="IW80" s="189"/>
      <c r="IX80" s="189">
        <v>0.87</v>
      </c>
      <c r="IY80" s="48"/>
      <c r="IZ80" s="52">
        <v>151</v>
      </c>
      <c r="JA80" s="128"/>
      <c r="JB80" s="128"/>
      <c r="JC80" s="128"/>
      <c r="JD80" s="97">
        <f t="shared" si="118"/>
        <v>1801.614</v>
      </c>
      <c r="JE80" s="210">
        <f t="shared" si="119"/>
        <v>0.80194758699699265</v>
      </c>
      <c r="JF80" s="210">
        <f t="shared" si="120"/>
        <v>0.16085839285714287</v>
      </c>
      <c r="JG80" s="210">
        <f t="shared" si="121"/>
        <v>-1.8842316015563874E-2</v>
      </c>
      <c r="JH80" s="203"/>
      <c r="JI80" s="203">
        <f t="shared" si="122"/>
        <v>-0.17054263565891481</v>
      </c>
      <c r="JJ80" s="212">
        <f t="shared" si="166"/>
        <v>2.469151880188833</v>
      </c>
      <c r="JK80" s="203">
        <f t="shared" si="123"/>
        <v>0.98455400981996721</v>
      </c>
      <c r="JL80" s="53">
        <v>16183</v>
      </c>
      <c r="JM80" s="213"/>
      <c r="JN80" s="214">
        <v>33</v>
      </c>
      <c r="JO80" s="213">
        <v>3.35</v>
      </c>
      <c r="JP80" s="213">
        <v>2.31</v>
      </c>
      <c r="JQ80" s="213">
        <v>0.66</v>
      </c>
      <c r="JR80" s="214">
        <v>170</v>
      </c>
      <c r="JS80" s="213">
        <v>0.4</v>
      </c>
      <c r="JT80" s="222"/>
    </row>
    <row r="81" spans="1:280" s="25" customFormat="1" ht="15" customHeight="1">
      <c r="A81" s="50">
        <v>43498</v>
      </c>
      <c r="B81" s="51">
        <v>240</v>
      </c>
      <c r="C81" s="52">
        <v>240</v>
      </c>
      <c r="D81" s="53">
        <v>33089</v>
      </c>
      <c r="E81" s="48">
        <v>5.15</v>
      </c>
      <c r="F81" s="53">
        <v>549</v>
      </c>
      <c r="G81" s="52">
        <v>15.1</v>
      </c>
      <c r="H81" s="52">
        <v>19.2</v>
      </c>
      <c r="I81" s="61">
        <v>37.9</v>
      </c>
      <c r="J81" s="64"/>
      <c r="K81" s="53">
        <v>1161</v>
      </c>
      <c r="L81" s="48">
        <v>6.46</v>
      </c>
      <c r="M81" s="53"/>
      <c r="N81" s="53">
        <v>2888</v>
      </c>
      <c r="O81" s="65">
        <v>3.28</v>
      </c>
      <c r="P81" s="65">
        <v>1.82</v>
      </c>
      <c r="Q81" s="74">
        <v>48.6</v>
      </c>
      <c r="R81" s="70">
        <v>19.100000000000001</v>
      </c>
      <c r="S81" s="64">
        <v>7372</v>
      </c>
      <c r="T81" s="53">
        <v>7597</v>
      </c>
      <c r="U81" s="52">
        <v>2.59</v>
      </c>
      <c r="V81" s="52">
        <v>26.6</v>
      </c>
      <c r="W81" s="52">
        <v>9.9700000000000006</v>
      </c>
      <c r="X81" s="52">
        <v>7.02</v>
      </c>
      <c r="Y81" s="53">
        <v>34</v>
      </c>
      <c r="Z81" s="53">
        <v>15979</v>
      </c>
      <c r="AA81" s="52"/>
      <c r="AB81" s="52"/>
      <c r="AC81" s="77">
        <f t="shared" si="124"/>
        <v>7406</v>
      </c>
      <c r="AD81" s="52"/>
      <c r="AE81" s="52"/>
      <c r="AF81" s="52"/>
      <c r="AG81" s="52"/>
      <c r="AH81" s="61"/>
      <c r="AI81" s="79"/>
      <c r="AJ81" s="52"/>
      <c r="AK81" s="52"/>
      <c r="AL81" s="48">
        <v>8.42</v>
      </c>
      <c r="AM81" s="53">
        <v>138872</v>
      </c>
      <c r="AN81" s="52">
        <v>3.39</v>
      </c>
      <c r="AO81" s="52">
        <v>0.7</v>
      </c>
      <c r="AP81" s="53">
        <v>2538</v>
      </c>
      <c r="AQ81" s="83"/>
      <c r="AR81" s="86">
        <f t="shared" si="125"/>
        <v>13537</v>
      </c>
      <c r="AS81" s="53"/>
      <c r="AT81" s="87">
        <v>13537</v>
      </c>
      <c r="AU81" s="53">
        <f t="shared" si="92"/>
        <v>13291</v>
      </c>
      <c r="AV81" s="53">
        <v>3</v>
      </c>
      <c r="AW81" s="53">
        <v>240</v>
      </c>
      <c r="AX81" s="53">
        <v>3</v>
      </c>
      <c r="AY81" s="95">
        <v>0</v>
      </c>
      <c r="AZ81" s="96">
        <v>4.93</v>
      </c>
      <c r="BA81" s="53">
        <v>4478</v>
      </c>
      <c r="BB81" s="52">
        <v>62</v>
      </c>
      <c r="BC81" s="53">
        <v>12146</v>
      </c>
      <c r="BD81" s="97">
        <f t="shared" si="94"/>
        <v>8553.0085999999992</v>
      </c>
      <c r="BE81" s="102">
        <f t="shared" si="95"/>
        <v>0.704183154948131</v>
      </c>
      <c r="BF81" s="53">
        <v>5000</v>
      </c>
      <c r="BG81" s="97">
        <f t="shared" si="96"/>
        <v>5335</v>
      </c>
      <c r="BH81" s="102">
        <f t="shared" si="97"/>
        <v>0.43923925572204842</v>
      </c>
      <c r="BI81" s="53">
        <v>366</v>
      </c>
      <c r="BJ81" s="97">
        <f t="shared" si="98"/>
        <v>719.92200000000003</v>
      </c>
      <c r="BK81" s="102">
        <f t="shared" si="99"/>
        <v>5.9272353038037219E-2</v>
      </c>
      <c r="BL81" s="103">
        <v>709</v>
      </c>
      <c r="BM81" s="97">
        <f t="shared" si="100"/>
        <v>1024.5050000000001</v>
      </c>
      <c r="BN81" s="102">
        <f t="shared" si="101"/>
        <v>8.4349168450518694E-2</v>
      </c>
      <c r="BO81" s="53">
        <v>706</v>
      </c>
      <c r="BP81" s="97">
        <f t="shared" si="102"/>
        <v>1452.9479999999999</v>
      </c>
      <c r="BQ81" s="102">
        <f t="shared" si="103"/>
        <v>0.11962357977935122</v>
      </c>
      <c r="BR81" s="53">
        <v>12.4</v>
      </c>
      <c r="BS81" s="105">
        <f t="shared" si="104"/>
        <v>20.633600000000001</v>
      </c>
      <c r="BT81" s="102">
        <f t="shared" si="105"/>
        <v>1.0209122344804874E-3</v>
      </c>
      <c r="BU81" s="52">
        <v>5.33</v>
      </c>
      <c r="BV81" s="48">
        <v>6.74</v>
      </c>
      <c r="BW81" s="61">
        <v>150</v>
      </c>
      <c r="BX81" s="117">
        <f t="shared" si="126"/>
        <v>161432.486</v>
      </c>
      <c r="BY81" s="118">
        <f t="shared" si="127"/>
        <v>1.0762165733333333</v>
      </c>
      <c r="BZ81" s="120">
        <v>36.1</v>
      </c>
      <c r="CA81" s="51"/>
      <c r="CB81" s="52">
        <v>7.63</v>
      </c>
      <c r="CC81" s="129">
        <v>7895</v>
      </c>
      <c r="CD81" s="77">
        <f t="shared" si="128"/>
        <v>8232.9946049580885</v>
      </c>
      <c r="CE81" s="77">
        <f t="shared" si="106"/>
        <v>22428</v>
      </c>
      <c r="CF81" s="77">
        <f t="shared" si="129"/>
        <v>13291</v>
      </c>
      <c r="CG81" s="77">
        <f t="shared" si="130"/>
        <v>553.79166666666663</v>
      </c>
      <c r="CH81" s="77">
        <f t="shared" si="107"/>
        <v>9137</v>
      </c>
      <c r="CI81" s="130">
        <f t="shared" si="131"/>
        <v>380.70833333333331</v>
      </c>
      <c r="CJ81" s="64">
        <v>3748</v>
      </c>
      <c r="CK81" s="56"/>
      <c r="CL81" s="52">
        <v>7.52</v>
      </c>
      <c r="CM81" s="53">
        <v>2387</v>
      </c>
      <c r="CN81" s="134"/>
      <c r="CO81" s="135">
        <v>4834</v>
      </c>
      <c r="CP81" s="53">
        <v>5810</v>
      </c>
      <c r="CQ81" s="52">
        <v>15.4</v>
      </c>
      <c r="CR81" s="52">
        <v>27.1</v>
      </c>
      <c r="CS81" s="53">
        <v>4322</v>
      </c>
      <c r="CT81" s="141">
        <f t="shared" si="176"/>
        <v>0.19725443208695634</v>
      </c>
      <c r="CU81" s="142">
        <f t="shared" si="132"/>
        <v>1.3409818569903948</v>
      </c>
      <c r="CV81" s="142">
        <f t="shared" si="133"/>
        <v>6.1395272143619009</v>
      </c>
      <c r="CW81" s="118">
        <f t="shared" si="134"/>
        <v>1.0232545357269835</v>
      </c>
      <c r="CX81" s="143">
        <f t="shared" si="177"/>
        <v>30857.263779382913</v>
      </c>
      <c r="CY81" s="144">
        <f t="shared" si="178"/>
        <v>0.71006904358196754</v>
      </c>
      <c r="CZ81" s="145">
        <f t="shared" si="179"/>
        <v>26977.392434813621</v>
      </c>
      <c r="DA81" s="146">
        <f t="shared" si="180"/>
        <v>0.80347439486250616</v>
      </c>
      <c r="DB81" s="64">
        <v>3758</v>
      </c>
      <c r="DC81" s="152"/>
      <c r="DD81" s="48">
        <v>7.96</v>
      </c>
      <c r="DE81" s="53">
        <v>2278</v>
      </c>
      <c r="DF81" s="153"/>
      <c r="DG81" s="53">
        <v>5133</v>
      </c>
      <c r="DH81" s="53">
        <v>6020</v>
      </c>
      <c r="DI81" s="52">
        <v>16.399999999999999</v>
      </c>
      <c r="DJ81" s="52">
        <v>26.6</v>
      </c>
      <c r="DK81" s="53">
        <v>5424</v>
      </c>
      <c r="DL81" s="141">
        <f t="shared" si="135"/>
        <v>0.24237149000585528</v>
      </c>
      <c r="DM81" s="142">
        <f t="shared" si="136"/>
        <v>1.3374135178286322</v>
      </c>
      <c r="DN81" s="142">
        <f t="shared" si="137"/>
        <v>6.1559080233650016</v>
      </c>
      <c r="DO81" s="118">
        <f t="shared" si="108"/>
        <v>1.0259846705608335</v>
      </c>
      <c r="DP81" s="143">
        <f t="shared" si="138"/>
        <v>30939.593725432496</v>
      </c>
      <c r="DQ81" s="144">
        <f t="shared" si="139"/>
        <v>0.72330845466264015</v>
      </c>
      <c r="DR81" s="145">
        <f t="shared" si="140"/>
        <v>27049.370536293922</v>
      </c>
      <c r="DS81" s="146">
        <f t="shared" si="141"/>
        <v>0.81244854273011691</v>
      </c>
      <c r="DT81" s="53">
        <v>3736</v>
      </c>
      <c r="DU81" s="74"/>
      <c r="DV81" s="157">
        <v>7.43</v>
      </c>
      <c r="DW81" s="153">
        <v>2437</v>
      </c>
      <c r="DX81" s="53"/>
      <c r="DY81" s="153">
        <v>4662</v>
      </c>
      <c r="DZ81" s="153">
        <v>6154</v>
      </c>
      <c r="EA81" s="152">
        <v>16.399999999999999</v>
      </c>
      <c r="EB81" s="128">
        <v>30.2</v>
      </c>
      <c r="EC81" s="53">
        <v>8213</v>
      </c>
      <c r="ED81" s="141">
        <f t="shared" si="170"/>
        <v>0.37928614861227489</v>
      </c>
      <c r="EE81" s="142">
        <f t="shared" si="142"/>
        <v>1.3452890792291221</v>
      </c>
      <c r="EF81" s="142">
        <f t="shared" si="181"/>
        <v>6.1198702435581813</v>
      </c>
      <c r="EG81" s="118">
        <f t="shared" si="109"/>
        <v>1.0199783739263635</v>
      </c>
      <c r="EH81" s="143">
        <f t="shared" si="171"/>
        <v>30758.467844123421</v>
      </c>
      <c r="EI81" s="144">
        <f t="shared" si="172"/>
        <v>0.70399591923303517</v>
      </c>
      <c r="EJ81" s="145">
        <f t="shared" si="173"/>
        <v>26891.018713037272</v>
      </c>
      <c r="EK81" s="146">
        <f t="shared" si="174"/>
        <v>0.79935781327185906</v>
      </c>
      <c r="EL81" s="64">
        <v>3737</v>
      </c>
      <c r="EM81" s="56"/>
      <c r="EN81" s="52">
        <v>7.98</v>
      </c>
      <c r="EO81" s="53">
        <v>2403</v>
      </c>
      <c r="EP81" s="134"/>
      <c r="EQ81" s="135">
        <v>4576</v>
      </c>
      <c r="ER81" s="53">
        <v>4750</v>
      </c>
      <c r="ES81" s="52">
        <v>16.100000000000001</v>
      </c>
      <c r="ET81" s="52">
        <v>32.6</v>
      </c>
      <c r="EU81" s="53">
        <v>6679</v>
      </c>
      <c r="EV81" s="141">
        <f t="shared" si="143"/>
        <v>0.30656332143340564</v>
      </c>
      <c r="EW81" s="142">
        <f t="shared" si="144"/>
        <v>1.3449290875033448</v>
      </c>
      <c r="EX81" s="142">
        <f t="shared" si="145"/>
        <v>6.1215083244584907</v>
      </c>
      <c r="EY81" s="118">
        <f t="shared" si="110"/>
        <v>1.0202513874097485</v>
      </c>
      <c r="EZ81" s="143">
        <f t="shared" si="146"/>
        <v>30766.700838728375</v>
      </c>
      <c r="FA81" s="144">
        <f t="shared" si="147"/>
        <v>0.70812564379030918</v>
      </c>
      <c r="FB81" s="145">
        <f t="shared" si="148"/>
        <v>26898.216523185303</v>
      </c>
      <c r="FC81" s="146">
        <f t="shared" si="149"/>
        <v>0.80215708875349911</v>
      </c>
      <c r="FD81" s="64">
        <v>3724</v>
      </c>
      <c r="FE81" s="56"/>
      <c r="FF81" s="52">
        <v>7.44</v>
      </c>
      <c r="FG81" s="53">
        <v>2401</v>
      </c>
      <c r="FH81" s="134"/>
      <c r="FI81" s="135">
        <v>4645</v>
      </c>
      <c r="FJ81" s="53">
        <v>5810</v>
      </c>
      <c r="FK81" s="52">
        <v>17</v>
      </c>
      <c r="FL81" s="52">
        <v>26.7</v>
      </c>
      <c r="FM81" s="53">
        <v>6302</v>
      </c>
      <c r="FN81" s="141">
        <f t="shared" si="150"/>
        <v>0.29016940084231552</v>
      </c>
      <c r="FO81" s="142">
        <f t="shared" si="151"/>
        <v>1.3496240601503759</v>
      </c>
      <c r="FP81" s="142">
        <f t="shared" si="152"/>
        <v>6.1002132727544609</v>
      </c>
      <c r="FQ81" s="118">
        <f t="shared" si="111"/>
        <v>1.0167022121257434</v>
      </c>
      <c r="FR81" s="143">
        <f t="shared" si="153"/>
        <v>30659.671908863922</v>
      </c>
      <c r="FS81" s="144">
        <f t="shared" si="154"/>
        <v>0.70836856876426646</v>
      </c>
      <c r="FT81" s="145">
        <f t="shared" si="155"/>
        <v>26804.644991260924</v>
      </c>
      <c r="FU81" s="146">
        <f t="shared" si="156"/>
        <v>0.80232175201712497</v>
      </c>
      <c r="FV81" s="64">
        <v>3725</v>
      </c>
      <c r="FW81" s="73"/>
      <c r="FX81" s="52">
        <v>7.96</v>
      </c>
      <c r="FY81" s="53">
        <v>2401</v>
      </c>
      <c r="FZ81" s="134"/>
      <c r="GA81" s="135">
        <v>4170</v>
      </c>
      <c r="GB81" s="53">
        <v>5956</v>
      </c>
      <c r="GC81" s="52">
        <v>16.8</v>
      </c>
      <c r="GD81" s="52">
        <v>26.2</v>
      </c>
      <c r="GE81" s="53">
        <v>5743</v>
      </c>
      <c r="GF81" s="141">
        <f t="shared" si="157"/>
        <v>0.26435980670013542</v>
      </c>
      <c r="GG81" s="142">
        <f t="shared" si="158"/>
        <v>1.349261744966443</v>
      </c>
      <c r="GH81" s="142">
        <f t="shared" si="159"/>
        <v>6.1018513536547712</v>
      </c>
      <c r="GI81" s="118">
        <f t="shared" si="112"/>
        <v>1.0169752256091285</v>
      </c>
      <c r="GJ81" s="143">
        <f t="shared" si="160"/>
        <v>30667.90490346888</v>
      </c>
      <c r="GK81" s="144">
        <f t="shared" si="161"/>
        <v>0.70836856876426646</v>
      </c>
      <c r="GL81" s="145">
        <f t="shared" si="162"/>
        <v>26811.842801408951</v>
      </c>
      <c r="GM81" s="146">
        <f t="shared" si="163"/>
        <v>0.80232175201712497</v>
      </c>
      <c r="GN81" s="166">
        <v>2541</v>
      </c>
      <c r="GO81" s="97">
        <f t="shared" si="113"/>
        <v>2384.3807740324596</v>
      </c>
      <c r="GP81" s="53"/>
      <c r="GQ81" s="53"/>
      <c r="GR81" s="102">
        <f t="shared" si="114"/>
        <v>1</v>
      </c>
      <c r="GS81" s="53"/>
      <c r="GT81" s="102">
        <f t="shared" si="115"/>
        <v>1</v>
      </c>
      <c r="GU81" s="53"/>
      <c r="GV81" s="102"/>
      <c r="GW81" s="170"/>
      <c r="GX81" s="102"/>
      <c r="GY81" s="170"/>
      <c r="GZ81" s="102"/>
      <c r="HA81" s="102"/>
      <c r="HB81" s="102"/>
      <c r="HC81" s="102"/>
      <c r="HD81" s="102"/>
      <c r="HE81" s="177"/>
      <c r="HF81" s="178"/>
      <c r="HG81" s="102"/>
      <c r="HH81" s="177"/>
      <c r="HI81" s="64">
        <v>6912</v>
      </c>
      <c r="HJ81" s="53">
        <v>5344</v>
      </c>
      <c r="HK81" s="53">
        <v>7412</v>
      </c>
      <c r="HL81" s="77">
        <f t="shared" si="167"/>
        <v>486</v>
      </c>
      <c r="HM81" s="77">
        <f t="shared" si="164"/>
        <v>10929.276</v>
      </c>
      <c r="HN81" s="52"/>
      <c r="HO81" s="183"/>
      <c r="HP81" s="53">
        <v>2399</v>
      </c>
      <c r="HQ81" s="186"/>
      <c r="HR81" s="186"/>
      <c r="HS81" s="186"/>
      <c r="HT81" s="53">
        <v>3390</v>
      </c>
      <c r="HU81" s="153">
        <v>2376</v>
      </c>
      <c r="HV81" s="186"/>
      <c r="HW81" s="186"/>
      <c r="HX81" s="186"/>
      <c r="HY81" s="186"/>
      <c r="HZ81" s="189">
        <v>97</v>
      </c>
      <c r="IA81" s="128"/>
      <c r="IB81" s="190">
        <v>147</v>
      </c>
      <c r="IC81" s="191"/>
      <c r="ID81" s="191">
        <v>300</v>
      </c>
      <c r="IE81" s="192">
        <v>3.34</v>
      </c>
      <c r="IF81" s="192">
        <v>2.77</v>
      </c>
      <c r="IG81" s="192">
        <v>0.81</v>
      </c>
      <c r="IH81" s="97">
        <f t="shared" si="165"/>
        <v>34938.344999999994</v>
      </c>
      <c r="II81" s="97">
        <f t="shared" si="168"/>
        <v>3059.1214239851606</v>
      </c>
      <c r="IJ81" s="202">
        <f t="shared" si="169"/>
        <v>1.4516948537417436</v>
      </c>
      <c r="IK81" s="202">
        <f t="shared" si="175"/>
        <v>2.1072757929121777</v>
      </c>
      <c r="IL81" s="202">
        <f t="shared" si="116"/>
        <v>0.71729810397836891</v>
      </c>
      <c r="IM81" s="203"/>
      <c r="IN81" s="204">
        <f t="shared" si="117"/>
        <v>0.94214876033057848</v>
      </c>
      <c r="IO81" s="186"/>
      <c r="IP81" s="186"/>
      <c r="IQ81" s="153">
        <v>1498</v>
      </c>
      <c r="IR81" s="153"/>
      <c r="IS81" s="128"/>
      <c r="IT81" s="128"/>
      <c r="IU81" s="128"/>
      <c r="IV81" s="128"/>
      <c r="IW81" s="189">
        <v>0.48</v>
      </c>
      <c r="IX81" s="208"/>
      <c r="IY81" s="48"/>
      <c r="IZ81" s="52">
        <v>143</v>
      </c>
      <c r="JA81" s="128">
        <v>4.1100000000000003</v>
      </c>
      <c r="JB81" s="128">
        <v>5.07</v>
      </c>
      <c r="JC81" s="128">
        <v>185</v>
      </c>
      <c r="JD81" s="97">
        <f t="shared" si="118"/>
        <v>1989.9390000000001</v>
      </c>
      <c r="JE81" s="210">
        <f t="shared" si="119"/>
        <v>0.82736204476619635</v>
      </c>
      <c r="JF81" s="210">
        <f t="shared" si="120"/>
        <v>0.17767312499999999</v>
      </c>
      <c r="JG81" s="210">
        <f t="shared" si="121"/>
        <v>2.7196495736446558E-3</v>
      </c>
      <c r="JH81" s="203"/>
      <c r="JI81" s="203">
        <f t="shared" si="122"/>
        <v>2.7210884353741527E-2</v>
      </c>
      <c r="JJ81" s="212">
        <f t="shared" si="166"/>
        <v>2.469151880188833</v>
      </c>
      <c r="JK81" s="203">
        <f t="shared" si="123"/>
        <v>0.9882265766507492</v>
      </c>
      <c r="JL81" s="53">
        <v>16192</v>
      </c>
      <c r="JM81" s="213"/>
      <c r="JN81" s="214">
        <v>9</v>
      </c>
      <c r="JO81" s="213"/>
      <c r="JP81" s="213">
        <v>3.1</v>
      </c>
      <c r="JQ81" s="213">
        <v>0.69</v>
      </c>
      <c r="JR81" s="214">
        <v>182</v>
      </c>
      <c r="JS81" s="213">
        <v>0.3</v>
      </c>
      <c r="JT81" s="222"/>
    </row>
    <row r="82" spans="1:280" s="25" customFormat="1" ht="15" customHeight="1">
      <c r="A82" s="50">
        <v>43499</v>
      </c>
      <c r="B82" s="57">
        <v>240</v>
      </c>
      <c r="C82" s="52">
        <v>240</v>
      </c>
      <c r="D82" s="58">
        <v>34503</v>
      </c>
      <c r="E82" s="59">
        <v>5.24</v>
      </c>
      <c r="F82" s="58">
        <v>568</v>
      </c>
      <c r="G82" s="60">
        <v>15.4</v>
      </c>
      <c r="H82" s="60">
        <v>15.2</v>
      </c>
      <c r="I82" s="66">
        <v>37.200000000000003</v>
      </c>
      <c r="J82" s="67"/>
      <c r="K82" s="58">
        <v>1199</v>
      </c>
      <c r="L82" s="59">
        <v>5.53</v>
      </c>
      <c r="M82" s="58">
        <v>8789</v>
      </c>
      <c r="N82" s="58">
        <v>3277</v>
      </c>
      <c r="O82" s="68">
        <v>4.0999999999999996</v>
      </c>
      <c r="P82" s="68">
        <v>2.72</v>
      </c>
      <c r="Q82" s="75">
        <v>50.1</v>
      </c>
      <c r="R82" s="76">
        <v>26</v>
      </c>
      <c r="S82" s="67">
        <v>8854</v>
      </c>
      <c r="T82" s="58">
        <v>6996</v>
      </c>
      <c r="U82" s="60">
        <v>3.27</v>
      </c>
      <c r="V82" s="60">
        <v>22.7</v>
      </c>
      <c r="W82" s="60">
        <v>10.7</v>
      </c>
      <c r="X82" s="60">
        <v>8.93</v>
      </c>
      <c r="Y82" s="58">
        <v>37</v>
      </c>
      <c r="Z82" s="58">
        <v>19880</v>
      </c>
      <c r="AA82" s="60">
        <v>3.18</v>
      </c>
      <c r="AB82" s="60"/>
      <c r="AC82" s="58">
        <f t="shared" si="124"/>
        <v>8891</v>
      </c>
      <c r="AD82" s="60"/>
      <c r="AE82" s="60"/>
      <c r="AF82" s="60"/>
      <c r="AG82" s="60"/>
      <c r="AH82" s="66"/>
      <c r="AI82" s="80"/>
      <c r="AJ82" s="60"/>
      <c r="AK82" s="60"/>
      <c r="AL82" s="59">
        <v>8.85</v>
      </c>
      <c r="AM82" s="58">
        <v>139794</v>
      </c>
      <c r="AN82" s="60">
        <v>2.36</v>
      </c>
      <c r="AO82" s="60">
        <v>0.46</v>
      </c>
      <c r="AP82" s="58">
        <v>2365</v>
      </c>
      <c r="AQ82" s="88"/>
      <c r="AR82" s="86">
        <f t="shared" si="125"/>
        <v>13380</v>
      </c>
      <c r="AS82" s="58"/>
      <c r="AT82" s="89">
        <v>13380</v>
      </c>
      <c r="AU82" s="58">
        <f t="shared" si="92"/>
        <v>13140</v>
      </c>
      <c r="AV82" s="58">
        <v>0</v>
      </c>
      <c r="AW82" s="58">
        <v>240</v>
      </c>
      <c r="AX82" s="58">
        <v>0</v>
      </c>
      <c r="AY82" s="98">
        <v>0</v>
      </c>
      <c r="AZ82" s="96">
        <v>4.93</v>
      </c>
      <c r="BA82" s="53">
        <v>4478</v>
      </c>
      <c r="BB82" s="52">
        <v>62</v>
      </c>
      <c r="BC82" s="58">
        <v>10492</v>
      </c>
      <c r="BD82" s="97" t="e">
        <f t="shared" si="94"/>
        <v>#VALUE!</v>
      </c>
      <c r="BE82" s="102" t="e">
        <f t="shared" si="95"/>
        <v>#VALUE!</v>
      </c>
      <c r="BF82" s="58">
        <v>4744</v>
      </c>
      <c r="BG82" s="97">
        <f t="shared" si="96"/>
        <v>5061.848</v>
      </c>
      <c r="BH82" s="102">
        <f t="shared" si="97"/>
        <v>0.48244834159359512</v>
      </c>
      <c r="BI82" s="58">
        <v>274</v>
      </c>
      <c r="BJ82" s="97">
        <f t="shared" si="98"/>
        <v>538.95799999999997</v>
      </c>
      <c r="BK82" s="102">
        <f t="shared" si="99"/>
        <v>5.1368471216164696E-2</v>
      </c>
      <c r="BL82" s="103">
        <v>566</v>
      </c>
      <c r="BM82" s="97">
        <f t="shared" si="100"/>
        <v>817.87</v>
      </c>
      <c r="BN82" s="102">
        <f t="shared" si="101"/>
        <v>7.7951772779260395E-2</v>
      </c>
      <c r="BO82" s="58">
        <v>678</v>
      </c>
      <c r="BP82" s="97">
        <f t="shared" si="102"/>
        <v>1395.3239999999998</v>
      </c>
      <c r="BQ82" s="102">
        <f t="shared" si="103"/>
        <v>0.13298932520015247</v>
      </c>
      <c r="BR82" s="58" t="s">
        <v>129</v>
      </c>
      <c r="BS82" s="105" t="e">
        <f t="shared" si="104"/>
        <v>#VALUE!</v>
      </c>
      <c r="BT82" s="102" t="e">
        <f t="shared" si="105"/>
        <v>#VALUE!</v>
      </c>
      <c r="BU82" s="60"/>
      <c r="BV82" s="59"/>
      <c r="BW82" s="66"/>
      <c r="BX82" s="117">
        <f t="shared" si="126"/>
        <v>137864.88</v>
      </c>
      <c r="BY82" s="118">
        <f t="shared" si="127"/>
        <v>0.91909920000000001</v>
      </c>
      <c r="BZ82" s="121">
        <v>37.4</v>
      </c>
      <c r="CA82" s="57"/>
      <c r="CB82" s="60">
        <v>6.74</v>
      </c>
      <c r="CC82" s="129">
        <v>7954</v>
      </c>
      <c r="CD82" s="77">
        <f t="shared" si="128"/>
        <v>7197.8370849119683</v>
      </c>
      <c r="CE82" s="77">
        <f t="shared" si="106"/>
        <v>22435</v>
      </c>
      <c r="CF82" s="77">
        <f t="shared" si="129"/>
        <v>13140</v>
      </c>
      <c r="CG82" s="77">
        <f t="shared" si="130"/>
        <v>547.5</v>
      </c>
      <c r="CH82" s="77">
        <f t="shared" si="107"/>
        <v>9295</v>
      </c>
      <c r="CI82" s="130">
        <f t="shared" si="131"/>
        <v>387.29166666666669</v>
      </c>
      <c r="CJ82" s="67">
        <v>3759</v>
      </c>
      <c r="CK82" s="136"/>
      <c r="CL82" s="60">
        <v>7.65</v>
      </c>
      <c r="CM82" s="58">
        <v>2620</v>
      </c>
      <c r="CN82" s="137"/>
      <c r="CO82" s="138">
        <v>4166</v>
      </c>
      <c r="CP82" s="58">
        <v>6721</v>
      </c>
      <c r="CQ82" s="60">
        <v>16.899999999999999</v>
      </c>
      <c r="CR82" s="60">
        <v>33.4</v>
      </c>
      <c r="CS82" s="58">
        <v>4198</v>
      </c>
      <c r="CT82" s="141">
        <f t="shared" si="176"/>
        <v>0.24395502911997741</v>
      </c>
      <c r="CU82" s="142">
        <f t="shared" si="132"/>
        <v>1.3370577281191807</v>
      </c>
      <c r="CV82" s="142">
        <f t="shared" si="133"/>
        <v>5.3833405495790068</v>
      </c>
      <c r="CW82" s="118">
        <f t="shared" si="134"/>
        <v>0.89722342492983442</v>
      </c>
      <c r="CX82" s="143">
        <f t="shared" si="177"/>
        <v>27056.669602184087</v>
      </c>
      <c r="CY82" s="144">
        <f t="shared" si="178"/>
        <v>0.63600176426721067</v>
      </c>
      <c r="CZ82" s="145">
        <f t="shared" si="179"/>
        <v>23099.35742901716</v>
      </c>
      <c r="DA82" s="146">
        <f t="shared" si="180"/>
        <v>0.75028593213877237</v>
      </c>
      <c r="DB82" s="67">
        <v>3744</v>
      </c>
      <c r="DC82" s="75"/>
      <c r="DD82" s="59">
        <v>7.69</v>
      </c>
      <c r="DE82" s="58">
        <v>1439</v>
      </c>
      <c r="DF82" s="58"/>
      <c r="DG82" s="58">
        <v>4411</v>
      </c>
      <c r="DH82" s="58">
        <v>6918</v>
      </c>
      <c r="DI82" s="60">
        <v>17.2</v>
      </c>
      <c r="DJ82" s="60">
        <v>34.1</v>
      </c>
      <c r="DK82" s="58">
        <v>5244</v>
      </c>
      <c r="DL82" s="141">
        <f t="shared" si="135"/>
        <v>0.24321594880860156</v>
      </c>
      <c r="DM82" s="142">
        <f t="shared" si="136"/>
        <v>1.3424145299145298</v>
      </c>
      <c r="DN82" s="142">
        <f t="shared" si="137"/>
        <v>5.3618587437147651</v>
      </c>
      <c r="DO82" s="118">
        <f t="shared" si="108"/>
        <v>0.89364312395246082</v>
      </c>
      <c r="DP82" s="143">
        <f t="shared" si="138"/>
        <v>26948.70204591041</v>
      </c>
      <c r="DQ82" s="144">
        <f t="shared" si="139"/>
        <v>0.80007883159561688</v>
      </c>
      <c r="DR82" s="145">
        <f t="shared" si="140"/>
        <v>23007.181222197458</v>
      </c>
      <c r="DS82" s="146">
        <f t="shared" si="141"/>
        <v>0.86284788410217306</v>
      </c>
      <c r="DT82" s="58">
        <v>3729</v>
      </c>
      <c r="DU82" s="75"/>
      <c r="DV82" s="59">
        <v>7.73</v>
      </c>
      <c r="DW82" s="58">
        <v>2609</v>
      </c>
      <c r="DX82" s="58"/>
      <c r="DY82" s="58">
        <v>4178</v>
      </c>
      <c r="DZ82" s="58">
        <v>6564</v>
      </c>
      <c r="EA82" s="75">
        <v>17.3</v>
      </c>
      <c r="EB82" s="60">
        <v>36.9</v>
      </c>
      <c r="EC82" s="58">
        <v>7925</v>
      </c>
      <c r="ED82" s="141">
        <f t="shared" si="170"/>
        <v>0.46313142263129853</v>
      </c>
      <c r="EE82" s="142">
        <f t="shared" si="142"/>
        <v>1.3478144274604451</v>
      </c>
      <c r="EF82" s="142">
        <f t="shared" si="181"/>
        <v>5.3403769378505235</v>
      </c>
      <c r="EG82" s="118">
        <f t="shared" si="109"/>
        <v>0.89006282297508721</v>
      </c>
      <c r="EH82" s="143">
        <f t="shared" si="171"/>
        <v>26840.734489636732</v>
      </c>
      <c r="EI82" s="144">
        <f t="shared" si="172"/>
        <v>0.63753000113479108</v>
      </c>
      <c r="EJ82" s="145">
        <f t="shared" si="173"/>
        <v>22915.005015377756</v>
      </c>
      <c r="EK82" s="146">
        <f t="shared" si="174"/>
        <v>0.75133434998093784</v>
      </c>
      <c r="EL82" s="67">
        <v>3743</v>
      </c>
      <c r="EM82" s="136"/>
      <c r="EN82" s="60">
        <v>7.7</v>
      </c>
      <c r="EO82" s="58">
        <v>2641</v>
      </c>
      <c r="EP82" s="137"/>
      <c r="EQ82" s="138">
        <v>4196</v>
      </c>
      <c r="ER82" s="58">
        <v>6652</v>
      </c>
      <c r="ES82" s="60">
        <v>17</v>
      </c>
      <c r="ET82" s="60">
        <v>37.5</v>
      </c>
      <c r="EU82" s="58">
        <v>6504</v>
      </c>
      <c r="EV82" s="141">
        <f t="shared" si="143"/>
        <v>0.38132668976530437</v>
      </c>
      <c r="EW82" s="142">
        <f t="shared" si="144"/>
        <v>1.3427731765963131</v>
      </c>
      <c r="EX82" s="142">
        <f t="shared" si="145"/>
        <v>5.360426623323816</v>
      </c>
      <c r="EY82" s="118">
        <f t="shared" si="110"/>
        <v>0.89340443722063601</v>
      </c>
      <c r="EZ82" s="143">
        <f t="shared" si="146"/>
        <v>26941.5042088255</v>
      </c>
      <c r="FA82" s="144">
        <f t="shared" si="147"/>
        <v>0.6330842211563753</v>
      </c>
      <c r="FB82" s="145">
        <f t="shared" si="148"/>
        <v>23001.036141742814</v>
      </c>
      <c r="FC82" s="146">
        <f t="shared" si="149"/>
        <v>0.74828440716736555</v>
      </c>
      <c r="FD82" s="67">
        <v>3730</v>
      </c>
      <c r="FE82" s="136"/>
      <c r="FF82" s="60">
        <v>7.74</v>
      </c>
      <c r="FG82" s="58">
        <v>2463</v>
      </c>
      <c r="FH82" s="137"/>
      <c r="FI82" s="138">
        <v>4253</v>
      </c>
      <c r="FJ82" s="58">
        <v>6426</v>
      </c>
      <c r="FK82" s="60">
        <v>17.600000000000001</v>
      </c>
      <c r="FL82" s="60">
        <v>36.1</v>
      </c>
      <c r="FM82" s="58">
        <v>6134</v>
      </c>
      <c r="FN82" s="141">
        <f t="shared" si="150"/>
        <v>0.34732008556072552</v>
      </c>
      <c r="FO82" s="142">
        <f t="shared" si="151"/>
        <v>1.3474530831099196</v>
      </c>
      <c r="FP82" s="142">
        <f t="shared" si="152"/>
        <v>5.3418090582414726</v>
      </c>
      <c r="FQ82" s="118">
        <f t="shared" si="111"/>
        <v>0.89030150970691213</v>
      </c>
      <c r="FR82" s="143">
        <f t="shared" si="153"/>
        <v>26847.932326721642</v>
      </c>
      <c r="FS82" s="144">
        <f t="shared" si="154"/>
        <v>0.65781387228631294</v>
      </c>
      <c r="FT82" s="145">
        <f t="shared" si="155"/>
        <v>22921.150095832403</v>
      </c>
      <c r="FU82" s="146">
        <f t="shared" si="156"/>
        <v>0.76524971406786124</v>
      </c>
      <c r="FV82" s="67">
        <v>3730</v>
      </c>
      <c r="FW82" s="160"/>
      <c r="FX82" s="60">
        <v>7.68</v>
      </c>
      <c r="FY82" s="58">
        <v>2617</v>
      </c>
      <c r="FZ82" s="137"/>
      <c r="GA82" s="138">
        <v>4152</v>
      </c>
      <c r="GB82" s="58">
        <v>6858</v>
      </c>
      <c r="GC82" s="60">
        <v>19.5</v>
      </c>
      <c r="GD82" s="60">
        <v>33.9</v>
      </c>
      <c r="GE82" s="58">
        <v>5794</v>
      </c>
      <c r="GF82" s="141">
        <f t="shared" si="157"/>
        <v>0.33909767530275914</v>
      </c>
      <c r="GG82" s="142">
        <f t="shared" si="158"/>
        <v>1.3474530831099196</v>
      </c>
      <c r="GH82" s="142">
        <f t="shared" si="159"/>
        <v>5.3418090582414726</v>
      </c>
      <c r="GI82" s="118">
        <f t="shared" si="112"/>
        <v>0.89030150970691213</v>
      </c>
      <c r="GJ82" s="143">
        <f t="shared" si="160"/>
        <v>26847.932326721642</v>
      </c>
      <c r="GK82" s="144">
        <f t="shared" si="161"/>
        <v>0.63641855614018716</v>
      </c>
      <c r="GL82" s="145">
        <f t="shared" si="162"/>
        <v>22921.150095832403</v>
      </c>
      <c r="GM82" s="146">
        <f t="shared" si="163"/>
        <v>0.75057186427754474</v>
      </c>
      <c r="GN82" s="167">
        <v>2541</v>
      </c>
      <c r="GO82" s="97">
        <f t="shared" si="113"/>
        <v>2397.9861823044353</v>
      </c>
      <c r="GP82" s="58"/>
      <c r="GQ82" s="58"/>
      <c r="GR82" s="102">
        <f t="shared" si="114"/>
        <v>1</v>
      </c>
      <c r="GS82" s="58"/>
      <c r="GT82" s="102">
        <f t="shared" si="115"/>
        <v>1</v>
      </c>
      <c r="GU82" s="58"/>
      <c r="GV82" s="102"/>
      <c r="GW82" s="170"/>
      <c r="GX82" s="102"/>
      <c r="GY82" s="170"/>
      <c r="GZ82" s="102"/>
      <c r="HA82" s="102"/>
      <c r="HB82" s="102"/>
      <c r="HC82" s="102"/>
      <c r="HD82" s="102"/>
      <c r="HE82" s="177"/>
      <c r="HF82" s="178"/>
      <c r="HG82" s="102"/>
      <c r="HH82" s="177"/>
      <c r="HI82" s="67">
        <v>5922</v>
      </c>
      <c r="HJ82" s="58">
        <v>5304</v>
      </c>
      <c r="HK82" s="58">
        <v>5808</v>
      </c>
      <c r="HL82" s="77">
        <f t="shared" si="167"/>
        <v>480</v>
      </c>
      <c r="HM82" s="77">
        <f t="shared" si="164"/>
        <v>10798.8</v>
      </c>
      <c r="HN82" s="60"/>
      <c r="HO82" s="60"/>
      <c r="HP82" s="58">
        <v>2399</v>
      </c>
      <c r="HQ82" s="136"/>
      <c r="HR82" s="136"/>
      <c r="HS82" s="136"/>
      <c r="HT82" s="58">
        <v>3178</v>
      </c>
      <c r="HU82" s="58">
        <v>3284</v>
      </c>
      <c r="HV82" s="136"/>
      <c r="HW82" s="136"/>
      <c r="HX82" s="136"/>
      <c r="HY82" s="136"/>
      <c r="HZ82" s="193"/>
      <c r="IA82" s="60">
        <v>95</v>
      </c>
      <c r="IB82" s="194">
        <v>154</v>
      </c>
      <c r="IC82" s="195"/>
      <c r="ID82" s="195"/>
      <c r="IE82" s="196"/>
      <c r="IF82" s="196"/>
      <c r="IG82" s="196"/>
      <c r="IH82" s="97">
        <f t="shared" si="165"/>
        <v>34540.259999999995</v>
      </c>
      <c r="II82" s="97">
        <f t="shared" si="168"/>
        <v>3089.5367965367964</v>
      </c>
      <c r="IJ82" s="202">
        <f t="shared" si="169"/>
        <v>1.4684287812041117</v>
      </c>
      <c r="IK82" s="202">
        <f t="shared" si="175"/>
        <v>2.1039745584415583</v>
      </c>
      <c r="IL82" s="202">
        <f t="shared" si="116"/>
        <v>0.76306819090446432</v>
      </c>
      <c r="IM82" s="205"/>
      <c r="IN82" s="204">
        <f t="shared" si="117"/>
        <v>0.93939393939393945</v>
      </c>
      <c r="IO82" s="136"/>
      <c r="IP82" s="136"/>
      <c r="IQ82" s="58">
        <v>1430</v>
      </c>
      <c r="IR82" s="58"/>
      <c r="IS82" s="60"/>
      <c r="IT82" s="60"/>
      <c r="IU82" s="60"/>
      <c r="IV82" s="60"/>
      <c r="IW82" s="193"/>
      <c r="IX82" s="193">
        <v>0.82</v>
      </c>
      <c r="IY82" s="59"/>
      <c r="IZ82" s="60">
        <v>131</v>
      </c>
      <c r="JA82" s="60"/>
      <c r="JB82" s="60"/>
      <c r="JC82" s="60"/>
      <c r="JD82" s="97">
        <f t="shared" si="118"/>
        <v>2060.52</v>
      </c>
      <c r="JE82" s="210">
        <f t="shared" si="119"/>
        <v>0.83707025411061287</v>
      </c>
      <c r="JF82" s="210">
        <f t="shared" si="120"/>
        <v>0.183975</v>
      </c>
      <c r="JG82" s="211">
        <f t="shared" si="121"/>
        <v>1.6377686240699938E-2</v>
      </c>
      <c r="JH82" s="205"/>
      <c r="JI82" s="205">
        <f t="shared" si="122"/>
        <v>0.14935064935064934</v>
      </c>
      <c r="JJ82" s="215">
        <f t="shared" si="166"/>
        <v>2.469151880188833</v>
      </c>
      <c r="JK82" s="205">
        <f t="shared" si="123"/>
        <v>0.98751429660693857</v>
      </c>
      <c r="JL82" s="58">
        <v>15547</v>
      </c>
      <c r="JM82" s="216">
        <v>8.7200000000000006</v>
      </c>
      <c r="JN82" s="217">
        <v>79</v>
      </c>
      <c r="JO82" s="216" t="s">
        <v>129</v>
      </c>
      <c r="JP82" s="216">
        <v>2.27</v>
      </c>
      <c r="JQ82" s="216">
        <v>0.67</v>
      </c>
      <c r="JR82" s="217">
        <v>112</v>
      </c>
      <c r="JS82" s="216">
        <v>0.28000000000000003</v>
      </c>
      <c r="JT82" s="223"/>
    </row>
    <row r="83" spans="1:280" s="25" customFormat="1" ht="15" customHeight="1">
      <c r="A83" s="50">
        <v>43500</v>
      </c>
      <c r="B83" s="51">
        <v>240</v>
      </c>
      <c r="C83" s="52">
        <v>240</v>
      </c>
      <c r="D83" s="53">
        <v>29713</v>
      </c>
      <c r="E83" s="48">
        <v>5.26</v>
      </c>
      <c r="F83" s="53">
        <v>532</v>
      </c>
      <c r="G83" s="52">
        <v>24.8</v>
      </c>
      <c r="H83" s="52">
        <v>28.6</v>
      </c>
      <c r="I83" s="61">
        <v>36.200000000000003</v>
      </c>
      <c r="J83" s="64"/>
      <c r="K83" s="53">
        <v>1475</v>
      </c>
      <c r="L83" s="48">
        <v>5.72</v>
      </c>
      <c r="M83" s="53">
        <v>8678</v>
      </c>
      <c r="N83" s="53">
        <v>2641</v>
      </c>
      <c r="O83" s="65">
        <v>4.3600000000000003</v>
      </c>
      <c r="P83" s="65">
        <v>2.83</v>
      </c>
      <c r="Q83" s="74">
        <v>44.4</v>
      </c>
      <c r="R83" s="70">
        <v>23.7</v>
      </c>
      <c r="S83" s="64">
        <v>8965</v>
      </c>
      <c r="T83" s="53">
        <v>7181</v>
      </c>
      <c r="U83" s="52">
        <v>3.5</v>
      </c>
      <c r="V83" s="52">
        <v>28</v>
      </c>
      <c r="W83" s="52">
        <v>10.8</v>
      </c>
      <c r="X83" s="52">
        <v>9.2200000000000006</v>
      </c>
      <c r="Y83" s="53">
        <v>28</v>
      </c>
      <c r="Z83" s="53">
        <v>12605</v>
      </c>
      <c r="AA83" s="52">
        <v>2.85</v>
      </c>
      <c r="AB83" s="52"/>
      <c r="AC83" s="77">
        <f t="shared" si="124"/>
        <v>8993</v>
      </c>
      <c r="AD83" s="52"/>
      <c r="AE83" s="52"/>
      <c r="AF83" s="52"/>
      <c r="AG83" s="52"/>
      <c r="AH83" s="61"/>
      <c r="AI83" s="79"/>
      <c r="AJ83" s="52"/>
      <c r="AK83" s="52"/>
      <c r="AL83" s="48">
        <v>8.5399999999999991</v>
      </c>
      <c r="AM83" s="53">
        <v>144820</v>
      </c>
      <c r="AN83" s="52">
        <v>14</v>
      </c>
      <c r="AO83" s="52">
        <v>1.32</v>
      </c>
      <c r="AP83" s="53">
        <v>2360</v>
      </c>
      <c r="AQ83" s="83"/>
      <c r="AR83" s="86">
        <f t="shared" si="125"/>
        <v>13374</v>
      </c>
      <c r="AS83" s="53"/>
      <c r="AT83" s="87">
        <v>13374</v>
      </c>
      <c r="AU83" s="53">
        <f t="shared" si="92"/>
        <v>13134</v>
      </c>
      <c r="AV83" s="53">
        <v>0</v>
      </c>
      <c r="AW83" s="53">
        <v>240</v>
      </c>
      <c r="AX83" s="53">
        <v>0</v>
      </c>
      <c r="AY83" s="95">
        <v>0</v>
      </c>
      <c r="AZ83" s="96">
        <v>4.93</v>
      </c>
      <c r="BA83" s="53">
        <v>4478</v>
      </c>
      <c r="BB83" s="52">
        <v>62</v>
      </c>
      <c r="BC83" s="53">
        <v>11702</v>
      </c>
      <c r="BD83" s="97">
        <f t="shared" si="94"/>
        <v>8383.0468000000001</v>
      </c>
      <c r="BE83" s="102">
        <f t="shared" si="95"/>
        <v>0.71637726884293285</v>
      </c>
      <c r="BF83" s="53">
        <v>5180</v>
      </c>
      <c r="BG83" s="97">
        <f t="shared" si="96"/>
        <v>5527.0599999999995</v>
      </c>
      <c r="BH83" s="102">
        <f t="shared" si="97"/>
        <v>0.47231755255511876</v>
      </c>
      <c r="BI83" s="53">
        <v>303</v>
      </c>
      <c r="BJ83" s="97">
        <f t="shared" si="98"/>
        <v>596.00099999999998</v>
      </c>
      <c r="BK83" s="102">
        <f t="shared" si="99"/>
        <v>5.0931550162365405E-2</v>
      </c>
      <c r="BL83" s="103">
        <v>561</v>
      </c>
      <c r="BM83" s="97">
        <f t="shared" si="100"/>
        <v>810.64499999999998</v>
      </c>
      <c r="BN83" s="102">
        <f t="shared" si="101"/>
        <v>6.9274055716971455E-2</v>
      </c>
      <c r="BO83" s="53">
        <v>696</v>
      </c>
      <c r="BP83" s="97">
        <f t="shared" si="102"/>
        <v>1432.3679999999999</v>
      </c>
      <c r="BQ83" s="102">
        <f t="shared" si="103"/>
        <v>0.12240369167663646</v>
      </c>
      <c r="BR83" s="53">
        <v>10.199999999999999</v>
      </c>
      <c r="BS83" s="105">
        <f t="shared" si="104"/>
        <v>16.972799999999999</v>
      </c>
      <c r="BT83" s="102">
        <f t="shared" si="105"/>
        <v>8.7164587250042726E-4</v>
      </c>
      <c r="BU83" s="52"/>
      <c r="BV83" s="48"/>
      <c r="BW83" s="61"/>
      <c r="BX83" s="117">
        <f t="shared" si="126"/>
        <v>153694.068</v>
      </c>
      <c r="BY83" s="118">
        <f t="shared" si="127"/>
        <v>1.0246271199999999</v>
      </c>
      <c r="BZ83" s="120">
        <v>39.4</v>
      </c>
      <c r="CA83" s="51"/>
      <c r="CB83" s="52">
        <v>6.7</v>
      </c>
      <c r="CC83" s="129">
        <v>8554</v>
      </c>
      <c r="CD83" s="77">
        <f t="shared" si="128"/>
        <v>7847.5953079178889</v>
      </c>
      <c r="CE83" s="77">
        <f t="shared" si="106"/>
        <v>22506</v>
      </c>
      <c r="CF83" s="77">
        <f t="shared" si="129"/>
        <v>13134</v>
      </c>
      <c r="CG83" s="77">
        <f t="shared" si="130"/>
        <v>547.25</v>
      </c>
      <c r="CH83" s="77">
        <f>CE83-AU83</f>
        <v>9372</v>
      </c>
      <c r="CI83" s="130">
        <f t="shared" si="131"/>
        <v>390.5</v>
      </c>
      <c r="CJ83" s="64">
        <v>3743</v>
      </c>
      <c r="CK83" s="56"/>
      <c r="CL83" s="52">
        <v>8.02</v>
      </c>
      <c r="CM83" s="53">
        <v>2855</v>
      </c>
      <c r="CN83" s="134"/>
      <c r="CO83" s="135">
        <v>4373</v>
      </c>
      <c r="CP83" s="53">
        <v>7142</v>
      </c>
      <c r="CQ83" s="52">
        <v>14.2</v>
      </c>
      <c r="CR83" s="52">
        <v>29.7</v>
      </c>
      <c r="CS83" s="53">
        <v>4142</v>
      </c>
      <c r="CT83" s="141">
        <f t="shared" si="176"/>
        <v>0.22164804405768457</v>
      </c>
      <c r="CU83" s="142">
        <f t="shared" si="132"/>
        <v>1.3427731765963131</v>
      </c>
      <c r="CV83" s="142">
        <f t="shared" si="133"/>
        <v>5.84431938669651</v>
      </c>
      <c r="CW83" s="118">
        <f t="shared" si="134"/>
        <v>0.97405323111608499</v>
      </c>
      <c r="CX83" s="143">
        <f t="shared" si="177"/>
        <v>29373.549237536659</v>
      </c>
      <c r="CY83" s="144">
        <f t="shared" si="178"/>
        <v>0.63619428780693799</v>
      </c>
      <c r="CZ83" s="145">
        <f t="shared" si="179"/>
        <v>25561.045788856307</v>
      </c>
      <c r="DA83" s="146">
        <f t="shared" si="180"/>
        <v>0.75602461117757647</v>
      </c>
      <c r="DB83" s="64">
        <v>3743</v>
      </c>
      <c r="DC83" s="152"/>
      <c r="DD83" s="48">
        <v>7.91</v>
      </c>
      <c r="DE83" s="53">
        <v>2727</v>
      </c>
      <c r="DF83" s="153"/>
      <c r="DG83" s="53">
        <v>4322</v>
      </c>
      <c r="DH83" s="53">
        <v>7896</v>
      </c>
      <c r="DI83" s="52">
        <v>15</v>
      </c>
      <c r="DJ83" s="52">
        <v>28.3</v>
      </c>
      <c r="DK83" s="53">
        <v>5093</v>
      </c>
      <c r="DL83" s="141">
        <f t="shared" si="135"/>
        <v>0.26572559925638722</v>
      </c>
      <c r="DM83" s="142">
        <f t="shared" si="136"/>
        <v>1.3427731765963131</v>
      </c>
      <c r="DN83" s="142">
        <f t="shared" si="137"/>
        <v>5.84431938669651</v>
      </c>
      <c r="DO83" s="118">
        <f t="shared" si="108"/>
        <v>0.97405323111608499</v>
      </c>
      <c r="DP83" s="143">
        <f t="shared" si="138"/>
        <v>29373.549237536659</v>
      </c>
      <c r="DQ83" s="144">
        <f t="shared" si="139"/>
        <v>0.6525050167599018</v>
      </c>
      <c r="DR83" s="145">
        <f t="shared" si="140"/>
        <v>25561.045788856307</v>
      </c>
      <c r="DS83" s="146">
        <f t="shared" si="141"/>
        <v>0.76696291232267988</v>
      </c>
      <c r="DT83" s="53">
        <v>3743</v>
      </c>
      <c r="DU83" s="74"/>
      <c r="DV83" s="157">
        <v>7.99</v>
      </c>
      <c r="DW83" s="153">
        <v>2816</v>
      </c>
      <c r="DX83" s="53"/>
      <c r="DY83" s="153">
        <v>4275</v>
      </c>
      <c r="DZ83" s="153">
        <v>6474</v>
      </c>
      <c r="EA83" s="152">
        <v>14.2</v>
      </c>
      <c r="EB83" s="128">
        <v>28.9</v>
      </c>
      <c r="EC83" s="53">
        <v>7816</v>
      </c>
      <c r="ED83" s="141">
        <f t="shared" si="170"/>
        <v>0.41501043825707118</v>
      </c>
      <c r="EE83" s="142">
        <f t="shared" si="142"/>
        <v>1.3427731765963131</v>
      </c>
      <c r="EF83" s="142">
        <f t="shared" si="181"/>
        <v>5.84431938669651</v>
      </c>
      <c r="EG83" s="118">
        <f t="shared" si="109"/>
        <v>0.97405323111608499</v>
      </c>
      <c r="EH83" s="143">
        <f t="shared" si="171"/>
        <v>29373.549237536659</v>
      </c>
      <c r="EI83" s="144">
        <f t="shared" si="172"/>
        <v>0.64116396303479406</v>
      </c>
      <c r="EJ83" s="145">
        <f t="shared" si="173"/>
        <v>25561.045788856307</v>
      </c>
      <c r="EK83" s="146">
        <f t="shared" si="174"/>
        <v>0.75935737480772514</v>
      </c>
      <c r="EL83" s="64">
        <v>3743</v>
      </c>
      <c r="EM83" s="56"/>
      <c r="EN83" s="52">
        <v>7.98</v>
      </c>
      <c r="EO83" s="53">
        <v>2865</v>
      </c>
      <c r="EP83" s="134"/>
      <c r="EQ83" s="135">
        <v>4273</v>
      </c>
      <c r="ER83" s="53">
        <v>8030</v>
      </c>
      <c r="ES83" s="52">
        <v>13.7</v>
      </c>
      <c r="ET83" s="52">
        <v>30.6</v>
      </c>
      <c r="EU83" s="53">
        <v>6234</v>
      </c>
      <c r="EV83" s="141">
        <f t="shared" si="143"/>
        <v>0.33426534709600009</v>
      </c>
      <c r="EW83" s="142">
        <f t="shared" si="144"/>
        <v>1.3427731765963131</v>
      </c>
      <c r="EX83" s="142">
        <f t="shared" si="145"/>
        <v>5.84431938669651</v>
      </c>
      <c r="EY83" s="118">
        <f t="shared" si="110"/>
        <v>0.97405323111608499</v>
      </c>
      <c r="EZ83" s="143">
        <f t="shared" si="146"/>
        <v>29373.549237536659</v>
      </c>
      <c r="FA83" s="144">
        <f t="shared" si="147"/>
        <v>0.63492001210748761</v>
      </c>
      <c r="FB83" s="145">
        <f t="shared" si="148"/>
        <v>25561.045788856307</v>
      </c>
      <c r="FC83" s="146">
        <f t="shared" si="149"/>
        <v>0.7551700564006153</v>
      </c>
      <c r="FD83" s="64">
        <v>3767</v>
      </c>
      <c r="FE83" s="56"/>
      <c r="FF83" s="52">
        <v>7.87</v>
      </c>
      <c r="FG83" s="53">
        <v>2218</v>
      </c>
      <c r="FH83" s="134"/>
      <c r="FI83" s="135">
        <v>4112</v>
      </c>
      <c r="FJ83" s="53">
        <v>6263</v>
      </c>
      <c r="FK83" s="52">
        <v>16.899999999999999</v>
      </c>
      <c r="FL83" s="52">
        <v>33.4</v>
      </c>
      <c r="FM83" s="53">
        <v>5981</v>
      </c>
      <c r="FN83" s="141">
        <f t="shared" si="150"/>
        <v>0.28203370078600137</v>
      </c>
      <c r="FO83" s="142">
        <f t="shared" si="151"/>
        <v>1.3342182107778073</v>
      </c>
      <c r="FP83" s="142">
        <f t="shared" si="152"/>
        <v>5.8817929814816337</v>
      </c>
      <c r="FQ83" s="118">
        <f t="shared" si="111"/>
        <v>0.98029883024693898</v>
      </c>
      <c r="FR83" s="143">
        <f t="shared" si="153"/>
        <v>29561.89152492669</v>
      </c>
      <c r="FS83" s="144">
        <f t="shared" si="154"/>
        <v>0.71736564986192231</v>
      </c>
      <c r="FT83" s="145">
        <f t="shared" si="155"/>
        <v>25724.942422287393</v>
      </c>
      <c r="FU83" s="146">
        <f t="shared" si="156"/>
        <v>0.81045975047000507</v>
      </c>
      <c r="FV83" s="64">
        <v>3767</v>
      </c>
      <c r="FW83" s="73"/>
      <c r="FX83" s="52">
        <v>7.78</v>
      </c>
      <c r="FY83" s="53">
        <v>2289</v>
      </c>
      <c r="FZ83" s="134"/>
      <c r="GA83" s="135">
        <v>4436</v>
      </c>
      <c r="GB83" s="53">
        <v>6658</v>
      </c>
      <c r="GC83" s="52">
        <v>18.5</v>
      </c>
      <c r="GD83" s="52">
        <v>33.200000000000003</v>
      </c>
      <c r="GE83" s="53">
        <v>5611</v>
      </c>
      <c r="GF83" s="141">
        <f t="shared" si="157"/>
        <v>0.26796593739451752</v>
      </c>
      <c r="GG83" s="142">
        <f t="shared" si="158"/>
        <v>1.3342182107778073</v>
      </c>
      <c r="GH83" s="142">
        <f t="shared" si="159"/>
        <v>5.8817929814816337</v>
      </c>
      <c r="GI83" s="118">
        <f t="shared" si="112"/>
        <v>0.98029883024693898</v>
      </c>
      <c r="GJ83" s="143">
        <f t="shared" si="160"/>
        <v>29561.89152492669</v>
      </c>
      <c r="GK83" s="144">
        <f t="shared" si="161"/>
        <v>0.70831829239582511</v>
      </c>
      <c r="GL83" s="145">
        <f t="shared" si="162"/>
        <v>25724.942422287393</v>
      </c>
      <c r="GM83" s="146">
        <f t="shared" si="163"/>
        <v>0.80439241155358054</v>
      </c>
      <c r="GN83" s="166">
        <v>2446</v>
      </c>
      <c r="GO83" s="97">
        <f t="shared" si="113"/>
        <v>2627.5339020705592</v>
      </c>
      <c r="GP83" s="53"/>
      <c r="GQ83" s="53"/>
      <c r="GR83" s="102">
        <f t="shared" si="114"/>
        <v>1</v>
      </c>
      <c r="GS83" s="53"/>
      <c r="GT83" s="102">
        <f t="shared" si="115"/>
        <v>1</v>
      </c>
      <c r="GU83" s="53"/>
      <c r="GV83" s="102"/>
      <c r="GW83" s="170"/>
      <c r="GX83" s="102"/>
      <c r="GY83" s="170"/>
      <c r="GZ83" s="102"/>
      <c r="HA83" s="102"/>
      <c r="HB83" s="102"/>
      <c r="HC83" s="102"/>
      <c r="HD83" s="102"/>
      <c r="HE83" s="177"/>
      <c r="HF83" s="178"/>
      <c r="HG83" s="102"/>
      <c r="HH83" s="177"/>
      <c r="HI83" s="64">
        <v>3046</v>
      </c>
      <c r="HJ83" s="53">
        <v>4766</v>
      </c>
      <c r="HK83" s="53">
        <v>2992</v>
      </c>
      <c r="HL83" s="77">
        <f t="shared" si="167"/>
        <v>480</v>
      </c>
      <c r="HM83" s="77">
        <f t="shared" si="164"/>
        <v>9939.6</v>
      </c>
      <c r="HN83" s="52"/>
      <c r="HO83" s="183"/>
      <c r="HP83" s="53">
        <v>2465</v>
      </c>
      <c r="HQ83" s="186"/>
      <c r="HR83" s="186"/>
      <c r="HS83" s="186"/>
      <c r="HT83" s="53">
        <v>3380</v>
      </c>
      <c r="HU83" s="153">
        <v>2796</v>
      </c>
      <c r="HV83" s="186"/>
      <c r="HW83" s="186"/>
      <c r="HX83" s="186"/>
      <c r="HY83" s="186"/>
      <c r="HZ83" s="189">
        <v>97</v>
      </c>
      <c r="IA83" s="128"/>
      <c r="IB83" s="190">
        <v>153</v>
      </c>
      <c r="IC83" s="191"/>
      <c r="ID83" s="191">
        <v>1703</v>
      </c>
      <c r="IE83" s="192">
        <v>2.17</v>
      </c>
      <c r="IF83" s="192">
        <v>1.84</v>
      </c>
      <c r="IG83" s="192">
        <v>0.87</v>
      </c>
      <c r="IH83" s="97">
        <f t="shared" si="165"/>
        <v>33308.964</v>
      </c>
      <c r="II83" s="97">
        <f t="shared" si="168"/>
        <v>2919.0186227804243</v>
      </c>
      <c r="IJ83" s="202">
        <f t="shared" si="169"/>
        <v>1.4690759512266784</v>
      </c>
      <c r="IK83" s="202">
        <f t="shared" si="175"/>
        <v>1.9869759765266346</v>
      </c>
      <c r="IL83" s="202">
        <f t="shared" si="116"/>
        <v>0.69076561016856319</v>
      </c>
      <c r="IM83" s="203"/>
      <c r="IN83" s="204">
        <f t="shared" si="117"/>
        <v>0.93744889615699101</v>
      </c>
      <c r="IO83" s="186"/>
      <c r="IP83" s="186"/>
      <c r="IQ83" s="153">
        <v>1634</v>
      </c>
      <c r="IR83" s="153"/>
      <c r="IS83" s="128"/>
      <c r="IT83" s="128"/>
      <c r="IU83" s="128"/>
      <c r="IV83" s="128"/>
      <c r="IW83" s="189">
        <v>0.81</v>
      </c>
      <c r="IX83" s="189"/>
      <c r="IY83" s="48">
        <v>8.76</v>
      </c>
      <c r="IZ83" s="52">
        <v>134</v>
      </c>
      <c r="JA83" s="128">
        <v>4.97</v>
      </c>
      <c r="JB83" s="128">
        <v>4.6100000000000003</v>
      </c>
      <c r="JC83" s="128">
        <v>178</v>
      </c>
      <c r="JD83" s="97">
        <f t="shared" si="118"/>
        <v>2046.222</v>
      </c>
      <c r="JE83" s="210">
        <f t="shared" si="119"/>
        <v>0.83744579033946465</v>
      </c>
      <c r="JF83" s="210">
        <f t="shared" si="120"/>
        <v>0.18269839285714287</v>
      </c>
      <c r="JG83" s="210">
        <f t="shared" si="121"/>
        <v>1.1840385861654999E-2</v>
      </c>
      <c r="JH83" s="203"/>
      <c r="JI83" s="203">
        <f t="shared" si="122"/>
        <v>0.12418300653594772</v>
      </c>
      <c r="JJ83" s="212">
        <f t="shared" si="166"/>
        <v>2.469151880188833</v>
      </c>
      <c r="JK83" s="203">
        <f t="shared" si="123"/>
        <v>0.98854896598871989</v>
      </c>
      <c r="JL83" s="53">
        <v>14990</v>
      </c>
      <c r="JM83" s="213">
        <v>7.92</v>
      </c>
      <c r="JN83" s="214">
        <v>54</v>
      </c>
      <c r="JO83" s="213">
        <v>6.21</v>
      </c>
      <c r="JP83" s="213">
        <v>6.29</v>
      </c>
      <c r="JQ83" s="213">
        <v>0.69</v>
      </c>
      <c r="JR83" s="214">
        <v>179</v>
      </c>
      <c r="JS83" s="213">
        <v>0.34</v>
      </c>
      <c r="JT83" s="222"/>
    </row>
    <row r="84" spans="1:280" s="25" customFormat="1" ht="15" customHeight="1">
      <c r="A84" s="50">
        <v>43501</v>
      </c>
      <c r="B84" s="51">
        <v>240</v>
      </c>
      <c r="C84" s="52">
        <v>240</v>
      </c>
      <c r="D84" s="53">
        <v>27999</v>
      </c>
      <c r="E84" s="48">
        <v>5.45</v>
      </c>
      <c r="F84" s="53">
        <v>564</v>
      </c>
      <c r="G84" s="52">
        <v>13</v>
      </c>
      <c r="H84" s="52">
        <v>14.4</v>
      </c>
      <c r="I84" s="61">
        <v>35.299999999999997</v>
      </c>
      <c r="J84" s="64"/>
      <c r="K84" s="53">
        <v>1169</v>
      </c>
      <c r="L84" s="48">
        <v>5.64</v>
      </c>
      <c r="M84" s="53">
        <v>8418</v>
      </c>
      <c r="N84" s="53">
        <v>2487</v>
      </c>
      <c r="O84" s="65">
        <v>2.71</v>
      </c>
      <c r="P84" s="65">
        <v>1.9</v>
      </c>
      <c r="Q84" s="74">
        <v>58.7</v>
      </c>
      <c r="R84" s="70">
        <v>22.9</v>
      </c>
      <c r="S84" s="64">
        <v>8570</v>
      </c>
      <c r="T84" s="53">
        <v>5231</v>
      </c>
      <c r="U84" s="52">
        <v>2.77</v>
      </c>
      <c r="V84" s="52"/>
      <c r="W84" s="52">
        <v>9.89</v>
      </c>
      <c r="X84" s="52">
        <v>8.75</v>
      </c>
      <c r="Y84" s="53">
        <v>17</v>
      </c>
      <c r="Z84" s="53">
        <v>21456</v>
      </c>
      <c r="AA84" s="52">
        <v>2.85</v>
      </c>
      <c r="AB84" s="52"/>
      <c r="AC84" s="77">
        <f t="shared" si="124"/>
        <v>8587</v>
      </c>
      <c r="AD84" s="52"/>
      <c r="AE84" s="52"/>
      <c r="AF84" s="52"/>
      <c r="AG84" s="52"/>
      <c r="AH84" s="61"/>
      <c r="AI84" s="79"/>
      <c r="AJ84" s="52"/>
      <c r="AK84" s="52"/>
      <c r="AL84" s="48">
        <v>8.77</v>
      </c>
      <c r="AM84" s="53">
        <v>123176</v>
      </c>
      <c r="AN84" s="52">
        <v>1.35</v>
      </c>
      <c r="AO84" s="52">
        <v>0.33</v>
      </c>
      <c r="AP84" s="53">
        <v>2460</v>
      </c>
      <c r="AQ84" s="83"/>
      <c r="AR84" s="86">
        <f t="shared" si="125"/>
        <v>13387</v>
      </c>
      <c r="AS84" s="53"/>
      <c r="AT84" s="87">
        <v>13387</v>
      </c>
      <c r="AU84" s="53">
        <f t="shared" ref="AU84:AU147" si="182">AT84-AV84-AW84-AX84-AY84</f>
        <v>13147</v>
      </c>
      <c r="AV84" s="53">
        <v>0</v>
      </c>
      <c r="AW84" s="53">
        <v>240</v>
      </c>
      <c r="AX84" s="53">
        <v>0</v>
      </c>
      <c r="AY84" s="95">
        <v>0</v>
      </c>
      <c r="AZ84" s="96">
        <v>4.93</v>
      </c>
      <c r="BA84" s="53">
        <v>4478</v>
      </c>
      <c r="BB84" s="52">
        <v>62</v>
      </c>
      <c r="BC84" s="53">
        <v>10272</v>
      </c>
      <c r="BD84" s="97">
        <f t="shared" si="94"/>
        <v>7717.1913199999999</v>
      </c>
      <c r="BE84" s="102">
        <f t="shared" si="95"/>
        <v>0.75128420171339561</v>
      </c>
      <c r="BF84" s="53">
        <v>4718</v>
      </c>
      <c r="BG84" s="97">
        <f t="shared" si="96"/>
        <v>5034.1059999999998</v>
      </c>
      <c r="BH84" s="102">
        <f t="shared" si="97"/>
        <v>0.49008041277258563</v>
      </c>
      <c r="BI84" s="53">
        <v>290</v>
      </c>
      <c r="BJ84" s="97">
        <f t="shared" si="98"/>
        <v>570.43000000000006</v>
      </c>
      <c r="BK84" s="102">
        <f t="shared" si="99"/>
        <v>5.5532515576323993E-2</v>
      </c>
      <c r="BL84" s="103">
        <v>505</v>
      </c>
      <c r="BM84" s="97">
        <f t="shared" si="100"/>
        <v>729.72500000000002</v>
      </c>
      <c r="BN84" s="102">
        <f t="shared" si="101"/>
        <v>7.104020638629284E-2</v>
      </c>
      <c r="BO84" s="53">
        <v>665</v>
      </c>
      <c r="BP84" s="97">
        <f t="shared" si="102"/>
        <v>1368.57</v>
      </c>
      <c r="BQ84" s="102">
        <f t="shared" si="103"/>
        <v>0.13323306074766356</v>
      </c>
      <c r="BR84" s="53">
        <v>8.6300000000000008</v>
      </c>
      <c r="BS84" s="105">
        <f t="shared" si="104"/>
        <v>14.360320000000002</v>
      </c>
      <c r="BT84" s="102">
        <f t="shared" si="105"/>
        <v>8.4014797507788168E-4</v>
      </c>
      <c r="BU84" s="52">
        <v>6.55</v>
      </c>
      <c r="BV84" s="48">
        <v>7.07</v>
      </c>
      <c r="BW84" s="61">
        <v>146</v>
      </c>
      <c r="BX84" s="117">
        <f t="shared" si="126"/>
        <v>135045.984</v>
      </c>
      <c r="BY84" s="118">
        <f t="shared" si="127"/>
        <v>0.90030655999999998</v>
      </c>
      <c r="BZ84" s="120">
        <v>39.799999999999997</v>
      </c>
      <c r="CA84" s="51"/>
      <c r="CB84" s="52">
        <v>6.3</v>
      </c>
      <c r="CC84" s="129">
        <v>7873</v>
      </c>
      <c r="CD84" s="77">
        <f t="shared" si="128"/>
        <v>6940.0802955445761</v>
      </c>
      <c r="CE84" s="77">
        <f t="shared" si="106"/>
        <v>22467</v>
      </c>
      <c r="CF84" s="77">
        <f t="shared" si="129"/>
        <v>13147</v>
      </c>
      <c r="CG84" s="77">
        <f t="shared" si="130"/>
        <v>547.79166666666663</v>
      </c>
      <c r="CH84" s="77">
        <f t="shared" si="107"/>
        <v>9320</v>
      </c>
      <c r="CI84" s="130">
        <f t="shared" si="131"/>
        <v>388.33333333333331</v>
      </c>
      <c r="CJ84" s="64">
        <v>3744</v>
      </c>
      <c r="CK84" s="56"/>
      <c r="CL84" s="52">
        <v>7.75</v>
      </c>
      <c r="CM84" s="53">
        <v>2528</v>
      </c>
      <c r="CN84" s="134"/>
      <c r="CO84" s="135">
        <v>4504</v>
      </c>
      <c r="CP84" s="53">
        <v>5796</v>
      </c>
      <c r="CQ84" s="52">
        <v>13.5</v>
      </c>
      <c r="CR84" s="52">
        <v>34.4</v>
      </c>
      <c r="CS84" s="53">
        <v>3946</v>
      </c>
      <c r="CT84" s="141">
        <f t="shared" si="176"/>
        <v>0.23887892351308712</v>
      </c>
      <c r="CU84" s="142">
        <f t="shared" si="132"/>
        <v>1.3424145299145298</v>
      </c>
      <c r="CV84" s="142">
        <f t="shared" si="133"/>
        <v>5.1698489109667518</v>
      </c>
      <c r="CW84" s="118">
        <f t="shared" si="134"/>
        <v>0.86164148516112526</v>
      </c>
      <c r="CX84" s="143">
        <f t="shared" si="177"/>
        <v>25983.660626518893</v>
      </c>
      <c r="CY84" s="144">
        <f t="shared" si="178"/>
        <v>0.63573908480238517</v>
      </c>
      <c r="CZ84" s="145">
        <f t="shared" si="179"/>
        <v>22504.658570169588</v>
      </c>
      <c r="DA84" s="146">
        <f t="shared" si="180"/>
        <v>0.75389408099688471</v>
      </c>
      <c r="DB84" s="64">
        <v>3744</v>
      </c>
      <c r="DC84" s="152"/>
      <c r="DD84" s="48">
        <v>7.83</v>
      </c>
      <c r="DE84" s="53">
        <v>2528</v>
      </c>
      <c r="DF84" s="153"/>
      <c r="DG84" s="53">
        <v>4493</v>
      </c>
      <c r="DH84" s="53">
        <v>5796</v>
      </c>
      <c r="DI84" s="52">
        <v>13.5</v>
      </c>
      <c r="DJ84" s="52">
        <v>36.5</v>
      </c>
      <c r="DK84" s="53">
        <v>4686</v>
      </c>
      <c r="DL84" s="141">
        <f t="shared" si="135"/>
        <v>0.28367628879430468</v>
      </c>
      <c r="DM84" s="142">
        <f t="shared" si="136"/>
        <v>1.3424145299145298</v>
      </c>
      <c r="DN84" s="142">
        <f t="shared" si="137"/>
        <v>5.1698489109667518</v>
      </c>
      <c r="DO84" s="118">
        <f t="shared" si="108"/>
        <v>0.86164148516112526</v>
      </c>
      <c r="DP84" s="143">
        <f t="shared" si="138"/>
        <v>25983.660626518893</v>
      </c>
      <c r="DQ84" s="144">
        <f t="shared" si="139"/>
        <v>0.63573908480238517</v>
      </c>
      <c r="DR84" s="145">
        <f t="shared" si="140"/>
        <v>22504.658570169588</v>
      </c>
      <c r="DS84" s="146">
        <f t="shared" si="141"/>
        <v>0.75389408099688471</v>
      </c>
      <c r="DT84" s="53">
        <v>3745</v>
      </c>
      <c r="DU84" s="74"/>
      <c r="DV84" s="157">
        <v>7.77</v>
      </c>
      <c r="DW84" s="153">
        <v>2481</v>
      </c>
      <c r="DX84" s="53"/>
      <c r="DY84" s="153">
        <v>4496</v>
      </c>
      <c r="DZ84" s="153">
        <v>6012</v>
      </c>
      <c r="EA84" s="152">
        <v>14.8</v>
      </c>
      <c r="EB84" s="128">
        <v>36.5</v>
      </c>
      <c r="EC84" s="53">
        <v>7373</v>
      </c>
      <c r="ED84" s="141">
        <f t="shared" si="170"/>
        <v>0.44151668370413122</v>
      </c>
      <c r="EE84" s="142">
        <f t="shared" si="142"/>
        <v>1.3420560747663552</v>
      </c>
      <c r="EF84" s="142">
        <f t="shared" si="181"/>
        <v>5.1712297466801509</v>
      </c>
      <c r="EG84" s="118">
        <f t="shared" si="109"/>
        <v>0.86187162444669185</v>
      </c>
      <c r="EH84" s="143">
        <f t="shared" si="171"/>
        <v>25990.600706814439</v>
      </c>
      <c r="EI84" s="144">
        <f t="shared" si="172"/>
        <v>0.64251134074158145</v>
      </c>
      <c r="EJ84" s="145">
        <f t="shared" si="173"/>
        <v>22510.669429830421</v>
      </c>
      <c r="EK84" s="146">
        <f t="shared" si="174"/>
        <v>0.75846962616822433</v>
      </c>
      <c r="EL84" s="64">
        <v>3746</v>
      </c>
      <c r="EM84" s="56"/>
      <c r="EN84" s="52">
        <v>7.83</v>
      </c>
      <c r="EO84" s="53">
        <v>2492</v>
      </c>
      <c r="EP84" s="134"/>
      <c r="EQ84" s="135">
        <v>4472</v>
      </c>
      <c r="ER84" s="53">
        <v>5930</v>
      </c>
      <c r="ES84" s="52">
        <v>14.1</v>
      </c>
      <c r="ET84" s="52">
        <v>44.2</v>
      </c>
      <c r="EU84" s="53">
        <v>5781</v>
      </c>
      <c r="EV84" s="141">
        <f t="shared" si="143"/>
        <v>0.34694655371897831</v>
      </c>
      <c r="EW84" s="142">
        <f t="shared" si="144"/>
        <v>1.3416978109983984</v>
      </c>
      <c r="EX84" s="142">
        <f t="shared" si="145"/>
        <v>5.17261058239355</v>
      </c>
      <c r="EY84" s="118">
        <f t="shared" si="110"/>
        <v>0.86210176373225833</v>
      </c>
      <c r="EZ84" s="143">
        <f t="shared" si="146"/>
        <v>25997.540787109981</v>
      </c>
      <c r="FA84" s="144">
        <f t="shared" si="147"/>
        <v>0.64092634467070564</v>
      </c>
      <c r="FB84" s="145">
        <f t="shared" si="148"/>
        <v>22516.680289491254</v>
      </c>
      <c r="FC84" s="146">
        <f t="shared" si="149"/>
        <v>0.75739875389408096</v>
      </c>
      <c r="FD84" s="64">
        <v>3744</v>
      </c>
      <c r="FE84" s="56"/>
      <c r="FF84" s="52">
        <v>7.87</v>
      </c>
      <c r="FG84" s="53">
        <v>2322</v>
      </c>
      <c r="FH84" s="134"/>
      <c r="FI84" s="135">
        <v>4411</v>
      </c>
      <c r="FJ84" s="53">
        <v>5394</v>
      </c>
      <c r="FK84" s="52">
        <v>16</v>
      </c>
      <c r="FL84" s="52">
        <v>41.9</v>
      </c>
      <c r="FM84" s="53">
        <v>5552</v>
      </c>
      <c r="FN84" s="141">
        <f t="shared" si="150"/>
        <v>0.32110874822524382</v>
      </c>
      <c r="FO84" s="142">
        <f t="shared" si="151"/>
        <v>1.3424145299145298</v>
      </c>
      <c r="FP84" s="142">
        <f t="shared" si="152"/>
        <v>5.1698489109667518</v>
      </c>
      <c r="FQ84" s="118">
        <f t="shared" si="111"/>
        <v>0.86164148516112526</v>
      </c>
      <c r="FR84" s="143">
        <f t="shared" si="153"/>
        <v>25983.660626518893</v>
      </c>
      <c r="FS84" s="144">
        <f t="shared" si="154"/>
        <v>0.66542173849333008</v>
      </c>
      <c r="FT84" s="145">
        <f t="shared" si="155"/>
        <v>22504.658570169588</v>
      </c>
      <c r="FU84" s="146">
        <f t="shared" si="156"/>
        <v>0.77394859813084116</v>
      </c>
      <c r="FV84" s="64">
        <v>3744</v>
      </c>
      <c r="FW84" s="73"/>
      <c r="FX84" s="52">
        <v>7.79</v>
      </c>
      <c r="FY84" s="53">
        <v>2909</v>
      </c>
      <c r="FZ84" s="134"/>
      <c r="GA84" s="135">
        <v>4364</v>
      </c>
      <c r="GB84" s="53">
        <v>4244</v>
      </c>
      <c r="GC84" s="52">
        <v>16.3</v>
      </c>
      <c r="GD84" s="52">
        <v>45</v>
      </c>
      <c r="GE84" s="53">
        <v>5192</v>
      </c>
      <c r="GF84" s="141">
        <f t="shared" si="157"/>
        <v>0.34401501212587343</v>
      </c>
      <c r="GG84" s="142">
        <f t="shared" si="158"/>
        <v>1.3424145299145298</v>
      </c>
      <c r="GH84" s="142">
        <f t="shared" si="159"/>
        <v>5.1698489109667518</v>
      </c>
      <c r="GI84" s="118">
        <f t="shared" si="112"/>
        <v>0.86164148516112526</v>
      </c>
      <c r="GJ84" s="143">
        <f t="shared" si="160"/>
        <v>25983.660626518893</v>
      </c>
      <c r="GK84" s="144">
        <f t="shared" si="161"/>
        <v>0.58084058452932696</v>
      </c>
      <c r="GL84" s="145">
        <f t="shared" si="162"/>
        <v>22504.658570169588</v>
      </c>
      <c r="GM84" s="146">
        <f t="shared" si="163"/>
        <v>0.7168029595015577</v>
      </c>
      <c r="GN84" s="166">
        <v>2240</v>
      </c>
      <c r="GO84" s="97">
        <f t="shared" si="113"/>
        <v>2543.3259892286464</v>
      </c>
      <c r="GP84" s="53"/>
      <c r="GQ84" s="53"/>
      <c r="GR84" s="102">
        <f t="shared" si="114"/>
        <v>1</v>
      </c>
      <c r="GS84" s="53"/>
      <c r="GT84" s="102">
        <f t="shared" si="115"/>
        <v>1</v>
      </c>
      <c r="GU84" s="53"/>
      <c r="GV84" s="102"/>
      <c r="GW84" s="170"/>
      <c r="GX84" s="102"/>
      <c r="GY84" s="170"/>
      <c r="GZ84" s="102"/>
      <c r="HA84" s="102"/>
      <c r="HB84" s="102"/>
      <c r="HC84" s="102"/>
      <c r="HD84" s="102"/>
      <c r="HE84" s="177"/>
      <c r="HF84" s="178"/>
      <c r="HG84" s="102"/>
      <c r="HH84" s="177"/>
      <c r="HI84" s="64">
        <v>4550</v>
      </c>
      <c r="HJ84" s="53">
        <v>4666</v>
      </c>
      <c r="HK84" s="53">
        <v>4468</v>
      </c>
      <c r="HL84" s="77">
        <f t="shared" si="167"/>
        <v>480</v>
      </c>
      <c r="HM84" s="77">
        <f t="shared" si="164"/>
        <v>9185.0400000000009</v>
      </c>
      <c r="HN84" s="52"/>
      <c r="HO84" s="183"/>
      <c r="HP84" s="53">
        <v>2868</v>
      </c>
      <c r="HQ84" s="186"/>
      <c r="HR84" s="186"/>
      <c r="HS84" s="186"/>
      <c r="HT84" s="53">
        <v>3054</v>
      </c>
      <c r="HU84" s="153">
        <v>3286</v>
      </c>
      <c r="HV84" s="186"/>
      <c r="HW84" s="186"/>
      <c r="HX84" s="186"/>
      <c r="HY84" s="186"/>
      <c r="HZ84" s="189"/>
      <c r="IA84" s="128">
        <v>95</v>
      </c>
      <c r="IB84" s="190">
        <v>173</v>
      </c>
      <c r="IC84" s="191"/>
      <c r="ID84" s="191">
        <v>232</v>
      </c>
      <c r="IE84" s="192">
        <v>3.33</v>
      </c>
      <c r="IF84" s="192">
        <v>1.3</v>
      </c>
      <c r="IG84" s="192">
        <v>0.99</v>
      </c>
      <c r="IH84" s="97">
        <f t="shared" si="165"/>
        <v>30825.919999999998</v>
      </c>
      <c r="II84" s="97">
        <f t="shared" si="168"/>
        <v>2707.5560683637414</v>
      </c>
      <c r="IJ84" s="202">
        <f t="shared" si="169"/>
        <v>1.4676744698025979</v>
      </c>
      <c r="IK84" s="202">
        <f t="shared" si="175"/>
        <v>1.8447933271796351</v>
      </c>
      <c r="IL84" s="202">
        <f t="shared" si="116"/>
        <v>0.69575479673824503</v>
      </c>
      <c r="IM84" s="203"/>
      <c r="IN84" s="204">
        <f t="shared" si="117"/>
        <v>0.92276785714285714</v>
      </c>
      <c r="IO84" s="186"/>
      <c r="IP84" s="186"/>
      <c r="IQ84" s="153">
        <v>1250</v>
      </c>
      <c r="IR84" s="153"/>
      <c r="IS84" s="128"/>
      <c r="IT84" s="128"/>
      <c r="IU84" s="128"/>
      <c r="IV84" s="128"/>
      <c r="IW84" s="189"/>
      <c r="IX84" s="189">
        <v>0.87</v>
      </c>
      <c r="IY84" s="48"/>
      <c r="IZ84" s="52">
        <v>178</v>
      </c>
      <c r="JA84" s="128"/>
      <c r="JB84" s="128"/>
      <c r="JC84" s="128"/>
      <c r="JD84" s="97">
        <f t="shared" si="118"/>
        <v>2315.951</v>
      </c>
      <c r="JE84" s="210">
        <f t="shared" si="119"/>
        <v>0.8366325539702697</v>
      </c>
      <c r="JF84" s="210">
        <f t="shared" si="120"/>
        <v>0.20678133928571427</v>
      </c>
      <c r="JG84" s="210">
        <f t="shared" si="121"/>
        <v>-4.073020460941666E-3</v>
      </c>
      <c r="JH84" s="203"/>
      <c r="JI84" s="203">
        <f t="shared" si="122"/>
        <v>-2.8901734104046284E-2</v>
      </c>
      <c r="JJ84" s="212">
        <f t="shared" si="166"/>
        <v>2.469151880188833</v>
      </c>
      <c r="JK84" s="203">
        <f t="shared" si="123"/>
        <v>0.98267133956386288</v>
      </c>
      <c r="JL84" s="53">
        <v>15155</v>
      </c>
      <c r="JM84" s="213">
        <v>8.42</v>
      </c>
      <c r="JN84" s="214">
        <v>24</v>
      </c>
      <c r="JO84" s="213">
        <v>5.2</v>
      </c>
      <c r="JP84" s="213">
        <v>5.2</v>
      </c>
      <c r="JQ84" s="213">
        <v>0.62</v>
      </c>
      <c r="JR84" s="214">
        <v>114</v>
      </c>
      <c r="JS84" s="213">
        <v>0.35</v>
      </c>
      <c r="JT84" s="222"/>
    </row>
    <row r="85" spans="1:280" s="25" customFormat="1" ht="15" customHeight="1">
      <c r="A85" s="50">
        <v>43502</v>
      </c>
      <c r="B85" s="51">
        <v>240</v>
      </c>
      <c r="C85" s="52">
        <v>240</v>
      </c>
      <c r="D85" s="53">
        <v>30960</v>
      </c>
      <c r="E85" s="48">
        <v>6.09</v>
      </c>
      <c r="F85" s="53">
        <v>476</v>
      </c>
      <c r="G85" s="52">
        <v>18.7</v>
      </c>
      <c r="H85" s="52">
        <v>22.3</v>
      </c>
      <c r="I85" s="61">
        <v>34.299999999999997</v>
      </c>
      <c r="J85" s="64"/>
      <c r="K85" s="53">
        <v>1422</v>
      </c>
      <c r="L85" s="48">
        <v>5.72</v>
      </c>
      <c r="M85" s="53">
        <v>6977</v>
      </c>
      <c r="N85" s="53">
        <v>2700</v>
      </c>
      <c r="O85" s="65">
        <v>3.12</v>
      </c>
      <c r="P85" s="65">
        <v>1.87</v>
      </c>
      <c r="Q85" s="74"/>
      <c r="R85" s="70">
        <v>23.4</v>
      </c>
      <c r="S85" s="64">
        <v>8747</v>
      </c>
      <c r="T85" s="53">
        <v>4993</v>
      </c>
      <c r="U85" s="52">
        <v>3.03</v>
      </c>
      <c r="V85" s="52">
        <v>32</v>
      </c>
      <c r="W85" s="52">
        <v>10.5</v>
      </c>
      <c r="X85" s="52">
        <v>9.5</v>
      </c>
      <c r="Y85" s="53">
        <v>10</v>
      </c>
      <c r="Z85" s="53">
        <v>18649</v>
      </c>
      <c r="AA85" s="52">
        <v>3</v>
      </c>
      <c r="AB85" s="52"/>
      <c r="AC85" s="77">
        <f t="shared" si="124"/>
        <v>8757</v>
      </c>
      <c r="AD85" s="52"/>
      <c r="AE85" s="52"/>
      <c r="AF85" s="52"/>
      <c r="AG85" s="52"/>
      <c r="AH85" s="61"/>
      <c r="AI85" s="79"/>
      <c r="AJ85" s="52"/>
      <c r="AK85" s="52"/>
      <c r="AL85" s="48">
        <v>8.83</v>
      </c>
      <c r="AM85" s="53">
        <v>145908</v>
      </c>
      <c r="AN85" s="52">
        <v>5.01</v>
      </c>
      <c r="AO85" s="52">
        <v>0.6</v>
      </c>
      <c r="AP85" s="53">
        <v>2442</v>
      </c>
      <c r="AQ85" s="83"/>
      <c r="AR85" s="86">
        <f t="shared" si="125"/>
        <v>13380</v>
      </c>
      <c r="AS85" s="53"/>
      <c r="AT85" s="87">
        <v>13380</v>
      </c>
      <c r="AU85" s="53">
        <f t="shared" si="182"/>
        <v>13132</v>
      </c>
      <c r="AV85" s="53">
        <v>4</v>
      </c>
      <c r="AW85" s="53">
        <v>240</v>
      </c>
      <c r="AX85" s="53">
        <v>0</v>
      </c>
      <c r="AY85" s="95">
        <v>4</v>
      </c>
      <c r="AZ85" s="96">
        <v>4.93</v>
      </c>
      <c r="BA85" s="53">
        <v>4478</v>
      </c>
      <c r="BB85" s="52">
        <v>62</v>
      </c>
      <c r="BC85" s="53">
        <v>10181</v>
      </c>
      <c r="BD85" s="97">
        <f t="shared" si="94"/>
        <v>7969.9826400000002</v>
      </c>
      <c r="BE85" s="102">
        <f t="shared" si="95"/>
        <v>0.78282905804930758</v>
      </c>
      <c r="BF85" s="53">
        <v>4736</v>
      </c>
      <c r="BG85" s="97">
        <f t="shared" si="96"/>
        <v>5053.3119999999999</v>
      </c>
      <c r="BH85" s="102">
        <f t="shared" si="97"/>
        <v>0.49634731362341616</v>
      </c>
      <c r="BI85" s="53">
        <v>359</v>
      </c>
      <c r="BJ85" s="97">
        <f t="shared" si="98"/>
        <v>706.15300000000002</v>
      </c>
      <c r="BK85" s="102">
        <f t="shared" si="99"/>
        <v>6.9359886062272863E-2</v>
      </c>
      <c r="BL85" s="103">
        <v>523</v>
      </c>
      <c r="BM85" s="97">
        <f t="shared" si="100"/>
        <v>755.73500000000001</v>
      </c>
      <c r="BN85" s="102">
        <f t="shared" si="101"/>
        <v>7.4229938120027497E-2</v>
      </c>
      <c r="BO85" s="53">
        <v>699</v>
      </c>
      <c r="BP85" s="97">
        <f t="shared" si="102"/>
        <v>1438.5419999999999</v>
      </c>
      <c r="BQ85" s="102">
        <f t="shared" si="103"/>
        <v>0.14129672920145367</v>
      </c>
      <c r="BR85" s="53">
        <v>9.76</v>
      </c>
      <c r="BS85" s="105">
        <f t="shared" si="104"/>
        <v>16.240639999999999</v>
      </c>
      <c r="BT85" s="102">
        <f t="shared" si="105"/>
        <v>9.5864846282290542E-4</v>
      </c>
      <c r="BU85" s="52">
        <v>6.59</v>
      </c>
      <c r="BV85" s="48">
        <v>6.96</v>
      </c>
      <c r="BW85" s="61">
        <v>139</v>
      </c>
      <c r="BX85" s="117">
        <f t="shared" si="126"/>
        <v>133696.89199999999</v>
      </c>
      <c r="BY85" s="118">
        <f t="shared" si="127"/>
        <v>0.89131261333333334</v>
      </c>
      <c r="BZ85" s="120">
        <v>96.5</v>
      </c>
      <c r="CA85" s="51"/>
      <c r="CB85" s="52">
        <v>6.1</v>
      </c>
      <c r="CC85" s="129">
        <v>7411</v>
      </c>
      <c r="CD85" s="77">
        <f t="shared" si="128"/>
        <v>6885.4767669574503</v>
      </c>
      <c r="CE85" s="77">
        <f t="shared" si="106"/>
        <v>22468</v>
      </c>
      <c r="CF85" s="77">
        <f t="shared" si="129"/>
        <v>13132</v>
      </c>
      <c r="CG85" s="77">
        <f t="shared" si="130"/>
        <v>547.16666666666663</v>
      </c>
      <c r="CH85" s="77">
        <f t="shared" si="107"/>
        <v>9336</v>
      </c>
      <c r="CI85" s="130">
        <f t="shared" si="131"/>
        <v>389</v>
      </c>
      <c r="CJ85" s="64">
        <v>3758</v>
      </c>
      <c r="CK85" s="56"/>
      <c r="CL85" s="52">
        <v>7.34</v>
      </c>
      <c r="CM85" s="53">
        <v>2483</v>
      </c>
      <c r="CN85" s="134"/>
      <c r="CO85" s="135">
        <v>4264</v>
      </c>
      <c r="CP85" s="53">
        <v>5734</v>
      </c>
      <c r="CQ85" s="52">
        <v>11.9</v>
      </c>
      <c r="CR85" s="52">
        <v>30.2</v>
      </c>
      <c r="CS85" s="53">
        <v>4018</v>
      </c>
      <c r="CT85" s="141">
        <f t="shared" si="176"/>
        <v>0.24286005212313999</v>
      </c>
      <c r="CU85" s="142">
        <f t="shared" si="132"/>
        <v>1.3374135178286322</v>
      </c>
      <c r="CV85" s="142">
        <f t="shared" si="133"/>
        <v>5.1483529029498802</v>
      </c>
      <c r="CW85" s="118">
        <f t="shared" si="134"/>
        <v>0.85805881715831334</v>
      </c>
      <c r="CX85" s="143">
        <f t="shared" si="177"/>
        <v>25875.621690226097</v>
      </c>
      <c r="CY85" s="144">
        <f t="shared" si="178"/>
        <v>0.63938590107287707</v>
      </c>
      <c r="CZ85" s="145">
        <f t="shared" si="179"/>
        <v>22362.155961189244</v>
      </c>
      <c r="DA85" s="146">
        <f t="shared" si="180"/>
        <v>0.75611433061585309</v>
      </c>
      <c r="DB85" s="64">
        <v>3754</v>
      </c>
      <c r="DC85" s="152"/>
      <c r="DD85" s="48">
        <v>7.67</v>
      </c>
      <c r="DE85" s="53">
        <v>2366</v>
      </c>
      <c r="DF85" s="153"/>
      <c r="DG85" s="53">
        <v>4296</v>
      </c>
      <c r="DH85" s="53">
        <v>6374</v>
      </c>
      <c r="DI85" s="52">
        <v>13.6</v>
      </c>
      <c r="DJ85" s="52">
        <v>31.3</v>
      </c>
      <c r="DK85" s="53">
        <v>4594</v>
      </c>
      <c r="DL85" s="141">
        <f t="shared" si="135"/>
        <v>0.27077499993017379</v>
      </c>
      <c r="DM85" s="142">
        <f t="shared" si="136"/>
        <v>1.3388385721896643</v>
      </c>
      <c r="DN85" s="142">
        <f t="shared" si="137"/>
        <v>5.1428730169435468</v>
      </c>
      <c r="DO85" s="118">
        <f t="shared" si="108"/>
        <v>0.85714550282392443</v>
      </c>
      <c r="DP85" s="143">
        <f t="shared" si="138"/>
        <v>25848.079783158268</v>
      </c>
      <c r="DQ85" s="144">
        <f t="shared" si="139"/>
        <v>0.65637818845687768</v>
      </c>
      <c r="DR85" s="145">
        <f t="shared" si="140"/>
        <v>22338.353772832477</v>
      </c>
      <c r="DS85" s="146">
        <f t="shared" si="141"/>
        <v>0.76760632550829977</v>
      </c>
      <c r="DT85" s="53">
        <v>3750</v>
      </c>
      <c r="DU85" s="74"/>
      <c r="DV85" s="157">
        <v>7.28</v>
      </c>
      <c r="DW85" s="153">
        <v>2381</v>
      </c>
      <c r="DX85" s="53"/>
      <c r="DY85" s="153">
        <v>4340</v>
      </c>
      <c r="DZ85" s="153">
        <v>6358</v>
      </c>
      <c r="EA85" s="152">
        <v>14.1</v>
      </c>
      <c r="EB85" s="128">
        <v>26.4</v>
      </c>
      <c r="EC85" s="53">
        <v>7288</v>
      </c>
      <c r="ED85" s="141">
        <f t="shared" si="170"/>
        <v>0.43145225676885479</v>
      </c>
      <c r="EE85" s="142">
        <f t="shared" si="142"/>
        <v>1.3402666666666667</v>
      </c>
      <c r="EF85" s="142">
        <f t="shared" si="181"/>
        <v>5.1373931309372143</v>
      </c>
      <c r="EG85" s="118">
        <f t="shared" si="109"/>
        <v>0.85623218848953575</v>
      </c>
      <c r="EH85" s="143">
        <f t="shared" si="171"/>
        <v>25820.537876090439</v>
      </c>
      <c r="EI85" s="144">
        <f t="shared" si="172"/>
        <v>0.65419969007431356</v>
      </c>
      <c r="EJ85" s="145">
        <f t="shared" si="173"/>
        <v>22314.551584475699</v>
      </c>
      <c r="EK85" s="146">
        <f t="shared" si="174"/>
        <v>0.76613299282978098</v>
      </c>
      <c r="EL85" s="64">
        <v>3750</v>
      </c>
      <c r="EM85" s="56"/>
      <c r="EN85" s="52">
        <v>7.71</v>
      </c>
      <c r="EO85" s="53">
        <v>2229</v>
      </c>
      <c r="EP85" s="134"/>
      <c r="EQ85" s="135">
        <v>4246</v>
      </c>
      <c r="ER85" s="53">
        <v>5890</v>
      </c>
      <c r="ES85" s="52">
        <v>13.2</v>
      </c>
      <c r="ET85" s="52">
        <v>29.4</v>
      </c>
      <c r="EU85" s="53">
        <v>5598</v>
      </c>
      <c r="EV85" s="141">
        <f t="shared" si="143"/>
        <v>0.32058572923480899</v>
      </c>
      <c r="EW85" s="142">
        <f t="shared" si="144"/>
        <v>1.3402666666666667</v>
      </c>
      <c r="EX85" s="142">
        <f t="shared" si="145"/>
        <v>5.1373931309372143</v>
      </c>
      <c r="EY85" s="118">
        <f t="shared" si="110"/>
        <v>0.85623218848953575</v>
      </c>
      <c r="EZ85" s="143">
        <f t="shared" si="146"/>
        <v>25820.537876090439</v>
      </c>
      <c r="FA85" s="144">
        <f t="shared" si="147"/>
        <v>0.67627514035096381</v>
      </c>
      <c r="FB85" s="145">
        <f t="shared" si="148"/>
        <v>22314.551584475699</v>
      </c>
      <c r="FC85" s="146">
        <f t="shared" si="149"/>
        <v>0.78106276397210483</v>
      </c>
      <c r="FD85" s="64">
        <v>3728</v>
      </c>
      <c r="FE85" s="56"/>
      <c r="FF85" s="52">
        <v>7.4</v>
      </c>
      <c r="FG85" s="53">
        <v>2345</v>
      </c>
      <c r="FH85" s="134"/>
      <c r="FI85" s="135">
        <v>4288</v>
      </c>
      <c r="FJ85" s="53">
        <v>5082</v>
      </c>
      <c r="FK85" s="52">
        <v>14.7</v>
      </c>
      <c r="FL85" s="52">
        <v>31.9</v>
      </c>
      <c r="FM85" s="53">
        <v>5481</v>
      </c>
      <c r="FN85" s="141">
        <f t="shared" si="150"/>
        <v>0.323804172413727</v>
      </c>
      <c r="FO85" s="142">
        <f t="shared" si="151"/>
        <v>1.3481759656652361</v>
      </c>
      <c r="FP85" s="142">
        <f t="shared" si="152"/>
        <v>5.1072537579023827</v>
      </c>
      <c r="FQ85" s="118">
        <f t="shared" si="111"/>
        <v>0.85120895965039711</v>
      </c>
      <c r="FR85" s="143">
        <f t="shared" si="153"/>
        <v>25669.057387217377</v>
      </c>
      <c r="FS85" s="144">
        <f t="shared" si="154"/>
        <v>0.65942808619246751</v>
      </c>
      <c r="FT85" s="145">
        <f t="shared" si="155"/>
        <v>22183.639548513442</v>
      </c>
      <c r="FU85" s="146">
        <f t="shared" si="156"/>
        <v>0.76966899125822608</v>
      </c>
      <c r="FV85" s="64">
        <v>3728</v>
      </c>
      <c r="FW85" s="73"/>
      <c r="FX85" s="52">
        <v>7.74</v>
      </c>
      <c r="FY85" s="53">
        <v>2184</v>
      </c>
      <c r="FZ85" s="134"/>
      <c r="GA85" s="135">
        <v>4233</v>
      </c>
      <c r="GB85" s="53">
        <v>6060</v>
      </c>
      <c r="GC85" s="52">
        <v>14.7</v>
      </c>
      <c r="GD85" s="52">
        <v>32.4</v>
      </c>
      <c r="GE85" s="53">
        <v>5214</v>
      </c>
      <c r="GF85" s="141">
        <f t="shared" si="157"/>
        <v>0.29748209329548514</v>
      </c>
      <c r="GG85" s="142">
        <f t="shared" si="158"/>
        <v>1.3481759656652361</v>
      </c>
      <c r="GH85" s="142">
        <f t="shared" si="159"/>
        <v>5.1072537579023827</v>
      </c>
      <c r="GI85" s="118">
        <f t="shared" si="112"/>
        <v>0.85120895965039711</v>
      </c>
      <c r="GJ85" s="143">
        <f t="shared" si="160"/>
        <v>25669.057387217377</v>
      </c>
      <c r="GK85" s="144">
        <f t="shared" si="161"/>
        <v>0.68281063549865628</v>
      </c>
      <c r="GL85" s="145">
        <f t="shared" si="162"/>
        <v>22183.639548513442</v>
      </c>
      <c r="GM85" s="146">
        <f t="shared" si="163"/>
        <v>0.78548276200766132</v>
      </c>
      <c r="GN85" s="166">
        <v>2250</v>
      </c>
      <c r="GO85" s="97">
        <f t="shared" si="113"/>
        <v>2331.5243902439024</v>
      </c>
      <c r="GP85" s="53"/>
      <c r="GQ85" s="53"/>
      <c r="GR85" s="102">
        <f t="shared" si="114"/>
        <v>1</v>
      </c>
      <c r="GS85" s="53"/>
      <c r="GT85" s="102">
        <f t="shared" si="115"/>
        <v>1</v>
      </c>
      <c r="GU85" s="53"/>
      <c r="GV85" s="102"/>
      <c r="GW85" s="170"/>
      <c r="GX85" s="102"/>
      <c r="GY85" s="170"/>
      <c r="GZ85" s="102"/>
      <c r="HA85" s="102"/>
      <c r="HB85" s="102"/>
      <c r="HC85" s="102"/>
      <c r="HD85" s="102"/>
      <c r="HE85" s="177"/>
      <c r="HF85" s="178"/>
      <c r="HG85" s="102"/>
      <c r="HH85" s="177"/>
      <c r="HI85" s="64">
        <v>3214</v>
      </c>
      <c r="HJ85" s="53">
        <v>4354</v>
      </c>
      <c r="HK85" s="53">
        <v>3876</v>
      </c>
      <c r="HL85" s="77">
        <f t="shared" si="167"/>
        <v>484</v>
      </c>
      <c r="HM85" s="77">
        <f t="shared" si="164"/>
        <v>9914.5640000000003</v>
      </c>
      <c r="HN85" s="52"/>
      <c r="HO85" s="183"/>
      <c r="HP85" s="53">
        <v>2873</v>
      </c>
      <c r="HQ85" s="186"/>
      <c r="HR85" s="186"/>
      <c r="HS85" s="186"/>
      <c r="HT85" s="53">
        <v>2362</v>
      </c>
      <c r="HU85" s="153">
        <v>3080</v>
      </c>
      <c r="HV85" s="186"/>
      <c r="HW85" s="186"/>
      <c r="HX85" s="186"/>
      <c r="HY85" s="186"/>
      <c r="HZ85" s="189">
        <v>95</v>
      </c>
      <c r="IA85" s="128"/>
      <c r="IB85" s="190">
        <v>151</v>
      </c>
      <c r="IC85" s="191"/>
      <c r="ID85" s="191">
        <v>152</v>
      </c>
      <c r="IE85" s="192">
        <v>3.26</v>
      </c>
      <c r="IF85" s="192">
        <v>1.89</v>
      </c>
      <c r="IG85" s="192">
        <v>0.79</v>
      </c>
      <c r="IH85" s="97">
        <f t="shared" si="165"/>
        <v>30978.255999999998</v>
      </c>
      <c r="II85" s="97">
        <f t="shared" si="168"/>
        <v>2771.1873015873011</v>
      </c>
      <c r="IJ85" s="202">
        <f t="shared" si="169"/>
        <v>1.4684287812041117</v>
      </c>
      <c r="IK85" s="202">
        <f t="shared" si="175"/>
        <v>1.8871785523809519</v>
      </c>
      <c r="IL85" s="202">
        <f t="shared" si="116"/>
        <v>0.9144308685336574</v>
      </c>
      <c r="IM85" s="203"/>
      <c r="IN85" s="204">
        <f t="shared" si="117"/>
        <v>0.93288888888888888</v>
      </c>
      <c r="IO85" s="186"/>
      <c r="IP85" s="186"/>
      <c r="IQ85" s="153">
        <v>1478</v>
      </c>
      <c r="IR85" s="153"/>
      <c r="IS85" s="128"/>
      <c r="IT85" s="128"/>
      <c r="IU85" s="128"/>
      <c r="IV85" s="128"/>
      <c r="IW85" s="189">
        <v>0.42</v>
      </c>
      <c r="IX85" s="189"/>
      <c r="IY85" s="48"/>
      <c r="IZ85" s="52">
        <v>110</v>
      </c>
      <c r="JA85" s="128">
        <v>5.51</v>
      </c>
      <c r="JB85" s="128">
        <v>4.0599999999999996</v>
      </c>
      <c r="JC85" s="128">
        <v>180</v>
      </c>
      <c r="JD85" s="97">
        <f t="shared" si="118"/>
        <v>2020.38</v>
      </c>
      <c r="JE85" s="210">
        <f t="shared" si="119"/>
        <v>0.83707025411061287</v>
      </c>
      <c r="JF85" s="210">
        <f t="shared" si="120"/>
        <v>0.18039107142857141</v>
      </c>
      <c r="JG85" s="210">
        <f t="shared" si="121"/>
        <v>2.8264067527926089E-2</v>
      </c>
      <c r="JH85" s="203"/>
      <c r="JI85" s="203">
        <f t="shared" si="122"/>
        <v>0.27152317880794707</v>
      </c>
      <c r="JJ85" s="212">
        <f t="shared" si="166"/>
        <v>2.469151880188833</v>
      </c>
      <c r="JK85" s="203">
        <f t="shared" si="123"/>
        <v>0.98919556035752876</v>
      </c>
      <c r="JL85" s="53">
        <v>15296</v>
      </c>
      <c r="JM85" s="213">
        <v>8.2899999999999991</v>
      </c>
      <c r="JN85" s="214">
        <v>50</v>
      </c>
      <c r="JO85" s="213"/>
      <c r="JP85" s="213">
        <v>6.21</v>
      </c>
      <c r="JQ85" s="213">
        <v>0.93</v>
      </c>
      <c r="JR85" s="214">
        <v>115</v>
      </c>
      <c r="JS85" s="213">
        <v>0.57999999999999996</v>
      </c>
      <c r="JT85" s="222"/>
    </row>
    <row r="86" spans="1:280" s="25" customFormat="1" ht="15" customHeight="1">
      <c r="A86" s="50">
        <v>43503</v>
      </c>
      <c r="B86" s="51">
        <v>240</v>
      </c>
      <c r="C86" s="52">
        <v>240</v>
      </c>
      <c r="D86" s="53">
        <v>32181</v>
      </c>
      <c r="E86" s="48">
        <v>5.28</v>
      </c>
      <c r="F86" s="53">
        <v>651</v>
      </c>
      <c r="G86" s="52">
        <v>13.6</v>
      </c>
      <c r="H86" s="52">
        <v>15.2</v>
      </c>
      <c r="I86" s="61">
        <v>34.6</v>
      </c>
      <c r="J86" s="64"/>
      <c r="K86" s="53">
        <v>1225</v>
      </c>
      <c r="L86" s="48">
        <v>5.63</v>
      </c>
      <c r="M86" s="53">
        <v>8645</v>
      </c>
      <c r="N86" s="53">
        <v>3221</v>
      </c>
      <c r="O86" s="65">
        <v>2.29</v>
      </c>
      <c r="P86" s="65">
        <v>1.28</v>
      </c>
      <c r="Q86" s="74">
        <v>43.8</v>
      </c>
      <c r="R86" s="70">
        <v>24</v>
      </c>
      <c r="S86" s="64">
        <v>8433</v>
      </c>
      <c r="T86" s="53">
        <v>6963</v>
      </c>
      <c r="U86" s="52">
        <v>3.24</v>
      </c>
      <c r="V86" s="52">
        <v>25.2</v>
      </c>
      <c r="W86" s="52">
        <v>11.1</v>
      </c>
      <c r="X86" s="52">
        <v>9.82</v>
      </c>
      <c r="Y86" s="53">
        <v>14</v>
      </c>
      <c r="Z86" s="53">
        <v>9194</v>
      </c>
      <c r="AA86" s="52">
        <v>3.73</v>
      </c>
      <c r="AB86" s="52"/>
      <c r="AC86" s="77">
        <f t="shared" si="124"/>
        <v>8447</v>
      </c>
      <c r="AD86" s="52"/>
      <c r="AE86" s="52"/>
      <c r="AF86" s="52"/>
      <c r="AG86" s="52"/>
      <c r="AH86" s="61"/>
      <c r="AI86" s="79"/>
      <c r="AJ86" s="52"/>
      <c r="AK86" s="52"/>
      <c r="AL86" s="48">
        <v>8.7200000000000006</v>
      </c>
      <c r="AM86" s="53">
        <v>140780</v>
      </c>
      <c r="AN86" s="52">
        <v>7.6</v>
      </c>
      <c r="AO86" s="52">
        <v>1.05</v>
      </c>
      <c r="AP86" s="53">
        <v>4288</v>
      </c>
      <c r="AQ86" s="83"/>
      <c r="AR86" s="86">
        <f t="shared" si="125"/>
        <v>13365</v>
      </c>
      <c r="AS86" s="53"/>
      <c r="AT86" s="87">
        <v>13365</v>
      </c>
      <c r="AU86" s="53">
        <f t="shared" si="182"/>
        <v>13111</v>
      </c>
      <c r="AV86" s="53">
        <v>0</v>
      </c>
      <c r="AW86" s="53">
        <v>240</v>
      </c>
      <c r="AX86" s="53">
        <v>0</v>
      </c>
      <c r="AY86" s="95">
        <v>14</v>
      </c>
      <c r="AZ86" s="96">
        <v>4.93</v>
      </c>
      <c r="BA86" s="53">
        <v>4478</v>
      </c>
      <c r="BB86" s="52">
        <v>62</v>
      </c>
      <c r="BC86" s="53">
        <v>10957</v>
      </c>
      <c r="BD86" s="97">
        <f t="shared" si="94"/>
        <v>7797.3383999999996</v>
      </c>
      <c r="BE86" s="102">
        <f t="shared" si="95"/>
        <v>0.71163077484712967</v>
      </c>
      <c r="BF86" s="53">
        <v>4514</v>
      </c>
      <c r="BG86" s="97">
        <f t="shared" si="96"/>
        <v>4816.4380000000001</v>
      </c>
      <c r="BH86" s="102">
        <f t="shared" si="97"/>
        <v>0.43957634388975086</v>
      </c>
      <c r="BI86" s="53">
        <v>411</v>
      </c>
      <c r="BJ86" s="97">
        <f t="shared" si="98"/>
        <v>808.43700000000001</v>
      </c>
      <c r="BK86" s="102">
        <f t="shared" si="99"/>
        <v>7.3782695993428862E-2</v>
      </c>
      <c r="BL86" s="103">
        <v>533</v>
      </c>
      <c r="BM86" s="97">
        <f t="shared" si="100"/>
        <v>770.18500000000006</v>
      </c>
      <c r="BN86" s="102">
        <f t="shared" si="101"/>
        <v>7.0291594414529535E-2</v>
      </c>
      <c r="BO86" s="53">
        <v>672</v>
      </c>
      <c r="BP86" s="97">
        <f t="shared" si="102"/>
        <v>1382.9759999999999</v>
      </c>
      <c r="BQ86" s="102">
        <f t="shared" si="103"/>
        <v>0.12621849046271788</v>
      </c>
      <c r="BR86" s="53">
        <v>11.6</v>
      </c>
      <c r="BS86" s="105">
        <f t="shared" si="104"/>
        <v>19.302399999999999</v>
      </c>
      <c r="BT86" s="102">
        <f t="shared" si="105"/>
        <v>1.0586839463356758E-3</v>
      </c>
      <c r="BU86" s="52">
        <v>6.47</v>
      </c>
      <c r="BV86" s="48">
        <v>7.2</v>
      </c>
      <c r="BW86" s="61">
        <v>133</v>
      </c>
      <c r="BX86" s="117">
        <f t="shared" si="126"/>
        <v>143657.22700000001</v>
      </c>
      <c r="BY86" s="118">
        <f t="shared" si="127"/>
        <v>0.95771484666666673</v>
      </c>
      <c r="BZ86" s="120">
        <v>40.299999999999997</v>
      </c>
      <c r="CA86" s="51"/>
      <c r="CB86" s="52">
        <v>6.63</v>
      </c>
      <c r="CC86" s="129">
        <v>7762</v>
      </c>
      <c r="CD86" s="77">
        <f t="shared" si="128"/>
        <v>7551.2366531376838</v>
      </c>
      <c r="CE86" s="77">
        <f t="shared" si="106"/>
        <v>22421</v>
      </c>
      <c r="CF86" s="77">
        <f t="shared" si="129"/>
        <v>13111</v>
      </c>
      <c r="CG86" s="77">
        <f t="shared" si="130"/>
        <v>546.29166666666663</v>
      </c>
      <c r="CH86" s="77">
        <f t="shared" si="107"/>
        <v>9310</v>
      </c>
      <c r="CI86" s="130">
        <f t="shared" si="131"/>
        <v>387.91666666666669</v>
      </c>
      <c r="CJ86" s="64">
        <v>3740</v>
      </c>
      <c r="CK86" s="56"/>
      <c r="CL86" s="52">
        <v>7.29</v>
      </c>
      <c r="CM86" s="53">
        <v>2801</v>
      </c>
      <c r="CN86" s="134"/>
      <c r="CO86" s="135">
        <v>4208</v>
      </c>
      <c r="CP86" s="53">
        <v>5754</v>
      </c>
      <c r="CQ86" s="52">
        <v>15</v>
      </c>
      <c r="CR86" s="52">
        <v>38.799999999999997</v>
      </c>
      <c r="CS86" s="53">
        <v>4258</v>
      </c>
      <c r="CT86" s="141">
        <f t="shared" si="176"/>
        <v>0.23967283251978064</v>
      </c>
      <c r="CU86" s="142">
        <f t="shared" si="132"/>
        <v>1.3438502673796791</v>
      </c>
      <c r="CV86" s="142">
        <f t="shared" si="133"/>
        <v>5.6191056670781814</v>
      </c>
      <c r="CW86" s="118">
        <f t="shared" si="134"/>
        <v>0.9365176111796969</v>
      </c>
      <c r="CX86" s="143">
        <f t="shared" si="177"/>
        <v>28241.625082734939</v>
      </c>
      <c r="CY86" s="144">
        <f t="shared" si="178"/>
        <v>0.62906737946874824</v>
      </c>
      <c r="CZ86" s="145">
        <f t="shared" si="179"/>
        <v>23963.160830471435</v>
      </c>
      <c r="DA86" s="146">
        <f t="shared" si="180"/>
        <v>0.74436433330291141</v>
      </c>
      <c r="DB86" s="64">
        <v>3740</v>
      </c>
      <c r="DC86" s="152"/>
      <c r="DD86" s="48">
        <v>7.81</v>
      </c>
      <c r="DE86" s="53">
        <v>2811</v>
      </c>
      <c r="DF86" s="153"/>
      <c r="DG86" s="53">
        <v>4132</v>
      </c>
      <c r="DH86" s="53">
        <v>5408</v>
      </c>
      <c r="DI86" s="52">
        <v>14.1</v>
      </c>
      <c r="DJ86" s="52">
        <v>37.4</v>
      </c>
      <c r="DK86" s="53">
        <v>5884</v>
      </c>
      <c r="DL86" s="141">
        <f t="shared" si="135"/>
        <v>0.33189525063989767</v>
      </c>
      <c r="DM86" s="142">
        <f t="shared" si="136"/>
        <v>1.3438502673796791</v>
      </c>
      <c r="DN86" s="142">
        <f t="shared" si="137"/>
        <v>5.6191056670781814</v>
      </c>
      <c r="DO86" s="118">
        <f t="shared" si="108"/>
        <v>0.9365176111796969</v>
      </c>
      <c r="DP86" s="143">
        <f t="shared" si="138"/>
        <v>28241.625082734939</v>
      </c>
      <c r="DQ86" s="144">
        <f t="shared" si="139"/>
        <v>0.62774309306913656</v>
      </c>
      <c r="DR86" s="145">
        <f t="shared" si="140"/>
        <v>23963.160830471435</v>
      </c>
      <c r="DS86" s="146">
        <f t="shared" si="141"/>
        <v>0.74345167472848406</v>
      </c>
      <c r="DT86" s="53">
        <v>3740</v>
      </c>
      <c r="DU86" s="74"/>
      <c r="DV86" s="157">
        <v>7.45</v>
      </c>
      <c r="DW86" s="153">
        <v>2843</v>
      </c>
      <c r="DX86" s="53"/>
      <c r="DY86" s="153">
        <v>4129</v>
      </c>
      <c r="DZ86" s="153">
        <v>4968</v>
      </c>
      <c r="EA86" s="152">
        <v>14.6</v>
      </c>
      <c r="EB86" s="128">
        <v>37.6</v>
      </c>
      <c r="EC86" s="53">
        <v>8357</v>
      </c>
      <c r="ED86" s="141">
        <f t="shared" si="170"/>
        <v>0.47459211234008508</v>
      </c>
      <c r="EE86" s="142">
        <f t="shared" si="142"/>
        <v>1.3438502673796791</v>
      </c>
      <c r="EF86" s="142">
        <f t="shared" si="181"/>
        <v>5.6191056670781814</v>
      </c>
      <c r="EG86" s="118">
        <f t="shared" si="109"/>
        <v>0.9365176111796969</v>
      </c>
      <c r="EH86" s="143">
        <f t="shared" si="171"/>
        <v>28241.625082734939</v>
      </c>
      <c r="EI86" s="144">
        <f t="shared" si="172"/>
        <v>0.62350537659037886</v>
      </c>
      <c r="EJ86" s="145">
        <f t="shared" si="173"/>
        <v>23963.160830471435</v>
      </c>
      <c r="EK86" s="146">
        <f t="shared" si="174"/>
        <v>0.74053116729031676</v>
      </c>
      <c r="EL86" s="64">
        <v>3740</v>
      </c>
      <c r="EM86" s="56"/>
      <c r="EN86" s="52">
        <v>7.36</v>
      </c>
      <c r="EO86" s="53">
        <v>2881</v>
      </c>
      <c r="EP86" s="134"/>
      <c r="EQ86" s="135">
        <v>4130</v>
      </c>
      <c r="ER86" s="53">
        <v>6560</v>
      </c>
      <c r="ES86" s="52">
        <v>13.2</v>
      </c>
      <c r="ET86" s="52">
        <v>37.1</v>
      </c>
      <c r="EU86" s="53">
        <v>6637</v>
      </c>
      <c r="EV86" s="141">
        <f t="shared" si="143"/>
        <v>0.37998051539615763</v>
      </c>
      <c r="EW86" s="142">
        <f t="shared" si="144"/>
        <v>1.3438502673796791</v>
      </c>
      <c r="EX86" s="142">
        <f t="shared" si="145"/>
        <v>5.6191056670781814</v>
      </c>
      <c r="EY86" s="118">
        <f t="shared" si="110"/>
        <v>0.9365176111796969</v>
      </c>
      <c r="EZ86" s="143">
        <f t="shared" si="146"/>
        <v>28241.625082734939</v>
      </c>
      <c r="FA86" s="144">
        <f t="shared" si="147"/>
        <v>0.61847308827185421</v>
      </c>
      <c r="FB86" s="145">
        <f t="shared" si="148"/>
        <v>23963.160830471435</v>
      </c>
      <c r="FC86" s="146">
        <f t="shared" si="149"/>
        <v>0.73706306470749294</v>
      </c>
      <c r="FD86" s="64">
        <v>3731</v>
      </c>
      <c r="FE86" s="56"/>
      <c r="FF86" s="52">
        <v>7.42</v>
      </c>
      <c r="FG86" s="53">
        <v>2674</v>
      </c>
      <c r="FH86" s="134"/>
      <c r="FI86" s="135">
        <v>4172</v>
      </c>
      <c r="FJ86" s="53">
        <v>5650</v>
      </c>
      <c r="FK86" s="52">
        <v>14.3</v>
      </c>
      <c r="FL86" s="52">
        <v>36.9</v>
      </c>
      <c r="FM86" s="53">
        <v>7055</v>
      </c>
      <c r="FN86" s="141">
        <f t="shared" si="150"/>
        <v>0.38770190961888429</v>
      </c>
      <c r="FO86" s="142">
        <f t="shared" si="151"/>
        <v>1.3470919324577861</v>
      </c>
      <c r="FP86" s="142">
        <f t="shared" si="152"/>
        <v>5.6055837550451049</v>
      </c>
      <c r="FQ86" s="118">
        <f t="shared" si="111"/>
        <v>0.93426395917418414</v>
      </c>
      <c r="FR86" s="143">
        <f t="shared" si="153"/>
        <v>28173.663952856696</v>
      </c>
      <c r="FS86" s="144">
        <f t="shared" si="154"/>
        <v>0.64588581674381751</v>
      </c>
      <c r="FT86" s="145">
        <f t="shared" si="155"/>
        <v>23905.4954701842</v>
      </c>
      <c r="FU86" s="146">
        <f t="shared" si="156"/>
        <v>0.75595509719813814</v>
      </c>
      <c r="FV86" s="64">
        <v>3730</v>
      </c>
      <c r="FW86" s="73"/>
      <c r="FX86" s="52">
        <v>7.78</v>
      </c>
      <c r="FY86" s="53">
        <v>3014</v>
      </c>
      <c r="FZ86" s="134"/>
      <c r="GA86" s="135">
        <v>4122</v>
      </c>
      <c r="GB86" s="53">
        <v>5472</v>
      </c>
      <c r="GC86" s="52">
        <v>14</v>
      </c>
      <c r="GD86" s="52">
        <v>38.799999999999997</v>
      </c>
      <c r="GE86" s="53">
        <v>6498</v>
      </c>
      <c r="GF86" s="141">
        <f t="shared" si="157"/>
        <v>0.383954218392</v>
      </c>
      <c r="GG86" s="142">
        <f t="shared" si="158"/>
        <v>1.3474530831099196</v>
      </c>
      <c r="GH86" s="142">
        <f t="shared" si="159"/>
        <v>5.604081320374763</v>
      </c>
      <c r="GI86" s="118">
        <f t="shared" si="112"/>
        <v>0.93401355339579384</v>
      </c>
      <c r="GJ86" s="143">
        <f t="shared" si="160"/>
        <v>28166.112716203559</v>
      </c>
      <c r="GK86" s="144">
        <f t="shared" si="161"/>
        <v>0.600860079157018</v>
      </c>
      <c r="GL86" s="145">
        <f t="shared" si="162"/>
        <v>23899.088207930061</v>
      </c>
      <c r="GM86" s="146">
        <f t="shared" si="163"/>
        <v>0.7249247056676098</v>
      </c>
      <c r="GN86" s="166">
        <v>2755</v>
      </c>
      <c r="GO86" s="97">
        <f t="shared" si="113"/>
        <v>2837.3201016903795</v>
      </c>
      <c r="GP86" s="53"/>
      <c r="GQ86" s="53"/>
      <c r="GR86" s="102">
        <f t="shared" si="114"/>
        <v>1</v>
      </c>
      <c r="GS86" s="53"/>
      <c r="GT86" s="102">
        <f t="shared" si="115"/>
        <v>1</v>
      </c>
      <c r="GU86" s="53"/>
      <c r="GV86" s="102"/>
      <c r="GW86" s="170"/>
      <c r="GX86" s="102"/>
      <c r="GY86" s="170"/>
      <c r="GZ86" s="102"/>
      <c r="HA86" s="102"/>
      <c r="HB86" s="102"/>
      <c r="HC86" s="102"/>
      <c r="HD86" s="102"/>
      <c r="HE86" s="177"/>
      <c r="HF86" s="178"/>
      <c r="HG86" s="102"/>
      <c r="HH86" s="177"/>
      <c r="HI86" s="64">
        <v>4066</v>
      </c>
      <c r="HJ86" s="53">
        <v>4706</v>
      </c>
      <c r="HK86" s="53">
        <v>4108</v>
      </c>
      <c r="HL86" s="77">
        <f t="shared" si="167"/>
        <v>480</v>
      </c>
      <c r="HM86" s="77">
        <f t="shared" si="164"/>
        <v>10353.120000000001</v>
      </c>
      <c r="HN86" s="52"/>
      <c r="HO86" s="183"/>
      <c r="HP86" s="53">
        <v>3778</v>
      </c>
      <c r="HQ86" s="186"/>
      <c r="HR86" s="186"/>
      <c r="HS86" s="186"/>
      <c r="HT86" s="53">
        <v>3266</v>
      </c>
      <c r="HU86" s="153">
        <v>2140</v>
      </c>
      <c r="HV86" s="186"/>
      <c r="HW86" s="186"/>
      <c r="HX86" s="186"/>
      <c r="HY86" s="186"/>
      <c r="HZ86" s="189">
        <v>96</v>
      </c>
      <c r="IA86" s="128"/>
      <c r="IB86" s="190">
        <v>195</v>
      </c>
      <c r="IC86" s="191"/>
      <c r="ID86" s="191"/>
      <c r="IE86" s="192"/>
      <c r="IF86" s="192"/>
      <c r="IG86" s="192"/>
      <c r="IH86" s="97">
        <f t="shared" si="165"/>
        <v>38087.643000000004</v>
      </c>
      <c r="II86" s="97">
        <f t="shared" si="168"/>
        <v>3308.8539544962082</v>
      </c>
      <c r="IJ86" s="202">
        <f t="shared" si="169"/>
        <v>1.470047776552738</v>
      </c>
      <c r="IK86" s="202">
        <f t="shared" si="175"/>
        <v>2.2508479025460457</v>
      </c>
      <c r="IL86" s="202">
        <f t="shared" si="116"/>
        <v>0.81080667694047448</v>
      </c>
      <c r="IM86" s="203"/>
      <c r="IN86" s="204">
        <f t="shared" si="117"/>
        <v>0.92921960072595278</v>
      </c>
      <c r="IO86" s="186"/>
      <c r="IP86" s="186"/>
      <c r="IQ86" s="153">
        <v>1634</v>
      </c>
      <c r="IR86" s="153"/>
      <c r="IS86" s="128"/>
      <c r="IT86" s="128"/>
      <c r="IU86" s="128"/>
      <c r="IV86" s="128"/>
      <c r="IW86" s="189">
        <v>0.92</v>
      </c>
      <c r="IX86" s="189"/>
      <c r="IY86" s="48"/>
      <c r="IZ86" s="52">
        <v>172</v>
      </c>
      <c r="JA86" s="128"/>
      <c r="JB86" s="128"/>
      <c r="JC86" s="128"/>
      <c r="JD86" s="97">
        <f t="shared" si="118"/>
        <v>2606.1750000000002</v>
      </c>
      <c r="JE86" s="210">
        <f t="shared" ref="JE86:JE117" si="183">11200/AU86</f>
        <v>0.85424452749599578</v>
      </c>
      <c r="JF86" s="210">
        <f t="shared" si="120"/>
        <v>0.22827187499999999</v>
      </c>
      <c r="JG86" s="210">
        <f t="shared" si="121"/>
        <v>1.4348580200298987E-2</v>
      </c>
      <c r="JH86" s="203"/>
      <c r="JI86" s="203">
        <f t="shared" si="122"/>
        <v>0.11794871794871797</v>
      </c>
      <c r="JJ86" s="212">
        <f t="shared" si="166"/>
        <v>2.469151880188833</v>
      </c>
      <c r="JK86" s="203">
        <f t="shared" si="123"/>
        <v>0.98430227251985036</v>
      </c>
      <c r="JL86" s="53">
        <v>14989</v>
      </c>
      <c r="JM86" s="213">
        <v>8.36</v>
      </c>
      <c r="JN86" s="214">
        <v>39</v>
      </c>
      <c r="JO86" s="213">
        <v>4.55</v>
      </c>
      <c r="JP86" s="213">
        <v>6.75</v>
      </c>
      <c r="JQ86" s="213">
        <v>0.71</v>
      </c>
      <c r="JR86" s="214">
        <v>284</v>
      </c>
      <c r="JS86" s="213">
        <v>0.38</v>
      </c>
      <c r="JT86" s="222"/>
    </row>
    <row r="87" spans="1:280" s="25" customFormat="1" ht="15" customHeight="1">
      <c r="A87" s="50">
        <v>43504</v>
      </c>
      <c r="B87" s="51">
        <v>0</v>
      </c>
      <c r="C87" s="52">
        <v>0</v>
      </c>
      <c r="D87" s="53">
        <v>18948</v>
      </c>
      <c r="E87" s="48">
        <v>5.65</v>
      </c>
      <c r="F87" s="53">
        <v>661</v>
      </c>
      <c r="G87" s="52">
        <v>9.2100000000000009</v>
      </c>
      <c r="H87" s="52">
        <v>14.8</v>
      </c>
      <c r="I87" s="61">
        <v>34.799999999999997</v>
      </c>
      <c r="J87" s="64"/>
      <c r="K87" s="53">
        <v>1732</v>
      </c>
      <c r="L87" s="48">
        <v>10.6</v>
      </c>
      <c r="M87" s="53">
        <v>7865</v>
      </c>
      <c r="N87" s="53">
        <v>3208</v>
      </c>
      <c r="O87" s="65">
        <v>0.04</v>
      </c>
      <c r="P87" s="65">
        <v>0.05</v>
      </c>
      <c r="Q87" s="74"/>
      <c r="R87" s="70">
        <v>23</v>
      </c>
      <c r="S87" s="64">
        <v>8820</v>
      </c>
      <c r="T87" s="53">
        <v>7078</v>
      </c>
      <c r="U87" s="52">
        <v>2.52</v>
      </c>
      <c r="V87" s="52">
        <v>37.1</v>
      </c>
      <c r="W87" s="52">
        <v>10.3</v>
      </c>
      <c r="X87" s="52">
        <v>8.74</v>
      </c>
      <c r="Y87" s="53">
        <v>39</v>
      </c>
      <c r="Z87" s="53">
        <v>7515</v>
      </c>
      <c r="AA87" s="52">
        <v>2.64</v>
      </c>
      <c r="AB87" s="52"/>
      <c r="AC87" s="77">
        <f t="shared" si="124"/>
        <v>8859</v>
      </c>
      <c r="AD87" s="52"/>
      <c r="AE87" s="52"/>
      <c r="AF87" s="52"/>
      <c r="AG87" s="52"/>
      <c r="AH87" s="61"/>
      <c r="AI87" s="79"/>
      <c r="AJ87" s="52"/>
      <c r="AK87" s="52"/>
      <c r="AL87" s="48">
        <v>8.5399999999999991</v>
      </c>
      <c r="AM87" s="53">
        <v>133358</v>
      </c>
      <c r="AN87" s="52">
        <v>2.62</v>
      </c>
      <c r="AO87" s="52">
        <v>0.61</v>
      </c>
      <c r="AP87" s="53">
        <v>2223</v>
      </c>
      <c r="AQ87" s="83"/>
      <c r="AR87" s="86">
        <f t="shared" si="125"/>
        <v>13328</v>
      </c>
      <c r="AS87" s="53"/>
      <c r="AT87" s="87">
        <v>13328</v>
      </c>
      <c r="AU87" s="53">
        <f t="shared" si="182"/>
        <v>13301</v>
      </c>
      <c r="AV87" s="53">
        <v>0</v>
      </c>
      <c r="AW87" s="53">
        <v>0</v>
      </c>
      <c r="AX87" s="53">
        <v>0</v>
      </c>
      <c r="AY87" s="95">
        <v>27</v>
      </c>
      <c r="AZ87" s="96">
        <v>4.93</v>
      </c>
      <c r="BA87" s="53">
        <v>4478</v>
      </c>
      <c r="BB87" s="52">
        <v>62</v>
      </c>
      <c r="BC87" s="53">
        <v>13575</v>
      </c>
      <c r="BD87" s="97">
        <f t="shared" si="94"/>
        <v>9559.3804</v>
      </c>
      <c r="BE87" s="102">
        <f t="shared" si="95"/>
        <v>0.7041900847145488</v>
      </c>
      <c r="BF87" s="53">
        <v>6223</v>
      </c>
      <c r="BG87" s="97">
        <f t="shared" si="96"/>
        <v>6639.9409999999998</v>
      </c>
      <c r="BH87" s="102">
        <f t="shared" si="97"/>
        <v>0.48913009208103131</v>
      </c>
      <c r="BI87" s="53">
        <v>368</v>
      </c>
      <c r="BJ87" s="97">
        <f t="shared" si="98"/>
        <v>723.85599999999999</v>
      </c>
      <c r="BK87" s="102">
        <f t="shared" si="99"/>
        <v>5.3322725598526702E-2</v>
      </c>
      <c r="BL87" s="103">
        <v>549</v>
      </c>
      <c r="BM87" s="97">
        <f t="shared" si="100"/>
        <v>793.30500000000006</v>
      </c>
      <c r="BN87" s="102">
        <f t="shared" si="101"/>
        <v>5.8438674033149174E-2</v>
      </c>
      <c r="BO87" s="53">
        <v>672</v>
      </c>
      <c r="BP87" s="97">
        <f t="shared" si="102"/>
        <v>1382.9759999999999</v>
      </c>
      <c r="BQ87" s="102">
        <f t="shared" si="103"/>
        <v>0.10187668508287293</v>
      </c>
      <c r="BR87" s="53">
        <v>11.6</v>
      </c>
      <c r="BS87" s="105">
        <f t="shared" si="104"/>
        <v>19.302399999999999</v>
      </c>
      <c r="BT87" s="102">
        <f t="shared" si="105"/>
        <v>8.5451197053406996E-4</v>
      </c>
      <c r="BU87" s="52">
        <v>6.08</v>
      </c>
      <c r="BV87" s="48">
        <v>6.38</v>
      </c>
      <c r="BW87" s="61">
        <v>210</v>
      </c>
      <c r="BX87" s="117">
        <f t="shared" si="126"/>
        <v>180561.07500000001</v>
      </c>
      <c r="BY87" s="118">
        <f t="shared" si="127"/>
        <v>1.2037405000000001</v>
      </c>
      <c r="BZ87" s="120">
        <v>41.2</v>
      </c>
      <c r="CA87" s="51"/>
      <c r="CB87" s="52">
        <v>6.47</v>
      </c>
      <c r="CC87" s="129">
        <v>9171</v>
      </c>
      <c r="CD87" s="77">
        <f t="shared" si="128"/>
        <v>9154.6946774981134</v>
      </c>
      <c r="CE87" s="77">
        <f t="shared" si="106"/>
        <v>22527</v>
      </c>
      <c r="CF87" s="77">
        <f t="shared" si="129"/>
        <v>13301</v>
      </c>
      <c r="CG87" s="77">
        <f t="shared" si="130"/>
        <v>554.20833333333337</v>
      </c>
      <c r="CH87" s="77">
        <f t="shared" si="107"/>
        <v>9226</v>
      </c>
      <c r="CI87" s="130">
        <f t="shared" si="131"/>
        <v>384.41666666666669</v>
      </c>
      <c r="CJ87" s="64">
        <v>3765</v>
      </c>
      <c r="CK87" s="56"/>
      <c r="CL87" s="52">
        <v>7.57</v>
      </c>
      <c r="CM87" s="53">
        <v>2528</v>
      </c>
      <c r="CN87" s="134"/>
      <c r="CO87" s="135">
        <v>4358</v>
      </c>
      <c r="CP87" s="53">
        <v>5913</v>
      </c>
      <c r="CQ87" s="52">
        <v>16.100000000000001</v>
      </c>
      <c r="CR87" s="52">
        <v>28.9</v>
      </c>
      <c r="CS87" s="53">
        <v>4580</v>
      </c>
      <c r="CT87" s="141">
        <f t="shared" si="176"/>
        <v>0.18357077286359735</v>
      </c>
      <c r="CU87" s="142">
        <f t="shared" si="132"/>
        <v>1.3349269588313413</v>
      </c>
      <c r="CV87" s="142">
        <f t="shared" si="133"/>
        <v>6.8578244052487856</v>
      </c>
      <c r="CW87" s="118">
        <f t="shared" si="134"/>
        <v>1.142970734208131</v>
      </c>
      <c r="CX87" s="143">
        <f t="shared" si="177"/>
        <v>34467.425460780396</v>
      </c>
      <c r="CY87" s="144">
        <f t="shared" si="178"/>
        <v>0.72385753003715936</v>
      </c>
      <c r="CZ87" s="145">
        <f t="shared" si="179"/>
        <v>30177.673341989615</v>
      </c>
      <c r="DA87" s="146">
        <f t="shared" si="180"/>
        <v>0.8137753222836096</v>
      </c>
      <c r="DB87" s="64">
        <v>3765</v>
      </c>
      <c r="DC87" s="152"/>
      <c r="DD87" s="48">
        <v>7.72</v>
      </c>
      <c r="DE87" s="53">
        <v>2476</v>
      </c>
      <c r="DF87" s="153"/>
      <c r="DG87" s="53">
        <v>4534</v>
      </c>
      <c r="DH87" s="53">
        <v>6056</v>
      </c>
      <c r="DI87" s="52">
        <v>15.6</v>
      </c>
      <c r="DJ87" s="52">
        <v>25.1</v>
      </c>
      <c r="DK87" s="53">
        <v>6399</v>
      </c>
      <c r="DL87" s="141">
        <f t="shared" si="135"/>
        <v>0.25448110382284772</v>
      </c>
      <c r="DM87" s="142">
        <f t="shared" si="136"/>
        <v>1.3349269588313413</v>
      </c>
      <c r="DN87" s="142">
        <f t="shared" si="137"/>
        <v>6.8578244052487856</v>
      </c>
      <c r="DO87" s="118">
        <f t="shared" si="108"/>
        <v>1.142970734208131</v>
      </c>
      <c r="DP87" s="143">
        <f t="shared" si="138"/>
        <v>34467.425460780396</v>
      </c>
      <c r="DQ87" s="144">
        <f t="shared" si="139"/>
        <v>0.7295376757800659</v>
      </c>
      <c r="DR87" s="145">
        <f t="shared" si="140"/>
        <v>30177.673341989615</v>
      </c>
      <c r="DS87" s="146">
        <f t="shared" si="141"/>
        <v>0.81760589318600374</v>
      </c>
      <c r="DT87" s="53">
        <v>3765</v>
      </c>
      <c r="DU87" s="74"/>
      <c r="DV87" s="157">
        <v>7.61</v>
      </c>
      <c r="DW87" s="153">
        <v>2521</v>
      </c>
      <c r="DX87" s="53"/>
      <c r="DY87" s="153">
        <v>4365</v>
      </c>
      <c r="DZ87" s="153">
        <v>6282</v>
      </c>
      <c r="EA87" s="152">
        <v>15.3</v>
      </c>
      <c r="EB87" s="128">
        <v>24.1</v>
      </c>
      <c r="EC87" s="53">
        <v>9596</v>
      </c>
      <c r="ED87" s="141">
        <f t="shared" si="170"/>
        <v>0.38421098704761758</v>
      </c>
      <c r="EE87" s="142">
        <f t="shared" si="142"/>
        <v>1.3349269588313413</v>
      </c>
      <c r="EF87" s="142">
        <f t="shared" si="181"/>
        <v>6.8578244052487856</v>
      </c>
      <c r="EG87" s="118">
        <f t="shared" si="109"/>
        <v>1.142970734208131</v>
      </c>
      <c r="EH87" s="143">
        <f t="shared" si="171"/>
        <v>34467.425460780396</v>
      </c>
      <c r="EI87" s="144">
        <f t="shared" si="172"/>
        <v>0.72462216504101207</v>
      </c>
      <c r="EJ87" s="145">
        <f t="shared" si="173"/>
        <v>30177.673341989615</v>
      </c>
      <c r="EK87" s="146">
        <f t="shared" si="174"/>
        <v>0.81429097605893186</v>
      </c>
      <c r="EL87" s="64">
        <v>3765</v>
      </c>
      <c r="EM87" s="56"/>
      <c r="EN87" s="52">
        <v>7.83</v>
      </c>
      <c r="EO87" s="53">
        <v>2896</v>
      </c>
      <c r="EP87" s="134"/>
      <c r="EQ87" s="135">
        <v>3840</v>
      </c>
      <c r="ER87" s="53">
        <v>6420</v>
      </c>
      <c r="ES87" s="52">
        <v>14.5</v>
      </c>
      <c r="ET87" s="52">
        <v>23.1</v>
      </c>
      <c r="EU87" s="53">
        <v>7515</v>
      </c>
      <c r="EV87" s="141">
        <f t="shared" si="143"/>
        <v>0.31891888630248366</v>
      </c>
      <c r="EW87" s="142">
        <f t="shared" si="144"/>
        <v>1.3349269588313413</v>
      </c>
      <c r="EX87" s="142">
        <f t="shared" si="145"/>
        <v>6.8578244052487856</v>
      </c>
      <c r="EY87" s="118">
        <f t="shared" si="110"/>
        <v>1.142970734208131</v>
      </c>
      <c r="EZ87" s="143">
        <f t="shared" si="146"/>
        <v>34467.425460780396</v>
      </c>
      <c r="FA87" s="144">
        <f t="shared" si="147"/>
        <v>0.68365957554889767</v>
      </c>
      <c r="FB87" s="145">
        <f t="shared" si="148"/>
        <v>30177.673341989615</v>
      </c>
      <c r="FC87" s="146">
        <f t="shared" si="149"/>
        <v>0.78666666666666663</v>
      </c>
      <c r="FD87" s="64">
        <v>3733</v>
      </c>
      <c r="FE87" s="56"/>
      <c r="FF87" s="52">
        <v>7.41</v>
      </c>
      <c r="FG87" s="53">
        <v>2464</v>
      </c>
      <c r="FH87" s="134"/>
      <c r="FI87" s="135">
        <v>4322</v>
      </c>
      <c r="FJ87" s="53">
        <v>5754</v>
      </c>
      <c r="FK87" s="52">
        <v>16.100000000000001</v>
      </c>
      <c r="FL87" s="52">
        <v>11.9</v>
      </c>
      <c r="FM87" s="53">
        <v>7454</v>
      </c>
      <c r="FN87" s="141">
        <f t="shared" si="150"/>
        <v>0.29844216834251963</v>
      </c>
      <c r="FO87" s="142">
        <f t="shared" si="151"/>
        <v>1.3463702116260381</v>
      </c>
      <c r="FP87" s="142">
        <f t="shared" si="152"/>
        <v>6.7995374514724345</v>
      </c>
      <c r="FQ87" s="118">
        <f t="shared" si="111"/>
        <v>1.1332562419120724</v>
      </c>
      <c r="FR87" s="143">
        <f t="shared" si="153"/>
        <v>34174.475231100456</v>
      </c>
      <c r="FS87" s="144">
        <f t="shared" si="154"/>
        <v>0.73084847864381353</v>
      </c>
      <c r="FT87" s="145">
        <f t="shared" si="155"/>
        <v>29921.183156878411</v>
      </c>
      <c r="FU87" s="146">
        <f t="shared" si="156"/>
        <v>0.81848987108655613</v>
      </c>
      <c r="FV87" s="64">
        <v>3734</v>
      </c>
      <c r="FW87" s="73"/>
      <c r="FX87" s="52">
        <v>7.82</v>
      </c>
      <c r="FY87" s="53">
        <v>2378</v>
      </c>
      <c r="FZ87" s="134"/>
      <c r="GA87" s="135">
        <v>4284</v>
      </c>
      <c r="GB87" s="53">
        <v>5668</v>
      </c>
      <c r="GC87" s="52">
        <v>15.8</v>
      </c>
      <c r="GD87" s="52">
        <v>33.1</v>
      </c>
      <c r="GE87" s="53">
        <v>6713</v>
      </c>
      <c r="GF87" s="141">
        <f t="shared" si="157"/>
        <v>0.26529215925095562</v>
      </c>
      <c r="GG87" s="142">
        <f t="shared" si="158"/>
        <v>1.3460096411355116</v>
      </c>
      <c r="GH87" s="142">
        <f t="shared" si="159"/>
        <v>6.8013589187779457</v>
      </c>
      <c r="GI87" s="118">
        <f t="shared" si="112"/>
        <v>1.1335598197963244</v>
      </c>
      <c r="GJ87" s="143">
        <f t="shared" si="160"/>
        <v>34183.629925777954</v>
      </c>
      <c r="GK87" s="144">
        <f t="shared" si="161"/>
        <v>0.74024256583400505</v>
      </c>
      <c r="GL87" s="145">
        <f t="shared" si="162"/>
        <v>29929.198475163139</v>
      </c>
      <c r="GM87" s="146">
        <f t="shared" si="163"/>
        <v>0.82482504604051565</v>
      </c>
      <c r="GN87" s="166">
        <v>2782</v>
      </c>
      <c r="GO87" s="97">
        <f t="shared" si="113"/>
        <v>2544.1749456208104</v>
      </c>
      <c r="GP87" s="53"/>
      <c r="GQ87" s="53"/>
      <c r="GR87" s="102">
        <f t="shared" si="114"/>
        <v>1</v>
      </c>
      <c r="GS87" s="53"/>
      <c r="GT87" s="102">
        <f t="shared" si="115"/>
        <v>1</v>
      </c>
      <c r="GU87" s="53"/>
      <c r="GV87" s="102"/>
      <c r="GW87" s="170"/>
      <c r="GX87" s="102"/>
      <c r="GY87" s="170"/>
      <c r="GZ87" s="102"/>
      <c r="HA87" s="102"/>
      <c r="HB87" s="102"/>
      <c r="HC87" s="102"/>
      <c r="HD87" s="102"/>
      <c r="HE87" s="177"/>
      <c r="HF87" s="178"/>
      <c r="HG87" s="102"/>
      <c r="HH87" s="177"/>
      <c r="HI87" s="64">
        <v>4350</v>
      </c>
      <c r="HJ87" s="53">
        <v>5682</v>
      </c>
      <c r="HK87" s="53">
        <v>4454</v>
      </c>
      <c r="HL87" s="77">
        <f t="shared" si="167"/>
        <v>0</v>
      </c>
      <c r="HM87" s="77">
        <f t="shared" si="164"/>
        <v>0</v>
      </c>
      <c r="HN87" s="52"/>
      <c r="HO87" s="183"/>
      <c r="HP87" s="53">
        <v>2242</v>
      </c>
      <c r="HQ87" s="186"/>
      <c r="HR87" s="186"/>
      <c r="HS87" s="186"/>
      <c r="HT87" s="53">
        <v>2856</v>
      </c>
      <c r="HU87" s="153">
        <v>2878</v>
      </c>
      <c r="HV87" s="186"/>
      <c r="HW87" s="186"/>
      <c r="HX87" s="186"/>
      <c r="HY87" s="186"/>
      <c r="HZ87" s="189">
        <v>98</v>
      </c>
      <c r="IA87" s="128"/>
      <c r="IB87" s="190">
        <v>141</v>
      </c>
      <c r="IC87" s="191"/>
      <c r="ID87" s="191">
        <v>1268</v>
      </c>
      <c r="IE87" s="192">
        <v>1.78</v>
      </c>
      <c r="IF87" s="192">
        <v>1.01</v>
      </c>
      <c r="IG87" s="192">
        <v>0.85</v>
      </c>
      <c r="IH87" s="97">
        <f t="shared" si="165"/>
        <v>37369.906999999999</v>
      </c>
      <c r="II87" s="97">
        <f t="shared" si="168"/>
        <v>2803.8645708283311</v>
      </c>
      <c r="IJ87" s="202">
        <f t="shared" si="169"/>
        <v>1.5006002400960383</v>
      </c>
      <c r="IK87" s="202">
        <f t="shared" si="175"/>
        <v>1.8684953499999999</v>
      </c>
      <c r="IL87" s="202">
        <f t="shared" si="116"/>
        <v>0.93198753838169635</v>
      </c>
      <c r="IM87" s="203"/>
      <c r="IN87" s="204">
        <f t="shared" si="117"/>
        <v>0.94931703810208479</v>
      </c>
      <c r="IO87" s="186"/>
      <c r="IP87" s="186"/>
      <c r="IQ87" s="153">
        <v>1418</v>
      </c>
      <c r="IR87" s="153"/>
      <c r="IS87" s="128"/>
      <c r="IT87" s="128"/>
      <c r="IU87" s="128"/>
      <c r="IV87" s="128"/>
      <c r="IW87" s="189">
        <v>0.8</v>
      </c>
      <c r="IX87" s="189"/>
      <c r="IY87" s="48"/>
      <c r="IZ87" s="52">
        <v>186</v>
      </c>
      <c r="JA87" s="128">
        <v>4.2699999999999996</v>
      </c>
      <c r="JB87" s="128">
        <v>3.03</v>
      </c>
      <c r="JC87" s="128">
        <v>298</v>
      </c>
      <c r="JD87" s="97">
        <f t="shared" si="118"/>
        <v>1879.248</v>
      </c>
      <c r="JE87" s="210">
        <f t="shared" si="183"/>
        <v>0.84204195173295238</v>
      </c>
      <c r="JF87" s="210">
        <f t="shared" si="120"/>
        <v>0.16745008928571428</v>
      </c>
      <c r="JG87" s="210">
        <f t="shared" si="121"/>
        <v>-3.1799257062975733E-2</v>
      </c>
      <c r="JH87" s="203"/>
      <c r="JI87" s="203">
        <f t="shared" si="122"/>
        <v>-0.31914893617021267</v>
      </c>
      <c r="JJ87" s="212">
        <f t="shared" si="166"/>
        <v>2.469151880188833</v>
      </c>
      <c r="JK87" s="203">
        <f t="shared" si="123"/>
        <v>0.98629834254143645</v>
      </c>
      <c r="JL87" s="53">
        <v>14862</v>
      </c>
      <c r="JM87" s="213">
        <v>8.07</v>
      </c>
      <c r="JN87" s="214">
        <v>26</v>
      </c>
      <c r="JO87" s="213">
        <v>4.32</v>
      </c>
      <c r="JP87" s="213">
        <v>3.65</v>
      </c>
      <c r="JQ87" s="213">
        <v>0.67</v>
      </c>
      <c r="JR87" s="214">
        <v>197</v>
      </c>
      <c r="JS87" s="213">
        <v>0.34</v>
      </c>
      <c r="JT87" s="222"/>
    </row>
    <row r="88" spans="1:280" s="25" customFormat="1" ht="15" customHeight="1">
      <c r="A88" s="50">
        <v>43505</v>
      </c>
      <c r="B88" s="51">
        <v>240</v>
      </c>
      <c r="C88" s="52">
        <v>240</v>
      </c>
      <c r="D88" s="53">
        <v>35704</v>
      </c>
      <c r="E88" s="48">
        <v>5.41</v>
      </c>
      <c r="F88" s="53">
        <v>512</v>
      </c>
      <c r="G88" s="52">
        <v>14.4</v>
      </c>
      <c r="H88" s="52">
        <v>15.7</v>
      </c>
      <c r="I88" s="61">
        <v>35.9</v>
      </c>
      <c r="J88" s="64"/>
      <c r="K88" s="53">
        <v>1153</v>
      </c>
      <c r="L88" s="48">
        <v>6.45</v>
      </c>
      <c r="M88" s="53">
        <v>8284</v>
      </c>
      <c r="N88" s="53">
        <v>2799</v>
      </c>
      <c r="O88" s="65">
        <v>2.08</v>
      </c>
      <c r="P88" s="65">
        <v>0.91</v>
      </c>
      <c r="Q88" s="74">
        <v>74.3</v>
      </c>
      <c r="R88" s="70">
        <v>30.8</v>
      </c>
      <c r="S88" s="64">
        <v>8838</v>
      </c>
      <c r="T88" s="53">
        <v>6634</v>
      </c>
      <c r="U88" s="52">
        <v>2.73</v>
      </c>
      <c r="V88" s="52"/>
      <c r="W88" s="52">
        <v>11.5</v>
      </c>
      <c r="X88" s="52">
        <v>10</v>
      </c>
      <c r="Y88" s="53">
        <v>16</v>
      </c>
      <c r="Z88" s="53">
        <v>24351</v>
      </c>
      <c r="AA88" s="52">
        <v>2.59</v>
      </c>
      <c r="AB88" s="52"/>
      <c r="AC88" s="77">
        <f t="shared" si="124"/>
        <v>8854</v>
      </c>
      <c r="AD88" s="52"/>
      <c r="AE88" s="52"/>
      <c r="AF88" s="52"/>
      <c r="AG88" s="52"/>
      <c r="AH88" s="61"/>
      <c r="AI88" s="79"/>
      <c r="AJ88" s="52"/>
      <c r="AK88" s="52"/>
      <c r="AL88" s="48">
        <v>8.5299999999999994</v>
      </c>
      <c r="AM88" s="53">
        <v>135132</v>
      </c>
      <c r="AN88" s="52">
        <v>1.27</v>
      </c>
      <c r="AO88" s="52">
        <v>0.4</v>
      </c>
      <c r="AP88" s="53">
        <v>2230</v>
      </c>
      <c r="AQ88" s="83"/>
      <c r="AR88" s="86">
        <f t="shared" si="125"/>
        <v>13378</v>
      </c>
      <c r="AS88" s="53"/>
      <c r="AT88" s="87">
        <v>13378</v>
      </c>
      <c r="AU88" s="53">
        <f t="shared" si="182"/>
        <v>13138</v>
      </c>
      <c r="AV88" s="53">
        <v>0</v>
      </c>
      <c r="AW88" s="53">
        <v>240</v>
      </c>
      <c r="AX88" s="53">
        <v>0</v>
      </c>
      <c r="AY88" s="95">
        <v>0</v>
      </c>
      <c r="AZ88" s="96">
        <v>4.93</v>
      </c>
      <c r="BA88" s="53">
        <v>4478</v>
      </c>
      <c r="BB88" s="52">
        <v>62</v>
      </c>
      <c r="BC88" s="53">
        <v>13452</v>
      </c>
      <c r="BD88" s="97">
        <f t="shared" si="94"/>
        <v>9136.0545999999995</v>
      </c>
      <c r="BE88" s="102">
        <f t="shared" si="95"/>
        <v>0.67915957478441868</v>
      </c>
      <c r="BF88" s="53">
        <v>5913</v>
      </c>
      <c r="BG88" s="97">
        <f t="shared" si="96"/>
        <v>6309.1709999999994</v>
      </c>
      <c r="BH88" s="102">
        <f t="shared" si="97"/>
        <v>0.46901360392506686</v>
      </c>
      <c r="BI88" s="53">
        <v>319</v>
      </c>
      <c r="BJ88" s="97">
        <f t="shared" si="98"/>
        <v>627.47300000000007</v>
      </c>
      <c r="BK88" s="102">
        <f t="shared" si="99"/>
        <v>4.6645331549212021E-2</v>
      </c>
      <c r="BL88" s="103">
        <v>557</v>
      </c>
      <c r="BM88" s="97">
        <f t="shared" si="100"/>
        <v>804.86500000000001</v>
      </c>
      <c r="BN88" s="102">
        <f t="shared" si="101"/>
        <v>5.9832366934284863E-2</v>
      </c>
      <c r="BO88" s="53">
        <v>668</v>
      </c>
      <c r="BP88" s="97">
        <f t="shared" si="102"/>
        <v>1374.7439999999999</v>
      </c>
      <c r="BQ88" s="102">
        <f t="shared" si="103"/>
        <v>0.10219625334522747</v>
      </c>
      <c r="BR88" s="53">
        <v>11.9</v>
      </c>
      <c r="BS88" s="105">
        <f t="shared" si="104"/>
        <v>19.801600000000001</v>
      </c>
      <c r="BT88" s="102">
        <f t="shared" si="105"/>
        <v>8.8462682129051445E-4</v>
      </c>
      <c r="BU88" s="52">
        <v>6.73</v>
      </c>
      <c r="BV88" s="48">
        <v>7.34</v>
      </c>
      <c r="BW88" s="61">
        <v>179</v>
      </c>
      <c r="BX88" s="117">
        <f t="shared" si="126"/>
        <v>176732.37599999999</v>
      </c>
      <c r="BY88" s="118">
        <f t="shared" si="127"/>
        <v>1.17821584</v>
      </c>
      <c r="BZ88" s="120">
        <v>38.799999999999997</v>
      </c>
      <c r="CA88" s="51"/>
      <c r="CB88" s="52">
        <v>6.34</v>
      </c>
      <c r="CC88" s="129">
        <v>9435</v>
      </c>
      <c r="CD88" s="77">
        <f t="shared" si="128"/>
        <v>8880.2511508498592</v>
      </c>
      <c r="CE88" s="77">
        <f t="shared" si="106"/>
        <v>22592</v>
      </c>
      <c r="CF88" s="77">
        <f t="shared" si="129"/>
        <v>13138</v>
      </c>
      <c r="CG88" s="77">
        <f t="shared" si="130"/>
        <v>547.41666666666663</v>
      </c>
      <c r="CH88" s="77">
        <f t="shared" si="107"/>
        <v>9454</v>
      </c>
      <c r="CI88" s="130">
        <f t="shared" si="131"/>
        <v>393.91666666666669</v>
      </c>
      <c r="CJ88" s="64">
        <v>3765</v>
      </c>
      <c r="CK88" s="56"/>
      <c r="CL88" s="52">
        <v>7.63</v>
      </c>
      <c r="CM88" s="53">
        <v>3112</v>
      </c>
      <c r="CN88" s="134"/>
      <c r="CO88" s="135">
        <v>4968</v>
      </c>
      <c r="CP88" s="53">
        <v>5228</v>
      </c>
      <c r="CQ88" s="52">
        <v>10</v>
      </c>
      <c r="CR88" s="52">
        <v>25.5</v>
      </c>
      <c r="CS88" s="53">
        <v>4155</v>
      </c>
      <c r="CT88" s="141">
        <f t="shared" si="176"/>
        <v>0.19132066695950337</v>
      </c>
      <c r="CU88" s="142">
        <f t="shared" si="132"/>
        <v>1.3349269588313413</v>
      </c>
      <c r="CV88" s="142">
        <f t="shared" si="133"/>
        <v>6.652237481685181</v>
      </c>
      <c r="CW88" s="118">
        <f t="shared" si="134"/>
        <v>1.1087062469475302</v>
      </c>
      <c r="CX88" s="143">
        <f t="shared" si="177"/>
        <v>33434.145582949721</v>
      </c>
      <c r="CY88" s="144">
        <f t="shared" si="178"/>
        <v>0.64955946097288308</v>
      </c>
      <c r="CZ88" s="145">
        <f t="shared" si="179"/>
        <v>29452.788404745042</v>
      </c>
      <c r="DA88" s="146">
        <f t="shared" si="180"/>
        <v>0.76865893547427888</v>
      </c>
      <c r="DB88" s="64">
        <v>3769</v>
      </c>
      <c r="DC88" s="152"/>
      <c r="DD88" s="48">
        <v>7.54</v>
      </c>
      <c r="DE88" s="53">
        <v>3112</v>
      </c>
      <c r="DF88" s="153"/>
      <c r="DG88" s="53">
        <v>4971</v>
      </c>
      <c r="DH88" s="53">
        <v>5228</v>
      </c>
      <c r="DI88" s="52">
        <v>11.2</v>
      </c>
      <c r="DJ88" s="52">
        <v>25.8</v>
      </c>
      <c r="DK88" s="53">
        <v>5663</v>
      </c>
      <c r="DL88" s="141">
        <f t="shared" si="135"/>
        <v>0.26048112732782885</v>
      </c>
      <c r="DM88" s="142">
        <f t="shared" si="136"/>
        <v>1.3335102149111171</v>
      </c>
      <c r="DN88" s="142">
        <f t="shared" si="137"/>
        <v>6.6593049318649262</v>
      </c>
      <c r="DO88" s="118">
        <f t="shared" si="108"/>
        <v>1.109884155310821</v>
      </c>
      <c r="DP88" s="143">
        <f t="shared" si="138"/>
        <v>33469.666587553118</v>
      </c>
      <c r="DQ88" s="144">
        <f t="shared" si="139"/>
        <v>0.64955946097288308</v>
      </c>
      <c r="DR88" s="145">
        <f t="shared" si="140"/>
        <v>29484.079547804533</v>
      </c>
      <c r="DS88" s="146">
        <f t="shared" si="141"/>
        <v>0.76865893547427888</v>
      </c>
      <c r="DT88" s="53">
        <v>3772</v>
      </c>
      <c r="DU88" s="74"/>
      <c r="DV88" s="157">
        <v>7.56</v>
      </c>
      <c r="DW88" s="153">
        <v>3087</v>
      </c>
      <c r="DX88" s="53"/>
      <c r="DY88" s="153">
        <v>4962</v>
      </c>
      <c r="DZ88" s="153">
        <v>554</v>
      </c>
      <c r="EA88" s="152">
        <v>10.4</v>
      </c>
      <c r="EB88" s="128">
        <v>25.3</v>
      </c>
      <c r="EC88" s="53">
        <v>8336</v>
      </c>
      <c r="ED88" s="141">
        <f t="shared" si="170"/>
        <v>0.38147287750750969</v>
      </c>
      <c r="EE88" s="142">
        <f t="shared" si="142"/>
        <v>1.3324496288441146</v>
      </c>
      <c r="EF88" s="142">
        <f t="shared" si="181"/>
        <v>6.6646055194997347</v>
      </c>
      <c r="EG88" s="118">
        <f t="shared" si="109"/>
        <v>1.1107675865832891</v>
      </c>
      <c r="EH88" s="143">
        <f t="shared" si="171"/>
        <v>33496.307341005668</v>
      </c>
      <c r="EI88" s="144">
        <f t="shared" si="172"/>
        <v>0.65237469666558168</v>
      </c>
      <c r="EJ88" s="145">
        <f t="shared" si="173"/>
        <v>29507.547905099145</v>
      </c>
      <c r="EK88" s="146">
        <f t="shared" si="174"/>
        <v>0.77051739518287243</v>
      </c>
      <c r="EL88" s="64">
        <v>3772</v>
      </c>
      <c r="EM88" s="56"/>
      <c r="EN88" s="52">
        <v>7.5</v>
      </c>
      <c r="EO88" s="53">
        <v>2810</v>
      </c>
      <c r="EP88" s="134"/>
      <c r="EQ88" s="135">
        <v>4835</v>
      </c>
      <c r="ER88" s="53">
        <v>5584</v>
      </c>
      <c r="ES88" s="52">
        <v>11.1</v>
      </c>
      <c r="ET88" s="52">
        <v>25.3</v>
      </c>
      <c r="EU88" s="53">
        <v>6648</v>
      </c>
      <c r="EV88" s="141">
        <f t="shared" si="143"/>
        <v>0.29034387367172343</v>
      </c>
      <c r="EW88" s="142">
        <f t="shared" si="144"/>
        <v>1.3324496288441146</v>
      </c>
      <c r="EX88" s="142">
        <f t="shared" si="145"/>
        <v>6.6646055194997347</v>
      </c>
      <c r="EY88" s="118">
        <f t="shared" si="110"/>
        <v>1.1107675865832891</v>
      </c>
      <c r="EZ88" s="143">
        <f t="shared" si="146"/>
        <v>33496.307341005668</v>
      </c>
      <c r="FA88" s="144">
        <f t="shared" si="147"/>
        <v>0.68356750814068168</v>
      </c>
      <c r="FB88" s="145">
        <f t="shared" si="148"/>
        <v>29507.547905099145</v>
      </c>
      <c r="FC88" s="146">
        <f t="shared" si="149"/>
        <v>0.79110912875408856</v>
      </c>
      <c r="FD88" s="64">
        <v>3757</v>
      </c>
      <c r="FE88" s="56"/>
      <c r="FF88" s="52">
        <v>7.51</v>
      </c>
      <c r="FG88" s="53">
        <v>2753</v>
      </c>
      <c r="FH88" s="134"/>
      <c r="FI88" s="135">
        <v>4908</v>
      </c>
      <c r="FJ88" s="53">
        <v>5798</v>
      </c>
      <c r="FK88" s="52">
        <v>11.7</v>
      </c>
      <c r="FL88" s="52">
        <v>28.2</v>
      </c>
      <c r="FM88" s="53">
        <v>6476</v>
      </c>
      <c r="FN88" s="141">
        <f t="shared" si="150"/>
        <v>0.28131958168502103</v>
      </c>
      <c r="FO88" s="142">
        <f t="shared" si="151"/>
        <v>1.337769496939047</v>
      </c>
      <c r="FP88" s="142">
        <f t="shared" si="152"/>
        <v>6.6381025813256906</v>
      </c>
      <c r="FQ88" s="118">
        <f t="shared" si="111"/>
        <v>1.1063504302209484</v>
      </c>
      <c r="FR88" s="143">
        <f t="shared" si="153"/>
        <v>33363.103573742919</v>
      </c>
      <c r="FS88" s="144">
        <f t="shared" si="154"/>
        <v>0.6899862455200344</v>
      </c>
      <c r="FT88" s="145">
        <f t="shared" si="155"/>
        <v>29390.206118626062</v>
      </c>
      <c r="FU88" s="146">
        <f t="shared" si="156"/>
        <v>0.79534641688968177</v>
      </c>
      <c r="FV88" s="64">
        <v>3757</v>
      </c>
      <c r="FW88" s="73"/>
      <c r="FX88" s="52">
        <v>7.53</v>
      </c>
      <c r="FY88" s="53">
        <v>2649</v>
      </c>
      <c r="FZ88" s="134"/>
      <c r="GA88" s="135">
        <v>4923</v>
      </c>
      <c r="GB88" s="53">
        <v>30.7</v>
      </c>
      <c r="GC88" s="52">
        <v>12</v>
      </c>
      <c r="GD88" s="52">
        <v>30.7</v>
      </c>
      <c r="GE88" s="53">
        <v>5986</v>
      </c>
      <c r="GF88" s="141">
        <f t="shared" si="157"/>
        <v>0.25569383773126481</v>
      </c>
      <c r="GG88" s="142">
        <f t="shared" si="158"/>
        <v>1.337769496939047</v>
      </c>
      <c r="GH88" s="142">
        <f t="shared" si="159"/>
        <v>6.6381025813256906</v>
      </c>
      <c r="GI88" s="118">
        <f t="shared" si="112"/>
        <v>1.1063504302209484</v>
      </c>
      <c r="GJ88" s="143">
        <f t="shared" si="160"/>
        <v>33363.103573742919</v>
      </c>
      <c r="GK88" s="144">
        <f t="shared" si="161"/>
        <v>0.70169762600166041</v>
      </c>
      <c r="GL88" s="145">
        <f t="shared" si="162"/>
        <v>29390.206118626062</v>
      </c>
      <c r="GM88" s="146">
        <f t="shared" si="163"/>
        <v>0.80307760927743088</v>
      </c>
      <c r="GN88" s="166">
        <v>2527</v>
      </c>
      <c r="GO88" s="97">
        <f t="shared" si="113"/>
        <v>2920.7067103399431</v>
      </c>
      <c r="GP88" s="53"/>
      <c r="GQ88" s="53"/>
      <c r="GR88" s="102">
        <f t="shared" si="114"/>
        <v>1</v>
      </c>
      <c r="GS88" s="53"/>
      <c r="GT88" s="102">
        <f t="shared" si="115"/>
        <v>1</v>
      </c>
      <c r="GU88" s="53"/>
      <c r="GV88" s="102"/>
      <c r="GW88" s="170"/>
      <c r="GX88" s="102"/>
      <c r="GY88" s="170"/>
      <c r="GZ88" s="102"/>
      <c r="HA88" s="102"/>
      <c r="HB88" s="102"/>
      <c r="HC88" s="102"/>
      <c r="HD88" s="102"/>
      <c r="HE88" s="177"/>
      <c r="HF88" s="178"/>
      <c r="HG88" s="102"/>
      <c r="HH88" s="177"/>
      <c r="HI88" s="64">
        <v>3830</v>
      </c>
      <c r="HJ88" s="53">
        <v>4586</v>
      </c>
      <c r="HK88" s="53">
        <v>5462</v>
      </c>
      <c r="HL88" s="77">
        <f t="shared" si="167"/>
        <v>480</v>
      </c>
      <c r="HM88" s="77">
        <f t="shared" si="164"/>
        <v>11797.44</v>
      </c>
      <c r="HN88" s="52"/>
      <c r="HO88" s="183"/>
      <c r="HP88" s="53">
        <v>1720</v>
      </c>
      <c r="HQ88" s="186"/>
      <c r="HR88" s="186"/>
      <c r="HS88" s="186"/>
      <c r="HT88" s="53">
        <v>2664</v>
      </c>
      <c r="HU88" s="153">
        <v>2812</v>
      </c>
      <c r="HV88" s="186"/>
      <c r="HW88" s="186"/>
      <c r="HX88" s="186"/>
      <c r="HY88" s="186"/>
      <c r="HZ88" s="189"/>
      <c r="IA88" s="128">
        <v>94</v>
      </c>
      <c r="IB88" s="190">
        <v>148</v>
      </c>
      <c r="IC88" s="191"/>
      <c r="ID88" s="191"/>
      <c r="IE88" s="192"/>
      <c r="IF88" s="192"/>
      <c r="IG88" s="192"/>
      <c r="IH88" s="97">
        <f t="shared" si="165"/>
        <v>34025.326000000001</v>
      </c>
      <c r="II88" s="97">
        <f t="shared" si="168"/>
        <v>3073.6243325155142</v>
      </c>
      <c r="IJ88" s="202">
        <f t="shared" si="169"/>
        <v>1.4686444411807902</v>
      </c>
      <c r="IK88" s="202">
        <f t="shared" si="175"/>
        <v>2.0928308080098135</v>
      </c>
      <c r="IL88" s="202">
        <f t="shared" si="116"/>
        <v>0.89880624838341627</v>
      </c>
      <c r="IM88" s="203"/>
      <c r="IN88" s="204">
        <f t="shared" si="117"/>
        <v>0.94143252869014638</v>
      </c>
      <c r="IO88" s="186"/>
      <c r="IP88" s="186"/>
      <c r="IQ88" s="153">
        <v>1266</v>
      </c>
      <c r="IR88" s="153"/>
      <c r="IS88" s="128"/>
      <c r="IT88" s="128"/>
      <c r="IU88" s="128"/>
      <c r="IV88" s="128"/>
      <c r="IW88" s="189"/>
      <c r="IX88" s="189">
        <v>0.45</v>
      </c>
      <c r="IY88" s="48"/>
      <c r="IZ88" s="52">
        <v>145</v>
      </c>
      <c r="JA88" s="128"/>
      <c r="JB88" s="128"/>
      <c r="JC88" s="128"/>
      <c r="JD88" s="97">
        <f t="shared" si="118"/>
        <v>1979.944</v>
      </c>
      <c r="JE88" s="210">
        <f t="shared" si="183"/>
        <v>0.85248896331252855</v>
      </c>
      <c r="JF88" s="210">
        <f t="shared" si="120"/>
        <v>0.17360928571428572</v>
      </c>
      <c r="JG88" s="210">
        <f t="shared" si="121"/>
        <v>2.412956447019934E-3</v>
      </c>
      <c r="JH88" s="203"/>
      <c r="JI88" s="203">
        <f t="shared" si="122"/>
        <v>2.0270270270270285E-2</v>
      </c>
      <c r="JJ88" s="212">
        <f t="shared" si="166"/>
        <v>2.469151880188833</v>
      </c>
      <c r="JK88" s="203">
        <f t="shared" si="123"/>
        <v>0.98922093369015762</v>
      </c>
      <c r="JL88" s="53">
        <v>14974</v>
      </c>
      <c r="JM88" s="213">
        <v>8.17</v>
      </c>
      <c r="JN88" s="214">
        <v>47</v>
      </c>
      <c r="JO88" s="213">
        <v>2.62</v>
      </c>
      <c r="JP88" s="213">
        <v>5.74</v>
      </c>
      <c r="JQ88" s="213">
        <v>0.76</v>
      </c>
      <c r="JR88" s="214">
        <v>190</v>
      </c>
      <c r="JS88" s="213">
        <v>0.44</v>
      </c>
      <c r="JT88" s="222"/>
    </row>
    <row r="89" spans="1:280" s="25" customFormat="1" ht="15" customHeight="1">
      <c r="A89" s="50">
        <v>43506</v>
      </c>
      <c r="B89" s="57">
        <v>240</v>
      </c>
      <c r="C89" s="52">
        <v>240</v>
      </c>
      <c r="D89" s="58">
        <v>31084</v>
      </c>
      <c r="E89" s="59">
        <v>5.53</v>
      </c>
      <c r="F89" s="58">
        <v>406</v>
      </c>
      <c r="G89" s="60">
        <v>13.2</v>
      </c>
      <c r="H89" s="60">
        <v>14.5</v>
      </c>
      <c r="I89" s="66">
        <v>35.200000000000003</v>
      </c>
      <c r="J89" s="67"/>
      <c r="K89" s="58">
        <v>1195</v>
      </c>
      <c r="L89" s="59">
        <v>8.81</v>
      </c>
      <c r="M89" s="58">
        <v>7021</v>
      </c>
      <c r="N89" s="58">
        <v>2641</v>
      </c>
      <c r="O89" s="68">
        <v>0.32</v>
      </c>
      <c r="P89" s="68">
        <v>0.2</v>
      </c>
      <c r="Q89" s="75">
        <v>71.599999999999994</v>
      </c>
      <c r="R89" s="76">
        <v>31.9</v>
      </c>
      <c r="S89" s="67">
        <v>8246</v>
      </c>
      <c r="T89" s="58">
        <v>6547</v>
      </c>
      <c r="U89" s="60">
        <v>3.07</v>
      </c>
      <c r="V89" s="60">
        <v>27.5</v>
      </c>
      <c r="W89" s="60">
        <v>9.15</v>
      </c>
      <c r="X89" s="60">
        <v>7.53</v>
      </c>
      <c r="Y89" s="58">
        <v>255</v>
      </c>
      <c r="Z89" s="58">
        <v>15616</v>
      </c>
      <c r="AA89" s="60">
        <v>2.63</v>
      </c>
      <c r="AB89" s="60"/>
      <c r="AC89" s="58">
        <f t="shared" si="124"/>
        <v>8501</v>
      </c>
      <c r="AD89" s="60"/>
      <c r="AE89" s="60"/>
      <c r="AF89" s="60"/>
      <c r="AG89" s="60"/>
      <c r="AH89" s="66"/>
      <c r="AI89" s="80"/>
      <c r="AJ89" s="60"/>
      <c r="AK89" s="60"/>
      <c r="AL89" s="59">
        <v>9.1</v>
      </c>
      <c r="AM89" s="58">
        <v>131618</v>
      </c>
      <c r="AN89" s="60">
        <v>5.53</v>
      </c>
      <c r="AO89" s="60">
        <v>0.76</v>
      </c>
      <c r="AP89" s="58">
        <v>2474</v>
      </c>
      <c r="AQ89" s="88"/>
      <c r="AR89" s="86">
        <f t="shared" si="125"/>
        <v>13395</v>
      </c>
      <c r="AS89" s="58"/>
      <c r="AT89" s="89">
        <v>13395</v>
      </c>
      <c r="AU89" s="58">
        <f t="shared" si="182"/>
        <v>13149</v>
      </c>
      <c r="AV89" s="58">
        <v>3</v>
      </c>
      <c r="AW89" s="58">
        <v>240</v>
      </c>
      <c r="AX89" s="58">
        <v>3</v>
      </c>
      <c r="AY89" s="98">
        <v>0</v>
      </c>
      <c r="AZ89" s="96">
        <v>4.93</v>
      </c>
      <c r="BA89" s="53">
        <v>4478</v>
      </c>
      <c r="BB89" s="52">
        <v>62</v>
      </c>
      <c r="BC89" s="58">
        <v>10886</v>
      </c>
      <c r="BD89" s="97">
        <f t="shared" si="94"/>
        <v>8080.4310000000005</v>
      </c>
      <c r="BE89" s="102">
        <f t="shared" si="95"/>
        <v>0.7422773286790374</v>
      </c>
      <c r="BF89" s="58">
        <v>4766</v>
      </c>
      <c r="BG89" s="97">
        <f t="shared" si="96"/>
        <v>5085.3220000000001</v>
      </c>
      <c r="BH89" s="102">
        <f t="shared" si="97"/>
        <v>0.46714330332537207</v>
      </c>
      <c r="BI89" s="58">
        <v>407</v>
      </c>
      <c r="BJ89" s="97">
        <f t="shared" si="98"/>
        <v>800.56900000000007</v>
      </c>
      <c r="BK89" s="102">
        <f t="shared" si="99"/>
        <v>7.3541153775491461E-2</v>
      </c>
      <c r="BL89" s="103">
        <v>490</v>
      </c>
      <c r="BM89" s="97">
        <f t="shared" si="100"/>
        <v>708.05000000000007</v>
      </c>
      <c r="BN89" s="102">
        <f t="shared" si="101"/>
        <v>6.504225610876356E-2</v>
      </c>
      <c r="BO89" s="58">
        <v>713</v>
      </c>
      <c r="BP89" s="97">
        <f t="shared" si="102"/>
        <v>1467.3539999999998</v>
      </c>
      <c r="BQ89" s="102">
        <f t="shared" si="103"/>
        <v>0.13479276134484658</v>
      </c>
      <c r="BR89" s="58">
        <v>11.5</v>
      </c>
      <c r="BS89" s="105">
        <f t="shared" si="104"/>
        <v>19.135999999999999</v>
      </c>
      <c r="BT89" s="102">
        <f t="shared" si="105"/>
        <v>1.0564027190887379E-3</v>
      </c>
      <c r="BU89" s="60">
        <v>5.4</v>
      </c>
      <c r="BV89" s="59">
        <v>6.14</v>
      </c>
      <c r="BW89" s="66">
        <v>146</v>
      </c>
      <c r="BX89" s="117">
        <f t="shared" si="126"/>
        <v>143140.014</v>
      </c>
      <c r="BY89" s="118">
        <f t="shared" si="127"/>
        <v>0.95426675999999999</v>
      </c>
      <c r="BZ89" s="121">
        <v>36.6</v>
      </c>
      <c r="CA89" s="57"/>
      <c r="CB89" s="60">
        <v>6.7</v>
      </c>
      <c r="CC89" s="129">
        <v>7120</v>
      </c>
      <c r="CD89" s="77">
        <f t="shared" si="128"/>
        <v>7501.6157013815091</v>
      </c>
      <c r="CE89" s="77">
        <f t="shared" si="106"/>
        <v>22584</v>
      </c>
      <c r="CF89" s="77">
        <f t="shared" si="129"/>
        <v>13149</v>
      </c>
      <c r="CG89" s="77">
        <f t="shared" si="130"/>
        <v>547.875</v>
      </c>
      <c r="CH89" s="77">
        <f t="shared" si="107"/>
        <v>9435</v>
      </c>
      <c r="CI89" s="130">
        <f t="shared" si="131"/>
        <v>393.125</v>
      </c>
      <c r="CJ89" s="67">
        <v>3776</v>
      </c>
      <c r="CK89" s="136"/>
      <c r="CL89" s="60">
        <v>7.62</v>
      </c>
      <c r="CM89" s="58">
        <v>3176</v>
      </c>
      <c r="CN89" s="137"/>
      <c r="CO89" s="138">
        <v>4282</v>
      </c>
      <c r="CP89" s="58">
        <v>4674</v>
      </c>
      <c r="CQ89" s="60">
        <v>10.4</v>
      </c>
      <c r="CR89" s="60">
        <v>26.8</v>
      </c>
      <c r="CS89" s="58">
        <v>3850</v>
      </c>
      <c r="CT89" s="141">
        <f t="shared" si="176"/>
        <v>0.23571152132203541</v>
      </c>
      <c r="CU89" s="142">
        <f t="shared" si="132"/>
        <v>1.3310381355932204</v>
      </c>
      <c r="CV89" s="142">
        <f t="shared" si="133"/>
        <v>5.6359134278584522</v>
      </c>
      <c r="CW89" s="118">
        <f t="shared" si="134"/>
        <v>0.93931890464307533</v>
      </c>
      <c r="CX89" s="143">
        <f t="shared" si="177"/>
        <v>28326.100888416579</v>
      </c>
      <c r="CY89" s="144">
        <f t="shared" si="178"/>
        <v>0.57662453977546424</v>
      </c>
      <c r="CZ89" s="145">
        <f t="shared" si="179"/>
        <v>23932.726393198725</v>
      </c>
      <c r="DA89" s="146">
        <f t="shared" si="180"/>
        <v>0.70824912731949285</v>
      </c>
      <c r="DB89" s="67">
        <v>3773</v>
      </c>
      <c r="DC89" s="75"/>
      <c r="DD89" s="59">
        <v>7.65</v>
      </c>
      <c r="DE89" s="58">
        <v>2486</v>
      </c>
      <c r="DF89" s="58"/>
      <c r="DG89" s="58">
        <v>4187</v>
      </c>
      <c r="DH89" s="58">
        <v>4834</v>
      </c>
      <c r="DI89" s="60">
        <v>10.5</v>
      </c>
      <c r="DJ89" s="60">
        <v>26.9</v>
      </c>
      <c r="DK89" s="58">
        <v>5228</v>
      </c>
      <c r="DL89" s="141">
        <f t="shared" si="135"/>
        <v>0.27626414300605484</v>
      </c>
      <c r="DM89" s="142">
        <f t="shared" si="136"/>
        <v>1.3320964749536177</v>
      </c>
      <c r="DN89" s="142">
        <f t="shared" si="137"/>
        <v>5.6314357424019965</v>
      </c>
      <c r="DO89" s="118">
        <f t="shared" si="108"/>
        <v>0.93857262373366612</v>
      </c>
      <c r="DP89" s="143">
        <f t="shared" si="138"/>
        <v>28303.596041312434</v>
      </c>
      <c r="DQ89" s="144">
        <f t="shared" si="139"/>
        <v>0.66860472477386779</v>
      </c>
      <c r="DR89" s="145">
        <f t="shared" si="140"/>
        <v>23913.712044899039</v>
      </c>
      <c r="DS89" s="146">
        <f t="shared" si="141"/>
        <v>0.77163329046481721</v>
      </c>
      <c r="DT89" s="58">
        <v>3773</v>
      </c>
      <c r="DU89" s="75"/>
      <c r="DV89" s="59">
        <v>7.46</v>
      </c>
      <c r="DW89" s="58">
        <v>2342</v>
      </c>
      <c r="DX89" s="58"/>
      <c r="DY89" s="58">
        <v>3921</v>
      </c>
      <c r="DZ89" s="58">
        <v>4618</v>
      </c>
      <c r="EA89" s="75">
        <v>10.7</v>
      </c>
      <c r="EB89" s="60">
        <v>24.8</v>
      </c>
      <c r="EC89" s="58">
        <v>7611</v>
      </c>
      <c r="ED89" s="141">
        <f t="shared" si="170"/>
        <v>0.39096471269144595</v>
      </c>
      <c r="EE89" s="142">
        <f t="shared" si="142"/>
        <v>1.3320964749536177</v>
      </c>
      <c r="EF89" s="142">
        <f t="shared" si="181"/>
        <v>5.6314357424019965</v>
      </c>
      <c r="EG89" s="118">
        <f t="shared" si="109"/>
        <v>0.93857262373366612</v>
      </c>
      <c r="EH89" s="143">
        <f t="shared" si="171"/>
        <v>28303.596041312434</v>
      </c>
      <c r="EI89" s="144">
        <f t="shared" si="172"/>
        <v>0.68780058946918676</v>
      </c>
      <c r="EJ89" s="145">
        <f t="shared" si="173"/>
        <v>23913.712044899039</v>
      </c>
      <c r="EK89" s="146">
        <f t="shared" si="174"/>
        <v>0.7848612897299283</v>
      </c>
      <c r="EL89" s="67">
        <v>3772</v>
      </c>
      <c r="EM89" s="136"/>
      <c r="EN89" s="60">
        <v>7.86</v>
      </c>
      <c r="EO89" s="58">
        <v>2852</v>
      </c>
      <c r="EP89" s="137"/>
      <c r="EQ89" s="138">
        <v>3667</v>
      </c>
      <c r="ER89" s="58">
        <v>5074</v>
      </c>
      <c r="ES89" s="60">
        <v>11.1</v>
      </c>
      <c r="ET89" s="60">
        <v>22.9</v>
      </c>
      <c r="EU89" s="58">
        <v>6015</v>
      </c>
      <c r="EV89" s="141">
        <f t="shared" si="143"/>
        <v>0.34296269911544042</v>
      </c>
      <c r="EW89" s="142">
        <f t="shared" si="144"/>
        <v>1.3324496288441146</v>
      </c>
      <c r="EX89" s="142">
        <f t="shared" si="145"/>
        <v>5.6299431805831777</v>
      </c>
      <c r="EY89" s="118">
        <f t="shared" si="110"/>
        <v>0.93832386343052965</v>
      </c>
      <c r="EZ89" s="143">
        <f t="shared" si="146"/>
        <v>28296.094425611052</v>
      </c>
      <c r="FA89" s="144">
        <f t="shared" si="147"/>
        <v>0.61981523533993199</v>
      </c>
      <c r="FB89" s="145">
        <f t="shared" si="148"/>
        <v>23907.373928799148</v>
      </c>
      <c r="FC89" s="146">
        <f t="shared" si="149"/>
        <v>0.73801212566599306</v>
      </c>
      <c r="FD89" s="67">
        <v>3745</v>
      </c>
      <c r="FE89" s="136"/>
      <c r="FF89" s="60">
        <v>7.69</v>
      </c>
      <c r="FG89" s="58">
        <v>2355</v>
      </c>
      <c r="FH89" s="137"/>
      <c r="FI89" s="138">
        <v>4231</v>
      </c>
      <c r="FJ89" s="58">
        <v>7104</v>
      </c>
      <c r="FK89" s="60">
        <v>13</v>
      </c>
      <c r="FL89" s="60">
        <v>27.2</v>
      </c>
      <c r="FM89" s="58">
        <v>5866</v>
      </c>
      <c r="FN89" s="141">
        <f t="shared" si="150"/>
        <v>0.30434662913853433</v>
      </c>
      <c r="FO89" s="142">
        <f t="shared" si="151"/>
        <v>1.3420560747663552</v>
      </c>
      <c r="FP89" s="142">
        <f t="shared" si="152"/>
        <v>5.5896440114750803</v>
      </c>
      <c r="FQ89" s="118">
        <f t="shared" si="111"/>
        <v>0.93160733524584671</v>
      </c>
      <c r="FR89" s="143">
        <f t="shared" si="153"/>
        <v>28093.550801673751</v>
      </c>
      <c r="FS89" s="144">
        <f t="shared" si="154"/>
        <v>0.68606762946197053</v>
      </c>
      <c r="FT89" s="145">
        <f t="shared" si="155"/>
        <v>23736.244794102022</v>
      </c>
      <c r="FU89" s="146">
        <f t="shared" si="156"/>
        <v>0.7836670953518281</v>
      </c>
      <c r="FV89" s="67">
        <v>3745</v>
      </c>
      <c r="FW89" s="160"/>
      <c r="FX89" s="60">
        <v>7.64</v>
      </c>
      <c r="FY89" s="58">
        <v>2866</v>
      </c>
      <c r="FZ89" s="137"/>
      <c r="GA89" s="138">
        <v>4294</v>
      </c>
      <c r="GB89" s="58">
        <v>5622</v>
      </c>
      <c r="GC89" s="60">
        <v>12.9</v>
      </c>
      <c r="GD89" s="60">
        <v>28.3</v>
      </c>
      <c r="GE89" s="58">
        <v>5508</v>
      </c>
      <c r="GF89" s="141">
        <f t="shared" si="157"/>
        <v>0.31727414639827262</v>
      </c>
      <c r="GG89" s="142">
        <f t="shared" si="158"/>
        <v>1.3420560747663552</v>
      </c>
      <c r="GH89" s="142">
        <f t="shared" si="159"/>
        <v>5.5896440114750803</v>
      </c>
      <c r="GI89" s="118">
        <f t="shared" si="112"/>
        <v>0.93160733524584671</v>
      </c>
      <c r="GJ89" s="143">
        <f t="shared" si="160"/>
        <v>28093.550801673751</v>
      </c>
      <c r="GK89" s="144">
        <f t="shared" si="161"/>
        <v>0.61794897071677601</v>
      </c>
      <c r="GL89" s="145">
        <f t="shared" si="162"/>
        <v>23736.244794102022</v>
      </c>
      <c r="GM89" s="146">
        <f t="shared" si="163"/>
        <v>0.73672607018188496</v>
      </c>
      <c r="GN89" s="167">
        <v>2785</v>
      </c>
      <c r="GO89" s="97">
        <f t="shared" si="113"/>
        <v>2679.7294102019127</v>
      </c>
      <c r="GP89" s="58"/>
      <c r="GQ89" s="58"/>
      <c r="GR89" s="102">
        <f t="shared" si="114"/>
        <v>1</v>
      </c>
      <c r="GS89" s="58"/>
      <c r="GT89" s="102">
        <f t="shared" si="115"/>
        <v>1</v>
      </c>
      <c r="GU89" s="58"/>
      <c r="GV89" s="102"/>
      <c r="GW89" s="170"/>
      <c r="GX89" s="102"/>
      <c r="GY89" s="170"/>
      <c r="GZ89" s="102"/>
      <c r="HA89" s="102"/>
      <c r="HB89" s="102"/>
      <c r="HC89" s="102"/>
      <c r="HD89" s="102"/>
      <c r="HE89" s="177"/>
      <c r="HF89" s="178"/>
      <c r="HG89" s="102"/>
      <c r="HH89" s="177"/>
      <c r="HI89" s="67">
        <v>9134</v>
      </c>
      <c r="HJ89" s="58">
        <v>4238</v>
      </c>
      <c r="HK89" s="58">
        <v>4220</v>
      </c>
      <c r="HL89" s="77">
        <f t="shared" si="167"/>
        <v>486</v>
      </c>
      <c r="HM89" s="77">
        <f t="shared" si="164"/>
        <v>10138.116</v>
      </c>
      <c r="HN89" s="60"/>
      <c r="HO89" s="60"/>
      <c r="HP89" s="58">
        <v>996</v>
      </c>
      <c r="HQ89" s="136"/>
      <c r="HR89" s="136"/>
      <c r="HS89" s="136"/>
      <c r="HT89" s="58">
        <v>2142</v>
      </c>
      <c r="HU89" s="58">
        <v>2884</v>
      </c>
      <c r="HV89" s="136"/>
      <c r="HW89" s="136"/>
      <c r="HX89" s="136"/>
      <c r="HY89" s="136"/>
      <c r="HZ89" s="193">
        <v>93</v>
      </c>
      <c r="IA89" s="60"/>
      <c r="IB89" s="194">
        <v>165</v>
      </c>
      <c r="IC89" s="195"/>
      <c r="ID89" s="195">
        <v>52</v>
      </c>
      <c r="IE89" s="196">
        <v>2.17</v>
      </c>
      <c r="IF89" s="196">
        <v>1.42</v>
      </c>
      <c r="IG89" s="196">
        <v>0.88</v>
      </c>
      <c r="IH89" s="97">
        <f t="shared" si="165"/>
        <v>37104.020999999993</v>
      </c>
      <c r="II89" s="97">
        <f t="shared" si="168"/>
        <v>3211.8328648648649</v>
      </c>
      <c r="IJ89" s="202">
        <f t="shared" si="169"/>
        <v>1.4668133480014669</v>
      </c>
      <c r="IK89" s="202">
        <f t="shared" si="175"/>
        <v>2.1896670556216211</v>
      </c>
      <c r="IL89" s="202">
        <f t="shared" si="116"/>
        <v>1.2165637859543486</v>
      </c>
      <c r="IM89" s="205"/>
      <c r="IN89" s="204">
        <f t="shared" si="117"/>
        <v>0.94075403949730696</v>
      </c>
      <c r="IO89" s="136"/>
      <c r="IP89" s="136"/>
      <c r="IQ89" s="58">
        <v>1246</v>
      </c>
      <c r="IR89" s="58"/>
      <c r="IS89" s="60"/>
      <c r="IT89" s="60"/>
      <c r="IU89" s="60"/>
      <c r="IV89" s="60"/>
      <c r="IW89" s="193">
        <v>0.46</v>
      </c>
      <c r="IX89" s="193"/>
      <c r="IY89" s="59"/>
      <c r="IZ89" s="60">
        <v>159</v>
      </c>
      <c r="JA89" s="60">
        <v>5.51</v>
      </c>
      <c r="JB89" s="60">
        <v>2.34</v>
      </c>
      <c r="JC89" s="60">
        <v>161</v>
      </c>
      <c r="JD89" s="97">
        <f t="shared" si="118"/>
        <v>2210.1750000000002</v>
      </c>
      <c r="JE89" s="211">
        <f t="shared" si="183"/>
        <v>0.85177580044109813</v>
      </c>
      <c r="JF89" s="210">
        <f t="shared" si="120"/>
        <v>0.19371294642857143</v>
      </c>
      <c r="JG89" s="211">
        <f t="shared" si="121"/>
        <v>4.9054991029473666E-3</v>
      </c>
      <c r="JH89" s="205"/>
      <c r="JI89" s="205">
        <f t="shared" si="122"/>
        <v>3.6363636363636376E-2</v>
      </c>
      <c r="JJ89" s="215">
        <f t="shared" si="166"/>
        <v>2.469151880188833</v>
      </c>
      <c r="JK89" s="205">
        <f t="shared" si="123"/>
        <v>0.98539408414477314</v>
      </c>
      <c r="JL89" s="58">
        <v>15321</v>
      </c>
      <c r="JM89" s="216">
        <v>8.48</v>
      </c>
      <c r="JN89" s="217">
        <v>66</v>
      </c>
      <c r="JO89" s="216"/>
      <c r="JP89" s="216">
        <v>4.1900000000000004</v>
      </c>
      <c r="JQ89" s="216">
        <v>0.56999999999999995</v>
      </c>
      <c r="JR89" s="217">
        <v>154</v>
      </c>
      <c r="JS89" s="216">
        <v>0.23</v>
      </c>
      <c r="JT89" s="223"/>
    </row>
    <row r="90" spans="1:280" s="25" customFormat="1" ht="15" customHeight="1">
      <c r="A90" s="50">
        <v>43507</v>
      </c>
      <c r="B90" s="51">
        <v>240</v>
      </c>
      <c r="C90" s="52">
        <v>240</v>
      </c>
      <c r="D90" s="53">
        <v>27619</v>
      </c>
      <c r="E90" s="48">
        <v>5.87</v>
      </c>
      <c r="F90" s="53">
        <v>469</v>
      </c>
      <c r="G90" s="52">
        <v>14.6</v>
      </c>
      <c r="H90" s="52">
        <v>14.2</v>
      </c>
      <c r="I90" s="61">
        <v>35.1</v>
      </c>
      <c r="J90" s="64"/>
      <c r="K90" s="53">
        <v>1350</v>
      </c>
      <c r="L90" s="48">
        <v>9.8000000000000007</v>
      </c>
      <c r="M90" s="53">
        <v>7501</v>
      </c>
      <c r="N90" s="53">
        <v>2810</v>
      </c>
      <c r="O90" s="65">
        <v>0.22</v>
      </c>
      <c r="P90" s="65">
        <v>0.2</v>
      </c>
      <c r="Q90" s="74">
        <v>88.2</v>
      </c>
      <c r="R90" s="70">
        <v>35.4</v>
      </c>
      <c r="S90" s="64">
        <v>8273</v>
      </c>
      <c r="T90" s="53">
        <v>6383</v>
      </c>
      <c r="U90" s="52">
        <v>2.91</v>
      </c>
      <c r="V90" s="52">
        <v>26.3</v>
      </c>
      <c r="W90" s="52">
        <v>11.5</v>
      </c>
      <c r="X90" s="52">
        <v>10.1</v>
      </c>
      <c r="Y90" s="53">
        <v>175</v>
      </c>
      <c r="Z90" s="53">
        <v>20034</v>
      </c>
      <c r="AA90" s="52">
        <v>2.59</v>
      </c>
      <c r="AB90" s="52"/>
      <c r="AC90" s="77">
        <f t="shared" si="124"/>
        <v>8448</v>
      </c>
      <c r="AD90" s="52"/>
      <c r="AE90" s="52"/>
      <c r="AF90" s="52"/>
      <c r="AG90" s="52"/>
      <c r="AH90" s="61"/>
      <c r="AI90" s="79"/>
      <c r="AJ90" s="52"/>
      <c r="AK90" s="52"/>
      <c r="AL90" s="48">
        <v>8.89</v>
      </c>
      <c r="AM90" s="53">
        <v>96657</v>
      </c>
      <c r="AN90" s="52">
        <v>1.47</v>
      </c>
      <c r="AO90" s="52">
        <v>0.18</v>
      </c>
      <c r="AP90" s="53">
        <v>2098</v>
      </c>
      <c r="AQ90" s="83"/>
      <c r="AR90" s="86">
        <f t="shared" si="125"/>
        <v>13398</v>
      </c>
      <c r="AS90" s="53"/>
      <c r="AT90" s="87">
        <v>13398</v>
      </c>
      <c r="AU90" s="53">
        <f t="shared" si="182"/>
        <v>13363.4</v>
      </c>
      <c r="AV90" s="53">
        <v>0</v>
      </c>
      <c r="AW90" s="53">
        <v>0</v>
      </c>
      <c r="AX90" s="53">
        <v>0</v>
      </c>
      <c r="AY90" s="95">
        <v>34.6</v>
      </c>
      <c r="AZ90" s="96">
        <v>4.93</v>
      </c>
      <c r="BA90" s="53">
        <v>4478</v>
      </c>
      <c r="BB90" s="52">
        <v>62</v>
      </c>
      <c r="BC90" s="53">
        <v>11493</v>
      </c>
      <c r="BD90" s="97">
        <f t="shared" si="94"/>
        <v>7778.2121999999999</v>
      </c>
      <c r="BE90" s="102">
        <f t="shared" si="95"/>
        <v>0.67677823022709471</v>
      </c>
      <c r="BF90" s="53">
        <v>4474</v>
      </c>
      <c r="BG90" s="97">
        <f t="shared" si="96"/>
        <v>4773.7579999999998</v>
      </c>
      <c r="BH90" s="102">
        <f t="shared" si="97"/>
        <v>0.41536222048203253</v>
      </c>
      <c r="BI90" s="53">
        <v>407</v>
      </c>
      <c r="BJ90" s="97">
        <f t="shared" si="98"/>
        <v>800.56900000000007</v>
      </c>
      <c r="BK90" s="102">
        <f t="shared" si="99"/>
        <v>6.9657095623422954E-2</v>
      </c>
      <c r="BL90" s="103">
        <v>538</v>
      </c>
      <c r="BM90" s="97">
        <f t="shared" si="100"/>
        <v>777.41000000000008</v>
      </c>
      <c r="BN90" s="102">
        <f t="shared" si="101"/>
        <v>6.7642042982685113E-2</v>
      </c>
      <c r="BO90" s="53">
        <v>684</v>
      </c>
      <c r="BP90" s="97">
        <f t="shared" si="102"/>
        <v>1407.6719999999998</v>
      </c>
      <c r="BQ90" s="102">
        <f t="shared" si="103"/>
        <v>0.12248081440877054</v>
      </c>
      <c r="BR90" s="53">
        <v>11.3</v>
      </c>
      <c r="BS90" s="105">
        <f t="shared" si="104"/>
        <v>18.8032</v>
      </c>
      <c r="BT90" s="102">
        <f t="shared" si="105"/>
        <v>9.8320716958148454E-4</v>
      </c>
      <c r="BU90" s="52"/>
      <c r="BV90" s="48"/>
      <c r="BW90" s="61"/>
      <c r="BX90" s="117">
        <f t="shared" si="126"/>
        <v>153585.55619999999</v>
      </c>
      <c r="BY90" s="118">
        <f t="shared" si="127"/>
        <v>1.023903708</v>
      </c>
      <c r="BZ90" s="120">
        <v>34.6</v>
      </c>
      <c r="CA90" s="51"/>
      <c r="CB90" s="52">
        <v>6.34</v>
      </c>
      <c r="CC90" s="129">
        <v>8114</v>
      </c>
      <c r="CD90" s="77">
        <f t="shared" si="128"/>
        <v>8051.3220814852075</v>
      </c>
      <c r="CE90" s="77">
        <f t="shared" si="106"/>
        <v>21869</v>
      </c>
      <c r="CF90" s="77">
        <f t="shared" si="129"/>
        <v>13363.4</v>
      </c>
      <c r="CG90" s="77">
        <f t="shared" si="130"/>
        <v>556.80833333333328</v>
      </c>
      <c r="CH90" s="77">
        <f t="shared" si="107"/>
        <v>8505.6</v>
      </c>
      <c r="CI90" s="130">
        <f t="shared" si="131"/>
        <v>354.40000000000003</v>
      </c>
      <c r="CJ90" s="64">
        <v>3273</v>
      </c>
      <c r="CK90" s="56"/>
      <c r="CL90" s="52">
        <v>7.48</v>
      </c>
      <c r="CM90" s="53">
        <v>3161</v>
      </c>
      <c r="CN90" s="134"/>
      <c r="CO90" s="135">
        <v>4486</v>
      </c>
      <c r="CP90" s="53">
        <v>5870</v>
      </c>
      <c r="CQ90" s="52">
        <v>11.8</v>
      </c>
      <c r="CR90" s="52">
        <v>31.2</v>
      </c>
      <c r="CS90" s="53">
        <v>3762</v>
      </c>
      <c r="CT90" s="141">
        <f t="shared" si="176"/>
        <v>0.23503650621846756</v>
      </c>
      <c r="CU90" s="142">
        <f t="shared" si="132"/>
        <v>1.5355942560342193</v>
      </c>
      <c r="CV90" s="142">
        <f t="shared" si="133"/>
        <v>5.2431311525469724</v>
      </c>
      <c r="CW90" s="118">
        <f t="shared" si="134"/>
        <v>0.87385519209116203</v>
      </c>
      <c r="CX90" s="143">
        <f t="shared" si="177"/>
        <v>26351.977172701085</v>
      </c>
      <c r="CY90" s="144">
        <f t="shared" si="178"/>
        <v>0.60739367174628067</v>
      </c>
      <c r="CZ90" s="145">
        <f t="shared" si="179"/>
        <v>22986.214524788513</v>
      </c>
      <c r="DA90" s="146">
        <f t="shared" si="180"/>
        <v>0.72496302096928567</v>
      </c>
      <c r="DB90" s="64">
        <v>3723</v>
      </c>
      <c r="DC90" s="152"/>
      <c r="DD90" s="48">
        <v>7.59</v>
      </c>
      <c r="DE90" s="53">
        <v>2687</v>
      </c>
      <c r="DF90" s="153"/>
      <c r="DG90" s="53">
        <v>4493</v>
      </c>
      <c r="DH90" s="53">
        <v>5722</v>
      </c>
      <c r="DI90" s="52">
        <v>14.1</v>
      </c>
      <c r="DJ90" s="52">
        <v>30.9</v>
      </c>
      <c r="DK90" s="53">
        <v>4823</v>
      </c>
      <c r="DL90" s="141">
        <f t="shared" si="135"/>
        <v>0.24149568768151947</v>
      </c>
      <c r="DM90" s="142">
        <f t="shared" si="136"/>
        <v>1.3499865699704539</v>
      </c>
      <c r="DN90" s="142">
        <f t="shared" si="137"/>
        <v>5.9640016134837701</v>
      </c>
      <c r="DO90" s="118">
        <f t="shared" si="108"/>
        <v>0.99400026891396165</v>
      </c>
      <c r="DP90" s="143">
        <f t="shared" si="138"/>
        <v>29975.072109369426</v>
      </c>
      <c r="DQ90" s="144">
        <f t="shared" si="139"/>
        <v>0.66626599050371915</v>
      </c>
      <c r="DR90" s="145">
        <f t="shared" si="140"/>
        <v>26146.555660185652</v>
      </c>
      <c r="DS90" s="146">
        <f t="shared" si="141"/>
        <v>0.76620551640128776</v>
      </c>
      <c r="DT90" s="53">
        <v>3728</v>
      </c>
      <c r="DU90" s="74"/>
      <c r="DV90" s="157">
        <v>7.43</v>
      </c>
      <c r="DW90" s="153">
        <v>2872</v>
      </c>
      <c r="DX90" s="53"/>
      <c r="DY90" s="153">
        <v>4542</v>
      </c>
      <c r="DZ90" s="153">
        <v>6224</v>
      </c>
      <c r="EA90" s="152">
        <v>11.2</v>
      </c>
      <c r="EB90" s="128">
        <v>34.1</v>
      </c>
      <c r="EC90" s="53">
        <v>7568</v>
      </c>
      <c r="ED90" s="141">
        <f t="shared" si="170"/>
        <v>0.39195147289870919</v>
      </c>
      <c r="EE90" s="142">
        <f t="shared" si="142"/>
        <v>1.3481759656652361</v>
      </c>
      <c r="EF90" s="142">
        <f t="shared" si="181"/>
        <v>5.9720112852719565</v>
      </c>
      <c r="EG90" s="118">
        <f t="shared" si="109"/>
        <v>0.99533521421199278</v>
      </c>
      <c r="EH90" s="143">
        <f t="shared" si="171"/>
        <v>30015.328719776855</v>
      </c>
      <c r="EI90" s="144">
        <f t="shared" si="172"/>
        <v>0.64328839773974</v>
      </c>
      <c r="EJ90" s="145">
        <f t="shared" si="173"/>
        <v>26181.670561690065</v>
      </c>
      <c r="EK90" s="146">
        <f t="shared" si="174"/>
        <v>0.75010876185504216</v>
      </c>
      <c r="EL90" s="64">
        <v>3719</v>
      </c>
      <c r="EM90" s="56"/>
      <c r="EN90" s="52">
        <v>7.44</v>
      </c>
      <c r="EO90" s="53">
        <v>2989</v>
      </c>
      <c r="EP90" s="134"/>
      <c r="EQ90" s="135">
        <v>4537</v>
      </c>
      <c r="ER90" s="53">
        <v>6714</v>
      </c>
      <c r="ES90" s="52">
        <v>11.2</v>
      </c>
      <c r="ET90" s="52">
        <v>31.8</v>
      </c>
      <c r="EU90" s="53">
        <v>5659</v>
      </c>
      <c r="EV90" s="141">
        <f t="shared" si="143"/>
        <v>0.30058253488495335</v>
      </c>
      <c r="EW90" s="142">
        <f t="shared" si="144"/>
        <v>1.3514385587523527</v>
      </c>
      <c r="EX90" s="142">
        <f t="shared" si="145"/>
        <v>5.9575938760532212</v>
      </c>
      <c r="EY90" s="118">
        <f t="shared" si="110"/>
        <v>0.99293231267553683</v>
      </c>
      <c r="EZ90" s="143">
        <f t="shared" si="146"/>
        <v>29942.866821043488</v>
      </c>
      <c r="FA90" s="144">
        <f t="shared" si="147"/>
        <v>0.62875662285657485</v>
      </c>
      <c r="FB90" s="145">
        <f t="shared" si="148"/>
        <v>26118.463738982118</v>
      </c>
      <c r="FC90" s="146">
        <f t="shared" si="149"/>
        <v>0.73992865222309234</v>
      </c>
      <c r="FD90" s="64">
        <v>3713</v>
      </c>
      <c r="FE90" s="56"/>
      <c r="FF90" s="52">
        <v>7.53</v>
      </c>
      <c r="FG90" s="53">
        <v>2741</v>
      </c>
      <c r="FH90" s="134"/>
      <c r="FI90" s="135">
        <v>4536</v>
      </c>
      <c r="FJ90" s="53">
        <v>5452</v>
      </c>
      <c r="FK90" s="52">
        <v>13.9</v>
      </c>
      <c r="FL90" s="52">
        <v>38.5</v>
      </c>
      <c r="FM90" s="53">
        <v>5524</v>
      </c>
      <c r="FN90" s="141">
        <f t="shared" si="150"/>
        <v>0.28016111552521</v>
      </c>
      <c r="FO90" s="142">
        <f t="shared" si="151"/>
        <v>1.3536224077565311</v>
      </c>
      <c r="FP90" s="142">
        <f t="shared" si="152"/>
        <v>5.9479822699073965</v>
      </c>
      <c r="FQ90" s="118">
        <f t="shared" si="111"/>
        <v>0.99133037831789939</v>
      </c>
      <c r="FR90" s="143">
        <f t="shared" si="153"/>
        <v>29894.558888554577</v>
      </c>
      <c r="FS90" s="144">
        <f t="shared" si="154"/>
        <v>0.65955901748071977</v>
      </c>
      <c r="FT90" s="145">
        <f t="shared" si="155"/>
        <v>26076.325857176824</v>
      </c>
      <c r="FU90" s="146">
        <f t="shared" si="156"/>
        <v>0.76150700426346474</v>
      </c>
      <c r="FV90" s="64">
        <v>3713</v>
      </c>
      <c r="FW90" s="73"/>
      <c r="FX90" s="52">
        <v>7.41</v>
      </c>
      <c r="FY90" s="53">
        <v>2770</v>
      </c>
      <c r="FZ90" s="134"/>
      <c r="GA90" s="135">
        <v>4558</v>
      </c>
      <c r="GB90" s="53">
        <v>6068</v>
      </c>
      <c r="GC90" s="52">
        <v>13.3</v>
      </c>
      <c r="GD90" s="52">
        <v>32.299999999999997</v>
      </c>
      <c r="GE90" s="53">
        <v>5100</v>
      </c>
      <c r="GF90" s="141">
        <f t="shared" si="157"/>
        <v>0.26007737500665784</v>
      </c>
      <c r="GG90" s="142">
        <f t="shared" si="158"/>
        <v>1.3536224077565311</v>
      </c>
      <c r="GH90" s="142">
        <f t="shared" si="159"/>
        <v>5.9479822699073965</v>
      </c>
      <c r="GI90" s="118">
        <f t="shared" si="112"/>
        <v>0.99133037831789939</v>
      </c>
      <c r="GJ90" s="143">
        <f t="shared" si="160"/>
        <v>29894.558888554577</v>
      </c>
      <c r="GK90" s="144">
        <f t="shared" si="161"/>
        <v>0.655957124560961</v>
      </c>
      <c r="GL90" s="145">
        <f t="shared" si="162"/>
        <v>26076.325857176824</v>
      </c>
      <c r="GM90" s="146">
        <f t="shared" si="163"/>
        <v>0.75898372922648571</v>
      </c>
      <c r="GN90" s="166">
        <v>2644</v>
      </c>
      <c r="GO90" s="97">
        <f t="shared" si="113"/>
        <v>2864.0954776167177</v>
      </c>
      <c r="GP90" s="53"/>
      <c r="GQ90" s="53"/>
      <c r="GR90" s="102">
        <f t="shared" si="114"/>
        <v>1</v>
      </c>
      <c r="GS90" s="53"/>
      <c r="GT90" s="102">
        <f t="shared" si="115"/>
        <v>1</v>
      </c>
      <c r="GU90" s="53"/>
      <c r="GV90" s="102"/>
      <c r="GW90" s="170"/>
      <c r="GX90" s="102"/>
      <c r="GY90" s="170"/>
      <c r="GZ90" s="102"/>
      <c r="HA90" s="102"/>
      <c r="HB90" s="102"/>
      <c r="HC90" s="102"/>
      <c r="HD90" s="102"/>
      <c r="HE90" s="177"/>
      <c r="HF90" s="178"/>
      <c r="HG90" s="102"/>
      <c r="HH90" s="177"/>
      <c r="HI90" s="64">
        <v>5217</v>
      </c>
      <c r="HJ90" s="53">
        <v>6004</v>
      </c>
      <c r="HK90" s="53">
        <v>3952</v>
      </c>
      <c r="HL90" s="77">
        <f t="shared" si="167"/>
        <v>240</v>
      </c>
      <c r="HM90" s="77">
        <f t="shared" si="164"/>
        <v>6628.56</v>
      </c>
      <c r="HN90" s="52"/>
      <c r="HO90" s="183"/>
      <c r="HP90" s="53">
        <v>2068</v>
      </c>
      <c r="HQ90" s="186"/>
      <c r="HR90" s="186"/>
      <c r="HS90" s="186"/>
      <c r="HT90" s="53">
        <v>2934</v>
      </c>
      <c r="HU90" s="153">
        <v>2340</v>
      </c>
      <c r="HV90" s="186"/>
      <c r="HW90" s="186"/>
      <c r="HX90" s="186"/>
      <c r="HY90" s="186"/>
      <c r="HZ90" s="189"/>
      <c r="IA90" s="128">
        <v>95</v>
      </c>
      <c r="IB90" s="190">
        <v>181</v>
      </c>
      <c r="IC90" s="191"/>
      <c r="ID90" s="191"/>
      <c r="IE90" s="192"/>
      <c r="IF90" s="192"/>
      <c r="IG90" s="192"/>
      <c r="IH90" s="97">
        <f t="shared" si="165"/>
        <v>36226.807400000005</v>
      </c>
      <c r="II90" s="97">
        <f t="shared" si="168"/>
        <v>3088.007450641303</v>
      </c>
      <c r="IJ90" s="202">
        <f t="shared" si="169"/>
        <v>1.4664906877841326</v>
      </c>
      <c r="IK90" s="202">
        <f t="shared" si="175"/>
        <v>2.1057122805923045</v>
      </c>
      <c r="IL90" s="202">
        <f t="shared" si="116"/>
        <v>0.85848545255625308</v>
      </c>
      <c r="IM90" s="203"/>
      <c r="IN90" s="204">
        <f t="shared" si="117"/>
        <v>0.93154311649016641</v>
      </c>
      <c r="IO90" s="186"/>
      <c r="IP90" s="186"/>
      <c r="IQ90" s="153">
        <v>560</v>
      </c>
      <c r="IR90" s="153"/>
      <c r="IS90" s="128"/>
      <c r="IT90" s="128"/>
      <c r="IU90" s="128"/>
      <c r="IV90" s="128"/>
      <c r="IW90" s="189"/>
      <c r="IX90" s="189">
        <v>0.18</v>
      </c>
      <c r="IY90" s="48"/>
      <c r="IZ90" s="52">
        <v>179</v>
      </c>
      <c r="JA90" s="128"/>
      <c r="JB90" s="128"/>
      <c r="JC90" s="128"/>
      <c r="JD90" s="97">
        <f t="shared" si="118"/>
        <v>2425.038</v>
      </c>
      <c r="JE90" s="210">
        <f t="shared" si="183"/>
        <v>0.83811006181061709</v>
      </c>
      <c r="JF90" s="210">
        <f t="shared" si="120"/>
        <v>0.21596208928571428</v>
      </c>
      <c r="JG90" s="210">
        <f t="shared" si="121"/>
        <v>3.5806755765748145E-3</v>
      </c>
      <c r="JH90" s="203"/>
      <c r="JI90" s="203">
        <f t="shared" si="122"/>
        <v>1.1049723756906049E-2</v>
      </c>
      <c r="JJ90" s="212">
        <f t="shared" si="166"/>
        <v>2.469151880188833</v>
      </c>
      <c r="JK90" s="203">
        <f t="shared" si="123"/>
        <v>0.984425302357957</v>
      </c>
      <c r="JL90" s="53">
        <v>15191</v>
      </c>
      <c r="JM90" s="213">
        <v>8.74</v>
      </c>
      <c r="JN90" s="214">
        <v>72</v>
      </c>
      <c r="JO90" s="213">
        <v>1.57</v>
      </c>
      <c r="JP90" s="213">
        <v>4.7300000000000004</v>
      </c>
      <c r="JQ90" s="213">
        <v>1.06</v>
      </c>
      <c r="JR90" s="214">
        <v>199</v>
      </c>
      <c r="JS90" s="213">
        <v>0.59</v>
      </c>
      <c r="JT90" s="222"/>
    </row>
    <row r="91" spans="1:280" s="25" customFormat="1" ht="15" customHeight="1">
      <c r="A91" s="50">
        <v>43508</v>
      </c>
      <c r="B91" s="51">
        <v>240</v>
      </c>
      <c r="C91" s="52">
        <v>240</v>
      </c>
      <c r="D91" s="53">
        <v>30642</v>
      </c>
      <c r="E91" s="48">
        <v>5.87</v>
      </c>
      <c r="F91" s="53">
        <v>493</v>
      </c>
      <c r="G91" s="52">
        <v>10.3</v>
      </c>
      <c r="H91" s="52">
        <v>14.2</v>
      </c>
      <c r="I91" s="61">
        <v>35.6</v>
      </c>
      <c r="J91" s="64"/>
      <c r="K91" s="53">
        <v>1394</v>
      </c>
      <c r="L91" s="48">
        <v>5.57</v>
      </c>
      <c r="M91" s="53">
        <v>7696</v>
      </c>
      <c r="N91" s="53">
        <v>2397</v>
      </c>
      <c r="O91" s="65">
        <v>2.48</v>
      </c>
      <c r="P91" s="65">
        <v>2.17</v>
      </c>
      <c r="Q91" s="74"/>
      <c r="R91" s="70">
        <v>37</v>
      </c>
      <c r="S91" s="64">
        <v>8810</v>
      </c>
      <c r="T91" s="53">
        <v>7931</v>
      </c>
      <c r="U91" s="52">
        <v>2.73</v>
      </c>
      <c r="V91" s="52">
        <v>24.9</v>
      </c>
      <c r="W91" s="52">
        <v>9.58</v>
      </c>
      <c r="X91" s="52"/>
      <c r="Y91" s="53">
        <v>26</v>
      </c>
      <c r="Z91" s="53">
        <v>20419</v>
      </c>
      <c r="AA91" s="52">
        <v>3.69</v>
      </c>
      <c r="AB91" s="52"/>
      <c r="AC91" s="77">
        <f t="shared" si="124"/>
        <v>8836</v>
      </c>
      <c r="AD91" s="52"/>
      <c r="AE91" s="52"/>
      <c r="AF91" s="52"/>
      <c r="AG91" s="52"/>
      <c r="AH91" s="61"/>
      <c r="AI91" s="79"/>
      <c r="AJ91" s="52"/>
      <c r="AK91" s="52"/>
      <c r="AL91" s="48">
        <v>8.86</v>
      </c>
      <c r="AM91" s="53">
        <v>132410</v>
      </c>
      <c r="AN91" s="52">
        <v>0.19</v>
      </c>
      <c r="AO91" s="52">
        <v>0.35</v>
      </c>
      <c r="AP91" s="53">
        <v>2399</v>
      </c>
      <c r="AQ91" s="83"/>
      <c r="AR91" s="86">
        <f t="shared" si="125"/>
        <v>12949</v>
      </c>
      <c r="AS91" s="53"/>
      <c r="AT91" s="87">
        <v>12949</v>
      </c>
      <c r="AU91" s="53">
        <f t="shared" si="182"/>
        <v>12922</v>
      </c>
      <c r="AV91" s="53">
        <v>0</v>
      </c>
      <c r="AW91" s="53">
        <v>0</v>
      </c>
      <c r="AX91" s="53">
        <v>0</v>
      </c>
      <c r="AY91" s="95">
        <v>27</v>
      </c>
      <c r="AZ91" s="96">
        <v>4.93</v>
      </c>
      <c r="BA91" s="53">
        <v>4478</v>
      </c>
      <c r="BB91" s="52">
        <v>62</v>
      </c>
      <c r="BC91" s="53">
        <v>10308</v>
      </c>
      <c r="BD91" s="97">
        <f t="shared" si="94"/>
        <v>7952.8069999999989</v>
      </c>
      <c r="BE91" s="102">
        <f t="shared" si="95"/>
        <v>0.77151794722545586</v>
      </c>
      <c r="BF91" s="53">
        <v>4579</v>
      </c>
      <c r="BG91" s="97">
        <f t="shared" si="96"/>
        <v>4885.7929999999997</v>
      </c>
      <c r="BH91" s="102">
        <f t="shared" si="97"/>
        <v>0.47398069460613113</v>
      </c>
      <c r="BI91" s="53">
        <v>431</v>
      </c>
      <c r="BJ91" s="97">
        <f t="shared" si="98"/>
        <v>847.77700000000004</v>
      </c>
      <c r="BK91" s="102">
        <f t="shared" si="99"/>
        <v>8.2244567326348467E-2</v>
      </c>
      <c r="BL91" s="103">
        <v>531</v>
      </c>
      <c r="BM91" s="97">
        <f t="shared" si="100"/>
        <v>767.29500000000007</v>
      </c>
      <c r="BN91" s="102">
        <f t="shared" si="101"/>
        <v>7.4436845168800933E-2</v>
      </c>
      <c r="BO91" s="53">
        <v>695</v>
      </c>
      <c r="BP91" s="97">
        <f t="shared" si="102"/>
        <v>1430.31</v>
      </c>
      <c r="BQ91" s="102">
        <f t="shared" si="103"/>
        <v>0.13875727590221187</v>
      </c>
      <c r="BR91" s="53">
        <v>13</v>
      </c>
      <c r="BS91" s="105">
        <f t="shared" si="104"/>
        <v>21.631999999999998</v>
      </c>
      <c r="BT91" s="102">
        <f t="shared" si="105"/>
        <v>1.2611563833915406E-3</v>
      </c>
      <c r="BU91" s="52">
        <v>5.66</v>
      </c>
      <c r="BV91" s="48">
        <v>6.29</v>
      </c>
      <c r="BW91" s="61">
        <v>172</v>
      </c>
      <c r="BX91" s="117">
        <f t="shared" si="126"/>
        <v>133199.976</v>
      </c>
      <c r="BY91" s="118">
        <f t="shared" si="127"/>
        <v>0.88799983999999998</v>
      </c>
      <c r="BZ91" s="120">
        <v>39.1</v>
      </c>
      <c r="CA91" s="51"/>
      <c r="CB91" s="52">
        <v>6.71</v>
      </c>
      <c r="CC91" s="129">
        <v>7469</v>
      </c>
      <c r="CD91" s="77">
        <f t="shared" si="128"/>
        <v>7070.3470220288282</v>
      </c>
      <c r="CE91" s="77">
        <f t="shared" si="106"/>
        <v>22062</v>
      </c>
      <c r="CF91" s="77">
        <f t="shared" si="129"/>
        <v>12922</v>
      </c>
      <c r="CG91" s="77">
        <f t="shared" si="130"/>
        <v>538.41666666666663</v>
      </c>
      <c r="CH91" s="77">
        <f t="shared" si="107"/>
        <v>9140</v>
      </c>
      <c r="CI91" s="130">
        <f t="shared" si="131"/>
        <v>380.83333333333331</v>
      </c>
      <c r="CJ91" s="64">
        <v>3697</v>
      </c>
      <c r="CK91" s="56"/>
      <c r="CL91" s="52">
        <v>7.73</v>
      </c>
      <c r="CM91" s="53">
        <v>2446</v>
      </c>
      <c r="CN91" s="134"/>
      <c r="CO91" s="135">
        <v>4367</v>
      </c>
      <c r="CP91" s="53">
        <v>5754</v>
      </c>
      <c r="CQ91" s="52">
        <v>10.199999999999999</v>
      </c>
      <c r="CR91" s="52">
        <v>22.8</v>
      </c>
      <c r="CS91" s="53">
        <v>3632</v>
      </c>
      <c r="CT91" s="141">
        <f t="shared" si="176"/>
        <v>0.2124447348393797</v>
      </c>
      <c r="CU91" s="142">
        <f t="shared" si="132"/>
        <v>1.3594806599945901</v>
      </c>
      <c r="CV91" s="142">
        <f t="shared" si="133"/>
        <v>5.2007705810665685</v>
      </c>
      <c r="CW91" s="118">
        <f t="shared" si="134"/>
        <v>0.86679509684442813</v>
      </c>
      <c r="CX91" s="143">
        <f t="shared" si="177"/>
        <v>26139.072940440576</v>
      </c>
      <c r="CY91" s="144">
        <f t="shared" si="178"/>
        <v>0.65404809801002906</v>
      </c>
      <c r="CZ91" s="145">
        <f t="shared" si="179"/>
        <v>22320.746590155017</v>
      </c>
      <c r="DA91" s="146">
        <f t="shared" si="180"/>
        <v>0.76270857586340712</v>
      </c>
      <c r="DB91" s="64">
        <v>3697</v>
      </c>
      <c r="DC91" s="152"/>
      <c r="DD91" s="48">
        <v>7.35</v>
      </c>
      <c r="DE91" s="53">
        <v>2371</v>
      </c>
      <c r="DF91" s="153"/>
      <c r="DG91" s="53">
        <v>4347</v>
      </c>
      <c r="DH91" s="53">
        <v>3396</v>
      </c>
      <c r="DI91" s="52">
        <v>14.3</v>
      </c>
      <c r="DJ91" s="52">
        <v>31</v>
      </c>
      <c r="DK91" s="53">
        <v>4689</v>
      </c>
      <c r="DL91" s="141">
        <f t="shared" si="135"/>
        <v>0.26989402219420627</v>
      </c>
      <c r="DM91" s="142">
        <f t="shared" si="136"/>
        <v>1.3594806599945901</v>
      </c>
      <c r="DN91" s="142">
        <f t="shared" si="137"/>
        <v>5.2007705810665685</v>
      </c>
      <c r="DO91" s="118">
        <f t="shared" si="108"/>
        <v>0.86679509684442813</v>
      </c>
      <c r="DP91" s="143">
        <f t="shared" si="138"/>
        <v>26139.072940440576</v>
      </c>
      <c r="DQ91" s="144">
        <f t="shared" si="139"/>
        <v>0.6646557810228042</v>
      </c>
      <c r="DR91" s="145">
        <f t="shared" si="140"/>
        <v>22320.746590155017</v>
      </c>
      <c r="DS91" s="146">
        <f t="shared" si="141"/>
        <v>0.76998447807528136</v>
      </c>
      <c r="DT91" s="53">
        <v>3673</v>
      </c>
      <c r="DU91" s="74"/>
      <c r="DV91" s="157">
        <v>7.39</v>
      </c>
      <c r="DW91" s="153">
        <v>2636</v>
      </c>
      <c r="DX91" s="53"/>
      <c r="DY91" s="153">
        <v>4317</v>
      </c>
      <c r="DZ91" s="153">
        <v>5318</v>
      </c>
      <c r="EA91" s="152">
        <v>11.1</v>
      </c>
      <c r="EB91" s="128">
        <v>21.7</v>
      </c>
      <c r="EC91" s="53">
        <v>7187</v>
      </c>
      <c r="ED91" s="141">
        <f t="shared" si="170"/>
        <v>0.44126251860561166</v>
      </c>
      <c r="EE91" s="142">
        <f t="shared" si="142"/>
        <v>1.3683637353661857</v>
      </c>
      <c r="EF91" s="142">
        <f t="shared" si="181"/>
        <v>5.1670084782952417</v>
      </c>
      <c r="EG91" s="118">
        <f t="shared" si="109"/>
        <v>0.86116807971587361</v>
      </c>
      <c r="EH91" s="143">
        <f t="shared" si="171"/>
        <v>25969.384611911886</v>
      </c>
      <c r="EI91" s="144">
        <f t="shared" si="172"/>
        <v>0.62717530104433217</v>
      </c>
      <c r="EJ91" s="145">
        <f t="shared" si="173"/>
        <v>22175.845881968999</v>
      </c>
      <c r="EK91" s="146">
        <f t="shared" si="174"/>
        <v>0.7442762902599922</v>
      </c>
      <c r="EL91" s="64">
        <v>3649</v>
      </c>
      <c r="EM91" s="56"/>
      <c r="EN91" s="52">
        <v>7.38</v>
      </c>
      <c r="EO91" s="53">
        <v>2581</v>
      </c>
      <c r="EP91" s="134"/>
      <c r="EQ91" s="135">
        <v>4301</v>
      </c>
      <c r="ER91" s="53">
        <v>5496</v>
      </c>
      <c r="ES91" s="52">
        <v>10.8</v>
      </c>
      <c r="ET91" s="52">
        <v>24.2</v>
      </c>
      <c r="EU91" s="53">
        <v>5266</v>
      </c>
      <c r="EV91" s="141">
        <f t="shared" si="143"/>
        <v>0.32145768603474456</v>
      </c>
      <c r="EW91" s="142">
        <f t="shared" si="144"/>
        <v>1.3773636612770621</v>
      </c>
      <c r="EX91" s="142">
        <f t="shared" si="145"/>
        <v>5.1332463755239139</v>
      </c>
      <c r="EY91" s="118">
        <f t="shared" si="110"/>
        <v>0.85554106258731899</v>
      </c>
      <c r="EZ91" s="143">
        <f t="shared" si="146"/>
        <v>25799.696283383193</v>
      </c>
      <c r="FA91" s="144">
        <f t="shared" si="147"/>
        <v>0.63495426858703397</v>
      </c>
      <c r="FB91" s="145">
        <f t="shared" si="148"/>
        <v>22030.945173782973</v>
      </c>
      <c r="FC91" s="146">
        <f t="shared" si="149"/>
        <v>0.74961195188203344</v>
      </c>
      <c r="FD91" s="64">
        <v>3673</v>
      </c>
      <c r="FE91" s="56"/>
      <c r="FF91" s="52">
        <v>7.42</v>
      </c>
      <c r="FG91" s="53">
        <v>2254</v>
      </c>
      <c r="FH91" s="134"/>
      <c r="FI91" s="135">
        <v>4424</v>
      </c>
      <c r="FJ91" s="53">
        <v>5526</v>
      </c>
      <c r="FK91" s="52">
        <v>13.2</v>
      </c>
      <c r="FL91" s="52">
        <v>27.6</v>
      </c>
      <c r="FM91" s="53">
        <v>5853</v>
      </c>
      <c r="FN91" s="141">
        <f t="shared" si="150"/>
        <v>0.33085661723686177</v>
      </c>
      <c r="FO91" s="142">
        <f t="shared" si="151"/>
        <v>1.3683637353661857</v>
      </c>
      <c r="FP91" s="142">
        <f t="shared" si="152"/>
        <v>5.1670084782952417</v>
      </c>
      <c r="FQ91" s="118">
        <f t="shared" si="111"/>
        <v>0.86116807971587361</v>
      </c>
      <c r="FR91" s="143">
        <f t="shared" si="153"/>
        <v>25969.384611911886</v>
      </c>
      <c r="FS91" s="144">
        <f t="shared" si="154"/>
        <v>0.68120376652273329</v>
      </c>
      <c r="FT91" s="145">
        <f t="shared" si="155"/>
        <v>22175.845881968999</v>
      </c>
      <c r="FU91" s="146">
        <f t="shared" si="156"/>
        <v>0.78133488552580521</v>
      </c>
      <c r="FV91" s="64">
        <v>3673</v>
      </c>
      <c r="FW91" s="73"/>
      <c r="FX91" s="52">
        <v>7.35</v>
      </c>
      <c r="FY91" s="53">
        <v>2438</v>
      </c>
      <c r="FZ91" s="134"/>
      <c r="GA91" s="135">
        <v>4342</v>
      </c>
      <c r="GB91" s="53">
        <v>5478</v>
      </c>
      <c r="GC91" s="52">
        <v>12.7</v>
      </c>
      <c r="GD91" s="52">
        <v>29.9</v>
      </c>
      <c r="GE91" s="53">
        <v>5595</v>
      </c>
      <c r="GF91" s="141">
        <f t="shared" si="157"/>
        <v>0.32883503052858321</v>
      </c>
      <c r="GG91" s="142">
        <f t="shared" si="158"/>
        <v>1.3683637353661857</v>
      </c>
      <c r="GH91" s="142">
        <f t="shared" si="159"/>
        <v>5.1670084782952417</v>
      </c>
      <c r="GI91" s="118">
        <f t="shared" si="112"/>
        <v>0.86116807971587361</v>
      </c>
      <c r="GJ91" s="143">
        <f t="shared" si="160"/>
        <v>25969.384611911886</v>
      </c>
      <c r="GK91" s="144">
        <f t="shared" si="161"/>
        <v>0.65517958419805833</v>
      </c>
      <c r="GL91" s="145">
        <f t="shared" si="162"/>
        <v>22175.845881968999</v>
      </c>
      <c r="GM91" s="146">
        <f t="shared" si="163"/>
        <v>0.76348467209934034</v>
      </c>
      <c r="GN91" s="166">
        <v>2493</v>
      </c>
      <c r="GO91" s="97">
        <f t="shared" si="113"/>
        <v>2454.0958208684615</v>
      </c>
      <c r="GP91" s="53"/>
      <c r="GQ91" s="53"/>
      <c r="GR91" s="102">
        <f t="shared" si="114"/>
        <v>1</v>
      </c>
      <c r="GS91" s="53"/>
      <c r="GT91" s="102">
        <f t="shared" si="115"/>
        <v>1</v>
      </c>
      <c r="GU91" s="53"/>
      <c r="GV91" s="102"/>
      <c r="GW91" s="170"/>
      <c r="GX91" s="102"/>
      <c r="GY91" s="170"/>
      <c r="GZ91" s="102"/>
      <c r="HA91" s="102"/>
      <c r="HB91" s="102"/>
      <c r="HC91" s="102"/>
      <c r="HD91" s="102"/>
      <c r="HE91" s="177"/>
      <c r="HF91" s="178"/>
      <c r="HG91" s="102"/>
      <c r="HH91" s="177"/>
      <c r="HI91" s="64">
        <v>5922</v>
      </c>
      <c r="HJ91" s="53">
        <v>5304</v>
      </c>
      <c r="HK91" s="53">
        <v>5808</v>
      </c>
      <c r="HL91" s="77">
        <f t="shared" si="167"/>
        <v>240</v>
      </c>
      <c r="HM91" s="77">
        <f t="shared" si="164"/>
        <v>7354.08</v>
      </c>
      <c r="HN91" s="52"/>
      <c r="HO91" s="183"/>
      <c r="HP91" s="53">
        <v>1808</v>
      </c>
      <c r="HQ91" s="186"/>
      <c r="HR91" s="186"/>
      <c r="HS91" s="186"/>
      <c r="HT91" s="53">
        <v>3300</v>
      </c>
      <c r="HU91" s="153">
        <v>3374</v>
      </c>
      <c r="HV91" s="186"/>
      <c r="HW91" s="186"/>
      <c r="HX91" s="186"/>
      <c r="HY91" s="186"/>
      <c r="HZ91" s="189">
        <v>98</v>
      </c>
      <c r="IA91" s="128"/>
      <c r="IB91" s="190">
        <v>162</v>
      </c>
      <c r="IC91" s="191"/>
      <c r="ID91" s="191">
        <v>55</v>
      </c>
      <c r="IE91" s="192">
        <v>4.8099999999999996</v>
      </c>
      <c r="IF91" s="192">
        <v>0.8</v>
      </c>
      <c r="IG91" s="192">
        <v>1.03</v>
      </c>
      <c r="IH91" s="97">
        <f t="shared" si="165"/>
        <v>32926.781999999999</v>
      </c>
      <c r="II91" s="97">
        <f t="shared" si="168"/>
        <v>2999.5429294809737</v>
      </c>
      <c r="IJ91" s="202">
        <f t="shared" si="169"/>
        <v>1.5164151944802486</v>
      </c>
      <c r="IK91" s="202">
        <f t="shared" si="175"/>
        <v>1.9780485848462281</v>
      </c>
      <c r="IL91" s="202">
        <f t="shared" si="116"/>
        <v>0.72047532666019576</v>
      </c>
      <c r="IM91" s="203"/>
      <c r="IN91" s="204">
        <f t="shared" si="117"/>
        <v>0.93501805054151621</v>
      </c>
      <c r="IO91" s="186"/>
      <c r="IP91" s="186"/>
      <c r="IQ91" s="153">
        <v>1044</v>
      </c>
      <c r="IR91" s="153"/>
      <c r="IS91" s="128"/>
      <c r="IT91" s="128"/>
      <c r="IU91" s="128"/>
      <c r="IV91" s="128"/>
      <c r="IW91" s="189">
        <v>0.6</v>
      </c>
      <c r="IX91" s="189"/>
      <c r="IY91" s="48"/>
      <c r="IZ91" s="52">
        <v>153</v>
      </c>
      <c r="JA91" s="128">
        <v>6.44</v>
      </c>
      <c r="JB91" s="128">
        <v>1.49</v>
      </c>
      <c r="JC91" s="128">
        <v>240</v>
      </c>
      <c r="JD91" s="97">
        <f t="shared" si="118"/>
        <v>2097.7379999999998</v>
      </c>
      <c r="JE91" s="210">
        <f t="shared" si="183"/>
        <v>0.86673889490790901</v>
      </c>
      <c r="JF91" s="210">
        <f t="shared" si="120"/>
        <v>0.1869075</v>
      </c>
      <c r="JG91" s="210">
        <f t="shared" si="121"/>
        <v>8.6387022399649922E-3</v>
      </c>
      <c r="JH91" s="203"/>
      <c r="JI91" s="203">
        <f t="shared" si="122"/>
        <v>5.555555555555558E-2</v>
      </c>
      <c r="JJ91" s="212">
        <f t="shared" si="166"/>
        <v>2.469151880188833</v>
      </c>
      <c r="JK91" s="203">
        <f t="shared" si="123"/>
        <v>0.98515715948777649</v>
      </c>
      <c r="JL91" s="53">
        <v>14957</v>
      </c>
      <c r="JM91" s="213">
        <v>8.4700000000000006</v>
      </c>
      <c r="JN91" s="214">
        <v>60</v>
      </c>
      <c r="JO91" s="213">
        <v>0.9</v>
      </c>
      <c r="JP91" s="213">
        <v>6.83</v>
      </c>
      <c r="JQ91" s="213">
        <v>0.96</v>
      </c>
      <c r="JR91" s="214">
        <v>185</v>
      </c>
      <c r="JS91" s="213">
        <v>0.5</v>
      </c>
      <c r="JT91" s="222"/>
    </row>
    <row r="92" spans="1:280" s="25" customFormat="1" ht="15" customHeight="1">
      <c r="A92" s="50">
        <v>43509</v>
      </c>
      <c r="B92" s="51">
        <v>240</v>
      </c>
      <c r="C92" s="52">
        <v>240</v>
      </c>
      <c r="D92" s="53">
        <v>31020</v>
      </c>
      <c r="E92" s="48">
        <v>6.12</v>
      </c>
      <c r="F92" s="53">
        <v>420</v>
      </c>
      <c r="G92" s="52">
        <v>12.2</v>
      </c>
      <c r="H92" s="52">
        <v>12.9</v>
      </c>
      <c r="I92" s="61">
        <v>35.799999999999997</v>
      </c>
      <c r="J92" s="64"/>
      <c r="K92" s="53">
        <v>1570</v>
      </c>
      <c r="L92" s="48">
        <v>6.36</v>
      </c>
      <c r="M92" s="53">
        <v>7259</v>
      </c>
      <c r="N92" s="53">
        <v>2252</v>
      </c>
      <c r="O92" s="65">
        <v>3.71</v>
      </c>
      <c r="P92" s="65">
        <v>2.2200000000000002</v>
      </c>
      <c r="Q92" s="74">
        <v>73.900000000000006</v>
      </c>
      <c r="R92" s="70">
        <v>31.8</v>
      </c>
      <c r="S92" s="64">
        <v>8492</v>
      </c>
      <c r="T92" s="53">
        <v>7442</v>
      </c>
      <c r="U92" s="52">
        <v>4.51</v>
      </c>
      <c r="V92" s="52">
        <v>26.1</v>
      </c>
      <c r="W92" s="52">
        <v>9.18</v>
      </c>
      <c r="X92" s="52">
        <v>7.67</v>
      </c>
      <c r="Y92" s="53">
        <v>26</v>
      </c>
      <c r="Z92" s="53">
        <v>20573</v>
      </c>
      <c r="AA92" s="52">
        <v>2.73</v>
      </c>
      <c r="AB92" s="52"/>
      <c r="AC92" s="77">
        <f t="shared" si="124"/>
        <v>8518</v>
      </c>
      <c r="AD92" s="52"/>
      <c r="AE92" s="52"/>
      <c r="AF92" s="52"/>
      <c r="AG92" s="52"/>
      <c r="AH92" s="61"/>
      <c r="AI92" s="79"/>
      <c r="AJ92" s="52"/>
      <c r="AK92" s="52"/>
      <c r="AL92" s="48">
        <v>8.68</v>
      </c>
      <c r="AM92" s="53">
        <v>127013</v>
      </c>
      <c r="AN92" s="52">
        <v>1.65</v>
      </c>
      <c r="AO92" s="52" t="s">
        <v>125</v>
      </c>
      <c r="AP92" s="53">
        <v>2434</v>
      </c>
      <c r="AQ92" s="83"/>
      <c r="AR92" s="86">
        <f t="shared" si="125"/>
        <v>13613</v>
      </c>
      <c r="AS92" s="53"/>
      <c r="AT92" s="87">
        <v>13613</v>
      </c>
      <c r="AU92" s="53">
        <f t="shared" si="182"/>
        <v>13586</v>
      </c>
      <c r="AV92" s="53">
        <v>0</v>
      </c>
      <c r="AW92" s="53">
        <v>0</v>
      </c>
      <c r="AX92" s="53">
        <v>0</v>
      </c>
      <c r="AY92" s="95">
        <v>27</v>
      </c>
      <c r="AZ92" s="96">
        <v>4.93</v>
      </c>
      <c r="BA92" s="53">
        <v>4478</v>
      </c>
      <c r="BB92" s="52">
        <v>62</v>
      </c>
      <c r="BC92" s="53">
        <v>9992</v>
      </c>
      <c r="BD92" s="97">
        <f t="shared" si="94"/>
        <v>7300.8553999999995</v>
      </c>
      <c r="BE92" s="102">
        <f t="shared" si="95"/>
        <v>0.73067007606084866</v>
      </c>
      <c r="BF92" s="53">
        <v>4461</v>
      </c>
      <c r="BG92" s="97">
        <f t="shared" si="96"/>
        <v>4759.8869999999997</v>
      </c>
      <c r="BH92" s="102">
        <f t="shared" si="97"/>
        <v>0.47636979583666933</v>
      </c>
      <c r="BI92" s="53">
        <v>271</v>
      </c>
      <c r="BJ92" s="97">
        <f t="shared" si="98"/>
        <v>533.05700000000002</v>
      </c>
      <c r="BK92" s="102">
        <f t="shared" si="99"/>
        <v>5.3348378702962371E-2</v>
      </c>
      <c r="BL92" s="103">
        <v>455</v>
      </c>
      <c r="BM92" s="97">
        <f t="shared" si="100"/>
        <v>657.47500000000002</v>
      </c>
      <c r="BN92" s="102">
        <f t="shared" si="101"/>
        <v>6.5800140112089678E-2</v>
      </c>
      <c r="BO92" s="53">
        <v>627</v>
      </c>
      <c r="BP92" s="97">
        <f t="shared" si="102"/>
        <v>1290.366</v>
      </c>
      <c r="BQ92" s="102">
        <f t="shared" si="103"/>
        <v>0.12913991192954363</v>
      </c>
      <c r="BR92" s="53">
        <v>36.1</v>
      </c>
      <c r="BS92" s="105">
        <f t="shared" si="104"/>
        <v>60.070399999999999</v>
      </c>
      <c r="BT92" s="102">
        <f t="shared" si="105"/>
        <v>3.6128903122497999E-3</v>
      </c>
      <c r="BU92" s="52">
        <v>6.09</v>
      </c>
      <c r="BV92" s="48">
        <v>6.89</v>
      </c>
      <c r="BW92" s="61">
        <v>142</v>
      </c>
      <c r="BX92" s="117">
        <f t="shared" si="126"/>
        <v>135751.31200000001</v>
      </c>
      <c r="BY92" s="118">
        <f t="shared" si="127"/>
        <v>0.90500874666666675</v>
      </c>
      <c r="BZ92" s="120">
        <v>46.7</v>
      </c>
      <c r="CA92" s="51"/>
      <c r="CB92" s="52">
        <v>6.29</v>
      </c>
      <c r="CC92" s="129">
        <v>7067</v>
      </c>
      <c r="CD92" s="77">
        <f t="shared" si="128"/>
        <v>6957.2155590169605</v>
      </c>
      <c r="CE92" s="77">
        <f t="shared" si="106"/>
        <v>23112</v>
      </c>
      <c r="CF92" s="77">
        <f t="shared" si="129"/>
        <v>13586</v>
      </c>
      <c r="CG92" s="77">
        <f t="shared" si="130"/>
        <v>566.08333333333337</v>
      </c>
      <c r="CH92" s="77">
        <f t="shared" si="107"/>
        <v>9526</v>
      </c>
      <c r="CI92" s="130">
        <f t="shared" si="131"/>
        <v>396.91666666666669</v>
      </c>
      <c r="CJ92" s="64">
        <v>3856</v>
      </c>
      <c r="CK92" s="56"/>
      <c r="CL92" s="52">
        <v>7.36</v>
      </c>
      <c r="CM92" s="53">
        <v>2218</v>
      </c>
      <c r="CN92" s="134"/>
      <c r="CO92" s="135">
        <v>4254</v>
      </c>
      <c r="CP92" s="53">
        <v>5260</v>
      </c>
      <c r="CQ92" s="52">
        <v>10.3</v>
      </c>
      <c r="CR92" s="52">
        <v>21.3</v>
      </c>
      <c r="CS92" s="53">
        <v>3708</v>
      </c>
      <c r="CT92" s="141">
        <f t="shared" si="176"/>
        <v>0.20290662986025393</v>
      </c>
      <c r="CU92" s="142">
        <f t="shared" si="132"/>
        <v>1.3034232365145229</v>
      </c>
      <c r="CV92" s="142">
        <f t="shared" si="133"/>
        <v>5.3376488650157974</v>
      </c>
      <c r="CW92" s="118">
        <f t="shared" si="134"/>
        <v>0.88960814416929956</v>
      </c>
      <c r="CX92" s="143">
        <f t="shared" si="177"/>
        <v>26827.0231955694</v>
      </c>
      <c r="CY92" s="144">
        <f t="shared" si="178"/>
        <v>0.68119429659968755</v>
      </c>
      <c r="CZ92" s="145">
        <f t="shared" si="179"/>
        <v>22648.713182416061</v>
      </c>
      <c r="DA92" s="146">
        <f t="shared" si="180"/>
        <v>0.77802241793434745</v>
      </c>
      <c r="DB92" s="64">
        <v>3856</v>
      </c>
      <c r="DC92" s="152"/>
      <c r="DD92" s="48">
        <v>7.49</v>
      </c>
      <c r="DE92" s="53">
        <v>2156</v>
      </c>
      <c r="DF92" s="153"/>
      <c r="DG92" s="53">
        <v>4247</v>
      </c>
      <c r="DH92" s="53">
        <v>5422</v>
      </c>
      <c r="DI92" s="52">
        <v>11</v>
      </c>
      <c r="DJ92" s="52">
        <v>26.5</v>
      </c>
      <c r="DK92" s="53">
        <v>4796</v>
      </c>
      <c r="DL92" s="141">
        <f t="shared" si="135"/>
        <v>0.25905438285812338</v>
      </c>
      <c r="DM92" s="142">
        <f t="shared" si="136"/>
        <v>1.3034232365145229</v>
      </c>
      <c r="DN92" s="142">
        <f t="shared" si="137"/>
        <v>5.3376488650157974</v>
      </c>
      <c r="DO92" s="118">
        <f t="shared" si="108"/>
        <v>0.88960814416929956</v>
      </c>
      <c r="DP92" s="143">
        <f t="shared" si="138"/>
        <v>26827.0231955694</v>
      </c>
      <c r="DQ92" s="144">
        <f t="shared" si="139"/>
        <v>0.69010590778580994</v>
      </c>
      <c r="DR92" s="145">
        <f t="shared" si="140"/>
        <v>22648.713182416061</v>
      </c>
      <c r="DS92" s="146">
        <f t="shared" si="141"/>
        <v>0.78422738190552443</v>
      </c>
      <c r="DT92" s="53">
        <v>3868</v>
      </c>
      <c r="DU92" s="74"/>
      <c r="DV92" s="157">
        <v>7.48</v>
      </c>
      <c r="DW92" s="153">
        <v>2353</v>
      </c>
      <c r="DX92" s="53"/>
      <c r="DY92" s="153">
        <v>4297</v>
      </c>
      <c r="DZ92" s="153">
        <v>6380</v>
      </c>
      <c r="EA92" s="152">
        <v>10</v>
      </c>
      <c r="EB92" s="128">
        <v>24.8</v>
      </c>
      <c r="EC92" s="53">
        <v>7260</v>
      </c>
      <c r="ED92" s="141">
        <f t="shared" si="170"/>
        <v>0.40765662738803277</v>
      </c>
      <c r="EE92" s="142">
        <f t="shared" si="142"/>
        <v>1.2993795243019648</v>
      </c>
      <c r="EF92" s="142">
        <f t="shared" si="181"/>
        <v>5.354259805467092</v>
      </c>
      <c r="EG92" s="118">
        <f t="shared" si="109"/>
        <v>0.8923766342445153</v>
      </c>
      <c r="EH92" s="143">
        <f t="shared" si="171"/>
        <v>26910.509782277604</v>
      </c>
      <c r="EI92" s="144">
        <f t="shared" si="172"/>
        <v>0.66178998192022753</v>
      </c>
      <c r="EJ92" s="145">
        <f t="shared" si="173"/>
        <v>22719.19672966424</v>
      </c>
      <c r="EK92" s="146">
        <f t="shared" si="174"/>
        <v>0.76451160928743001</v>
      </c>
      <c r="EL92" s="64">
        <v>3868</v>
      </c>
      <c r="EM92" s="56"/>
      <c r="EN92" s="52">
        <v>7.55</v>
      </c>
      <c r="EO92" s="53">
        <v>2226</v>
      </c>
      <c r="EP92" s="134"/>
      <c r="EQ92" s="135">
        <v>4287</v>
      </c>
      <c r="ER92" s="53">
        <v>5678</v>
      </c>
      <c r="ES92" s="52">
        <v>10.5</v>
      </c>
      <c r="ET92" s="52">
        <v>24.9</v>
      </c>
      <c r="EU92" s="53">
        <v>5407</v>
      </c>
      <c r="EV92" s="141">
        <f t="shared" si="143"/>
        <v>0.29545896269742028</v>
      </c>
      <c r="EW92" s="142">
        <f t="shared" si="144"/>
        <v>1.2993795243019648</v>
      </c>
      <c r="EX92" s="142">
        <f t="shared" si="145"/>
        <v>5.354259805467092</v>
      </c>
      <c r="EY92" s="118">
        <f t="shared" si="110"/>
        <v>0.8923766342445153</v>
      </c>
      <c r="EZ92" s="143">
        <f t="shared" si="146"/>
        <v>26910.509782277604</v>
      </c>
      <c r="FA92" s="144">
        <f t="shared" si="147"/>
        <v>0.6800444112853492</v>
      </c>
      <c r="FB92" s="145">
        <f t="shared" si="148"/>
        <v>22719.19672966424</v>
      </c>
      <c r="FC92" s="146">
        <f t="shared" si="149"/>
        <v>0.77722177742193754</v>
      </c>
      <c r="FD92" s="64">
        <v>3832</v>
      </c>
      <c r="FE92" s="56"/>
      <c r="FF92" s="52">
        <v>7.56</v>
      </c>
      <c r="FG92" s="53">
        <v>2245</v>
      </c>
      <c r="FH92" s="134"/>
      <c r="FI92" s="135">
        <v>4276</v>
      </c>
      <c r="FJ92" s="53">
        <v>5960</v>
      </c>
      <c r="FK92" s="52">
        <v>12.4</v>
      </c>
      <c r="FL92" s="52">
        <v>24.7</v>
      </c>
      <c r="FM92" s="53">
        <v>5619</v>
      </c>
      <c r="FN92" s="141">
        <f t="shared" si="150"/>
        <v>0.31117764001783682</v>
      </c>
      <c r="FO92" s="142">
        <f t="shared" si="151"/>
        <v>1.3115866388308977</v>
      </c>
      <c r="FP92" s="142">
        <f t="shared" si="152"/>
        <v>5.3044269841132099</v>
      </c>
      <c r="FQ92" s="118">
        <f t="shared" si="111"/>
        <v>0.88407116401886832</v>
      </c>
      <c r="FR92" s="143">
        <f t="shared" si="153"/>
        <v>26660.050022152995</v>
      </c>
      <c r="FS92" s="144">
        <f t="shared" si="154"/>
        <v>0.67731343366379559</v>
      </c>
      <c r="FT92" s="145">
        <f t="shared" si="155"/>
        <v>22507.746087919695</v>
      </c>
      <c r="FU92" s="146">
        <f t="shared" si="156"/>
        <v>0.77532025620496392</v>
      </c>
      <c r="FV92" s="64">
        <v>3832</v>
      </c>
      <c r="FW92" s="73"/>
      <c r="FX92" s="52">
        <v>7.52</v>
      </c>
      <c r="FY92" s="53">
        <v>2214</v>
      </c>
      <c r="FZ92" s="134"/>
      <c r="GA92" s="135">
        <v>4150</v>
      </c>
      <c r="GB92" s="53">
        <v>5536</v>
      </c>
      <c r="GC92" s="52">
        <v>11.8</v>
      </c>
      <c r="GD92" s="52">
        <v>23</v>
      </c>
      <c r="GE92" s="53">
        <v>5369</v>
      </c>
      <c r="GF92" s="141">
        <f t="shared" si="157"/>
        <v>0.2953894917846201</v>
      </c>
      <c r="GG92" s="142">
        <f t="shared" si="158"/>
        <v>1.3115866388308977</v>
      </c>
      <c r="GH92" s="142">
        <f t="shared" si="159"/>
        <v>5.3044269841132099</v>
      </c>
      <c r="GI92" s="118">
        <f t="shared" si="112"/>
        <v>0.88407116401886832</v>
      </c>
      <c r="GJ92" s="143">
        <f t="shared" si="160"/>
        <v>26660.050022152995</v>
      </c>
      <c r="GK92" s="144">
        <f t="shared" si="161"/>
        <v>0.68176923925685673</v>
      </c>
      <c r="GL92" s="145">
        <f t="shared" si="162"/>
        <v>22507.746087919695</v>
      </c>
      <c r="GM92" s="146">
        <f t="shared" si="163"/>
        <v>0.77842273819055241</v>
      </c>
      <c r="GN92" s="166">
        <v>2629</v>
      </c>
      <c r="GO92" s="97">
        <f t="shared" si="113"/>
        <v>2235.401696088612</v>
      </c>
      <c r="GP92" s="53"/>
      <c r="GQ92" s="53"/>
      <c r="GR92" s="102">
        <f t="shared" si="114"/>
        <v>1</v>
      </c>
      <c r="GS92" s="53"/>
      <c r="GT92" s="102">
        <f t="shared" si="115"/>
        <v>1</v>
      </c>
      <c r="GU92" s="53"/>
      <c r="GV92" s="102"/>
      <c r="GW92" s="170"/>
      <c r="GX92" s="102"/>
      <c r="GY92" s="170"/>
      <c r="GZ92" s="102"/>
      <c r="HA92" s="102"/>
      <c r="HB92" s="102"/>
      <c r="HC92" s="102"/>
      <c r="HD92" s="102"/>
      <c r="HE92" s="177"/>
      <c r="HF92" s="178"/>
      <c r="HG92" s="102"/>
      <c r="HH92" s="177"/>
      <c r="HI92" s="64">
        <v>5242</v>
      </c>
      <c r="HJ92" s="53">
        <v>5366</v>
      </c>
      <c r="HK92" s="53">
        <v>6324</v>
      </c>
      <c r="HL92" s="77">
        <f t="shared" si="167"/>
        <v>240</v>
      </c>
      <c r="HM92" s="77">
        <f t="shared" si="164"/>
        <v>7444.8</v>
      </c>
      <c r="HN92" s="52"/>
      <c r="HO92" s="183"/>
      <c r="HP92" s="53">
        <v>1425</v>
      </c>
      <c r="HQ92" s="186"/>
      <c r="HR92" s="186"/>
      <c r="HS92" s="186"/>
      <c r="HT92" s="53">
        <v>3372</v>
      </c>
      <c r="HU92" s="153">
        <v>3280</v>
      </c>
      <c r="HV92" s="186"/>
      <c r="HW92" s="186"/>
      <c r="HX92" s="186"/>
      <c r="HY92" s="186"/>
      <c r="HZ92" s="189"/>
      <c r="IA92" s="128">
        <v>97</v>
      </c>
      <c r="IB92" s="190">
        <v>149</v>
      </c>
      <c r="IC92" s="191"/>
      <c r="ID92" s="191"/>
      <c r="IE92" s="192"/>
      <c r="IF92" s="192"/>
      <c r="IG92" s="192"/>
      <c r="IH92" s="97">
        <f t="shared" si="165"/>
        <v>36329.377999999997</v>
      </c>
      <c r="II92" s="97">
        <f t="shared" si="168"/>
        <v>3106.0936635208968</v>
      </c>
      <c r="IJ92" s="202">
        <f t="shared" si="169"/>
        <v>1.4437305998700642</v>
      </c>
      <c r="IK92" s="202">
        <f t="shared" si="175"/>
        <v>2.1514357760377494</v>
      </c>
      <c r="IL92" s="202">
        <f t="shared" si="116"/>
        <v>0.74658222628660098</v>
      </c>
      <c r="IM92" s="203"/>
      <c r="IN92" s="204">
        <f t="shared" si="117"/>
        <v>0.94332445796880948</v>
      </c>
      <c r="IO92" s="186"/>
      <c r="IP92" s="186"/>
      <c r="IQ92" s="153">
        <v>410</v>
      </c>
      <c r="IR92" s="153"/>
      <c r="IS92" s="128"/>
      <c r="IT92" s="128"/>
      <c r="IU92" s="128"/>
      <c r="IV92" s="128"/>
      <c r="IW92" s="189"/>
      <c r="IX92" s="189">
        <v>0.18</v>
      </c>
      <c r="IY92" s="48"/>
      <c r="IZ92" s="52">
        <v>158</v>
      </c>
      <c r="JA92" s="128"/>
      <c r="JB92" s="128"/>
      <c r="JC92" s="128"/>
      <c r="JD92" s="97">
        <f t="shared" si="118"/>
        <v>2028.337</v>
      </c>
      <c r="JE92" s="210">
        <f t="shared" si="183"/>
        <v>0.8243780362137495</v>
      </c>
      <c r="JF92" s="210">
        <f t="shared" si="120"/>
        <v>0.18074232142857141</v>
      </c>
      <c r="JG92" s="210">
        <f t="shared" si="121"/>
        <v>-2.1994844046776998E-2</v>
      </c>
      <c r="JH92" s="203"/>
      <c r="JI92" s="203">
        <f t="shared" si="122"/>
        <v>-6.0402684563758413E-2</v>
      </c>
      <c r="JJ92" s="212">
        <f t="shared" si="166"/>
        <v>2.469151880188833</v>
      </c>
      <c r="JK92" s="203">
        <f t="shared" si="123"/>
        <v>0.98418734987990397</v>
      </c>
      <c r="JL92" s="53">
        <v>15554</v>
      </c>
      <c r="JM92" s="213">
        <v>8.34</v>
      </c>
      <c r="JN92" s="214">
        <v>92</v>
      </c>
      <c r="JO92" s="213">
        <v>1.77</v>
      </c>
      <c r="JP92" s="213">
        <v>5.04</v>
      </c>
      <c r="JQ92" s="213">
        <v>1.01</v>
      </c>
      <c r="JR92" s="214">
        <v>152</v>
      </c>
      <c r="JS92" s="213">
        <v>0.49</v>
      </c>
      <c r="JT92" s="222"/>
    </row>
    <row r="93" spans="1:280" s="25" customFormat="1" ht="15" customHeight="1">
      <c r="A93" s="50">
        <v>43510</v>
      </c>
      <c r="B93" s="51">
        <v>240</v>
      </c>
      <c r="C93" s="52">
        <v>240</v>
      </c>
      <c r="D93" s="53"/>
      <c r="E93" s="48" t="s">
        <v>127</v>
      </c>
      <c r="F93" s="53" t="s">
        <v>127</v>
      </c>
      <c r="G93" s="52" t="s">
        <v>127</v>
      </c>
      <c r="H93" s="52" t="s">
        <v>127</v>
      </c>
      <c r="I93" s="61">
        <v>35.9</v>
      </c>
      <c r="J93" s="64"/>
      <c r="K93" s="53">
        <v>1730</v>
      </c>
      <c r="L93" s="48">
        <v>6.14</v>
      </c>
      <c r="M93" s="53">
        <v>8078</v>
      </c>
      <c r="N93" s="53">
        <v>2579</v>
      </c>
      <c r="O93" s="65">
        <v>3.42</v>
      </c>
      <c r="P93" s="65">
        <v>2.1800000000000002</v>
      </c>
      <c r="Q93" s="74">
        <v>76</v>
      </c>
      <c r="R93" s="70">
        <v>23.5</v>
      </c>
      <c r="S93" s="64">
        <v>8591</v>
      </c>
      <c r="T93" s="53">
        <v>6210</v>
      </c>
      <c r="U93" s="52">
        <v>3.96</v>
      </c>
      <c r="V93" s="52">
        <v>24.8</v>
      </c>
      <c r="W93" s="52">
        <v>8.26</v>
      </c>
      <c r="X93" s="52">
        <v>7.89</v>
      </c>
      <c r="Y93" s="53">
        <v>26</v>
      </c>
      <c r="Z93" s="53">
        <v>21787</v>
      </c>
      <c r="AA93" s="52">
        <v>3.74</v>
      </c>
      <c r="AB93" s="52"/>
      <c r="AC93" s="77">
        <f t="shared" si="124"/>
        <v>8617</v>
      </c>
      <c r="AD93" s="52"/>
      <c r="AE93" s="52"/>
      <c r="AF93" s="52"/>
      <c r="AG93" s="52"/>
      <c r="AH93" s="61"/>
      <c r="AI93" s="79"/>
      <c r="AJ93" s="52"/>
      <c r="AK93" s="52"/>
      <c r="AL93" s="48">
        <v>8.4499999999999993</v>
      </c>
      <c r="AM93" s="53">
        <v>138658</v>
      </c>
      <c r="AN93" s="52">
        <v>1.67</v>
      </c>
      <c r="AO93" s="52">
        <v>0.23</v>
      </c>
      <c r="AP93" s="53">
        <v>2485</v>
      </c>
      <c r="AQ93" s="83"/>
      <c r="AR93" s="86">
        <f t="shared" si="125"/>
        <v>14257</v>
      </c>
      <c r="AS93" s="53"/>
      <c r="AT93" s="87">
        <v>14257</v>
      </c>
      <c r="AU93" s="53">
        <f t="shared" si="182"/>
        <v>14231</v>
      </c>
      <c r="AV93" s="53">
        <v>0</v>
      </c>
      <c r="AW93" s="53">
        <v>0</v>
      </c>
      <c r="AX93" s="53">
        <v>0</v>
      </c>
      <c r="AY93" s="95">
        <v>26</v>
      </c>
      <c r="AZ93" s="96">
        <v>4.93</v>
      </c>
      <c r="BA93" s="53">
        <v>4478</v>
      </c>
      <c r="BB93" s="52">
        <v>62</v>
      </c>
      <c r="BC93" s="53">
        <v>10203</v>
      </c>
      <c r="BD93" s="97">
        <f t="shared" si="94"/>
        <v>7465.5185999999994</v>
      </c>
      <c r="BE93" s="102">
        <f t="shared" si="95"/>
        <v>0.7316983828285798</v>
      </c>
      <c r="BF93" s="53">
        <v>4245</v>
      </c>
      <c r="BG93" s="97">
        <f t="shared" si="96"/>
        <v>4529.415</v>
      </c>
      <c r="BH93" s="102">
        <f t="shared" si="97"/>
        <v>0.44392972655101443</v>
      </c>
      <c r="BI93" s="53">
        <v>264</v>
      </c>
      <c r="BJ93" s="97">
        <f t="shared" si="98"/>
        <v>519.28800000000001</v>
      </c>
      <c r="BK93" s="102">
        <f t="shared" si="99"/>
        <v>5.0895618935607179E-2</v>
      </c>
      <c r="BL93" s="103">
        <v>616</v>
      </c>
      <c r="BM93" s="97">
        <f t="shared" si="100"/>
        <v>890.12</v>
      </c>
      <c r="BN93" s="102">
        <f t="shared" si="101"/>
        <v>8.7241007546799962E-2</v>
      </c>
      <c r="BO93" s="53">
        <v>731</v>
      </c>
      <c r="BP93" s="97">
        <f t="shared" si="102"/>
        <v>1504.3979999999999</v>
      </c>
      <c r="BQ93" s="102">
        <f t="shared" si="103"/>
        <v>0.14744663334313438</v>
      </c>
      <c r="BR93" s="53">
        <v>13.4</v>
      </c>
      <c r="BS93" s="105">
        <f t="shared" si="104"/>
        <v>22.297599999999999</v>
      </c>
      <c r="BT93" s="102">
        <f t="shared" si="105"/>
        <v>1.3133392139566794E-3</v>
      </c>
      <c r="BU93" s="52">
        <v>4.92</v>
      </c>
      <c r="BV93" s="48">
        <v>5.38</v>
      </c>
      <c r="BW93" s="61">
        <v>135</v>
      </c>
      <c r="BX93" s="117">
        <f t="shared" si="126"/>
        <v>145198.89300000001</v>
      </c>
      <c r="BY93" s="118">
        <f t="shared" si="127"/>
        <v>0.96799262000000008</v>
      </c>
      <c r="BZ93" s="120">
        <v>54</v>
      </c>
      <c r="CA93" s="51"/>
      <c r="CB93" s="52">
        <v>6.85</v>
      </c>
      <c r="CC93" s="129">
        <v>7366</v>
      </c>
      <c r="CD93" s="77">
        <f t="shared" si="128"/>
        <v>7185.2024339566633</v>
      </c>
      <c r="CE93" s="77">
        <f t="shared" si="106"/>
        <v>23583</v>
      </c>
      <c r="CF93" s="77">
        <f t="shared" si="129"/>
        <v>14231</v>
      </c>
      <c r="CG93" s="77">
        <f t="shared" si="130"/>
        <v>592.95833333333337</v>
      </c>
      <c r="CH93" s="77">
        <f t="shared" si="107"/>
        <v>9352</v>
      </c>
      <c r="CI93" s="130">
        <f t="shared" si="131"/>
        <v>389.66666666666669</v>
      </c>
      <c r="CJ93" s="64">
        <v>3912</v>
      </c>
      <c r="CK93" s="56"/>
      <c r="CL93" s="52">
        <v>7.43</v>
      </c>
      <c r="CM93" s="53">
        <v>2676</v>
      </c>
      <c r="CN93" s="134"/>
      <c r="CO93" s="135">
        <v>4282</v>
      </c>
      <c r="CP93" s="53">
        <v>5116</v>
      </c>
      <c r="CQ93" s="52">
        <v>10.3</v>
      </c>
      <c r="CR93" s="52">
        <v>22.6</v>
      </c>
      <c r="CS93" s="53">
        <v>3824</v>
      </c>
      <c r="CT93" s="141">
        <f t="shared" si="176"/>
        <v>0.21678004631446809</v>
      </c>
      <c r="CU93" s="142">
        <f t="shared" si="132"/>
        <v>1.2847648261758691</v>
      </c>
      <c r="CV93" s="142">
        <f t="shared" si="133"/>
        <v>5.5926207563944423</v>
      </c>
      <c r="CW93" s="118">
        <f t="shared" si="134"/>
        <v>0.93210345939907369</v>
      </c>
      <c r="CX93" s="143">
        <f t="shared" si="177"/>
        <v>28108.511921638466</v>
      </c>
      <c r="CY93" s="144">
        <f t="shared" si="178"/>
        <v>0.6275679043705924</v>
      </c>
      <c r="CZ93" s="145">
        <f t="shared" si="179"/>
        <v>24085.912284951024</v>
      </c>
      <c r="DA93" s="146">
        <f t="shared" si="180"/>
        <v>0.73772419876506912</v>
      </c>
      <c r="DB93" s="64">
        <v>3884</v>
      </c>
      <c r="DC93" s="152"/>
      <c r="DD93" s="48">
        <v>7.59</v>
      </c>
      <c r="DE93" s="53">
        <v>2607</v>
      </c>
      <c r="DF93" s="153"/>
      <c r="DG93" s="53">
        <v>4358</v>
      </c>
      <c r="DH93" s="53">
        <v>5632</v>
      </c>
      <c r="DI93" s="52">
        <v>11.4</v>
      </c>
      <c r="DJ93" s="52">
        <v>24.5</v>
      </c>
      <c r="DK93" s="53">
        <v>4894</v>
      </c>
      <c r="DL93" s="141">
        <f t="shared" si="135"/>
        <v>0.27522618600237797</v>
      </c>
      <c r="DM93" s="142">
        <f t="shared" si="136"/>
        <v>1.2940267765190525</v>
      </c>
      <c r="DN93" s="142">
        <f t="shared" si="137"/>
        <v>5.5525917734754637</v>
      </c>
      <c r="DO93" s="118">
        <f t="shared" si="108"/>
        <v>0.92543196224591062</v>
      </c>
      <c r="DP93" s="143">
        <f t="shared" si="138"/>
        <v>27907.326253487681</v>
      </c>
      <c r="DQ93" s="144">
        <f t="shared" si="139"/>
        <v>0.63717097410094714</v>
      </c>
      <c r="DR93" s="145">
        <f t="shared" si="140"/>
        <v>23913.518229741767</v>
      </c>
      <c r="DS93" s="146">
        <f t="shared" si="141"/>
        <v>0.74448691561305491</v>
      </c>
      <c r="DT93" s="53">
        <v>3939</v>
      </c>
      <c r="DU93" s="74"/>
      <c r="DV93" s="157">
        <v>7.46</v>
      </c>
      <c r="DW93" s="153">
        <v>2376</v>
      </c>
      <c r="DX93" s="53"/>
      <c r="DY93" s="153">
        <v>4272</v>
      </c>
      <c r="DZ93" s="153">
        <v>5618</v>
      </c>
      <c r="EA93" s="152">
        <v>10.199999999999999</v>
      </c>
      <c r="EB93" s="128">
        <v>23.6</v>
      </c>
      <c r="EC93" s="53">
        <v>7577</v>
      </c>
      <c r="ED93" s="141">
        <f t="shared" si="170"/>
        <v>0.39997997434604499</v>
      </c>
      <c r="EE93" s="142">
        <f t="shared" si="142"/>
        <v>1.2759583650672759</v>
      </c>
      <c r="EF93" s="142">
        <f t="shared" si="181"/>
        <v>5.6312201327806006</v>
      </c>
      <c r="EG93" s="118">
        <f t="shared" si="109"/>
        <v>0.93853668879676677</v>
      </c>
      <c r="EH93" s="143">
        <f t="shared" si="171"/>
        <v>28302.512387355298</v>
      </c>
      <c r="EI93" s="144">
        <f t="shared" si="172"/>
        <v>0.66932038145909112</v>
      </c>
      <c r="EJ93" s="145">
        <f t="shared" si="173"/>
        <v>24252.149409617101</v>
      </c>
      <c r="EK93" s="146">
        <f t="shared" si="174"/>
        <v>0.76712731549544255</v>
      </c>
      <c r="EL93" s="64">
        <v>3952</v>
      </c>
      <c r="EM93" s="56"/>
      <c r="EN93" s="52">
        <v>7.58</v>
      </c>
      <c r="EO93" s="53">
        <v>2383</v>
      </c>
      <c r="EP93" s="134"/>
      <c r="EQ93" s="135">
        <v>4380</v>
      </c>
      <c r="ER93" s="53">
        <v>5798</v>
      </c>
      <c r="ES93" s="52">
        <v>10.3</v>
      </c>
      <c r="ET93" s="52">
        <v>24.2</v>
      </c>
      <c r="EU93" s="53">
        <v>5588</v>
      </c>
      <c r="EV93" s="141">
        <f t="shared" si="143"/>
        <v>0.29444148404444215</v>
      </c>
      <c r="EW93" s="142">
        <f t="shared" si="144"/>
        <v>1.2717611336032388</v>
      </c>
      <c r="EX93" s="142">
        <f t="shared" si="145"/>
        <v>5.6498050177072692</v>
      </c>
      <c r="EY93" s="118">
        <f t="shared" si="110"/>
        <v>0.94163416961787816</v>
      </c>
      <c r="EZ93" s="143">
        <f t="shared" si="146"/>
        <v>28395.920018996734</v>
      </c>
      <c r="FA93" s="144">
        <f t="shared" si="147"/>
        <v>0.66834615699369282</v>
      </c>
      <c r="FB93" s="145">
        <f t="shared" si="148"/>
        <v>24332.18950667854</v>
      </c>
      <c r="FC93" s="146">
        <f t="shared" si="149"/>
        <v>0.76644124277173376</v>
      </c>
      <c r="FD93" s="64">
        <v>3948</v>
      </c>
      <c r="FE93" s="56"/>
      <c r="FF93" s="52">
        <v>7.46</v>
      </c>
      <c r="FG93" s="53">
        <v>2337</v>
      </c>
      <c r="FH93" s="134"/>
      <c r="FI93" s="135">
        <v>4434</v>
      </c>
      <c r="FJ93" s="53">
        <v>6020</v>
      </c>
      <c r="FK93" s="52">
        <v>12.1</v>
      </c>
      <c r="FL93" s="52">
        <v>28.2</v>
      </c>
      <c r="FM93" s="53">
        <v>5681</v>
      </c>
      <c r="FN93" s="141">
        <f t="shared" si="150"/>
        <v>0.29680205256259051</v>
      </c>
      <c r="FO93" s="142">
        <f t="shared" si="151"/>
        <v>1.2730496453900708</v>
      </c>
      <c r="FP93" s="142">
        <f t="shared" si="152"/>
        <v>5.6440865915759861</v>
      </c>
      <c r="FQ93" s="118">
        <f t="shared" si="111"/>
        <v>0.94068109859599769</v>
      </c>
      <c r="FR93" s="143">
        <f t="shared" si="153"/>
        <v>28367.179209260907</v>
      </c>
      <c r="FS93" s="144">
        <f t="shared" si="154"/>
        <v>0.67474820348059583</v>
      </c>
      <c r="FT93" s="145">
        <f t="shared" si="155"/>
        <v>24307.561784505793</v>
      </c>
      <c r="FU93" s="146">
        <f t="shared" si="156"/>
        <v>0.77094972067039103</v>
      </c>
      <c r="FV93" s="64">
        <v>3948</v>
      </c>
      <c r="FW93" s="73"/>
      <c r="FX93" s="52">
        <v>7.54</v>
      </c>
      <c r="FY93" s="53">
        <v>2380</v>
      </c>
      <c r="FZ93" s="134"/>
      <c r="GA93" s="135">
        <v>4426</v>
      </c>
      <c r="GB93" s="53">
        <v>5318</v>
      </c>
      <c r="GC93" s="52">
        <v>11.8</v>
      </c>
      <c r="GD93" s="52">
        <v>27.7</v>
      </c>
      <c r="GE93" s="53">
        <v>5424</v>
      </c>
      <c r="GF93" s="141">
        <f t="shared" si="157"/>
        <v>0.28591098944390719</v>
      </c>
      <c r="GG93" s="142">
        <f t="shared" si="158"/>
        <v>1.2730496453900708</v>
      </c>
      <c r="GH93" s="142">
        <f t="shared" si="159"/>
        <v>5.6440865915759861</v>
      </c>
      <c r="GI93" s="118">
        <f t="shared" si="112"/>
        <v>0.94068109859599769</v>
      </c>
      <c r="GJ93" s="143">
        <f t="shared" si="160"/>
        <v>28367.179209260907</v>
      </c>
      <c r="GK93" s="144">
        <f t="shared" si="161"/>
        <v>0.66876368176457768</v>
      </c>
      <c r="GL93" s="145">
        <f t="shared" si="162"/>
        <v>24307.561784505793</v>
      </c>
      <c r="GM93" s="146">
        <f t="shared" si="163"/>
        <v>0.76673527393903751</v>
      </c>
      <c r="GN93" s="166">
        <v>2593</v>
      </c>
      <c r="GO93" s="97">
        <f t="shared" si="113"/>
        <v>2459.1229275325445</v>
      </c>
      <c r="GP93" s="53"/>
      <c r="GQ93" s="53"/>
      <c r="GR93" s="102">
        <f t="shared" si="114"/>
        <v>1</v>
      </c>
      <c r="GS93" s="53"/>
      <c r="GT93" s="102">
        <f t="shared" si="115"/>
        <v>1</v>
      </c>
      <c r="GU93" s="53"/>
      <c r="GV93" s="102"/>
      <c r="GW93" s="170"/>
      <c r="GX93" s="102"/>
      <c r="GY93" s="170"/>
      <c r="GZ93" s="102"/>
      <c r="HA93" s="102"/>
      <c r="HB93" s="102"/>
      <c r="HC93" s="102"/>
      <c r="HD93" s="102"/>
      <c r="HE93" s="177"/>
      <c r="HF93" s="178"/>
      <c r="HG93" s="102"/>
      <c r="HH93" s="177"/>
      <c r="HI93" s="64">
        <v>5768</v>
      </c>
      <c r="HJ93" s="53">
        <v>5210</v>
      </c>
      <c r="HK93" s="53">
        <v>6326</v>
      </c>
      <c r="HL93" s="77">
        <f t="shared" si="167"/>
        <v>240</v>
      </c>
      <c r="HM93" s="77">
        <f t="shared" si="164"/>
        <v>0</v>
      </c>
      <c r="HN93" s="52"/>
      <c r="HO93" s="183"/>
      <c r="HP93" s="53">
        <v>941</v>
      </c>
      <c r="HQ93" s="186"/>
      <c r="HR93" s="186"/>
      <c r="HS93" s="186"/>
      <c r="HT93" s="53">
        <v>3798</v>
      </c>
      <c r="HU93" s="153">
        <v>3484</v>
      </c>
      <c r="HV93" s="186"/>
      <c r="HW93" s="186"/>
      <c r="HX93" s="186"/>
      <c r="HY93" s="186"/>
      <c r="HZ93" s="189">
        <v>95</v>
      </c>
      <c r="IA93" s="128"/>
      <c r="IB93" s="190">
        <v>148</v>
      </c>
      <c r="IC93" s="191"/>
      <c r="ID93" s="191">
        <v>152</v>
      </c>
      <c r="IE93" s="192">
        <v>1.78</v>
      </c>
      <c r="IF93" s="192">
        <v>0.5</v>
      </c>
      <c r="IG93" s="192">
        <v>1.07</v>
      </c>
      <c r="IH93" s="97">
        <f t="shared" si="165"/>
        <v>37392.100999999995</v>
      </c>
      <c r="II93" s="97">
        <f t="shared" si="168"/>
        <v>2537.2939539933495</v>
      </c>
      <c r="IJ93" s="202">
        <f t="shared" si="169"/>
        <v>1.3795957784369179</v>
      </c>
      <c r="IK93" s="202">
        <f t="shared" si="175"/>
        <v>1.8391575225520793</v>
      </c>
      <c r="IL93" s="202">
        <f t="shared" si="116"/>
        <v>0.65113809531713385</v>
      </c>
      <c r="IM93" s="203"/>
      <c r="IN93" s="204">
        <f t="shared" si="117"/>
        <v>0.94292325491708451</v>
      </c>
      <c r="IO93" s="186"/>
      <c r="IP93" s="186"/>
      <c r="IQ93" s="153">
        <v>588</v>
      </c>
      <c r="IR93" s="153"/>
      <c r="IS93" s="128"/>
      <c r="IT93" s="128"/>
      <c r="IU93" s="128"/>
      <c r="IV93" s="128"/>
      <c r="IW93" s="189">
        <v>0.14000000000000001</v>
      </c>
      <c r="IX93" s="189"/>
      <c r="IY93" s="48"/>
      <c r="IZ93" s="52">
        <v>159</v>
      </c>
      <c r="JA93" s="128">
        <v>2.87</v>
      </c>
      <c r="JB93" s="128">
        <v>1.67</v>
      </c>
      <c r="JC93" s="128">
        <v>166</v>
      </c>
      <c r="JD93" s="97">
        <f t="shared" si="118"/>
        <v>2110.0360000000001</v>
      </c>
      <c r="JE93" s="210">
        <f t="shared" si="183"/>
        <v>0.78701426463354651</v>
      </c>
      <c r="JF93" s="210">
        <f t="shared" si="120"/>
        <v>0.18805249999999998</v>
      </c>
      <c r="JG93" s="210">
        <f t="shared" si="121"/>
        <v>-1.874166151598719E-2</v>
      </c>
      <c r="JH93" s="203"/>
      <c r="JI93" s="203">
        <f t="shared" si="122"/>
        <v>-7.4324324324324342E-2</v>
      </c>
      <c r="JJ93" s="212">
        <f t="shared" si="166"/>
        <v>2.469151880188833</v>
      </c>
      <c r="JK93" s="203">
        <f t="shared" si="123"/>
        <v>0.98441634813290213</v>
      </c>
      <c r="JL93" s="53">
        <v>16421</v>
      </c>
      <c r="JM93" s="213">
        <v>8.65</v>
      </c>
      <c r="JN93" s="214">
        <v>67</v>
      </c>
      <c r="JO93" s="213"/>
      <c r="JP93" s="213">
        <v>1.71</v>
      </c>
      <c r="JQ93" s="213">
        <v>1</v>
      </c>
      <c r="JR93" s="214">
        <v>169</v>
      </c>
      <c r="JS93" s="213">
        <v>0.44</v>
      </c>
      <c r="JT93" s="222"/>
    </row>
    <row r="94" spans="1:280" s="25" customFormat="1" ht="15" customHeight="1">
      <c r="A94" s="50">
        <v>43511</v>
      </c>
      <c r="B94" s="51">
        <v>240</v>
      </c>
      <c r="C94" s="52">
        <v>240</v>
      </c>
      <c r="D94" s="53">
        <v>31948</v>
      </c>
      <c r="E94" s="48">
        <v>6.11</v>
      </c>
      <c r="F94" s="53">
        <v>530</v>
      </c>
      <c r="G94" s="52">
        <v>16.3</v>
      </c>
      <c r="H94" s="52">
        <v>16.2</v>
      </c>
      <c r="I94" s="61">
        <v>35.9</v>
      </c>
      <c r="J94" s="64"/>
      <c r="K94" s="53">
        <v>1664</v>
      </c>
      <c r="L94" s="48">
        <v>6.55</v>
      </c>
      <c r="M94" s="53">
        <v>7455</v>
      </c>
      <c r="N94" s="53"/>
      <c r="O94" s="65">
        <v>2.0099999999999998</v>
      </c>
      <c r="P94" s="65">
        <v>1.08</v>
      </c>
      <c r="Q94" s="74">
        <v>73.900000000000006</v>
      </c>
      <c r="R94" s="70">
        <v>14.5</v>
      </c>
      <c r="S94" s="64">
        <v>8676</v>
      </c>
      <c r="T94" s="53">
        <v>6403</v>
      </c>
      <c r="U94" s="52">
        <v>2.88</v>
      </c>
      <c r="V94" s="52">
        <v>22.5</v>
      </c>
      <c r="W94" s="52">
        <v>8.4</v>
      </c>
      <c r="X94" s="52">
        <v>7.57</v>
      </c>
      <c r="Y94" s="53">
        <v>41</v>
      </c>
      <c r="Z94" s="53">
        <v>21235</v>
      </c>
      <c r="AA94" s="52">
        <v>2.5</v>
      </c>
      <c r="AB94" s="52"/>
      <c r="AC94" s="77">
        <f t="shared" si="124"/>
        <v>8717</v>
      </c>
      <c r="AD94" s="52"/>
      <c r="AE94" s="52"/>
      <c r="AF94" s="52"/>
      <c r="AG94" s="52"/>
      <c r="AH94" s="61"/>
      <c r="AI94" s="79"/>
      <c r="AJ94" s="52"/>
      <c r="AK94" s="52"/>
      <c r="AL94" s="48">
        <v>8.9600000000000009</v>
      </c>
      <c r="AM94" s="53">
        <v>133225</v>
      </c>
      <c r="AN94" s="52">
        <v>1.52</v>
      </c>
      <c r="AO94" s="52">
        <v>0.18</v>
      </c>
      <c r="AP94" s="53">
        <v>2385</v>
      </c>
      <c r="AQ94" s="83"/>
      <c r="AR94" s="86">
        <f t="shared" si="125"/>
        <v>14555</v>
      </c>
      <c r="AS94" s="53"/>
      <c r="AT94" s="87">
        <v>14555</v>
      </c>
      <c r="AU94" s="53">
        <f t="shared" si="182"/>
        <v>14514</v>
      </c>
      <c r="AV94" s="53">
        <v>0</v>
      </c>
      <c r="AW94" s="53">
        <v>0</v>
      </c>
      <c r="AX94" s="53">
        <v>0</v>
      </c>
      <c r="AY94" s="95">
        <v>41</v>
      </c>
      <c r="AZ94" s="96">
        <v>4.93</v>
      </c>
      <c r="BA94" s="53">
        <v>4478</v>
      </c>
      <c r="BB94" s="52">
        <v>62</v>
      </c>
      <c r="BC94" s="53">
        <v>10720</v>
      </c>
      <c r="BD94" s="97">
        <f t="shared" si="94"/>
        <v>7839.9725999999991</v>
      </c>
      <c r="BE94" s="102">
        <f t="shared" si="95"/>
        <v>0.73134072761194024</v>
      </c>
      <c r="BF94" s="53">
        <v>4422</v>
      </c>
      <c r="BG94" s="97">
        <f t="shared" si="96"/>
        <v>4718.2739999999994</v>
      </c>
      <c r="BH94" s="102">
        <f t="shared" si="97"/>
        <v>0.44013749999999996</v>
      </c>
      <c r="BI94" s="53">
        <v>359</v>
      </c>
      <c r="BJ94" s="97">
        <f t="shared" si="98"/>
        <v>706.15300000000002</v>
      </c>
      <c r="BK94" s="102">
        <f t="shared" si="99"/>
        <v>6.5872481343283579E-2</v>
      </c>
      <c r="BL94" s="103">
        <v>620</v>
      </c>
      <c r="BM94" s="97">
        <f t="shared" si="100"/>
        <v>895.90000000000009</v>
      </c>
      <c r="BN94" s="102">
        <f t="shared" si="101"/>
        <v>8.3572761194029857E-2</v>
      </c>
      <c r="BO94" s="53">
        <v>730</v>
      </c>
      <c r="BP94" s="97">
        <f t="shared" si="102"/>
        <v>1502.34</v>
      </c>
      <c r="BQ94" s="102">
        <f t="shared" si="103"/>
        <v>0.1401436567164179</v>
      </c>
      <c r="BR94" s="53">
        <v>10.4</v>
      </c>
      <c r="BS94" s="105">
        <f t="shared" si="104"/>
        <v>17.305599999999998</v>
      </c>
      <c r="BT94" s="102">
        <f t="shared" si="105"/>
        <v>9.7014925373134335E-4</v>
      </c>
      <c r="BU94" s="52">
        <v>5.56</v>
      </c>
      <c r="BV94" s="48">
        <v>5.12</v>
      </c>
      <c r="BW94" s="61">
        <v>143</v>
      </c>
      <c r="BX94" s="117">
        <f t="shared" si="126"/>
        <v>155590.07999999999</v>
      </c>
      <c r="BY94" s="118">
        <f t="shared" si="127"/>
        <v>1.0372671999999998</v>
      </c>
      <c r="BZ94" s="120">
        <v>59.9</v>
      </c>
      <c r="CA94" s="51"/>
      <c r="CB94" s="52">
        <v>6.81</v>
      </c>
      <c r="CC94" s="129">
        <v>6231</v>
      </c>
      <c r="CD94" s="77">
        <f t="shared" si="128"/>
        <v>7585.4331820474026</v>
      </c>
      <c r="CE94" s="77">
        <f t="shared" si="106"/>
        <v>23796</v>
      </c>
      <c r="CF94" s="77">
        <f t="shared" si="129"/>
        <v>14514</v>
      </c>
      <c r="CG94" s="77">
        <f t="shared" si="130"/>
        <v>604.75</v>
      </c>
      <c r="CH94" s="77">
        <f t="shared" si="107"/>
        <v>9282</v>
      </c>
      <c r="CI94" s="130">
        <f t="shared" si="131"/>
        <v>386.75</v>
      </c>
      <c r="CJ94" s="64">
        <v>3969</v>
      </c>
      <c r="CK94" s="56"/>
      <c r="CL94" s="52">
        <v>7.29</v>
      </c>
      <c r="CM94" s="53">
        <v>2957</v>
      </c>
      <c r="CN94" s="134"/>
      <c r="CO94" s="135">
        <v>4387</v>
      </c>
      <c r="CP94" s="53">
        <v>4814</v>
      </c>
      <c r="CQ94" s="52">
        <v>11.1</v>
      </c>
      <c r="CR94" s="52">
        <v>33.4</v>
      </c>
      <c r="CS94" s="53">
        <v>4007</v>
      </c>
      <c r="CT94" s="141">
        <f t="shared" si="176"/>
        <v>0.2181243976830626</v>
      </c>
      <c r="CU94" s="142">
        <f t="shared" si="132"/>
        <v>1.2663139329805997</v>
      </c>
      <c r="CV94" s="142">
        <f t="shared" si="133"/>
        <v>5.9901679863800519</v>
      </c>
      <c r="CW94" s="118">
        <f t="shared" si="134"/>
        <v>0.99836133106334202</v>
      </c>
      <c r="CX94" s="143">
        <f t="shared" si="177"/>
        <v>30106.584299546143</v>
      </c>
      <c r="CY94" s="144">
        <f t="shared" si="178"/>
        <v>0.61017387813811452</v>
      </c>
      <c r="CZ94" s="145">
        <f t="shared" si="179"/>
        <v>25951.295491679273</v>
      </c>
      <c r="DA94" s="146">
        <f t="shared" si="180"/>
        <v>0.72416044776119404</v>
      </c>
      <c r="DB94" s="64">
        <v>3969</v>
      </c>
      <c r="DC94" s="152"/>
      <c r="DD94" s="48">
        <v>7.33</v>
      </c>
      <c r="DE94" s="53">
        <v>2657</v>
      </c>
      <c r="DF94" s="153"/>
      <c r="DG94" s="53">
        <v>4328</v>
      </c>
      <c r="DH94" s="53">
        <v>5528</v>
      </c>
      <c r="DI94" s="52">
        <v>11.4</v>
      </c>
      <c r="DJ94" s="52">
        <v>35.4</v>
      </c>
      <c r="DK94" s="53">
        <v>5423</v>
      </c>
      <c r="DL94" s="141">
        <f t="shared" si="135"/>
        <v>0.27723600539437088</v>
      </c>
      <c r="DM94" s="142">
        <f t="shared" si="136"/>
        <v>1.2663139329805997</v>
      </c>
      <c r="DN94" s="142">
        <f t="shared" si="137"/>
        <v>5.9901679863800519</v>
      </c>
      <c r="DO94" s="118">
        <f t="shared" si="108"/>
        <v>0.99836133106334202</v>
      </c>
      <c r="DP94" s="143">
        <f t="shared" si="138"/>
        <v>30106.584299546143</v>
      </c>
      <c r="DQ94" s="144">
        <f t="shared" si="139"/>
        <v>0.64972336632159977</v>
      </c>
      <c r="DR94" s="145">
        <f t="shared" si="140"/>
        <v>25951.295491679273</v>
      </c>
      <c r="DS94" s="146">
        <f t="shared" si="141"/>
        <v>0.75214552238805976</v>
      </c>
      <c r="DT94" s="53">
        <v>3959</v>
      </c>
      <c r="DU94" s="74"/>
      <c r="DV94" s="157">
        <v>7.32</v>
      </c>
      <c r="DW94" s="153">
        <v>2638</v>
      </c>
      <c r="DX94" s="53"/>
      <c r="DY94" s="153">
        <v>4365</v>
      </c>
      <c r="DZ94" s="153">
        <v>5046</v>
      </c>
      <c r="EA94" s="152">
        <v>9.4600000000000009</v>
      </c>
      <c r="EB94" s="128">
        <v>30.4</v>
      </c>
      <c r="EC94" s="53">
        <v>7959</v>
      </c>
      <c r="ED94" s="141">
        <f t="shared" si="170"/>
        <v>0.40634326459182585</v>
      </c>
      <c r="EE94" s="142">
        <f t="shared" si="142"/>
        <v>1.2695125031573631</v>
      </c>
      <c r="EF94" s="142">
        <f t="shared" si="181"/>
        <v>5.975075600422934</v>
      </c>
      <c r="EG94" s="118">
        <f t="shared" si="109"/>
        <v>0.99584593340382233</v>
      </c>
      <c r="EH94" s="143">
        <f t="shared" si="171"/>
        <v>30030.729967725667</v>
      </c>
      <c r="EI94" s="144">
        <f t="shared" si="172"/>
        <v>0.65222816723988708</v>
      </c>
      <c r="EJ94" s="145">
        <f t="shared" si="173"/>
        <v>25885.910519415025</v>
      </c>
      <c r="EK94" s="146">
        <f t="shared" si="174"/>
        <v>0.75391791044776113</v>
      </c>
      <c r="EL94" s="64">
        <v>3959</v>
      </c>
      <c r="EM94" s="56"/>
      <c r="EN94" s="52">
        <v>7.33</v>
      </c>
      <c r="EO94" s="53">
        <v>2622</v>
      </c>
      <c r="EP94" s="134"/>
      <c r="EQ94" s="135">
        <v>4328</v>
      </c>
      <c r="ER94" s="53">
        <v>6726</v>
      </c>
      <c r="ES94" s="52">
        <v>9.9499999999999993</v>
      </c>
      <c r="ET94" s="52">
        <v>29.6</v>
      </c>
      <c r="EU94" s="53">
        <v>5813</v>
      </c>
      <c r="EV94" s="141">
        <f t="shared" si="143"/>
        <v>0.2958234798218925</v>
      </c>
      <c r="EW94" s="142">
        <f t="shared" si="144"/>
        <v>1.2695125031573631</v>
      </c>
      <c r="EX94" s="142">
        <f t="shared" si="145"/>
        <v>5.975075600422934</v>
      </c>
      <c r="EY94" s="118">
        <f t="shared" si="110"/>
        <v>0.99584593340382233</v>
      </c>
      <c r="EZ94" s="143">
        <f t="shared" si="146"/>
        <v>30030.729967725667</v>
      </c>
      <c r="FA94" s="144">
        <f t="shared" si="147"/>
        <v>0.65433747327633962</v>
      </c>
      <c r="FB94" s="145">
        <f t="shared" si="148"/>
        <v>25885.910519415025</v>
      </c>
      <c r="FC94" s="146">
        <f t="shared" si="149"/>
        <v>0.75541044776119404</v>
      </c>
      <c r="FD94" s="64">
        <v>3970</v>
      </c>
      <c r="FE94" s="56"/>
      <c r="FF94" s="52">
        <v>7.43</v>
      </c>
      <c r="FG94" s="53">
        <v>2545</v>
      </c>
      <c r="FH94" s="134"/>
      <c r="FI94" s="135">
        <v>4455</v>
      </c>
      <c r="FJ94" s="53">
        <v>5550</v>
      </c>
      <c r="FK94" s="52">
        <v>11.7</v>
      </c>
      <c r="FL94" s="52">
        <v>37.9</v>
      </c>
      <c r="FM94" s="53">
        <v>5971</v>
      </c>
      <c r="FN94" s="141">
        <f t="shared" si="150"/>
        <v>0.29839304924370036</v>
      </c>
      <c r="FO94" s="142">
        <f t="shared" si="151"/>
        <v>1.2659949622166247</v>
      </c>
      <c r="FP94" s="142">
        <f t="shared" si="152"/>
        <v>5.9916772249757635</v>
      </c>
      <c r="FQ94" s="118">
        <f t="shared" si="111"/>
        <v>0.99861287082929395</v>
      </c>
      <c r="FR94" s="143">
        <f t="shared" si="153"/>
        <v>30114.169732728187</v>
      </c>
      <c r="FS94" s="144">
        <f t="shared" si="154"/>
        <v>0.66448850857676756</v>
      </c>
      <c r="FT94" s="145">
        <f t="shared" si="155"/>
        <v>25957.833988905699</v>
      </c>
      <c r="FU94" s="146">
        <f t="shared" si="156"/>
        <v>0.76259328358208955</v>
      </c>
      <c r="FV94" s="64">
        <v>3970</v>
      </c>
      <c r="FW94" s="73"/>
      <c r="FX94" s="52">
        <v>7.36</v>
      </c>
      <c r="FY94" s="53">
        <v>2582</v>
      </c>
      <c r="FZ94" s="134"/>
      <c r="GA94" s="135">
        <v>4427</v>
      </c>
      <c r="GB94" s="53">
        <v>5200</v>
      </c>
      <c r="GC94" s="52">
        <v>11.2</v>
      </c>
      <c r="GD94" s="52">
        <v>36.9</v>
      </c>
      <c r="GE94" s="53">
        <v>5750</v>
      </c>
      <c r="GF94" s="141">
        <f t="shared" si="157"/>
        <v>0.28947378084308772</v>
      </c>
      <c r="GG94" s="142">
        <f t="shared" si="158"/>
        <v>1.2659949622166247</v>
      </c>
      <c r="GH94" s="142">
        <f t="shared" si="159"/>
        <v>5.9916772249757635</v>
      </c>
      <c r="GI94" s="118">
        <f t="shared" si="112"/>
        <v>0.99861287082929395</v>
      </c>
      <c r="GJ94" s="143">
        <f t="shared" si="160"/>
        <v>30114.169732728187</v>
      </c>
      <c r="GK94" s="144">
        <f t="shared" si="161"/>
        <v>0.65961073836747097</v>
      </c>
      <c r="GL94" s="145">
        <f t="shared" si="162"/>
        <v>25957.833988905699</v>
      </c>
      <c r="GM94" s="146">
        <f t="shared" si="163"/>
        <v>0.75914179104477608</v>
      </c>
      <c r="GN94" s="166">
        <v>2684</v>
      </c>
      <c r="GO94" s="97">
        <f t="shared" si="113"/>
        <v>2666.855605984199</v>
      </c>
      <c r="GP94" s="53"/>
      <c r="GQ94" s="53"/>
      <c r="GR94" s="102">
        <f t="shared" si="114"/>
        <v>1</v>
      </c>
      <c r="GS94" s="53"/>
      <c r="GT94" s="102">
        <f t="shared" si="115"/>
        <v>1</v>
      </c>
      <c r="GU94" s="53"/>
      <c r="GV94" s="102"/>
      <c r="GW94" s="170"/>
      <c r="GX94" s="102"/>
      <c r="GY94" s="170"/>
      <c r="GZ94" s="102"/>
      <c r="HA94" s="102"/>
      <c r="HB94" s="102"/>
      <c r="HC94" s="102"/>
      <c r="HD94" s="102"/>
      <c r="HE94" s="177"/>
      <c r="HF94" s="178"/>
      <c r="HG94" s="102"/>
      <c r="HH94" s="177"/>
      <c r="HI94" s="64">
        <v>7440</v>
      </c>
      <c r="HJ94" s="53">
        <v>5517</v>
      </c>
      <c r="HK94" s="53">
        <v>8104</v>
      </c>
      <c r="HL94" s="77">
        <f t="shared" si="167"/>
        <v>240</v>
      </c>
      <c r="HM94" s="77">
        <f t="shared" si="164"/>
        <v>7667.52</v>
      </c>
      <c r="HN94" s="52"/>
      <c r="HO94" s="183"/>
      <c r="HP94" s="53">
        <v>616</v>
      </c>
      <c r="HQ94" s="186"/>
      <c r="HR94" s="186"/>
      <c r="HS94" s="186"/>
      <c r="HT94" s="53">
        <v>3846</v>
      </c>
      <c r="HU94" s="153">
        <v>250</v>
      </c>
      <c r="HV94" s="186"/>
      <c r="HW94" s="186"/>
      <c r="HX94" s="186"/>
      <c r="HY94" s="186"/>
      <c r="HZ94" s="189"/>
      <c r="IA94" s="128" t="s">
        <v>130</v>
      </c>
      <c r="IB94" s="190">
        <v>158</v>
      </c>
      <c r="IC94" s="191"/>
      <c r="ID94" s="191"/>
      <c r="IE94" s="192"/>
      <c r="IF94" s="192"/>
      <c r="IG94" s="192"/>
      <c r="IH94" s="97">
        <f t="shared" si="165"/>
        <v>39542.935999999994</v>
      </c>
      <c r="II94" s="97">
        <f t="shared" si="168"/>
        <v>3140.0369803791145</v>
      </c>
      <c r="IJ94" s="202">
        <f t="shared" si="169"/>
        <v>1.3518080432578574</v>
      </c>
      <c r="IK94" s="202">
        <f t="shared" si="175"/>
        <v>2.3228423562354501</v>
      </c>
      <c r="IL94" s="202">
        <f t="shared" si="116"/>
        <v>0.66481109214854139</v>
      </c>
      <c r="IM94" s="203"/>
      <c r="IN94" s="204">
        <f t="shared" si="117"/>
        <v>0.94113263785394929</v>
      </c>
      <c r="IO94" s="186"/>
      <c r="IP94" s="186"/>
      <c r="IQ94" s="153">
        <v>970</v>
      </c>
      <c r="IR94" s="153"/>
      <c r="IS94" s="128"/>
      <c r="IT94" s="128"/>
      <c r="IU94" s="128"/>
      <c r="IV94" s="128"/>
      <c r="IW94" s="189"/>
      <c r="IX94" s="189">
        <v>0.27</v>
      </c>
      <c r="IY94" s="48"/>
      <c r="IZ94" s="52">
        <v>169</v>
      </c>
      <c r="JA94" s="128"/>
      <c r="JB94" s="128"/>
      <c r="JC94" s="128"/>
      <c r="JD94" s="97">
        <f t="shared" si="118"/>
        <v>2299.69</v>
      </c>
      <c r="JE94" s="210">
        <f t="shared" si="183"/>
        <v>0.77166873363648891</v>
      </c>
      <c r="JF94" s="210">
        <f t="shared" si="120"/>
        <v>0.20475107142857144</v>
      </c>
      <c r="JG94" s="210">
        <f t="shared" si="121"/>
        <v>-1.1372240666317189E-2</v>
      </c>
      <c r="JH94" s="203"/>
      <c r="JI94" s="203">
        <f t="shared" si="122"/>
        <v>-6.9620253164556889E-2</v>
      </c>
      <c r="JJ94" s="212">
        <f t="shared" si="166"/>
        <v>2.469151880188833</v>
      </c>
      <c r="JK94" s="203">
        <f t="shared" si="123"/>
        <v>0.98423507462686566</v>
      </c>
      <c r="JL94" s="53">
        <v>16605</v>
      </c>
      <c r="JM94" s="213">
        <v>8.3800000000000008</v>
      </c>
      <c r="JN94" s="214">
        <v>224</v>
      </c>
      <c r="JO94" s="213">
        <v>0.44</v>
      </c>
      <c r="JP94" s="213">
        <v>4.3499999999999996</v>
      </c>
      <c r="JQ94" s="213">
        <v>0.95</v>
      </c>
      <c r="JR94" s="214">
        <v>161</v>
      </c>
      <c r="JS94" s="213">
        <v>0.42</v>
      </c>
      <c r="JT94" s="222"/>
    </row>
    <row r="95" spans="1:280" s="25" customFormat="1" ht="15" customHeight="1">
      <c r="A95" s="50">
        <v>43512</v>
      </c>
      <c r="B95" s="51">
        <v>240</v>
      </c>
      <c r="C95" s="52">
        <v>240</v>
      </c>
      <c r="D95" s="53">
        <v>35412</v>
      </c>
      <c r="E95" s="48">
        <v>5.93</v>
      </c>
      <c r="F95" s="53">
        <v>561</v>
      </c>
      <c r="G95" s="52">
        <v>14.2</v>
      </c>
      <c r="H95" s="52">
        <v>21.4</v>
      </c>
      <c r="I95" s="61">
        <v>35.799999999999997</v>
      </c>
      <c r="J95" s="64"/>
      <c r="K95" s="53">
        <v>1331</v>
      </c>
      <c r="L95" s="48">
        <v>5.83</v>
      </c>
      <c r="M95" s="53">
        <v>8577</v>
      </c>
      <c r="N95" s="53"/>
      <c r="O95" s="65">
        <v>2.76</v>
      </c>
      <c r="P95" s="65">
        <v>2.2200000000000002</v>
      </c>
      <c r="Q95" s="74">
        <v>98.5</v>
      </c>
      <c r="R95" s="70">
        <v>21.3</v>
      </c>
      <c r="S95" s="64">
        <v>8161</v>
      </c>
      <c r="T95" s="53">
        <v>6634</v>
      </c>
      <c r="U95" s="52">
        <v>2.73</v>
      </c>
      <c r="V95" s="52"/>
      <c r="W95" s="52">
        <v>11.5</v>
      </c>
      <c r="X95" s="52">
        <v>10</v>
      </c>
      <c r="Y95" s="53">
        <v>120</v>
      </c>
      <c r="Z95" s="53">
        <v>24351</v>
      </c>
      <c r="AA95" s="52">
        <v>2.59</v>
      </c>
      <c r="AB95" s="52"/>
      <c r="AC95" s="77">
        <f t="shared" si="124"/>
        <v>8281</v>
      </c>
      <c r="AD95" s="52"/>
      <c r="AE95" s="52"/>
      <c r="AF95" s="52"/>
      <c r="AG95" s="52"/>
      <c r="AH95" s="61"/>
      <c r="AI95" s="79"/>
      <c r="AJ95" s="52"/>
      <c r="AK95" s="52"/>
      <c r="AL95" s="48">
        <v>8.3000000000000007</v>
      </c>
      <c r="AM95" s="53">
        <v>125275</v>
      </c>
      <c r="AN95" s="52">
        <v>1.8</v>
      </c>
      <c r="AO95" s="52">
        <v>0.24</v>
      </c>
      <c r="AP95" s="53">
        <v>1876</v>
      </c>
      <c r="AQ95" s="83"/>
      <c r="AR95" s="86">
        <f t="shared" si="125"/>
        <v>14568</v>
      </c>
      <c r="AS95" s="53"/>
      <c r="AT95" s="87">
        <v>14568</v>
      </c>
      <c r="AU95" s="53">
        <f t="shared" si="182"/>
        <v>14302</v>
      </c>
      <c r="AV95" s="53">
        <v>0</v>
      </c>
      <c r="AW95" s="53">
        <v>240</v>
      </c>
      <c r="AX95" s="53">
        <v>0</v>
      </c>
      <c r="AY95" s="95">
        <v>26</v>
      </c>
      <c r="AZ95" s="96">
        <v>4.93</v>
      </c>
      <c r="BA95" s="53">
        <v>4478</v>
      </c>
      <c r="BB95" s="52">
        <v>62</v>
      </c>
      <c r="BC95" s="53">
        <v>11493</v>
      </c>
      <c r="BD95" s="97">
        <f t="shared" si="94"/>
        <v>7778.2121999999999</v>
      </c>
      <c r="BE95" s="102">
        <f t="shared" si="95"/>
        <v>0.67677823022709471</v>
      </c>
      <c r="BF95" s="53">
        <v>4474</v>
      </c>
      <c r="BG95" s="97">
        <f t="shared" si="96"/>
        <v>4773.7579999999998</v>
      </c>
      <c r="BH95" s="102">
        <f t="shared" si="97"/>
        <v>0.41536222048203253</v>
      </c>
      <c r="BI95" s="53">
        <v>407</v>
      </c>
      <c r="BJ95" s="97">
        <f t="shared" si="98"/>
        <v>800.56900000000007</v>
      </c>
      <c r="BK95" s="102">
        <f t="shared" si="99"/>
        <v>6.9657095623422954E-2</v>
      </c>
      <c r="BL95" s="103">
        <v>538</v>
      </c>
      <c r="BM95" s="97">
        <f t="shared" si="100"/>
        <v>777.41000000000008</v>
      </c>
      <c r="BN95" s="102">
        <f t="shared" si="101"/>
        <v>6.7642042982685113E-2</v>
      </c>
      <c r="BO95" s="53">
        <v>684</v>
      </c>
      <c r="BP95" s="97">
        <f t="shared" si="102"/>
        <v>1407.6719999999998</v>
      </c>
      <c r="BQ95" s="102">
        <f t="shared" si="103"/>
        <v>0.12248081440877054</v>
      </c>
      <c r="BR95" s="53">
        <v>11.3</v>
      </c>
      <c r="BS95" s="105">
        <f t="shared" si="104"/>
        <v>18.8032</v>
      </c>
      <c r="BT95" s="102">
        <f t="shared" si="105"/>
        <v>9.8320716958148454E-4</v>
      </c>
      <c r="BU95" s="52"/>
      <c r="BV95" s="48"/>
      <c r="BW95" s="61"/>
      <c r="BX95" s="117">
        <f t="shared" si="126"/>
        <v>164372.886</v>
      </c>
      <c r="BY95" s="118">
        <f t="shared" si="127"/>
        <v>1.09581924</v>
      </c>
      <c r="BZ95" s="120">
        <v>48</v>
      </c>
      <c r="CA95" s="51"/>
      <c r="CB95" s="52">
        <v>6.73</v>
      </c>
      <c r="CC95" s="129">
        <v>6053</v>
      </c>
      <c r="CD95" s="77">
        <f t="shared" si="128"/>
        <v>7866.581083917552</v>
      </c>
      <c r="CE95" s="77">
        <f t="shared" si="106"/>
        <v>23821</v>
      </c>
      <c r="CF95" s="77">
        <f t="shared" si="129"/>
        <v>14302</v>
      </c>
      <c r="CG95" s="77">
        <f t="shared" si="130"/>
        <v>595.91666666666663</v>
      </c>
      <c r="CH95" s="77">
        <f t="shared" si="107"/>
        <v>9519</v>
      </c>
      <c r="CI95" s="130">
        <f t="shared" si="131"/>
        <v>396.625</v>
      </c>
      <c r="CJ95" s="64">
        <v>3981</v>
      </c>
      <c r="CK95" s="56"/>
      <c r="CL95" s="52">
        <v>7.38</v>
      </c>
      <c r="CM95" s="53">
        <v>2297</v>
      </c>
      <c r="CN95" s="134"/>
      <c r="CO95" s="135">
        <v>4392</v>
      </c>
      <c r="CP95" s="53">
        <v>5502</v>
      </c>
      <c r="CQ95" s="52">
        <v>8.91</v>
      </c>
      <c r="CR95" s="52">
        <v>22.2</v>
      </c>
      <c r="CS95" s="53">
        <v>4373</v>
      </c>
      <c r="CT95" s="141">
        <f t="shared" si="176"/>
        <v>0.19722627341755589</v>
      </c>
      <c r="CU95" s="142">
        <f t="shared" si="132"/>
        <v>1.2624968600854056</v>
      </c>
      <c r="CV95" s="142">
        <f t="shared" si="133"/>
        <v>6.2309708107989996</v>
      </c>
      <c r="CW95" s="118">
        <f t="shared" si="134"/>
        <v>1.0384951351331666</v>
      </c>
      <c r="CX95" s="143">
        <f t="shared" si="177"/>
        <v>31316.859295075774</v>
      </c>
      <c r="CY95" s="144">
        <f t="shared" si="178"/>
        <v>0.70800529791830535</v>
      </c>
      <c r="CZ95" s="145">
        <f t="shared" si="179"/>
        <v>27470.234631879433</v>
      </c>
      <c r="DA95" s="146">
        <f t="shared" si="180"/>
        <v>0.80013921517445397</v>
      </c>
      <c r="DB95" s="64">
        <v>3960</v>
      </c>
      <c r="DC95" s="152"/>
      <c r="DD95" s="48">
        <v>7.36</v>
      </c>
      <c r="DE95" s="53">
        <v>2286</v>
      </c>
      <c r="DF95" s="153"/>
      <c r="DG95" s="53">
        <v>4431</v>
      </c>
      <c r="DH95" s="53">
        <v>5388</v>
      </c>
      <c r="DI95" s="52">
        <v>9.67</v>
      </c>
      <c r="DJ95" s="52">
        <v>26.4</v>
      </c>
      <c r="DK95" s="53">
        <v>5656</v>
      </c>
      <c r="DL95" s="141">
        <f t="shared" si="135"/>
        <v>0.25593801197494259</v>
      </c>
      <c r="DM95" s="142">
        <f t="shared" si="136"/>
        <v>1.2691919191919192</v>
      </c>
      <c r="DN95" s="142">
        <f t="shared" si="137"/>
        <v>6.1981020876071442</v>
      </c>
      <c r="DO95" s="118">
        <f t="shared" si="108"/>
        <v>1.0330170146011908</v>
      </c>
      <c r="DP95" s="143">
        <f t="shared" si="138"/>
        <v>31151.661092313505</v>
      </c>
      <c r="DQ95" s="144">
        <f t="shared" si="139"/>
        <v>0.7094036182156056</v>
      </c>
      <c r="DR95" s="145">
        <f t="shared" si="140"/>
        <v>27325.327591620837</v>
      </c>
      <c r="DS95" s="146">
        <f t="shared" si="141"/>
        <v>0.80109631949882543</v>
      </c>
      <c r="DT95" s="53">
        <v>3958</v>
      </c>
      <c r="DU95" s="74"/>
      <c r="DV95" s="157">
        <v>7.46</v>
      </c>
      <c r="DW95" s="153">
        <v>2342</v>
      </c>
      <c r="DX95" s="53"/>
      <c r="DY95" s="153">
        <v>3921</v>
      </c>
      <c r="DZ95" s="153">
        <v>4618</v>
      </c>
      <c r="EA95" s="152">
        <v>10.7</v>
      </c>
      <c r="EB95" s="128">
        <v>24.8</v>
      </c>
      <c r="EC95" s="53">
        <v>8462</v>
      </c>
      <c r="ED95" s="141">
        <f t="shared" si="170"/>
        <v>0.38698833926816723</v>
      </c>
      <c r="EE95" s="142">
        <f t="shared" si="142"/>
        <v>1.2698332491157149</v>
      </c>
      <c r="EF95" s="142">
        <f t="shared" si="181"/>
        <v>6.194971733017443</v>
      </c>
      <c r="EG95" s="118">
        <f t="shared" si="109"/>
        <v>1.0324952888362404</v>
      </c>
      <c r="EH95" s="143">
        <f t="shared" si="171"/>
        <v>31135.92793014567</v>
      </c>
      <c r="EI95" s="144">
        <f t="shared" si="172"/>
        <v>0.70228489670207717</v>
      </c>
      <c r="EJ95" s="145">
        <f t="shared" si="173"/>
        <v>27311.526921120018</v>
      </c>
      <c r="EK95" s="146">
        <f t="shared" si="174"/>
        <v>0.79622378839293484</v>
      </c>
      <c r="EL95" s="64">
        <v>3958</v>
      </c>
      <c r="EM95" s="56"/>
      <c r="EN95" s="52">
        <v>7.86</v>
      </c>
      <c r="EO95" s="53">
        <v>2852</v>
      </c>
      <c r="EP95" s="134"/>
      <c r="EQ95" s="135">
        <v>3667</v>
      </c>
      <c r="ER95" s="53">
        <v>5074</v>
      </c>
      <c r="ES95" s="52">
        <v>11.1</v>
      </c>
      <c r="ET95" s="52">
        <v>22.9</v>
      </c>
      <c r="EU95" s="53">
        <v>6258</v>
      </c>
      <c r="EV95" s="141">
        <f t="shared" si="143"/>
        <v>0.31530082772387702</v>
      </c>
      <c r="EW95" s="142">
        <f t="shared" si="144"/>
        <v>1.2698332491157149</v>
      </c>
      <c r="EX95" s="142">
        <f t="shared" si="145"/>
        <v>6.194971733017443</v>
      </c>
      <c r="EY95" s="118">
        <f t="shared" si="110"/>
        <v>1.0324952888362404</v>
      </c>
      <c r="EZ95" s="143">
        <f t="shared" si="146"/>
        <v>31135.92793014567</v>
      </c>
      <c r="FA95" s="144">
        <f t="shared" si="147"/>
        <v>0.63745368291815718</v>
      </c>
      <c r="FB95" s="145">
        <f t="shared" si="148"/>
        <v>27311.526921120018</v>
      </c>
      <c r="FC95" s="146">
        <f t="shared" si="149"/>
        <v>0.7518489515357174</v>
      </c>
      <c r="FD95" s="64">
        <v>3982</v>
      </c>
      <c r="FE95" s="56"/>
      <c r="FF95" s="52">
        <v>7.69</v>
      </c>
      <c r="FG95" s="53">
        <v>2355</v>
      </c>
      <c r="FH95" s="134"/>
      <c r="FI95" s="135">
        <v>4231</v>
      </c>
      <c r="FJ95" s="53">
        <v>7104</v>
      </c>
      <c r="FK95" s="52">
        <v>13</v>
      </c>
      <c r="FL95" s="52">
        <v>27.2</v>
      </c>
      <c r="FM95" s="53">
        <v>6088</v>
      </c>
      <c r="FN95" s="141">
        <f t="shared" si="150"/>
        <v>0.27739407921991066</v>
      </c>
      <c r="FO95" s="142">
        <f t="shared" si="151"/>
        <v>1.2621798091411351</v>
      </c>
      <c r="FP95" s="142">
        <f t="shared" si="152"/>
        <v>6.2325359880938498</v>
      </c>
      <c r="FQ95" s="118">
        <f t="shared" si="111"/>
        <v>1.0387559980156416</v>
      </c>
      <c r="FR95" s="143">
        <f t="shared" si="153"/>
        <v>31324.72587615969</v>
      </c>
      <c r="FS95" s="144">
        <f t="shared" si="154"/>
        <v>0.70063233635072231</v>
      </c>
      <c r="FT95" s="145">
        <f t="shared" si="155"/>
        <v>27477.134967129841</v>
      </c>
      <c r="FU95" s="146">
        <f t="shared" si="156"/>
        <v>0.79509266510049592</v>
      </c>
      <c r="FV95" s="64">
        <v>3982</v>
      </c>
      <c r="FW95" s="73"/>
      <c r="FX95" s="52">
        <v>7.64</v>
      </c>
      <c r="FY95" s="53">
        <v>2866</v>
      </c>
      <c r="FZ95" s="134"/>
      <c r="GA95" s="135">
        <v>4294</v>
      </c>
      <c r="GB95" s="53">
        <v>5622</v>
      </c>
      <c r="GC95" s="52">
        <v>12.9</v>
      </c>
      <c r="GD95" s="52">
        <v>28.3</v>
      </c>
      <c r="GE95" s="53">
        <v>5674</v>
      </c>
      <c r="GF95" s="141">
        <f t="shared" si="157"/>
        <v>0.28494930500233223</v>
      </c>
      <c r="GG95" s="142">
        <f t="shared" si="158"/>
        <v>1.2621798091411351</v>
      </c>
      <c r="GH95" s="142">
        <f t="shared" si="159"/>
        <v>6.2325359880938498</v>
      </c>
      <c r="GI95" s="118">
        <f t="shared" si="112"/>
        <v>1.0387559980156416</v>
      </c>
      <c r="GJ95" s="143">
        <f t="shared" si="160"/>
        <v>31324.72587615969</v>
      </c>
      <c r="GK95" s="144">
        <f t="shared" si="161"/>
        <v>0.63567400253977502</v>
      </c>
      <c r="GL95" s="145">
        <f t="shared" si="162"/>
        <v>27477.134967129841</v>
      </c>
      <c r="GM95" s="146">
        <f t="shared" si="163"/>
        <v>0.75063081875924476</v>
      </c>
      <c r="GN95" s="166">
        <v>2418</v>
      </c>
      <c r="GO95" s="97">
        <f t="shared" si="113"/>
        <v>2499.6763779858106</v>
      </c>
      <c r="GP95" s="53"/>
      <c r="GQ95" s="53"/>
      <c r="GR95" s="102">
        <f t="shared" si="114"/>
        <v>1</v>
      </c>
      <c r="GS95" s="53"/>
      <c r="GT95" s="102">
        <f t="shared" si="115"/>
        <v>1</v>
      </c>
      <c r="GU95" s="53"/>
      <c r="GV95" s="102"/>
      <c r="GW95" s="170"/>
      <c r="GX95" s="102"/>
      <c r="GY95" s="170"/>
      <c r="GZ95" s="102"/>
      <c r="HA95" s="102"/>
      <c r="HB95" s="102"/>
      <c r="HC95" s="102"/>
      <c r="HD95" s="102"/>
      <c r="HE95" s="177"/>
      <c r="HF95" s="178"/>
      <c r="HG95" s="102"/>
      <c r="HH95" s="177"/>
      <c r="HI95" s="64">
        <v>6526</v>
      </c>
      <c r="HJ95" s="53">
        <v>5332</v>
      </c>
      <c r="HK95" s="53">
        <v>5882</v>
      </c>
      <c r="HL95" s="77">
        <f t="shared" si="167"/>
        <v>480</v>
      </c>
      <c r="HM95" s="77">
        <f t="shared" si="164"/>
        <v>11257.2</v>
      </c>
      <c r="HN95" s="52"/>
      <c r="HO95" s="183"/>
      <c r="HP95" s="53">
        <v>830</v>
      </c>
      <c r="HQ95" s="186"/>
      <c r="HR95" s="186"/>
      <c r="HS95" s="186"/>
      <c r="HT95" s="53">
        <v>3008</v>
      </c>
      <c r="HU95" s="153">
        <v>3042</v>
      </c>
      <c r="HV95" s="186"/>
      <c r="HW95" s="186"/>
      <c r="HX95" s="186"/>
      <c r="HY95" s="186"/>
      <c r="HZ95" s="189">
        <v>97</v>
      </c>
      <c r="IA95" s="128"/>
      <c r="IB95" s="190">
        <v>157</v>
      </c>
      <c r="IC95" s="191"/>
      <c r="ID95" s="191">
        <v>829</v>
      </c>
      <c r="IE95" s="192">
        <v>0.16</v>
      </c>
      <c r="IF95" s="192">
        <v>0.54</v>
      </c>
      <c r="IG95" s="192">
        <v>0.91</v>
      </c>
      <c r="IH95" s="97">
        <f t="shared" si="165"/>
        <v>35279.453999999998</v>
      </c>
      <c r="II95" s="97">
        <f t="shared" si="168"/>
        <v>2909.2460127591703</v>
      </c>
      <c r="IJ95" s="202">
        <f t="shared" si="169"/>
        <v>1.3506212857914641</v>
      </c>
      <c r="IK95" s="202">
        <f t="shared" si="175"/>
        <v>2.1540057478468899</v>
      </c>
      <c r="IL95" s="202">
        <f t="shared" si="116"/>
        <v>0.75281516013665262</v>
      </c>
      <c r="IM95" s="203"/>
      <c r="IN95" s="204">
        <f t="shared" si="117"/>
        <v>0.93507030603804797</v>
      </c>
      <c r="IO95" s="186"/>
      <c r="IP95" s="186"/>
      <c r="IQ95" s="153">
        <v>1246</v>
      </c>
      <c r="IR95" s="153"/>
      <c r="IS95" s="128"/>
      <c r="IT95" s="128"/>
      <c r="IU95" s="128"/>
      <c r="IV95" s="128"/>
      <c r="IW95" s="189">
        <v>0.46</v>
      </c>
      <c r="IX95" s="189"/>
      <c r="IY95" s="48"/>
      <c r="IZ95" s="52">
        <v>159</v>
      </c>
      <c r="JA95" s="128">
        <v>5.51</v>
      </c>
      <c r="JB95" s="128">
        <v>2.34</v>
      </c>
      <c r="JC95" s="128">
        <v>161</v>
      </c>
      <c r="JD95" s="97">
        <f t="shared" si="118"/>
        <v>2287.1759999999999</v>
      </c>
      <c r="JE95" s="210">
        <f t="shared" si="183"/>
        <v>0.78310725772619216</v>
      </c>
      <c r="JF95" s="210">
        <f t="shared" si="120"/>
        <v>0.20048339285714287</v>
      </c>
      <c r="JG95" s="210">
        <f t="shared" si="121"/>
        <v>-1.6349900439341842E-3</v>
      </c>
      <c r="JH95" s="203"/>
      <c r="JI95" s="203">
        <f t="shared" si="122"/>
        <v>-1.2738853503184711E-2</v>
      </c>
      <c r="JJ95" s="212">
        <f t="shared" si="166"/>
        <v>2.469151880188833</v>
      </c>
      <c r="JK95" s="203">
        <f t="shared" si="123"/>
        <v>0.98616549203863224</v>
      </c>
      <c r="JL95" s="53">
        <v>16025</v>
      </c>
      <c r="JM95" s="213">
        <v>8.5500000000000007</v>
      </c>
      <c r="JN95" s="214">
        <v>59</v>
      </c>
      <c r="JO95" s="213">
        <v>0.4</v>
      </c>
      <c r="JP95" s="213">
        <v>4.2699999999999996</v>
      </c>
      <c r="JQ95" s="213">
        <v>0.75</v>
      </c>
      <c r="JR95" s="214">
        <v>176</v>
      </c>
      <c r="JS95" s="213">
        <v>0.39</v>
      </c>
      <c r="JT95" s="222"/>
    </row>
    <row r="96" spans="1:280" s="25" customFormat="1" ht="15" customHeight="1">
      <c r="A96" s="50">
        <v>43513</v>
      </c>
      <c r="B96" s="57">
        <v>240</v>
      </c>
      <c r="C96" s="52">
        <v>240</v>
      </c>
      <c r="D96" s="58">
        <v>35325</v>
      </c>
      <c r="E96" s="59">
        <v>5.37</v>
      </c>
      <c r="F96" s="58">
        <v>649</v>
      </c>
      <c r="G96" s="60">
        <v>15.6</v>
      </c>
      <c r="H96" s="60">
        <v>25.4</v>
      </c>
      <c r="I96" s="66">
        <v>35.4</v>
      </c>
      <c r="J96" s="67"/>
      <c r="K96" s="58">
        <v>1291</v>
      </c>
      <c r="L96" s="59">
        <v>4.88</v>
      </c>
      <c r="M96" s="58">
        <v>7341</v>
      </c>
      <c r="N96" s="58">
        <v>2012</v>
      </c>
      <c r="O96" s="68">
        <v>3.33</v>
      </c>
      <c r="P96" s="68">
        <v>2.9</v>
      </c>
      <c r="Q96" s="75">
        <v>61.1</v>
      </c>
      <c r="R96" s="76">
        <v>21.6</v>
      </c>
      <c r="S96" s="67">
        <v>7978</v>
      </c>
      <c r="T96" s="58">
        <v>6361</v>
      </c>
      <c r="U96" s="60">
        <v>3.09</v>
      </c>
      <c r="V96" s="60"/>
      <c r="W96" s="60">
        <v>10.4</v>
      </c>
      <c r="X96" s="60">
        <v>8.64</v>
      </c>
      <c r="Y96" s="58">
        <v>77</v>
      </c>
      <c r="Z96" s="58">
        <v>21264</v>
      </c>
      <c r="AA96" s="60">
        <v>2.82</v>
      </c>
      <c r="AB96" s="60"/>
      <c r="AC96" s="58">
        <f t="shared" si="124"/>
        <v>8055</v>
      </c>
      <c r="AD96" s="60"/>
      <c r="AE96" s="60"/>
      <c r="AF96" s="60"/>
      <c r="AG96" s="60"/>
      <c r="AH96" s="66"/>
      <c r="AI96" s="80"/>
      <c r="AJ96" s="60"/>
      <c r="AK96" s="60"/>
      <c r="AL96" s="59">
        <v>8.81</v>
      </c>
      <c r="AM96" s="58">
        <v>130102</v>
      </c>
      <c r="AN96" s="60">
        <v>1.8</v>
      </c>
      <c r="AO96" s="60">
        <v>0.2</v>
      </c>
      <c r="AP96" s="58">
        <v>1913</v>
      </c>
      <c r="AQ96" s="88"/>
      <c r="AR96" s="86">
        <f t="shared" si="125"/>
        <v>14131</v>
      </c>
      <c r="AS96" s="58"/>
      <c r="AT96" s="89">
        <v>14131</v>
      </c>
      <c r="AU96" s="58">
        <f t="shared" si="182"/>
        <v>13862</v>
      </c>
      <c r="AV96" s="58">
        <v>0</v>
      </c>
      <c r="AW96" s="58">
        <v>240</v>
      </c>
      <c r="AX96" s="58">
        <v>0</v>
      </c>
      <c r="AY96" s="98">
        <v>29</v>
      </c>
      <c r="AZ96" s="96">
        <v>4.93</v>
      </c>
      <c r="BA96" s="53">
        <v>4478</v>
      </c>
      <c r="BB96" s="52">
        <v>62</v>
      </c>
      <c r="BC96" s="58">
        <v>10690</v>
      </c>
      <c r="BD96" s="97">
        <f t="shared" si="94"/>
        <v>7886.3764000000001</v>
      </c>
      <c r="BE96" s="102">
        <f t="shared" si="95"/>
        <v>0.73773399438727782</v>
      </c>
      <c r="BF96" s="58">
        <v>4878</v>
      </c>
      <c r="BG96" s="97">
        <f t="shared" si="96"/>
        <v>5204.826</v>
      </c>
      <c r="BH96" s="102">
        <f t="shared" si="97"/>
        <v>0.48688737137511695</v>
      </c>
      <c r="BI96" s="58">
        <v>378</v>
      </c>
      <c r="BJ96" s="97">
        <f t="shared" si="98"/>
        <v>743.52600000000007</v>
      </c>
      <c r="BK96" s="102">
        <f t="shared" si="99"/>
        <v>6.9553414405986905E-2</v>
      </c>
      <c r="BL96" s="103">
        <v>428</v>
      </c>
      <c r="BM96" s="97">
        <f t="shared" si="100"/>
        <v>618.46</v>
      </c>
      <c r="BN96" s="102">
        <f t="shared" si="101"/>
        <v>5.7854069223573439E-2</v>
      </c>
      <c r="BO96" s="58">
        <v>631</v>
      </c>
      <c r="BP96" s="97">
        <f t="shared" si="102"/>
        <v>1298.598</v>
      </c>
      <c r="BQ96" s="102">
        <f t="shared" si="103"/>
        <v>0.1214778297474275</v>
      </c>
      <c r="BR96" s="58">
        <v>12.6</v>
      </c>
      <c r="BS96" s="105">
        <f t="shared" si="104"/>
        <v>20.9664</v>
      </c>
      <c r="BT96" s="102">
        <f t="shared" si="105"/>
        <v>1.1786716557530403E-3</v>
      </c>
      <c r="BU96" s="60">
        <v>5.54</v>
      </c>
      <c r="BV96" s="59">
        <v>6.44</v>
      </c>
      <c r="BW96" s="66">
        <v>144</v>
      </c>
      <c r="BX96" s="117">
        <f t="shared" si="126"/>
        <v>148184.78</v>
      </c>
      <c r="BY96" s="118">
        <f t="shared" si="127"/>
        <v>0.98789853333333333</v>
      </c>
      <c r="BZ96" s="121">
        <v>45.4</v>
      </c>
      <c r="CA96" s="57"/>
      <c r="CB96" s="60">
        <v>6.62</v>
      </c>
      <c r="CC96" s="129">
        <v>7280</v>
      </c>
      <c r="CD96" s="77">
        <f t="shared" si="128"/>
        <v>7282.0806361726754</v>
      </c>
      <c r="CE96" s="77">
        <f t="shared" si="106"/>
        <v>23327</v>
      </c>
      <c r="CF96" s="77">
        <f t="shared" si="129"/>
        <v>13862</v>
      </c>
      <c r="CG96" s="77">
        <f t="shared" si="130"/>
        <v>577.58333333333337</v>
      </c>
      <c r="CH96" s="77">
        <f t="shared" si="107"/>
        <v>9465</v>
      </c>
      <c r="CI96" s="130">
        <f t="shared" si="131"/>
        <v>394.375</v>
      </c>
      <c r="CJ96" s="67">
        <v>3882</v>
      </c>
      <c r="CK96" s="136"/>
      <c r="CL96" s="60">
        <v>7.71</v>
      </c>
      <c r="CM96" s="58">
        <v>2435</v>
      </c>
      <c r="CN96" s="137"/>
      <c r="CO96" s="138">
        <v>4593</v>
      </c>
      <c r="CP96" s="58">
        <v>5250</v>
      </c>
      <c r="CQ96" s="60">
        <v>9.6999999999999993</v>
      </c>
      <c r="CR96" s="60">
        <v>25</v>
      </c>
      <c r="CS96" s="58">
        <v>4233</v>
      </c>
      <c r="CT96" s="141">
        <f t="shared" si="176"/>
        <v>0.22496372404598883</v>
      </c>
      <c r="CU96" s="142">
        <f t="shared" si="132"/>
        <v>1.2946934569809376</v>
      </c>
      <c r="CV96" s="142">
        <f t="shared" si="133"/>
        <v>5.6245596955078243</v>
      </c>
      <c r="CW96" s="118">
        <f t="shared" si="134"/>
        <v>0.93742661591797072</v>
      </c>
      <c r="CX96" s="143">
        <f t="shared" si="177"/>
        <v>28269.037029622326</v>
      </c>
      <c r="CY96" s="144">
        <f t="shared" si="178"/>
        <v>0.66561754508670345</v>
      </c>
      <c r="CZ96" s="145">
        <f t="shared" si="179"/>
        <v>24660.407080207482</v>
      </c>
      <c r="DA96" s="146">
        <f t="shared" si="180"/>
        <v>0.77221702525724978</v>
      </c>
      <c r="DB96" s="67">
        <v>3890</v>
      </c>
      <c r="DC96" s="75"/>
      <c r="DD96" s="59">
        <v>7.58</v>
      </c>
      <c r="DE96" s="58">
        <v>2269</v>
      </c>
      <c r="DF96" s="58"/>
      <c r="DG96" s="58">
        <v>4545</v>
      </c>
      <c r="DH96" s="58">
        <v>4962</v>
      </c>
      <c r="DI96" s="60">
        <v>10.9</v>
      </c>
      <c r="DJ96" s="60">
        <v>26.7</v>
      </c>
      <c r="DK96" s="58">
        <v>5380</v>
      </c>
      <c r="DL96" s="141">
        <f t="shared" si="135"/>
        <v>0.27588493371593503</v>
      </c>
      <c r="DM96" s="142">
        <f t="shared" si="136"/>
        <v>1.2920308483290488</v>
      </c>
      <c r="DN96" s="142">
        <f t="shared" si="137"/>
        <v>5.6361507510369497</v>
      </c>
      <c r="DO96" s="118">
        <f t="shared" si="108"/>
        <v>0.93935845850615829</v>
      </c>
      <c r="DP96" s="143">
        <f t="shared" si="138"/>
        <v>28327.293674711709</v>
      </c>
      <c r="DQ96" s="144">
        <f t="shared" si="139"/>
        <v>0.68841322784465298</v>
      </c>
      <c r="DR96" s="145">
        <f t="shared" si="140"/>
        <v>24711.22708449436</v>
      </c>
      <c r="DS96" s="146">
        <f t="shared" si="141"/>
        <v>0.78774555659494849</v>
      </c>
      <c r="DT96" s="58">
        <v>3883</v>
      </c>
      <c r="DU96" s="75"/>
      <c r="DV96" s="59">
        <v>7.5</v>
      </c>
      <c r="DW96" s="58">
        <v>2290</v>
      </c>
      <c r="DX96" s="58"/>
      <c r="DY96" s="58">
        <v>4595</v>
      </c>
      <c r="DZ96" s="58">
        <v>4706</v>
      </c>
      <c r="EA96" s="75">
        <v>10.1</v>
      </c>
      <c r="EB96" s="60">
        <v>20.5</v>
      </c>
      <c r="EC96" s="58">
        <v>8109</v>
      </c>
      <c r="ED96" s="141">
        <f t="shared" si="170"/>
        <v>0.41832933294839719</v>
      </c>
      <c r="EE96" s="142">
        <f t="shared" si="142"/>
        <v>1.2943600309039403</v>
      </c>
      <c r="EF96" s="142">
        <f t="shared" si="181"/>
        <v>5.6260085774489648</v>
      </c>
      <c r="EG96" s="118">
        <f t="shared" si="109"/>
        <v>0.93766809624149416</v>
      </c>
      <c r="EH96" s="143">
        <f t="shared" si="171"/>
        <v>28276.319110258497</v>
      </c>
      <c r="EI96" s="144">
        <f t="shared" si="172"/>
        <v>0.68552943665238231</v>
      </c>
      <c r="EJ96" s="145">
        <f t="shared" si="173"/>
        <v>24666.759580743346</v>
      </c>
      <c r="EK96" s="146">
        <f t="shared" si="174"/>
        <v>0.78578110383536015</v>
      </c>
      <c r="EL96" s="67">
        <v>3888</v>
      </c>
      <c r="EM96" s="136"/>
      <c r="EN96" s="60">
        <v>7.51</v>
      </c>
      <c r="EO96" s="58">
        <v>2401</v>
      </c>
      <c r="EP96" s="137"/>
      <c r="EQ96" s="138">
        <v>4545</v>
      </c>
      <c r="ER96" s="58">
        <v>5446</v>
      </c>
      <c r="ES96" s="60">
        <v>9.75</v>
      </c>
      <c r="ET96" s="60">
        <v>23.7</v>
      </c>
      <c r="EU96" s="58">
        <v>6110</v>
      </c>
      <c r="EV96" s="141">
        <f t="shared" si="143"/>
        <v>0.32195781523605516</v>
      </c>
      <c r="EW96" s="142">
        <f t="shared" si="144"/>
        <v>1.2926954732510287</v>
      </c>
      <c r="EX96" s="142">
        <f t="shared" si="145"/>
        <v>5.6332529871546679</v>
      </c>
      <c r="EY96" s="118">
        <f t="shared" si="110"/>
        <v>0.93887549785911129</v>
      </c>
      <c r="EZ96" s="143">
        <f t="shared" si="146"/>
        <v>28312.729513439361</v>
      </c>
      <c r="FA96" s="144">
        <f t="shared" si="147"/>
        <v>0.67028654035037982</v>
      </c>
      <c r="FB96" s="145">
        <f t="shared" si="148"/>
        <v>24698.522083422642</v>
      </c>
      <c r="FC96" s="146">
        <f t="shared" si="149"/>
        <v>0.77539756782039293</v>
      </c>
      <c r="FD96" s="67">
        <v>3892</v>
      </c>
      <c r="FE96" s="136"/>
      <c r="FF96" s="60">
        <v>7.54</v>
      </c>
      <c r="FG96" s="58">
        <v>2277</v>
      </c>
      <c r="FH96" s="137"/>
      <c r="FI96" s="138">
        <v>4572</v>
      </c>
      <c r="FJ96" s="58">
        <v>4836</v>
      </c>
      <c r="FK96" s="60">
        <v>11.5</v>
      </c>
      <c r="FL96" s="60">
        <v>30.9</v>
      </c>
      <c r="FM96" s="58">
        <v>5893</v>
      </c>
      <c r="FN96" s="141">
        <f t="shared" si="150"/>
        <v>0.30251891267413705</v>
      </c>
      <c r="FO96" s="142">
        <f t="shared" si="151"/>
        <v>1.2913669064748201</v>
      </c>
      <c r="FP96" s="142">
        <f t="shared" si="152"/>
        <v>5.6390485149192298</v>
      </c>
      <c r="FQ96" s="118">
        <f t="shared" si="111"/>
        <v>0.93984141915320496</v>
      </c>
      <c r="FR96" s="143">
        <f t="shared" si="153"/>
        <v>28341.85783598405</v>
      </c>
      <c r="FS96" s="144">
        <f t="shared" si="154"/>
        <v>0.68731464072378801</v>
      </c>
      <c r="FT96" s="145">
        <f t="shared" si="155"/>
        <v>24723.932085566081</v>
      </c>
      <c r="FU96" s="146">
        <f t="shared" si="156"/>
        <v>0.78699719363891485</v>
      </c>
      <c r="FV96" s="67">
        <v>3892</v>
      </c>
      <c r="FW96" s="160"/>
      <c r="FX96" s="60">
        <v>7.48</v>
      </c>
      <c r="FY96" s="58">
        <v>2291</v>
      </c>
      <c r="FZ96" s="137"/>
      <c r="GA96" s="138">
        <v>4675</v>
      </c>
      <c r="GB96" s="58">
        <v>5002</v>
      </c>
      <c r="GC96" s="60">
        <v>11.2</v>
      </c>
      <c r="GD96" s="60">
        <v>29.2</v>
      </c>
      <c r="GE96" s="58">
        <v>5507</v>
      </c>
      <c r="GF96" s="141">
        <f t="shared" si="157"/>
        <v>0.2834964718922513</v>
      </c>
      <c r="GG96" s="142">
        <f t="shared" si="158"/>
        <v>1.2913669064748201</v>
      </c>
      <c r="GH96" s="142">
        <f t="shared" si="159"/>
        <v>5.6390485149192298</v>
      </c>
      <c r="GI96" s="118">
        <f t="shared" si="112"/>
        <v>0.93984141915320496</v>
      </c>
      <c r="GJ96" s="143">
        <f t="shared" si="160"/>
        <v>28341.85783598405</v>
      </c>
      <c r="GK96" s="144">
        <f t="shared" si="161"/>
        <v>0.68539211326227412</v>
      </c>
      <c r="GL96" s="145">
        <f t="shared" si="162"/>
        <v>24723.932085566081</v>
      </c>
      <c r="GM96" s="146">
        <f t="shared" si="163"/>
        <v>0.78568755846585592</v>
      </c>
      <c r="GN96" s="167">
        <v>2291</v>
      </c>
      <c r="GO96" s="97">
        <f t="shared" si="113"/>
        <v>2327.1271059287519</v>
      </c>
      <c r="GP96" s="58"/>
      <c r="GQ96" s="58"/>
      <c r="GR96" s="102">
        <f t="shared" si="114"/>
        <v>1</v>
      </c>
      <c r="GS96" s="58"/>
      <c r="GT96" s="102">
        <f t="shared" si="115"/>
        <v>1</v>
      </c>
      <c r="GU96" s="58"/>
      <c r="GV96" s="102"/>
      <c r="GW96" s="170"/>
      <c r="GX96" s="102"/>
      <c r="GY96" s="170"/>
      <c r="GZ96" s="102"/>
      <c r="HA96" s="102"/>
      <c r="HB96" s="102"/>
      <c r="HC96" s="102"/>
      <c r="HD96" s="102"/>
      <c r="HE96" s="177"/>
      <c r="HF96" s="178"/>
      <c r="HG96" s="102"/>
      <c r="HH96" s="177"/>
      <c r="HI96" s="67">
        <v>5078</v>
      </c>
      <c r="HJ96" s="58">
        <v>4824</v>
      </c>
      <c r="HK96" s="58">
        <v>5022</v>
      </c>
      <c r="HL96" s="77">
        <f t="shared" si="167"/>
        <v>480</v>
      </c>
      <c r="HM96" s="77">
        <f t="shared" si="164"/>
        <v>11043.6</v>
      </c>
      <c r="HN96" s="60"/>
      <c r="HO96" s="60"/>
      <c r="HP96" s="58">
        <v>524</v>
      </c>
      <c r="HQ96" s="136"/>
      <c r="HR96" s="136"/>
      <c r="HS96" s="136"/>
      <c r="HT96" s="58">
        <v>3332</v>
      </c>
      <c r="HU96" s="58">
        <v>3730</v>
      </c>
      <c r="HV96" s="136"/>
      <c r="HW96" s="136"/>
      <c r="HX96" s="136"/>
      <c r="HY96" s="136"/>
      <c r="HZ96" s="193">
        <v>97</v>
      </c>
      <c r="IA96" s="60"/>
      <c r="IB96" s="194">
        <v>165</v>
      </c>
      <c r="IC96" s="195"/>
      <c r="ID96" s="195"/>
      <c r="IE96" s="196"/>
      <c r="IF96" s="196"/>
      <c r="IG96" s="196"/>
      <c r="IH96" s="97">
        <f t="shared" si="165"/>
        <v>32319.371999999999</v>
      </c>
      <c r="II96" s="97">
        <f t="shared" si="168"/>
        <v>2792.2368078844706</v>
      </c>
      <c r="IJ96" s="202">
        <f t="shared" si="169"/>
        <v>1.3916916011411871</v>
      </c>
      <c r="IK96" s="202">
        <f t="shared" si="175"/>
        <v>2.0063617583053865</v>
      </c>
      <c r="IL96" s="202">
        <f t="shared" si="116"/>
        <v>0.63697618475052009</v>
      </c>
      <c r="IM96" s="205"/>
      <c r="IN96" s="204">
        <f t="shared" si="117"/>
        <v>0.92797904845045831</v>
      </c>
      <c r="IO96" s="136"/>
      <c r="IP96" s="136"/>
      <c r="IQ96" s="58">
        <v>876</v>
      </c>
      <c r="IR96" s="58"/>
      <c r="IS96" s="60"/>
      <c r="IT96" s="60"/>
      <c r="IU96" s="60"/>
      <c r="IV96" s="60"/>
      <c r="IW96" s="193"/>
      <c r="IX96" s="193">
        <v>0.32</v>
      </c>
      <c r="IY96" s="59"/>
      <c r="IZ96" s="60">
        <v>144</v>
      </c>
      <c r="JA96" s="60"/>
      <c r="JB96" s="60"/>
      <c r="JC96" s="60"/>
      <c r="JD96" s="97">
        <f t="shared" si="118"/>
        <v>2331.6149999999998</v>
      </c>
      <c r="JE96" s="211">
        <f t="shared" si="183"/>
        <v>0.80796421872745638</v>
      </c>
      <c r="JF96" s="210">
        <f t="shared" si="120"/>
        <v>0.20421696428571429</v>
      </c>
      <c r="JG96" s="211">
        <f t="shared" si="121"/>
        <v>2.4437804740662865E-2</v>
      </c>
      <c r="JH96" s="205"/>
      <c r="JI96" s="205">
        <f t="shared" si="122"/>
        <v>0.12727272727272732</v>
      </c>
      <c r="JJ96" s="215">
        <f t="shared" si="166"/>
        <v>2.469151880188833</v>
      </c>
      <c r="JK96" s="205">
        <f t="shared" si="123"/>
        <v>0.98652946679139386</v>
      </c>
      <c r="JL96" s="58">
        <v>16038</v>
      </c>
      <c r="JM96" s="216">
        <v>8.34</v>
      </c>
      <c r="JN96" s="217">
        <v>94</v>
      </c>
      <c r="JO96" s="216">
        <v>0.73</v>
      </c>
      <c r="JP96" s="216">
        <v>2.1</v>
      </c>
      <c r="JQ96" s="216">
        <v>0.76</v>
      </c>
      <c r="JR96" s="217">
        <v>208</v>
      </c>
      <c r="JS96" s="216">
        <v>0.35</v>
      </c>
      <c r="JT96" s="223"/>
    </row>
    <row r="97" spans="1:280" s="25" customFormat="1" ht="15" customHeight="1">
      <c r="A97" s="50">
        <v>43514</v>
      </c>
      <c r="B97" s="51">
        <v>240</v>
      </c>
      <c r="C97" s="52">
        <v>240</v>
      </c>
      <c r="D97" s="53">
        <v>34157</v>
      </c>
      <c r="E97" s="48">
        <v>6.28</v>
      </c>
      <c r="F97" s="53">
        <v>408</v>
      </c>
      <c r="G97" s="52">
        <v>6.52</v>
      </c>
      <c r="H97" s="52">
        <v>8.6300000000000008</v>
      </c>
      <c r="I97" s="61">
        <v>34.9</v>
      </c>
      <c r="J97" s="64"/>
      <c r="K97" s="53">
        <v>1916</v>
      </c>
      <c r="L97" s="48">
        <v>5.19</v>
      </c>
      <c r="M97" s="53">
        <v>7686</v>
      </c>
      <c r="N97" s="53">
        <v>2073</v>
      </c>
      <c r="O97" s="65">
        <v>3.47</v>
      </c>
      <c r="P97" s="65">
        <v>2.44</v>
      </c>
      <c r="Q97" s="74">
        <v>54.3</v>
      </c>
      <c r="R97" s="70">
        <v>22.2</v>
      </c>
      <c r="S97" s="64">
        <v>8626</v>
      </c>
      <c r="T97" s="53">
        <v>6778</v>
      </c>
      <c r="U97" s="52">
        <v>3.06</v>
      </c>
      <c r="V97" s="52">
        <v>24.9</v>
      </c>
      <c r="W97" s="52">
        <v>7.91</v>
      </c>
      <c r="X97" s="52">
        <v>7.1</v>
      </c>
      <c r="Y97" s="53">
        <v>57</v>
      </c>
      <c r="Z97" s="53">
        <v>21275</v>
      </c>
      <c r="AA97" s="52">
        <v>2.67</v>
      </c>
      <c r="AB97" s="52"/>
      <c r="AC97" s="77">
        <f t="shared" si="124"/>
        <v>8683</v>
      </c>
      <c r="AD97" s="52"/>
      <c r="AE97" s="52"/>
      <c r="AF97" s="52"/>
      <c r="AG97" s="52"/>
      <c r="AH97" s="61"/>
      <c r="AI97" s="79"/>
      <c r="AJ97" s="52"/>
      <c r="AK97" s="52"/>
      <c r="AL97" s="48">
        <v>8.81</v>
      </c>
      <c r="AM97" s="53">
        <v>145065</v>
      </c>
      <c r="AN97" s="52">
        <v>2.39</v>
      </c>
      <c r="AO97" s="52">
        <v>0.1</v>
      </c>
      <c r="AP97" s="53">
        <v>2237</v>
      </c>
      <c r="AQ97" s="83"/>
      <c r="AR97" s="86">
        <f t="shared" si="125"/>
        <v>13797</v>
      </c>
      <c r="AS97" s="53"/>
      <c r="AT97" s="87">
        <v>13797</v>
      </c>
      <c r="AU97" s="53">
        <f t="shared" si="182"/>
        <v>13530</v>
      </c>
      <c r="AV97" s="53">
        <v>0</v>
      </c>
      <c r="AW97" s="53">
        <v>240</v>
      </c>
      <c r="AX97" s="53">
        <v>0</v>
      </c>
      <c r="AY97" s="95">
        <v>27</v>
      </c>
      <c r="AZ97" s="96">
        <v>4.93</v>
      </c>
      <c r="BA97" s="53">
        <v>4478</v>
      </c>
      <c r="BB97" s="52">
        <v>62</v>
      </c>
      <c r="BC97" s="53">
        <v>10899</v>
      </c>
      <c r="BD97" s="97">
        <f t="shared" si="94"/>
        <v>7747.9768400000012</v>
      </c>
      <c r="BE97" s="102">
        <f t="shared" si="95"/>
        <v>0.71088878245710629</v>
      </c>
      <c r="BF97" s="53">
        <v>4616</v>
      </c>
      <c r="BG97" s="97">
        <f t="shared" si="96"/>
        <v>4925.2719999999999</v>
      </c>
      <c r="BH97" s="102">
        <f t="shared" si="97"/>
        <v>0.45190127534636204</v>
      </c>
      <c r="BI97" s="53">
        <v>236</v>
      </c>
      <c r="BJ97" s="97">
        <f t="shared" si="98"/>
        <v>464.21200000000005</v>
      </c>
      <c r="BK97" s="102">
        <f t="shared" si="99"/>
        <v>4.2592164418754019E-2</v>
      </c>
      <c r="BL97" s="103">
        <v>555</v>
      </c>
      <c r="BM97" s="97">
        <f t="shared" si="100"/>
        <v>801.97500000000002</v>
      </c>
      <c r="BN97" s="102">
        <f t="shared" si="101"/>
        <v>7.3582438755849161E-2</v>
      </c>
      <c r="BO97" s="53">
        <v>749</v>
      </c>
      <c r="BP97" s="97">
        <f t="shared" si="102"/>
        <v>1541.4419999999998</v>
      </c>
      <c r="BQ97" s="102">
        <f t="shared" si="103"/>
        <v>0.14142967244701346</v>
      </c>
      <c r="BR97" s="53">
        <v>9.06</v>
      </c>
      <c r="BS97" s="105">
        <f t="shared" si="104"/>
        <v>15.075839999999999</v>
      </c>
      <c r="BT97" s="102">
        <f t="shared" si="105"/>
        <v>8.312689237544729E-4</v>
      </c>
      <c r="BU97" s="52">
        <v>5.08</v>
      </c>
      <c r="BV97" s="48">
        <v>5.77</v>
      </c>
      <c r="BW97" s="61">
        <v>132</v>
      </c>
      <c r="BX97" s="117">
        <f t="shared" si="126"/>
        <v>147463.47</v>
      </c>
      <c r="BY97" s="118">
        <f t="shared" si="127"/>
        <v>0.98308980000000001</v>
      </c>
      <c r="BZ97" s="120">
        <v>46.8</v>
      </c>
      <c r="CA97" s="51"/>
      <c r="CB97" s="52">
        <v>6.94</v>
      </c>
      <c r="CC97" s="129">
        <v>7245</v>
      </c>
      <c r="CD97" s="77">
        <f t="shared" si="128"/>
        <v>7340.920672137554</v>
      </c>
      <c r="CE97" s="77">
        <f t="shared" si="106"/>
        <v>23031</v>
      </c>
      <c r="CF97" s="77">
        <f t="shared" si="129"/>
        <v>13530</v>
      </c>
      <c r="CG97" s="77">
        <f t="shared" si="130"/>
        <v>563.75</v>
      </c>
      <c r="CH97" s="77">
        <f t="shared" si="107"/>
        <v>9501</v>
      </c>
      <c r="CI97" s="130">
        <f t="shared" si="131"/>
        <v>395.875</v>
      </c>
      <c r="CJ97" s="64">
        <v>3868</v>
      </c>
      <c r="CK97" s="56"/>
      <c r="CL97" s="52">
        <v>7.13</v>
      </c>
      <c r="CM97" s="53">
        <v>2303</v>
      </c>
      <c r="CN97" s="134"/>
      <c r="CO97" s="135">
        <v>4651</v>
      </c>
      <c r="CP97" s="53">
        <v>5796</v>
      </c>
      <c r="CQ97" s="52">
        <v>9.2799999999999994</v>
      </c>
      <c r="CR97" s="52">
        <v>28.4</v>
      </c>
      <c r="CS97" s="53">
        <v>4332</v>
      </c>
      <c r="CT97" s="141">
        <f t="shared" si="176"/>
        <v>0.22230573044697702</v>
      </c>
      <c r="CU97" s="142">
        <f t="shared" si="132"/>
        <v>1.2993795243019648</v>
      </c>
      <c r="CV97" s="142">
        <f t="shared" si="133"/>
        <v>5.6495585276219771</v>
      </c>
      <c r="CW97" s="118">
        <f t="shared" si="134"/>
        <v>0.94159308793699614</v>
      </c>
      <c r="CX97" s="143">
        <f t="shared" si="177"/>
        <v>28394.681159828058</v>
      </c>
      <c r="CY97" s="144">
        <f t="shared" si="178"/>
        <v>0.68627913270592467</v>
      </c>
      <c r="CZ97" s="145">
        <f t="shared" si="179"/>
        <v>24766.128347010548</v>
      </c>
      <c r="DA97" s="146">
        <f t="shared" si="180"/>
        <v>0.78869621066152862</v>
      </c>
      <c r="DB97" s="64">
        <v>3879</v>
      </c>
      <c r="DC97" s="152"/>
      <c r="DD97" s="48">
        <v>7.27</v>
      </c>
      <c r="DE97" s="53">
        <v>2395</v>
      </c>
      <c r="DF97" s="153"/>
      <c r="DG97" s="53">
        <v>4561</v>
      </c>
      <c r="DH97" s="53">
        <v>5108</v>
      </c>
      <c r="DI97" s="52">
        <v>10.6</v>
      </c>
      <c r="DJ97" s="52">
        <v>26.5</v>
      </c>
      <c r="DK97" s="53">
        <v>5860</v>
      </c>
      <c r="DL97" s="141">
        <f t="shared" si="135"/>
        <v>0.30544336106700426</v>
      </c>
      <c r="DM97" s="142">
        <f t="shared" si="136"/>
        <v>1.2956947666924465</v>
      </c>
      <c r="DN97" s="142">
        <f t="shared" si="137"/>
        <v>5.6656250074058043</v>
      </c>
      <c r="DO97" s="118">
        <f t="shared" si="108"/>
        <v>0.94427083456763405</v>
      </c>
      <c r="DP97" s="143">
        <f t="shared" si="138"/>
        <v>28475.431287221574</v>
      </c>
      <c r="DQ97" s="144">
        <f t="shared" si="139"/>
        <v>0.6737466447375986</v>
      </c>
      <c r="DR97" s="145">
        <f t="shared" si="140"/>
        <v>24836.559425556858</v>
      </c>
      <c r="DS97" s="146">
        <f t="shared" si="141"/>
        <v>0.78025506927241028</v>
      </c>
      <c r="DT97" s="53">
        <v>3689</v>
      </c>
      <c r="DU97" s="74"/>
      <c r="DV97" s="157">
        <v>7.32</v>
      </c>
      <c r="DW97" s="153">
        <v>2409</v>
      </c>
      <c r="DX97" s="53"/>
      <c r="DY97" s="153">
        <v>4457</v>
      </c>
      <c r="DZ97" s="153">
        <v>5414</v>
      </c>
      <c r="EA97" s="152">
        <v>9.7799999999999994</v>
      </c>
      <c r="EB97" s="128">
        <v>25.1</v>
      </c>
      <c r="EC97" s="53">
        <v>8236</v>
      </c>
      <c r="ED97" s="141">
        <f t="shared" si="170"/>
        <v>0.45268030536983184</v>
      </c>
      <c r="EE97" s="142">
        <f t="shared" si="142"/>
        <v>1.3624288425047439</v>
      </c>
      <c r="EF97" s="142">
        <f t="shared" si="181"/>
        <v>5.3881130838669788</v>
      </c>
      <c r="EG97" s="118">
        <f t="shared" si="109"/>
        <v>0.8980188473111631</v>
      </c>
      <c r="EH97" s="143">
        <f t="shared" si="171"/>
        <v>27080.656359515437</v>
      </c>
      <c r="EI97" s="144">
        <f t="shared" si="172"/>
        <v>0.67183952700328808</v>
      </c>
      <c r="EJ97" s="145">
        <f t="shared" si="173"/>
        <v>23620.022614302459</v>
      </c>
      <c r="EK97" s="146">
        <f t="shared" si="174"/>
        <v>0.77897054775667496</v>
      </c>
      <c r="EL97" s="64">
        <v>3869</v>
      </c>
      <c r="EM97" s="56"/>
      <c r="EN97" s="52">
        <v>7.31</v>
      </c>
      <c r="EO97" s="53">
        <v>2518</v>
      </c>
      <c r="EP97" s="134"/>
      <c r="EQ97" s="135">
        <v>4541</v>
      </c>
      <c r="ER97" s="53">
        <v>5476</v>
      </c>
      <c r="ES97" s="52">
        <v>9.3699999999999992</v>
      </c>
      <c r="ET97" s="52">
        <v>22.8</v>
      </c>
      <c r="EU97" s="53">
        <v>6374</v>
      </c>
      <c r="EV97" s="141">
        <f t="shared" si="143"/>
        <v>0.34158847605140336</v>
      </c>
      <c r="EW97" s="142">
        <f t="shared" si="144"/>
        <v>1.2990436805376067</v>
      </c>
      <c r="EX97" s="142">
        <f t="shared" si="145"/>
        <v>5.6510191166932344</v>
      </c>
      <c r="EY97" s="118">
        <f t="shared" si="110"/>
        <v>0.94183651944887237</v>
      </c>
      <c r="EZ97" s="143">
        <f t="shared" si="146"/>
        <v>28402.022080500195</v>
      </c>
      <c r="FA97" s="144">
        <f t="shared" si="147"/>
        <v>0.65699125321472784</v>
      </c>
      <c r="FB97" s="145">
        <f t="shared" si="148"/>
        <v>24772.531172332943</v>
      </c>
      <c r="FC97" s="146">
        <f t="shared" si="149"/>
        <v>0.76896963024130649</v>
      </c>
      <c r="FD97" s="64">
        <v>3863</v>
      </c>
      <c r="FE97" s="56"/>
      <c r="FF97" s="52">
        <v>7.36</v>
      </c>
      <c r="FG97" s="53">
        <v>2111</v>
      </c>
      <c r="FH97" s="134"/>
      <c r="FI97" s="135">
        <v>4533</v>
      </c>
      <c r="FJ97" s="53">
        <v>5978</v>
      </c>
      <c r="FK97" s="52">
        <v>11.4</v>
      </c>
      <c r="FL97" s="52">
        <v>24.2</v>
      </c>
      <c r="FM97" s="53">
        <v>6408</v>
      </c>
      <c r="FN97" s="141">
        <f t="shared" si="150"/>
        <v>0.31717773498863711</v>
      </c>
      <c r="FO97" s="142">
        <f t="shared" si="151"/>
        <v>1.3010613512813876</v>
      </c>
      <c r="FP97" s="142">
        <f t="shared" si="152"/>
        <v>5.642255582265693</v>
      </c>
      <c r="FQ97" s="118">
        <f t="shared" si="111"/>
        <v>0.94037593037761547</v>
      </c>
      <c r="FR97" s="143">
        <f t="shared" si="153"/>
        <v>28357.976556467373</v>
      </c>
      <c r="FS97" s="144">
        <f t="shared" si="154"/>
        <v>0.71243389020504</v>
      </c>
      <c r="FT97" s="145">
        <f t="shared" si="155"/>
        <v>24734.114220398595</v>
      </c>
      <c r="FU97" s="146">
        <f t="shared" si="156"/>
        <v>0.80631250573447111</v>
      </c>
      <c r="FV97" s="64">
        <v>3863</v>
      </c>
      <c r="FW97" s="73"/>
      <c r="FX97" s="52">
        <v>7.42</v>
      </c>
      <c r="FY97" s="53">
        <v>2153</v>
      </c>
      <c r="FZ97" s="134"/>
      <c r="GA97" s="135">
        <v>4525</v>
      </c>
      <c r="GB97" s="53">
        <v>5070</v>
      </c>
      <c r="GC97" s="52">
        <v>10.7</v>
      </c>
      <c r="GD97" s="52">
        <v>29.1</v>
      </c>
      <c r="GE97" s="53">
        <v>6457</v>
      </c>
      <c r="GF97" s="141">
        <f t="shared" si="157"/>
        <v>0.32219051537917065</v>
      </c>
      <c r="GG97" s="142">
        <f t="shared" si="158"/>
        <v>1.3010613512813876</v>
      </c>
      <c r="GH97" s="142">
        <f t="shared" si="159"/>
        <v>5.642255582265693</v>
      </c>
      <c r="GI97" s="118">
        <f t="shared" si="112"/>
        <v>0.94037593037761547</v>
      </c>
      <c r="GJ97" s="143">
        <f t="shared" si="160"/>
        <v>28357.976556467373</v>
      </c>
      <c r="GK97" s="144">
        <f t="shared" si="161"/>
        <v>0.70671253700210845</v>
      </c>
      <c r="GL97" s="145">
        <f t="shared" si="162"/>
        <v>24734.114220398595</v>
      </c>
      <c r="GM97" s="146">
        <f t="shared" si="163"/>
        <v>0.80245894118726491</v>
      </c>
      <c r="GN97" s="166">
        <v>2274</v>
      </c>
      <c r="GO97" s="97">
        <f t="shared" si="113"/>
        <v>2314.2279536277192</v>
      </c>
      <c r="GP97" s="53"/>
      <c r="GQ97" s="53"/>
      <c r="GR97" s="102">
        <f t="shared" si="114"/>
        <v>1</v>
      </c>
      <c r="GS97" s="53"/>
      <c r="GT97" s="102">
        <f t="shared" si="115"/>
        <v>1</v>
      </c>
      <c r="GU97" s="53"/>
      <c r="GV97" s="102"/>
      <c r="GW97" s="170"/>
      <c r="GX97" s="102"/>
      <c r="GY97" s="170"/>
      <c r="GZ97" s="102"/>
      <c r="HA97" s="102"/>
      <c r="HB97" s="102"/>
      <c r="HC97" s="102"/>
      <c r="HD97" s="102"/>
      <c r="HE97" s="177"/>
      <c r="HF97" s="178"/>
      <c r="HG97" s="102"/>
      <c r="HH97" s="177"/>
      <c r="HI97" s="64">
        <v>6140</v>
      </c>
      <c r="HJ97" s="53">
        <v>5054</v>
      </c>
      <c r="HK97" s="53">
        <v>5740</v>
      </c>
      <c r="HL97" s="77">
        <f t="shared" si="167"/>
        <v>480</v>
      </c>
      <c r="HM97" s="77">
        <f t="shared" si="164"/>
        <v>10813.44</v>
      </c>
      <c r="HN97" s="52"/>
      <c r="HO97" s="183"/>
      <c r="HP97" s="53">
        <v>1202</v>
      </c>
      <c r="HQ97" s="186"/>
      <c r="HR97" s="186"/>
      <c r="HS97" s="186"/>
      <c r="HT97" s="53">
        <v>3568</v>
      </c>
      <c r="HU97" s="153">
        <v>3300</v>
      </c>
      <c r="HV97" s="186"/>
      <c r="HW97" s="186"/>
      <c r="HX97" s="186"/>
      <c r="HY97" s="186"/>
      <c r="HZ97" s="189">
        <v>95</v>
      </c>
      <c r="IA97" s="128"/>
      <c r="IB97" s="190">
        <v>162</v>
      </c>
      <c r="IC97" s="191"/>
      <c r="ID97" s="191">
        <v>128</v>
      </c>
      <c r="IE97" s="192">
        <v>3.03</v>
      </c>
      <c r="IF97" s="192">
        <v>0.63</v>
      </c>
      <c r="IG97" s="192">
        <v>0.8</v>
      </c>
      <c r="IH97" s="97">
        <f t="shared" si="165"/>
        <v>31638.453000000001</v>
      </c>
      <c r="II97" s="97">
        <f t="shared" si="168"/>
        <v>2790.2313511241859</v>
      </c>
      <c r="IJ97" s="202">
        <f t="shared" si="169"/>
        <v>1.4248058702001851</v>
      </c>
      <c r="IK97" s="202">
        <f t="shared" si="175"/>
        <v>1.9583238737865101</v>
      </c>
      <c r="IL97" s="202">
        <f t="shared" si="116"/>
        <v>0.59691045197665327</v>
      </c>
      <c r="IM97" s="203"/>
      <c r="IN97" s="204">
        <f t="shared" si="117"/>
        <v>0.9287598944591029</v>
      </c>
      <c r="IO97" s="186"/>
      <c r="IP97" s="186"/>
      <c r="IQ97" s="153">
        <v>1030</v>
      </c>
      <c r="IR97" s="153"/>
      <c r="IS97" s="128"/>
      <c r="IT97" s="128"/>
      <c r="IU97" s="128"/>
      <c r="IV97" s="128"/>
      <c r="IW97" s="189">
        <v>0.2</v>
      </c>
      <c r="IX97" s="189"/>
      <c r="IY97" s="48"/>
      <c r="IZ97" s="52">
        <v>127</v>
      </c>
      <c r="JA97" s="128">
        <v>2.95</v>
      </c>
      <c r="JB97" s="128">
        <v>0.35</v>
      </c>
      <c r="JC97" s="128">
        <v>164</v>
      </c>
      <c r="JD97" s="97">
        <f t="shared" si="118"/>
        <v>2235.114</v>
      </c>
      <c r="JE97" s="210">
        <f t="shared" si="183"/>
        <v>0.82779009608277898</v>
      </c>
      <c r="JF97" s="210">
        <f t="shared" si="120"/>
        <v>0.19570178571428573</v>
      </c>
      <c r="JG97" s="210">
        <f t="shared" si="121"/>
        <v>3.465115277807676E-2</v>
      </c>
      <c r="JH97" s="203"/>
      <c r="JI97" s="203">
        <f t="shared" si="122"/>
        <v>0.21604938271604934</v>
      </c>
      <c r="JJ97" s="212">
        <f t="shared" si="166"/>
        <v>2.469151880188833</v>
      </c>
      <c r="JK97" s="203">
        <f t="shared" si="123"/>
        <v>0.98834755482154324</v>
      </c>
      <c r="JL97" s="53">
        <v>16038</v>
      </c>
      <c r="JM97" s="213">
        <v>8.2100000000000009</v>
      </c>
      <c r="JN97" s="214">
        <v>55</v>
      </c>
      <c r="JO97" s="213"/>
      <c r="JP97" s="213">
        <v>3.65</v>
      </c>
      <c r="JQ97" s="213">
        <v>0.85</v>
      </c>
      <c r="JR97" s="214">
        <v>153</v>
      </c>
      <c r="JS97" s="213">
        <v>0.48</v>
      </c>
      <c r="JT97" s="222"/>
    </row>
    <row r="98" spans="1:280" s="25" customFormat="1" ht="15" customHeight="1">
      <c r="A98" s="50">
        <v>43515</v>
      </c>
      <c r="B98" s="51">
        <v>240</v>
      </c>
      <c r="C98" s="52">
        <v>240</v>
      </c>
      <c r="D98" s="53">
        <v>29138</v>
      </c>
      <c r="E98" s="48">
        <v>6.1</v>
      </c>
      <c r="F98" s="53">
        <v>593</v>
      </c>
      <c r="G98" s="52">
        <v>9.08</v>
      </c>
      <c r="H98" s="52">
        <v>9.35</v>
      </c>
      <c r="I98" s="61">
        <v>34.799999999999997</v>
      </c>
      <c r="J98" s="64"/>
      <c r="K98" s="53">
        <v>1407</v>
      </c>
      <c r="L98" s="48">
        <v>7.32</v>
      </c>
      <c r="M98" s="53">
        <v>7173</v>
      </c>
      <c r="N98" s="53">
        <v>3273</v>
      </c>
      <c r="O98" s="65">
        <v>2.72</v>
      </c>
      <c r="P98" s="65">
        <v>1.34</v>
      </c>
      <c r="Q98" s="74">
        <v>56.8</v>
      </c>
      <c r="R98" s="70">
        <v>20.6</v>
      </c>
      <c r="S98" s="64">
        <v>9125</v>
      </c>
      <c r="T98" s="53">
        <v>6424</v>
      </c>
      <c r="U98" s="52">
        <v>3.34</v>
      </c>
      <c r="V98" s="52">
        <v>24.9</v>
      </c>
      <c r="W98" s="52">
        <v>9.4600000000000009</v>
      </c>
      <c r="X98" s="52">
        <v>8.5399999999999991</v>
      </c>
      <c r="Y98" s="53">
        <v>49</v>
      </c>
      <c r="Z98" s="53">
        <v>19113</v>
      </c>
      <c r="AA98" s="52">
        <v>2.82</v>
      </c>
      <c r="AB98" s="52"/>
      <c r="AC98" s="77">
        <f t="shared" si="124"/>
        <v>9174</v>
      </c>
      <c r="AD98" s="52"/>
      <c r="AE98" s="52"/>
      <c r="AF98" s="52"/>
      <c r="AG98" s="52"/>
      <c r="AH98" s="61"/>
      <c r="AI98" s="79"/>
      <c r="AJ98" s="52"/>
      <c r="AK98" s="52"/>
      <c r="AL98" s="48">
        <v>8.59</v>
      </c>
      <c r="AM98" s="53">
        <v>141757</v>
      </c>
      <c r="AN98" s="52">
        <v>2.0299999999999998</v>
      </c>
      <c r="AO98" s="52">
        <v>0.35</v>
      </c>
      <c r="AP98" s="53">
        <v>2222</v>
      </c>
      <c r="AQ98" s="83"/>
      <c r="AR98" s="86">
        <f t="shared" si="125"/>
        <v>14037</v>
      </c>
      <c r="AS98" s="53"/>
      <c r="AT98" s="87">
        <v>14037</v>
      </c>
      <c r="AU98" s="53">
        <f t="shared" si="182"/>
        <v>13748</v>
      </c>
      <c r="AV98" s="53">
        <v>0</v>
      </c>
      <c r="AW98" s="53">
        <v>240</v>
      </c>
      <c r="AX98" s="53">
        <v>0</v>
      </c>
      <c r="AY98" s="95">
        <v>49</v>
      </c>
      <c r="AZ98" s="96">
        <v>4.93</v>
      </c>
      <c r="BA98" s="53">
        <v>4478</v>
      </c>
      <c r="BB98" s="52">
        <v>62</v>
      </c>
      <c r="BC98" s="53">
        <v>11338</v>
      </c>
      <c r="BD98" s="97">
        <f t="shared" si="94"/>
        <v>8934.6081999999988</v>
      </c>
      <c r="BE98" s="102">
        <f t="shared" si="95"/>
        <v>0.78802330216969474</v>
      </c>
      <c r="BF98" s="53">
        <v>5416</v>
      </c>
      <c r="BG98" s="97">
        <f t="shared" si="96"/>
        <v>5778.8719999999994</v>
      </c>
      <c r="BH98" s="102">
        <f t="shared" si="97"/>
        <v>0.50969059798906324</v>
      </c>
      <c r="BI98" s="53">
        <v>370</v>
      </c>
      <c r="BJ98" s="97">
        <f t="shared" si="98"/>
        <v>727.79000000000008</v>
      </c>
      <c r="BK98" s="102">
        <f t="shared" si="99"/>
        <v>6.4190333392132662E-2</v>
      </c>
      <c r="BL98" s="103">
        <v>613</v>
      </c>
      <c r="BM98" s="97">
        <f t="shared" si="100"/>
        <v>885.78500000000008</v>
      </c>
      <c r="BN98" s="102">
        <f t="shared" si="101"/>
        <v>7.8125330746163346E-2</v>
      </c>
      <c r="BO98" s="53">
        <v>739</v>
      </c>
      <c r="BP98" s="97">
        <f t="shared" si="102"/>
        <v>1520.8619999999999</v>
      </c>
      <c r="BQ98" s="102">
        <f t="shared" si="103"/>
        <v>0.13413847239372023</v>
      </c>
      <c r="BR98" s="53">
        <v>12.8</v>
      </c>
      <c r="BS98" s="105">
        <f t="shared" si="104"/>
        <v>21.299199999999999</v>
      </c>
      <c r="BT98" s="102">
        <f t="shared" si="105"/>
        <v>1.1289469042159112E-3</v>
      </c>
      <c r="BU98" s="52">
        <v>5.38</v>
      </c>
      <c r="BV98" s="48">
        <v>6.11</v>
      </c>
      <c r="BW98" s="61">
        <v>158</v>
      </c>
      <c r="BX98" s="117">
        <f t="shared" si="126"/>
        <v>155874.82399999999</v>
      </c>
      <c r="BY98" s="118">
        <f t="shared" si="127"/>
        <v>1.0391654933333332</v>
      </c>
      <c r="BZ98" s="120">
        <v>50.7</v>
      </c>
      <c r="CA98" s="51"/>
      <c r="CB98" s="52">
        <v>6.66</v>
      </c>
      <c r="CC98" s="129">
        <v>6860</v>
      </c>
      <c r="CD98" s="77">
        <f t="shared" si="128"/>
        <v>7545.9671249252842</v>
      </c>
      <c r="CE98" s="77">
        <f t="shared" si="106"/>
        <v>23422</v>
      </c>
      <c r="CF98" s="77">
        <f t="shared" si="129"/>
        <v>13748</v>
      </c>
      <c r="CG98" s="77">
        <f t="shared" si="130"/>
        <v>572.83333333333337</v>
      </c>
      <c r="CH98" s="77">
        <f t="shared" si="107"/>
        <v>9674</v>
      </c>
      <c r="CI98" s="130">
        <f t="shared" si="131"/>
        <v>403.08333333333331</v>
      </c>
      <c r="CJ98" s="64">
        <v>3915</v>
      </c>
      <c r="CK98" s="56"/>
      <c r="CL98" s="52">
        <v>7.4</v>
      </c>
      <c r="CM98" s="53">
        <v>2062</v>
      </c>
      <c r="CN98" s="134"/>
      <c r="CO98" s="135">
        <v>4637</v>
      </c>
      <c r="CP98" s="53">
        <v>5768</v>
      </c>
      <c r="CQ98" s="52">
        <v>9.35</v>
      </c>
      <c r="CR98" s="52">
        <v>25.8</v>
      </c>
      <c r="CS98" s="53">
        <v>4900</v>
      </c>
      <c r="CT98" s="141">
        <f t="shared" si="176"/>
        <v>0.22822828720499838</v>
      </c>
      <c r="CU98" s="142">
        <f t="shared" si="132"/>
        <v>1.283780332056194</v>
      </c>
      <c r="CV98" s="142">
        <f t="shared" si="133"/>
        <v>5.8779270382177655</v>
      </c>
      <c r="CW98" s="118">
        <f t="shared" si="134"/>
        <v>0.97965450636962759</v>
      </c>
      <c r="CX98" s="143">
        <f t="shared" si="177"/>
        <v>29542.461294082488</v>
      </c>
      <c r="CY98" s="144">
        <f t="shared" si="178"/>
        <v>0.72674145462561679</v>
      </c>
      <c r="CZ98" s="145">
        <f t="shared" si="179"/>
        <v>26054.561350866705</v>
      </c>
      <c r="DA98" s="146">
        <f t="shared" si="180"/>
        <v>0.81813370964896803</v>
      </c>
      <c r="DB98" s="64">
        <v>3915</v>
      </c>
      <c r="DC98" s="152"/>
      <c r="DD98" s="48">
        <v>7.53</v>
      </c>
      <c r="DE98" s="53">
        <v>2186</v>
      </c>
      <c r="DF98" s="153"/>
      <c r="DG98" s="53">
        <v>4572</v>
      </c>
      <c r="DH98" s="53">
        <v>6088</v>
      </c>
      <c r="DI98" s="52">
        <v>9.94</v>
      </c>
      <c r="DJ98" s="52">
        <v>27.2</v>
      </c>
      <c r="DK98" s="53">
        <v>6928</v>
      </c>
      <c r="DL98" s="141">
        <f t="shared" si="135"/>
        <v>0.33015204116016544</v>
      </c>
      <c r="DM98" s="142">
        <f t="shared" si="136"/>
        <v>1.283780332056194</v>
      </c>
      <c r="DN98" s="142">
        <f t="shared" si="137"/>
        <v>5.8779270382177655</v>
      </c>
      <c r="DO98" s="118">
        <f t="shared" si="108"/>
        <v>0.97965450636962759</v>
      </c>
      <c r="DP98" s="143">
        <f t="shared" si="138"/>
        <v>29542.461294082488</v>
      </c>
      <c r="DQ98" s="144">
        <f t="shared" si="139"/>
        <v>0.71030883599010586</v>
      </c>
      <c r="DR98" s="145">
        <f t="shared" si="140"/>
        <v>26054.561350866705</v>
      </c>
      <c r="DS98" s="146">
        <f t="shared" si="141"/>
        <v>0.80719703651437646</v>
      </c>
      <c r="DT98" s="53">
        <v>3915</v>
      </c>
      <c r="DU98" s="74"/>
      <c r="DV98" s="157">
        <v>7.43</v>
      </c>
      <c r="DW98" s="153">
        <v>1965</v>
      </c>
      <c r="DX98" s="53"/>
      <c r="DY98" s="153">
        <v>4606</v>
      </c>
      <c r="DZ98" s="153">
        <v>5130</v>
      </c>
      <c r="EA98" s="152">
        <v>8.67</v>
      </c>
      <c r="EB98" s="128">
        <v>24.7</v>
      </c>
      <c r="EC98" s="53">
        <v>9479</v>
      </c>
      <c r="ED98" s="141">
        <f t="shared" si="170"/>
        <v>0.43383170992753295</v>
      </c>
      <c r="EE98" s="142">
        <f t="shared" si="142"/>
        <v>1.283780332056194</v>
      </c>
      <c r="EF98" s="142">
        <f t="shared" si="181"/>
        <v>5.8779270382177655</v>
      </c>
      <c r="EG98" s="118">
        <f t="shared" si="109"/>
        <v>0.97965450636962759</v>
      </c>
      <c r="EH98" s="143">
        <f t="shared" si="171"/>
        <v>29542.461294082488</v>
      </c>
      <c r="EI98" s="144">
        <f t="shared" si="172"/>
        <v>0.73959600307436313</v>
      </c>
      <c r="EJ98" s="145">
        <f t="shared" si="173"/>
        <v>26054.561350866705</v>
      </c>
      <c r="EK98" s="146">
        <f t="shared" si="174"/>
        <v>0.82668901040747933</v>
      </c>
      <c r="EL98" s="64">
        <v>3915</v>
      </c>
      <c r="EM98" s="56"/>
      <c r="EN98" s="52">
        <v>7.56</v>
      </c>
      <c r="EO98" s="53">
        <v>2022</v>
      </c>
      <c r="EP98" s="134"/>
      <c r="EQ98" s="135">
        <v>4708</v>
      </c>
      <c r="ER98" s="53">
        <v>5568</v>
      </c>
      <c r="ES98" s="52">
        <v>12.1</v>
      </c>
      <c r="ET98" s="52">
        <v>32.6</v>
      </c>
      <c r="EU98" s="53">
        <v>7497</v>
      </c>
      <c r="EV98" s="141">
        <f t="shared" si="143"/>
        <v>0.34666073954260423</v>
      </c>
      <c r="EW98" s="142">
        <f t="shared" si="144"/>
        <v>1.283780332056194</v>
      </c>
      <c r="EX98" s="142">
        <f t="shared" si="145"/>
        <v>5.8779270382177655</v>
      </c>
      <c r="EY98" s="118">
        <f t="shared" si="110"/>
        <v>0.97965450636962759</v>
      </c>
      <c r="EZ98" s="143">
        <f t="shared" si="146"/>
        <v>29542.461294082488</v>
      </c>
      <c r="FA98" s="144">
        <f t="shared" si="147"/>
        <v>0.73204229934674925</v>
      </c>
      <c r="FB98" s="145">
        <f t="shared" si="148"/>
        <v>26054.561350866705</v>
      </c>
      <c r="FC98" s="146">
        <f t="shared" si="149"/>
        <v>0.82166166872464275</v>
      </c>
      <c r="FD98" s="64">
        <v>3881</v>
      </c>
      <c r="FE98" s="56"/>
      <c r="FF98" s="52">
        <v>7.59</v>
      </c>
      <c r="FG98" s="53">
        <v>1983</v>
      </c>
      <c r="FH98" s="134"/>
      <c r="FI98" s="135">
        <v>4879</v>
      </c>
      <c r="FJ98" s="53">
        <v>5658</v>
      </c>
      <c r="FK98" s="52">
        <v>11.1</v>
      </c>
      <c r="FL98" s="52">
        <v>31.4</v>
      </c>
      <c r="FM98" s="53">
        <v>7067</v>
      </c>
      <c r="FN98" s="141">
        <f t="shared" si="150"/>
        <v>0.32732935532022783</v>
      </c>
      <c r="FO98" s="142">
        <f t="shared" si="151"/>
        <v>1.2950270548827623</v>
      </c>
      <c r="FP98" s="142">
        <f t="shared" si="152"/>
        <v>5.8268799068513788</v>
      </c>
      <c r="FQ98" s="118">
        <f t="shared" si="111"/>
        <v>0.97114665114189647</v>
      </c>
      <c r="FR98" s="143">
        <f t="shared" si="153"/>
        <v>29285.898411835031</v>
      </c>
      <c r="FS98" s="144">
        <f t="shared" si="154"/>
        <v>0.73721062294985362</v>
      </c>
      <c r="FT98" s="145">
        <f t="shared" si="155"/>
        <v>25828.289298266587</v>
      </c>
      <c r="FU98" s="146">
        <f t="shared" si="156"/>
        <v>0.82510142882342563</v>
      </c>
      <c r="FV98" s="64">
        <v>3881</v>
      </c>
      <c r="FW98" s="73"/>
      <c r="FX98" s="52">
        <v>7.45</v>
      </c>
      <c r="FY98" s="53">
        <v>2114</v>
      </c>
      <c r="FZ98" s="134"/>
      <c r="GA98" s="135">
        <v>4656</v>
      </c>
      <c r="GB98" s="53">
        <v>2766</v>
      </c>
      <c r="GC98" s="52">
        <v>10.9</v>
      </c>
      <c r="GD98" s="52">
        <v>28.4</v>
      </c>
      <c r="GE98" s="53">
        <v>6519</v>
      </c>
      <c r="GF98" s="141">
        <f t="shared" si="157"/>
        <v>0.30922899247645558</v>
      </c>
      <c r="GG98" s="142">
        <f t="shared" si="158"/>
        <v>1.2950270548827623</v>
      </c>
      <c r="GH98" s="142">
        <f t="shared" si="159"/>
        <v>5.8268799068513788</v>
      </c>
      <c r="GI98" s="118">
        <f t="shared" si="112"/>
        <v>0.97114665114189647</v>
      </c>
      <c r="GJ98" s="143">
        <f t="shared" si="160"/>
        <v>29285.898411835031</v>
      </c>
      <c r="GK98" s="144">
        <f t="shared" si="161"/>
        <v>0.71985035648814444</v>
      </c>
      <c r="GL98" s="145">
        <f t="shared" si="162"/>
        <v>25828.289298266587</v>
      </c>
      <c r="GM98" s="146">
        <f t="shared" si="163"/>
        <v>0.81354736285059093</v>
      </c>
      <c r="GN98" s="166">
        <v>2157</v>
      </c>
      <c r="GO98" s="97">
        <f t="shared" si="113"/>
        <v>2055.3531722312355</v>
      </c>
      <c r="GP98" s="53"/>
      <c r="GQ98" s="53"/>
      <c r="GR98" s="102">
        <f t="shared" si="114"/>
        <v>1</v>
      </c>
      <c r="GS98" s="53"/>
      <c r="GT98" s="102">
        <f t="shared" si="115"/>
        <v>1</v>
      </c>
      <c r="GU98" s="53"/>
      <c r="GV98" s="102"/>
      <c r="GW98" s="170"/>
      <c r="GX98" s="102"/>
      <c r="GY98" s="170"/>
      <c r="GZ98" s="102"/>
      <c r="HA98" s="102"/>
      <c r="HB98" s="102"/>
      <c r="HC98" s="102"/>
      <c r="HD98" s="102"/>
      <c r="HE98" s="177"/>
      <c r="HF98" s="178"/>
      <c r="HG98" s="102"/>
      <c r="HH98" s="177"/>
      <c r="HI98" s="64">
        <v>7778</v>
      </c>
      <c r="HJ98" s="53">
        <v>6894</v>
      </c>
      <c r="HK98" s="53">
        <v>9684</v>
      </c>
      <c r="HL98" s="77">
        <f t="shared" si="167"/>
        <v>480</v>
      </c>
      <c r="HM98" s="77">
        <f t="shared" si="164"/>
        <v>9714.24</v>
      </c>
      <c r="HN98" s="52"/>
      <c r="HO98" s="183"/>
      <c r="HP98" s="53">
        <v>1471</v>
      </c>
      <c r="HQ98" s="186"/>
      <c r="HR98" s="186"/>
      <c r="HS98" s="186"/>
      <c r="HT98" s="53">
        <v>3480</v>
      </c>
      <c r="HU98" s="153">
        <v>3976</v>
      </c>
      <c r="HV98" s="186"/>
      <c r="HW98" s="186"/>
      <c r="HX98" s="186"/>
      <c r="HY98" s="186"/>
      <c r="HZ98" s="189"/>
      <c r="IA98" s="128">
        <v>98</v>
      </c>
      <c r="IB98" s="190">
        <v>200</v>
      </c>
      <c r="IC98" s="191"/>
      <c r="ID98" s="191"/>
      <c r="IE98" s="192"/>
      <c r="IF98" s="192"/>
      <c r="IG98" s="192"/>
      <c r="IH98" s="97">
        <f t="shared" si="165"/>
        <v>30916.078000000005</v>
      </c>
      <c r="II98" s="97">
        <f t="shared" si="168"/>
        <v>2611.3658469380725</v>
      </c>
      <c r="IJ98" s="202">
        <f t="shared" si="169"/>
        <v>1.4008545212579673</v>
      </c>
      <c r="IK98" s="202">
        <f t="shared" si="175"/>
        <v>1.864123509836743</v>
      </c>
      <c r="IL98" s="202">
        <f t="shared" si="116"/>
        <v>0.57421103058580347</v>
      </c>
      <c r="IM98" s="203"/>
      <c r="IN98" s="204">
        <f t="shared" si="117"/>
        <v>0.90727862772369028</v>
      </c>
      <c r="IO98" s="186"/>
      <c r="IP98" s="186"/>
      <c r="IQ98" s="153">
        <v>1213</v>
      </c>
      <c r="IR98" s="153"/>
      <c r="IS98" s="128"/>
      <c r="IT98" s="128"/>
      <c r="IU98" s="128"/>
      <c r="IV98" s="128"/>
      <c r="IW98" s="189"/>
      <c r="IX98" s="189">
        <v>0.3</v>
      </c>
      <c r="IY98" s="48"/>
      <c r="IZ98" s="52">
        <v>121</v>
      </c>
      <c r="JA98" s="128"/>
      <c r="JB98" s="128">
        <v>0.23</v>
      </c>
      <c r="JC98" s="128"/>
      <c r="JD98" s="97">
        <f t="shared" si="118"/>
        <v>2807.4</v>
      </c>
      <c r="JE98" s="210">
        <f t="shared" si="183"/>
        <v>0.81466395112016299</v>
      </c>
      <c r="JF98" s="210">
        <f t="shared" si="120"/>
        <v>0.24549999999999997</v>
      </c>
      <c r="JG98" s="210">
        <f t="shared" si="121"/>
        <v>6.6496849065777325E-2</v>
      </c>
      <c r="JH98" s="203"/>
      <c r="JI98" s="203">
        <f t="shared" si="122"/>
        <v>0.39500000000000002</v>
      </c>
      <c r="JJ98" s="212">
        <f t="shared" si="166"/>
        <v>2.469151880188833</v>
      </c>
      <c r="JK98" s="203">
        <f t="shared" si="123"/>
        <v>0.98932792379608392</v>
      </c>
      <c r="JL98" s="53">
        <v>16159</v>
      </c>
      <c r="JM98" s="213">
        <v>8.43</v>
      </c>
      <c r="JN98" s="214">
        <v>171</v>
      </c>
      <c r="JO98" s="213">
        <v>0.28999999999999998</v>
      </c>
      <c r="JP98" s="213">
        <v>3.34</v>
      </c>
      <c r="JQ98" s="213">
        <v>0.87</v>
      </c>
      <c r="JR98" s="214">
        <v>124</v>
      </c>
      <c r="JS98" s="213">
        <v>0.48</v>
      </c>
      <c r="JT98" s="222"/>
    </row>
    <row r="99" spans="1:280" s="25" customFormat="1" ht="15" customHeight="1">
      <c r="A99" s="50">
        <v>43516</v>
      </c>
      <c r="B99" s="51">
        <v>240</v>
      </c>
      <c r="C99" s="52">
        <v>240</v>
      </c>
      <c r="D99" s="53">
        <v>31358</v>
      </c>
      <c r="E99" s="48">
        <v>6.01</v>
      </c>
      <c r="F99" s="53">
        <v>569</v>
      </c>
      <c r="G99" s="52">
        <v>7.43</v>
      </c>
      <c r="H99" s="52">
        <v>9.01</v>
      </c>
      <c r="I99" s="61">
        <v>34.299999999999997</v>
      </c>
      <c r="J99" s="64"/>
      <c r="K99" s="53">
        <v>1508</v>
      </c>
      <c r="L99" s="48">
        <v>5.69</v>
      </c>
      <c r="M99" s="53">
        <v>8167</v>
      </c>
      <c r="N99" s="53">
        <v>2116</v>
      </c>
      <c r="O99" s="65">
        <v>3.17</v>
      </c>
      <c r="P99" s="65">
        <v>4.01</v>
      </c>
      <c r="Q99" s="74">
        <v>126</v>
      </c>
      <c r="R99" s="70">
        <v>13.9</v>
      </c>
      <c r="S99" s="64">
        <v>8073</v>
      </c>
      <c r="T99" s="53">
        <v>2320</v>
      </c>
      <c r="U99" s="52">
        <v>3.21</v>
      </c>
      <c r="V99" s="52">
        <v>3.53</v>
      </c>
      <c r="W99" s="52">
        <v>7.22</v>
      </c>
      <c r="X99" s="52">
        <v>8.1199999999999992</v>
      </c>
      <c r="Y99" s="53">
        <v>35</v>
      </c>
      <c r="Z99" s="53">
        <v>18452</v>
      </c>
      <c r="AA99" s="52">
        <v>6.53</v>
      </c>
      <c r="AB99" s="52"/>
      <c r="AC99" s="77">
        <f t="shared" si="124"/>
        <v>8108</v>
      </c>
      <c r="AD99" s="52"/>
      <c r="AE99" s="52"/>
      <c r="AF99" s="52"/>
      <c r="AG99" s="52"/>
      <c r="AH99" s="61"/>
      <c r="AI99" s="79"/>
      <c r="AJ99" s="52"/>
      <c r="AK99" s="52"/>
      <c r="AL99" s="48">
        <v>9.06</v>
      </c>
      <c r="AM99" s="53">
        <v>127399</v>
      </c>
      <c r="AN99" s="52">
        <v>0.99</v>
      </c>
      <c r="AO99" s="52">
        <v>0.28000000000000003</v>
      </c>
      <c r="AP99" s="53">
        <v>1988</v>
      </c>
      <c r="AQ99" s="83"/>
      <c r="AR99" s="86">
        <f t="shared" si="125"/>
        <v>14076</v>
      </c>
      <c r="AS99" s="53"/>
      <c r="AT99" s="87">
        <v>14076</v>
      </c>
      <c r="AU99" s="53">
        <f t="shared" si="182"/>
        <v>13809</v>
      </c>
      <c r="AV99" s="53">
        <v>0</v>
      </c>
      <c r="AW99" s="53">
        <v>240</v>
      </c>
      <c r="AX99" s="53">
        <v>0</v>
      </c>
      <c r="AY99" s="95">
        <v>27</v>
      </c>
      <c r="AZ99" s="96">
        <v>4.93</v>
      </c>
      <c r="BA99" s="53">
        <v>4478</v>
      </c>
      <c r="BB99" s="52">
        <v>62</v>
      </c>
      <c r="BC99" s="53">
        <v>11944</v>
      </c>
      <c r="BD99" s="97">
        <f t="shared" si="94"/>
        <v>8425.1926000000003</v>
      </c>
      <c r="BE99" s="102">
        <f t="shared" si="95"/>
        <v>0.70539120897521768</v>
      </c>
      <c r="BF99" s="53">
        <v>5114</v>
      </c>
      <c r="BG99" s="97">
        <f t="shared" si="96"/>
        <v>5456.6379999999999</v>
      </c>
      <c r="BH99" s="102">
        <f t="shared" si="97"/>
        <v>0.45685180843938378</v>
      </c>
      <c r="BI99" s="53">
        <v>288</v>
      </c>
      <c r="BJ99" s="97">
        <f t="shared" si="98"/>
        <v>566.49599999999998</v>
      </c>
      <c r="BK99" s="102">
        <f t="shared" si="99"/>
        <v>4.7429336905559276E-2</v>
      </c>
      <c r="BL99" s="103">
        <v>589</v>
      </c>
      <c r="BM99" s="97">
        <f t="shared" si="100"/>
        <v>851.10500000000002</v>
      </c>
      <c r="BN99" s="102">
        <f t="shared" si="101"/>
        <v>7.1257953784326866E-2</v>
      </c>
      <c r="BO99" s="53">
        <v>744</v>
      </c>
      <c r="BP99" s="97">
        <f t="shared" si="102"/>
        <v>1531.1519999999998</v>
      </c>
      <c r="BQ99" s="102">
        <f t="shared" si="103"/>
        <v>0.12819423978566644</v>
      </c>
      <c r="BR99" s="53">
        <v>11.9</v>
      </c>
      <c r="BS99" s="105">
        <f t="shared" si="104"/>
        <v>19.801600000000001</v>
      </c>
      <c r="BT99" s="102">
        <f t="shared" si="105"/>
        <v>9.9631614199598129E-4</v>
      </c>
      <c r="BU99" s="52">
        <v>5.35</v>
      </c>
      <c r="BV99" s="48">
        <v>9.01</v>
      </c>
      <c r="BW99" s="61">
        <v>169</v>
      </c>
      <c r="BX99" s="117">
        <f t="shared" si="126"/>
        <v>164934.696</v>
      </c>
      <c r="BY99" s="118">
        <f t="shared" si="127"/>
        <v>1.0995646399999999</v>
      </c>
      <c r="BZ99" s="120">
        <v>56.7</v>
      </c>
      <c r="CA99" s="51"/>
      <c r="CB99" s="52">
        <v>6.7</v>
      </c>
      <c r="CC99" s="129">
        <v>8011</v>
      </c>
      <c r="CD99" s="77">
        <f t="shared" si="128"/>
        <v>7990.1858520351561</v>
      </c>
      <c r="CE99" s="77">
        <f t="shared" si="106"/>
        <v>23438</v>
      </c>
      <c r="CF99" s="77">
        <f t="shared" si="129"/>
        <v>13809</v>
      </c>
      <c r="CG99" s="77">
        <f t="shared" si="130"/>
        <v>575.375</v>
      </c>
      <c r="CH99" s="77">
        <f t="shared" si="107"/>
        <v>9629</v>
      </c>
      <c r="CI99" s="130">
        <f t="shared" si="131"/>
        <v>401.20833333333331</v>
      </c>
      <c r="CJ99" s="64">
        <v>3913</v>
      </c>
      <c r="CK99" s="56"/>
      <c r="CL99" s="52">
        <v>7.48</v>
      </c>
      <c r="CM99" s="53">
        <v>3161</v>
      </c>
      <c r="CN99" s="134"/>
      <c r="CO99" s="135">
        <v>4486</v>
      </c>
      <c r="CP99" s="53">
        <v>5870</v>
      </c>
      <c r="CQ99" s="52">
        <v>11.8</v>
      </c>
      <c r="CR99" s="52">
        <v>31.2</v>
      </c>
      <c r="CS99" s="53">
        <v>5374</v>
      </c>
      <c r="CT99" s="141">
        <f t="shared" si="176"/>
        <v>0.28438972060942797</v>
      </c>
      <c r="CU99" s="142">
        <f t="shared" si="132"/>
        <v>1.2844364937388193</v>
      </c>
      <c r="CV99" s="142">
        <f t="shared" si="133"/>
        <v>6.220771436333778</v>
      </c>
      <c r="CW99" s="118">
        <f t="shared" si="134"/>
        <v>1.036795239388963</v>
      </c>
      <c r="CX99" s="143">
        <f t="shared" si="177"/>
        <v>31265.597239013568</v>
      </c>
      <c r="CY99" s="144">
        <f t="shared" si="178"/>
        <v>0.60438967772009067</v>
      </c>
      <c r="CZ99" s="145">
        <f t="shared" si="179"/>
        <v>27536.029757146516</v>
      </c>
      <c r="DA99" s="146">
        <f t="shared" si="180"/>
        <v>0.73534829202947094</v>
      </c>
      <c r="DB99" s="64">
        <v>3913</v>
      </c>
      <c r="DC99" s="152"/>
      <c r="DD99" s="48">
        <v>7.59</v>
      </c>
      <c r="DE99" s="53">
        <v>2687</v>
      </c>
      <c r="DF99" s="153"/>
      <c r="DG99" s="53">
        <v>4493</v>
      </c>
      <c r="DH99" s="53">
        <v>5722</v>
      </c>
      <c r="DI99" s="52">
        <v>14.1</v>
      </c>
      <c r="DJ99" s="52">
        <v>30.9</v>
      </c>
      <c r="DK99" s="53">
        <v>8156</v>
      </c>
      <c r="DL99" s="141">
        <f t="shared" si="135"/>
        <v>0.39303436246363033</v>
      </c>
      <c r="DM99" s="142">
        <f t="shared" si="136"/>
        <v>1.2844364937388193</v>
      </c>
      <c r="DN99" s="142">
        <f t="shared" si="137"/>
        <v>6.220771436333778</v>
      </c>
      <c r="DO99" s="118">
        <f t="shared" si="108"/>
        <v>1.036795239388963</v>
      </c>
      <c r="DP99" s="143">
        <f t="shared" si="138"/>
        <v>31265.597239013568</v>
      </c>
      <c r="DQ99" s="144">
        <f t="shared" si="139"/>
        <v>0.66371245303191517</v>
      </c>
      <c r="DR99" s="145">
        <f t="shared" si="140"/>
        <v>27536.029757146516</v>
      </c>
      <c r="DS99" s="146">
        <f t="shared" si="141"/>
        <v>0.77503348961821839</v>
      </c>
      <c r="DT99" s="53">
        <v>3913</v>
      </c>
      <c r="DU99" s="74"/>
      <c r="DV99" s="157">
        <v>7.43</v>
      </c>
      <c r="DW99" s="153">
        <v>2872</v>
      </c>
      <c r="DX99" s="53"/>
      <c r="DY99" s="153">
        <v>4542</v>
      </c>
      <c r="DZ99" s="153">
        <v>6224</v>
      </c>
      <c r="EA99" s="152">
        <v>11.2</v>
      </c>
      <c r="EB99" s="128">
        <v>34.1</v>
      </c>
      <c r="EC99" s="53">
        <v>10887</v>
      </c>
      <c r="ED99" s="141">
        <f t="shared" si="170"/>
        <v>0.54360359858253438</v>
      </c>
      <c r="EE99" s="142">
        <f t="shared" si="142"/>
        <v>1.2844364937388193</v>
      </c>
      <c r="EF99" s="142">
        <f t="shared" si="181"/>
        <v>6.220771436333778</v>
      </c>
      <c r="EG99" s="118">
        <f t="shared" si="109"/>
        <v>1.036795239388963</v>
      </c>
      <c r="EH99" s="143">
        <f t="shared" si="171"/>
        <v>31265.597239013568</v>
      </c>
      <c r="EI99" s="144">
        <f t="shared" si="172"/>
        <v>0.64055904916548578</v>
      </c>
      <c r="EJ99" s="145">
        <f t="shared" si="173"/>
        <v>27536.029757146516</v>
      </c>
      <c r="EK99" s="146">
        <f t="shared" si="174"/>
        <v>0.75954454119223036</v>
      </c>
      <c r="EL99" s="64">
        <v>3913</v>
      </c>
      <c r="EM99" s="56"/>
      <c r="EN99" s="52">
        <v>7.44</v>
      </c>
      <c r="EO99" s="53">
        <v>2989</v>
      </c>
      <c r="EP99" s="134"/>
      <c r="EQ99" s="135">
        <v>4537</v>
      </c>
      <c r="ER99" s="53">
        <v>6714</v>
      </c>
      <c r="ES99" s="52">
        <v>11.2</v>
      </c>
      <c r="ET99" s="52">
        <v>31.8</v>
      </c>
      <c r="EU99" s="53">
        <v>9282</v>
      </c>
      <c r="EV99" s="141">
        <f t="shared" si="143"/>
        <v>0.47430611327721933</v>
      </c>
      <c r="EW99" s="142">
        <f t="shared" si="144"/>
        <v>1.2844364937388193</v>
      </c>
      <c r="EX99" s="142">
        <f t="shared" si="145"/>
        <v>6.220771436333778</v>
      </c>
      <c r="EY99" s="118">
        <f t="shared" si="110"/>
        <v>1.036795239388963</v>
      </c>
      <c r="EZ99" s="143">
        <f t="shared" si="146"/>
        <v>31265.597239013568</v>
      </c>
      <c r="FA99" s="144">
        <f t="shared" si="147"/>
        <v>0.62591608563914936</v>
      </c>
      <c r="FB99" s="145">
        <f t="shared" si="148"/>
        <v>27536.029757146516</v>
      </c>
      <c r="FC99" s="146">
        <f t="shared" si="149"/>
        <v>0.74974882786336239</v>
      </c>
      <c r="FD99" s="64">
        <v>3893</v>
      </c>
      <c r="FE99" s="56"/>
      <c r="FF99" s="52">
        <v>7.53</v>
      </c>
      <c r="FG99" s="53">
        <v>2741</v>
      </c>
      <c r="FH99" s="134"/>
      <c r="FI99" s="135">
        <v>4536</v>
      </c>
      <c r="FJ99" s="53">
        <v>5452</v>
      </c>
      <c r="FK99" s="52">
        <v>13.9</v>
      </c>
      <c r="FL99" s="52">
        <v>38.5</v>
      </c>
      <c r="FM99" s="53">
        <v>7372</v>
      </c>
      <c r="FN99" s="141">
        <f t="shared" si="150"/>
        <v>0.36075218749802546</v>
      </c>
      <c r="FO99" s="142">
        <f t="shared" si="151"/>
        <v>1.291035191369124</v>
      </c>
      <c r="FP99" s="142">
        <f t="shared" si="152"/>
        <v>6.1889760290435456</v>
      </c>
      <c r="FQ99" s="118">
        <f t="shared" si="111"/>
        <v>1.031496004840591</v>
      </c>
      <c r="FR99" s="143">
        <f t="shared" si="153"/>
        <v>31105.793521972861</v>
      </c>
      <c r="FS99" s="144">
        <f t="shared" si="154"/>
        <v>0.65695416217360592</v>
      </c>
      <c r="FT99" s="145">
        <f t="shared" si="155"/>
        <v>27395.288485706969</v>
      </c>
      <c r="FU99" s="146">
        <f t="shared" si="156"/>
        <v>0.77051239115874082</v>
      </c>
      <c r="FV99" s="64">
        <v>3893</v>
      </c>
      <c r="FW99" s="73"/>
      <c r="FX99" s="52">
        <v>7.41</v>
      </c>
      <c r="FY99" s="53">
        <v>2770</v>
      </c>
      <c r="FZ99" s="134"/>
      <c r="GA99" s="135">
        <v>4558</v>
      </c>
      <c r="GB99" s="53">
        <v>6068</v>
      </c>
      <c r="GC99" s="52">
        <v>13.3</v>
      </c>
      <c r="GD99" s="52">
        <v>32.299999999999997</v>
      </c>
      <c r="GE99" s="53">
        <v>7185</v>
      </c>
      <c r="GF99" s="141">
        <f t="shared" si="157"/>
        <v>0.35355452785038555</v>
      </c>
      <c r="GG99" s="142">
        <f t="shared" si="158"/>
        <v>1.291035191369124</v>
      </c>
      <c r="GH99" s="142">
        <f t="shared" si="159"/>
        <v>6.1889760290435456</v>
      </c>
      <c r="GI99" s="118">
        <f t="shared" si="112"/>
        <v>1.031496004840591</v>
      </c>
      <c r="GJ99" s="143">
        <f t="shared" si="160"/>
        <v>31105.793521972861</v>
      </c>
      <c r="GK99" s="144">
        <f t="shared" si="161"/>
        <v>0.65332470967562517</v>
      </c>
      <c r="GL99" s="145">
        <f t="shared" si="162"/>
        <v>27395.288485706969</v>
      </c>
      <c r="GM99" s="146">
        <f t="shared" si="163"/>
        <v>0.76808439383791027</v>
      </c>
      <c r="GN99" s="166">
        <v>2320</v>
      </c>
      <c r="GO99" s="97">
        <f t="shared" si="113"/>
        <v>2870.1954091646044</v>
      </c>
      <c r="GP99" s="53"/>
      <c r="GQ99" s="53"/>
      <c r="GR99" s="102">
        <f t="shared" si="114"/>
        <v>1</v>
      </c>
      <c r="GS99" s="53"/>
      <c r="GT99" s="102">
        <f t="shared" si="115"/>
        <v>1</v>
      </c>
      <c r="GU99" s="53"/>
      <c r="GV99" s="102"/>
      <c r="GW99" s="170"/>
      <c r="GX99" s="102"/>
      <c r="GY99" s="170"/>
      <c r="GZ99" s="102"/>
      <c r="HA99" s="102"/>
      <c r="HB99" s="102"/>
      <c r="HC99" s="102"/>
      <c r="HD99" s="102"/>
      <c r="HE99" s="177"/>
      <c r="HF99" s="178"/>
      <c r="HG99" s="102"/>
      <c r="HH99" s="177"/>
      <c r="HI99" s="64">
        <v>6274</v>
      </c>
      <c r="HJ99" s="53">
        <v>6244</v>
      </c>
      <c r="HK99" s="53">
        <v>5908</v>
      </c>
      <c r="HL99" s="77">
        <f t="shared" si="167"/>
        <v>480</v>
      </c>
      <c r="HM99" s="77">
        <f t="shared" si="164"/>
        <v>10392.48</v>
      </c>
      <c r="HN99" s="52"/>
      <c r="HO99" s="183"/>
      <c r="HP99" s="53">
        <v>1377</v>
      </c>
      <c r="HQ99" s="186"/>
      <c r="HR99" s="186"/>
      <c r="HS99" s="186"/>
      <c r="HT99" s="53">
        <v>3774</v>
      </c>
      <c r="HU99" s="153">
        <v>3772</v>
      </c>
      <c r="HV99" s="186"/>
      <c r="HW99" s="186"/>
      <c r="HX99" s="186"/>
      <c r="HY99" s="186"/>
      <c r="HZ99" s="189">
        <v>98</v>
      </c>
      <c r="IA99" s="128"/>
      <c r="IB99" s="190">
        <v>196</v>
      </c>
      <c r="IC99" s="191"/>
      <c r="ID99" s="191">
        <v>1422</v>
      </c>
      <c r="IE99" s="192">
        <v>1.71</v>
      </c>
      <c r="IF99" s="192">
        <v>0.93</v>
      </c>
      <c r="IG99" s="192">
        <v>0.8</v>
      </c>
      <c r="IH99" s="97">
        <f t="shared" si="165"/>
        <v>33020.328000000001</v>
      </c>
      <c r="II99" s="97">
        <f t="shared" si="168"/>
        <v>2785.5350370981041</v>
      </c>
      <c r="IJ99" s="202">
        <f t="shared" si="169"/>
        <v>1.3970382788488405</v>
      </c>
      <c r="IK99" s="202">
        <f t="shared" si="175"/>
        <v>1.9938859795548227</v>
      </c>
      <c r="IL99" s="202">
        <f t="shared" si="116"/>
        <v>0.56907139575260535</v>
      </c>
      <c r="IM99" s="203"/>
      <c r="IN99" s="204">
        <f t="shared" si="117"/>
        <v>0.91551724137931034</v>
      </c>
      <c r="IO99" s="186"/>
      <c r="IP99" s="186"/>
      <c r="IQ99" s="153">
        <v>1180</v>
      </c>
      <c r="IR99" s="153"/>
      <c r="IS99" s="128"/>
      <c r="IT99" s="128"/>
      <c r="IU99" s="128"/>
      <c r="IV99" s="128"/>
      <c r="IW99" s="189">
        <v>0.23</v>
      </c>
      <c r="IX99" s="189"/>
      <c r="IY99" s="48"/>
      <c r="IZ99" s="52">
        <v>159</v>
      </c>
      <c r="JA99" s="128">
        <v>1.94</v>
      </c>
      <c r="JB99" s="128">
        <v>0.47</v>
      </c>
      <c r="JC99" s="128">
        <v>163</v>
      </c>
      <c r="JD99" s="97">
        <f t="shared" si="118"/>
        <v>2758.8960000000002</v>
      </c>
      <c r="JE99" s="210">
        <f t="shared" si="183"/>
        <v>0.81106524730248386</v>
      </c>
      <c r="JF99" s="210">
        <f t="shared" si="120"/>
        <v>0.2416575</v>
      </c>
      <c r="JG99" s="210">
        <f t="shared" si="121"/>
        <v>3.1962205930546404E-2</v>
      </c>
      <c r="JH99" s="203"/>
      <c r="JI99" s="203">
        <f t="shared" si="122"/>
        <v>0.18877551020408168</v>
      </c>
      <c r="JJ99" s="212">
        <f t="shared" si="166"/>
        <v>2.469151880188833</v>
      </c>
      <c r="JK99" s="203">
        <f t="shared" si="123"/>
        <v>0.98668787675820491</v>
      </c>
      <c r="JL99" s="53">
        <v>16397</v>
      </c>
      <c r="JM99" s="213">
        <v>8.24</v>
      </c>
      <c r="JN99" s="214">
        <v>114</v>
      </c>
      <c r="JO99" s="213">
        <v>1.44</v>
      </c>
      <c r="JP99" s="213">
        <v>2.1</v>
      </c>
      <c r="JQ99" s="213">
        <v>0.63</v>
      </c>
      <c r="JR99" s="214">
        <v>196</v>
      </c>
      <c r="JS99" s="213">
        <v>0.25</v>
      </c>
      <c r="JT99" s="222"/>
    </row>
    <row r="100" spans="1:280" s="25" customFormat="1" ht="15" customHeight="1">
      <c r="A100" s="50">
        <v>43517</v>
      </c>
      <c r="B100" s="51">
        <v>240</v>
      </c>
      <c r="C100" s="52">
        <v>240</v>
      </c>
      <c r="D100" s="53">
        <v>30471</v>
      </c>
      <c r="E100" s="48">
        <v>5.64</v>
      </c>
      <c r="F100" s="53">
        <v>707</v>
      </c>
      <c r="G100" s="52">
        <v>8.67</v>
      </c>
      <c r="H100" s="52">
        <v>9.68</v>
      </c>
      <c r="I100" s="61">
        <v>33.9</v>
      </c>
      <c r="J100" s="64"/>
      <c r="K100" s="53">
        <v>1295</v>
      </c>
      <c r="L100" s="48">
        <v>5.05</v>
      </c>
      <c r="M100" s="53">
        <v>7629</v>
      </c>
      <c r="N100" s="53">
        <v>2184</v>
      </c>
      <c r="O100" s="65">
        <v>3.82</v>
      </c>
      <c r="P100" s="65">
        <v>3.67</v>
      </c>
      <c r="Q100" s="74">
        <v>63.3</v>
      </c>
      <c r="R100" s="70">
        <v>30.7</v>
      </c>
      <c r="S100" s="64">
        <v>8550</v>
      </c>
      <c r="T100" s="53">
        <v>6845</v>
      </c>
      <c r="U100" s="52">
        <v>3.03</v>
      </c>
      <c r="V100" s="52"/>
      <c r="W100" s="52">
        <v>11.1</v>
      </c>
      <c r="X100" s="52">
        <v>9.69</v>
      </c>
      <c r="Y100" s="53">
        <v>28</v>
      </c>
      <c r="Z100" s="53">
        <v>20827</v>
      </c>
      <c r="AA100" s="52">
        <v>2.6</v>
      </c>
      <c r="AB100" s="52"/>
      <c r="AC100" s="77">
        <f t="shared" si="124"/>
        <v>8578</v>
      </c>
      <c r="AD100" s="52"/>
      <c r="AE100" s="52"/>
      <c r="AF100" s="52"/>
      <c r="AG100" s="52"/>
      <c r="AH100" s="61"/>
      <c r="AI100" s="79"/>
      <c r="AJ100" s="52"/>
      <c r="AK100" s="52"/>
      <c r="AL100" s="48">
        <v>8.82</v>
      </c>
      <c r="AM100" s="53">
        <v>134423</v>
      </c>
      <c r="AN100" s="52">
        <v>1.9</v>
      </c>
      <c r="AO100" s="52">
        <v>0.32</v>
      </c>
      <c r="AP100" s="53">
        <v>1941</v>
      </c>
      <c r="AQ100" s="83"/>
      <c r="AR100" s="86">
        <f t="shared" si="125"/>
        <v>13829</v>
      </c>
      <c r="AS100" s="53"/>
      <c r="AT100" s="87">
        <v>13829</v>
      </c>
      <c r="AU100" s="53">
        <f t="shared" si="182"/>
        <v>13562</v>
      </c>
      <c r="AV100" s="53">
        <v>0</v>
      </c>
      <c r="AW100" s="53">
        <v>240</v>
      </c>
      <c r="AX100" s="53">
        <v>0</v>
      </c>
      <c r="AY100" s="95">
        <v>27</v>
      </c>
      <c r="AZ100" s="96">
        <v>4.93</v>
      </c>
      <c r="BA100" s="53">
        <v>4478</v>
      </c>
      <c r="BB100" s="52">
        <v>62</v>
      </c>
      <c r="BC100" s="53">
        <v>12267</v>
      </c>
      <c r="BD100" s="97">
        <f t="shared" si="94"/>
        <v>8768.0033999999996</v>
      </c>
      <c r="BE100" s="102">
        <f t="shared" si="95"/>
        <v>0.71476346294937632</v>
      </c>
      <c r="BF100" s="53">
        <v>5582</v>
      </c>
      <c r="BG100" s="97">
        <f t="shared" si="96"/>
        <v>5955.9939999999997</v>
      </c>
      <c r="BH100" s="102">
        <f t="shared" si="97"/>
        <v>0.48552979538599494</v>
      </c>
      <c r="BI100" s="53">
        <v>349</v>
      </c>
      <c r="BJ100" s="97">
        <f t="shared" si="98"/>
        <v>686.48300000000006</v>
      </c>
      <c r="BK100" s="102">
        <f t="shared" si="99"/>
        <v>5.596176734327872E-2</v>
      </c>
      <c r="BL100" s="103">
        <v>582</v>
      </c>
      <c r="BM100" s="97">
        <f t="shared" si="100"/>
        <v>840.99</v>
      </c>
      <c r="BN100" s="102">
        <f t="shared" si="101"/>
        <v>6.8557104426510154E-2</v>
      </c>
      <c r="BO100" s="53">
        <v>597</v>
      </c>
      <c r="BP100" s="97">
        <f t="shared" si="102"/>
        <v>1228.626</v>
      </c>
      <c r="BQ100" s="102">
        <f t="shared" si="103"/>
        <v>0.10015700660308144</v>
      </c>
      <c r="BR100" s="53">
        <v>33.6</v>
      </c>
      <c r="BS100" s="105">
        <f t="shared" si="104"/>
        <v>55.910400000000003</v>
      </c>
      <c r="BT100" s="102">
        <f t="shared" si="105"/>
        <v>2.7390560039129374E-3</v>
      </c>
      <c r="BU100" s="52">
        <v>6.95</v>
      </c>
      <c r="BV100" s="48">
        <v>6.93</v>
      </c>
      <c r="BW100" s="61">
        <v>169</v>
      </c>
      <c r="BX100" s="117">
        <f t="shared" si="126"/>
        <v>166365.054</v>
      </c>
      <c r="BY100" s="118">
        <f t="shared" si="127"/>
        <v>1.10910036</v>
      </c>
      <c r="BZ100" s="120">
        <v>52.4</v>
      </c>
      <c r="CA100" s="51"/>
      <c r="CB100" s="52">
        <v>6.39</v>
      </c>
      <c r="CC100" s="129">
        <v>7963</v>
      </c>
      <c r="CD100" s="77">
        <f t="shared" si="128"/>
        <v>8169.7786764066441</v>
      </c>
      <c r="CE100" s="77">
        <f t="shared" si="106"/>
        <v>22998</v>
      </c>
      <c r="CF100" s="77">
        <f t="shared" si="129"/>
        <v>13562</v>
      </c>
      <c r="CG100" s="77">
        <f t="shared" si="130"/>
        <v>565.08333333333337</v>
      </c>
      <c r="CH100" s="77">
        <f t="shared" si="107"/>
        <v>9436</v>
      </c>
      <c r="CI100" s="130">
        <f t="shared" si="131"/>
        <v>393.16666666666669</v>
      </c>
      <c r="CJ100" s="64">
        <v>3839</v>
      </c>
      <c r="CK100" s="56"/>
      <c r="CL100" s="52">
        <v>7.75</v>
      </c>
      <c r="CM100" s="53">
        <v>2637</v>
      </c>
      <c r="CN100" s="134"/>
      <c r="CO100" s="135">
        <v>5727</v>
      </c>
      <c r="CP100" s="53">
        <v>5366</v>
      </c>
      <c r="CQ100" s="52">
        <v>11.7</v>
      </c>
      <c r="CR100" s="52">
        <v>28</v>
      </c>
      <c r="CS100" s="53">
        <v>6764</v>
      </c>
      <c r="CT100" s="141">
        <f t="shared" si="176"/>
        <v>0.3184506861700338</v>
      </c>
      <c r="CU100" s="142">
        <f t="shared" si="132"/>
        <v>1.309195102891378</v>
      </c>
      <c r="CV100" s="142">
        <f t="shared" si="133"/>
        <v>6.240306474079806</v>
      </c>
      <c r="CW100" s="118">
        <f t="shared" si="134"/>
        <v>1.0400510790133011</v>
      </c>
      <c r="CX100" s="143">
        <f t="shared" si="177"/>
        <v>31363.780338725104</v>
      </c>
      <c r="CY100" s="144">
        <f t="shared" si="178"/>
        <v>0.67722503822345348</v>
      </c>
      <c r="CZ100" s="145">
        <f t="shared" si="179"/>
        <v>27770.912353509</v>
      </c>
      <c r="DA100" s="146">
        <f t="shared" si="180"/>
        <v>0.78503301540719006</v>
      </c>
      <c r="DB100" s="64">
        <v>3839</v>
      </c>
      <c r="DC100" s="152"/>
      <c r="DD100" s="48">
        <v>7.61</v>
      </c>
      <c r="DE100" s="53">
        <v>2475</v>
      </c>
      <c r="DF100" s="153"/>
      <c r="DG100" s="53">
        <v>5754</v>
      </c>
      <c r="DH100" s="53">
        <v>5532</v>
      </c>
      <c r="DI100" s="52">
        <v>9.92</v>
      </c>
      <c r="DJ100" s="52">
        <v>26.4</v>
      </c>
      <c r="DK100" s="53">
        <v>10426</v>
      </c>
      <c r="DL100" s="141">
        <f t="shared" si="135"/>
        <v>0.4768949881182748</v>
      </c>
      <c r="DM100" s="142">
        <f t="shared" si="136"/>
        <v>1.309195102891378</v>
      </c>
      <c r="DN100" s="142">
        <f t="shared" si="137"/>
        <v>6.240306474079806</v>
      </c>
      <c r="DO100" s="118">
        <f t="shared" si="108"/>
        <v>1.0400510790133011</v>
      </c>
      <c r="DP100" s="143">
        <f t="shared" si="138"/>
        <v>31363.780338725104</v>
      </c>
      <c r="DQ100" s="144">
        <f t="shared" si="139"/>
        <v>0.69705421676262691</v>
      </c>
      <c r="DR100" s="145">
        <f t="shared" si="140"/>
        <v>27770.912353509</v>
      </c>
      <c r="DS100" s="146">
        <f t="shared" si="141"/>
        <v>0.79823917828319879</v>
      </c>
      <c r="DT100" s="53">
        <v>3835</v>
      </c>
      <c r="DU100" s="74"/>
      <c r="DV100" s="157">
        <v>7.73</v>
      </c>
      <c r="DW100" s="153">
        <v>2623</v>
      </c>
      <c r="DX100" s="53"/>
      <c r="DY100" s="153">
        <v>5679</v>
      </c>
      <c r="DZ100" s="153">
        <v>5028</v>
      </c>
      <c r="EA100" s="152">
        <v>9.07</v>
      </c>
      <c r="EB100" s="128">
        <v>25</v>
      </c>
      <c r="EC100" s="53">
        <v>12399</v>
      </c>
      <c r="ED100" s="141">
        <f t="shared" si="170"/>
        <v>0.58288174544587534</v>
      </c>
      <c r="EE100" s="142">
        <f t="shared" si="142"/>
        <v>1.3105606258148632</v>
      </c>
      <c r="EF100" s="142">
        <f t="shared" si="181"/>
        <v>6.2338044616035573</v>
      </c>
      <c r="EG100" s="118">
        <f t="shared" si="109"/>
        <v>1.0389674102672595</v>
      </c>
      <c r="EH100" s="143">
        <f t="shared" si="171"/>
        <v>31331.10122401948</v>
      </c>
      <c r="EI100" s="144">
        <f t="shared" si="172"/>
        <v>0.67893867093671534</v>
      </c>
      <c r="EJ100" s="145">
        <f t="shared" si="173"/>
        <v>27741.976784502996</v>
      </c>
      <c r="EK100" s="146">
        <f t="shared" si="174"/>
        <v>0.78617428874215378</v>
      </c>
      <c r="EL100" s="64">
        <v>3835</v>
      </c>
      <c r="EM100" s="56"/>
      <c r="EN100" s="52">
        <v>7.61</v>
      </c>
      <c r="EO100" s="53">
        <v>2586</v>
      </c>
      <c r="EP100" s="134"/>
      <c r="EQ100" s="135">
        <v>5672</v>
      </c>
      <c r="ER100" s="53">
        <v>4876</v>
      </c>
      <c r="ES100" s="52">
        <v>9.93</v>
      </c>
      <c r="ET100" s="52">
        <v>24.1</v>
      </c>
      <c r="EU100" s="53">
        <v>11647</v>
      </c>
      <c r="EV100" s="141">
        <f t="shared" si="143"/>
        <v>0.54390181907329715</v>
      </c>
      <c r="EW100" s="142">
        <f t="shared" si="144"/>
        <v>1.3105606258148632</v>
      </c>
      <c r="EX100" s="142">
        <f t="shared" si="145"/>
        <v>6.2338044616035573</v>
      </c>
      <c r="EY100" s="118">
        <f t="shared" si="110"/>
        <v>1.0389674102672595</v>
      </c>
      <c r="EZ100" s="143">
        <f t="shared" si="146"/>
        <v>31331.10122401948</v>
      </c>
      <c r="FA100" s="144">
        <f t="shared" si="147"/>
        <v>0.6834675573931932</v>
      </c>
      <c r="FB100" s="145">
        <f t="shared" si="148"/>
        <v>27741.976784502996</v>
      </c>
      <c r="FC100" s="146">
        <f t="shared" si="149"/>
        <v>0.78919051112741501</v>
      </c>
      <c r="FD100" s="64">
        <v>3825</v>
      </c>
      <c r="FE100" s="56"/>
      <c r="FF100" s="52">
        <v>7.68</v>
      </c>
      <c r="FG100" s="53">
        <v>2351</v>
      </c>
      <c r="FH100" s="134"/>
      <c r="FI100" s="135">
        <v>5641</v>
      </c>
      <c r="FJ100" s="53">
        <v>5378</v>
      </c>
      <c r="FK100" s="52">
        <v>11.2</v>
      </c>
      <c r="FL100" s="52">
        <v>27.4</v>
      </c>
      <c r="FM100" s="53">
        <v>8659</v>
      </c>
      <c r="FN100" s="141">
        <f t="shared" si="150"/>
        <v>0.38904914167850679</v>
      </c>
      <c r="FO100" s="142">
        <f t="shared" si="151"/>
        <v>1.3139869281045751</v>
      </c>
      <c r="FP100" s="142">
        <f t="shared" si="152"/>
        <v>6.2175494304129355</v>
      </c>
      <c r="FQ100" s="118">
        <f t="shared" si="111"/>
        <v>1.0362582384021559</v>
      </c>
      <c r="FR100" s="143">
        <f t="shared" si="153"/>
        <v>31249.403437255412</v>
      </c>
      <c r="FS100" s="144">
        <f t="shared" si="154"/>
        <v>0.71223210650866098</v>
      </c>
      <c r="FT100" s="145">
        <f t="shared" si="155"/>
        <v>27669.637861987998</v>
      </c>
      <c r="FU100" s="146">
        <f t="shared" si="156"/>
        <v>0.80834759925002042</v>
      </c>
      <c r="FV100" s="64">
        <v>3825</v>
      </c>
      <c r="FW100" s="73"/>
      <c r="FX100" s="52">
        <v>7.62</v>
      </c>
      <c r="FY100" s="53">
        <v>2389</v>
      </c>
      <c r="FZ100" s="134"/>
      <c r="GA100" s="135">
        <v>5671</v>
      </c>
      <c r="GB100" s="53">
        <v>5524</v>
      </c>
      <c r="GC100" s="52">
        <v>11</v>
      </c>
      <c r="GD100" s="52">
        <v>27.2</v>
      </c>
      <c r="GE100" s="53">
        <v>8483</v>
      </c>
      <c r="GF100" s="141">
        <f t="shared" si="157"/>
        <v>0.38364689290550003</v>
      </c>
      <c r="GG100" s="142">
        <f t="shared" si="158"/>
        <v>1.3139869281045751</v>
      </c>
      <c r="GH100" s="142">
        <f t="shared" si="159"/>
        <v>6.2175494304129355</v>
      </c>
      <c r="GI100" s="118">
        <f t="shared" si="112"/>
        <v>1.0362582384021559</v>
      </c>
      <c r="GJ100" s="143">
        <f t="shared" si="160"/>
        <v>31249.403437255412</v>
      </c>
      <c r="GK100" s="144">
        <f t="shared" si="161"/>
        <v>0.7075808177155215</v>
      </c>
      <c r="GL100" s="145">
        <f t="shared" si="162"/>
        <v>27669.637861987998</v>
      </c>
      <c r="GM100" s="146">
        <f t="shared" si="163"/>
        <v>0.8052498573408331</v>
      </c>
      <c r="GN100" s="166">
        <v>2281</v>
      </c>
      <c r="GO100" s="97">
        <f t="shared" si="113"/>
        <v>2510.3045047395426</v>
      </c>
      <c r="GP100" s="53"/>
      <c r="GQ100" s="53"/>
      <c r="GR100" s="102">
        <f t="shared" si="114"/>
        <v>1</v>
      </c>
      <c r="GS100" s="53"/>
      <c r="GT100" s="102">
        <f t="shared" si="115"/>
        <v>1</v>
      </c>
      <c r="GU100" s="53"/>
      <c r="GV100" s="102"/>
      <c r="GW100" s="170"/>
      <c r="GX100" s="102"/>
      <c r="GY100" s="170"/>
      <c r="GZ100" s="102"/>
      <c r="HA100" s="102"/>
      <c r="HB100" s="102"/>
      <c r="HC100" s="102"/>
      <c r="HD100" s="102"/>
      <c r="HE100" s="177"/>
      <c r="HF100" s="178"/>
      <c r="HG100" s="102"/>
      <c r="HH100" s="177"/>
      <c r="HI100" s="64">
        <v>5364</v>
      </c>
      <c r="HJ100" s="53">
        <v>4946</v>
      </c>
      <c r="HK100" s="53">
        <v>4938</v>
      </c>
      <c r="HL100" s="77">
        <f t="shared" si="167"/>
        <v>480</v>
      </c>
      <c r="HM100" s="77">
        <f t="shared" si="164"/>
        <v>10257.120000000001</v>
      </c>
      <c r="HN100" s="52"/>
      <c r="HO100" s="183"/>
      <c r="HP100" s="53">
        <v>1346</v>
      </c>
      <c r="HQ100" s="186"/>
      <c r="HR100" s="186"/>
      <c r="HS100" s="186"/>
      <c r="HT100" s="53">
        <v>3000</v>
      </c>
      <c r="HU100" s="153">
        <v>3214</v>
      </c>
      <c r="HV100" s="186"/>
      <c r="HW100" s="186"/>
      <c r="HX100" s="186"/>
      <c r="HY100" s="186"/>
      <c r="HZ100" s="189"/>
      <c r="IA100" s="128">
        <v>97</v>
      </c>
      <c r="IB100" s="190">
        <v>228</v>
      </c>
      <c r="IC100" s="191"/>
      <c r="ID100" s="191"/>
      <c r="IE100" s="192"/>
      <c r="IF100" s="192"/>
      <c r="IG100" s="192"/>
      <c r="IH100" s="97">
        <f t="shared" si="165"/>
        <v>31912.210999999999</v>
      </c>
      <c r="II100" s="97">
        <f t="shared" si="168"/>
        <v>2741.2992522188829</v>
      </c>
      <c r="IJ100" s="202">
        <f t="shared" si="169"/>
        <v>1.4215651432226881</v>
      </c>
      <c r="IK100" s="202">
        <f t="shared" si="175"/>
        <v>1.9283669589733734</v>
      </c>
      <c r="IL100" s="202">
        <f t="shared" si="116"/>
        <v>0.69232262985419701</v>
      </c>
      <c r="IM100" s="203"/>
      <c r="IN100" s="204">
        <f t="shared" si="117"/>
        <v>0.90004384042086805</v>
      </c>
      <c r="IO100" s="186"/>
      <c r="IP100" s="186"/>
      <c r="IQ100" s="153">
        <v>1264</v>
      </c>
      <c r="IR100" s="153"/>
      <c r="IS100" s="128"/>
      <c r="IT100" s="128"/>
      <c r="IU100" s="128"/>
      <c r="IV100" s="128"/>
      <c r="IW100" s="189"/>
      <c r="IX100" s="189">
        <v>0.24</v>
      </c>
      <c r="IY100" s="48"/>
      <c r="IZ100" s="52">
        <v>149</v>
      </c>
      <c r="JA100" s="128"/>
      <c r="JB100" s="128"/>
      <c r="JC100" s="128"/>
      <c r="JD100" s="97">
        <f t="shared" si="118"/>
        <v>3153.0120000000002</v>
      </c>
      <c r="JE100" s="210">
        <f t="shared" si="183"/>
        <v>0.82583689721280051</v>
      </c>
      <c r="JF100" s="210">
        <f t="shared" si="120"/>
        <v>0.27608357142857143</v>
      </c>
      <c r="JG100" s="210">
        <f t="shared" si="121"/>
        <v>6.3730460109128445E-2</v>
      </c>
      <c r="JH100" s="203"/>
      <c r="JI100" s="203">
        <f t="shared" si="122"/>
        <v>0.34649122807017541</v>
      </c>
      <c r="JJ100" s="212">
        <f t="shared" si="166"/>
        <v>2.469151880188833</v>
      </c>
      <c r="JK100" s="203">
        <f t="shared" si="123"/>
        <v>0.98785359093502889</v>
      </c>
      <c r="JL100" s="53">
        <v>15690</v>
      </c>
      <c r="JM100" s="213">
        <v>8.4600000000000009</v>
      </c>
      <c r="JN100" s="214">
        <v>232</v>
      </c>
      <c r="JO100" s="213">
        <v>0.89</v>
      </c>
      <c r="JP100" s="213">
        <v>2.72</v>
      </c>
      <c r="JQ100" s="213">
        <v>0.72</v>
      </c>
      <c r="JR100" s="214">
        <v>216</v>
      </c>
      <c r="JS100" s="213">
        <v>0.28999999999999998</v>
      </c>
      <c r="JT100" s="222"/>
    </row>
    <row r="101" spans="1:280" s="25" customFormat="1" ht="15" customHeight="1">
      <c r="A101" s="50">
        <v>43518</v>
      </c>
      <c r="B101" s="51">
        <v>240</v>
      </c>
      <c r="C101" s="52">
        <v>240</v>
      </c>
      <c r="D101" s="53">
        <v>33170</v>
      </c>
      <c r="E101" s="48">
        <v>6.27</v>
      </c>
      <c r="F101" s="53">
        <v>404</v>
      </c>
      <c r="G101" s="52">
        <v>6.42</v>
      </c>
      <c r="H101" s="52">
        <v>7.86</v>
      </c>
      <c r="I101" s="61">
        <v>40.5</v>
      </c>
      <c r="J101" s="64"/>
      <c r="K101" s="53">
        <v>1197</v>
      </c>
      <c r="L101" s="48">
        <v>12.7</v>
      </c>
      <c r="M101" s="53">
        <v>25459</v>
      </c>
      <c r="N101" s="53">
        <v>14561</v>
      </c>
      <c r="O101" s="65">
        <v>7.0000000000000007E-2</v>
      </c>
      <c r="P101" s="65">
        <v>0.05</v>
      </c>
      <c r="Q101" s="74">
        <v>47.5</v>
      </c>
      <c r="R101" s="70">
        <v>41.5</v>
      </c>
      <c r="S101" s="64">
        <v>7061</v>
      </c>
      <c r="T101" s="53">
        <v>6736</v>
      </c>
      <c r="U101" s="52">
        <v>3.41</v>
      </c>
      <c r="V101" s="52">
        <v>20.100000000000001</v>
      </c>
      <c r="W101" s="52">
        <v>6.4</v>
      </c>
      <c r="X101" s="52">
        <v>5.05</v>
      </c>
      <c r="Y101" s="53">
        <v>29</v>
      </c>
      <c r="Z101" s="53">
        <v>21942</v>
      </c>
      <c r="AA101" s="52"/>
      <c r="AB101" s="52"/>
      <c r="AC101" s="77">
        <f t="shared" si="124"/>
        <v>7090</v>
      </c>
      <c r="AD101" s="52"/>
      <c r="AE101" s="52"/>
      <c r="AF101" s="52"/>
      <c r="AG101" s="52"/>
      <c r="AH101" s="61"/>
      <c r="AI101" s="79"/>
      <c r="AJ101" s="52"/>
      <c r="AK101" s="52"/>
      <c r="AL101" s="48" t="s">
        <v>127</v>
      </c>
      <c r="AM101" s="53" t="s">
        <v>127</v>
      </c>
      <c r="AN101" s="52" t="s">
        <v>127</v>
      </c>
      <c r="AO101" s="52" t="s">
        <v>127</v>
      </c>
      <c r="AP101" s="53" t="s">
        <v>127</v>
      </c>
      <c r="AQ101" s="83"/>
      <c r="AR101" s="86">
        <f t="shared" si="125"/>
        <v>12609</v>
      </c>
      <c r="AS101" s="53"/>
      <c r="AT101" s="87">
        <v>12609</v>
      </c>
      <c r="AU101" s="53">
        <f t="shared" si="182"/>
        <v>12340</v>
      </c>
      <c r="AV101" s="53">
        <v>0</v>
      </c>
      <c r="AW101" s="53">
        <v>240</v>
      </c>
      <c r="AX101" s="53">
        <v>0</v>
      </c>
      <c r="AY101" s="95">
        <v>29</v>
      </c>
      <c r="AZ101" s="96">
        <v>4.93</v>
      </c>
      <c r="BA101" s="53">
        <v>4478</v>
      </c>
      <c r="BB101" s="52">
        <v>62</v>
      </c>
      <c r="BC101" s="53">
        <v>13478</v>
      </c>
      <c r="BD101" s="97">
        <f t="shared" si="94"/>
        <v>11583.796480000001</v>
      </c>
      <c r="BE101" s="102">
        <f t="shared" si="95"/>
        <v>0.85945959934708416</v>
      </c>
      <c r="BF101" s="53">
        <v>7207</v>
      </c>
      <c r="BG101" s="97">
        <f t="shared" si="96"/>
        <v>7689.8689999999997</v>
      </c>
      <c r="BH101" s="102">
        <f t="shared" si="97"/>
        <v>0.57054971063956073</v>
      </c>
      <c r="BI101" s="53">
        <v>231</v>
      </c>
      <c r="BJ101" s="97">
        <f t="shared" si="98"/>
        <v>454.37700000000001</v>
      </c>
      <c r="BK101" s="102">
        <f t="shared" si="99"/>
        <v>3.3712494435376168E-2</v>
      </c>
      <c r="BL101" s="103">
        <v>1582</v>
      </c>
      <c r="BM101" s="97">
        <f t="shared" si="100"/>
        <v>2285.9900000000002</v>
      </c>
      <c r="BN101" s="102">
        <f t="shared" si="101"/>
        <v>0.16960899243211161</v>
      </c>
      <c r="BO101" s="53">
        <v>554</v>
      </c>
      <c r="BP101" s="97">
        <f t="shared" si="102"/>
        <v>1140.1319999999998</v>
      </c>
      <c r="BQ101" s="102">
        <f t="shared" si="103"/>
        <v>8.4592075975664038E-2</v>
      </c>
      <c r="BR101" s="53">
        <v>8.07</v>
      </c>
      <c r="BS101" s="105">
        <f t="shared" si="104"/>
        <v>13.42848</v>
      </c>
      <c r="BT101" s="102">
        <f t="shared" si="105"/>
        <v>5.9875352426175992E-4</v>
      </c>
      <c r="BU101" s="52">
        <v>5.24</v>
      </c>
      <c r="BV101" s="48">
        <v>5.71</v>
      </c>
      <c r="BW101" s="61">
        <v>139</v>
      </c>
      <c r="BX101" s="117">
        <f t="shared" si="126"/>
        <v>166318.51999999999</v>
      </c>
      <c r="BY101" s="118">
        <f t="shared" si="127"/>
        <v>1.1087901333333332</v>
      </c>
      <c r="BZ101" s="120">
        <v>51</v>
      </c>
      <c r="CA101" s="51"/>
      <c r="CB101" s="52">
        <v>6.12</v>
      </c>
      <c r="CC101" s="129">
        <v>9850</v>
      </c>
      <c r="CD101" s="77">
        <f t="shared" si="128"/>
        <v>9156.6594149277298</v>
      </c>
      <c r="CE101" s="77">
        <f t="shared" si="106"/>
        <v>20271</v>
      </c>
      <c r="CF101" s="77">
        <f t="shared" si="129"/>
        <v>12340</v>
      </c>
      <c r="CG101" s="77">
        <f t="shared" si="130"/>
        <v>514.16666666666663</v>
      </c>
      <c r="CH101" s="77">
        <f t="shared" si="107"/>
        <v>7931</v>
      </c>
      <c r="CI101" s="130">
        <f t="shared" si="131"/>
        <v>330.45833333333331</v>
      </c>
      <c r="CJ101" s="64">
        <v>2549</v>
      </c>
      <c r="CK101" s="56"/>
      <c r="CL101" s="52">
        <v>7.39</v>
      </c>
      <c r="CM101" s="53">
        <v>2518</v>
      </c>
      <c r="CN101" s="134"/>
      <c r="CO101" s="135">
        <v>5514</v>
      </c>
      <c r="CP101" s="53">
        <v>6442</v>
      </c>
      <c r="CQ101" s="52">
        <v>10.8</v>
      </c>
      <c r="CR101" s="52">
        <v>26.1</v>
      </c>
      <c r="CS101" s="53">
        <v>6320</v>
      </c>
      <c r="CT101" s="141">
        <f t="shared" si="176"/>
        <v>0.37347957362377604</v>
      </c>
      <c r="CU101" s="142">
        <f t="shared" si="132"/>
        <v>1.9717536288740682</v>
      </c>
      <c r="CV101" s="142">
        <f t="shared" si="133"/>
        <v>4.6439166033925154</v>
      </c>
      <c r="CW101" s="118">
        <f t="shared" si="134"/>
        <v>0.77398610056541928</v>
      </c>
      <c r="CX101" s="143">
        <f t="shared" si="177"/>
        <v>23340.324848650784</v>
      </c>
      <c r="CY101" s="144">
        <f t="shared" si="178"/>
        <v>0.72500888305455513</v>
      </c>
      <c r="CZ101" s="145">
        <f t="shared" si="179"/>
        <v>20913.911868186078</v>
      </c>
      <c r="DA101" s="146">
        <f t="shared" si="180"/>
        <v>0.81317702923282387</v>
      </c>
      <c r="DB101" s="64">
        <v>3547</v>
      </c>
      <c r="DC101" s="152"/>
      <c r="DD101" s="48">
        <v>7.34</v>
      </c>
      <c r="DE101" s="53">
        <v>2300</v>
      </c>
      <c r="DF101" s="153"/>
      <c r="DG101" s="53">
        <v>5589</v>
      </c>
      <c r="DH101" s="53">
        <v>5698</v>
      </c>
      <c r="DI101" s="52">
        <v>10.5</v>
      </c>
      <c r="DJ101" s="52">
        <v>24.4</v>
      </c>
      <c r="DK101" s="53">
        <v>10125</v>
      </c>
      <c r="DL101" s="141">
        <f t="shared" si="135"/>
        <v>0.41631423962052211</v>
      </c>
      <c r="DM101" s="142">
        <f t="shared" si="136"/>
        <v>1.4169720890893713</v>
      </c>
      <c r="DN101" s="142">
        <f t="shared" si="137"/>
        <v>6.4621311071923317</v>
      </c>
      <c r="DO101" s="118">
        <f t="shared" si="108"/>
        <v>1.077021851198722</v>
      </c>
      <c r="DP101" s="143">
        <f t="shared" si="138"/>
        <v>32478.670944748657</v>
      </c>
      <c r="DQ101" s="144">
        <f t="shared" si="139"/>
        <v>0.74881669222616232</v>
      </c>
      <c r="DR101" s="145">
        <f t="shared" si="140"/>
        <v>29102.253980563368</v>
      </c>
      <c r="DS101" s="146">
        <f t="shared" si="141"/>
        <v>0.82935153583617749</v>
      </c>
      <c r="DT101" s="53">
        <v>3548</v>
      </c>
      <c r="DU101" s="74"/>
      <c r="DV101" s="157">
        <v>7.41</v>
      </c>
      <c r="DW101" s="153">
        <v>2434</v>
      </c>
      <c r="DX101" s="53"/>
      <c r="DY101" s="153">
        <v>5710</v>
      </c>
      <c r="DZ101" s="153">
        <v>6094</v>
      </c>
      <c r="EA101" s="152">
        <v>8.6199999999999992</v>
      </c>
      <c r="EB101" s="128">
        <v>22.4</v>
      </c>
      <c r="EC101" s="53">
        <v>11118</v>
      </c>
      <c r="ED101" s="141">
        <f t="shared" si="170"/>
        <v>0.46612451991477177</v>
      </c>
      <c r="EE101" s="142">
        <f t="shared" si="142"/>
        <v>1.4165727170236753</v>
      </c>
      <c r="EF101" s="142">
        <f t="shared" si="181"/>
        <v>6.463952965412572</v>
      </c>
      <c r="EG101" s="118">
        <f t="shared" si="109"/>
        <v>1.0773254942354287</v>
      </c>
      <c r="EH101" s="143">
        <f t="shared" si="171"/>
        <v>32487.827604163587</v>
      </c>
      <c r="EI101" s="144">
        <f t="shared" si="172"/>
        <v>0.73418253429499103</v>
      </c>
      <c r="EJ101" s="145">
        <f t="shared" si="173"/>
        <v>29110.45873217898</v>
      </c>
      <c r="EK101" s="146">
        <f t="shared" si="174"/>
        <v>0.81940940792402439</v>
      </c>
      <c r="EL101" s="64">
        <v>3548</v>
      </c>
      <c r="EM101" s="56"/>
      <c r="EN101" s="52">
        <v>7.38</v>
      </c>
      <c r="EO101" s="53">
        <v>2433</v>
      </c>
      <c r="EP101" s="134"/>
      <c r="EQ101" s="135">
        <v>5603</v>
      </c>
      <c r="ER101" s="53">
        <v>5486</v>
      </c>
      <c r="ES101" s="52">
        <v>10.6</v>
      </c>
      <c r="ET101" s="52">
        <v>21.3</v>
      </c>
      <c r="EU101" s="53">
        <v>10945</v>
      </c>
      <c r="EV101" s="141">
        <f t="shared" si="143"/>
        <v>0.45880321075935293</v>
      </c>
      <c r="EW101" s="142">
        <f t="shared" si="144"/>
        <v>1.4165727170236753</v>
      </c>
      <c r="EX101" s="142">
        <f t="shared" si="145"/>
        <v>6.463952965412572</v>
      </c>
      <c r="EY101" s="118">
        <f t="shared" si="110"/>
        <v>1.0773254942354287</v>
      </c>
      <c r="EZ101" s="143">
        <f t="shared" si="146"/>
        <v>32487.827604163587</v>
      </c>
      <c r="FA101" s="144">
        <f t="shared" si="147"/>
        <v>0.73429174442880574</v>
      </c>
      <c r="FB101" s="145">
        <f t="shared" si="148"/>
        <v>29110.45873217898</v>
      </c>
      <c r="FC101" s="146">
        <f t="shared" si="149"/>
        <v>0.81948360290844335</v>
      </c>
      <c r="FD101" s="64">
        <v>3539</v>
      </c>
      <c r="FE101" s="56"/>
      <c r="FF101" s="52">
        <v>7.4</v>
      </c>
      <c r="FG101" s="53">
        <v>2221</v>
      </c>
      <c r="FH101" s="134"/>
      <c r="FI101" s="135">
        <v>5871</v>
      </c>
      <c r="FJ101" s="53">
        <v>4806</v>
      </c>
      <c r="FK101" s="52">
        <v>10.9</v>
      </c>
      <c r="FL101" s="52">
        <v>23.9</v>
      </c>
      <c r="FM101" s="53">
        <v>9839</v>
      </c>
      <c r="FN101" s="141">
        <f t="shared" si="150"/>
        <v>0.40085069375237675</v>
      </c>
      <c r="FO101" s="142">
        <f t="shared" si="151"/>
        <v>1.4201751907318452</v>
      </c>
      <c r="FP101" s="142">
        <f t="shared" si="152"/>
        <v>6.4475562414304095</v>
      </c>
      <c r="FQ101" s="118">
        <f t="shared" si="111"/>
        <v>1.0745927069050683</v>
      </c>
      <c r="FR101" s="143">
        <f t="shared" si="153"/>
        <v>32405.417669429236</v>
      </c>
      <c r="FS101" s="144">
        <f t="shared" si="154"/>
        <v>0.75744429279752468</v>
      </c>
      <c r="FT101" s="145">
        <f t="shared" si="155"/>
        <v>29036.6159676385</v>
      </c>
      <c r="FU101" s="146">
        <f t="shared" si="156"/>
        <v>0.83521293960528264</v>
      </c>
      <c r="FV101" s="64">
        <v>3540</v>
      </c>
      <c r="FW101" s="73"/>
      <c r="FX101" s="52">
        <v>7.43</v>
      </c>
      <c r="FY101" s="53">
        <v>2318</v>
      </c>
      <c r="FZ101" s="134"/>
      <c r="GA101" s="135">
        <v>5729</v>
      </c>
      <c r="GB101" s="53">
        <v>5514</v>
      </c>
      <c r="GC101" s="52">
        <v>10.6</v>
      </c>
      <c r="GD101" s="52">
        <v>27.6</v>
      </c>
      <c r="GE101" s="53">
        <v>8882</v>
      </c>
      <c r="GF101" s="141">
        <f t="shared" si="157"/>
        <v>0.36689055497423306</v>
      </c>
      <c r="GG101" s="142">
        <f t="shared" si="158"/>
        <v>1.419774011299435</v>
      </c>
      <c r="GH101" s="142">
        <f t="shared" si="159"/>
        <v>6.4493780996506489</v>
      </c>
      <c r="GI101" s="118">
        <f t="shared" si="112"/>
        <v>1.0748963499417747</v>
      </c>
      <c r="GJ101" s="143">
        <f t="shared" si="160"/>
        <v>32414.574328844163</v>
      </c>
      <c r="GK101" s="144">
        <f t="shared" si="161"/>
        <v>0.74685090981749758</v>
      </c>
      <c r="GL101" s="145">
        <f t="shared" si="162"/>
        <v>29044.820719254109</v>
      </c>
      <c r="GM101" s="146">
        <f t="shared" si="163"/>
        <v>0.8280160261166345</v>
      </c>
      <c r="GN101" s="166">
        <v>2433</v>
      </c>
      <c r="GO101" s="97">
        <f t="shared" si="113"/>
        <v>2363.4964727936463</v>
      </c>
      <c r="GP101" s="53"/>
      <c r="GQ101" s="53"/>
      <c r="GR101" s="102">
        <f t="shared" si="114"/>
        <v>1</v>
      </c>
      <c r="GS101" s="53"/>
      <c r="GT101" s="102">
        <f t="shared" si="115"/>
        <v>1</v>
      </c>
      <c r="GU101" s="53"/>
      <c r="GV101" s="102"/>
      <c r="GW101" s="170"/>
      <c r="GX101" s="102"/>
      <c r="GY101" s="170"/>
      <c r="GZ101" s="102"/>
      <c r="HA101" s="102"/>
      <c r="HB101" s="102"/>
      <c r="HC101" s="102"/>
      <c r="HD101" s="102"/>
      <c r="HE101" s="177"/>
      <c r="HF101" s="178"/>
      <c r="HG101" s="102"/>
      <c r="HH101" s="177"/>
      <c r="HI101" s="64">
        <v>5794</v>
      </c>
      <c r="HJ101" s="53">
        <v>6530</v>
      </c>
      <c r="HK101" s="53">
        <v>6430</v>
      </c>
      <c r="HL101" s="77">
        <f t="shared" si="167"/>
        <v>480</v>
      </c>
      <c r="HM101" s="77">
        <f t="shared" si="164"/>
        <v>11195.52</v>
      </c>
      <c r="HN101" s="52"/>
      <c r="HO101" s="183"/>
      <c r="HP101" s="53">
        <v>1198</v>
      </c>
      <c r="HQ101" s="186"/>
      <c r="HR101" s="186"/>
      <c r="HS101" s="186"/>
      <c r="HT101" s="53">
        <v>3794</v>
      </c>
      <c r="HU101" s="153">
        <v>3054</v>
      </c>
      <c r="HV101" s="186"/>
      <c r="HW101" s="186"/>
      <c r="HX101" s="186"/>
      <c r="HY101" s="186"/>
      <c r="HZ101" s="189">
        <v>94</v>
      </c>
      <c r="IA101" s="128"/>
      <c r="IB101" s="190">
        <v>209</v>
      </c>
      <c r="IC101" s="191"/>
      <c r="ID101" s="191">
        <v>178</v>
      </c>
      <c r="IE101" s="192">
        <v>2.71</v>
      </c>
      <c r="IF101" s="192">
        <v>0.73</v>
      </c>
      <c r="IG101" s="192">
        <v>0.83</v>
      </c>
      <c r="IH101" s="97">
        <f t="shared" si="165"/>
        <v>30989.122000000003</v>
      </c>
      <c r="II101" s="97">
        <f t="shared" si="168"/>
        <v>2975.775231110093</v>
      </c>
      <c r="IJ101" s="202">
        <f t="shared" si="169"/>
        <v>1.5565413650867772</v>
      </c>
      <c r="IK101" s="202">
        <f t="shared" si="175"/>
        <v>1.9117867972266793</v>
      </c>
      <c r="IL101" s="202">
        <f t="shared" si="116"/>
        <v>0.59213942066921987</v>
      </c>
      <c r="IM101" s="203"/>
      <c r="IN101" s="204">
        <f t="shared" si="117"/>
        <v>0.9140978216193999</v>
      </c>
      <c r="IO101" s="186"/>
      <c r="IP101" s="186"/>
      <c r="IQ101" s="153">
        <v>638</v>
      </c>
      <c r="IR101" s="153"/>
      <c r="IS101" s="128"/>
      <c r="IT101" s="128"/>
      <c r="IU101" s="128"/>
      <c r="IV101" s="128"/>
      <c r="IW101" s="189">
        <v>0.18</v>
      </c>
      <c r="IX101" s="189"/>
      <c r="IY101" s="48"/>
      <c r="IZ101" s="52">
        <v>124</v>
      </c>
      <c r="JA101" s="128">
        <v>2.41</v>
      </c>
      <c r="JB101" s="128">
        <v>0.4</v>
      </c>
      <c r="JC101" s="128">
        <v>152</v>
      </c>
      <c r="JD101" s="97">
        <f t="shared" si="118"/>
        <v>2635.2809999999999</v>
      </c>
      <c r="JE101" s="210">
        <f t="shared" si="183"/>
        <v>0.90761750405186381</v>
      </c>
      <c r="JF101" s="210">
        <f t="shared" si="120"/>
        <v>0.23027321428571429</v>
      </c>
      <c r="JG101" s="210">
        <f t="shared" si="121"/>
        <v>0.1361330992820961</v>
      </c>
      <c r="JH101" s="203"/>
      <c r="JI101" s="203">
        <f t="shared" si="122"/>
        <v>0.40669856459330145</v>
      </c>
      <c r="JJ101" s="212">
        <f t="shared" si="166"/>
        <v>2.469151880188833</v>
      </c>
      <c r="JK101" s="203">
        <f t="shared" si="123"/>
        <v>0.99079982193203742</v>
      </c>
      <c r="JL101" s="53">
        <v>13703</v>
      </c>
      <c r="JM101" s="213">
        <v>8.4499999999999993</v>
      </c>
      <c r="JN101" s="214">
        <v>40</v>
      </c>
      <c r="JO101" s="213">
        <v>0.33</v>
      </c>
      <c r="JP101" s="213">
        <v>4.1900000000000004</v>
      </c>
      <c r="JQ101" s="213">
        <v>0.75</v>
      </c>
      <c r="JR101" s="214">
        <v>135</v>
      </c>
      <c r="JS101" s="213">
        <v>0.41</v>
      </c>
      <c r="JT101" s="222"/>
    </row>
    <row r="102" spans="1:280" s="25" customFormat="1" ht="15" customHeight="1">
      <c r="A102" s="50">
        <v>43519</v>
      </c>
      <c r="B102" s="51">
        <v>240</v>
      </c>
      <c r="C102" s="52">
        <v>240</v>
      </c>
      <c r="D102" s="53">
        <v>32728</v>
      </c>
      <c r="E102" s="48">
        <v>5.46</v>
      </c>
      <c r="F102" s="53">
        <v>434</v>
      </c>
      <c r="G102" s="52">
        <v>10.5</v>
      </c>
      <c r="H102" s="52">
        <v>9.1</v>
      </c>
      <c r="I102" s="61">
        <v>40.4</v>
      </c>
      <c r="J102" s="64"/>
      <c r="K102" s="53">
        <v>1075</v>
      </c>
      <c r="L102" s="48">
        <v>12.8</v>
      </c>
      <c r="M102" s="53">
        <v>26212</v>
      </c>
      <c r="N102" s="53">
        <v>13603</v>
      </c>
      <c r="O102" s="65">
        <v>0.02</v>
      </c>
      <c r="P102" s="65">
        <v>0.03</v>
      </c>
      <c r="Q102" s="74">
        <v>42.5</v>
      </c>
      <c r="R102" s="70">
        <v>47.9</v>
      </c>
      <c r="S102" s="64">
        <v>8350</v>
      </c>
      <c r="T102" s="53">
        <v>9033</v>
      </c>
      <c r="U102" s="52">
        <v>2.72</v>
      </c>
      <c r="V102" s="52">
        <v>10.7</v>
      </c>
      <c r="W102" s="52">
        <v>4.49</v>
      </c>
      <c r="X102" s="52">
        <v>4.0199999999999996</v>
      </c>
      <c r="Y102" s="53">
        <v>244</v>
      </c>
      <c r="Z102" s="53">
        <v>21678</v>
      </c>
      <c r="AA102" s="52">
        <v>2.39</v>
      </c>
      <c r="AB102" s="52"/>
      <c r="AC102" s="77">
        <f t="shared" si="124"/>
        <v>8594</v>
      </c>
      <c r="AD102" s="52"/>
      <c r="AE102" s="52"/>
      <c r="AF102" s="52"/>
      <c r="AG102" s="52"/>
      <c r="AH102" s="61"/>
      <c r="AI102" s="79"/>
      <c r="AJ102" s="52"/>
      <c r="AK102" s="52"/>
      <c r="AL102" s="48">
        <v>9.1199999999999992</v>
      </c>
      <c r="AM102" s="53">
        <v>141675</v>
      </c>
      <c r="AN102" s="52">
        <v>5.72</v>
      </c>
      <c r="AO102" s="52">
        <v>0.44</v>
      </c>
      <c r="AP102" s="53">
        <v>2004</v>
      </c>
      <c r="AQ102" s="83"/>
      <c r="AR102" s="86">
        <f t="shared" si="125"/>
        <v>10923</v>
      </c>
      <c r="AS102" s="53"/>
      <c r="AT102" s="87">
        <v>10923</v>
      </c>
      <c r="AU102" s="53">
        <f t="shared" si="182"/>
        <v>10652</v>
      </c>
      <c r="AV102" s="53">
        <v>0</v>
      </c>
      <c r="AW102" s="53">
        <v>240</v>
      </c>
      <c r="AX102" s="53">
        <v>0</v>
      </c>
      <c r="AY102" s="95">
        <v>31</v>
      </c>
      <c r="AZ102" s="96">
        <v>4.93</v>
      </c>
      <c r="BA102" s="53">
        <v>4478</v>
      </c>
      <c r="BB102" s="52">
        <v>62</v>
      </c>
      <c r="BC102" s="53">
        <v>14640</v>
      </c>
      <c r="BD102" s="97">
        <f t="shared" si="94"/>
        <v>11825.162</v>
      </c>
      <c r="BE102" s="102">
        <f t="shared" si="95"/>
        <v>0.80772964480874321</v>
      </c>
      <c r="BF102" s="53">
        <v>7622</v>
      </c>
      <c r="BG102" s="97">
        <f t="shared" si="96"/>
        <v>8132.674</v>
      </c>
      <c r="BH102" s="102">
        <f t="shared" si="97"/>
        <v>0.55551051912568306</v>
      </c>
      <c r="BI102" s="53">
        <v>305</v>
      </c>
      <c r="BJ102" s="97">
        <f t="shared" si="98"/>
        <v>599.93500000000006</v>
      </c>
      <c r="BK102" s="102">
        <f t="shared" si="99"/>
        <v>4.0979166666666671E-2</v>
      </c>
      <c r="BL102" s="103">
        <v>1683</v>
      </c>
      <c r="BM102" s="97">
        <f t="shared" si="100"/>
        <v>2431.9349999999999</v>
      </c>
      <c r="BN102" s="102">
        <f t="shared" si="101"/>
        <v>0.16611577868852459</v>
      </c>
      <c r="BO102" s="53">
        <v>321</v>
      </c>
      <c r="BP102" s="97">
        <f t="shared" si="102"/>
        <v>660.61799999999994</v>
      </c>
      <c r="BQ102" s="102">
        <f t="shared" si="103"/>
        <v>4.512418032786885E-2</v>
      </c>
      <c r="BR102" s="53"/>
      <c r="BS102" s="105">
        <f t="shared" si="104"/>
        <v>0</v>
      </c>
      <c r="BT102" s="102">
        <f t="shared" si="105"/>
        <v>0</v>
      </c>
      <c r="BU102" s="52">
        <v>3.45</v>
      </c>
      <c r="BV102" s="48">
        <v>3.56</v>
      </c>
      <c r="BW102" s="61">
        <v>131</v>
      </c>
      <c r="BX102" s="117">
        <f t="shared" si="126"/>
        <v>155945.28</v>
      </c>
      <c r="BY102" s="118">
        <f t="shared" si="127"/>
        <v>1.0396352</v>
      </c>
      <c r="BZ102" s="120">
        <v>62.3</v>
      </c>
      <c r="CA102" s="51"/>
      <c r="CB102" s="52">
        <v>5.86</v>
      </c>
      <c r="CC102" s="129">
        <v>4729</v>
      </c>
      <c r="CD102" s="77">
        <f t="shared" si="128"/>
        <v>8977.8271312754914</v>
      </c>
      <c r="CE102" s="77">
        <f t="shared" si="106"/>
        <v>19859</v>
      </c>
      <c r="CF102" s="77">
        <f t="shared" si="129"/>
        <v>10652</v>
      </c>
      <c r="CG102" s="77">
        <f t="shared" si="130"/>
        <v>443.83333333333331</v>
      </c>
      <c r="CH102" s="77">
        <f t="shared" si="107"/>
        <v>9207</v>
      </c>
      <c r="CI102" s="130">
        <f t="shared" si="131"/>
        <v>383.625</v>
      </c>
      <c r="CJ102" s="64">
        <v>3308</v>
      </c>
      <c r="CK102" s="56"/>
      <c r="CL102" s="52">
        <v>7.49</v>
      </c>
      <c r="CM102" s="53">
        <v>2598</v>
      </c>
      <c r="CN102" s="134"/>
      <c r="CO102" s="135">
        <v>6167</v>
      </c>
      <c r="CP102" s="53">
        <v>6062</v>
      </c>
      <c r="CQ102" s="52">
        <v>9.48</v>
      </c>
      <c r="CR102" s="52">
        <v>18.899999999999999</v>
      </c>
      <c r="CS102" s="53">
        <v>5943</v>
      </c>
      <c r="CT102" s="141">
        <f t="shared" si="176"/>
        <v>0.2815991361491369</v>
      </c>
      <c r="CU102" s="142">
        <f t="shared" si="132"/>
        <v>1.5193470374848852</v>
      </c>
      <c r="CV102" s="142">
        <f t="shared" si="133"/>
        <v>5.9090036112732447</v>
      </c>
      <c r="CW102" s="118">
        <f t="shared" si="134"/>
        <v>0.98483393521220741</v>
      </c>
      <c r="CX102" s="143">
        <f t="shared" si="177"/>
        <v>29698.652150259328</v>
      </c>
      <c r="CY102" s="144">
        <f t="shared" si="178"/>
        <v>0.71062040268635707</v>
      </c>
      <c r="CZ102" s="145">
        <f t="shared" si="179"/>
        <v>25976.483520821796</v>
      </c>
      <c r="DA102" s="146">
        <f t="shared" si="180"/>
        <v>0.82254098360655736</v>
      </c>
      <c r="DB102" s="64">
        <v>3307</v>
      </c>
      <c r="DC102" s="152"/>
      <c r="DD102" s="48">
        <v>7.39</v>
      </c>
      <c r="DE102" s="53">
        <v>2231</v>
      </c>
      <c r="DF102" s="153"/>
      <c r="DG102" s="53">
        <v>6059</v>
      </c>
      <c r="DH102" s="53">
        <v>5792</v>
      </c>
      <c r="DI102" s="52">
        <v>10.1</v>
      </c>
      <c r="DJ102" s="52">
        <v>18.8</v>
      </c>
      <c r="DK102" s="53">
        <v>8268</v>
      </c>
      <c r="DL102" s="141">
        <f t="shared" si="135"/>
        <v>0.37056695625805813</v>
      </c>
      <c r="DM102" s="142">
        <f t="shared" si="136"/>
        <v>1.5198064711218626</v>
      </c>
      <c r="DN102" s="142">
        <f t="shared" si="137"/>
        <v>5.9072173344862815</v>
      </c>
      <c r="DO102" s="118">
        <f t="shared" si="108"/>
        <v>0.98453622241438021</v>
      </c>
      <c r="DP102" s="143">
        <f t="shared" si="138"/>
        <v>29689.674323128049</v>
      </c>
      <c r="DQ102" s="144">
        <f t="shared" si="139"/>
        <v>0.75149889083651367</v>
      </c>
      <c r="DR102" s="145">
        <f t="shared" si="140"/>
        <v>25968.630895815502</v>
      </c>
      <c r="DS102" s="146">
        <f t="shared" si="141"/>
        <v>0.84760928961748627</v>
      </c>
      <c r="DT102" s="53">
        <v>3309</v>
      </c>
      <c r="DU102" s="74"/>
      <c r="DV102" s="157">
        <v>7.39</v>
      </c>
      <c r="DW102" s="153">
        <v>2560</v>
      </c>
      <c r="DX102" s="53"/>
      <c r="DY102" s="153">
        <v>6110</v>
      </c>
      <c r="DZ102" s="153">
        <v>6678</v>
      </c>
      <c r="EA102" s="152">
        <v>9.67</v>
      </c>
      <c r="EB102" s="128">
        <v>18.3</v>
      </c>
      <c r="EC102" s="53">
        <v>9867</v>
      </c>
      <c r="ED102" s="141">
        <f t="shared" si="170"/>
        <v>0.46462261646078007</v>
      </c>
      <c r="EE102" s="142">
        <f t="shared" si="142"/>
        <v>1.5188878815352069</v>
      </c>
      <c r="EF102" s="142">
        <f t="shared" si="181"/>
        <v>5.9107898880602079</v>
      </c>
      <c r="EG102" s="118">
        <f t="shared" si="109"/>
        <v>0.98513164801003461</v>
      </c>
      <c r="EH102" s="143">
        <f t="shared" si="171"/>
        <v>29707.629977390603</v>
      </c>
      <c r="EI102" s="144">
        <f t="shared" si="172"/>
        <v>0.71485305268555588</v>
      </c>
      <c r="EJ102" s="145">
        <f t="shared" si="173"/>
        <v>25984.336145828092</v>
      </c>
      <c r="EK102" s="146">
        <f t="shared" si="174"/>
        <v>0.82513661202185795</v>
      </c>
      <c r="EL102" s="64">
        <v>3309</v>
      </c>
      <c r="EM102" s="56"/>
      <c r="EN102" s="52">
        <v>7.38</v>
      </c>
      <c r="EO102" s="53">
        <v>2556</v>
      </c>
      <c r="EP102" s="134"/>
      <c r="EQ102" s="135">
        <v>6168</v>
      </c>
      <c r="ER102" s="53">
        <v>6214</v>
      </c>
      <c r="ES102" s="52">
        <v>9.51</v>
      </c>
      <c r="ET102" s="52">
        <v>17.5</v>
      </c>
      <c r="EU102" s="53">
        <v>9832</v>
      </c>
      <c r="EV102" s="141">
        <f t="shared" si="143"/>
        <v>0.46268614201645958</v>
      </c>
      <c r="EW102" s="142">
        <f t="shared" si="144"/>
        <v>1.5188878815352069</v>
      </c>
      <c r="EX102" s="142">
        <f t="shared" si="145"/>
        <v>5.9107898880602079</v>
      </c>
      <c r="EY102" s="118">
        <f t="shared" si="110"/>
        <v>0.98513164801003461</v>
      </c>
      <c r="EZ102" s="143">
        <f t="shared" si="146"/>
        <v>29707.629977390603</v>
      </c>
      <c r="FA102" s="144">
        <f t="shared" si="147"/>
        <v>0.71529859479073465</v>
      </c>
      <c r="FB102" s="145">
        <f t="shared" si="148"/>
        <v>25984.336145828092</v>
      </c>
      <c r="FC102" s="146">
        <f t="shared" si="149"/>
        <v>0.82540983606557372</v>
      </c>
      <c r="FD102" s="64">
        <v>3313</v>
      </c>
      <c r="FE102" s="56"/>
      <c r="FF102" s="52">
        <v>7.46</v>
      </c>
      <c r="FG102" s="53">
        <v>1996</v>
      </c>
      <c r="FH102" s="134"/>
      <c r="FI102" s="135">
        <v>6396</v>
      </c>
      <c r="FJ102" s="53">
        <v>5966</v>
      </c>
      <c r="FK102" s="52">
        <v>11</v>
      </c>
      <c r="FL102" s="52">
        <v>21.5</v>
      </c>
      <c r="FM102" s="53">
        <v>7772</v>
      </c>
      <c r="FN102" s="141">
        <f t="shared" si="150"/>
        <v>0.33600231102892419</v>
      </c>
      <c r="FO102" s="142">
        <f t="shared" si="151"/>
        <v>1.5170540295804407</v>
      </c>
      <c r="FP102" s="142">
        <f t="shared" si="152"/>
        <v>5.9179349952080589</v>
      </c>
      <c r="FQ102" s="118">
        <f t="shared" si="111"/>
        <v>0.98632249920134318</v>
      </c>
      <c r="FR102" s="143">
        <f t="shared" si="153"/>
        <v>29743.541285915704</v>
      </c>
      <c r="FS102" s="144">
        <f t="shared" si="154"/>
        <v>0.77767448951576934</v>
      </c>
      <c r="FT102" s="145">
        <f t="shared" si="155"/>
        <v>26015.746645853265</v>
      </c>
      <c r="FU102" s="146">
        <f t="shared" si="156"/>
        <v>0.86366120218579234</v>
      </c>
      <c r="FV102" s="64">
        <v>3313</v>
      </c>
      <c r="FW102" s="73"/>
      <c r="FX102" s="52">
        <v>7.41</v>
      </c>
      <c r="FY102" s="53">
        <v>2002</v>
      </c>
      <c r="FZ102" s="134"/>
      <c r="GA102" s="135">
        <v>6369</v>
      </c>
      <c r="GB102" s="53">
        <v>5736</v>
      </c>
      <c r="GC102" s="52">
        <v>10.9</v>
      </c>
      <c r="GD102" s="52">
        <v>19.399999999999999</v>
      </c>
      <c r="GE102" s="53">
        <v>6950</v>
      </c>
      <c r="GF102" s="141">
        <f t="shared" si="157"/>
        <v>0.30072370193990033</v>
      </c>
      <c r="GG102" s="142">
        <f t="shared" si="158"/>
        <v>1.5170540295804407</v>
      </c>
      <c r="GH102" s="142">
        <f t="shared" si="159"/>
        <v>5.9179349952080589</v>
      </c>
      <c r="GI102" s="118">
        <f t="shared" si="112"/>
        <v>0.98632249920134318</v>
      </c>
      <c r="GJ102" s="143">
        <f t="shared" si="160"/>
        <v>29743.541285915704</v>
      </c>
      <c r="GK102" s="144">
        <f t="shared" si="161"/>
        <v>0.77700617635800107</v>
      </c>
      <c r="GL102" s="145">
        <f t="shared" si="162"/>
        <v>26015.746645853265</v>
      </c>
      <c r="GM102" s="146">
        <f t="shared" si="163"/>
        <v>0.86325136612021858</v>
      </c>
      <c r="GN102" s="166">
        <v>2427</v>
      </c>
      <c r="GO102" s="97">
        <f t="shared" si="113"/>
        <v>2323.6980210483912</v>
      </c>
      <c r="GP102" s="53"/>
      <c r="GQ102" s="53"/>
      <c r="GR102" s="102">
        <f t="shared" si="114"/>
        <v>1</v>
      </c>
      <c r="GS102" s="53"/>
      <c r="GT102" s="102">
        <f t="shared" si="115"/>
        <v>1</v>
      </c>
      <c r="GU102" s="53"/>
      <c r="GV102" s="102"/>
      <c r="GW102" s="170"/>
      <c r="GX102" s="102"/>
      <c r="GY102" s="170"/>
      <c r="GZ102" s="102"/>
      <c r="HA102" s="102"/>
      <c r="HB102" s="102"/>
      <c r="HC102" s="102"/>
      <c r="HD102" s="102"/>
      <c r="HE102" s="177"/>
      <c r="HF102" s="178"/>
      <c r="HG102" s="102"/>
      <c r="HH102" s="177"/>
      <c r="HI102" s="64">
        <v>6108</v>
      </c>
      <c r="HJ102" s="53">
        <v>7068</v>
      </c>
      <c r="HK102" s="53">
        <v>6456</v>
      </c>
      <c r="HL102" s="77">
        <f t="shared" si="167"/>
        <v>480</v>
      </c>
      <c r="HM102" s="77">
        <f t="shared" si="164"/>
        <v>11368.32</v>
      </c>
      <c r="HN102" s="52"/>
      <c r="HO102" s="183"/>
      <c r="HP102" s="53">
        <v>1498</v>
      </c>
      <c r="HQ102" s="186"/>
      <c r="HR102" s="186"/>
      <c r="HS102" s="186"/>
      <c r="HT102" s="53">
        <v>2526</v>
      </c>
      <c r="HU102" s="153">
        <v>2758</v>
      </c>
      <c r="HV102" s="186"/>
      <c r="HW102" s="186"/>
      <c r="HX102" s="186"/>
      <c r="HY102" s="186"/>
      <c r="HZ102" s="189"/>
      <c r="IA102" s="128">
        <v>97</v>
      </c>
      <c r="IB102" s="190">
        <v>189</v>
      </c>
      <c r="IC102" s="191"/>
      <c r="ID102" s="191"/>
      <c r="IE102" s="192"/>
      <c r="IF102" s="192"/>
      <c r="IG102" s="192"/>
      <c r="IH102" s="97">
        <f t="shared" si="165"/>
        <v>27025.284</v>
      </c>
      <c r="II102" s="97">
        <f t="shared" si="168"/>
        <v>3058.8445146014205</v>
      </c>
      <c r="IJ102" s="202">
        <f t="shared" si="169"/>
        <v>1.7916330735465378</v>
      </c>
      <c r="IK102" s="202">
        <f t="shared" si="175"/>
        <v>1.7072940658247828</v>
      </c>
      <c r="IL102" s="202">
        <f t="shared" si="116"/>
        <v>0.90320283583610173</v>
      </c>
      <c r="IM102" s="203"/>
      <c r="IN102" s="204">
        <f t="shared" si="117"/>
        <v>0.92212608158220022</v>
      </c>
      <c r="IO102" s="186"/>
      <c r="IP102" s="186"/>
      <c r="IQ102" s="153">
        <v>950</v>
      </c>
      <c r="IR102" s="153"/>
      <c r="IS102" s="128"/>
      <c r="IT102" s="128"/>
      <c r="IU102" s="128"/>
      <c r="IV102" s="128"/>
      <c r="IW102" s="189"/>
      <c r="IX102" s="189">
        <v>0.26</v>
      </c>
      <c r="IY102" s="48"/>
      <c r="IZ102" s="52">
        <v>138</v>
      </c>
      <c r="JA102" s="128"/>
      <c r="JB102" s="128"/>
      <c r="JC102" s="128"/>
      <c r="JD102" s="97">
        <f t="shared" si="118"/>
        <v>2064.4470000000001</v>
      </c>
      <c r="JE102" s="210">
        <f t="shared" si="183"/>
        <v>1.0514457378895983</v>
      </c>
      <c r="JF102" s="210">
        <f t="shared" si="120"/>
        <v>0.17975250000000001</v>
      </c>
      <c r="JG102" s="210">
        <f t="shared" si="121"/>
        <v>5.5050002964602655E-2</v>
      </c>
      <c r="JH102" s="203"/>
      <c r="JI102" s="203">
        <f t="shared" si="122"/>
        <v>0.26984126984126988</v>
      </c>
      <c r="JJ102" s="212">
        <f t="shared" si="166"/>
        <v>2.469151880188833</v>
      </c>
      <c r="JK102" s="203">
        <f t="shared" si="123"/>
        <v>0.99057377049180328</v>
      </c>
      <c r="JL102" s="53">
        <v>12932</v>
      </c>
      <c r="JM102" s="213">
        <v>8.4700000000000006</v>
      </c>
      <c r="JN102" s="214">
        <v>109</v>
      </c>
      <c r="JO102" s="213">
        <v>1.29</v>
      </c>
      <c r="JP102" s="213">
        <v>3.67</v>
      </c>
      <c r="JQ102" s="213">
        <v>0.74</v>
      </c>
      <c r="JR102" s="214">
        <v>173</v>
      </c>
      <c r="JS102" s="213">
        <v>0.32</v>
      </c>
      <c r="JT102" s="222"/>
    </row>
    <row r="103" spans="1:280" s="25" customFormat="1" ht="15" customHeight="1">
      <c r="A103" s="50">
        <v>43520</v>
      </c>
      <c r="B103" s="57">
        <v>240</v>
      </c>
      <c r="C103" s="52">
        <v>240</v>
      </c>
      <c r="D103" s="58">
        <v>36040</v>
      </c>
      <c r="E103" s="59">
        <v>5.36</v>
      </c>
      <c r="F103" s="58">
        <v>657</v>
      </c>
      <c r="G103" s="60">
        <v>10.4</v>
      </c>
      <c r="H103" s="60">
        <v>12.6</v>
      </c>
      <c r="I103" s="66">
        <v>40.1</v>
      </c>
      <c r="J103" s="67"/>
      <c r="K103" s="58">
        <v>1757</v>
      </c>
      <c r="L103" s="59">
        <v>7.32</v>
      </c>
      <c r="M103" s="58">
        <v>7173</v>
      </c>
      <c r="N103" s="58">
        <v>3273</v>
      </c>
      <c r="O103" s="68">
        <v>2.72</v>
      </c>
      <c r="P103" s="68">
        <v>1.34</v>
      </c>
      <c r="Q103" s="75">
        <v>56.8</v>
      </c>
      <c r="R103" s="76">
        <v>59.5</v>
      </c>
      <c r="S103" s="67">
        <v>7234</v>
      </c>
      <c r="T103" s="58">
        <v>6634</v>
      </c>
      <c r="U103" s="60">
        <v>2.73</v>
      </c>
      <c r="V103" s="60"/>
      <c r="W103" s="60">
        <v>11.5</v>
      </c>
      <c r="X103" s="60">
        <v>10</v>
      </c>
      <c r="Y103" s="58">
        <v>219</v>
      </c>
      <c r="Z103" s="58">
        <v>24351</v>
      </c>
      <c r="AA103" s="60">
        <v>2.59</v>
      </c>
      <c r="AB103" s="60"/>
      <c r="AC103" s="58">
        <f t="shared" si="124"/>
        <v>7453</v>
      </c>
      <c r="AD103" s="60"/>
      <c r="AE103" s="60"/>
      <c r="AF103" s="60"/>
      <c r="AG103" s="60"/>
      <c r="AH103" s="66"/>
      <c r="AI103" s="80"/>
      <c r="AJ103" s="60"/>
      <c r="AK103" s="60"/>
      <c r="AL103" s="59">
        <v>8.98</v>
      </c>
      <c r="AM103" s="58">
        <v>142894</v>
      </c>
      <c r="AN103" s="60">
        <v>2.98</v>
      </c>
      <c r="AO103" s="60">
        <v>0.12</v>
      </c>
      <c r="AP103" s="58">
        <v>2022</v>
      </c>
      <c r="AQ103" s="88"/>
      <c r="AR103" s="86">
        <f t="shared" si="125"/>
        <v>12597</v>
      </c>
      <c r="AS103" s="58"/>
      <c r="AT103" s="89">
        <v>12597</v>
      </c>
      <c r="AU103" s="58">
        <f t="shared" si="182"/>
        <v>12273</v>
      </c>
      <c r="AV103" s="58">
        <v>26</v>
      </c>
      <c r="AW103" s="58">
        <v>240</v>
      </c>
      <c r="AX103" s="58">
        <v>25</v>
      </c>
      <c r="AY103" s="98">
        <v>33</v>
      </c>
      <c r="AZ103" s="96">
        <v>4.93</v>
      </c>
      <c r="BA103" s="53">
        <v>4478</v>
      </c>
      <c r="BB103" s="52">
        <v>62</v>
      </c>
      <c r="BC103" s="58">
        <v>13434</v>
      </c>
      <c r="BD103" s="97">
        <f t="shared" si="94"/>
        <v>10324.416839999998</v>
      </c>
      <c r="BE103" s="102">
        <f t="shared" si="95"/>
        <v>0.7685288700312638</v>
      </c>
      <c r="BF103" s="58">
        <v>6445</v>
      </c>
      <c r="BG103" s="97">
        <f t="shared" si="96"/>
        <v>6876.8149999999996</v>
      </c>
      <c r="BH103" s="102">
        <f t="shared" si="97"/>
        <v>0.51189630787553964</v>
      </c>
      <c r="BI103" s="58">
        <v>346</v>
      </c>
      <c r="BJ103" s="97">
        <f t="shared" si="98"/>
        <v>680.58199999999999</v>
      </c>
      <c r="BK103" s="102">
        <f t="shared" si="99"/>
        <v>5.0661158255173443E-2</v>
      </c>
      <c r="BL103" s="103">
        <v>1210</v>
      </c>
      <c r="BM103" s="97">
        <f t="shared" si="100"/>
        <v>1748.45</v>
      </c>
      <c r="BN103" s="102">
        <f t="shared" si="101"/>
        <v>0.13015110912609795</v>
      </c>
      <c r="BO103" s="58">
        <v>487</v>
      </c>
      <c r="BP103" s="97">
        <f t="shared" si="102"/>
        <v>1002.2459999999999</v>
      </c>
      <c r="BQ103" s="102">
        <f t="shared" si="103"/>
        <v>7.4605180884323344E-2</v>
      </c>
      <c r="BR103" s="58">
        <v>9.81</v>
      </c>
      <c r="BS103" s="105">
        <f t="shared" si="104"/>
        <v>16.323840000000001</v>
      </c>
      <c r="BT103" s="102">
        <f t="shared" si="105"/>
        <v>7.3023671281822241E-4</v>
      </c>
      <c r="BU103" s="60">
        <v>5.41</v>
      </c>
      <c r="BV103" s="59">
        <v>5.66</v>
      </c>
      <c r="BW103" s="66">
        <v>133</v>
      </c>
      <c r="BX103" s="117">
        <f t="shared" si="126"/>
        <v>164875.48199999999</v>
      </c>
      <c r="BY103" s="118">
        <f t="shared" si="127"/>
        <v>1.0991698799999998</v>
      </c>
      <c r="BZ103" s="121">
        <v>59</v>
      </c>
      <c r="CA103" s="57"/>
      <c r="CB103" s="60">
        <v>5.89</v>
      </c>
      <c r="CC103" s="129">
        <v>8260</v>
      </c>
      <c r="CD103" s="77">
        <f t="shared" si="128"/>
        <v>8818.4019111046764</v>
      </c>
      <c r="CE103" s="77">
        <f t="shared" si="106"/>
        <v>20721</v>
      </c>
      <c r="CF103" s="77">
        <f t="shared" si="129"/>
        <v>12273</v>
      </c>
      <c r="CG103" s="77">
        <f t="shared" si="130"/>
        <v>511.375</v>
      </c>
      <c r="CH103" s="77">
        <f t="shared" si="107"/>
        <v>8448</v>
      </c>
      <c r="CI103" s="130">
        <f t="shared" si="131"/>
        <v>352</v>
      </c>
      <c r="CJ103" s="67">
        <v>3499</v>
      </c>
      <c r="CK103" s="136"/>
      <c r="CL103" s="60">
        <v>7.38</v>
      </c>
      <c r="CM103" s="58">
        <v>2297</v>
      </c>
      <c r="CN103" s="137"/>
      <c r="CO103" s="138">
        <v>4392</v>
      </c>
      <c r="CP103" s="58">
        <v>5502</v>
      </c>
      <c r="CQ103" s="60">
        <v>8.91</v>
      </c>
      <c r="CR103" s="60">
        <v>22.2</v>
      </c>
      <c r="CS103" s="58">
        <v>5600</v>
      </c>
      <c r="CT103" s="141">
        <f t="shared" si="176"/>
        <v>0.24541613832778031</v>
      </c>
      <c r="CU103" s="142">
        <f t="shared" si="132"/>
        <v>1.4364104029722777</v>
      </c>
      <c r="CV103" s="142">
        <f t="shared" si="133"/>
        <v>6.1391938493743057</v>
      </c>
      <c r="CW103" s="118">
        <f t="shared" si="134"/>
        <v>1.0231989748957175</v>
      </c>
      <c r="CX103" s="143">
        <f t="shared" si="177"/>
        <v>30855.588286955262</v>
      </c>
      <c r="CY103" s="144">
        <f t="shared" si="178"/>
        <v>0.73952196518651803</v>
      </c>
      <c r="CZ103" s="145">
        <f t="shared" si="179"/>
        <v>27841.287173302448</v>
      </c>
      <c r="DA103" s="146">
        <f t="shared" si="180"/>
        <v>0.8290159297305344</v>
      </c>
      <c r="DB103" s="67">
        <v>3499</v>
      </c>
      <c r="DC103" s="75"/>
      <c r="DD103" s="59">
        <v>7.36</v>
      </c>
      <c r="DE103" s="58">
        <v>2286</v>
      </c>
      <c r="DF103" s="58"/>
      <c r="DG103" s="58">
        <v>4431</v>
      </c>
      <c r="DH103" s="58">
        <v>5388</v>
      </c>
      <c r="DI103" s="60">
        <v>9.67</v>
      </c>
      <c r="DJ103" s="60">
        <v>26.4</v>
      </c>
      <c r="DK103" s="58">
        <v>6959</v>
      </c>
      <c r="DL103" s="141">
        <f t="shared" si="135"/>
        <v>0.30445982738644184</v>
      </c>
      <c r="DM103" s="142">
        <f t="shared" si="136"/>
        <v>1.4364104029722777</v>
      </c>
      <c r="DN103" s="142">
        <f t="shared" si="137"/>
        <v>6.1391938493743057</v>
      </c>
      <c r="DO103" s="118">
        <f t="shared" si="108"/>
        <v>1.0231989748957175</v>
      </c>
      <c r="DP103" s="143">
        <f t="shared" si="138"/>
        <v>30855.588286955262</v>
      </c>
      <c r="DQ103" s="144">
        <f t="shared" si="139"/>
        <v>0.74076935673329569</v>
      </c>
      <c r="DR103" s="145">
        <f t="shared" si="140"/>
        <v>27841.287173302448</v>
      </c>
      <c r="DS103" s="146">
        <f t="shared" si="141"/>
        <v>0.82983474765520326</v>
      </c>
      <c r="DT103" s="58">
        <v>3498</v>
      </c>
      <c r="DU103" s="75"/>
      <c r="DV103" s="59">
        <v>7.46</v>
      </c>
      <c r="DW103" s="58">
        <v>2342</v>
      </c>
      <c r="DX103" s="58"/>
      <c r="DY103" s="58">
        <v>3921</v>
      </c>
      <c r="DZ103" s="58">
        <v>4618</v>
      </c>
      <c r="EA103" s="75">
        <v>10.7</v>
      </c>
      <c r="EB103" s="60">
        <v>24.8</v>
      </c>
      <c r="EC103" s="58">
        <v>9088</v>
      </c>
      <c r="ED103" s="141">
        <f t="shared" si="170"/>
        <v>0.4011573197092006</v>
      </c>
      <c r="EE103" s="142">
        <f t="shared" si="142"/>
        <v>1.4368210405946256</v>
      </c>
      <c r="EF103" s="142">
        <f t="shared" si="181"/>
        <v>6.1374392926868602</v>
      </c>
      <c r="EG103" s="118">
        <f t="shared" si="109"/>
        <v>1.0229065487811433</v>
      </c>
      <c r="EH103" s="143">
        <f t="shared" si="171"/>
        <v>30846.769885044159</v>
      </c>
      <c r="EI103" s="144">
        <f t="shared" si="172"/>
        <v>0.73441899976788205</v>
      </c>
      <c r="EJ103" s="145">
        <f t="shared" si="173"/>
        <v>27833.330246416677</v>
      </c>
      <c r="EK103" s="146">
        <f t="shared" si="174"/>
        <v>0.82566622003870771</v>
      </c>
      <c r="EL103" s="67">
        <v>3498</v>
      </c>
      <c r="EM103" s="136"/>
      <c r="EN103" s="60">
        <v>7.86</v>
      </c>
      <c r="EO103" s="58">
        <v>2852</v>
      </c>
      <c r="EP103" s="137"/>
      <c r="EQ103" s="138">
        <v>3667</v>
      </c>
      <c r="ER103" s="58">
        <v>5074</v>
      </c>
      <c r="ES103" s="60">
        <v>11.1</v>
      </c>
      <c r="ET103" s="60">
        <v>22.9</v>
      </c>
      <c r="EU103" s="58">
        <v>8756</v>
      </c>
      <c r="EV103" s="141">
        <f t="shared" si="143"/>
        <v>0.41954006642247715</v>
      </c>
      <c r="EW103" s="142">
        <f t="shared" si="144"/>
        <v>1.4368210405946256</v>
      </c>
      <c r="EX103" s="142">
        <f t="shared" si="145"/>
        <v>6.1374392926868602</v>
      </c>
      <c r="EY103" s="118">
        <f t="shared" si="110"/>
        <v>1.0229065487811433</v>
      </c>
      <c r="EZ103" s="143">
        <f t="shared" si="146"/>
        <v>30846.769885044159</v>
      </c>
      <c r="FA103" s="144">
        <f t="shared" si="147"/>
        <v>0.67658539169000842</v>
      </c>
      <c r="FB103" s="145">
        <f t="shared" si="148"/>
        <v>27833.330246416677</v>
      </c>
      <c r="FC103" s="146">
        <f t="shared" si="149"/>
        <v>0.78770284353133846</v>
      </c>
      <c r="FD103" s="67">
        <v>3364</v>
      </c>
      <c r="FE103" s="136"/>
      <c r="FF103" s="60">
        <v>7.69</v>
      </c>
      <c r="FG103" s="58">
        <v>2355</v>
      </c>
      <c r="FH103" s="137"/>
      <c r="FI103" s="138">
        <v>4231</v>
      </c>
      <c r="FJ103" s="58">
        <v>7104</v>
      </c>
      <c r="FK103" s="60">
        <v>13</v>
      </c>
      <c r="FL103" s="60">
        <v>27.2</v>
      </c>
      <c r="FM103" s="58">
        <v>6576</v>
      </c>
      <c r="FN103" s="141">
        <f t="shared" si="150"/>
        <v>0.30244377844458892</v>
      </c>
      <c r="FO103" s="142">
        <f t="shared" si="151"/>
        <v>1.4940546967895363</v>
      </c>
      <c r="FP103" s="142">
        <f t="shared" si="152"/>
        <v>5.9023286965690671</v>
      </c>
      <c r="FQ103" s="118">
        <f t="shared" si="111"/>
        <v>0.98372144942817785</v>
      </c>
      <c r="FR103" s="143">
        <f t="shared" si="153"/>
        <v>29665.104028956132</v>
      </c>
      <c r="FS103" s="144">
        <f t="shared" si="154"/>
        <v>0.73294480975805398</v>
      </c>
      <c r="FT103" s="145">
        <f t="shared" si="155"/>
        <v>26767.10204372376</v>
      </c>
      <c r="FU103" s="146">
        <f t="shared" si="156"/>
        <v>0.82469852612773553</v>
      </c>
      <c r="FV103" s="67">
        <v>3363</v>
      </c>
      <c r="FW103" s="160"/>
      <c r="FX103" s="60">
        <v>7.64</v>
      </c>
      <c r="FY103" s="58">
        <v>2866</v>
      </c>
      <c r="FZ103" s="137"/>
      <c r="GA103" s="138">
        <v>4294</v>
      </c>
      <c r="GB103" s="58">
        <v>5622</v>
      </c>
      <c r="GC103" s="60">
        <v>12.9</v>
      </c>
      <c r="GD103" s="60">
        <v>28.3</v>
      </c>
      <c r="GE103" s="58">
        <v>5427</v>
      </c>
      <c r="GF103" s="141">
        <f t="shared" si="157"/>
        <v>0.27110698475440104</v>
      </c>
      <c r="GG103" s="142">
        <f t="shared" si="158"/>
        <v>1.4944989592625633</v>
      </c>
      <c r="GH103" s="142">
        <f t="shared" si="159"/>
        <v>5.9005741398816216</v>
      </c>
      <c r="GI103" s="118">
        <f t="shared" si="112"/>
        <v>0.9834290233136036</v>
      </c>
      <c r="GJ103" s="143">
        <f t="shared" si="160"/>
        <v>29656.285627045028</v>
      </c>
      <c r="GK103" s="144">
        <f t="shared" si="161"/>
        <v>0.67499780244865504</v>
      </c>
      <c r="GL103" s="145">
        <f t="shared" si="162"/>
        <v>26759.145116837994</v>
      </c>
      <c r="GM103" s="146">
        <f t="shared" si="163"/>
        <v>0.78666071162721452</v>
      </c>
      <c r="GN103" s="167">
        <v>2113</v>
      </c>
      <c r="GO103" s="97">
        <f t="shared" si="113"/>
        <v>2498.1954056271416</v>
      </c>
      <c r="GP103" s="58"/>
      <c r="GQ103" s="58"/>
      <c r="GR103" s="102">
        <f t="shared" si="114"/>
        <v>1</v>
      </c>
      <c r="GS103" s="58"/>
      <c r="GT103" s="102">
        <f t="shared" si="115"/>
        <v>1</v>
      </c>
      <c r="GU103" s="58"/>
      <c r="GV103" s="102"/>
      <c r="GW103" s="170"/>
      <c r="GX103" s="102"/>
      <c r="GY103" s="170"/>
      <c r="GZ103" s="102"/>
      <c r="HA103" s="102"/>
      <c r="HB103" s="102"/>
      <c r="HC103" s="102"/>
      <c r="HD103" s="102"/>
      <c r="HE103" s="177"/>
      <c r="HF103" s="178"/>
      <c r="HG103" s="102"/>
      <c r="HH103" s="177"/>
      <c r="HI103" s="67">
        <v>5388</v>
      </c>
      <c r="HJ103" s="58">
        <v>5556</v>
      </c>
      <c r="HK103" s="58">
        <v>5138</v>
      </c>
      <c r="HL103" s="77">
        <f t="shared" si="167"/>
        <v>531</v>
      </c>
      <c r="HM103" s="77">
        <f t="shared" si="164"/>
        <v>12558.894</v>
      </c>
      <c r="HN103" s="60"/>
      <c r="HO103" s="60"/>
      <c r="HP103" s="58">
        <v>1585</v>
      </c>
      <c r="HQ103" s="136"/>
      <c r="HR103" s="136"/>
      <c r="HS103" s="136"/>
      <c r="HT103" s="58">
        <v>3008</v>
      </c>
      <c r="HU103" s="58">
        <v>3042</v>
      </c>
      <c r="HV103" s="136"/>
      <c r="HW103" s="136"/>
      <c r="HX103" s="136"/>
      <c r="HY103" s="136"/>
      <c r="HZ103" s="193">
        <v>97</v>
      </c>
      <c r="IA103" s="60"/>
      <c r="IB103" s="194">
        <v>157</v>
      </c>
      <c r="IC103" s="195"/>
      <c r="ID103" s="195">
        <v>829</v>
      </c>
      <c r="IE103" s="196">
        <v>0.16</v>
      </c>
      <c r="IF103" s="196">
        <v>0.54</v>
      </c>
      <c r="IG103" s="196">
        <v>0.91</v>
      </c>
      <c r="IH103" s="97">
        <f t="shared" si="165"/>
        <v>27217.805999999997</v>
      </c>
      <c r="II103" s="97">
        <f t="shared" si="168"/>
        <v>2742.785501261757</v>
      </c>
      <c r="IJ103" s="202">
        <f t="shared" si="169"/>
        <v>1.5579964166082418</v>
      </c>
      <c r="IK103" s="202">
        <f t="shared" si="175"/>
        <v>1.7604568739848587</v>
      </c>
      <c r="IL103" s="202">
        <f t="shared" si="116"/>
        <v>0.66493241703975781</v>
      </c>
      <c r="IM103" s="205"/>
      <c r="IN103" s="204">
        <f t="shared" si="117"/>
        <v>0.92569805963085661</v>
      </c>
      <c r="IO103" s="136"/>
      <c r="IP103" s="136"/>
      <c r="IQ103" s="58">
        <v>1112</v>
      </c>
      <c r="IR103" s="58"/>
      <c r="IS103" s="60"/>
      <c r="IT103" s="60"/>
      <c r="IU103" s="60"/>
      <c r="IV103" s="60"/>
      <c r="IW103" s="193">
        <v>0.19</v>
      </c>
      <c r="IX103" s="193"/>
      <c r="IY103" s="59"/>
      <c r="IZ103" s="60">
        <v>168</v>
      </c>
      <c r="JA103" s="60">
        <v>4.57</v>
      </c>
      <c r="JB103" s="60">
        <v>0.32</v>
      </c>
      <c r="JC103" s="60">
        <v>159</v>
      </c>
      <c r="JD103" s="97">
        <f t="shared" si="118"/>
        <v>1977.729</v>
      </c>
      <c r="JE103" s="211">
        <f t="shared" si="183"/>
        <v>0.91257231320785459</v>
      </c>
      <c r="JF103" s="210">
        <f t="shared" si="120"/>
        <v>0.17204116071428571</v>
      </c>
      <c r="JG103" s="211">
        <f t="shared" si="121"/>
        <v>-1.0153231606843588E-2</v>
      </c>
      <c r="JH103" s="205"/>
      <c r="JI103" s="205">
        <f t="shared" si="122"/>
        <v>-7.0063694267515908E-2</v>
      </c>
      <c r="JJ103" s="215">
        <f t="shared" si="166"/>
        <v>2.469151880188833</v>
      </c>
      <c r="JK103" s="205">
        <f t="shared" si="123"/>
        <v>0.98749441715051367</v>
      </c>
      <c r="JL103" s="58">
        <v>15207</v>
      </c>
      <c r="JM103" s="216">
        <v>8.5500000000000007</v>
      </c>
      <c r="JN103" s="217">
        <v>59</v>
      </c>
      <c r="JO103" s="216">
        <v>0.4</v>
      </c>
      <c r="JP103" s="216">
        <v>4.2699999999999996</v>
      </c>
      <c r="JQ103" s="216">
        <v>0.75</v>
      </c>
      <c r="JR103" s="217">
        <v>176</v>
      </c>
      <c r="JS103" s="216">
        <v>0.39</v>
      </c>
      <c r="JT103" s="223"/>
    </row>
    <row r="104" spans="1:280" s="25" customFormat="1" ht="15" customHeight="1">
      <c r="A104" s="50">
        <v>43521</v>
      </c>
      <c r="B104" s="51">
        <v>240</v>
      </c>
      <c r="C104" s="52">
        <v>240</v>
      </c>
      <c r="D104" s="53">
        <v>36122</v>
      </c>
      <c r="E104" s="48"/>
      <c r="F104" s="53"/>
      <c r="G104" s="52"/>
      <c r="H104" s="52"/>
      <c r="I104" s="61">
        <v>39.700000000000003</v>
      </c>
      <c r="J104" s="64"/>
      <c r="K104" s="53">
        <v>1107</v>
      </c>
      <c r="L104" s="48">
        <v>5.77</v>
      </c>
      <c r="M104" s="53">
        <v>16045</v>
      </c>
      <c r="N104" s="53">
        <v>5751</v>
      </c>
      <c r="O104" s="65">
        <v>5.19</v>
      </c>
      <c r="P104" s="65">
        <v>3.95</v>
      </c>
      <c r="Q104" s="74">
        <v>56.4</v>
      </c>
      <c r="R104" s="70">
        <v>64.099999999999994</v>
      </c>
      <c r="S104" s="64">
        <v>8520</v>
      </c>
      <c r="T104" s="53">
        <v>5297</v>
      </c>
      <c r="U104" s="52">
        <v>2.67</v>
      </c>
      <c r="V104" s="52"/>
      <c r="W104" s="52">
        <v>11.6</v>
      </c>
      <c r="X104" s="52">
        <v>10.6</v>
      </c>
      <c r="Y104" s="53">
        <v>36</v>
      </c>
      <c r="Z104" s="53">
        <v>16831</v>
      </c>
      <c r="AA104" s="52">
        <v>2.46</v>
      </c>
      <c r="AB104" s="52"/>
      <c r="AC104" s="77">
        <f t="shared" si="124"/>
        <v>8556</v>
      </c>
      <c r="AD104" s="52"/>
      <c r="AE104" s="52"/>
      <c r="AF104" s="52"/>
      <c r="AG104" s="52"/>
      <c r="AH104" s="61"/>
      <c r="AI104" s="79"/>
      <c r="AJ104" s="52"/>
      <c r="AK104" s="52"/>
      <c r="AL104" s="48">
        <v>8.94</v>
      </c>
      <c r="AM104" s="53">
        <v>140159</v>
      </c>
      <c r="AN104" s="52">
        <v>5.48</v>
      </c>
      <c r="AO104" s="52">
        <v>0.43</v>
      </c>
      <c r="AP104" s="53">
        <v>2255</v>
      </c>
      <c r="AQ104" s="83"/>
      <c r="AR104" s="86">
        <f t="shared" si="125"/>
        <v>14114</v>
      </c>
      <c r="AS104" s="53"/>
      <c r="AT104" s="87">
        <v>14114</v>
      </c>
      <c r="AU104" s="53">
        <f t="shared" si="182"/>
        <v>13874</v>
      </c>
      <c r="AV104" s="53">
        <v>0</v>
      </c>
      <c r="AW104" s="53">
        <v>240</v>
      </c>
      <c r="AX104" s="53">
        <v>0</v>
      </c>
      <c r="AY104" s="95">
        <v>0</v>
      </c>
      <c r="AZ104" s="96">
        <v>4.93</v>
      </c>
      <c r="BA104" s="53">
        <v>4478</v>
      </c>
      <c r="BB104" s="52">
        <v>62</v>
      </c>
      <c r="BC104" s="53">
        <v>11149</v>
      </c>
      <c r="BD104" s="97">
        <f t="shared" si="94"/>
        <v>9049.9889999999996</v>
      </c>
      <c r="BE104" s="102">
        <f t="shared" si="95"/>
        <v>0.81173100726522551</v>
      </c>
      <c r="BF104" s="53">
        <v>5440</v>
      </c>
      <c r="BG104" s="97">
        <f t="shared" si="96"/>
        <v>5804.48</v>
      </c>
      <c r="BH104" s="102">
        <f t="shared" si="97"/>
        <v>0.52062785900080721</v>
      </c>
      <c r="BI104" s="53">
        <v>289</v>
      </c>
      <c r="BJ104" s="97">
        <f t="shared" si="98"/>
        <v>568.46300000000008</v>
      </c>
      <c r="BK104" s="102">
        <f t="shared" si="99"/>
        <v>5.0987801596555755E-2</v>
      </c>
      <c r="BL104" s="103">
        <v>1100</v>
      </c>
      <c r="BM104" s="97">
        <f t="shared" si="100"/>
        <v>1589.5</v>
      </c>
      <c r="BN104" s="102">
        <f t="shared" si="101"/>
        <v>0.14256884025473138</v>
      </c>
      <c r="BO104" s="53">
        <v>505</v>
      </c>
      <c r="BP104" s="97">
        <f t="shared" si="102"/>
        <v>1039.29</v>
      </c>
      <c r="BQ104" s="102">
        <f t="shared" si="103"/>
        <v>9.3218225849851996E-2</v>
      </c>
      <c r="BR104" s="53">
        <v>29</v>
      </c>
      <c r="BS104" s="105">
        <f t="shared" si="104"/>
        <v>48.256</v>
      </c>
      <c r="BT104" s="102">
        <f t="shared" si="105"/>
        <v>2.601130146201453E-3</v>
      </c>
      <c r="BU104" s="52">
        <v>8.0299999999999994</v>
      </c>
      <c r="BV104" s="48">
        <v>8.39</v>
      </c>
      <c r="BW104" s="61">
        <v>126</v>
      </c>
      <c r="BX104" s="117">
        <f t="shared" si="126"/>
        <v>154681.226</v>
      </c>
      <c r="BY104" s="118">
        <f t="shared" si="127"/>
        <v>1.0312081733333334</v>
      </c>
      <c r="BZ104" s="120">
        <v>49.1</v>
      </c>
      <c r="CA104" s="51"/>
      <c r="CB104" s="52">
        <v>5.82</v>
      </c>
      <c r="CC104" s="129">
        <v>7985</v>
      </c>
      <c r="CD104" s="77">
        <f t="shared" si="128"/>
        <v>7462.5530580240456</v>
      </c>
      <c r="CE104" s="77">
        <f t="shared" si="106"/>
        <v>22956</v>
      </c>
      <c r="CF104" s="77">
        <f t="shared" si="129"/>
        <v>13874</v>
      </c>
      <c r="CG104" s="77">
        <f t="shared" si="130"/>
        <v>578.08333333333337</v>
      </c>
      <c r="CH104" s="77">
        <f t="shared" si="107"/>
        <v>9082</v>
      </c>
      <c r="CI104" s="130">
        <f t="shared" si="131"/>
        <v>378.41666666666669</v>
      </c>
      <c r="CJ104" s="64">
        <v>3831</v>
      </c>
      <c r="CK104" s="56"/>
      <c r="CL104" s="52">
        <v>7.52</v>
      </c>
      <c r="CM104" s="53">
        <v>2170</v>
      </c>
      <c r="CN104" s="134"/>
      <c r="CO104" s="135">
        <v>4232</v>
      </c>
      <c r="CP104" s="53">
        <v>5574</v>
      </c>
      <c r="CQ104" s="52">
        <v>8.74</v>
      </c>
      <c r="CR104" s="52">
        <v>25.8</v>
      </c>
      <c r="CS104" s="53">
        <v>5026</v>
      </c>
      <c r="CT104" s="141">
        <f t="shared" si="176"/>
        <v>0.24788206861186043</v>
      </c>
      <c r="CU104" s="142">
        <f t="shared" si="132"/>
        <v>1.3119290002610284</v>
      </c>
      <c r="CV104" s="142">
        <f t="shared" si="133"/>
        <v>5.6882293603840273</v>
      </c>
      <c r="CW104" s="118">
        <f t="shared" si="134"/>
        <v>0.94803822673067117</v>
      </c>
      <c r="CX104" s="143">
        <f t="shared" si="177"/>
        <v>28589.040765290119</v>
      </c>
      <c r="CY104" s="144">
        <f t="shared" si="178"/>
        <v>0.7092147977873704</v>
      </c>
      <c r="CZ104" s="145">
        <f t="shared" si="179"/>
        <v>25813.895138787244</v>
      </c>
      <c r="DA104" s="146">
        <f t="shared" si="180"/>
        <v>0.80536370974975335</v>
      </c>
      <c r="DB104" s="64">
        <v>3838</v>
      </c>
      <c r="DC104" s="152"/>
      <c r="DD104" s="48">
        <v>7.49</v>
      </c>
      <c r="DE104" s="53">
        <v>1820</v>
      </c>
      <c r="DF104" s="153"/>
      <c r="DG104" s="53">
        <v>4210</v>
      </c>
      <c r="DH104" s="53">
        <v>6172</v>
      </c>
      <c r="DI104" s="52">
        <v>9.7100000000000009</v>
      </c>
      <c r="DJ104" s="52">
        <v>25.9</v>
      </c>
      <c r="DK104" s="53">
        <v>6356</v>
      </c>
      <c r="DL104" s="141">
        <f t="shared" si="135"/>
        <v>0.29349672979855956</v>
      </c>
      <c r="DM104" s="142">
        <f t="shared" si="136"/>
        <v>1.3095362167795728</v>
      </c>
      <c r="DN104" s="142">
        <f t="shared" si="137"/>
        <v>5.698622888319993</v>
      </c>
      <c r="DO104" s="118">
        <f t="shared" si="108"/>
        <v>0.94977048138666553</v>
      </c>
      <c r="DP104" s="143">
        <f t="shared" si="138"/>
        <v>28641.278636696286</v>
      </c>
      <c r="DQ104" s="144">
        <f t="shared" si="139"/>
        <v>0.75611563685392347</v>
      </c>
      <c r="DR104" s="145">
        <f t="shared" si="140"/>
        <v>25861.062266422723</v>
      </c>
      <c r="DS104" s="146">
        <f t="shared" si="141"/>
        <v>0.83675665979011571</v>
      </c>
      <c r="DT104" s="53">
        <v>3835</v>
      </c>
      <c r="DU104" s="74"/>
      <c r="DV104" s="157">
        <v>7.49</v>
      </c>
      <c r="DW104" s="153">
        <v>2141</v>
      </c>
      <c r="DX104" s="53"/>
      <c r="DY104" s="153">
        <v>4164</v>
      </c>
      <c r="DZ104" s="153">
        <v>4482</v>
      </c>
      <c r="EA104" s="152">
        <v>9.36</v>
      </c>
      <c r="EB104" s="128">
        <v>25.8</v>
      </c>
      <c r="EC104" s="53">
        <v>8042</v>
      </c>
      <c r="ED104" s="141">
        <f t="shared" si="170"/>
        <v>0.39405814071871825</v>
      </c>
      <c r="EE104" s="142">
        <f t="shared" si="142"/>
        <v>1.3105606258148632</v>
      </c>
      <c r="EF104" s="142">
        <f t="shared" si="181"/>
        <v>5.6941685192045792</v>
      </c>
      <c r="EG104" s="118">
        <f t="shared" si="109"/>
        <v>0.94902808653409654</v>
      </c>
      <c r="EH104" s="143">
        <f t="shared" si="171"/>
        <v>28618.890977522216</v>
      </c>
      <c r="EI104" s="144">
        <f t="shared" si="172"/>
        <v>0.71310086731002764</v>
      </c>
      <c r="EJ104" s="145">
        <f t="shared" si="173"/>
        <v>25840.847783150373</v>
      </c>
      <c r="EK104" s="146">
        <f t="shared" si="174"/>
        <v>0.8079648398959548</v>
      </c>
      <c r="EL104" s="64">
        <v>3835</v>
      </c>
      <c r="EM104" s="56"/>
      <c r="EN104" s="52">
        <v>7.47</v>
      </c>
      <c r="EO104" s="53">
        <v>1858</v>
      </c>
      <c r="EP104" s="134"/>
      <c r="EQ104" s="135">
        <v>4198</v>
      </c>
      <c r="ER104" s="53">
        <v>5824</v>
      </c>
      <c r="ES104" s="52">
        <v>9.14</v>
      </c>
      <c r="ET104" s="52">
        <v>22.6</v>
      </c>
      <c r="EU104" s="53">
        <v>7463</v>
      </c>
      <c r="EV104" s="141">
        <f t="shared" si="143"/>
        <v>0.3472218833348793</v>
      </c>
      <c r="EW104" s="142">
        <f t="shared" si="144"/>
        <v>1.3105606258148632</v>
      </c>
      <c r="EX104" s="142">
        <f t="shared" si="145"/>
        <v>5.6941685192045792</v>
      </c>
      <c r="EY104" s="118">
        <f t="shared" si="110"/>
        <v>0.94902808653409654</v>
      </c>
      <c r="EZ104" s="143">
        <f t="shared" si="146"/>
        <v>28618.890977522216</v>
      </c>
      <c r="FA104" s="144">
        <f t="shared" si="147"/>
        <v>0.7510235457552692</v>
      </c>
      <c r="FB104" s="145">
        <f t="shared" si="148"/>
        <v>25840.847783150373</v>
      </c>
      <c r="FC104" s="146">
        <f t="shared" si="149"/>
        <v>0.83334828235716207</v>
      </c>
      <c r="FD104" s="64">
        <v>3808</v>
      </c>
      <c r="FE104" s="56"/>
      <c r="FF104" s="52">
        <v>7.46</v>
      </c>
      <c r="FG104" s="53">
        <v>1694</v>
      </c>
      <c r="FH104" s="134"/>
      <c r="FI104" s="135">
        <v>4276</v>
      </c>
      <c r="FJ104" s="53">
        <v>5874</v>
      </c>
      <c r="FK104" s="52">
        <v>10.4</v>
      </c>
      <c r="FL104" s="52">
        <v>27.1</v>
      </c>
      <c r="FM104" s="53">
        <v>6455</v>
      </c>
      <c r="FN104" s="141">
        <f t="shared" si="150"/>
        <v>0.29385454708795389</v>
      </c>
      <c r="FO104" s="142">
        <f t="shared" si="151"/>
        <v>1.3198529411764706</v>
      </c>
      <c r="FP104" s="142">
        <f t="shared" si="152"/>
        <v>5.6540791971658511</v>
      </c>
      <c r="FQ104" s="118">
        <f t="shared" si="111"/>
        <v>0.94234653286097514</v>
      </c>
      <c r="FR104" s="143">
        <f t="shared" si="153"/>
        <v>28417.402044955568</v>
      </c>
      <c r="FS104" s="144">
        <f t="shared" si="154"/>
        <v>0.77299993891788266</v>
      </c>
      <c r="FT104" s="145">
        <f t="shared" si="155"/>
        <v>25658.917433699247</v>
      </c>
      <c r="FU104" s="146">
        <f t="shared" si="156"/>
        <v>0.84805812180464613</v>
      </c>
      <c r="FV104" s="64">
        <v>3809</v>
      </c>
      <c r="FW104" s="73"/>
      <c r="FX104" s="52">
        <v>7.53</v>
      </c>
      <c r="FY104" s="53">
        <v>1771</v>
      </c>
      <c r="FZ104" s="134"/>
      <c r="GA104" s="135">
        <v>4230</v>
      </c>
      <c r="GB104" s="53">
        <v>5898</v>
      </c>
      <c r="GC104" s="52">
        <v>10.3</v>
      </c>
      <c r="GD104" s="52">
        <v>25</v>
      </c>
      <c r="GE104" s="53">
        <v>5141</v>
      </c>
      <c r="GF104" s="141">
        <f t="shared" si="157"/>
        <v>0.23714056070928702</v>
      </c>
      <c r="GG104" s="142">
        <f t="shared" si="158"/>
        <v>1.3195064321344185</v>
      </c>
      <c r="GH104" s="142">
        <f t="shared" si="159"/>
        <v>5.6555639868709893</v>
      </c>
      <c r="GI104" s="118">
        <f t="shared" si="112"/>
        <v>0.94259399781183151</v>
      </c>
      <c r="GJ104" s="143">
        <f t="shared" si="160"/>
        <v>28424.864598013592</v>
      </c>
      <c r="GK104" s="144">
        <f t="shared" si="161"/>
        <v>0.76268175432324092</v>
      </c>
      <c r="GL104" s="145">
        <f t="shared" si="162"/>
        <v>25665.655594790031</v>
      </c>
      <c r="GM104" s="146">
        <f t="shared" si="163"/>
        <v>0.84115167279576641</v>
      </c>
      <c r="GN104" s="166">
        <v>1831</v>
      </c>
      <c r="GO104" s="97">
        <f t="shared" si="113"/>
        <v>1909.352064819655</v>
      </c>
      <c r="GP104" s="53"/>
      <c r="GQ104" s="53"/>
      <c r="GR104" s="102">
        <f t="shared" si="114"/>
        <v>1</v>
      </c>
      <c r="GS104" s="53"/>
      <c r="GT104" s="102">
        <f t="shared" si="115"/>
        <v>1</v>
      </c>
      <c r="GU104" s="53"/>
      <c r="GV104" s="102"/>
      <c r="GW104" s="170"/>
      <c r="GX104" s="102"/>
      <c r="GY104" s="170"/>
      <c r="GZ104" s="102"/>
      <c r="HA104" s="102"/>
      <c r="HB104" s="102"/>
      <c r="HC104" s="102"/>
      <c r="HD104" s="102"/>
      <c r="HE104" s="177"/>
      <c r="HF104" s="178"/>
      <c r="HG104" s="102"/>
      <c r="HH104" s="177"/>
      <c r="HI104" s="64">
        <v>4996</v>
      </c>
      <c r="HJ104" s="53">
        <v>4538</v>
      </c>
      <c r="HK104" s="53">
        <v>5392</v>
      </c>
      <c r="HL104" s="77">
        <f t="shared" si="167"/>
        <v>480</v>
      </c>
      <c r="HM104" s="77">
        <f t="shared" si="164"/>
        <v>11345.04</v>
      </c>
      <c r="HN104" s="52"/>
      <c r="HO104" s="183"/>
      <c r="HP104" s="53">
        <v>1348</v>
      </c>
      <c r="HQ104" s="186"/>
      <c r="HR104" s="186"/>
      <c r="HS104" s="186"/>
      <c r="HT104" s="53">
        <v>3672</v>
      </c>
      <c r="HU104" s="153">
        <v>3744</v>
      </c>
      <c r="HV104" s="186"/>
      <c r="HW104" s="186"/>
      <c r="HX104" s="186"/>
      <c r="HY104" s="186"/>
      <c r="HZ104" s="189"/>
      <c r="IA104" s="128">
        <v>98</v>
      </c>
      <c r="IB104" s="190">
        <v>201</v>
      </c>
      <c r="IC104" s="191"/>
      <c r="ID104" s="191"/>
      <c r="IE104" s="192"/>
      <c r="IF104" s="192"/>
      <c r="IG104" s="192"/>
      <c r="IH104" s="97">
        <f t="shared" si="165"/>
        <v>26050.334000000003</v>
      </c>
      <c r="II104" s="97">
        <f t="shared" si="168"/>
        <v>2379.0334383993422</v>
      </c>
      <c r="IJ104" s="202">
        <f t="shared" si="169"/>
        <v>1.3933398355858995</v>
      </c>
      <c r="IK104" s="202">
        <f t="shared" si="175"/>
        <v>1.7074322987392079</v>
      </c>
      <c r="IL104" s="202">
        <f t="shared" si="116"/>
        <v>0.44746572042826316</v>
      </c>
      <c r="IM104" s="203"/>
      <c r="IN104" s="204">
        <f t="shared" si="117"/>
        <v>0.89022392135445116</v>
      </c>
      <c r="IO104" s="186"/>
      <c r="IP104" s="186"/>
      <c r="IQ104" s="153">
        <v>1022</v>
      </c>
      <c r="IR104" s="153"/>
      <c r="IS104" s="128"/>
      <c r="IT104" s="128"/>
      <c r="IU104" s="128"/>
      <c r="IV104" s="128"/>
      <c r="IW104" s="189"/>
      <c r="IX104" s="189">
        <v>0.35</v>
      </c>
      <c r="IY104" s="48"/>
      <c r="IZ104" s="52">
        <v>114</v>
      </c>
      <c r="JA104" s="128"/>
      <c r="JB104" s="128"/>
      <c r="JC104" s="128"/>
      <c r="JD104" s="97">
        <f t="shared" si="118"/>
        <v>2836.9140000000002</v>
      </c>
      <c r="JE104" s="210">
        <f t="shared" si="183"/>
        <v>0.80726538849646823</v>
      </c>
      <c r="JF104" s="210">
        <f t="shared" si="120"/>
        <v>0.24898874999999998</v>
      </c>
      <c r="JG104" s="210">
        <f t="shared" si="121"/>
        <v>8.6599778210774248E-2</v>
      </c>
      <c r="JH104" s="203"/>
      <c r="JI104" s="203">
        <f t="shared" si="122"/>
        <v>0.43283582089552242</v>
      </c>
      <c r="JJ104" s="212">
        <f t="shared" si="166"/>
        <v>2.469151880188833</v>
      </c>
      <c r="JK104" s="203">
        <f t="shared" si="123"/>
        <v>0.98977486770113909</v>
      </c>
      <c r="JL104" s="53">
        <v>15555</v>
      </c>
      <c r="JM104" s="213">
        <v>8.68</v>
      </c>
      <c r="JN104" s="214">
        <v>11</v>
      </c>
      <c r="JO104" s="213">
        <v>0.38</v>
      </c>
      <c r="JP104" s="213">
        <v>2.56</v>
      </c>
      <c r="JQ104" s="213">
        <v>0.69</v>
      </c>
      <c r="JR104" s="214">
        <v>115</v>
      </c>
      <c r="JS104" s="213">
        <v>0.4</v>
      </c>
      <c r="JT104" s="222"/>
    </row>
    <row r="105" spans="1:280" s="25" customFormat="1" ht="15" customHeight="1">
      <c r="A105" s="50">
        <v>43522</v>
      </c>
      <c r="B105" s="51">
        <v>240</v>
      </c>
      <c r="C105" s="52">
        <v>240</v>
      </c>
      <c r="D105" s="53">
        <v>39211</v>
      </c>
      <c r="E105" s="48">
        <v>4.95</v>
      </c>
      <c r="F105" s="53">
        <v>497</v>
      </c>
      <c r="G105" s="52">
        <v>14</v>
      </c>
      <c r="H105" s="52">
        <v>13.9</v>
      </c>
      <c r="I105" s="61">
        <v>39</v>
      </c>
      <c r="J105" s="64"/>
      <c r="K105" s="53">
        <v>1107</v>
      </c>
      <c r="L105" s="48">
        <v>5.73</v>
      </c>
      <c r="M105" s="53">
        <v>17268</v>
      </c>
      <c r="N105" s="53">
        <v>5106</v>
      </c>
      <c r="O105" s="65">
        <v>5.29</v>
      </c>
      <c r="P105" s="65">
        <v>4.07</v>
      </c>
      <c r="Q105" s="74">
        <v>55.2</v>
      </c>
      <c r="R105" s="70">
        <v>58.1</v>
      </c>
      <c r="S105" s="64">
        <v>8930</v>
      </c>
      <c r="T105" s="53">
        <v>7315</v>
      </c>
      <c r="U105" s="52">
        <v>3.33</v>
      </c>
      <c r="V105" s="52"/>
      <c r="W105" s="52">
        <v>12.3</v>
      </c>
      <c r="X105" s="52">
        <v>11.2</v>
      </c>
      <c r="Y105" s="53">
        <v>36</v>
      </c>
      <c r="Z105" s="53">
        <v>19443</v>
      </c>
      <c r="AA105" s="52"/>
      <c r="AB105" s="52"/>
      <c r="AC105" s="77">
        <f t="shared" si="124"/>
        <v>8966</v>
      </c>
      <c r="AD105" s="52"/>
      <c r="AE105" s="52"/>
      <c r="AF105" s="52"/>
      <c r="AG105" s="52"/>
      <c r="AH105" s="61"/>
      <c r="AI105" s="79"/>
      <c r="AJ105" s="52"/>
      <c r="AK105" s="52"/>
      <c r="AL105" s="48">
        <v>9.14</v>
      </c>
      <c r="AM105" s="53">
        <v>151618</v>
      </c>
      <c r="AN105" s="52">
        <v>2.82</v>
      </c>
      <c r="AO105" s="52">
        <v>0.01</v>
      </c>
      <c r="AP105" s="53">
        <v>2320</v>
      </c>
      <c r="AQ105" s="83"/>
      <c r="AR105" s="86">
        <f t="shared" si="125"/>
        <v>13974</v>
      </c>
      <c r="AS105" s="53"/>
      <c r="AT105" s="87">
        <v>13974</v>
      </c>
      <c r="AU105" s="53">
        <f t="shared" si="182"/>
        <v>13729</v>
      </c>
      <c r="AV105" s="53">
        <v>0</v>
      </c>
      <c r="AW105" s="53">
        <v>240</v>
      </c>
      <c r="AX105" s="53">
        <v>5</v>
      </c>
      <c r="AY105" s="95">
        <v>0</v>
      </c>
      <c r="AZ105" s="96">
        <v>4.93</v>
      </c>
      <c r="BA105" s="53">
        <v>4478</v>
      </c>
      <c r="BB105" s="52">
        <v>62</v>
      </c>
      <c r="BC105" s="53">
        <v>12477</v>
      </c>
      <c r="BD105" s="97">
        <f t="shared" si="94"/>
        <v>8857.7534400000004</v>
      </c>
      <c r="BE105" s="102">
        <f t="shared" si="95"/>
        <v>0.70992654003366196</v>
      </c>
      <c r="BF105" s="53">
        <v>4949</v>
      </c>
      <c r="BG105" s="97">
        <f t="shared" si="96"/>
        <v>5280.5829999999996</v>
      </c>
      <c r="BH105" s="102">
        <f t="shared" si="97"/>
        <v>0.4232253746894285</v>
      </c>
      <c r="BI105" s="53">
        <v>308</v>
      </c>
      <c r="BJ105" s="97">
        <f t="shared" si="98"/>
        <v>605.83600000000001</v>
      </c>
      <c r="BK105" s="102">
        <f t="shared" si="99"/>
        <v>4.855622345115012E-2</v>
      </c>
      <c r="BL105" s="103">
        <v>961</v>
      </c>
      <c r="BM105" s="97">
        <f t="shared" si="100"/>
        <v>1388.645</v>
      </c>
      <c r="BN105" s="102">
        <f t="shared" si="101"/>
        <v>0.11129638534904224</v>
      </c>
      <c r="BO105" s="53">
        <v>762</v>
      </c>
      <c r="BP105" s="97">
        <f t="shared" si="102"/>
        <v>1568.1959999999999</v>
      </c>
      <c r="BQ105" s="102">
        <f t="shared" si="103"/>
        <v>0.12568694397691751</v>
      </c>
      <c r="BR105" s="53">
        <v>8.7100000000000009</v>
      </c>
      <c r="BS105" s="105">
        <f t="shared" si="104"/>
        <v>14.493440000000001</v>
      </c>
      <c r="BT105" s="102">
        <f t="shared" si="105"/>
        <v>6.9808447543480011E-4</v>
      </c>
      <c r="BU105" s="52">
        <v>9.0500000000000007</v>
      </c>
      <c r="BV105" s="48">
        <v>9.3800000000000008</v>
      </c>
      <c r="BW105" s="61">
        <v>120</v>
      </c>
      <c r="BX105" s="117">
        <f t="shared" si="126"/>
        <v>171296.73300000001</v>
      </c>
      <c r="BY105" s="118">
        <f t="shared" si="127"/>
        <v>1.1419782200000002</v>
      </c>
      <c r="BZ105" s="120">
        <v>54</v>
      </c>
      <c r="CA105" s="51"/>
      <c r="CB105" s="52">
        <v>6.03</v>
      </c>
      <c r="CC105" s="129">
        <v>7257</v>
      </c>
      <c r="CD105" s="77">
        <f t="shared" si="128"/>
        <v>8216.299488555378</v>
      </c>
      <c r="CE105" s="77">
        <f t="shared" si="106"/>
        <v>23854</v>
      </c>
      <c r="CF105" s="77">
        <f t="shared" si="129"/>
        <v>13729</v>
      </c>
      <c r="CG105" s="77">
        <f t="shared" si="130"/>
        <v>572.04166666666663</v>
      </c>
      <c r="CH105" s="77">
        <f t="shared" si="107"/>
        <v>10125</v>
      </c>
      <c r="CI105" s="130">
        <f t="shared" si="131"/>
        <v>421.875</v>
      </c>
      <c r="CJ105" s="64">
        <v>3831</v>
      </c>
      <c r="CK105" s="56"/>
      <c r="CL105" s="52">
        <v>7.29</v>
      </c>
      <c r="CM105" s="53">
        <v>2288</v>
      </c>
      <c r="CN105" s="134"/>
      <c r="CO105" s="135">
        <v>3644</v>
      </c>
      <c r="CP105" s="53">
        <v>6452</v>
      </c>
      <c r="CQ105" s="52">
        <v>9.23</v>
      </c>
      <c r="CR105" s="52">
        <v>23</v>
      </c>
      <c r="CS105" s="53">
        <v>5303</v>
      </c>
      <c r="CT105" s="141">
        <f t="shared" si="176"/>
        <v>0.23349594334182264</v>
      </c>
      <c r="CU105" s="142">
        <f t="shared" si="132"/>
        <v>1.3119290002610284</v>
      </c>
      <c r="CV105" s="142">
        <f t="shared" si="133"/>
        <v>6.262762304149553</v>
      </c>
      <c r="CW105" s="118">
        <f t="shared" si="134"/>
        <v>1.0437937173582588</v>
      </c>
      <c r="CX105" s="143">
        <f t="shared" si="177"/>
        <v>31476.643340655653</v>
      </c>
      <c r="CY105" s="144">
        <f t="shared" si="178"/>
        <v>0.72152913812513852</v>
      </c>
      <c r="CZ105" s="145">
        <f t="shared" si="179"/>
        <v>27510.597137712746</v>
      </c>
      <c r="DA105" s="146">
        <f t="shared" si="180"/>
        <v>0.81662258555742562</v>
      </c>
      <c r="DB105" s="64">
        <v>3939</v>
      </c>
      <c r="DC105" s="152"/>
      <c r="DD105" s="48">
        <v>7.66</v>
      </c>
      <c r="DE105" s="53">
        <v>1972</v>
      </c>
      <c r="DF105" s="153"/>
      <c r="DG105" s="53">
        <v>3784</v>
      </c>
      <c r="DH105" s="53">
        <v>6224</v>
      </c>
      <c r="DI105" s="52">
        <v>9.85</v>
      </c>
      <c r="DJ105" s="52">
        <v>24.3</v>
      </c>
      <c r="DK105" s="53">
        <v>6938</v>
      </c>
      <c r="DL105" s="141">
        <f t="shared" si="135"/>
        <v>0.28207499571216965</v>
      </c>
      <c r="DM105" s="142">
        <f t="shared" si="136"/>
        <v>1.2759583650672759</v>
      </c>
      <c r="DN105" s="142">
        <f t="shared" si="137"/>
        <v>6.4393162923636353</v>
      </c>
      <c r="DO105" s="118">
        <f t="shared" si="108"/>
        <v>1.073219382060606</v>
      </c>
      <c r="DP105" s="143">
        <f t="shared" si="138"/>
        <v>32364.003685419633</v>
      </c>
      <c r="DQ105" s="144">
        <f t="shared" si="139"/>
        <v>0.7599892746428204</v>
      </c>
      <c r="DR105" s="145">
        <f t="shared" si="140"/>
        <v>28286.150385134566</v>
      </c>
      <c r="DS105" s="146">
        <f t="shared" si="141"/>
        <v>0.84194918650316586</v>
      </c>
      <c r="DT105" s="53">
        <v>4022</v>
      </c>
      <c r="DU105" s="74"/>
      <c r="DV105" s="157">
        <v>7.64</v>
      </c>
      <c r="DW105" s="153">
        <v>2142</v>
      </c>
      <c r="DX105" s="53"/>
      <c r="DY105" s="153">
        <v>3688</v>
      </c>
      <c r="DZ105" s="153">
        <v>5120</v>
      </c>
      <c r="EA105" s="152">
        <v>9.98</v>
      </c>
      <c r="EB105" s="128">
        <v>22.1</v>
      </c>
      <c r="EC105" s="53">
        <v>8538</v>
      </c>
      <c r="ED105" s="141">
        <f t="shared" si="170"/>
        <v>0.34947642430863102</v>
      </c>
      <c r="EE105" s="142">
        <f t="shared" si="142"/>
        <v>1.2496270512182994</v>
      </c>
      <c r="EF105" s="142">
        <f t="shared" si="181"/>
        <v>6.5750013018244591</v>
      </c>
      <c r="EG105" s="118">
        <f t="shared" si="109"/>
        <v>1.0958335503040766</v>
      </c>
      <c r="EH105" s="143">
        <f t="shared" si="171"/>
        <v>33045.956542969732</v>
      </c>
      <c r="EI105" s="144">
        <f t="shared" si="172"/>
        <v>0.7392986948706497</v>
      </c>
      <c r="EJ105" s="145">
        <f t="shared" si="173"/>
        <v>28882.177417875409</v>
      </c>
      <c r="EK105" s="146">
        <f t="shared" si="174"/>
        <v>0.82832411637412839</v>
      </c>
      <c r="EL105" s="64">
        <v>4022</v>
      </c>
      <c r="EM105" s="56"/>
      <c r="EN105" s="52">
        <v>7.22</v>
      </c>
      <c r="EO105" s="53">
        <v>2018</v>
      </c>
      <c r="EP105" s="134"/>
      <c r="EQ105" s="135">
        <v>3682</v>
      </c>
      <c r="ER105" s="53">
        <v>4180</v>
      </c>
      <c r="ES105" s="52">
        <v>9.36</v>
      </c>
      <c r="ET105" s="52">
        <v>27.5</v>
      </c>
      <c r="EU105" s="53">
        <v>8151</v>
      </c>
      <c r="EV105" s="141">
        <f t="shared" si="143"/>
        <v>0.32696123888548151</v>
      </c>
      <c r="EW105" s="142">
        <f t="shared" si="144"/>
        <v>1.2496270512182994</v>
      </c>
      <c r="EX105" s="142">
        <f t="shared" si="145"/>
        <v>6.5750013018244591</v>
      </c>
      <c r="EY105" s="118">
        <f t="shared" si="110"/>
        <v>1.0958335503040766</v>
      </c>
      <c r="EZ105" s="143">
        <f t="shared" si="146"/>
        <v>33045.956542969732</v>
      </c>
      <c r="FA105" s="144">
        <f t="shared" si="147"/>
        <v>0.75439064717505655</v>
      </c>
      <c r="FB105" s="145">
        <f t="shared" si="148"/>
        <v>28882.177417875409</v>
      </c>
      <c r="FC105" s="146">
        <f t="shared" si="149"/>
        <v>0.83826240282119102</v>
      </c>
      <c r="FD105" s="64">
        <v>4020</v>
      </c>
      <c r="FE105" s="56"/>
      <c r="FF105" s="52">
        <v>7.54</v>
      </c>
      <c r="FG105" s="53">
        <v>1987</v>
      </c>
      <c r="FH105" s="134"/>
      <c r="FI105" s="135">
        <v>3828</v>
      </c>
      <c r="FJ105" s="53">
        <v>5592</v>
      </c>
      <c r="FK105" s="52">
        <v>10.7</v>
      </c>
      <c r="FL105" s="52">
        <v>27.8</v>
      </c>
      <c r="FM105" s="53">
        <v>7064</v>
      </c>
      <c r="FN105" s="141">
        <f t="shared" si="150"/>
        <v>0.28208852914788501</v>
      </c>
      <c r="FO105" s="142">
        <f t="shared" si="151"/>
        <v>1.2502487562189055</v>
      </c>
      <c r="FP105" s="142">
        <f t="shared" si="152"/>
        <v>6.5717317835241973</v>
      </c>
      <c r="FQ105" s="118">
        <f t="shared" si="111"/>
        <v>1.0952886305873661</v>
      </c>
      <c r="FR105" s="143">
        <f t="shared" si="153"/>
        <v>33029.523943992615</v>
      </c>
      <c r="FS105" s="144">
        <f t="shared" si="154"/>
        <v>0.75816363525115826</v>
      </c>
      <c r="FT105" s="145">
        <f t="shared" si="155"/>
        <v>28867.815320700927</v>
      </c>
      <c r="FU105" s="146">
        <f t="shared" si="156"/>
        <v>0.84074697443295665</v>
      </c>
      <c r="FV105" s="64">
        <v>4020</v>
      </c>
      <c r="FW105" s="73"/>
      <c r="FX105" s="52">
        <v>7.55</v>
      </c>
      <c r="FY105" s="53">
        <v>1783</v>
      </c>
      <c r="FZ105" s="134"/>
      <c r="GA105" s="135">
        <v>3768</v>
      </c>
      <c r="GB105" s="53">
        <v>5818</v>
      </c>
      <c r="GC105" s="52">
        <v>10.3</v>
      </c>
      <c r="GD105" s="52">
        <v>25.7</v>
      </c>
      <c r="GE105" s="53">
        <v>5917</v>
      </c>
      <c r="GF105" s="141">
        <f t="shared" si="157"/>
        <v>0.22879248041881542</v>
      </c>
      <c r="GG105" s="142">
        <f t="shared" si="158"/>
        <v>1.2502487562189055</v>
      </c>
      <c r="GH105" s="142">
        <f t="shared" si="159"/>
        <v>6.5717317835241973</v>
      </c>
      <c r="GI105" s="118">
        <f t="shared" si="112"/>
        <v>1.0952886305873661</v>
      </c>
      <c r="GJ105" s="143">
        <f t="shared" si="160"/>
        <v>33029.523943992615</v>
      </c>
      <c r="GK105" s="144">
        <f t="shared" si="161"/>
        <v>0.78299233097776311</v>
      </c>
      <c r="GL105" s="145">
        <f t="shared" si="162"/>
        <v>28867.815320700927</v>
      </c>
      <c r="GM105" s="146">
        <f t="shared" si="163"/>
        <v>0.8570970585878015</v>
      </c>
      <c r="GN105" s="166">
        <v>2439</v>
      </c>
      <c r="GO105" s="97">
        <f t="shared" si="113"/>
        <v>2029.8463989268048</v>
      </c>
      <c r="GP105" s="53"/>
      <c r="GQ105" s="53"/>
      <c r="GR105" s="102">
        <f t="shared" si="114"/>
        <v>1</v>
      </c>
      <c r="GS105" s="53"/>
      <c r="GT105" s="102">
        <f t="shared" si="115"/>
        <v>1</v>
      </c>
      <c r="GU105" s="53"/>
      <c r="GV105" s="102"/>
      <c r="GW105" s="170"/>
      <c r="GX105" s="102"/>
      <c r="GY105" s="170"/>
      <c r="GZ105" s="102"/>
      <c r="HA105" s="102"/>
      <c r="HB105" s="102"/>
      <c r="HC105" s="102"/>
      <c r="HD105" s="102"/>
      <c r="HE105" s="177"/>
      <c r="HF105" s="178"/>
      <c r="HG105" s="102"/>
      <c r="HH105" s="177"/>
      <c r="HI105" s="64">
        <v>5114</v>
      </c>
      <c r="HJ105" s="53">
        <v>6198</v>
      </c>
      <c r="HK105" s="53">
        <v>4758</v>
      </c>
      <c r="HL105" s="77">
        <f t="shared" si="167"/>
        <v>485</v>
      </c>
      <c r="HM105" s="77">
        <f t="shared" si="164"/>
        <v>12467.504999999999</v>
      </c>
      <c r="HN105" s="52"/>
      <c r="HO105" s="183"/>
      <c r="HP105" s="53">
        <v>1335</v>
      </c>
      <c r="HQ105" s="186"/>
      <c r="HR105" s="186"/>
      <c r="HS105" s="186"/>
      <c r="HT105" s="53">
        <v>3480</v>
      </c>
      <c r="HU105" s="153">
        <v>3500</v>
      </c>
      <c r="HV105" s="186"/>
      <c r="HW105" s="186"/>
      <c r="HX105" s="186"/>
      <c r="HY105" s="186"/>
      <c r="HZ105" s="189">
        <v>95</v>
      </c>
      <c r="IA105" s="128"/>
      <c r="IB105" s="190">
        <v>165</v>
      </c>
      <c r="IC105" s="191"/>
      <c r="ID105" s="191">
        <v>126</v>
      </c>
      <c r="IE105" s="192">
        <v>2.25</v>
      </c>
      <c r="IF105" s="192">
        <v>0.65</v>
      </c>
      <c r="IG105" s="192">
        <v>0.7</v>
      </c>
      <c r="IH105" s="97">
        <f t="shared" si="165"/>
        <v>34132.506000000001</v>
      </c>
      <c r="II105" s="97">
        <f t="shared" si="168"/>
        <v>3012.5325861353258</v>
      </c>
      <c r="IJ105" s="202">
        <f t="shared" si="169"/>
        <v>1.4070634585619812</v>
      </c>
      <c r="IK105" s="202">
        <f t="shared" si="175"/>
        <v>2.1410069089663759</v>
      </c>
      <c r="IL105" s="202">
        <f t="shared" si="116"/>
        <v>0.65440536690941609</v>
      </c>
      <c r="IM105" s="203"/>
      <c r="IN105" s="204">
        <f t="shared" si="117"/>
        <v>0.93234932349323496</v>
      </c>
      <c r="IO105" s="186"/>
      <c r="IP105" s="186"/>
      <c r="IQ105" s="153">
        <v>1222</v>
      </c>
      <c r="IR105" s="153"/>
      <c r="IS105" s="128"/>
      <c r="IT105" s="128"/>
      <c r="IU105" s="128"/>
      <c r="IV105" s="128"/>
      <c r="IW105" s="189">
        <v>0.31</v>
      </c>
      <c r="IX105" s="189"/>
      <c r="IY105" s="48">
        <v>8.3699999999999992</v>
      </c>
      <c r="IZ105" s="52">
        <v>154</v>
      </c>
      <c r="JA105" s="128">
        <v>4.4400000000000004</v>
      </c>
      <c r="JB105" s="128">
        <v>0.23</v>
      </c>
      <c r="JC105" s="128">
        <v>169</v>
      </c>
      <c r="JD105" s="97">
        <f t="shared" si="118"/>
        <v>2305.71</v>
      </c>
      <c r="JE105" s="210">
        <f t="shared" si="183"/>
        <v>0.81579139048728966</v>
      </c>
      <c r="JF105" s="210">
        <f t="shared" si="120"/>
        <v>0.2022575892857143</v>
      </c>
      <c r="JG105" s="210">
        <f t="shared" si="121"/>
        <v>9.1622747981473015E-3</v>
      </c>
      <c r="JH105" s="203"/>
      <c r="JI105" s="203">
        <f t="shared" si="122"/>
        <v>6.6666666666666652E-2</v>
      </c>
      <c r="JJ105" s="212">
        <f t="shared" si="166"/>
        <v>2.469151880188833</v>
      </c>
      <c r="JK105" s="203">
        <f t="shared" si="123"/>
        <v>0.98765728941251907</v>
      </c>
      <c r="JL105" s="53">
        <v>7209</v>
      </c>
      <c r="JM105" s="213">
        <v>7.96</v>
      </c>
      <c r="JN105" s="214">
        <v>40</v>
      </c>
      <c r="JO105" s="213">
        <v>1.19</v>
      </c>
      <c r="JP105" s="213">
        <v>2.33</v>
      </c>
      <c r="JQ105" s="213">
        <v>0.55000000000000004</v>
      </c>
      <c r="JR105" s="214">
        <v>159</v>
      </c>
      <c r="JS105" s="213">
        <v>0.25</v>
      </c>
      <c r="JT105" s="222"/>
    </row>
    <row r="106" spans="1:280" s="25" customFormat="1" ht="15" customHeight="1">
      <c r="A106" s="50">
        <v>43523</v>
      </c>
      <c r="B106" s="51">
        <v>240</v>
      </c>
      <c r="C106" s="52">
        <v>240</v>
      </c>
      <c r="D106" s="53">
        <v>38934</v>
      </c>
      <c r="E106" s="48">
        <v>4.75</v>
      </c>
      <c r="F106" s="53">
        <v>779</v>
      </c>
      <c r="G106" s="52">
        <v>12.5</v>
      </c>
      <c r="H106" s="52">
        <v>13.4</v>
      </c>
      <c r="I106" s="61">
        <v>38.5</v>
      </c>
      <c r="J106" s="64"/>
      <c r="K106" s="53">
        <v>1421</v>
      </c>
      <c r="L106" s="48">
        <v>5.14</v>
      </c>
      <c r="M106" s="53">
        <v>12376</v>
      </c>
      <c r="N106" s="53">
        <v>4708</v>
      </c>
      <c r="O106" s="65">
        <v>4.46</v>
      </c>
      <c r="P106" s="65">
        <v>3.84</v>
      </c>
      <c r="Q106" s="74">
        <v>75.3</v>
      </c>
      <c r="R106" s="70">
        <v>53</v>
      </c>
      <c r="S106" s="64">
        <v>8650</v>
      </c>
      <c r="T106" s="53">
        <v>7203</v>
      </c>
      <c r="U106" s="52">
        <v>2.35</v>
      </c>
      <c r="V106" s="52">
        <v>31.2</v>
      </c>
      <c r="W106" s="52">
        <v>11.9</v>
      </c>
      <c r="X106" s="52">
        <v>8.82</v>
      </c>
      <c r="Y106" s="53">
        <v>69</v>
      </c>
      <c r="Z106" s="53">
        <v>21963</v>
      </c>
      <c r="AA106" s="52">
        <v>2.75</v>
      </c>
      <c r="AB106" s="52"/>
      <c r="AC106" s="77">
        <f t="shared" si="124"/>
        <v>8719</v>
      </c>
      <c r="AD106" s="52"/>
      <c r="AE106" s="52"/>
      <c r="AF106" s="52"/>
      <c r="AG106" s="52"/>
      <c r="AH106" s="61"/>
      <c r="AI106" s="79"/>
      <c r="AJ106" s="52"/>
      <c r="AK106" s="52"/>
      <c r="AL106" s="48">
        <v>8.85</v>
      </c>
      <c r="AM106" s="53">
        <v>133844</v>
      </c>
      <c r="AN106" s="52">
        <v>2.85</v>
      </c>
      <c r="AO106" s="52">
        <v>0.15</v>
      </c>
      <c r="AP106" s="53">
        <v>1848</v>
      </c>
      <c r="AQ106" s="83"/>
      <c r="AR106" s="86">
        <f t="shared" si="125"/>
        <v>14190</v>
      </c>
      <c r="AS106" s="53"/>
      <c r="AT106" s="87">
        <v>14190</v>
      </c>
      <c r="AU106" s="53">
        <f t="shared" si="182"/>
        <v>13950</v>
      </c>
      <c r="AV106" s="53">
        <v>0</v>
      </c>
      <c r="AW106" s="53">
        <v>240</v>
      </c>
      <c r="AX106" s="53">
        <v>0</v>
      </c>
      <c r="AY106" s="95">
        <v>0</v>
      </c>
      <c r="AZ106" s="96">
        <v>4.93</v>
      </c>
      <c r="BA106" s="53">
        <v>4478</v>
      </c>
      <c r="BB106" s="52">
        <v>62</v>
      </c>
      <c r="BC106" s="53">
        <v>12739</v>
      </c>
      <c r="BD106" s="97">
        <f t="shared" si="94"/>
        <v>9684.0069999999996</v>
      </c>
      <c r="BE106" s="102">
        <f t="shared" si="95"/>
        <v>0.76018580736321528</v>
      </c>
      <c r="BF106" s="53">
        <v>5548</v>
      </c>
      <c r="BG106" s="97">
        <f t="shared" si="96"/>
        <v>5919.7159999999994</v>
      </c>
      <c r="BH106" s="102">
        <f t="shared" si="97"/>
        <v>0.46469236203783654</v>
      </c>
      <c r="BI106" s="53">
        <v>228</v>
      </c>
      <c r="BJ106" s="97">
        <f t="shared" si="98"/>
        <v>448.476</v>
      </c>
      <c r="BK106" s="102">
        <f t="shared" si="99"/>
        <v>3.5204961142946856E-2</v>
      </c>
      <c r="BL106" s="103">
        <v>1255</v>
      </c>
      <c r="BM106" s="97">
        <f t="shared" si="100"/>
        <v>1813.4750000000001</v>
      </c>
      <c r="BN106" s="102">
        <f t="shared" si="101"/>
        <v>0.14235615040427035</v>
      </c>
      <c r="BO106" s="53">
        <v>730</v>
      </c>
      <c r="BP106" s="97">
        <f t="shared" si="102"/>
        <v>1502.34</v>
      </c>
      <c r="BQ106" s="102">
        <f t="shared" si="103"/>
        <v>0.11793233377816155</v>
      </c>
      <c r="BR106" s="53">
        <v>0</v>
      </c>
      <c r="BS106" s="105">
        <f t="shared" si="104"/>
        <v>0</v>
      </c>
      <c r="BT106" s="102">
        <f t="shared" si="105"/>
        <v>0</v>
      </c>
      <c r="BU106" s="52">
        <v>6.74</v>
      </c>
      <c r="BV106" s="48">
        <v>8.16</v>
      </c>
      <c r="BW106" s="61">
        <v>146</v>
      </c>
      <c r="BX106" s="117">
        <f t="shared" si="126"/>
        <v>177709.05</v>
      </c>
      <c r="BY106" s="118">
        <f t="shared" si="127"/>
        <v>1.1847269999999999</v>
      </c>
      <c r="BZ106" s="120">
        <v>59.8</v>
      </c>
      <c r="CA106" s="51"/>
      <c r="CB106" s="52">
        <v>6.1</v>
      </c>
      <c r="CC106" s="129">
        <v>8214</v>
      </c>
      <c r="CD106" s="77">
        <f t="shared" si="128"/>
        <v>8481.3064924114678</v>
      </c>
      <c r="CE106" s="77">
        <f t="shared" si="106"/>
        <v>23720</v>
      </c>
      <c r="CF106" s="77">
        <f t="shared" si="129"/>
        <v>13950</v>
      </c>
      <c r="CG106" s="77">
        <f t="shared" si="130"/>
        <v>581.25</v>
      </c>
      <c r="CH106" s="77">
        <f t="shared" si="107"/>
        <v>9770</v>
      </c>
      <c r="CI106" s="130">
        <f t="shared" si="131"/>
        <v>407.08333333333331</v>
      </c>
      <c r="CJ106" s="64">
        <v>3949</v>
      </c>
      <c r="CK106" s="56"/>
      <c r="CL106" s="52">
        <v>7.2</v>
      </c>
      <c r="CM106" s="53">
        <v>2704</v>
      </c>
      <c r="CN106" s="134"/>
      <c r="CO106" s="135">
        <v>3433</v>
      </c>
      <c r="CP106" s="53">
        <v>5150</v>
      </c>
      <c r="CQ106" s="52">
        <v>8.36</v>
      </c>
      <c r="CR106" s="52">
        <v>25.38</v>
      </c>
      <c r="CS106" s="53">
        <v>5840</v>
      </c>
      <c r="CT106" s="141">
        <f t="shared" si="176"/>
        <v>0.25597662308110103</v>
      </c>
      <c r="CU106" s="142">
        <f t="shared" si="132"/>
        <v>1.2727272727272727</v>
      </c>
      <c r="CV106" s="142">
        <f t="shared" si="133"/>
        <v>6.6638836726090105</v>
      </c>
      <c r="CW106" s="118">
        <f t="shared" si="134"/>
        <v>1.1106472787681685</v>
      </c>
      <c r="CX106" s="143">
        <f t="shared" si="177"/>
        <v>33492.679338532886</v>
      </c>
      <c r="CY106" s="144">
        <f t="shared" si="178"/>
        <v>0.68118119508835506</v>
      </c>
      <c r="CZ106" s="145">
        <f t="shared" si="179"/>
        <v>29585.709884064079</v>
      </c>
      <c r="DA106" s="146">
        <f t="shared" si="180"/>
        <v>0.78773844100792845</v>
      </c>
      <c r="DB106" s="64">
        <v>3948</v>
      </c>
      <c r="DC106" s="152"/>
      <c r="DD106" s="48">
        <v>7.26</v>
      </c>
      <c r="DE106" s="53">
        <v>2353</v>
      </c>
      <c r="DF106" s="153"/>
      <c r="DG106" s="53">
        <v>3498</v>
      </c>
      <c r="DH106" s="53">
        <v>6248</v>
      </c>
      <c r="DI106" s="52">
        <v>8.5399999999999991</v>
      </c>
      <c r="DJ106" s="52">
        <v>27.78</v>
      </c>
      <c r="DK106" s="53">
        <v>7853</v>
      </c>
      <c r="DL106" s="141">
        <f t="shared" si="135"/>
        <v>0.32457717507834172</v>
      </c>
      <c r="DM106" s="142">
        <f t="shared" si="136"/>
        <v>1.2730496453900708</v>
      </c>
      <c r="DN106" s="142">
        <f t="shared" si="137"/>
        <v>6.6621961862396493</v>
      </c>
      <c r="DO106" s="118">
        <f t="shared" si="108"/>
        <v>1.1103660310399415</v>
      </c>
      <c r="DP106" s="143">
        <f t="shared" si="138"/>
        <v>33484.198032040476</v>
      </c>
      <c r="DQ106" s="144">
        <f t="shared" si="139"/>
        <v>0.72256632841823198</v>
      </c>
      <c r="DR106" s="145">
        <f t="shared" si="140"/>
        <v>29578.217934232711</v>
      </c>
      <c r="DS106" s="146">
        <f t="shared" si="141"/>
        <v>0.81529162414632228</v>
      </c>
      <c r="DT106" s="53">
        <v>3956</v>
      </c>
      <c r="DU106" s="74"/>
      <c r="DV106" s="157">
        <v>7.11</v>
      </c>
      <c r="DW106" s="153">
        <v>2572</v>
      </c>
      <c r="DX106" s="53"/>
      <c r="DY106" s="153">
        <v>3415</v>
      </c>
      <c r="DZ106" s="153">
        <v>5482</v>
      </c>
      <c r="EA106" s="152">
        <v>8.64</v>
      </c>
      <c r="EB106" s="128">
        <v>27.08</v>
      </c>
      <c r="EC106" s="53">
        <v>9293</v>
      </c>
      <c r="ED106" s="141">
        <f t="shared" si="170"/>
        <v>0.39752380298862455</v>
      </c>
      <c r="EE106" s="142">
        <f t="shared" si="142"/>
        <v>1.2704752275025277</v>
      </c>
      <c r="EF106" s="142">
        <f t="shared" si="181"/>
        <v>6.6756960771945417</v>
      </c>
      <c r="EG106" s="118">
        <f t="shared" si="109"/>
        <v>1.112616012865757</v>
      </c>
      <c r="EH106" s="143">
        <f t="shared" si="171"/>
        <v>33552.048483979765</v>
      </c>
      <c r="EI106" s="144">
        <f t="shared" si="172"/>
        <v>0.69674483497309514</v>
      </c>
      <c r="EJ106" s="145">
        <f t="shared" si="173"/>
        <v>29638.153532883636</v>
      </c>
      <c r="EK106" s="146">
        <f t="shared" si="174"/>
        <v>0.79810032184629875</v>
      </c>
      <c r="EL106" s="64">
        <v>3956</v>
      </c>
      <c r="EM106" s="56"/>
      <c r="EN106" s="52">
        <v>7.21</v>
      </c>
      <c r="EO106" s="53">
        <v>2483</v>
      </c>
      <c r="EP106" s="134"/>
      <c r="EQ106" s="135">
        <v>3409</v>
      </c>
      <c r="ER106" s="53">
        <v>5742</v>
      </c>
      <c r="ES106" s="52">
        <v>8.61</v>
      </c>
      <c r="ET106" s="52">
        <v>24.83</v>
      </c>
      <c r="EU106" s="53">
        <v>9106</v>
      </c>
      <c r="EV106" s="141">
        <f t="shared" si="143"/>
        <v>0.38374498254374101</v>
      </c>
      <c r="EW106" s="142">
        <f t="shared" si="144"/>
        <v>1.2704752275025277</v>
      </c>
      <c r="EX106" s="142">
        <f t="shared" si="145"/>
        <v>6.6756960771945417</v>
      </c>
      <c r="EY106" s="118">
        <f t="shared" si="110"/>
        <v>1.112616012865757</v>
      </c>
      <c r="EZ106" s="143">
        <f t="shared" si="146"/>
        <v>33552.048483979765</v>
      </c>
      <c r="FA106" s="144">
        <f t="shared" si="147"/>
        <v>0.70723850125901833</v>
      </c>
      <c r="FB106" s="145">
        <f t="shared" si="148"/>
        <v>29638.153532883636</v>
      </c>
      <c r="FC106" s="146">
        <f t="shared" si="149"/>
        <v>0.80508674150247272</v>
      </c>
      <c r="FD106" s="64">
        <v>3956</v>
      </c>
      <c r="FE106" s="56"/>
      <c r="FF106" s="52">
        <v>7.3</v>
      </c>
      <c r="FG106" s="53">
        <v>1971</v>
      </c>
      <c r="FH106" s="134"/>
      <c r="FI106" s="135">
        <v>3929</v>
      </c>
      <c r="FJ106" s="53">
        <v>6304</v>
      </c>
      <c r="FK106" s="52">
        <v>8.94</v>
      </c>
      <c r="FL106" s="52">
        <v>25.53</v>
      </c>
      <c r="FM106" s="53">
        <v>8224</v>
      </c>
      <c r="FN106" s="141">
        <f t="shared" si="150"/>
        <v>0.31931945836895176</v>
      </c>
      <c r="FO106" s="142">
        <f t="shared" si="151"/>
        <v>1.2704752275025277</v>
      </c>
      <c r="FP106" s="142">
        <f t="shared" si="152"/>
        <v>6.6756960771945417</v>
      </c>
      <c r="FQ106" s="118">
        <f t="shared" si="111"/>
        <v>1.112616012865757</v>
      </c>
      <c r="FR106" s="143">
        <f t="shared" si="153"/>
        <v>33552.048483979765</v>
      </c>
      <c r="FS106" s="144">
        <f t="shared" si="154"/>
        <v>0.76760655899376762</v>
      </c>
      <c r="FT106" s="145">
        <f t="shared" si="155"/>
        <v>29638.153532883636</v>
      </c>
      <c r="FU106" s="146">
        <f t="shared" si="156"/>
        <v>0.84527827929978805</v>
      </c>
      <c r="FV106" s="64">
        <v>3955</v>
      </c>
      <c r="FW106" s="73"/>
      <c r="FX106" s="52">
        <v>7.26</v>
      </c>
      <c r="FY106" s="53">
        <v>2027</v>
      </c>
      <c r="FZ106" s="134"/>
      <c r="GA106" s="135">
        <v>3562</v>
      </c>
      <c r="GB106" s="53">
        <v>5956</v>
      </c>
      <c r="GC106" s="52">
        <v>9.08</v>
      </c>
      <c r="GD106" s="52">
        <v>24.99</v>
      </c>
      <c r="GE106" s="53">
        <v>7208</v>
      </c>
      <c r="GF106" s="141">
        <f t="shared" si="157"/>
        <v>0.28237009858441531</v>
      </c>
      <c r="GG106" s="142">
        <f t="shared" si="158"/>
        <v>1.2707964601769912</v>
      </c>
      <c r="GH106" s="142">
        <f t="shared" si="159"/>
        <v>6.6740085908251805</v>
      </c>
      <c r="GI106" s="118">
        <f t="shared" si="112"/>
        <v>1.1123347651375302</v>
      </c>
      <c r="GJ106" s="143">
        <f t="shared" si="160"/>
        <v>33543.567177487355</v>
      </c>
      <c r="GK106" s="144">
        <f t="shared" si="161"/>
        <v>0.76100380267902945</v>
      </c>
      <c r="GL106" s="145">
        <f t="shared" si="162"/>
        <v>29630.661583052275</v>
      </c>
      <c r="GM106" s="146">
        <f t="shared" si="163"/>
        <v>0.84088232985320666</v>
      </c>
      <c r="GN106" s="166">
        <v>2402</v>
      </c>
      <c r="GO106" s="97">
        <f t="shared" si="113"/>
        <v>2351.5759274873526</v>
      </c>
      <c r="GP106" s="53"/>
      <c r="GQ106" s="53"/>
      <c r="GR106" s="102">
        <f t="shared" si="114"/>
        <v>1</v>
      </c>
      <c r="GS106" s="53"/>
      <c r="GT106" s="102">
        <f t="shared" si="115"/>
        <v>1</v>
      </c>
      <c r="GU106" s="53"/>
      <c r="GV106" s="102"/>
      <c r="GW106" s="170"/>
      <c r="GX106" s="102"/>
      <c r="GY106" s="170"/>
      <c r="GZ106" s="102"/>
      <c r="HA106" s="102"/>
      <c r="HB106" s="102"/>
      <c r="HC106" s="102"/>
      <c r="HD106" s="102"/>
      <c r="HE106" s="177"/>
      <c r="HF106" s="178"/>
      <c r="HG106" s="102"/>
      <c r="HH106" s="177"/>
      <c r="HI106" s="64">
        <v>5434</v>
      </c>
      <c r="HJ106" s="53">
        <v>6196</v>
      </c>
      <c r="HK106" s="53">
        <v>5026</v>
      </c>
      <c r="HL106" s="77">
        <f t="shared" si="167"/>
        <v>480</v>
      </c>
      <c r="HM106" s="77">
        <f t="shared" si="164"/>
        <v>12401.52</v>
      </c>
      <c r="HN106" s="52"/>
      <c r="HO106" s="183"/>
      <c r="HP106" s="53">
        <v>1510</v>
      </c>
      <c r="HQ106" s="186"/>
      <c r="HR106" s="186"/>
      <c r="HS106" s="186"/>
      <c r="HT106" s="53">
        <v>3828</v>
      </c>
      <c r="HU106" s="153">
        <v>3772</v>
      </c>
      <c r="HV106" s="186"/>
      <c r="HW106" s="186"/>
      <c r="HX106" s="186"/>
      <c r="HY106" s="186"/>
      <c r="HZ106" s="189"/>
      <c r="IA106" s="128">
        <v>93</v>
      </c>
      <c r="IB106" s="190">
        <v>195</v>
      </c>
      <c r="IC106" s="191"/>
      <c r="ID106" s="191"/>
      <c r="IE106" s="192"/>
      <c r="IF106" s="192"/>
      <c r="IG106" s="192"/>
      <c r="IH106" s="97">
        <f t="shared" si="165"/>
        <v>34232.700000000004</v>
      </c>
      <c r="II106" s="97">
        <f t="shared" si="168"/>
        <v>2970.4744376278122</v>
      </c>
      <c r="IJ106" s="202">
        <f t="shared" si="169"/>
        <v>1.386001386001386</v>
      </c>
      <c r="IK106" s="202">
        <f t="shared" si="175"/>
        <v>2.1431973067484664</v>
      </c>
      <c r="IL106" s="202">
        <f t="shared" si="116"/>
        <v>0.57905012496729014</v>
      </c>
      <c r="IM106" s="203"/>
      <c r="IN106" s="204">
        <f t="shared" si="117"/>
        <v>0.91881765195670273</v>
      </c>
      <c r="IO106" s="186"/>
      <c r="IP106" s="186"/>
      <c r="IQ106" s="153">
        <v>1723</v>
      </c>
      <c r="IR106" s="153"/>
      <c r="IS106" s="128"/>
      <c r="IT106" s="128"/>
      <c r="IU106" s="128"/>
      <c r="IV106" s="128"/>
      <c r="IW106" s="189"/>
      <c r="IX106" s="189">
        <v>0.62</v>
      </c>
      <c r="IY106" s="48"/>
      <c r="IZ106" s="52">
        <v>165</v>
      </c>
      <c r="JA106" s="128"/>
      <c r="JB106" s="128"/>
      <c r="JC106" s="128"/>
      <c r="JD106" s="97">
        <f t="shared" si="118"/>
        <v>2767.05</v>
      </c>
      <c r="JE106" s="210">
        <f t="shared" si="183"/>
        <v>0.80286738351254483</v>
      </c>
      <c r="JF106" s="210">
        <f t="shared" si="120"/>
        <v>0.24287946428571427</v>
      </c>
      <c r="JG106" s="210">
        <f t="shared" si="121"/>
        <v>1.7711044127834051E-2</v>
      </c>
      <c r="JH106" s="203"/>
      <c r="JI106" s="203">
        <f t="shared" si="122"/>
        <v>0.15384615384615385</v>
      </c>
      <c r="JJ106" s="212">
        <f t="shared" si="166"/>
        <v>2.469151880188833</v>
      </c>
      <c r="JK106" s="203">
        <f t="shared" si="123"/>
        <v>0.987047648952037</v>
      </c>
      <c r="JL106" s="53">
        <v>15314</v>
      </c>
      <c r="JM106" s="213">
        <v>8.85</v>
      </c>
      <c r="JN106" s="214">
        <v>168</v>
      </c>
      <c r="JO106" s="213">
        <v>0.3</v>
      </c>
      <c r="JP106" s="213">
        <v>4.66</v>
      </c>
      <c r="JQ106" s="213">
        <v>0.83</v>
      </c>
      <c r="JR106" s="214">
        <v>134</v>
      </c>
      <c r="JS106" s="213">
        <v>0.55000000000000004</v>
      </c>
      <c r="JT106" s="222"/>
    </row>
    <row r="107" spans="1:280" s="25" customFormat="1" ht="15" customHeight="1">
      <c r="A107" s="50">
        <v>43524</v>
      </c>
      <c r="B107" s="51">
        <v>240</v>
      </c>
      <c r="C107" s="52">
        <v>240</v>
      </c>
      <c r="D107" s="53">
        <v>37789</v>
      </c>
      <c r="E107" s="48">
        <v>4.78</v>
      </c>
      <c r="F107" s="53">
        <v>556</v>
      </c>
      <c r="G107" s="52">
        <v>9.17</v>
      </c>
      <c r="H107" s="52">
        <v>12.9</v>
      </c>
      <c r="I107" s="61">
        <v>37.4</v>
      </c>
      <c r="J107" s="64"/>
      <c r="K107" s="53">
        <v>1114</v>
      </c>
      <c r="L107" s="48">
        <v>5.17</v>
      </c>
      <c r="M107" s="53">
        <v>10439</v>
      </c>
      <c r="N107" s="53">
        <v>4542</v>
      </c>
      <c r="O107" s="65">
        <v>4.74</v>
      </c>
      <c r="P107" s="65">
        <v>3.89</v>
      </c>
      <c r="Q107" s="74">
        <v>86.2</v>
      </c>
      <c r="R107" s="70">
        <v>45.1</v>
      </c>
      <c r="S107" s="64">
        <v>8604</v>
      </c>
      <c r="T107" s="53">
        <v>9111</v>
      </c>
      <c r="U107" s="52">
        <v>2.37</v>
      </c>
      <c r="V107" s="52">
        <v>37.1</v>
      </c>
      <c r="W107" s="52">
        <v>12</v>
      </c>
      <c r="X107" s="52">
        <v>9.36</v>
      </c>
      <c r="Y107" s="53">
        <v>60</v>
      </c>
      <c r="Z107" s="53">
        <v>21013</v>
      </c>
      <c r="AA107" s="52">
        <v>3.51</v>
      </c>
      <c r="AB107" s="52"/>
      <c r="AC107" s="77">
        <f t="shared" si="124"/>
        <v>8664</v>
      </c>
      <c r="AD107" s="52"/>
      <c r="AE107" s="52"/>
      <c r="AF107" s="52"/>
      <c r="AG107" s="52"/>
      <c r="AH107" s="61"/>
      <c r="AI107" s="79"/>
      <c r="AJ107" s="52"/>
      <c r="AK107" s="52"/>
      <c r="AL107" s="48">
        <v>8.8699999999999992</v>
      </c>
      <c r="AM107" s="53">
        <v>117107</v>
      </c>
      <c r="AN107" s="52">
        <v>1.24</v>
      </c>
      <c r="AO107" s="52">
        <v>0.04</v>
      </c>
      <c r="AP107" s="53">
        <v>3038</v>
      </c>
      <c r="AQ107" s="83"/>
      <c r="AR107" s="86">
        <f t="shared" si="125"/>
        <v>14338</v>
      </c>
      <c r="AS107" s="53"/>
      <c r="AT107" s="87">
        <v>14338</v>
      </c>
      <c r="AU107" s="53">
        <f t="shared" si="182"/>
        <v>14098</v>
      </c>
      <c r="AV107" s="53">
        <v>0</v>
      </c>
      <c r="AW107" s="53">
        <v>240</v>
      </c>
      <c r="AX107" s="53">
        <v>0</v>
      </c>
      <c r="AY107" s="95">
        <v>0</v>
      </c>
      <c r="AZ107" s="96">
        <v>4.93</v>
      </c>
      <c r="BA107" s="53">
        <v>4478</v>
      </c>
      <c r="BB107" s="52">
        <v>62</v>
      </c>
      <c r="BC107" s="53">
        <v>12510</v>
      </c>
      <c r="BD107" s="97">
        <f t="shared" si="94"/>
        <v>9596.2501999999986</v>
      </c>
      <c r="BE107" s="102">
        <f t="shared" si="95"/>
        <v>0.76708634692246191</v>
      </c>
      <c r="BF107" s="53">
        <v>5308</v>
      </c>
      <c r="BG107" s="97">
        <f t="shared" si="96"/>
        <v>5663.6359999999995</v>
      </c>
      <c r="BH107" s="102">
        <f t="shared" si="97"/>
        <v>0.45272869704236607</v>
      </c>
      <c r="BI107" s="53">
        <v>334</v>
      </c>
      <c r="BJ107" s="97">
        <f t="shared" si="98"/>
        <v>656.97800000000007</v>
      </c>
      <c r="BK107" s="102">
        <f t="shared" si="99"/>
        <v>5.2516227018385299E-2</v>
      </c>
      <c r="BL107" s="103">
        <v>1229</v>
      </c>
      <c r="BM107" s="97">
        <f t="shared" si="100"/>
        <v>1775.905</v>
      </c>
      <c r="BN107" s="102">
        <f t="shared" si="101"/>
        <v>0.14195883293365308</v>
      </c>
      <c r="BO107" s="53">
        <v>720</v>
      </c>
      <c r="BP107" s="97">
        <f t="shared" si="102"/>
        <v>1481.7599999999998</v>
      </c>
      <c r="BQ107" s="102">
        <f t="shared" si="103"/>
        <v>0.11844604316546761</v>
      </c>
      <c r="BR107" s="53">
        <v>10.8</v>
      </c>
      <c r="BS107" s="105">
        <f t="shared" si="104"/>
        <v>17.9712</v>
      </c>
      <c r="BT107" s="102">
        <f t="shared" si="105"/>
        <v>8.6330935251798565E-4</v>
      </c>
      <c r="BU107" s="52">
        <v>7.26</v>
      </c>
      <c r="BV107" s="48">
        <v>8.36</v>
      </c>
      <c r="BW107" s="61">
        <v>136</v>
      </c>
      <c r="BX107" s="117">
        <f t="shared" si="126"/>
        <v>176365.98</v>
      </c>
      <c r="BY107" s="118">
        <f t="shared" si="127"/>
        <v>1.1757732000000001</v>
      </c>
      <c r="BZ107" s="120">
        <v>63.5</v>
      </c>
      <c r="CA107" s="51"/>
      <c r="CB107" s="52">
        <v>5.98</v>
      </c>
      <c r="CC107" s="129">
        <v>8489</v>
      </c>
      <c r="CD107" s="77">
        <f t="shared" si="128"/>
        <v>8623.7637687366168</v>
      </c>
      <c r="CE107" s="77">
        <f t="shared" si="106"/>
        <v>23350</v>
      </c>
      <c r="CF107" s="77">
        <f t="shared" si="129"/>
        <v>14098</v>
      </c>
      <c r="CG107" s="77">
        <f t="shared" si="130"/>
        <v>587.41666666666663</v>
      </c>
      <c r="CH107" s="77">
        <f t="shared" si="107"/>
        <v>9252</v>
      </c>
      <c r="CI107" s="130">
        <f t="shared" si="131"/>
        <v>385.5</v>
      </c>
      <c r="CJ107" s="64">
        <v>3890</v>
      </c>
      <c r="CK107" s="56"/>
      <c r="CL107" s="52">
        <v>7.18</v>
      </c>
      <c r="CM107" s="53">
        <v>2590</v>
      </c>
      <c r="CN107" s="134"/>
      <c r="CO107" s="135">
        <v>3630</v>
      </c>
      <c r="CP107" s="53">
        <v>6834</v>
      </c>
      <c r="CQ107" s="52">
        <v>9.35</v>
      </c>
      <c r="CR107" s="52">
        <v>28.2</v>
      </c>
      <c r="CS107" s="53">
        <v>5470</v>
      </c>
      <c r="CT107" s="141">
        <f t="shared" si="176"/>
        <v>0.23305016896679073</v>
      </c>
      <c r="CU107" s="142">
        <f t="shared" si="132"/>
        <v>1.2920308483290488</v>
      </c>
      <c r="CV107" s="142">
        <f t="shared" si="133"/>
        <v>6.6745803940281423</v>
      </c>
      <c r="CW107" s="118">
        <f t="shared" si="134"/>
        <v>1.112430065671357</v>
      </c>
      <c r="CX107" s="143">
        <f t="shared" si="177"/>
        <v>33546.441060385441</v>
      </c>
      <c r="CY107" s="144">
        <f t="shared" si="178"/>
        <v>0.69966709786399495</v>
      </c>
      <c r="CZ107" s="145">
        <f t="shared" si="179"/>
        <v>29381.741421841543</v>
      </c>
      <c r="DA107" s="146">
        <f t="shared" si="180"/>
        <v>0.79296562749800159</v>
      </c>
      <c r="DB107" s="64">
        <v>3892</v>
      </c>
      <c r="DC107" s="152"/>
      <c r="DD107" s="48">
        <v>7.18</v>
      </c>
      <c r="DE107" s="53">
        <v>2297</v>
      </c>
      <c r="DF107" s="153"/>
      <c r="DG107" s="53">
        <v>3029</v>
      </c>
      <c r="DH107" s="53">
        <v>5256</v>
      </c>
      <c r="DI107" s="52">
        <v>8.6999999999999993</v>
      </c>
      <c r="DJ107" s="52">
        <v>20.3</v>
      </c>
      <c r="DK107" s="53">
        <v>7088</v>
      </c>
      <c r="DL107" s="141">
        <f t="shared" si="135"/>
        <v>0.28785200470428529</v>
      </c>
      <c r="DM107" s="142">
        <f t="shared" si="136"/>
        <v>1.2913669064748201</v>
      </c>
      <c r="DN107" s="142">
        <f t="shared" si="137"/>
        <v>6.6780120548991082</v>
      </c>
      <c r="DO107" s="118">
        <f t="shared" si="108"/>
        <v>1.1130020091498514</v>
      </c>
      <c r="DP107" s="143">
        <f t="shared" si="138"/>
        <v>33563.688587922916</v>
      </c>
      <c r="DQ107" s="144">
        <f t="shared" si="139"/>
        <v>0.7336429821596897</v>
      </c>
      <c r="DR107" s="145">
        <f t="shared" si="140"/>
        <v>29396.847715631695</v>
      </c>
      <c r="DS107" s="146">
        <f t="shared" si="141"/>
        <v>0.81638689048760993</v>
      </c>
      <c r="DT107" s="53">
        <v>3890</v>
      </c>
      <c r="DU107" s="74"/>
      <c r="DV107" s="157">
        <v>7.39</v>
      </c>
      <c r="DW107" s="153">
        <v>2560</v>
      </c>
      <c r="DX107" s="53"/>
      <c r="DY107" s="153">
        <v>6110</v>
      </c>
      <c r="DZ107" s="153">
        <v>6678</v>
      </c>
      <c r="EA107" s="152">
        <v>9.67</v>
      </c>
      <c r="EB107" s="128">
        <v>18.3</v>
      </c>
      <c r="EC107" s="53">
        <v>8948</v>
      </c>
      <c r="ED107" s="141">
        <f t="shared" si="170"/>
        <v>0.37934476954203605</v>
      </c>
      <c r="EE107" s="142">
        <f t="shared" si="142"/>
        <v>1.2920308483290488</v>
      </c>
      <c r="EF107" s="142">
        <f t="shared" si="181"/>
        <v>6.6745803940281423</v>
      </c>
      <c r="EG107" s="118">
        <f t="shared" si="109"/>
        <v>1.112430065671357</v>
      </c>
      <c r="EH107" s="143">
        <f t="shared" si="171"/>
        <v>33546.441060385441</v>
      </c>
      <c r="EI107" s="144">
        <f t="shared" si="172"/>
        <v>0.7031458573481959</v>
      </c>
      <c r="EJ107" s="145">
        <f t="shared" si="173"/>
        <v>29381.741421841543</v>
      </c>
      <c r="EK107" s="146">
        <f t="shared" si="174"/>
        <v>0.79536370903277376</v>
      </c>
      <c r="EL107" s="64">
        <v>3892</v>
      </c>
      <c r="EM107" s="56"/>
      <c r="EN107" s="52">
        <v>7.38</v>
      </c>
      <c r="EO107" s="53">
        <v>2556</v>
      </c>
      <c r="EP107" s="134"/>
      <c r="EQ107" s="135">
        <v>6168</v>
      </c>
      <c r="ER107" s="53">
        <v>6214</v>
      </c>
      <c r="ES107" s="52">
        <v>9.51</v>
      </c>
      <c r="ET107" s="52">
        <v>17.5</v>
      </c>
      <c r="EU107" s="53">
        <v>8210</v>
      </c>
      <c r="EV107" s="141">
        <f t="shared" si="143"/>
        <v>0.34764954162804279</v>
      </c>
      <c r="EW107" s="142">
        <f t="shared" si="144"/>
        <v>1.2913669064748201</v>
      </c>
      <c r="EX107" s="142">
        <f t="shared" si="145"/>
        <v>6.6780120548991082</v>
      </c>
      <c r="EY107" s="118">
        <f t="shared" si="110"/>
        <v>1.1130020091498514</v>
      </c>
      <c r="EZ107" s="143">
        <f t="shared" si="146"/>
        <v>33563.688587922916</v>
      </c>
      <c r="FA107" s="144">
        <f t="shared" si="147"/>
        <v>0.70360969194608924</v>
      </c>
      <c r="FB107" s="145">
        <f t="shared" si="148"/>
        <v>29396.847715631695</v>
      </c>
      <c r="FC107" s="146">
        <f t="shared" si="149"/>
        <v>0.79568345323741008</v>
      </c>
      <c r="FD107" s="64">
        <v>3893</v>
      </c>
      <c r="FE107" s="56"/>
      <c r="FF107" s="52">
        <v>7.46</v>
      </c>
      <c r="FG107" s="53">
        <v>1996</v>
      </c>
      <c r="FH107" s="134"/>
      <c r="FI107" s="135">
        <v>6396</v>
      </c>
      <c r="FJ107" s="53">
        <v>5966</v>
      </c>
      <c r="FK107" s="52">
        <v>11</v>
      </c>
      <c r="FL107" s="52">
        <v>21.5</v>
      </c>
      <c r="FM107" s="53">
        <v>7293</v>
      </c>
      <c r="FN107" s="141">
        <f t="shared" si="150"/>
        <v>0.28265377445278916</v>
      </c>
      <c r="FO107" s="142">
        <f t="shared" si="151"/>
        <v>1.291035191369124</v>
      </c>
      <c r="FP107" s="142">
        <f t="shared" si="152"/>
        <v>6.6797278853345894</v>
      </c>
      <c r="FQ107" s="118">
        <f t="shared" si="111"/>
        <v>1.1132879808890983</v>
      </c>
      <c r="FR107" s="143">
        <f t="shared" si="153"/>
        <v>33572.312351691646</v>
      </c>
      <c r="FS107" s="144">
        <f t="shared" si="154"/>
        <v>0.76854653565117137</v>
      </c>
      <c r="FT107" s="145">
        <f t="shared" si="155"/>
        <v>29404.400862526767</v>
      </c>
      <c r="FU107" s="146">
        <f t="shared" si="156"/>
        <v>0.84044764188649079</v>
      </c>
      <c r="FV107" s="64">
        <v>3893</v>
      </c>
      <c r="FW107" s="73"/>
      <c r="FX107" s="52">
        <v>7.41</v>
      </c>
      <c r="FY107" s="53">
        <v>2002</v>
      </c>
      <c r="FZ107" s="134"/>
      <c r="GA107" s="135">
        <v>6369</v>
      </c>
      <c r="GB107" s="53">
        <v>5736</v>
      </c>
      <c r="GC107" s="52">
        <v>10.9</v>
      </c>
      <c r="GD107" s="52">
        <v>19.399999999999999</v>
      </c>
      <c r="GE107" s="53">
        <v>6225</v>
      </c>
      <c r="GF107" s="141">
        <f t="shared" si="157"/>
        <v>0.24148005650414153</v>
      </c>
      <c r="GG107" s="142">
        <f t="shared" si="158"/>
        <v>1.291035191369124</v>
      </c>
      <c r="GH107" s="142">
        <f t="shared" si="159"/>
        <v>6.6797278853345894</v>
      </c>
      <c r="GI107" s="118">
        <f t="shared" si="112"/>
        <v>1.1132879808890983</v>
      </c>
      <c r="GJ107" s="143">
        <f t="shared" si="160"/>
        <v>33572.312351691646</v>
      </c>
      <c r="GK107" s="144">
        <f t="shared" si="161"/>
        <v>0.76785078375433125</v>
      </c>
      <c r="GL107" s="145">
        <f t="shared" si="162"/>
        <v>29404.400862526767</v>
      </c>
      <c r="GM107" s="146">
        <f t="shared" si="163"/>
        <v>0.83996802557953631</v>
      </c>
      <c r="GN107" s="166">
        <v>2702</v>
      </c>
      <c r="GO107" s="97">
        <f t="shared" si="113"/>
        <v>2333.4299785867238</v>
      </c>
      <c r="GP107" s="53"/>
      <c r="GQ107" s="53"/>
      <c r="GR107" s="102">
        <f t="shared" si="114"/>
        <v>1</v>
      </c>
      <c r="GS107" s="53"/>
      <c r="GT107" s="102">
        <f t="shared" si="115"/>
        <v>1</v>
      </c>
      <c r="GU107" s="53"/>
      <c r="GV107" s="102"/>
      <c r="GW107" s="170"/>
      <c r="GX107" s="102"/>
      <c r="GY107" s="170"/>
      <c r="GZ107" s="102"/>
      <c r="HA107" s="102"/>
      <c r="HB107" s="102"/>
      <c r="HC107" s="102"/>
      <c r="HD107" s="102"/>
      <c r="HE107" s="177"/>
      <c r="HF107" s="178"/>
      <c r="HG107" s="102"/>
      <c r="HH107" s="177"/>
      <c r="HI107" s="64">
        <v>4732</v>
      </c>
      <c r="HJ107" s="53">
        <v>4840</v>
      </c>
      <c r="HK107" s="53">
        <v>4558</v>
      </c>
      <c r="HL107" s="77">
        <f t="shared" si="167"/>
        <v>480</v>
      </c>
      <c r="HM107" s="77">
        <f t="shared" si="164"/>
        <v>12071.76</v>
      </c>
      <c r="HN107" s="52"/>
      <c r="HO107" s="183"/>
      <c r="HP107" s="53">
        <v>2288</v>
      </c>
      <c r="HQ107" s="186"/>
      <c r="HR107" s="186"/>
      <c r="HS107" s="186"/>
      <c r="HT107" s="53">
        <v>3774</v>
      </c>
      <c r="HU107" s="153">
        <v>3772</v>
      </c>
      <c r="HV107" s="186"/>
      <c r="HW107" s="186"/>
      <c r="HX107" s="186"/>
      <c r="HY107" s="186"/>
      <c r="HZ107" s="189">
        <v>98</v>
      </c>
      <c r="IA107" s="128"/>
      <c r="IB107" s="190">
        <v>196</v>
      </c>
      <c r="IC107" s="191"/>
      <c r="ID107" s="191">
        <v>1422</v>
      </c>
      <c r="IE107" s="192">
        <v>1.71</v>
      </c>
      <c r="IF107" s="192">
        <v>0.93</v>
      </c>
      <c r="IG107" s="192">
        <v>0.8</v>
      </c>
      <c r="IH107" s="97">
        <f t="shared" si="165"/>
        <v>39191.036</v>
      </c>
      <c r="II107" s="97">
        <f t="shared" si="168"/>
        <v>3256.8765015521662</v>
      </c>
      <c r="IJ107" s="202">
        <f t="shared" si="169"/>
        <v>1.3719303059404582</v>
      </c>
      <c r="IK107" s="202">
        <f t="shared" si="175"/>
        <v>2.373937281981374</v>
      </c>
      <c r="IL107" s="202">
        <f t="shared" si="116"/>
        <v>0.67172574571017751</v>
      </c>
      <c r="IM107" s="203"/>
      <c r="IN107" s="204">
        <f t="shared" si="117"/>
        <v>0.92746113989637302</v>
      </c>
      <c r="IO107" s="186"/>
      <c r="IP107" s="186"/>
      <c r="IQ107" s="153">
        <v>1180</v>
      </c>
      <c r="IR107" s="153"/>
      <c r="IS107" s="128"/>
      <c r="IT107" s="128"/>
      <c r="IU107" s="128"/>
      <c r="IV107" s="128"/>
      <c r="IW107" s="189">
        <v>0.23</v>
      </c>
      <c r="IX107" s="189"/>
      <c r="IY107" s="48"/>
      <c r="IZ107" s="52">
        <v>159</v>
      </c>
      <c r="JA107" s="128">
        <v>1.94</v>
      </c>
      <c r="JB107" s="128">
        <v>0.47</v>
      </c>
      <c r="JC107" s="128">
        <v>163</v>
      </c>
      <c r="JD107" s="97">
        <f t="shared" si="118"/>
        <v>2810.248</v>
      </c>
      <c r="JE107" s="210">
        <f t="shared" si="183"/>
        <v>0.79443892750744782</v>
      </c>
      <c r="JF107" s="210">
        <f t="shared" si="120"/>
        <v>0.24671499999999999</v>
      </c>
      <c r="JG107" s="210">
        <f t="shared" si="121"/>
        <v>3.1889725913761061E-2</v>
      </c>
      <c r="JH107" s="203"/>
      <c r="JI107" s="203">
        <f t="shared" si="122"/>
        <v>0.18877551020408168</v>
      </c>
      <c r="JJ107" s="212">
        <f t="shared" si="166"/>
        <v>2.469151880188833</v>
      </c>
      <c r="JK107" s="203">
        <f t="shared" si="123"/>
        <v>0.98729016786570745</v>
      </c>
      <c r="JL107" s="53">
        <v>7753</v>
      </c>
      <c r="JM107" s="213">
        <v>8.18</v>
      </c>
      <c r="JN107" s="214">
        <v>42</v>
      </c>
      <c r="JO107" s="213">
        <v>0.23</v>
      </c>
      <c r="JP107" s="213">
        <v>2.25</v>
      </c>
      <c r="JQ107" s="213">
        <v>0.4</v>
      </c>
      <c r="JR107" s="214">
        <v>159</v>
      </c>
      <c r="JS107" s="213">
        <v>0.37</v>
      </c>
      <c r="JT107" s="222"/>
    </row>
    <row r="108" spans="1:280" s="25" customFormat="1" ht="15" customHeight="1">
      <c r="A108" s="50">
        <v>43525</v>
      </c>
      <c r="B108" s="51">
        <v>240</v>
      </c>
      <c r="C108" s="52">
        <v>240</v>
      </c>
      <c r="D108" s="53">
        <v>37948</v>
      </c>
      <c r="E108" s="48">
        <v>4.84</v>
      </c>
      <c r="F108" s="53">
        <v>661</v>
      </c>
      <c r="G108" s="52">
        <v>11.7</v>
      </c>
      <c r="H108" s="52">
        <v>13.2</v>
      </c>
      <c r="I108" s="61">
        <v>36.1</v>
      </c>
      <c r="J108" s="64"/>
      <c r="K108" s="53">
        <v>1290</v>
      </c>
      <c r="L108" s="48">
        <v>5.34</v>
      </c>
      <c r="M108" s="53">
        <v>37948</v>
      </c>
      <c r="N108" s="53">
        <v>3474</v>
      </c>
      <c r="O108" s="65">
        <v>11.7</v>
      </c>
      <c r="P108" s="65">
        <v>13.2</v>
      </c>
      <c r="Q108" s="74">
        <v>661</v>
      </c>
      <c r="R108" s="70">
        <v>43.1</v>
      </c>
      <c r="S108" s="64">
        <v>8975</v>
      </c>
      <c r="T108" s="53">
        <v>6781</v>
      </c>
      <c r="U108" s="52">
        <v>2.86</v>
      </c>
      <c r="V108" s="52"/>
      <c r="W108" s="52">
        <v>11.7</v>
      </c>
      <c r="X108" s="52">
        <v>9.44</v>
      </c>
      <c r="Y108" s="53">
        <v>10.5</v>
      </c>
      <c r="Z108" s="53">
        <v>22208</v>
      </c>
      <c r="AA108" s="52">
        <v>2.84</v>
      </c>
      <c r="AB108" s="52"/>
      <c r="AC108" s="77">
        <f t="shared" si="124"/>
        <v>8985.5</v>
      </c>
      <c r="AD108" s="52"/>
      <c r="AE108" s="52"/>
      <c r="AF108" s="52"/>
      <c r="AG108" s="52"/>
      <c r="AH108" s="61"/>
      <c r="AI108" s="79"/>
      <c r="AJ108" s="52"/>
      <c r="AK108" s="52"/>
      <c r="AL108" s="48">
        <v>8.86</v>
      </c>
      <c r="AM108" s="53">
        <v>128657</v>
      </c>
      <c r="AN108" s="52">
        <v>2.96</v>
      </c>
      <c r="AO108" s="52">
        <v>0.44</v>
      </c>
      <c r="AP108" s="53">
        <v>1670</v>
      </c>
      <c r="AQ108" s="83"/>
      <c r="AR108" s="86">
        <f t="shared" si="125"/>
        <v>14092</v>
      </c>
      <c r="AS108" s="53"/>
      <c r="AT108" s="87">
        <v>14092</v>
      </c>
      <c r="AU108" s="53">
        <f t="shared" si="182"/>
        <v>13852</v>
      </c>
      <c r="AV108" s="53">
        <v>0</v>
      </c>
      <c r="AW108" s="53">
        <v>240</v>
      </c>
      <c r="AX108" s="53">
        <v>0</v>
      </c>
      <c r="AY108" s="95">
        <v>0</v>
      </c>
      <c r="AZ108" s="96">
        <v>4.93</v>
      </c>
      <c r="BA108" s="53">
        <v>4478</v>
      </c>
      <c r="BB108" s="52">
        <v>62</v>
      </c>
      <c r="BC108" s="53">
        <v>11926</v>
      </c>
      <c r="BD108" s="97">
        <f t="shared" si="94"/>
        <v>9041.259399999999</v>
      </c>
      <c r="BE108" s="102">
        <f t="shared" si="95"/>
        <v>0.75811331544524563</v>
      </c>
      <c r="BF108" s="53">
        <v>5172</v>
      </c>
      <c r="BG108" s="97">
        <f t="shared" si="96"/>
        <v>5518.5239999999994</v>
      </c>
      <c r="BH108" s="102">
        <f t="shared" si="97"/>
        <v>0.46273050477947336</v>
      </c>
      <c r="BI108" s="53">
        <v>360</v>
      </c>
      <c r="BJ108" s="97">
        <f t="shared" si="98"/>
        <v>708.12</v>
      </c>
      <c r="BK108" s="102">
        <f t="shared" si="99"/>
        <v>5.9376152943149421E-2</v>
      </c>
      <c r="BL108" s="103">
        <v>1011</v>
      </c>
      <c r="BM108" s="97">
        <f t="shared" si="100"/>
        <v>1460.895</v>
      </c>
      <c r="BN108" s="102">
        <f t="shared" si="101"/>
        <v>0.12249664598356531</v>
      </c>
      <c r="BO108" s="53">
        <v>629</v>
      </c>
      <c r="BP108" s="97">
        <f t="shared" si="102"/>
        <v>1294.482</v>
      </c>
      <c r="BQ108" s="102">
        <f t="shared" si="103"/>
        <v>0.10854284755995304</v>
      </c>
      <c r="BR108" s="53">
        <v>35.6</v>
      </c>
      <c r="BS108" s="105">
        <f t="shared" si="104"/>
        <v>59.238399999999999</v>
      </c>
      <c r="BT108" s="102">
        <f t="shared" si="105"/>
        <v>2.9850746268656717E-3</v>
      </c>
      <c r="BU108" s="52">
        <v>7.36</v>
      </c>
      <c r="BV108" s="48">
        <v>8.3000000000000007</v>
      </c>
      <c r="BW108" s="61">
        <v>138</v>
      </c>
      <c r="BX108" s="117">
        <f t="shared" si="126"/>
        <v>165198.95199999999</v>
      </c>
      <c r="BY108" s="118">
        <f t="shared" si="127"/>
        <v>1.1013263466666665</v>
      </c>
      <c r="BZ108" s="120">
        <v>61</v>
      </c>
      <c r="CA108" s="51"/>
      <c r="CB108" s="52">
        <v>6.42</v>
      </c>
      <c r="CC108" s="129">
        <v>8400</v>
      </c>
      <c r="CD108" s="77">
        <f t="shared" si="128"/>
        <v>7957.005448677648</v>
      </c>
      <c r="CE108" s="77">
        <f t="shared" si="106"/>
        <v>23859</v>
      </c>
      <c r="CF108" s="77">
        <f t="shared" si="129"/>
        <v>13852</v>
      </c>
      <c r="CG108" s="77">
        <f t="shared" si="130"/>
        <v>577.16666666666663</v>
      </c>
      <c r="CH108" s="77">
        <f t="shared" si="107"/>
        <v>10007</v>
      </c>
      <c r="CI108" s="130">
        <f t="shared" si="131"/>
        <v>416.95833333333331</v>
      </c>
      <c r="CJ108" s="64">
        <v>4001</v>
      </c>
      <c r="CK108" s="56"/>
      <c r="CL108" s="52">
        <v>7.26</v>
      </c>
      <c r="CM108" s="53">
        <v>2837</v>
      </c>
      <c r="CN108" s="134"/>
      <c r="CO108" s="135">
        <v>3933</v>
      </c>
      <c r="CP108" s="53">
        <v>5804</v>
      </c>
      <c r="CQ108" s="52">
        <v>8.5500000000000007</v>
      </c>
      <c r="CR108" s="52">
        <v>24.6</v>
      </c>
      <c r="CS108" s="53">
        <v>6357</v>
      </c>
      <c r="CT108" s="141">
        <f t="shared" si="176"/>
        <v>0.31032247967893373</v>
      </c>
      <c r="CU108" s="142">
        <f t="shared" si="132"/>
        <v>1.256185953511622</v>
      </c>
      <c r="CV108" s="142">
        <f t="shared" si="133"/>
        <v>6.3342576204057437</v>
      </c>
      <c r="CW108" s="118">
        <f t="shared" si="134"/>
        <v>1.0557096034009572</v>
      </c>
      <c r="CX108" s="143">
        <f t="shared" si="177"/>
        <v>31835.978800159268</v>
      </c>
      <c r="CY108" s="144">
        <f t="shared" si="178"/>
        <v>0.64345883406784987</v>
      </c>
      <c r="CZ108" s="145">
        <f t="shared" si="179"/>
        <v>27702.795882140908</v>
      </c>
      <c r="DA108" s="146">
        <f t="shared" si="180"/>
        <v>0.7621163843702834</v>
      </c>
      <c r="DB108" s="64">
        <v>3998</v>
      </c>
      <c r="DC108" s="152"/>
      <c r="DD108" s="48">
        <v>7.47</v>
      </c>
      <c r="DE108" s="53">
        <v>2540</v>
      </c>
      <c r="DF108" s="153"/>
      <c r="DG108" s="53">
        <v>3913</v>
      </c>
      <c r="DH108" s="53">
        <v>5020</v>
      </c>
      <c r="DI108" s="52">
        <v>8.4700000000000006</v>
      </c>
      <c r="DJ108" s="52">
        <v>24.3</v>
      </c>
      <c r="DK108" s="53">
        <v>8880</v>
      </c>
      <c r="DL108" s="141">
        <f t="shared" si="135"/>
        <v>0.41002553464660751</v>
      </c>
      <c r="DM108" s="142">
        <f t="shared" si="136"/>
        <v>1.257128564282141</v>
      </c>
      <c r="DN108" s="142">
        <f t="shared" si="137"/>
        <v>6.3295081145668997</v>
      </c>
      <c r="DO108" s="118">
        <f t="shared" si="108"/>
        <v>1.0549180190944834</v>
      </c>
      <c r="DP108" s="143">
        <f t="shared" si="138"/>
        <v>31812.107783813237</v>
      </c>
      <c r="DQ108" s="144">
        <f t="shared" si="139"/>
        <v>0.68078443374421527</v>
      </c>
      <c r="DR108" s="145">
        <f t="shared" si="140"/>
        <v>27682.023978205289</v>
      </c>
      <c r="DS108" s="146">
        <f t="shared" si="141"/>
        <v>0.78701995639778632</v>
      </c>
      <c r="DT108" s="53">
        <v>4001</v>
      </c>
      <c r="DU108" s="74"/>
      <c r="DV108" s="157">
        <v>7.17</v>
      </c>
      <c r="DW108" s="153">
        <v>2783</v>
      </c>
      <c r="DX108" s="53"/>
      <c r="DY108" s="153">
        <v>3874</v>
      </c>
      <c r="DZ108" s="153">
        <v>5342</v>
      </c>
      <c r="EA108" s="152">
        <v>8.09</v>
      </c>
      <c r="EB108" s="128">
        <v>22.5</v>
      </c>
      <c r="EC108" s="53">
        <v>10541</v>
      </c>
      <c r="ED108" s="141">
        <f t="shared" si="170"/>
        <v>0.50919763774800397</v>
      </c>
      <c r="EE108" s="142">
        <f t="shared" si="142"/>
        <v>1.256185953511622</v>
      </c>
      <c r="EF108" s="142">
        <f t="shared" si="181"/>
        <v>6.3342576204057437</v>
      </c>
      <c r="EG108" s="118">
        <f t="shared" si="109"/>
        <v>1.0557096034009572</v>
      </c>
      <c r="EH108" s="143">
        <f t="shared" si="171"/>
        <v>31835.978800159268</v>
      </c>
      <c r="EI108" s="144">
        <f t="shared" si="172"/>
        <v>0.65024530673627989</v>
      </c>
      <c r="EJ108" s="145">
        <f t="shared" si="173"/>
        <v>27702.795882140908</v>
      </c>
      <c r="EK108" s="146">
        <f t="shared" si="174"/>
        <v>0.76664430655710214</v>
      </c>
      <c r="EL108" s="64">
        <v>3947</v>
      </c>
      <c r="EM108" s="56"/>
      <c r="EN108" s="52">
        <v>7.46</v>
      </c>
      <c r="EO108" s="53">
        <v>2754</v>
      </c>
      <c r="EP108" s="134"/>
      <c r="EQ108" s="135">
        <v>3863</v>
      </c>
      <c r="ER108" s="53">
        <v>6898</v>
      </c>
      <c r="ES108" s="52">
        <v>8.36</v>
      </c>
      <c r="ET108" s="52">
        <v>22</v>
      </c>
      <c r="EU108" s="53">
        <v>9461</v>
      </c>
      <c r="EV108" s="141">
        <f t="shared" si="143"/>
        <v>0.46069726647035958</v>
      </c>
      <c r="EW108" s="142">
        <f t="shared" si="144"/>
        <v>1.2733721814035976</v>
      </c>
      <c r="EX108" s="142">
        <f t="shared" si="145"/>
        <v>6.2487665153065413</v>
      </c>
      <c r="EY108" s="118">
        <f t="shared" si="110"/>
        <v>1.0414610858844235</v>
      </c>
      <c r="EZ108" s="143">
        <f t="shared" si="146"/>
        <v>31406.300505930678</v>
      </c>
      <c r="FA108" s="144">
        <f t="shared" si="147"/>
        <v>0.65388989391006647</v>
      </c>
      <c r="FB108" s="145">
        <f t="shared" si="148"/>
        <v>27328.901611299716</v>
      </c>
      <c r="FC108" s="146">
        <f t="shared" si="149"/>
        <v>0.76907596847224546</v>
      </c>
      <c r="FD108" s="64">
        <v>3955</v>
      </c>
      <c r="FE108" s="56"/>
      <c r="FF108" s="52">
        <v>7.06</v>
      </c>
      <c r="FG108" s="53">
        <v>2202</v>
      </c>
      <c r="FH108" s="134"/>
      <c r="FI108" s="135">
        <v>2024</v>
      </c>
      <c r="FJ108" s="53">
        <v>5588</v>
      </c>
      <c r="FK108" s="52">
        <v>9.5399999999999991</v>
      </c>
      <c r="FL108" s="52">
        <v>23.9</v>
      </c>
      <c r="FM108" s="53">
        <v>7962</v>
      </c>
      <c r="FN108" s="141">
        <f t="shared" si="150"/>
        <v>0.34980816820867461</v>
      </c>
      <c r="FO108" s="142">
        <f t="shared" si="151"/>
        <v>1.2707964601769912</v>
      </c>
      <c r="FP108" s="142">
        <f t="shared" si="152"/>
        <v>6.2614318642101274</v>
      </c>
      <c r="FQ108" s="118">
        <f t="shared" si="111"/>
        <v>1.0435719773683545</v>
      </c>
      <c r="FR108" s="143">
        <f t="shared" si="153"/>
        <v>31469.956549520099</v>
      </c>
      <c r="FS108" s="144">
        <f t="shared" si="154"/>
        <v>0.72326272563179606</v>
      </c>
      <c r="FT108" s="145">
        <f t="shared" si="155"/>
        <v>27384.293355128048</v>
      </c>
      <c r="FU108" s="146">
        <f t="shared" si="156"/>
        <v>0.81536139527083684</v>
      </c>
      <c r="FV108" s="64">
        <v>3957</v>
      </c>
      <c r="FW108" s="73"/>
      <c r="FX108" s="52">
        <v>7.35</v>
      </c>
      <c r="FY108" s="53">
        <v>2253</v>
      </c>
      <c r="FZ108" s="134"/>
      <c r="GA108" s="135">
        <v>4024</v>
      </c>
      <c r="GB108" s="53">
        <v>5012</v>
      </c>
      <c r="GC108" s="52">
        <v>9.24</v>
      </c>
      <c r="GD108" s="52">
        <v>23.6</v>
      </c>
      <c r="GE108" s="53">
        <v>7314</v>
      </c>
      <c r="GF108" s="141">
        <f t="shared" si="157"/>
        <v>0.32404772293546835</v>
      </c>
      <c r="GG108" s="142">
        <f t="shared" si="158"/>
        <v>1.2701541571897903</v>
      </c>
      <c r="GH108" s="142">
        <f t="shared" si="159"/>
        <v>6.2645982014360237</v>
      </c>
      <c r="GI108" s="118">
        <f t="shared" si="112"/>
        <v>1.0440997002393373</v>
      </c>
      <c r="GJ108" s="143">
        <f t="shared" si="160"/>
        <v>31485.870560417454</v>
      </c>
      <c r="GK108" s="144">
        <f t="shared" si="161"/>
        <v>0.71685327922272324</v>
      </c>
      <c r="GL108" s="145">
        <f t="shared" si="162"/>
        <v>27398.141291085125</v>
      </c>
      <c r="GM108" s="146">
        <f t="shared" si="163"/>
        <v>0.81108502431661922</v>
      </c>
      <c r="GN108" s="166">
        <v>2463</v>
      </c>
      <c r="GO108" s="97">
        <f t="shared" si="113"/>
        <v>2562.3290582170252</v>
      </c>
      <c r="GP108" s="53"/>
      <c r="GQ108" s="53"/>
      <c r="GR108" s="102">
        <f t="shared" si="114"/>
        <v>1</v>
      </c>
      <c r="GS108" s="53"/>
      <c r="GT108" s="102">
        <f t="shared" si="115"/>
        <v>1</v>
      </c>
      <c r="GU108" s="53"/>
      <c r="GV108" s="102"/>
      <c r="GW108" s="170"/>
      <c r="GX108" s="102"/>
      <c r="GY108" s="170"/>
      <c r="GZ108" s="102"/>
      <c r="HA108" s="102"/>
      <c r="HB108" s="102"/>
      <c r="HC108" s="102"/>
      <c r="HD108" s="102"/>
      <c r="HE108" s="177"/>
      <c r="HF108" s="178"/>
      <c r="HG108" s="102"/>
      <c r="HH108" s="177"/>
      <c r="HI108" s="64">
        <v>3174</v>
      </c>
      <c r="HJ108" s="53">
        <v>4976</v>
      </c>
      <c r="HK108" s="53">
        <v>4312</v>
      </c>
      <c r="HL108" s="77">
        <f t="shared" si="167"/>
        <v>480</v>
      </c>
      <c r="HM108" s="77">
        <f t="shared" si="164"/>
        <v>11969.76</v>
      </c>
      <c r="HN108" s="52"/>
      <c r="HO108" s="183"/>
      <c r="HP108" s="53">
        <v>2132</v>
      </c>
      <c r="HQ108" s="186"/>
      <c r="HR108" s="186"/>
      <c r="HS108" s="186"/>
      <c r="HT108" s="53">
        <v>3302</v>
      </c>
      <c r="HU108" s="153">
        <v>3514</v>
      </c>
      <c r="HV108" s="186"/>
      <c r="HW108" s="186"/>
      <c r="HX108" s="186"/>
      <c r="HY108" s="186"/>
      <c r="HZ108" s="189"/>
      <c r="IA108" s="128"/>
      <c r="IB108" s="190">
        <v>168</v>
      </c>
      <c r="IC108" s="191"/>
      <c r="ID108" s="191"/>
      <c r="IE108" s="192"/>
      <c r="IF108" s="192"/>
      <c r="IG108" s="192"/>
      <c r="IH108" s="97">
        <f t="shared" si="165"/>
        <v>35140.836000000003</v>
      </c>
      <c r="II108" s="97">
        <f t="shared" si="168"/>
        <v>3036.5328026351904</v>
      </c>
      <c r="IJ108" s="202">
        <f t="shared" si="169"/>
        <v>1.3954786491766675</v>
      </c>
      <c r="IK108" s="202">
        <f t="shared" si="175"/>
        <v>2.1759794063683775</v>
      </c>
      <c r="IL108" s="202">
        <f t="shared" si="116"/>
        <v>0.70368884041619295</v>
      </c>
      <c r="IM108" s="203"/>
      <c r="IN108" s="204">
        <f t="shared" si="117"/>
        <v>0.93179049939098657</v>
      </c>
      <c r="IO108" s="186"/>
      <c r="IP108" s="186"/>
      <c r="IQ108" s="153">
        <v>1718</v>
      </c>
      <c r="IR108" s="153"/>
      <c r="IS108" s="128"/>
      <c r="IT108" s="128"/>
      <c r="IU108" s="128"/>
      <c r="IV108" s="128"/>
      <c r="IW108" s="189"/>
      <c r="IX108" s="189">
        <v>0.42</v>
      </c>
      <c r="IY108" s="48"/>
      <c r="IZ108" s="52">
        <v>145</v>
      </c>
      <c r="JA108" s="128"/>
      <c r="JB108" s="128"/>
      <c r="JC108" s="128"/>
      <c r="JD108" s="97">
        <f t="shared" si="118"/>
        <v>2367.4560000000001</v>
      </c>
      <c r="JE108" s="210">
        <f t="shared" si="183"/>
        <v>0.80854750216575222</v>
      </c>
      <c r="JF108" s="210">
        <f t="shared" si="120"/>
        <v>0.20777999999999999</v>
      </c>
      <c r="JG108" s="210">
        <f t="shared" si="121"/>
        <v>1.3619614907905522E-2</v>
      </c>
      <c r="JH108" s="203"/>
      <c r="JI108" s="203">
        <f t="shared" si="122"/>
        <v>0.13690476190476186</v>
      </c>
      <c r="JJ108" s="212">
        <f t="shared" si="166"/>
        <v>2.469151880188833</v>
      </c>
      <c r="JK108" s="203">
        <f t="shared" si="123"/>
        <v>0.98784169042428305</v>
      </c>
      <c r="JL108" s="53">
        <v>7417</v>
      </c>
      <c r="JM108" s="213">
        <v>8.0299999999999994</v>
      </c>
      <c r="JN108" s="214">
        <v>189</v>
      </c>
      <c r="JO108" s="213">
        <v>1.49</v>
      </c>
      <c r="JP108" s="213">
        <v>1.63</v>
      </c>
      <c r="JQ108" s="213">
        <v>0.21</v>
      </c>
      <c r="JR108" s="214">
        <v>159</v>
      </c>
      <c r="JS108" s="213">
        <v>0.15</v>
      </c>
      <c r="JT108" s="222"/>
    </row>
    <row r="109" spans="1:280" s="25" customFormat="1" ht="15" customHeight="1">
      <c r="A109" s="50">
        <v>43526</v>
      </c>
      <c r="B109" s="51">
        <v>240</v>
      </c>
      <c r="C109" s="52">
        <v>240</v>
      </c>
      <c r="D109" s="53">
        <v>35176</v>
      </c>
      <c r="E109" s="48" t="s">
        <v>127</v>
      </c>
      <c r="F109" s="53">
        <v>406</v>
      </c>
      <c r="G109" s="52">
        <v>12.9</v>
      </c>
      <c r="H109" s="52">
        <v>13.7</v>
      </c>
      <c r="I109" s="61">
        <v>38.4</v>
      </c>
      <c r="J109" s="64"/>
      <c r="K109" s="53">
        <v>1819</v>
      </c>
      <c r="L109" s="48">
        <v>5.52</v>
      </c>
      <c r="M109" s="53">
        <v>9404</v>
      </c>
      <c r="N109" s="53">
        <v>3246</v>
      </c>
      <c r="O109" s="65">
        <v>5.85</v>
      </c>
      <c r="P109" s="65">
        <v>4.8499999999999996</v>
      </c>
      <c r="Q109" s="74">
        <v>80.3</v>
      </c>
      <c r="R109" s="70">
        <v>47.1</v>
      </c>
      <c r="S109" s="64">
        <v>8985</v>
      </c>
      <c r="T109" s="53">
        <v>6538</v>
      </c>
      <c r="U109" s="52" t="s">
        <v>127</v>
      </c>
      <c r="V109" s="52">
        <v>32.4</v>
      </c>
      <c r="W109" s="52">
        <v>11.4</v>
      </c>
      <c r="X109" s="52">
        <v>9.6300000000000008</v>
      </c>
      <c r="Y109" s="53">
        <v>38</v>
      </c>
      <c r="Z109" s="53">
        <v>21096</v>
      </c>
      <c r="AA109" s="52"/>
      <c r="AB109" s="52"/>
      <c r="AC109" s="77">
        <f t="shared" si="124"/>
        <v>9023</v>
      </c>
      <c r="AD109" s="52"/>
      <c r="AE109" s="52"/>
      <c r="AF109" s="52"/>
      <c r="AG109" s="52"/>
      <c r="AH109" s="61"/>
      <c r="AI109" s="79"/>
      <c r="AJ109" s="52"/>
      <c r="AK109" s="52"/>
      <c r="AL109" s="48" t="s">
        <v>127</v>
      </c>
      <c r="AM109" s="53">
        <v>114058</v>
      </c>
      <c r="AN109" s="52">
        <v>4.09</v>
      </c>
      <c r="AO109" s="52">
        <v>0.42</v>
      </c>
      <c r="AP109" s="53">
        <v>1787</v>
      </c>
      <c r="AQ109" s="83"/>
      <c r="AR109" s="86">
        <f t="shared" si="125"/>
        <v>14775</v>
      </c>
      <c r="AS109" s="53"/>
      <c r="AT109" s="87">
        <v>14775</v>
      </c>
      <c r="AU109" s="53">
        <f t="shared" si="182"/>
        <v>14535</v>
      </c>
      <c r="AV109" s="53">
        <v>0</v>
      </c>
      <c r="AW109" s="53">
        <v>240</v>
      </c>
      <c r="AX109" s="53">
        <v>0</v>
      </c>
      <c r="AY109" s="95">
        <v>0</v>
      </c>
      <c r="AZ109" s="96">
        <v>4.93</v>
      </c>
      <c r="BA109" s="53">
        <v>4478</v>
      </c>
      <c r="BB109" s="52">
        <v>62</v>
      </c>
      <c r="BC109" s="53">
        <v>11414</v>
      </c>
      <c r="BD109" s="97">
        <f t="shared" si="94"/>
        <v>8587.2363999999998</v>
      </c>
      <c r="BE109" s="102">
        <f t="shared" si="95"/>
        <v>0.75234242158752407</v>
      </c>
      <c r="BF109" s="53">
        <v>5142</v>
      </c>
      <c r="BG109" s="97">
        <f t="shared" si="96"/>
        <v>5486.5140000000001</v>
      </c>
      <c r="BH109" s="102">
        <f t="shared" si="97"/>
        <v>0.48068284562817593</v>
      </c>
      <c r="BI109" s="53">
        <v>279</v>
      </c>
      <c r="BJ109" s="97">
        <f t="shared" si="98"/>
        <v>548.79300000000001</v>
      </c>
      <c r="BK109" s="102">
        <f t="shared" si="99"/>
        <v>4.8080690380234797E-2</v>
      </c>
      <c r="BL109" s="103">
        <v>711</v>
      </c>
      <c r="BM109" s="97">
        <f t="shared" si="100"/>
        <v>1027.395</v>
      </c>
      <c r="BN109" s="102">
        <f t="shared" si="101"/>
        <v>9.0011827580164711E-2</v>
      </c>
      <c r="BO109" s="53">
        <v>712</v>
      </c>
      <c r="BP109" s="97">
        <f t="shared" si="102"/>
        <v>1465.2959999999998</v>
      </c>
      <c r="BQ109" s="102">
        <f t="shared" si="103"/>
        <v>0.12837708077799193</v>
      </c>
      <c r="BR109" s="53">
        <v>35.6</v>
      </c>
      <c r="BS109" s="105">
        <f t="shared" si="104"/>
        <v>59.238399999999999</v>
      </c>
      <c r="BT109" s="102">
        <f t="shared" si="105"/>
        <v>3.1189766952864906E-3</v>
      </c>
      <c r="BU109" s="52">
        <v>7.47</v>
      </c>
      <c r="BV109" s="48">
        <v>8.08</v>
      </c>
      <c r="BW109" s="61">
        <v>141</v>
      </c>
      <c r="BX109" s="117">
        <f t="shared" si="126"/>
        <v>165902.49</v>
      </c>
      <c r="BY109" s="118">
        <f t="shared" si="127"/>
        <v>1.1060166</v>
      </c>
      <c r="BZ109" s="120">
        <v>54</v>
      </c>
      <c r="CA109" s="51"/>
      <c r="CB109" s="52" t="s">
        <v>127</v>
      </c>
      <c r="CC109" s="129">
        <v>7538</v>
      </c>
      <c r="CD109" s="77">
        <f t="shared" si="128"/>
        <v>7792.9016332590945</v>
      </c>
      <c r="CE109" s="77">
        <f t="shared" si="106"/>
        <v>24246</v>
      </c>
      <c r="CF109" s="77">
        <f t="shared" si="129"/>
        <v>14535</v>
      </c>
      <c r="CG109" s="77">
        <f t="shared" si="130"/>
        <v>605.625</v>
      </c>
      <c r="CH109" s="77">
        <f t="shared" si="107"/>
        <v>9711</v>
      </c>
      <c r="CI109" s="130">
        <f t="shared" si="131"/>
        <v>404.625</v>
      </c>
      <c r="CJ109" s="64">
        <v>4033</v>
      </c>
      <c r="CK109" s="56"/>
      <c r="CL109" s="52">
        <v>7.53</v>
      </c>
      <c r="CM109" s="53">
        <v>2390</v>
      </c>
      <c r="CN109" s="134"/>
      <c r="CO109" s="135">
        <v>3953</v>
      </c>
      <c r="CP109" s="53">
        <v>5242</v>
      </c>
      <c r="CQ109" s="52">
        <v>9.0299999999999994</v>
      </c>
      <c r="CR109" s="52">
        <v>22.5</v>
      </c>
      <c r="CS109" s="53">
        <v>6822</v>
      </c>
      <c r="CT109" s="141">
        <f t="shared" si="176"/>
        <v>0.31308079816818341</v>
      </c>
      <c r="CU109" s="142">
        <f t="shared" si="132"/>
        <v>1.2462186957599801</v>
      </c>
      <c r="CV109" s="142">
        <f t="shared" si="133"/>
        <v>6.2532376217536667</v>
      </c>
      <c r="CW109" s="118">
        <f t="shared" si="134"/>
        <v>1.0422062702922779</v>
      </c>
      <c r="CX109" s="143">
        <f t="shared" si="177"/>
        <v>31428.77228693393</v>
      </c>
      <c r="CY109" s="144">
        <f t="shared" si="178"/>
        <v>0.69331064185389057</v>
      </c>
      <c r="CZ109" s="145">
        <f t="shared" si="179"/>
        <v>27595.67525241277</v>
      </c>
      <c r="DA109" s="146">
        <f t="shared" si="180"/>
        <v>0.790608025232171</v>
      </c>
      <c r="DB109" s="64">
        <v>4039</v>
      </c>
      <c r="DC109" s="152"/>
      <c r="DD109" s="48">
        <v>7.61</v>
      </c>
      <c r="DE109" s="53">
        <v>2225</v>
      </c>
      <c r="DF109" s="153"/>
      <c r="DG109" s="53">
        <v>4025</v>
      </c>
      <c r="DH109" s="53">
        <v>6126</v>
      </c>
      <c r="DI109" s="52">
        <v>9.31</v>
      </c>
      <c r="DJ109" s="52">
        <v>20.9</v>
      </c>
      <c r="DK109" s="53">
        <v>9456</v>
      </c>
      <c r="DL109" s="141">
        <f t="shared" si="135"/>
        <v>0.42047681730342745</v>
      </c>
      <c r="DM109" s="142">
        <f t="shared" si="136"/>
        <v>1.2443674176776429</v>
      </c>
      <c r="DN109" s="142">
        <f t="shared" si="137"/>
        <v>6.2625407275633673</v>
      </c>
      <c r="DO109" s="118">
        <f t="shared" si="108"/>
        <v>1.0437567879272278</v>
      </c>
      <c r="DP109" s="143">
        <f t="shared" si="138"/>
        <v>31475.529696733483</v>
      </c>
      <c r="DQ109" s="144">
        <f t="shared" si="139"/>
        <v>0.71448375653761775</v>
      </c>
      <c r="DR109" s="145">
        <f t="shared" si="140"/>
        <v>27636.73006310319</v>
      </c>
      <c r="DS109" s="146">
        <f t="shared" si="141"/>
        <v>0.80506395654459439</v>
      </c>
      <c r="DT109" s="53">
        <v>4034</v>
      </c>
      <c r="DU109" s="74"/>
      <c r="DV109" s="157">
        <v>7.44</v>
      </c>
      <c r="DW109" s="153">
        <v>2407</v>
      </c>
      <c r="DX109" s="53"/>
      <c r="DY109" s="153">
        <v>3956</v>
      </c>
      <c r="DZ109" s="153">
        <v>5844</v>
      </c>
      <c r="EA109" s="152">
        <v>12.3</v>
      </c>
      <c r="EB109" s="128">
        <v>25.4</v>
      </c>
      <c r="EC109" s="53">
        <v>11060</v>
      </c>
      <c r="ED109" s="141">
        <f t="shared" si="170"/>
        <v>0.50905043838447406</v>
      </c>
      <c r="EE109" s="142">
        <f t="shared" si="142"/>
        <v>1.2459097669806642</v>
      </c>
      <c r="EF109" s="142">
        <f t="shared" si="181"/>
        <v>6.2547881393886167</v>
      </c>
      <c r="EG109" s="118">
        <f t="shared" si="109"/>
        <v>1.0424646898981027</v>
      </c>
      <c r="EH109" s="143">
        <f t="shared" si="171"/>
        <v>31436.565188567187</v>
      </c>
      <c r="EI109" s="144">
        <f t="shared" si="172"/>
        <v>0.69112916943193081</v>
      </c>
      <c r="EJ109" s="145">
        <f t="shared" si="173"/>
        <v>27602.517720861171</v>
      </c>
      <c r="EK109" s="146">
        <f t="shared" si="174"/>
        <v>0.78911862624846685</v>
      </c>
      <c r="EL109" s="64">
        <v>4038</v>
      </c>
      <c r="EM109" s="56"/>
      <c r="EN109" s="52">
        <v>7.54</v>
      </c>
      <c r="EO109" s="53">
        <v>2387</v>
      </c>
      <c r="EP109" s="134"/>
      <c r="EQ109" s="135">
        <v>3989</v>
      </c>
      <c r="ER109" s="53">
        <v>5794</v>
      </c>
      <c r="ES109" s="52">
        <v>9.43</v>
      </c>
      <c r="ET109" s="52">
        <v>22.7</v>
      </c>
      <c r="EU109" s="53">
        <v>9787</v>
      </c>
      <c r="EV109" s="141">
        <f t="shared" si="143"/>
        <v>0.44834789468512748</v>
      </c>
      <c r="EW109" s="142">
        <f t="shared" si="144"/>
        <v>1.2446755819712729</v>
      </c>
      <c r="EX109" s="142">
        <f t="shared" si="145"/>
        <v>6.2609902099284165</v>
      </c>
      <c r="EY109" s="118">
        <f t="shared" si="110"/>
        <v>1.0434983683214027</v>
      </c>
      <c r="EZ109" s="143">
        <f t="shared" si="146"/>
        <v>31467.736795100223</v>
      </c>
      <c r="FA109" s="144">
        <f t="shared" si="147"/>
        <v>0.69369560757541282</v>
      </c>
      <c r="FB109" s="145">
        <f t="shared" si="148"/>
        <v>27629.887594654789</v>
      </c>
      <c r="FC109" s="146">
        <f t="shared" si="149"/>
        <v>0.79087086034694232</v>
      </c>
      <c r="FD109" s="64">
        <v>4042</v>
      </c>
      <c r="FE109" s="56"/>
      <c r="FF109" s="52">
        <v>7.59</v>
      </c>
      <c r="FG109" s="53">
        <v>2119</v>
      </c>
      <c r="FH109" s="134"/>
      <c r="FI109" s="135">
        <v>4055</v>
      </c>
      <c r="FJ109" s="53">
        <v>6120</v>
      </c>
      <c r="FK109" s="52">
        <v>11.4</v>
      </c>
      <c r="FL109" s="52">
        <v>25.9</v>
      </c>
      <c r="FM109" s="53">
        <v>8065</v>
      </c>
      <c r="FN109" s="141">
        <f t="shared" si="150"/>
        <v>0.35166266278888242</v>
      </c>
      <c r="FO109" s="142">
        <f t="shared" si="151"/>
        <v>1.2434438396833252</v>
      </c>
      <c r="FP109" s="142">
        <f t="shared" si="152"/>
        <v>6.2671922804682172</v>
      </c>
      <c r="FQ109" s="118">
        <f t="shared" si="111"/>
        <v>1.0445320467447028</v>
      </c>
      <c r="FR109" s="143">
        <f t="shared" si="153"/>
        <v>31498.90840163326</v>
      </c>
      <c r="FS109" s="144">
        <f t="shared" si="154"/>
        <v>0.72808587869807284</v>
      </c>
      <c r="FT109" s="145">
        <f t="shared" si="155"/>
        <v>27657.257468448403</v>
      </c>
      <c r="FU109" s="146">
        <f t="shared" si="156"/>
        <v>0.81435079726651483</v>
      </c>
      <c r="FV109" s="64">
        <v>4060</v>
      </c>
      <c r="FW109" s="73"/>
      <c r="FX109" s="52">
        <v>7.39</v>
      </c>
      <c r="FY109" s="53">
        <v>2053</v>
      </c>
      <c r="FZ109" s="134"/>
      <c r="GA109" s="135">
        <v>4009</v>
      </c>
      <c r="GB109" s="53">
        <v>6176</v>
      </c>
      <c r="GC109" s="52">
        <v>10.4</v>
      </c>
      <c r="GD109" s="52">
        <v>23.4</v>
      </c>
      <c r="GE109" s="53">
        <v>7142</v>
      </c>
      <c r="GF109" s="141">
        <f t="shared" si="157"/>
        <v>0.30647098380565679</v>
      </c>
      <c r="GG109" s="142">
        <f t="shared" si="158"/>
        <v>1.2379310344827585</v>
      </c>
      <c r="GH109" s="142">
        <f t="shared" si="159"/>
        <v>6.2951015978973182</v>
      </c>
      <c r="GI109" s="118">
        <f t="shared" si="112"/>
        <v>1.0491835996495531</v>
      </c>
      <c r="GJ109" s="143">
        <f t="shared" si="160"/>
        <v>31639.180631031923</v>
      </c>
      <c r="GK109" s="144">
        <f t="shared" si="161"/>
        <v>0.73655512457156369</v>
      </c>
      <c r="GL109" s="145">
        <f t="shared" si="162"/>
        <v>27780.421900519672</v>
      </c>
      <c r="GM109" s="146">
        <f t="shared" si="163"/>
        <v>0.82013316979148421</v>
      </c>
      <c r="GN109" s="166">
        <v>2373</v>
      </c>
      <c r="GO109" s="97">
        <f t="shared" si="113"/>
        <v>2263.2338117627651</v>
      </c>
      <c r="GP109" s="53"/>
      <c r="GQ109" s="53"/>
      <c r="GR109" s="102">
        <f t="shared" si="114"/>
        <v>1</v>
      </c>
      <c r="GS109" s="53"/>
      <c r="GT109" s="102">
        <f t="shared" si="115"/>
        <v>1</v>
      </c>
      <c r="GU109" s="53"/>
      <c r="GV109" s="102"/>
      <c r="GW109" s="170"/>
      <c r="GX109" s="102"/>
      <c r="GY109" s="170"/>
      <c r="GZ109" s="102"/>
      <c r="HA109" s="102"/>
      <c r="HB109" s="102"/>
      <c r="HC109" s="102"/>
      <c r="HD109" s="102"/>
      <c r="HE109" s="177"/>
      <c r="HF109" s="178"/>
      <c r="HG109" s="102"/>
      <c r="HH109" s="177"/>
      <c r="HI109" s="64">
        <v>3998</v>
      </c>
      <c r="HJ109" s="53">
        <v>4722</v>
      </c>
      <c r="HK109" s="53">
        <v>4268</v>
      </c>
      <c r="HL109" s="77">
        <f t="shared" si="167"/>
        <v>480</v>
      </c>
      <c r="HM109" s="77">
        <f t="shared" si="164"/>
        <v>11181.6</v>
      </c>
      <c r="HN109" s="52"/>
      <c r="HO109" s="183"/>
      <c r="HP109" s="53">
        <v>2370</v>
      </c>
      <c r="HQ109" s="186"/>
      <c r="HR109" s="186"/>
      <c r="HS109" s="186"/>
      <c r="HT109" s="53">
        <v>3780</v>
      </c>
      <c r="HU109" s="153">
        <v>3982</v>
      </c>
      <c r="HV109" s="186"/>
      <c r="HW109" s="186"/>
      <c r="HX109" s="186"/>
      <c r="HY109" s="186"/>
      <c r="HZ109" s="189">
        <v>94</v>
      </c>
      <c r="IA109" s="128"/>
      <c r="IB109" s="190">
        <v>181</v>
      </c>
      <c r="IC109" s="191"/>
      <c r="ID109" s="191">
        <v>168</v>
      </c>
      <c r="IE109" s="192">
        <v>1.0900000000000001</v>
      </c>
      <c r="IF109" s="192">
        <v>0.46</v>
      </c>
      <c r="IG109" s="192">
        <v>0.72</v>
      </c>
      <c r="IH109" s="97">
        <f t="shared" si="165"/>
        <v>35629.154999999999</v>
      </c>
      <c r="II109" s="97">
        <f t="shared" si="168"/>
        <v>2888.9803343166172</v>
      </c>
      <c r="IJ109" s="202">
        <f t="shared" si="169"/>
        <v>1.332001332001332</v>
      </c>
      <c r="IK109" s="202">
        <f t="shared" si="175"/>
        <v>2.1689019859882004</v>
      </c>
      <c r="IL109" s="202">
        <f t="shared" si="116"/>
        <v>0.5892899638430259</v>
      </c>
      <c r="IM109" s="203"/>
      <c r="IN109" s="204">
        <f t="shared" si="117"/>
        <v>0.92372524230931308</v>
      </c>
      <c r="IO109" s="186"/>
      <c r="IP109" s="186"/>
      <c r="IQ109" s="153">
        <v>1902</v>
      </c>
      <c r="IR109" s="153"/>
      <c r="IS109" s="128"/>
      <c r="IT109" s="128"/>
      <c r="IU109" s="128"/>
      <c r="IV109" s="128"/>
      <c r="IW109" s="189">
        <v>0.41</v>
      </c>
      <c r="IX109" s="189"/>
      <c r="IY109" s="48">
        <v>8.3000000000000007</v>
      </c>
      <c r="IZ109" s="52">
        <v>105</v>
      </c>
      <c r="JA109" s="128">
        <v>1.78</v>
      </c>
      <c r="JB109" s="128">
        <v>0.28000000000000003</v>
      </c>
      <c r="JC109" s="128">
        <v>156</v>
      </c>
      <c r="JD109" s="97">
        <f t="shared" si="118"/>
        <v>2674.2750000000001</v>
      </c>
      <c r="JE109" s="210">
        <f t="shared" si="183"/>
        <v>0.77055383556931545</v>
      </c>
      <c r="JF109" s="210">
        <f t="shared" si="120"/>
        <v>0.23489598214285715</v>
      </c>
      <c r="JG109" s="210">
        <f t="shared" si="121"/>
        <v>4.0617719222284084E-2</v>
      </c>
      <c r="JH109" s="203"/>
      <c r="JI109" s="203">
        <f t="shared" si="122"/>
        <v>0.41988950276243098</v>
      </c>
      <c r="JJ109" s="212">
        <f t="shared" si="166"/>
        <v>2.469151880188833</v>
      </c>
      <c r="JK109" s="203">
        <f t="shared" si="123"/>
        <v>0.99080077098300334</v>
      </c>
      <c r="JL109" s="53">
        <v>16736</v>
      </c>
      <c r="JM109" s="213">
        <v>8.2899999999999991</v>
      </c>
      <c r="JN109" s="214">
        <v>44</v>
      </c>
      <c r="JO109" s="213">
        <v>0.28999999999999998</v>
      </c>
      <c r="JP109" s="213">
        <v>1.71</v>
      </c>
      <c r="JQ109" s="213">
        <v>0.57999999999999996</v>
      </c>
      <c r="JR109" s="214">
        <v>148</v>
      </c>
      <c r="JS109" s="213">
        <v>0.42</v>
      </c>
      <c r="JT109" s="222"/>
    </row>
    <row r="110" spans="1:280" s="25" customFormat="1" ht="15" customHeight="1">
      <c r="A110" s="50">
        <v>43527</v>
      </c>
      <c r="B110" s="57">
        <v>240</v>
      </c>
      <c r="C110" s="52">
        <v>240</v>
      </c>
      <c r="D110" s="58">
        <v>33546</v>
      </c>
      <c r="E110" s="59">
        <v>5.17</v>
      </c>
      <c r="F110" s="58">
        <v>521</v>
      </c>
      <c r="G110" s="60">
        <v>13.3</v>
      </c>
      <c r="H110" s="60">
        <v>13.9</v>
      </c>
      <c r="I110" s="66">
        <v>34</v>
      </c>
      <c r="J110" s="67"/>
      <c r="K110" s="58">
        <v>1357</v>
      </c>
      <c r="L110" s="59">
        <v>5.28</v>
      </c>
      <c r="M110" s="58">
        <v>9084</v>
      </c>
      <c r="N110" s="58">
        <v>3068</v>
      </c>
      <c r="O110" s="68">
        <v>5.27</v>
      </c>
      <c r="P110" s="68">
        <v>5.12</v>
      </c>
      <c r="Q110" s="75">
        <v>83.5</v>
      </c>
      <c r="R110" s="76">
        <v>40.1</v>
      </c>
      <c r="S110" s="67">
        <v>8543</v>
      </c>
      <c r="T110" s="58">
        <v>5791</v>
      </c>
      <c r="U110" s="60">
        <v>2.73</v>
      </c>
      <c r="V110" s="60">
        <v>28.9</v>
      </c>
      <c r="W110" s="60">
        <v>11.2</v>
      </c>
      <c r="X110" s="60">
        <v>9.19</v>
      </c>
      <c r="Y110" s="58">
        <v>13</v>
      </c>
      <c r="Z110" s="58">
        <v>20243</v>
      </c>
      <c r="AA110" s="60">
        <v>2.74</v>
      </c>
      <c r="AB110" s="60"/>
      <c r="AC110" s="58">
        <f t="shared" si="124"/>
        <v>8556</v>
      </c>
      <c r="AD110" s="60"/>
      <c r="AE110" s="60"/>
      <c r="AF110" s="60"/>
      <c r="AG110" s="60"/>
      <c r="AH110" s="66"/>
      <c r="AI110" s="80"/>
      <c r="AJ110" s="60"/>
      <c r="AK110" s="60"/>
      <c r="AL110" s="59">
        <v>8.91</v>
      </c>
      <c r="AM110" s="58">
        <v>114801</v>
      </c>
      <c r="AN110" s="60">
        <v>3.05</v>
      </c>
      <c r="AO110" s="60">
        <v>0.34</v>
      </c>
      <c r="AP110" s="58">
        <v>1867</v>
      </c>
      <c r="AQ110" s="88"/>
      <c r="AR110" s="86">
        <f t="shared" si="125"/>
        <v>14570</v>
      </c>
      <c r="AS110" s="58"/>
      <c r="AT110" s="89">
        <v>14570</v>
      </c>
      <c r="AU110" s="58">
        <f t="shared" si="182"/>
        <v>14330</v>
      </c>
      <c r="AV110" s="58">
        <v>0</v>
      </c>
      <c r="AW110" s="58">
        <v>240</v>
      </c>
      <c r="AX110" s="58">
        <v>0</v>
      </c>
      <c r="AY110" s="98">
        <v>0</v>
      </c>
      <c r="AZ110" s="96">
        <v>4.93</v>
      </c>
      <c r="BA110" s="53">
        <v>4478</v>
      </c>
      <c r="BB110" s="52">
        <v>62</v>
      </c>
      <c r="BC110" s="58">
        <v>11128</v>
      </c>
      <c r="BD110" s="97">
        <f t="shared" si="94"/>
        <v>7887.6296000000002</v>
      </c>
      <c r="BE110" s="102">
        <f t="shared" si="95"/>
        <v>0.70880927390366644</v>
      </c>
      <c r="BF110" s="58">
        <v>5163</v>
      </c>
      <c r="BG110" s="97">
        <f t="shared" si="96"/>
        <v>5508.9209999999994</v>
      </c>
      <c r="BH110" s="102">
        <f t="shared" si="97"/>
        <v>0.49505041337167499</v>
      </c>
      <c r="BI110" s="58">
        <v>410</v>
      </c>
      <c r="BJ110" s="97">
        <f t="shared" si="98"/>
        <v>806.47</v>
      </c>
      <c r="BK110" s="102">
        <f t="shared" si="99"/>
        <v>7.2472142343637677E-2</v>
      </c>
      <c r="BL110" s="103">
        <v>209</v>
      </c>
      <c r="BM110" s="97">
        <f t="shared" si="100"/>
        <v>302.005</v>
      </c>
      <c r="BN110" s="102">
        <f t="shared" si="101"/>
        <v>2.7139198418404026E-2</v>
      </c>
      <c r="BO110" s="58">
        <v>608</v>
      </c>
      <c r="BP110" s="97">
        <f t="shared" si="102"/>
        <v>1251.2639999999999</v>
      </c>
      <c r="BQ110" s="102">
        <f t="shared" si="103"/>
        <v>0.11244284687275341</v>
      </c>
      <c r="BR110" s="58">
        <v>11.4</v>
      </c>
      <c r="BS110" s="105">
        <f t="shared" si="104"/>
        <v>18.9696</v>
      </c>
      <c r="BT110" s="102">
        <f t="shared" si="105"/>
        <v>1.0244428468727535E-3</v>
      </c>
      <c r="BU110" s="60">
        <v>8.2200000000000006</v>
      </c>
      <c r="BV110" s="59">
        <v>8.39</v>
      </c>
      <c r="BW110" s="66">
        <v>147</v>
      </c>
      <c r="BX110" s="117">
        <f t="shared" si="126"/>
        <v>159464.24</v>
      </c>
      <c r="BY110" s="118">
        <f t="shared" si="127"/>
        <v>1.0630949333333333</v>
      </c>
      <c r="BZ110" s="121">
        <v>55.2</v>
      </c>
      <c r="CA110" s="57"/>
      <c r="CB110" s="60">
        <v>6.18</v>
      </c>
      <c r="CC110" s="129">
        <v>8121</v>
      </c>
      <c r="CD110" s="77">
        <f t="shared" si="128"/>
        <v>7557.8624360286594</v>
      </c>
      <c r="CE110" s="77">
        <f t="shared" si="106"/>
        <v>24425</v>
      </c>
      <c r="CF110" s="77">
        <f t="shared" si="129"/>
        <v>14330</v>
      </c>
      <c r="CG110" s="77">
        <f t="shared" si="130"/>
        <v>597.08333333333337</v>
      </c>
      <c r="CH110" s="77">
        <f t="shared" si="107"/>
        <v>10095</v>
      </c>
      <c r="CI110" s="130">
        <f t="shared" si="131"/>
        <v>420.625</v>
      </c>
      <c r="CJ110" s="67">
        <v>4075</v>
      </c>
      <c r="CK110" s="136"/>
      <c r="CL110" s="60">
        <v>7.33</v>
      </c>
      <c r="CM110" s="58">
        <v>2676</v>
      </c>
      <c r="CN110" s="137"/>
      <c r="CO110" s="138">
        <v>3790</v>
      </c>
      <c r="CP110" s="58">
        <v>7362</v>
      </c>
      <c r="CQ110" s="60">
        <v>9.1300000000000008</v>
      </c>
      <c r="CR110" s="60">
        <v>22.7</v>
      </c>
      <c r="CS110" s="58">
        <v>5961</v>
      </c>
      <c r="CT110" s="141">
        <f t="shared" si="176"/>
        <v>0.29964426590429699</v>
      </c>
      <c r="CU110" s="142">
        <f t="shared" si="132"/>
        <v>1.2333742331288344</v>
      </c>
      <c r="CV110" s="142">
        <f t="shared" si="133"/>
        <v>6.1277933598919194</v>
      </c>
      <c r="CW110" s="118">
        <f t="shared" si="134"/>
        <v>1.02129889331532</v>
      </c>
      <c r="CX110" s="143">
        <f t="shared" si="177"/>
        <v>30798.289426816787</v>
      </c>
      <c r="CY110" s="144">
        <f t="shared" si="178"/>
        <v>0.64593163442041601</v>
      </c>
      <c r="CZ110" s="145">
        <f t="shared" si="179"/>
        <v>26604.576376663255</v>
      </c>
      <c r="DA110" s="146">
        <f t="shared" si="180"/>
        <v>0.75952552120776418</v>
      </c>
      <c r="DB110" s="67">
        <v>4075</v>
      </c>
      <c r="DC110" s="75"/>
      <c r="DD110" s="59">
        <v>7.51</v>
      </c>
      <c r="DE110" s="58">
        <v>2082</v>
      </c>
      <c r="DF110" s="58"/>
      <c r="DG110" s="58">
        <v>3851</v>
      </c>
      <c r="DH110" s="58">
        <v>8052</v>
      </c>
      <c r="DI110" s="60">
        <v>9.25</v>
      </c>
      <c r="DJ110" s="60">
        <v>25.5</v>
      </c>
      <c r="DK110" s="58">
        <v>7516</v>
      </c>
      <c r="DL110" s="141">
        <f t="shared" si="135"/>
        <v>0.33682679202799043</v>
      </c>
      <c r="DM110" s="142">
        <f t="shared" si="136"/>
        <v>1.2333742331288344</v>
      </c>
      <c r="DN110" s="142">
        <f t="shared" si="137"/>
        <v>6.1277933598919194</v>
      </c>
      <c r="DO110" s="118">
        <f t="shared" si="108"/>
        <v>1.02129889331532</v>
      </c>
      <c r="DP110" s="143">
        <f t="shared" si="138"/>
        <v>30798.289426816787</v>
      </c>
      <c r="DQ110" s="144">
        <f t="shared" si="139"/>
        <v>0.72452528507597402</v>
      </c>
      <c r="DR110" s="145">
        <f t="shared" si="140"/>
        <v>26604.576376663255</v>
      </c>
      <c r="DS110" s="146">
        <f t="shared" si="141"/>
        <v>0.81290438533429188</v>
      </c>
      <c r="DT110" s="58">
        <v>4075</v>
      </c>
      <c r="DU110" s="75"/>
      <c r="DV110" s="59">
        <v>7.24</v>
      </c>
      <c r="DW110" s="58">
        <v>2738</v>
      </c>
      <c r="DX110" s="58"/>
      <c r="DY110" s="58">
        <v>3766</v>
      </c>
      <c r="DZ110" s="58">
        <v>7810</v>
      </c>
      <c r="EA110" s="75">
        <v>10.7</v>
      </c>
      <c r="EB110" s="60">
        <v>26.3</v>
      </c>
      <c r="EC110" s="58">
        <v>8942</v>
      </c>
      <c r="ED110" s="141">
        <f t="shared" si="170"/>
        <v>0.45527353889147609</v>
      </c>
      <c r="EE110" s="142">
        <f t="shared" si="142"/>
        <v>1.2333742331288344</v>
      </c>
      <c r="EF110" s="142">
        <f t="shared" si="181"/>
        <v>6.1277933598919194</v>
      </c>
      <c r="EG110" s="118">
        <f t="shared" si="109"/>
        <v>1.02129889331532</v>
      </c>
      <c r="EH110" s="143">
        <f t="shared" si="171"/>
        <v>30798.289426816787</v>
      </c>
      <c r="EI110" s="144">
        <f t="shared" si="172"/>
        <v>0.63772825674256328</v>
      </c>
      <c r="EJ110" s="145">
        <f t="shared" si="173"/>
        <v>26604.576376663255</v>
      </c>
      <c r="EK110" s="146">
        <f t="shared" si="174"/>
        <v>0.75395398993529839</v>
      </c>
      <c r="EL110" s="67">
        <v>4071</v>
      </c>
      <c r="EM110" s="136"/>
      <c r="EN110" s="60">
        <v>7.01</v>
      </c>
      <c r="EO110" s="58">
        <v>2154</v>
      </c>
      <c r="EP110" s="137"/>
      <c r="EQ110" s="138">
        <v>3754</v>
      </c>
      <c r="ER110" s="58">
        <v>7202</v>
      </c>
      <c r="ES110" s="60">
        <v>9.42</v>
      </c>
      <c r="ET110" s="60">
        <v>26.1</v>
      </c>
      <c r="EU110" s="58">
        <v>8156</v>
      </c>
      <c r="EV110" s="141">
        <f t="shared" si="143"/>
        <v>0.37074203538741474</v>
      </c>
      <c r="EW110" s="142">
        <f t="shared" si="144"/>
        <v>1.2345860967821174</v>
      </c>
      <c r="EX110" s="142">
        <f t="shared" si="145"/>
        <v>6.1217783480049093</v>
      </c>
      <c r="EY110" s="118">
        <f t="shared" si="110"/>
        <v>1.0202963913341516</v>
      </c>
      <c r="EZ110" s="143">
        <f t="shared" si="146"/>
        <v>30768.057977072673</v>
      </c>
      <c r="FA110" s="144">
        <f t="shared" si="147"/>
        <v>0.71499878196620936</v>
      </c>
      <c r="FB110" s="145">
        <f t="shared" si="148"/>
        <v>26578.461455066532</v>
      </c>
      <c r="FC110" s="146">
        <f t="shared" si="149"/>
        <v>0.80643421998562181</v>
      </c>
      <c r="FD110" s="67">
        <v>4064</v>
      </c>
      <c r="FE110" s="136"/>
      <c r="FF110" s="60">
        <v>7.36</v>
      </c>
      <c r="FG110" s="58">
        <v>2377</v>
      </c>
      <c r="FH110" s="137"/>
      <c r="FI110" s="138">
        <v>3815</v>
      </c>
      <c r="FJ110" s="58">
        <v>7624</v>
      </c>
      <c r="FK110" s="60">
        <v>11.1</v>
      </c>
      <c r="FL110" s="60">
        <v>29.4</v>
      </c>
      <c r="FM110" s="58">
        <v>7129</v>
      </c>
      <c r="FN110" s="141">
        <f t="shared" si="150"/>
        <v>0.33858900762684485</v>
      </c>
      <c r="FO110" s="142">
        <f t="shared" si="151"/>
        <v>1.2367125984251968</v>
      </c>
      <c r="FP110" s="142">
        <f t="shared" si="152"/>
        <v>6.1112520772026402</v>
      </c>
      <c r="FQ110" s="118">
        <f t="shared" si="111"/>
        <v>1.0185420128671068</v>
      </c>
      <c r="FR110" s="143">
        <f t="shared" si="153"/>
        <v>30715.152940020471</v>
      </c>
      <c r="FS110" s="144">
        <f t="shared" si="154"/>
        <v>0.68549308483457738</v>
      </c>
      <c r="FT110" s="145">
        <f t="shared" si="155"/>
        <v>26532.760342272264</v>
      </c>
      <c r="FU110" s="146">
        <f t="shared" si="156"/>
        <v>0.78639468008626889</v>
      </c>
      <c r="FV110" s="67">
        <v>4065</v>
      </c>
      <c r="FW110" s="160"/>
      <c r="FX110" s="60">
        <v>7.51</v>
      </c>
      <c r="FY110" s="58">
        <v>2198</v>
      </c>
      <c r="FZ110" s="137"/>
      <c r="GA110" s="138">
        <v>3773</v>
      </c>
      <c r="GB110" s="58">
        <v>7458</v>
      </c>
      <c r="GC110" s="60">
        <v>10.1</v>
      </c>
      <c r="GD110" s="60">
        <v>26.1</v>
      </c>
      <c r="GE110" s="58">
        <v>5969</v>
      </c>
      <c r="GF110" s="141">
        <f t="shared" si="157"/>
        <v>0.27396014383063677</v>
      </c>
      <c r="GG110" s="142">
        <f t="shared" si="158"/>
        <v>1.2364083640836407</v>
      </c>
      <c r="GH110" s="142">
        <f t="shared" si="159"/>
        <v>6.1127558301743932</v>
      </c>
      <c r="GI110" s="118">
        <f t="shared" si="112"/>
        <v>1.0187926383623989</v>
      </c>
      <c r="GJ110" s="143">
        <f t="shared" si="160"/>
        <v>30722.710802456502</v>
      </c>
      <c r="GK110" s="144">
        <f t="shared" si="161"/>
        <v>0.70917703006579769</v>
      </c>
      <c r="GL110" s="145">
        <f t="shared" si="162"/>
        <v>26539.289072671447</v>
      </c>
      <c r="GM110" s="146">
        <f t="shared" si="163"/>
        <v>0.80248023005032354</v>
      </c>
      <c r="GN110" s="167">
        <v>2490</v>
      </c>
      <c r="GO110" s="97">
        <f t="shared" si="113"/>
        <v>2370.9368270214945</v>
      </c>
      <c r="GP110" s="58"/>
      <c r="GQ110" s="58"/>
      <c r="GR110" s="102">
        <f t="shared" si="114"/>
        <v>1</v>
      </c>
      <c r="GS110" s="58"/>
      <c r="GT110" s="102">
        <f t="shared" si="115"/>
        <v>1</v>
      </c>
      <c r="GU110" s="58"/>
      <c r="GV110" s="102"/>
      <c r="GW110" s="170"/>
      <c r="GX110" s="102"/>
      <c r="GY110" s="170"/>
      <c r="GZ110" s="102"/>
      <c r="HA110" s="102"/>
      <c r="HB110" s="102"/>
      <c r="HC110" s="102"/>
      <c r="HD110" s="102"/>
      <c r="HE110" s="177"/>
      <c r="HF110" s="178"/>
      <c r="HG110" s="102"/>
      <c r="HH110" s="177"/>
      <c r="HI110" s="67">
        <v>4540</v>
      </c>
      <c r="HJ110" s="58">
        <v>4378</v>
      </c>
      <c r="HK110" s="58">
        <v>4662</v>
      </c>
      <c r="HL110" s="77">
        <f t="shared" si="167"/>
        <v>480</v>
      </c>
      <c r="HM110" s="77">
        <f t="shared" si="164"/>
        <v>10721.76</v>
      </c>
      <c r="HN110" s="60"/>
      <c r="HO110" s="60"/>
      <c r="HP110" s="58">
        <v>2865</v>
      </c>
      <c r="HQ110" s="136"/>
      <c r="HR110" s="136"/>
      <c r="HS110" s="136"/>
      <c r="HT110" s="58">
        <v>4578</v>
      </c>
      <c r="HU110" s="58">
        <v>4510</v>
      </c>
      <c r="HV110" s="136"/>
      <c r="HW110" s="136"/>
      <c r="HX110" s="136"/>
      <c r="HY110" s="136"/>
      <c r="HZ110" s="193">
        <v>98</v>
      </c>
      <c r="IA110" s="60"/>
      <c r="IB110" s="194">
        <v>246</v>
      </c>
      <c r="IC110" s="195"/>
      <c r="ID110" s="195">
        <v>122</v>
      </c>
      <c r="IE110" s="196"/>
      <c r="IF110" s="196"/>
      <c r="IG110" s="196"/>
      <c r="IH110" s="97">
        <f t="shared" si="165"/>
        <v>37056.899999999994</v>
      </c>
      <c r="II110" s="97">
        <f t="shared" si="168"/>
        <v>2997.2053156146176</v>
      </c>
      <c r="IJ110" s="202">
        <f t="shared" si="169"/>
        <v>1.3504388926401081</v>
      </c>
      <c r="IK110" s="202">
        <f t="shared" si="175"/>
        <v>2.2194305362126241</v>
      </c>
      <c r="IL110" s="202">
        <f t="shared" si="116"/>
        <v>0.50067654992064448</v>
      </c>
      <c r="IM110" s="205"/>
      <c r="IN110" s="204">
        <f t="shared" si="117"/>
        <v>0.90120481927710849</v>
      </c>
      <c r="IO110" s="136"/>
      <c r="IP110" s="136"/>
      <c r="IQ110" s="58">
        <v>2076</v>
      </c>
      <c r="IR110" s="58"/>
      <c r="IS110" s="60"/>
      <c r="IT110" s="60"/>
      <c r="IU110" s="60"/>
      <c r="IV110" s="60"/>
      <c r="IW110" s="193">
        <v>0.77</v>
      </c>
      <c r="IX110" s="193"/>
      <c r="IY110" s="59"/>
      <c r="IZ110" s="60">
        <v>210</v>
      </c>
      <c r="JA110" s="60"/>
      <c r="JB110" s="60"/>
      <c r="JC110" s="60"/>
      <c r="JD110" s="97">
        <f t="shared" si="118"/>
        <v>3584.22</v>
      </c>
      <c r="JE110" s="211">
        <f t="shared" si="183"/>
        <v>0.78157711095603633</v>
      </c>
      <c r="JF110" s="210">
        <f t="shared" si="120"/>
        <v>0.31474821428571426</v>
      </c>
      <c r="JG110" s="211">
        <f t="shared" si="121"/>
        <v>1.7631469611833372E-2</v>
      </c>
      <c r="JH110" s="205"/>
      <c r="JI110" s="205">
        <f t="shared" si="122"/>
        <v>0.14634146341463417</v>
      </c>
      <c r="JJ110" s="215">
        <f t="shared" si="166"/>
        <v>2.469151880188833</v>
      </c>
      <c r="JK110" s="205">
        <f t="shared" si="123"/>
        <v>0.98112868439971246</v>
      </c>
      <c r="JL110" s="58">
        <v>16359</v>
      </c>
      <c r="JM110" s="216">
        <v>8.07</v>
      </c>
      <c r="JN110" s="217">
        <v>49</v>
      </c>
      <c r="JO110" s="216">
        <v>0.28000000000000003</v>
      </c>
      <c r="JP110" s="216">
        <v>1.86</v>
      </c>
      <c r="JQ110" s="216">
        <v>0.78</v>
      </c>
      <c r="JR110" s="217">
        <v>154</v>
      </c>
      <c r="JS110" s="216">
        <v>0.64</v>
      </c>
      <c r="JT110" s="223"/>
    </row>
    <row r="111" spans="1:280" s="25" customFormat="1" ht="15" customHeight="1">
      <c r="A111" s="50">
        <v>43528</v>
      </c>
      <c r="B111" s="51">
        <v>240</v>
      </c>
      <c r="C111" s="52">
        <v>240</v>
      </c>
      <c r="D111" s="53">
        <v>35240</v>
      </c>
      <c r="E111" s="48">
        <v>5.18</v>
      </c>
      <c r="F111" s="53">
        <v>469</v>
      </c>
      <c r="G111" s="52">
        <v>11</v>
      </c>
      <c r="H111" s="52">
        <v>13.2</v>
      </c>
      <c r="I111" s="61">
        <v>33.299999999999997</v>
      </c>
      <c r="J111" s="64"/>
      <c r="K111" s="53">
        <v>1515</v>
      </c>
      <c r="L111" s="48">
        <v>5.33</v>
      </c>
      <c r="M111" s="53">
        <v>8452</v>
      </c>
      <c r="N111" s="53">
        <v>3182</v>
      </c>
      <c r="O111" s="65">
        <v>4.7</v>
      </c>
      <c r="P111" s="65">
        <v>4.46</v>
      </c>
      <c r="Q111" s="74">
        <v>87.2</v>
      </c>
      <c r="R111" s="70">
        <v>26.6</v>
      </c>
      <c r="S111" s="64">
        <v>8824</v>
      </c>
      <c r="T111" s="53">
        <v>7570</v>
      </c>
      <c r="U111" s="52">
        <v>3.49</v>
      </c>
      <c r="V111" s="52">
        <v>33.6</v>
      </c>
      <c r="W111" s="52">
        <v>10.3</v>
      </c>
      <c r="X111" s="52">
        <v>8.83</v>
      </c>
      <c r="Y111" s="53">
        <v>15</v>
      </c>
      <c r="Z111" s="53">
        <v>13234</v>
      </c>
      <c r="AA111" s="52">
        <v>3.14</v>
      </c>
      <c r="AB111" s="52"/>
      <c r="AC111" s="77">
        <f t="shared" si="124"/>
        <v>8839</v>
      </c>
      <c r="AD111" s="52"/>
      <c r="AE111" s="52"/>
      <c r="AF111" s="52"/>
      <c r="AG111" s="52"/>
      <c r="AH111" s="61"/>
      <c r="AI111" s="79"/>
      <c r="AJ111" s="52"/>
      <c r="AK111" s="52"/>
      <c r="AL111" s="48">
        <v>8.9</v>
      </c>
      <c r="AM111" s="53">
        <v>123419</v>
      </c>
      <c r="AN111" s="52">
        <v>2.4</v>
      </c>
      <c r="AO111" s="52">
        <v>0.32</v>
      </c>
      <c r="AP111" s="53">
        <v>1814</v>
      </c>
      <c r="AQ111" s="83"/>
      <c r="AR111" s="86">
        <f t="shared" si="125"/>
        <v>14779</v>
      </c>
      <c r="AS111" s="53"/>
      <c r="AT111" s="87">
        <v>14779</v>
      </c>
      <c r="AU111" s="53">
        <f t="shared" si="182"/>
        <v>14059</v>
      </c>
      <c r="AV111" s="53">
        <v>240</v>
      </c>
      <c r="AW111" s="53">
        <v>240</v>
      </c>
      <c r="AX111" s="53">
        <v>240</v>
      </c>
      <c r="AY111" s="95">
        <v>0</v>
      </c>
      <c r="AZ111" s="96">
        <v>4.93</v>
      </c>
      <c r="BA111" s="53">
        <v>4478</v>
      </c>
      <c r="BB111" s="52">
        <v>62</v>
      </c>
      <c r="BC111" s="53">
        <v>12477</v>
      </c>
      <c r="BD111" s="97">
        <f t="shared" si="94"/>
        <v>8857.7534400000004</v>
      </c>
      <c r="BE111" s="102">
        <f t="shared" si="95"/>
        <v>0.70992654003366196</v>
      </c>
      <c r="BF111" s="53">
        <v>4949</v>
      </c>
      <c r="BG111" s="97">
        <f t="shared" si="96"/>
        <v>5280.5829999999996</v>
      </c>
      <c r="BH111" s="102">
        <f t="shared" si="97"/>
        <v>0.4232253746894285</v>
      </c>
      <c r="BI111" s="53">
        <v>308</v>
      </c>
      <c r="BJ111" s="97">
        <f t="shared" si="98"/>
        <v>605.83600000000001</v>
      </c>
      <c r="BK111" s="102">
        <f t="shared" si="99"/>
        <v>4.855622345115012E-2</v>
      </c>
      <c r="BL111" s="103">
        <v>961</v>
      </c>
      <c r="BM111" s="97">
        <f t="shared" si="100"/>
        <v>1388.645</v>
      </c>
      <c r="BN111" s="102">
        <f t="shared" si="101"/>
        <v>0.11129638534904224</v>
      </c>
      <c r="BO111" s="53">
        <v>762</v>
      </c>
      <c r="BP111" s="97">
        <f t="shared" si="102"/>
        <v>1568.1959999999999</v>
      </c>
      <c r="BQ111" s="102">
        <f t="shared" si="103"/>
        <v>0.12568694397691751</v>
      </c>
      <c r="BR111" s="53">
        <v>8.7100000000000009</v>
      </c>
      <c r="BS111" s="105">
        <f t="shared" si="104"/>
        <v>14.493440000000001</v>
      </c>
      <c r="BT111" s="102">
        <f t="shared" si="105"/>
        <v>6.9808447543480011E-4</v>
      </c>
      <c r="BU111" s="52">
        <v>9.0500000000000007</v>
      </c>
      <c r="BV111" s="48">
        <v>9.3800000000000008</v>
      </c>
      <c r="BW111" s="61">
        <v>120</v>
      </c>
      <c r="BX111" s="117">
        <f t="shared" si="126"/>
        <v>175414.14300000001</v>
      </c>
      <c r="BY111" s="118">
        <f t="shared" si="127"/>
        <v>1.16942762</v>
      </c>
      <c r="BZ111" s="120">
        <v>62.1</v>
      </c>
      <c r="CA111" s="51"/>
      <c r="CB111" s="52">
        <v>6.16</v>
      </c>
      <c r="CC111" s="129">
        <v>7186</v>
      </c>
      <c r="CD111" s="77">
        <f t="shared" si="128"/>
        <v>8354.8797024084743</v>
      </c>
      <c r="CE111" s="77">
        <f t="shared" si="106"/>
        <v>23791</v>
      </c>
      <c r="CF111" s="77">
        <f t="shared" si="129"/>
        <v>14059</v>
      </c>
      <c r="CG111" s="77">
        <f t="shared" si="130"/>
        <v>585.79166666666663</v>
      </c>
      <c r="CH111" s="77">
        <f t="shared" si="107"/>
        <v>9732</v>
      </c>
      <c r="CI111" s="130">
        <f t="shared" si="131"/>
        <v>405.5</v>
      </c>
      <c r="CJ111" s="64">
        <v>3965</v>
      </c>
      <c r="CK111" s="56"/>
      <c r="CL111" s="52">
        <v>7.37</v>
      </c>
      <c r="CM111" s="53">
        <v>2317</v>
      </c>
      <c r="CN111" s="134"/>
      <c r="CO111" s="135">
        <v>4055</v>
      </c>
      <c r="CP111" s="53">
        <v>5088</v>
      </c>
      <c r="CQ111" s="52">
        <v>12.4</v>
      </c>
      <c r="CR111" s="52">
        <v>22.7</v>
      </c>
      <c r="CS111" s="53">
        <v>5842</v>
      </c>
      <c r="CT111" s="141">
        <f t="shared" si="176"/>
        <v>0.24402476601201167</v>
      </c>
      <c r="CU111" s="142">
        <f t="shared" si="132"/>
        <v>1.2675914249684741</v>
      </c>
      <c r="CV111" s="142">
        <f t="shared" si="133"/>
        <v>6.5911456466473544</v>
      </c>
      <c r="CW111" s="118">
        <f t="shared" si="134"/>
        <v>1.0985242744412258</v>
      </c>
      <c r="CX111" s="143">
        <f t="shared" si="177"/>
        <v>33127.098020049605</v>
      </c>
      <c r="CY111" s="144">
        <f t="shared" si="178"/>
        <v>0.7226770363513344</v>
      </c>
      <c r="CZ111" s="145">
        <f t="shared" si="179"/>
        <v>29234.461644949766</v>
      </c>
      <c r="DA111" s="146">
        <f t="shared" si="180"/>
        <v>0.81429830888835464</v>
      </c>
      <c r="DB111" s="64">
        <v>3968</v>
      </c>
      <c r="DC111" s="152"/>
      <c r="DD111" s="48">
        <v>7.49</v>
      </c>
      <c r="DE111" s="53">
        <v>2185</v>
      </c>
      <c r="DF111" s="153"/>
      <c r="DG111" s="53">
        <v>3908</v>
      </c>
      <c r="DH111" s="53">
        <v>4724</v>
      </c>
      <c r="DI111" s="52">
        <v>12.9</v>
      </c>
      <c r="DJ111" s="52">
        <v>28.1</v>
      </c>
      <c r="DK111" s="53">
        <v>7539</v>
      </c>
      <c r="DL111" s="141">
        <f t="shared" si="135"/>
        <v>0.30793948803127053</v>
      </c>
      <c r="DM111" s="142">
        <f t="shared" si="136"/>
        <v>1.266633064516129</v>
      </c>
      <c r="DN111" s="142">
        <f t="shared" si="137"/>
        <v>6.5961326420924848</v>
      </c>
      <c r="DO111" s="118">
        <f t="shared" si="108"/>
        <v>1.0993554403487475</v>
      </c>
      <c r="DP111" s="143">
        <f t="shared" si="138"/>
        <v>33152.162659156827</v>
      </c>
      <c r="DQ111" s="144">
        <f t="shared" si="139"/>
        <v>0.73847618663257042</v>
      </c>
      <c r="DR111" s="145">
        <f t="shared" si="140"/>
        <v>29256.581035853891</v>
      </c>
      <c r="DS111" s="146">
        <f t="shared" si="141"/>
        <v>0.82487777510619542</v>
      </c>
      <c r="DT111" s="53">
        <v>3973</v>
      </c>
      <c r="DU111" s="74"/>
      <c r="DV111" s="157">
        <v>7.64</v>
      </c>
      <c r="DW111" s="153">
        <v>2142</v>
      </c>
      <c r="DX111" s="53"/>
      <c r="DY111" s="153">
        <v>3688</v>
      </c>
      <c r="DZ111" s="153">
        <v>5120</v>
      </c>
      <c r="EA111" s="152">
        <v>9.98</v>
      </c>
      <c r="EB111" s="128">
        <v>22.1</v>
      </c>
      <c r="EC111" s="53">
        <v>9024</v>
      </c>
      <c r="ED111" s="141">
        <f t="shared" si="170"/>
        <v>0.36558433388954897</v>
      </c>
      <c r="EE111" s="142">
        <f t="shared" si="142"/>
        <v>1.2650390133400453</v>
      </c>
      <c r="EF111" s="142">
        <f t="shared" si="181"/>
        <v>6.6044443011677014</v>
      </c>
      <c r="EG111" s="118">
        <f t="shared" si="109"/>
        <v>1.1007407168612835</v>
      </c>
      <c r="EH111" s="143">
        <f t="shared" si="171"/>
        <v>33193.937057668867</v>
      </c>
      <c r="EI111" s="144">
        <f t="shared" si="172"/>
        <v>0.7436228795272154</v>
      </c>
      <c r="EJ111" s="145">
        <f t="shared" si="173"/>
        <v>29293.446687360767</v>
      </c>
      <c r="EK111" s="146">
        <f t="shared" si="174"/>
        <v>0.82832411637412839</v>
      </c>
      <c r="EL111" s="64">
        <v>3973</v>
      </c>
      <c r="EM111" s="56"/>
      <c r="EN111" s="52">
        <v>7.22</v>
      </c>
      <c r="EO111" s="53">
        <v>2018</v>
      </c>
      <c r="EP111" s="134"/>
      <c r="EQ111" s="135">
        <v>3682</v>
      </c>
      <c r="ER111" s="53">
        <v>4180</v>
      </c>
      <c r="ES111" s="52">
        <v>9.36</v>
      </c>
      <c r="ET111" s="52">
        <v>27.5</v>
      </c>
      <c r="EU111" s="53">
        <v>8299</v>
      </c>
      <c r="EV111" s="141">
        <f t="shared" si="143"/>
        <v>0.32963379988453451</v>
      </c>
      <c r="EW111" s="142">
        <f t="shared" si="144"/>
        <v>1.2650390133400453</v>
      </c>
      <c r="EX111" s="142">
        <f t="shared" si="145"/>
        <v>6.6044443011677014</v>
      </c>
      <c r="EY111" s="118">
        <f t="shared" si="110"/>
        <v>1.1007407168612835</v>
      </c>
      <c r="EZ111" s="143">
        <f t="shared" si="146"/>
        <v>33193.937057668867</v>
      </c>
      <c r="FA111" s="144">
        <f t="shared" si="147"/>
        <v>0.75846450554898259</v>
      </c>
      <c r="FB111" s="145">
        <f t="shared" si="148"/>
        <v>29293.446687360767</v>
      </c>
      <c r="FC111" s="146">
        <f t="shared" si="149"/>
        <v>0.83826240282119102</v>
      </c>
      <c r="FD111" s="64">
        <v>3956</v>
      </c>
      <c r="FE111" s="56"/>
      <c r="FF111" s="52">
        <v>7.54</v>
      </c>
      <c r="FG111" s="53">
        <v>1987</v>
      </c>
      <c r="FH111" s="134"/>
      <c r="FI111" s="135">
        <v>3828</v>
      </c>
      <c r="FJ111" s="53">
        <v>5592</v>
      </c>
      <c r="FK111" s="52">
        <v>10.7</v>
      </c>
      <c r="FL111" s="52">
        <v>27.8</v>
      </c>
      <c r="FM111" s="53">
        <v>7072</v>
      </c>
      <c r="FN111" s="141">
        <f t="shared" si="150"/>
        <v>0.28073148220828648</v>
      </c>
      <c r="FO111" s="142">
        <f t="shared" si="151"/>
        <v>1.2704752275025277</v>
      </c>
      <c r="FP111" s="142">
        <f t="shared" si="152"/>
        <v>6.5761846603119629</v>
      </c>
      <c r="FQ111" s="118">
        <f t="shared" si="111"/>
        <v>1.0960307767186606</v>
      </c>
      <c r="FR111" s="143">
        <f t="shared" si="153"/>
        <v>33051.904102727924</v>
      </c>
      <c r="FS111" s="144">
        <f t="shared" si="154"/>
        <v>0.76217491205442434</v>
      </c>
      <c r="FT111" s="145">
        <f t="shared" si="155"/>
        <v>29168.103472237402</v>
      </c>
      <c r="FU111" s="146">
        <f t="shared" si="156"/>
        <v>0.84074697443295665</v>
      </c>
      <c r="FV111" s="64">
        <v>3956</v>
      </c>
      <c r="FW111" s="73"/>
      <c r="FX111" s="52">
        <v>7.55</v>
      </c>
      <c r="FY111" s="53">
        <v>1783</v>
      </c>
      <c r="FZ111" s="134"/>
      <c r="GA111" s="135">
        <v>3768</v>
      </c>
      <c r="GB111" s="53">
        <v>5818</v>
      </c>
      <c r="GC111" s="52">
        <v>10.3</v>
      </c>
      <c r="GD111" s="52">
        <v>25.7</v>
      </c>
      <c r="GE111" s="53">
        <v>6317</v>
      </c>
      <c r="GF111" s="141">
        <f t="shared" si="157"/>
        <v>0.24297690111788173</v>
      </c>
      <c r="GG111" s="142">
        <f t="shared" si="158"/>
        <v>1.2704752275025277</v>
      </c>
      <c r="GH111" s="142">
        <f t="shared" si="159"/>
        <v>6.5761846603119629</v>
      </c>
      <c r="GI111" s="118">
        <f t="shared" si="112"/>
        <v>1.0960307767186606</v>
      </c>
      <c r="GJ111" s="143">
        <f t="shared" si="160"/>
        <v>33051.904102727924</v>
      </c>
      <c r="GK111" s="144">
        <f t="shared" si="161"/>
        <v>0.78659178067088009</v>
      </c>
      <c r="GL111" s="145">
        <f t="shared" si="162"/>
        <v>29168.103472237402</v>
      </c>
      <c r="GM111" s="146">
        <f t="shared" si="163"/>
        <v>0.8570970585878015</v>
      </c>
      <c r="GN111" s="166">
        <v>2400</v>
      </c>
      <c r="GO111" s="97">
        <f t="shared" si="113"/>
        <v>2072.1611113446261</v>
      </c>
      <c r="GP111" s="53"/>
      <c r="GQ111" s="53"/>
      <c r="GR111" s="102">
        <f t="shared" si="114"/>
        <v>1</v>
      </c>
      <c r="GS111" s="53"/>
      <c r="GT111" s="102">
        <f t="shared" si="115"/>
        <v>1</v>
      </c>
      <c r="GU111" s="53"/>
      <c r="GV111" s="102"/>
      <c r="GW111" s="170"/>
      <c r="GX111" s="102"/>
      <c r="GY111" s="170"/>
      <c r="GZ111" s="102"/>
      <c r="HA111" s="102"/>
      <c r="HB111" s="102"/>
      <c r="HC111" s="102"/>
      <c r="HD111" s="102"/>
      <c r="HE111" s="177"/>
      <c r="HF111" s="178"/>
      <c r="HG111" s="102"/>
      <c r="HH111" s="177"/>
      <c r="HI111" s="64">
        <v>3574</v>
      </c>
      <c r="HJ111" s="53">
        <v>3618</v>
      </c>
      <c r="HK111" s="53">
        <v>4080</v>
      </c>
      <c r="HL111" s="77">
        <f t="shared" si="167"/>
        <v>960</v>
      </c>
      <c r="HM111" s="77">
        <f t="shared" si="164"/>
        <v>17441.04</v>
      </c>
      <c r="HN111" s="52"/>
      <c r="HO111" s="183"/>
      <c r="HP111" s="53">
        <v>2680</v>
      </c>
      <c r="HQ111" s="186"/>
      <c r="HR111" s="186"/>
      <c r="HS111" s="186"/>
      <c r="HT111" s="53">
        <v>3794</v>
      </c>
      <c r="HU111" s="153">
        <v>3054</v>
      </c>
      <c r="HV111" s="186"/>
      <c r="HW111" s="186"/>
      <c r="HX111" s="186"/>
      <c r="HY111" s="186"/>
      <c r="HZ111" s="189">
        <v>94</v>
      </c>
      <c r="IA111" s="128"/>
      <c r="IB111" s="190">
        <v>165</v>
      </c>
      <c r="IC111" s="191"/>
      <c r="ID111" s="191">
        <v>126</v>
      </c>
      <c r="IE111" s="192">
        <v>2.25</v>
      </c>
      <c r="IF111" s="192">
        <v>0.65</v>
      </c>
      <c r="IG111" s="192">
        <v>0.7</v>
      </c>
      <c r="IH111" s="97">
        <f t="shared" si="165"/>
        <v>36314.400000000001</v>
      </c>
      <c r="II111" s="97">
        <f t="shared" si="168"/>
        <v>2934.1372304869255</v>
      </c>
      <c r="IJ111" s="202">
        <f t="shared" si="169"/>
        <v>1.3316465809974032</v>
      </c>
      <c r="IK111" s="202">
        <f t="shared" si="175"/>
        <v>2.2033903532341568</v>
      </c>
      <c r="IL111" s="202">
        <f t="shared" si="116"/>
        <v>0.60311868451734318</v>
      </c>
      <c r="IM111" s="203"/>
      <c r="IN111" s="204">
        <f t="shared" si="117"/>
        <v>0.93125000000000002</v>
      </c>
      <c r="IO111" s="186"/>
      <c r="IP111" s="186"/>
      <c r="IQ111" s="153">
        <v>1791</v>
      </c>
      <c r="IR111" s="153"/>
      <c r="IS111" s="128"/>
      <c r="IT111" s="128"/>
      <c r="IU111" s="128"/>
      <c r="IV111" s="128"/>
      <c r="IW111" s="189">
        <v>0.25</v>
      </c>
      <c r="IX111" s="189"/>
      <c r="IY111" s="48">
        <v>8.2899999999999991</v>
      </c>
      <c r="IZ111" s="52">
        <v>148</v>
      </c>
      <c r="JA111" s="128">
        <v>1.63</v>
      </c>
      <c r="JB111" s="128">
        <v>0.34</v>
      </c>
      <c r="JC111" s="128">
        <v>157</v>
      </c>
      <c r="JD111" s="97">
        <f t="shared" si="118"/>
        <v>2438.5349999999999</v>
      </c>
      <c r="JE111" s="210">
        <f t="shared" si="183"/>
        <v>0.79664271996585811</v>
      </c>
      <c r="JF111" s="210">
        <f t="shared" si="120"/>
        <v>0.20711919642857146</v>
      </c>
      <c r="JG111" s="210">
        <f t="shared" si="121"/>
        <v>9.9780104337352463E-3</v>
      </c>
      <c r="JH111" s="203"/>
      <c r="JI111" s="203">
        <f t="shared" si="122"/>
        <v>0.10303030303030303</v>
      </c>
      <c r="JJ111" s="212">
        <f t="shared" si="166"/>
        <v>2.469151880188833</v>
      </c>
      <c r="JK111" s="203">
        <f t="shared" si="123"/>
        <v>0.98813817424060268</v>
      </c>
      <c r="JL111" s="53">
        <v>16442</v>
      </c>
      <c r="JM111" s="213">
        <v>8.2899999999999991</v>
      </c>
      <c r="JN111" s="214">
        <v>43</v>
      </c>
      <c r="JO111" s="213">
        <v>0.46</v>
      </c>
      <c r="JP111" s="213">
        <v>2.4</v>
      </c>
      <c r="JQ111" s="213">
        <v>0.92</v>
      </c>
      <c r="JR111" s="214">
        <v>203</v>
      </c>
      <c r="JS111" s="213">
        <v>0.44</v>
      </c>
      <c r="JT111" s="222"/>
    </row>
    <row r="112" spans="1:280" s="25" customFormat="1" ht="15" customHeight="1">
      <c r="A112" s="50">
        <v>43529</v>
      </c>
      <c r="B112" s="51">
        <v>240</v>
      </c>
      <c r="C112" s="52">
        <v>240</v>
      </c>
      <c r="D112" s="53">
        <v>37745</v>
      </c>
      <c r="E112" s="48">
        <v>4.95</v>
      </c>
      <c r="F112" s="53">
        <v>712</v>
      </c>
      <c r="G112" s="52">
        <v>12.9</v>
      </c>
      <c r="H112" s="52">
        <v>14.4</v>
      </c>
      <c r="I112" s="61">
        <v>33.299999999999997</v>
      </c>
      <c r="J112" s="64"/>
      <c r="K112" s="53">
        <v>1663</v>
      </c>
      <c r="L112" s="48">
        <v>5.37</v>
      </c>
      <c r="M112" s="53">
        <v>9095</v>
      </c>
      <c r="N112" s="53">
        <v>3039</v>
      </c>
      <c r="O112" s="65">
        <v>7.6</v>
      </c>
      <c r="P112" s="65">
        <v>8.49</v>
      </c>
      <c r="Q112" s="74">
        <v>74.400000000000006</v>
      </c>
      <c r="R112" s="70">
        <v>27.8</v>
      </c>
      <c r="S112" s="64">
        <v>9229</v>
      </c>
      <c r="T112" s="53">
        <v>6934</v>
      </c>
      <c r="U112" s="52">
        <v>3.04</v>
      </c>
      <c r="V112" s="52"/>
      <c r="W112" s="52">
        <v>10.6</v>
      </c>
      <c r="X112" s="52">
        <v>8.8000000000000007</v>
      </c>
      <c r="Y112" s="53">
        <v>29</v>
      </c>
      <c r="Z112" s="53">
        <v>19554</v>
      </c>
      <c r="AA112" s="52">
        <v>2.85</v>
      </c>
      <c r="AB112" s="52"/>
      <c r="AC112" s="77">
        <f t="shared" si="124"/>
        <v>9258</v>
      </c>
      <c r="AD112" s="52"/>
      <c r="AE112" s="52"/>
      <c r="AF112" s="52"/>
      <c r="AG112" s="52"/>
      <c r="AH112" s="61"/>
      <c r="AI112" s="79"/>
      <c r="AJ112" s="52"/>
      <c r="AK112" s="52"/>
      <c r="AL112" s="48">
        <v>8.7100000000000009</v>
      </c>
      <c r="AM112" s="53">
        <v>123498</v>
      </c>
      <c r="AN112" s="52">
        <v>4.08</v>
      </c>
      <c r="AO112" s="52">
        <v>0.43</v>
      </c>
      <c r="AP112" s="53">
        <v>1890</v>
      </c>
      <c r="AQ112" s="83"/>
      <c r="AR112" s="86">
        <f t="shared" si="125"/>
        <v>14670</v>
      </c>
      <c r="AS112" s="53"/>
      <c r="AT112" s="87">
        <v>14670</v>
      </c>
      <c r="AU112" s="53">
        <f t="shared" si="182"/>
        <v>14430</v>
      </c>
      <c r="AV112" s="53">
        <v>0</v>
      </c>
      <c r="AW112" s="53">
        <v>240</v>
      </c>
      <c r="AX112" s="53">
        <v>0</v>
      </c>
      <c r="AY112" s="95">
        <v>0</v>
      </c>
      <c r="AZ112" s="96">
        <v>4.93</v>
      </c>
      <c r="BA112" s="53">
        <v>4478</v>
      </c>
      <c r="BB112" s="52">
        <v>62</v>
      </c>
      <c r="BC112" s="53">
        <v>10876</v>
      </c>
      <c r="BD112" s="97">
        <f t="shared" si="94"/>
        <v>8243.1910000000007</v>
      </c>
      <c r="BE112" s="102">
        <f t="shared" si="95"/>
        <v>0.75792488047076134</v>
      </c>
      <c r="BF112" s="53">
        <v>4683</v>
      </c>
      <c r="BG112" s="97">
        <f t="shared" si="96"/>
        <v>4996.7609999999995</v>
      </c>
      <c r="BH112" s="102">
        <f t="shared" si="97"/>
        <v>0.45943002942258176</v>
      </c>
      <c r="BI112" s="53">
        <v>351</v>
      </c>
      <c r="BJ112" s="97">
        <f t="shared" si="98"/>
        <v>690.41700000000003</v>
      </c>
      <c r="BK112" s="102">
        <f t="shared" si="99"/>
        <v>6.3480783376241273E-2</v>
      </c>
      <c r="BL112" s="103">
        <v>837</v>
      </c>
      <c r="BM112" s="97">
        <f t="shared" si="100"/>
        <v>1209.4650000000001</v>
      </c>
      <c r="BN112" s="102">
        <f t="shared" si="101"/>
        <v>0.11120494667157044</v>
      </c>
      <c r="BO112" s="53">
        <v>626</v>
      </c>
      <c r="BP112" s="97">
        <f t="shared" si="102"/>
        <v>1288.308</v>
      </c>
      <c r="BQ112" s="102">
        <f t="shared" si="103"/>
        <v>0.11845421110702464</v>
      </c>
      <c r="BR112" s="53">
        <v>35</v>
      </c>
      <c r="BS112" s="105">
        <f t="shared" si="104"/>
        <v>58.239999999999995</v>
      </c>
      <c r="BT112" s="102">
        <f t="shared" si="105"/>
        <v>3.2180948878264069E-3</v>
      </c>
      <c r="BU112" s="52">
        <v>7.24</v>
      </c>
      <c r="BV112" s="48">
        <v>8.18</v>
      </c>
      <c r="BW112" s="61">
        <v>144</v>
      </c>
      <c r="BX112" s="117">
        <f t="shared" si="126"/>
        <v>156940.68</v>
      </c>
      <c r="BY112" s="118">
        <f t="shared" si="127"/>
        <v>1.0462711999999998</v>
      </c>
      <c r="BZ112" s="120">
        <v>58</v>
      </c>
      <c r="CA112" s="51"/>
      <c r="CB112" s="52">
        <v>6.08</v>
      </c>
      <c r="CC112" s="129">
        <v>7870</v>
      </c>
      <c r="CD112" s="77">
        <f t="shared" si="128"/>
        <v>7605.3606186183624</v>
      </c>
      <c r="CE112" s="77">
        <f t="shared" si="106"/>
        <v>23407</v>
      </c>
      <c r="CF112" s="77">
        <f t="shared" si="129"/>
        <v>14430</v>
      </c>
      <c r="CG112" s="77">
        <f t="shared" si="130"/>
        <v>601.25</v>
      </c>
      <c r="CH112" s="77">
        <f t="shared" si="107"/>
        <v>8977</v>
      </c>
      <c r="CI112" s="130">
        <f t="shared" si="131"/>
        <v>374.04166666666669</v>
      </c>
      <c r="CJ112" s="64">
        <v>3903</v>
      </c>
      <c r="CK112" s="56"/>
      <c r="CL112" s="52">
        <v>7.62</v>
      </c>
      <c r="CM112" s="53">
        <v>2523</v>
      </c>
      <c r="CN112" s="134"/>
      <c r="CO112" s="135">
        <v>3744</v>
      </c>
      <c r="CP112" s="53">
        <v>5920</v>
      </c>
      <c r="CQ112" s="52">
        <v>10.5</v>
      </c>
      <c r="CR112" s="52">
        <v>27.7</v>
      </c>
      <c r="CS112" s="53">
        <v>6162</v>
      </c>
      <c r="CT112" s="141">
        <f t="shared" si="176"/>
        <v>0.31064020600852998</v>
      </c>
      <c r="CU112" s="142">
        <f t="shared" si="132"/>
        <v>1.2877273891878043</v>
      </c>
      <c r="CV112" s="142">
        <f t="shared" si="133"/>
        <v>5.9060331266349912</v>
      </c>
      <c r="CW112" s="118">
        <f t="shared" si="134"/>
        <v>0.98433885443916525</v>
      </c>
      <c r="CX112" s="143">
        <f t="shared" si="177"/>
        <v>29683.722494467467</v>
      </c>
      <c r="CY112" s="144">
        <f t="shared" si="178"/>
        <v>0.66826030657592361</v>
      </c>
      <c r="CZ112" s="145">
        <f t="shared" si="179"/>
        <v>26169.0722450549</v>
      </c>
      <c r="DA112" s="146">
        <f t="shared" si="180"/>
        <v>0.76802133137182782</v>
      </c>
      <c r="DB112" s="64">
        <v>3902</v>
      </c>
      <c r="DC112" s="152"/>
      <c r="DD112" s="48">
        <v>7.25</v>
      </c>
      <c r="DE112" s="53">
        <v>2424</v>
      </c>
      <c r="DF112" s="153"/>
      <c r="DG112" s="53">
        <v>3702</v>
      </c>
      <c r="DH112" s="53">
        <v>6320</v>
      </c>
      <c r="DI112" s="52">
        <v>11</v>
      </c>
      <c r="DJ112" s="52">
        <v>27.1</v>
      </c>
      <c r="DK112" s="53">
        <v>8351</v>
      </c>
      <c r="DL112" s="141">
        <f t="shared" si="135"/>
        <v>0.41305453881518811</v>
      </c>
      <c r="DM112" s="142">
        <f t="shared" si="136"/>
        <v>1.2880574064582266</v>
      </c>
      <c r="DN112" s="142">
        <f t="shared" si="137"/>
        <v>5.90451992316929</v>
      </c>
      <c r="DO112" s="118">
        <f t="shared" si="108"/>
        <v>0.98408665386154837</v>
      </c>
      <c r="DP112" s="143">
        <f t="shared" si="138"/>
        <v>29676.117133848849</v>
      </c>
      <c r="DQ112" s="144">
        <f t="shared" si="139"/>
        <v>0.68127744080064945</v>
      </c>
      <c r="DR112" s="145">
        <f t="shared" si="140"/>
        <v>26162.367384115863</v>
      </c>
      <c r="DS112" s="146">
        <f t="shared" si="141"/>
        <v>0.7771239426259654</v>
      </c>
      <c r="DT112" s="53">
        <v>3887</v>
      </c>
      <c r="DU112" s="74"/>
      <c r="DV112" s="157">
        <v>7.53</v>
      </c>
      <c r="DW112" s="153">
        <v>2470</v>
      </c>
      <c r="DX112" s="53"/>
      <c r="DY112" s="153">
        <v>3701</v>
      </c>
      <c r="DZ112" s="153">
        <v>5190</v>
      </c>
      <c r="EA112" s="152">
        <v>10.4</v>
      </c>
      <c r="EB112" s="128">
        <v>25.1</v>
      </c>
      <c r="EC112" s="53">
        <v>9598</v>
      </c>
      <c r="ED112" s="141">
        <f t="shared" si="170"/>
        <v>0.4808340989842087</v>
      </c>
      <c r="EE112" s="142">
        <f t="shared" si="142"/>
        <v>1.2930280421919218</v>
      </c>
      <c r="EF112" s="142">
        <f t="shared" si="181"/>
        <v>5.8818218711837593</v>
      </c>
      <c r="EG112" s="118">
        <f t="shared" si="109"/>
        <v>0.98030364519729318</v>
      </c>
      <c r="EH112" s="143">
        <f t="shared" si="171"/>
        <v>29562.036724569574</v>
      </c>
      <c r="EI112" s="144">
        <f t="shared" si="172"/>
        <v>0.67522907540330213</v>
      </c>
      <c r="EJ112" s="145">
        <f t="shared" si="173"/>
        <v>26061.794470030334</v>
      </c>
      <c r="EK112" s="146">
        <f t="shared" si="174"/>
        <v>0.77289444648767924</v>
      </c>
      <c r="EL112" s="64">
        <v>3895</v>
      </c>
      <c r="EM112" s="56"/>
      <c r="EN112" s="52">
        <v>7.19</v>
      </c>
      <c r="EO112" s="53">
        <v>2590</v>
      </c>
      <c r="EP112" s="134"/>
      <c r="EQ112" s="135">
        <v>3709</v>
      </c>
      <c r="ER112" s="53">
        <v>5698</v>
      </c>
      <c r="ES112" s="52">
        <v>10.8</v>
      </c>
      <c r="ET112" s="52">
        <v>27.9</v>
      </c>
      <c r="EU112" s="53">
        <v>8614</v>
      </c>
      <c r="EV112" s="141">
        <f t="shared" si="143"/>
        <v>0.44095598334795566</v>
      </c>
      <c r="EW112" s="142">
        <f t="shared" si="144"/>
        <v>1.290372272143774</v>
      </c>
      <c r="EX112" s="142">
        <f t="shared" si="145"/>
        <v>5.8939274989093757</v>
      </c>
      <c r="EY112" s="118">
        <f t="shared" si="110"/>
        <v>0.98232124981822933</v>
      </c>
      <c r="EZ112" s="143">
        <f t="shared" si="146"/>
        <v>29622.879609518521</v>
      </c>
      <c r="FA112" s="144">
        <f t="shared" si="147"/>
        <v>0.65945073088848272</v>
      </c>
      <c r="FB112" s="145">
        <f t="shared" si="148"/>
        <v>26115.433357542617</v>
      </c>
      <c r="FC112" s="146">
        <f t="shared" si="149"/>
        <v>0.76186097830084587</v>
      </c>
      <c r="FD112" s="64">
        <v>3911</v>
      </c>
      <c r="FE112" s="56"/>
      <c r="FF112" s="52">
        <v>7.55</v>
      </c>
      <c r="FG112" s="53">
        <v>2164</v>
      </c>
      <c r="FH112" s="134"/>
      <c r="FI112" s="135">
        <v>3781</v>
      </c>
      <c r="FJ112" s="53">
        <v>5828</v>
      </c>
      <c r="FK112" s="52">
        <v>12.1</v>
      </c>
      <c r="FL112" s="52">
        <v>28.8</v>
      </c>
      <c r="FM112" s="53">
        <v>7481</v>
      </c>
      <c r="FN112" s="141">
        <f t="shared" si="150"/>
        <v>0.35153156665762519</v>
      </c>
      <c r="FO112" s="142">
        <f t="shared" si="151"/>
        <v>1.2850933265149578</v>
      </c>
      <c r="FP112" s="142">
        <f t="shared" si="152"/>
        <v>5.9181387543606077</v>
      </c>
      <c r="FQ112" s="118">
        <f t="shared" si="111"/>
        <v>0.98635645906010128</v>
      </c>
      <c r="FR112" s="143">
        <f t="shared" si="153"/>
        <v>29744.565379416414</v>
      </c>
      <c r="FS112" s="144">
        <f t="shared" si="154"/>
        <v>0.71546385391609135</v>
      </c>
      <c r="FT112" s="145">
        <f t="shared" si="155"/>
        <v>26222.711132567183</v>
      </c>
      <c r="FU112" s="146">
        <f t="shared" si="156"/>
        <v>0.80102979036410449</v>
      </c>
      <c r="FV112" s="64">
        <v>3909</v>
      </c>
      <c r="FW112" s="73"/>
      <c r="FX112" s="52">
        <v>7.24</v>
      </c>
      <c r="FY112" s="53">
        <v>2318</v>
      </c>
      <c r="FZ112" s="134"/>
      <c r="GA112" s="135">
        <v>3775</v>
      </c>
      <c r="GB112" s="53">
        <v>5616</v>
      </c>
      <c r="GC112" s="52">
        <v>11.5</v>
      </c>
      <c r="GD112" s="52">
        <v>29</v>
      </c>
      <c r="GE112" s="53">
        <v>7061</v>
      </c>
      <c r="GF112" s="141">
        <f t="shared" si="157"/>
        <v>0.34163441154902124</v>
      </c>
      <c r="GG112" s="142">
        <f t="shared" si="158"/>
        <v>1.2857508314146842</v>
      </c>
      <c r="GH112" s="142">
        <f t="shared" si="159"/>
        <v>5.9151123474292033</v>
      </c>
      <c r="GI112" s="118">
        <f t="shared" si="112"/>
        <v>0.98585205790486719</v>
      </c>
      <c r="GJ112" s="143">
        <f t="shared" si="160"/>
        <v>29729.354658179178</v>
      </c>
      <c r="GK112" s="144">
        <f t="shared" si="161"/>
        <v>0.69521497845540658</v>
      </c>
      <c r="GL112" s="145">
        <f t="shared" si="162"/>
        <v>26209.30141068911</v>
      </c>
      <c r="GM112" s="146">
        <f t="shared" si="163"/>
        <v>0.78687017285766825</v>
      </c>
      <c r="GN112" s="166">
        <v>2348</v>
      </c>
      <c r="GO112" s="97">
        <f t="shared" si="113"/>
        <v>2414.6248130901013</v>
      </c>
      <c r="GP112" s="53"/>
      <c r="GQ112" s="53"/>
      <c r="GR112" s="102">
        <f t="shared" si="114"/>
        <v>1</v>
      </c>
      <c r="GS112" s="53"/>
      <c r="GT112" s="102">
        <f t="shared" si="115"/>
        <v>1</v>
      </c>
      <c r="GU112" s="53"/>
      <c r="GV112" s="102"/>
      <c r="GW112" s="170"/>
      <c r="GX112" s="102"/>
      <c r="GY112" s="170"/>
      <c r="GZ112" s="102"/>
      <c r="HA112" s="102"/>
      <c r="HB112" s="102"/>
      <c r="HC112" s="102"/>
      <c r="HD112" s="102"/>
      <c r="HE112" s="177"/>
      <c r="HF112" s="178"/>
      <c r="HG112" s="102"/>
      <c r="HH112" s="177"/>
      <c r="HI112" s="64">
        <v>3884</v>
      </c>
      <c r="HJ112" s="53">
        <v>4024</v>
      </c>
      <c r="HK112" s="53">
        <v>3920</v>
      </c>
      <c r="HL112" s="77">
        <f t="shared" si="167"/>
        <v>480</v>
      </c>
      <c r="HM112" s="77">
        <f t="shared" si="164"/>
        <v>11669.04</v>
      </c>
      <c r="HN112" s="52"/>
      <c r="HO112" s="183"/>
      <c r="HP112" s="53">
        <v>2698</v>
      </c>
      <c r="HQ112" s="186"/>
      <c r="HR112" s="186"/>
      <c r="HS112" s="186"/>
      <c r="HT112" s="53">
        <v>3096</v>
      </c>
      <c r="HU112" s="153">
        <v>3884</v>
      </c>
      <c r="HV112" s="186"/>
      <c r="HW112" s="186"/>
      <c r="HX112" s="186"/>
      <c r="HY112" s="186"/>
      <c r="HZ112" s="189"/>
      <c r="IA112" s="128">
        <v>92</v>
      </c>
      <c r="IB112" s="190">
        <v>220</v>
      </c>
      <c r="IC112" s="191"/>
      <c r="ID112" s="191"/>
      <c r="IE112" s="192"/>
      <c r="IF112" s="192"/>
      <c r="IG112" s="192"/>
      <c r="IH112" s="97">
        <f t="shared" si="165"/>
        <v>35176.68</v>
      </c>
      <c r="II112" s="97">
        <f t="shared" si="168"/>
        <v>2919.8336633663362</v>
      </c>
      <c r="IJ112" s="202">
        <f t="shared" si="169"/>
        <v>1.3413816230717639</v>
      </c>
      <c r="IK112" s="202">
        <f t="shared" si="175"/>
        <v>2.176735996039604</v>
      </c>
      <c r="IL112" s="202">
        <f t="shared" si="116"/>
        <v>0.70193567141589441</v>
      </c>
      <c r="IM112" s="203"/>
      <c r="IN112" s="204">
        <f t="shared" si="117"/>
        <v>0.90630323679727431</v>
      </c>
      <c r="IO112" s="186"/>
      <c r="IP112" s="186"/>
      <c r="IQ112" s="153">
        <v>1454</v>
      </c>
      <c r="IR112" s="153"/>
      <c r="IS112" s="128"/>
      <c r="IT112" s="128"/>
      <c r="IU112" s="128"/>
      <c r="IV112" s="128"/>
      <c r="IW112" s="189"/>
      <c r="IX112" s="189">
        <v>0.18</v>
      </c>
      <c r="IY112" s="48"/>
      <c r="IZ112" s="52">
        <v>143</v>
      </c>
      <c r="JA112" s="128"/>
      <c r="JB112" s="128"/>
      <c r="JC112" s="128"/>
      <c r="JD112" s="97">
        <f t="shared" si="118"/>
        <v>3227.4</v>
      </c>
      <c r="JE112" s="210">
        <f t="shared" si="183"/>
        <v>0.77616077616077617</v>
      </c>
      <c r="JF112" s="210">
        <f t="shared" si="120"/>
        <v>0.28344642857142854</v>
      </c>
      <c r="JG112" s="210">
        <f t="shared" si="121"/>
        <v>5.3838146685464425E-2</v>
      </c>
      <c r="JH112" s="203"/>
      <c r="JI112" s="203">
        <f t="shared" si="122"/>
        <v>0.35</v>
      </c>
      <c r="JJ112" s="212">
        <f t="shared" si="166"/>
        <v>2.469151880188833</v>
      </c>
      <c r="JK112" s="203">
        <f t="shared" si="123"/>
        <v>0.98685178374402349</v>
      </c>
      <c r="JL112" s="53">
        <v>16394</v>
      </c>
      <c r="JM112" s="213">
        <v>8.14</v>
      </c>
      <c r="JN112" s="214">
        <v>48</v>
      </c>
      <c r="JO112" s="213">
        <v>0.25</v>
      </c>
      <c r="JP112" s="213">
        <v>3.1</v>
      </c>
      <c r="JQ112" s="213">
        <v>0.88</v>
      </c>
      <c r="JR112" s="214">
        <v>150</v>
      </c>
      <c r="JS112" s="213">
        <v>0.5</v>
      </c>
      <c r="JT112" s="222"/>
    </row>
    <row r="113" spans="1:280" s="25" customFormat="1" ht="15" customHeight="1">
      <c r="A113" s="50">
        <v>43530</v>
      </c>
      <c r="B113" s="51">
        <v>240</v>
      </c>
      <c r="C113" s="52">
        <v>240</v>
      </c>
      <c r="D113" s="53">
        <v>36978</v>
      </c>
      <c r="E113" s="48">
        <v>5.01</v>
      </c>
      <c r="F113" s="53">
        <v>635</v>
      </c>
      <c r="G113" s="52">
        <v>13.8</v>
      </c>
      <c r="H113" s="52">
        <v>13.7</v>
      </c>
      <c r="I113" s="61">
        <v>32.799999999999997</v>
      </c>
      <c r="J113" s="64"/>
      <c r="K113" s="53">
        <v>1314</v>
      </c>
      <c r="L113" s="48">
        <v>5.21</v>
      </c>
      <c r="M113" s="53">
        <v>8803</v>
      </c>
      <c r="N113" s="53">
        <v>3058</v>
      </c>
      <c r="O113" s="65">
        <v>5.7</v>
      </c>
      <c r="P113" s="65">
        <v>5.86</v>
      </c>
      <c r="Q113" s="74">
        <v>82.4</v>
      </c>
      <c r="R113" s="70">
        <v>35.799999999999997</v>
      </c>
      <c r="S113" s="64">
        <v>8734</v>
      </c>
      <c r="T113" s="53">
        <v>6625</v>
      </c>
      <c r="U113" s="52">
        <v>2.72</v>
      </c>
      <c r="V113" s="52">
        <v>36.799999999999997</v>
      </c>
      <c r="W113" s="52">
        <v>11.1</v>
      </c>
      <c r="X113" s="52">
        <v>9.8000000000000007</v>
      </c>
      <c r="Y113" s="53">
        <v>31</v>
      </c>
      <c r="Z113" s="53">
        <v>20832</v>
      </c>
      <c r="AA113" s="52"/>
      <c r="AB113" s="52"/>
      <c r="AC113" s="77">
        <f t="shared" si="124"/>
        <v>8765</v>
      </c>
      <c r="AD113" s="52"/>
      <c r="AE113" s="52"/>
      <c r="AF113" s="52"/>
      <c r="AG113" s="52"/>
      <c r="AH113" s="61"/>
      <c r="AI113" s="79"/>
      <c r="AJ113" s="52"/>
      <c r="AK113" s="52"/>
      <c r="AL113" s="48">
        <v>8.82</v>
      </c>
      <c r="AM113" s="53">
        <v>133763</v>
      </c>
      <c r="AN113" s="52">
        <v>1.3</v>
      </c>
      <c r="AO113" s="52">
        <v>0.12</v>
      </c>
      <c r="AP113" s="53">
        <v>1979</v>
      </c>
      <c r="AQ113" s="83"/>
      <c r="AR113" s="86">
        <f t="shared" si="125"/>
        <v>14830</v>
      </c>
      <c r="AS113" s="53"/>
      <c r="AT113" s="87">
        <v>14830</v>
      </c>
      <c r="AU113" s="53">
        <f t="shared" si="182"/>
        <v>14590</v>
      </c>
      <c r="AV113" s="53">
        <v>0</v>
      </c>
      <c r="AW113" s="53">
        <v>240</v>
      </c>
      <c r="AX113" s="53">
        <v>0</v>
      </c>
      <c r="AY113" s="95">
        <v>0</v>
      </c>
      <c r="AZ113" s="96">
        <v>4.93</v>
      </c>
      <c r="BA113" s="53">
        <v>4478</v>
      </c>
      <c r="BB113" s="52">
        <v>62</v>
      </c>
      <c r="BC113" s="53">
        <v>11170</v>
      </c>
      <c r="BD113" s="97">
        <f t="shared" si="94"/>
        <v>8189.4772000000003</v>
      </c>
      <c r="BE113" s="102">
        <f t="shared" si="95"/>
        <v>0.73316716204118171</v>
      </c>
      <c r="BF113" s="53">
        <v>4809</v>
      </c>
      <c r="BG113" s="97">
        <f t="shared" si="96"/>
        <v>5131.2029999999995</v>
      </c>
      <c r="BH113" s="102">
        <f t="shared" si="97"/>
        <v>0.45937358997314232</v>
      </c>
      <c r="BI113" s="53">
        <v>329</v>
      </c>
      <c r="BJ113" s="97">
        <f t="shared" si="98"/>
        <v>647.14300000000003</v>
      </c>
      <c r="BK113" s="102">
        <f t="shared" si="99"/>
        <v>5.7935810205908683E-2</v>
      </c>
      <c r="BL113" s="103">
        <v>586</v>
      </c>
      <c r="BM113" s="97">
        <f t="shared" si="100"/>
        <v>846.77</v>
      </c>
      <c r="BN113" s="102">
        <f t="shared" si="101"/>
        <v>7.5807520143240825E-2</v>
      </c>
      <c r="BO113" s="53">
        <v>751</v>
      </c>
      <c r="BP113" s="97">
        <f t="shared" si="102"/>
        <v>1545.5579999999998</v>
      </c>
      <c r="BQ113" s="102">
        <f t="shared" si="103"/>
        <v>0.13836687555953445</v>
      </c>
      <c r="BR113" s="53">
        <v>11.3</v>
      </c>
      <c r="BS113" s="105">
        <f t="shared" si="104"/>
        <v>18.8032</v>
      </c>
      <c r="BT113" s="102">
        <f t="shared" si="105"/>
        <v>1.0116383169203223E-3</v>
      </c>
      <c r="BU113" s="52">
        <v>7.68</v>
      </c>
      <c r="BV113" s="48">
        <v>8.16</v>
      </c>
      <c r="BW113" s="61">
        <v>146</v>
      </c>
      <c r="BX113" s="117">
        <f t="shared" si="126"/>
        <v>162970.29999999999</v>
      </c>
      <c r="BY113" s="118">
        <f t="shared" si="127"/>
        <v>1.0864686666666665</v>
      </c>
      <c r="BZ113" s="120">
        <v>39.1</v>
      </c>
      <c r="CA113" s="51"/>
      <c r="CB113" s="52">
        <v>6.24</v>
      </c>
      <c r="CC113" s="129">
        <v>7407</v>
      </c>
      <c r="CD113" s="77">
        <f t="shared" si="128"/>
        <v>7923.2995272883545</v>
      </c>
      <c r="CE113" s="77">
        <f t="shared" si="106"/>
        <v>23270</v>
      </c>
      <c r="CF113" s="77">
        <f t="shared" si="129"/>
        <v>14590</v>
      </c>
      <c r="CG113" s="77">
        <f t="shared" si="130"/>
        <v>607.91666666666663</v>
      </c>
      <c r="CH113" s="77">
        <f t="shared" si="107"/>
        <v>8680</v>
      </c>
      <c r="CI113" s="130">
        <f t="shared" si="131"/>
        <v>361.66666666666669</v>
      </c>
      <c r="CJ113" s="64">
        <v>3906</v>
      </c>
      <c r="CK113" s="56"/>
      <c r="CL113" s="52">
        <v>7.35</v>
      </c>
      <c r="CM113" s="53">
        <v>2418</v>
      </c>
      <c r="CN113" s="134"/>
      <c r="CO113" s="135">
        <v>3623</v>
      </c>
      <c r="CP113" s="53">
        <v>4596</v>
      </c>
      <c r="CQ113" s="52">
        <v>9.85</v>
      </c>
      <c r="CR113" s="52">
        <v>21.2</v>
      </c>
      <c r="CS113" s="53">
        <v>5628</v>
      </c>
      <c r="CT113" s="141">
        <f t="shared" si="176"/>
        <v>0.26172240182605683</v>
      </c>
      <c r="CU113" s="142">
        <f t="shared" si="132"/>
        <v>1.2867383512544803</v>
      </c>
      <c r="CV113" s="142">
        <f t="shared" si="133"/>
        <v>6.1576617496196411</v>
      </c>
      <c r="CW113" s="118">
        <f t="shared" si="134"/>
        <v>1.0262769582699403</v>
      </c>
      <c r="CX113" s="143">
        <f t="shared" si="177"/>
        <v>30948.407953588314</v>
      </c>
      <c r="CY113" s="144">
        <f t="shared" si="178"/>
        <v>0.69482410810392159</v>
      </c>
      <c r="CZ113" s="145">
        <f t="shared" si="179"/>
        <v>27355.478805328748</v>
      </c>
      <c r="DA113" s="146">
        <f t="shared" si="180"/>
        <v>0.78352730528200532</v>
      </c>
      <c r="DB113" s="64">
        <v>3906</v>
      </c>
      <c r="DC113" s="152"/>
      <c r="DD113" s="48">
        <v>7.4</v>
      </c>
      <c r="DE113" s="53">
        <v>2396</v>
      </c>
      <c r="DF113" s="153"/>
      <c r="DG113" s="53">
        <v>3707</v>
      </c>
      <c r="DH113" s="53">
        <v>5322</v>
      </c>
      <c r="DI113" s="52">
        <v>10.3</v>
      </c>
      <c r="DJ113" s="52">
        <v>18</v>
      </c>
      <c r="DK113" s="53">
        <v>6876</v>
      </c>
      <c r="DL113" s="141">
        <f t="shared" si="135"/>
        <v>0.31848620739721184</v>
      </c>
      <c r="DM113" s="142">
        <f t="shared" si="136"/>
        <v>1.2867383512544803</v>
      </c>
      <c r="DN113" s="142">
        <f t="shared" si="137"/>
        <v>6.1576617496196411</v>
      </c>
      <c r="DO113" s="118">
        <f t="shared" si="108"/>
        <v>1.0262769582699403</v>
      </c>
      <c r="DP113" s="143">
        <f t="shared" si="138"/>
        <v>30948.407953588314</v>
      </c>
      <c r="DQ113" s="144">
        <f t="shared" si="139"/>
        <v>0.69760072912200011</v>
      </c>
      <c r="DR113" s="145">
        <f t="shared" si="140"/>
        <v>27355.478805328748</v>
      </c>
      <c r="DS113" s="146">
        <f t="shared" si="141"/>
        <v>0.78549686660698304</v>
      </c>
      <c r="DT113" s="53">
        <v>3905</v>
      </c>
      <c r="DU113" s="74"/>
      <c r="DV113" s="157">
        <v>7.43</v>
      </c>
      <c r="DW113" s="153">
        <v>2552</v>
      </c>
      <c r="DX113" s="53"/>
      <c r="DY113" s="153">
        <v>3626</v>
      </c>
      <c r="DZ113" s="153">
        <v>5804</v>
      </c>
      <c r="EA113" s="152">
        <v>10.9</v>
      </c>
      <c r="EB113" s="128">
        <v>22.6</v>
      </c>
      <c r="EC113" s="53">
        <v>8516</v>
      </c>
      <c r="ED113" s="141">
        <f t="shared" si="170"/>
        <v>0.40600860982598047</v>
      </c>
      <c r="EE113" s="142">
        <f t="shared" si="142"/>
        <v>1.2870678617157489</v>
      </c>
      <c r="EF113" s="142">
        <f t="shared" si="181"/>
        <v>6.1560852873181506</v>
      </c>
      <c r="EG113" s="118">
        <f t="shared" si="109"/>
        <v>1.0260142145530251</v>
      </c>
      <c r="EH113" s="143">
        <f t="shared" si="171"/>
        <v>30940.484654061023</v>
      </c>
      <c r="EI113" s="144">
        <f t="shared" si="172"/>
        <v>0.67791196190289815</v>
      </c>
      <c r="EJ113" s="145">
        <f t="shared" si="173"/>
        <v>27348.475354533733</v>
      </c>
      <c r="EK113" s="146">
        <f t="shared" si="174"/>
        <v>0.77153088630259625</v>
      </c>
      <c r="EL113" s="64">
        <v>3902</v>
      </c>
      <c r="EM113" s="56"/>
      <c r="EN113" s="52">
        <v>7.41</v>
      </c>
      <c r="EO113" s="53">
        <v>2516</v>
      </c>
      <c r="EP113" s="134"/>
      <c r="EQ113" s="135">
        <v>3702</v>
      </c>
      <c r="ER113" s="53">
        <v>6168</v>
      </c>
      <c r="ES113" s="52">
        <v>11.2</v>
      </c>
      <c r="ET113" s="52">
        <v>21.3</v>
      </c>
      <c r="EU113" s="53">
        <v>7971</v>
      </c>
      <c r="EV113" s="141">
        <f t="shared" si="143"/>
        <v>0.37778535376658973</v>
      </c>
      <c r="EW113" s="142">
        <f t="shared" si="144"/>
        <v>1.2880574064582266</v>
      </c>
      <c r="EX113" s="142">
        <f t="shared" si="145"/>
        <v>6.1513559004136811</v>
      </c>
      <c r="EY113" s="118">
        <f t="shared" si="110"/>
        <v>1.0252259834022801</v>
      </c>
      <c r="EZ113" s="143">
        <f t="shared" si="146"/>
        <v>30916.714755479159</v>
      </c>
      <c r="FA113" s="144">
        <f t="shared" si="147"/>
        <v>0.68245552356884476</v>
      </c>
      <c r="FB113" s="145">
        <f t="shared" si="148"/>
        <v>27327.465002148689</v>
      </c>
      <c r="FC113" s="146">
        <f t="shared" si="149"/>
        <v>0.77475380483437783</v>
      </c>
      <c r="FD113" s="64">
        <v>3754</v>
      </c>
      <c r="FE113" s="56"/>
      <c r="FF113" s="52">
        <v>7.41</v>
      </c>
      <c r="FG113" s="53">
        <v>2318</v>
      </c>
      <c r="FH113" s="134"/>
      <c r="FI113" s="135">
        <v>3793</v>
      </c>
      <c r="FJ113" s="53">
        <v>5934</v>
      </c>
      <c r="FK113" s="52">
        <v>11.8</v>
      </c>
      <c r="FL113" s="52">
        <v>27.2</v>
      </c>
      <c r="FM113" s="53">
        <v>6373</v>
      </c>
      <c r="FN113" s="141">
        <f t="shared" si="150"/>
        <v>0.30286621178985773</v>
      </c>
      <c r="FO113" s="142">
        <f t="shared" si="151"/>
        <v>1.3388385721896643</v>
      </c>
      <c r="FP113" s="142">
        <f t="shared" si="152"/>
        <v>5.9180394797931726</v>
      </c>
      <c r="FQ113" s="118">
        <f t="shared" si="111"/>
        <v>0.98633991329886206</v>
      </c>
      <c r="FR113" s="143">
        <f t="shared" si="153"/>
        <v>29744.066425440484</v>
      </c>
      <c r="FS113" s="144">
        <f t="shared" si="154"/>
        <v>0.70744511273155097</v>
      </c>
      <c r="FT113" s="145">
        <f t="shared" si="155"/>
        <v>26290.954284486466</v>
      </c>
      <c r="FU113" s="146">
        <f t="shared" si="156"/>
        <v>0.79247985675917643</v>
      </c>
      <c r="FV113" s="64">
        <v>3897</v>
      </c>
      <c r="FW113" s="73"/>
      <c r="FX113" s="52">
        <v>7.45</v>
      </c>
      <c r="FY113" s="53">
        <v>2315</v>
      </c>
      <c r="FZ113" s="134"/>
      <c r="GA113" s="135">
        <v>3767</v>
      </c>
      <c r="GB113" s="53">
        <v>6786</v>
      </c>
      <c r="GC113" s="52">
        <v>10.6</v>
      </c>
      <c r="GD113" s="52">
        <v>23.6</v>
      </c>
      <c r="GE113" s="53">
        <v>5677</v>
      </c>
      <c r="GF113" s="141">
        <f t="shared" si="157"/>
        <v>0.25975103583677089</v>
      </c>
      <c r="GG113" s="142">
        <f t="shared" si="158"/>
        <v>1.2897100333589941</v>
      </c>
      <c r="GH113" s="142">
        <f t="shared" si="159"/>
        <v>6.1434735889062315</v>
      </c>
      <c r="GI113" s="118">
        <f t="shared" si="112"/>
        <v>1.0239122648177053</v>
      </c>
      <c r="GJ113" s="143">
        <f t="shared" si="160"/>
        <v>30877.098257842717</v>
      </c>
      <c r="GK113" s="144">
        <f t="shared" si="161"/>
        <v>0.70782374287037986</v>
      </c>
      <c r="GL113" s="145">
        <f t="shared" si="162"/>
        <v>27292.447748173614</v>
      </c>
      <c r="GM113" s="146">
        <f t="shared" si="163"/>
        <v>0.79274843330349154</v>
      </c>
      <c r="GN113" s="166">
        <v>2466</v>
      </c>
      <c r="GO113" s="97">
        <f t="shared" si="113"/>
        <v>2419.845423291792</v>
      </c>
      <c r="GP113" s="53"/>
      <c r="GQ113" s="53"/>
      <c r="GR113" s="102">
        <f t="shared" si="114"/>
        <v>1</v>
      </c>
      <c r="GS113" s="53"/>
      <c r="GT113" s="102">
        <f t="shared" si="115"/>
        <v>1</v>
      </c>
      <c r="GU113" s="53"/>
      <c r="GV113" s="102"/>
      <c r="GW113" s="170"/>
      <c r="GX113" s="102"/>
      <c r="GY113" s="170"/>
      <c r="GZ113" s="102"/>
      <c r="HA113" s="102"/>
      <c r="HB113" s="102"/>
      <c r="HC113" s="102"/>
      <c r="HD113" s="102"/>
      <c r="HE113" s="177"/>
      <c r="HF113" s="178"/>
      <c r="HG113" s="102"/>
      <c r="HH113" s="177"/>
      <c r="HI113" s="64">
        <v>3414</v>
      </c>
      <c r="HJ113" s="53">
        <v>3916</v>
      </c>
      <c r="HK113" s="53">
        <v>3484</v>
      </c>
      <c r="HL113" s="77">
        <f t="shared" si="167"/>
        <v>480</v>
      </c>
      <c r="HM113" s="77">
        <f t="shared" si="164"/>
        <v>11555.52</v>
      </c>
      <c r="HN113" s="52"/>
      <c r="HO113" s="183"/>
      <c r="HP113" s="53">
        <v>2888</v>
      </c>
      <c r="HQ113" s="186"/>
      <c r="HR113" s="186"/>
      <c r="HS113" s="186"/>
      <c r="HT113" s="53">
        <v>3948</v>
      </c>
      <c r="HU113" s="153">
        <v>4376</v>
      </c>
      <c r="HV113" s="186"/>
      <c r="HW113" s="186"/>
      <c r="HX113" s="186"/>
      <c r="HY113" s="186"/>
      <c r="HZ113" s="189">
        <v>93</v>
      </c>
      <c r="IA113" s="128"/>
      <c r="IB113" s="190">
        <v>237</v>
      </c>
      <c r="IC113" s="191"/>
      <c r="ID113" s="191">
        <v>138</v>
      </c>
      <c r="IE113" s="192">
        <v>1.63</v>
      </c>
      <c r="IF113" s="192">
        <v>0.61</v>
      </c>
      <c r="IG113" s="192">
        <v>0.7</v>
      </c>
      <c r="IH113" s="97">
        <f t="shared" si="165"/>
        <v>37365.18</v>
      </c>
      <c r="II113" s="97">
        <f t="shared" si="168"/>
        <v>3020.2416721097325</v>
      </c>
      <c r="IJ113" s="202">
        <f t="shared" si="169"/>
        <v>1.3271400132714002</v>
      </c>
      <c r="IK113" s="202">
        <f t="shared" si="175"/>
        <v>2.2757520999346834</v>
      </c>
      <c r="IL113" s="202">
        <f t="shared" si="116"/>
        <v>0.57685382929438944</v>
      </c>
      <c r="IM113" s="203"/>
      <c r="IN113" s="204">
        <f t="shared" si="117"/>
        <v>0.90389294403892939</v>
      </c>
      <c r="IO113" s="186"/>
      <c r="IP113" s="186"/>
      <c r="IQ113" s="153">
        <v>1528</v>
      </c>
      <c r="IR113" s="153"/>
      <c r="IS113" s="128"/>
      <c r="IT113" s="128"/>
      <c r="IU113" s="128"/>
      <c r="IV113" s="128"/>
      <c r="IW113" s="189">
        <v>0.2</v>
      </c>
      <c r="IX113" s="189"/>
      <c r="IY113" s="48">
        <v>8.2200000000000006</v>
      </c>
      <c r="IZ113" s="52">
        <v>166</v>
      </c>
      <c r="JA113" s="128">
        <v>0.69</v>
      </c>
      <c r="JB113" s="128">
        <v>0.3</v>
      </c>
      <c r="JC113" s="128">
        <v>174</v>
      </c>
      <c r="JD113" s="97">
        <f t="shared" si="118"/>
        <v>3514.71</v>
      </c>
      <c r="JE113" s="210">
        <f t="shared" si="183"/>
        <v>0.76764907470870458</v>
      </c>
      <c r="JF113" s="210">
        <f t="shared" si="120"/>
        <v>0.30873482142857145</v>
      </c>
      <c r="JG113" s="210">
        <f t="shared" si="121"/>
        <v>4.7230316253332807E-2</v>
      </c>
      <c r="JH113" s="203"/>
      <c r="JI113" s="203">
        <f t="shared" si="122"/>
        <v>0.29957805907172996</v>
      </c>
      <c r="JJ113" s="212">
        <f t="shared" si="166"/>
        <v>2.469151880188833</v>
      </c>
      <c r="JK113" s="203">
        <f t="shared" si="123"/>
        <v>0.98513876454789617</v>
      </c>
      <c r="JL113" s="53">
        <v>16684</v>
      </c>
      <c r="JM113" s="213">
        <v>8.14</v>
      </c>
      <c r="JN113" s="214">
        <v>56</v>
      </c>
      <c r="JO113" s="213">
        <v>1.1100000000000001</v>
      </c>
      <c r="JP113" s="213">
        <v>1.63</v>
      </c>
      <c r="JQ113" s="213">
        <v>0.69</v>
      </c>
      <c r="JR113" s="214">
        <v>215</v>
      </c>
      <c r="JS113" s="213">
        <v>0.31</v>
      </c>
      <c r="JT113" s="222"/>
    </row>
    <row r="114" spans="1:280" s="25" customFormat="1" ht="15" customHeight="1">
      <c r="A114" s="50">
        <v>43531</v>
      </c>
      <c r="B114" s="51">
        <v>240</v>
      </c>
      <c r="C114" s="52">
        <v>240</v>
      </c>
      <c r="D114" s="53">
        <v>37118</v>
      </c>
      <c r="E114" s="48">
        <v>5.0199999999999996</v>
      </c>
      <c r="F114" s="53">
        <v>605</v>
      </c>
      <c r="G114" s="52">
        <v>10.7</v>
      </c>
      <c r="H114" s="52">
        <v>13.7</v>
      </c>
      <c r="I114" s="61">
        <v>31.9</v>
      </c>
      <c r="J114" s="64"/>
      <c r="K114" s="53">
        <v>1372</v>
      </c>
      <c r="L114" s="48">
        <v>6.01</v>
      </c>
      <c r="M114" s="53">
        <v>8498</v>
      </c>
      <c r="N114" s="53">
        <v>3058</v>
      </c>
      <c r="O114" s="65">
        <v>3.44</v>
      </c>
      <c r="P114" s="65">
        <v>2.65</v>
      </c>
      <c r="Q114" s="74">
        <v>116</v>
      </c>
      <c r="R114" s="70">
        <v>33.9</v>
      </c>
      <c r="S114" s="64">
        <v>8294</v>
      </c>
      <c r="T114" s="53">
        <v>6895</v>
      </c>
      <c r="U114" s="52">
        <v>3.08</v>
      </c>
      <c r="V114" s="52">
        <v>29.8</v>
      </c>
      <c r="W114" s="52">
        <v>13.7</v>
      </c>
      <c r="X114" s="52">
        <v>11.5</v>
      </c>
      <c r="Y114" s="53">
        <v>13</v>
      </c>
      <c r="Z114" s="53">
        <v>22117</v>
      </c>
      <c r="AA114" s="52">
        <v>2.39</v>
      </c>
      <c r="AB114" s="52"/>
      <c r="AC114" s="77">
        <f t="shared" si="124"/>
        <v>8307</v>
      </c>
      <c r="AD114" s="52"/>
      <c r="AE114" s="52"/>
      <c r="AF114" s="52"/>
      <c r="AG114" s="52"/>
      <c r="AH114" s="61"/>
      <c r="AI114" s="79"/>
      <c r="AJ114" s="52"/>
      <c r="AK114" s="52"/>
      <c r="AL114" s="48">
        <v>8.9499999999999993</v>
      </c>
      <c r="AM114" s="53">
        <v>125962</v>
      </c>
      <c r="AN114" s="52">
        <v>2.23</v>
      </c>
      <c r="AO114" s="52">
        <v>0.22</v>
      </c>
      <c r="AP114" s="53">
        <v>1669</v>
      </c>
      <c r="AQ114" s="83"/>
      <c r="AR114" s="86">
        <f t="shared" si="125"/>
        <v>14020</v>
      </c>
      <c r="AS114" s="53"/>
      <c r="AT114" s="87">
        <v>14020</v>
      </c>
      <c r="AU114" s="53">
        <f t="shared" si="182"/>
        <v>13780</v>
      </c>
      <c r="AV114" s="53">
        <v>0</v>
      </c>
      <c r="AW114" s="53">
        <v>240</v>
      </c>
      <c r="AX114" s="53">
        <v>0</v>
      </c>
      <c r="AY114" s="95">
        <v>0</v>
      </c>
      <c r="AZ114" s="96">
        <v>4.93</v>
      </c>
      <c r="BA114" s="53">
        <v>4478</v>
      </c>
      <c r="BB114" s="52">
        <v>62</v>
      </c>
      <c r="BC114" s="53">
        <v>12009</v>
      </c>
      <c r="BD114" s="97">
        <f t="shared" si="94"/>
        <v>8547.6198000000004</v>
      </c>
      <c r="BE114" s="102">
        <f t="shared" si="95"/>
        <v>0.71176782413190109</v>
      </c>
      <c r="BF114" s="53">
        <v>5486</v>
      </c>
      <c r="BG114" s="97">
        <f t="shared" si="96"/>
        <v>5853.5619999999999</v>
      </c>
      <c r="BH114" s="102">
        <f t="shared" si="97"/>
        <v>0.48743125988841701</v>
      </c>
      <c r="BI114" s="53">
        <v>354</v>
      </c>
      <c r="BJ114" s="97">
        <f t="shared" si="98"/>
        <v>696.31799999999998</v>
      </c>
      <c r="BK114" s="102">
        <f t="shared" si="99"/>
        <v>5.7983012740444664E-2</v>
      </c>
      <c r="BL114" s="103">
        <v>355</v>
      </c>
      <c r="BM114" s="97">
        <f t="shared" si="100"/>
        <v>512.97500000000002</v>
      </c>
      <c r="BN114" s="102">
        <f t="shared" si="101"/>
        <v>4.2715879756849033E-2</v>
      </c>
      <c r="BO114" s="53">
        <v>712</v>
      </c>
      <c r="BP114" s="97">
        <f t="shared" si="102"/>
        <v>1465.2959999999998</v>
      </c>
      <c r="BQ114" s="102">
        <f t="shared" si="103"/>
        <v>0.12201648763427428</v>
      </c>
      <c r="BR114" s="53">
        <v>11.7</v>
      </c>
      <c r="BS114" s="105">
        <f t="shared" si="104"/>
        <v>19.468799999999998</v>
      </c>
      <c r="BT114" s="102">
        <f t="shared" si="105"/>
        <v>9.7426929802648006E-4</v>
      </c>
      <c r="BU114" s="52">
        <v>7.08</v>
      </c>
      <c r="BV114" s="48">
        <v>7.86</v>
      </c>
      <c r="BW114" s="61">
        <v>156</v>
      </c>
      <c r="BX114" s="117">
        <f t="shared" si="126"/>
        <v>165484.01999999999</v>
      </c>
      <c r="BY114" s="118">
        <f t="shared" si="127"/>
        <v>1.1032267999999998</v>
      </c>
      <c r="BZ114" s="120">
        <v>40.200000000000003</v>
      </c>
      <c r="CA114" s="51"/>
      <c r="CB114" s="52">
        <v>5.39</v>
      </c>
      <c r="CC114" s="129">
        <v>7967</v>
      </c>
      <c r="CD114" s="77">
        <f t="shared" si="128"/>
        <v>8267.9031031204086</v>
      </c>
      <c r="CE114" s="77">
        <f t="shared" si="106"/>
        <v>23138</v>
      </c>
      <c r="CF114" s="77">
        <f t="shared" si="129"/>
        <v>13780</v>
      </c>
      <c r="CG114" s="77">
        <f t="shared" si="130"/>
        <v>574.16666666666663</v>
      </c>
      <c r="CH114" s="77">
        <f t="shared" si="107"/>
        <v>9358</v>
      </c>
      <c r="CI114" s="130">
        <f t="shared" si="131"/>
        <v>389.91666666666669</v>
      </c>
      <c r="CJ114" s="64">
        <v>3886</v>
      </c>
      <c r="CK114" s="56"/>
      <c r="CL114" s="52">
        <v>7.28</v>
      </c>
      <c r="CM114" s="53">
        <v>2563</v>
      </c>
      <c r="CN114" s="134"/>
      <c r="CO114" s="135">
        <v>3461</v>
      </c>
      <c r="CP114" s="53">
        <v>5644</v>
      </c>
      <c r="CQ114" s="52">
        <v>9.1199999999999992</v>
      </c>
      <c r="CR114" s="52">
        <v>25.6</v>
      </c>
      <c r="CS114" s="53">
        <v>5404</v>
      </c>
      <c r="CT114" s="141">
        <f t="shared" si="176"/>
        <v>0.2437610274094712</v>
      </c>
      <c r="CU114" s="142">
        <f t="shared" si="132"/>
        <v>1.2933607822954194</v>
      </c>
      <c r="CV114" s="142">
        <f t="shared" si="133"/>
        <v>6.3925729125996629</v>
      </c>
      <c r="CW114" s="118">
        <f t="shared" si="134"/>
        <v>1.0654288187666106</v>
      </c>
      <c r="CX114" s="143">
        <f t="shared" si="177"/>
        <v>32129.071458725906</v>
      </c>
      <c r="CY114" s="144">
        <f t="shared" si="178"/>
        <v>0.69000604288254275</v>
      </c>
      <c r="CZ114" s="145">
        <f t="shared" si="179"/>
        <v>27792.847338577234</v>
      </c>
      <c r="DA114" s="146">
        <f t="shared" si="180"/>
        <v>0.78657673411607965</v>
      </c>
      <c r="DB114" s="64">
        <v>3886</v>
      </c>
      <c r="DC114" s="152"/>
      <c r="DD114" s="48">
        <v>7.26</v>
      </c>
      <c r="DE114" s="53">
        <v>2397</v>
      </c>
      <c r="DF114" s="153"/>
      <c r="DG114" s="53">
        <v>3406</v>
      </c>
      <c r="DH114" s="53">
        <v>6040</v>
      </c>
      <c r="DI114" s="52">
        <v>9.2799999999999994</v>
      </c>
      <c r="DJ114" s="52">
        <v>26.2</v>
      </c>
      <c r="DK114" s="53">
        <v>6550</v>
      </c>
      <c r="DL114" s="141">
        <f t="shared" si="135"/>
        <v>0.28710026353611678</v>
      </c>
      <c r="DM114" s="142">
        <f t="shared" si="136"/>
        <v>1.2933607822954194</v>
      </c>
      <c r="DN114" s="142">
        <f t="shared" si="137"/>
        <v>6.3925729125996629</v>
      </c>
      <c r="DO114" s="118">
        <f t="shared" si="108"/>
        <v>1.0654288187666106</v>
      </c>
      <c r="DP114" s="143">
        <f t="shared" si="138"/>
        <v>32129.071458725906</v>
      </c>
      <c r="DQ114" s="144">
        <f t="shared" si="139"/>
        <v>0.71008368505245989</v>
      </c>
      <c r="DR114" s="145">
        <f t="shared" si="140"/>
        <v>27792.847338577234</v>
      </c>
      <c r="DS114" s="146">
        <f t="shared" si="141"/>
        <v>0.80039970022483131</v>
      </c>
      <c r="DT114" s="53">
        <v>3886</v>
      </c>
      <c r="DU114" s="74"/>
      <c r="DV114" s="157">
        <v>7.27</v>
      </c>
      <c r="DW114" s="153">
        <v>2640</v>
      </c>
      <c r="DX114" s="53"/>
      <c r="DY114" s="153">
        <v>3425</v>
      </c>
      <c r="DZ114" s="153">
        <v>5322</v>
      </c>
      <c r="EA114" s="152">
        <v>9.06</v>
      </c>
      <c r="EB114" s="128">
        <v>25.9</v>
      </c>
      <c r="EC114" s="53">
        <v>8177</v>
      </c>
      <c r="ED114" s="141">
        <f t="shared" si="170"/>
        <v>0.37389063730575778</v>
      </c>
      <c r="EE114" s="142">
        <f t="shared" si="142"/>
        <v>1.2933607822954194</v>
      </c>
      <c r="EF114" s="142">
        <f t="shared" si="181"/>
        <v>6.3925729125996629</v>
      </c>
      <c r="EG114" s="118">
        <f t="shared" si="109"/>
        <v>1.0654288187666106</v>
      </c>
      <c r="EH114" s="143">
        <f t="shared" si="171"/>
        <v>32129.071458725906</v>
      </c>
      <c r="EI114" s="144">
        <f t="shared" si="172"/>
        <v>0.68069291970734014</v>
      </c>
      <c r="EJ114" s="145">
        <f t="shared" si="173"/>
        <v>27792.847338577234</v>
      </c>
      <c r="EK114" s="146">
        <f t="shared" si="174"/>
        <v>0.7801648763427429</v>
      </c>
      <c r="EL114" s="64">
        <v>3886</v>
      </c>
      <c r="EM114" s="56"/>
      <c r="EN114" s="52">
        <v>7.24</v>
      </c>
      <c r="EO114" s="53">
        <v>2665</v>
      </c>
      <c r="EP114" s="134"/>
      <c r="EQ114" s="135">
        <v>3400</v>
      </c>
      <c r="ER114" s="53">
        <v>5730</v>
      </c>
      <c r="ES114" s="52">
        <v>9.6199999999999992</v>
      </c>
      <c r="ET114" s="52">
        <v>22.3</v>
      </c>
      <c r="EU114" s="53">
        <v>7817</v>
      </c>
      <c r="EV114" s="141">
        <f t="shared" si="143"/>
        <v>0.35902459740197523</v>
      </c>
      <c r="EW114" s="142">
        <f t="shared" si="144"/>
        <v>1.2933607822954194</v>
      </c>
      <c r="EX114" s="142">
        <f t="shared" si="145"/>
        <v>6.3925729125996629</v>
      </c>
      <c r="EY114" s="118">
        <f t="shared" si="110"/>
        <v>1.0654288187666106</v>
      </c>
      <c r="EZ114" s="143">
        <f t="shared" si="146"/>
        <v>32129.071458725906</v>
      </c>
      <c r="FA114" s="144">
        <f t="shared" si="147"/>
        <v>0.67766917841668994</v>
      </c>
      <c r="FB114" s="145">
        <f t="shared" si="148"/>
        <v>27792.847338577234</v>
      </c>
      <c r="FC114" s="146">
        <f t="shared" si="149"/>
        <v>0.77808310433841288</v>
      </c>
      <c r="FD114" s="64">
        <v>3884</v>
      </c>
      <c r="FE114" s="56"/>
      <c r="FF114" s="52">
        <v>7.21</v>
      </c>
      <c r="FG114" s="53">
        <v>2467</v>
      </c>
      <c r="FH114" s="134"/>
      <c r="FI114" s="135">
        <v>3435</v>
      </c>
      <c r="FJ114" s="53">
        <v>5944</v>
      </c>
      <c r="FK114" s="52">
        <v>10.6</v>
      </c>
      <c r="FL114" s="52">
        <v>27.4</v>
      </c>
      <c r="FM114" s="53">
        <v>6385</v>
      </c>
      <c r="FN114" s="141">
        <f t="shared" si="150"/>
        <v>0.28339101010375717</v>
      </c>
      <c r="FO114" s="142">
        <f t="shared" si="151"/>
        <v>1.2940267765190525</v>
      </c>
      <c r="FP114" s="142">
        <f t="shared" si="152"/>
        <v>6.3892828596338376</v>
      </c>
      <c r="FQ114" s="118">
        <f t="shared" si="111"/>
        <v>1.0648804766056397</v>
      </c>
      <c r="FR114" s="143">
        <f t="shared" si="153"/>
        <v>32112.535652519666</v>
      </c>
      <c r="FS114" s="144">
        <f t="shared" si="154"/>
        <v>0.70161720943863948</v>
      </c>
      <c r="FT114" s="145">
        <f t="shared" si="155"/>
        <v>27778.543248336071</v>
      </c>
      <c r="FU114" s="146">
        <f t="shared" si="156"/>
        <v>0.79457073861270711</v>
      </c>
      <c r="FV114" s="64">
        <v>3710</v>
      </c>
      <c r="FW114" s="73"/>
      <c r="FX114" s="52">
        <v>7.21</v>
      </c>
      <c r="FY114" s="53">
        <v>2490</v>
      </c>
      <c r="FZ114" s="134"/>
      <c r="GA114" s="135">
        <v>3407</v>
      </c>
      <c r="GB114" s="53">
        <v>5394</v>
      </c>
      <c r="GC114" s="52">
        <v>10.3</v>
      </c>
      <c r="GD114" s="52">
        <v>27.2</v>
      </c>
      <c r="GE114" s="53">
        <v>5740</v>
      </c>
      <c r="GF114" s="141">
        <f t="shared" si="157"/>
        <v>0.2677735821642962</v>
      </c>
      <c r="GG114" s="142">
        <f t="shared" si="158"/>
        <v>1.3547169811320754</v>
      </c>
      <c r="GH114" s="142">
        <f t="shared" si="159"/>
        <v>6.1030482516069871</v>
      </c>
      <c r="GI114" s="118">
        <f t="shared" si="112"/>
        <v>1.0171747086011644</v>
      </c>
      <c r="GJ114" s="143">
        <f t="shared" si="160"/>
        <v>30673.920512576715</v>
      </c>
      <c r="GK114" s="144">
        <f t="shared" si="161"/>
        <v>0.69883536745124131</v>
      </c>
      <c r="GL114" s="145">
        <f t="shared" si="162"/>
        <v>26534.087397355001</v>
      </c>
      <c r="GM114" s="146">
        <f t="shared" si="163"/>
        <v>0.79265550836872345</v>
      </c>
      <c r="GN114" s="166">
        <v>2759</v>
      </c>
      <c r="GO114" s="97">
        <f t="shared" si="113"/>
        <v>2537.3635577837322</v>
      </c>
      <c r="GP114" s="53"/>
      <c r="GQ114" s="53"/>
      <c r="GR114" s="102">
        <f t="shared" si="114"/>
        <v>1</v>
      </c>
      <c r="GS114" s="53"/>
      <c r="GT114" s="102">
        <f t="shared" si="115"/>
        <v>1</v>
      </c>
      <c r="GU114" s="53"/>
      <c r="GV114" s="102"/>
      <c r="GW114" s="170"/>
      <c r="GX114" s="102"/>
      <c r="GY114" s="170"/>
      <c r="GZ114" s="102"/>
      <c r="HA114" s="102"/>
      <c r="HB114" s="102"/>
      <c r="HC114" s="102"/>
      <c r="HD114" s="102"/>
      <c r="HE114" s="177"/>
      <c r="HF114" s="178"/>
      <c r="HG114" s="102"/>
      <c r="HH114" s="177"/>
      <c r="HI114" s="64" t="s">
        <v>129</v>
      </c>
      <c r="HJ114" s="53" t="s">
        <v>129</v>
      </c>
      <c r="HK114" s="53" t="s">
        <v>129</v>
      </c>
      <c r="HL114" s="77">
        <f t="shared" si="167"/>
        <v>480</v>
      </c>
      <c r="HM114" s="77">
        <f t="shared" si="164"/>
        <v>11790.48</v>
      </c>
      <c r="HN114" s="52"/>
      <c r="HO114" s="183"/>
      <c r="HP114" s="53">
        <v>2404</v>
      </c>
      <c r="HQ114" s="186"/>
      <c r="HR114" s="186"/>
      <c r="HS114" s="186"/>
      <c r="HT114" s="53" t="s">
        <v>129</v>
      </c>
      <c r="HU114" s="153" t="s">
        <v>129</v>
      </c>
      <c r="HV114" s="186"/>
      <c r="HW114" s="186"/>
      <c r="HX114" s="186"/>
      <c r="HY114" s="186"/>
      <c r="HZ114" s="189"/>
      <c r="IA114" s="128"/>
      <c r="IB114" s="190">
        <v>237</v>
      </c>
      <c r="IC114" s="191"/>
      <c r="ID114" s="191"/>
      <c r="IE114" s="192"/>
      <c r="IF114" s="192"/>
      <c r="IG114" s="192"/>
      <c r="IH114" s="97">
        <f t="shared" si="165"/>
        <v>39172.939999999995</v>
      </c>
      <c r="II114" s="97">
        <f t="shared" si="168"/>
        <v>3315.948965517241</v>
      </c>
      <c r="IJ114" s="202">
        <f t="shared" si="169"/>
        <v>1.4025245441795231</v>
      </c>
      <c r="IK114" s="202">
        <f t="shared" si="175"/>
        <v>2.364271612413793</v>
      </c>
      <c r="IL114" s="202"/>
      <c r="IM114" s="203"/>
      <c r="IN114" s="204">
        <f t="shared" si="117"/>
        <v>0.91409931134469014</v>
      </c>
      <c r="IO114" s="186"/>
      <c r="IP114" s="186"/>
      <c r="IQ114" s="153" t="s">
        <v>129</v>
      </c>
      <c r="IR114" s="153"/>
      <c r="IS114" s="128"/>
      <c r="IT114" s="128"/>
      <c r="IU114" s="128"/>
      <c r="IV114" s="128"/>
      <c r="IW114" s="189"/>
      <c r="IX114" s="189"/>
      <c r="IY114" s="48"/>
      <c r="IZ114" s="52">
        <v>187</v>
      </c>
      <c r="JA114" s="128"/>
      <c r="JB114" s="128"/>
      <c r="JC114" s="128"/>
      <c r="JD114" s="97">
        <f t="shared" si="118"/>
        <v>3322.74</v>
      </c>
      <c r="JE114" s="210">
        <f t="shared" si="183"/>
        <v>0.81277213352685052</v>
      </c>
      <c r="JF114" s="210">
        <f t="shared" si="120"/>
        <v>0.29159464285714287</v>
      </c>
      <c r="JG114" s="210"/>
      <c r="JH114" s="203"/>
      <c r="JI114" s="203">
        <f t="shared" si="122"/>
        <v>0.21097046413502107</v>
      </c>
      <c r="JJ114" s="212">
        <f t="shared" si="166"/>
        <v>2.469151880188833</v>
      </c>
      <c r="JK114" s="203">
        <f t="shared" si="123"/>
        <v>0.98442834540761093</v>
      </c>
      <c r="JL114" s="53">
        <v>16019</v>
      </c>
      <c r="JM114" s="213">
        <v>8.0500000000000007</v>
      </c>
      <c r="JN114" s="214" t="s">
        <v>129</v>
      </c>
      <c r="JO114" s="213">
        <v>0.34</v>
      </c>
      <c r="JP114" s="213">
        <v>1.55</v>
      </c>
      <c r="JQ114" s="213">
        <v>0.68</v>
      </c>
      <c r="JR114" s="214">
        <v>152</v>
      </c>
      <c r="JS114" s="213">
        <v>0.5</v>
      </c>
      <c r="JT114" s="222"/>
    </row>
    <row r="115" spans="1:280" s="25" customFormat="1" ht="15" customHeight="1">
      <c r="A115" s="50">
        <v>43532</v>
      </c>
      <c r="B115" s="51">
        <v>240</v>
      </c>
      <c r="C115" s="52">
        <v>240</v>
      </c>
      <c r="D115" s="53">
        <v>36176</v>
      </c>
      <c r="E115" s="48">
        <v>5.2</v>
      </c>
      <c r="F115" s="53">
        <v>664</v>
      </c>
      <c r="G115" s="52">
        <v>12.9</v>
      </c>
      <c r="H115" s="52">
        <v>14.4</v>
      </c>
      <c r="I115" s="61">
        <v>31.5</v>
      </c>
      <c r="J115" s="64"/>
      <c r="K115" s="53">
        <v>1664</v>
      </c>
      <c r="L115" s="48">
        <v>5.47</v>
      </c>
      <c r="M115" s="53">
        <v>9019</v>
      </c>
      <c r="N115" s="53">
        <v>2917</v>
      </c>
      <c r="O115" s="65">
        <v>5.12</v>
      </c>
      <c r="P115" s="65">
        <v>3.75</v>
      </c>
      <c r="Q115" s="74">
        <v>84.1</v>
      </c>
      <c r="R115" s="70">
        <v>29.2</v>
      </c>
      <c r="S115" s="64">
        <v>8741</v>
      </c>
      <c r="T115" s="53">
        <v>8264</v>
      </c>
      <c r="U115" s="52">
        <v>2.98</v>
      </c>
      <c r="V115" s="52">
        <v>26.5</v>
      </c>
      <c r="W115" s="52">
        <v>10.9</v>
      </c>
      <c r="X115" s="52">
        <v>9.3000000000000007</v>
      </c>
      <c r="Y115" s="53">
        <v>8</v>
      </c>
      <c r="Z115" s="53">
        <v>21552</v>
      </c>
      <c r="AA115" s="52">
        <v>2.98</v>
      </c>
      <c r="AB115" s="52"/>
      <c r="AC115" s="77">
        <f t="shared" si="124"/>
        <v>8749</v>
      </c>
      <c r="AD115" s="52"/>
      <c r="AE115" s="52"/>
      <c r="AF115" s="52"/>
      <c r="AG115" s="52"/>
      <c r="AH115" s="61"/>
      <c r="AI115" s="79"/>
      <c r="AJ115" s="52"/>
      <c r="AK115" s="52"/>
      <c r="AL115" s="48">
        <v>8.9499999999999993</v>
      </c>
      <c r="AM115" s="53">
        <v>116667</v>
      </c>
      <c r="AN115" s="52">
        <v>1.7</v>
      </c>
      <c r="AO115" s="52">
        <v>0.24</v>
      </c>
      <c r="AP115" s="53">
        <v>1583</v>
      </c>
      <c r="AQ115" s="83"/>
      <c r="AR115" s="86">
        <f t="shared" si="125"/>
        <v>13907</v>
      </c>
      <c r="AS115" s="53"/>
      <c r="AT115" s="87">
        <v>13907</v>
      </c>
      <c r="AU115" s="53">
        <f t="shared" si="182"/>
        <v>13667</v>
      </c>
      <c r="AV115" s="53">
        <v>0</v>
      </c>
      <c r="AW115" s="53">
        <v>240</v>
      </c>
      <c r="AX115" s="53">
        <v>0</v>
      </c>
      <c r="AY115" s="95">
        <v>0</v>
      </c>
      <c r="AZ115" s="96">
        <v>4.93</v>
      </c>
      <c r="BA115" s="53">
        <v>4478</v>
      </c>
      <c r="BB115" s="52">
        <v>62</v>
      </c>
      <c r="BC115" s="53">
        <v>11414</v>
      </c>
      <c r="BD115" s="97">
        <f t="shared" si="94"/>
        <v>8587.2363999999998</v>
      </c>
      <c r="BE115" s="102">
        <f t="shared" si="95"/>
        <v>0.75234242158752407</v>
      </c>
      <c r="BF115" s="53">
        <v>5142</v>
      </c>
      <c r="BG115" s="97">
        <f t="shared" si="96"/>
        <v>5486.5140000000001</v>
      </c>
      <c r="BH115" s="102">
        <f t="shared" si="97"/>
        <v>0.48068284562817593</v>
      </c>
      <c r="BI115" s="53">
        <v>279</v>
      </c>
      <c r="BJ115" s="97">
        <f t="shared" si="98"/>
        <v>548.79300000000001</v>
      </c>
      <c r="BK115" s="102">
        <f t="shared" si="99"/>
        <v>4.8080690380234797E-2</v>
      </c>
      <c r="BL115" s="103">
        <v>711</v>
      </c>
      <c r="BM115" s="97">
        <f t="shared" si="100"/>
        <v>1027.395</v>
      </c>
      <c r="BN115" s="102">
        <f t="shared" si="101"/>
        <v>9.0011827580164711E-2</v>
      </c>
      <c r="BO115" s="53">
        <v>712</v>
      </c>
      <c r="BP115" s="97">
        <f t="shared" si="102"/>
        <v>1465.2959999999998</v>
      </c>
      <c r="BQ115" s="102">
        <f t="shared" si="103"/>
        <v>0.12837708077799193</v>
      </c>
      <c r="BR115" s="53">
        <v>35.6</v>
      </c>
      <c r="BS115" s="105">
        <f t="shared" si="104"/>
        <v>59.238399999999999</v>
      </c>
      <c r="BT115" s="102">
        <f t="shared" si="105"/>
        <v>3.1189766952864906E-3</v>
      </c>
      <c r="BU115" s="52">
        <v>7.47</v>
      </c>
      <c r="BV115" s="48">
        <v>8.08</v>
      </c>
      <c r="BW115" s="61">
        <v>141</v>
      </c>
      <c r="BX115" s="117">
        <f t="shared" si="126"/>
        <v>155995.13800000001</v>
      </c>
      <c r="BY115" s="118">
        <f t="shared" si="127"/>
        <v>1.0399675866666667</v>
      </c>
      <c r="BZ115" s="120">
        <v>43.7</v>
      </c>
      <c r="CA115" s="51"/>
      <c r="CB115" s="52">
        <v>6.27</v>
      </c>
      <c r="CC115" s="129">
        <v>8045</v>
      </c>
      <c r="CD115" s="77">
        <f t="shared" si="128"/>
        <v>7625.6050302153371</v>
      </c>
      <c r="CE115" s="77">
        <f t="shared" si="106"/>
        <v>23498</v>
      </c>
      <c r="CF115" s="77">
        <f t="shared" si="129"/>
        <v>13667</v>
      </c>
      <c r="CG115" s="77">
        <f t="shared" si="130"/>
        <v>569.45833333333337</v>
      </c>
      <c r="CH115" s="77">
        <f t="shared" si="107"/>
        <v>9831</v>
      </c>
      <c r="CI115" s="130">
        <f t="shared" si="131"/>
        <v>409.625</v>
      </c>
      <c r="CJ115" s="64">
        <v>3940</v>
      </c>
      <c r="CK115" s="56"/>
      <c r="CL115" s="52">
        <v>7.53</v>
      </c>
      <c r="CM115" s="53">
        <v>2390</v>
      </c>
      <c r="CN115" s="134"/>
      <c r="CO115" s="135">
        <v>3953</v>
      </c>
      <c r="CP115" s="53">
        <v>5242</v>
      </c>
      <c r="CQ115" s="52">
        <v>9.0299999999999994</v>
      </c>
      <c r="CR115" s="52">
        <v>22.5</v>
      </c>
      <c r="CS115" s="53">
        <v>5367</v>
      </c>
      <c r="CT115" s="141">
        <f t="shared" si="176"/>
        <v>0.26017675765368525</v>
      </c>
      <c r="CU115" s="142">
        <f t="shared" si="132"/>
        <v>1.2756345177664974</v>
      </c>
      <c r="CV115" s="142">
        <f t="shared" si="133"/>
        <v>5.977891726830169</v>
      </c>
      <c r="CW115" s="118">
        <f t="shared" si="134"/>
        <v>0.9963152878050282</v>
      </c>
      <c r="CX115" s="143">
        <f t="shared" si="177"/>
        <v>30044.883819048428</v>
      </c>
      <c r="CY115" s="144">
        <f t="shared" si="178"/>
        <v>0.68658224619161667</v>
      </c>
      <c r="CZ115" s="145">
        <f t="shared" si="179"/>
        <v>26156.304524640393</v>
      </c>
      <c r="DA115" s="146">
        <f t="shared" si="180"/>
        <v>0.790608025232171</v>
      </c>
      <c r="DB115" s="64">
        <v>3940</v>
      </c>
      <c r="DC115" s="152"/>
      <c r="DD115" s="48">
        <v>7.61</v>
      </c>
      <c r="DE115" s="53">
        <v>2225</v>
      </c>
      <c r="DF115" s="153"/>
      <c r="DG115" s="53">
        <v>4025</v>
      </c>
      <c r="DH115" s="53">
        <v>6126</v>
      </c>
      <c r="DI115" s="52">
        <v>9.31</v>
      </c>
      <c r="DJ115" s="52">
        <v>20.9</v>
      </c>
      <c r="DK115" s="53">
        <v>6685</v>
      </c>
      <c r="DL115" s="141">
        <f t="shared" si="135"/>
        <v>0.31416859742964043</v>
      </c>
      <c r="DM115" s="142">
        <f t="shared" si="136"/>
        <v>1.2756345177664974</v>
      </c>
      <c r="DN115" s="142">
        <f t="shared" si="137"/>
        <v>5.977891726830169</v>
      </c>
      <c r="DO115" s="118">
        <f t="shared" si="108"/>
        <v>0.9963152878050282</v>
      </c>
      <c r="DP115" s="143">
        <f t="shared" si="138"/>
        <v>30044.883819048428</v>
      </c>
      <c r="DQ115" s="144">
        <f t="shared" si="139"/>
        <v>0.70821987354658877</v>
      </c>
      <c r="DR115" s="145">
        <f t="shared" si="140"/>
        <v>26156.304524640393</v>
      </c>
      <c r="DS115" s="146">
        <f t="shared" si="141"/>
        <v>0.80506395654459439</v>
      </c>
      <c r="DT115" s="53">
        <v>3940</v>
      </c>
      <c r="DU115" s="74"/>
      <c r="DV115" s="157">
        <v>7.44</v>
      </c>
      <c r="DW115" s="153">
        <v>2407</v>
      </c>
      <c r="DX115" s="53"/>
      <c r="DY115" s="153">
        <v>3956</v>
      </c>
      <c r="DZ115" s="153">
        <v>5844</v>
      </c>
      <c r="EA115" s="152">
        <v>12.3</v>
      </c>
      <c r="EB115" s="128">
        <v>25.4</v>
      </c>
      <c r="EC115" s="53">
        <v>8087</v>
      </c>
      <c r="ED115" s="141">
        <f t="shared" si="170"/>
        <v>0.39331163389103913</v>
      </c>
      <c r="EE115" s="142">
        <f t="shared" si="142"/>
        <v>1.2756345177664974</v>
      </c>
      <c r="EF115" s="142">
        <f t="shared" si="181"/>
        <v>5.977891726830169</v>
      </c>
      <c r="EG115" s="118">
        <f t="shared" si="109"/>
        <v>0.9963152878050282</v>
      </c>
      <c r="EH115" s="143">
        <f t="shared" si="171"/>
        <v>30044.883819048428</v>
      </c>
      <c r="EI115" s="144">
        <f t="shared" si="172"/>
        <v>0.68435291488837713</v>
      </c>
      <c r="EJ115" s="145">
        <f t="shared" si="173"/>
        <v>26156.304524640393</v>
      </c>
      <c r="EK115" s="146">
        <f t="shared" si="174"/>
        <v>0.78911862624846685</v>
      </c>
      <c r="EL115" s="64">
        <v>3940</v>
      </c>
      <c r="EM115" s="56"/>
      <c r="EN115" s="52">
        <v>7.54</v>
      </c>
      <c r="EO115" s="53">
        <v>2387</v>
      </c>
      <c r="EP115" s="134"/>
      <c r="EQ115" s="135">
        <v>3989</v>
      </c>
      <c r="ER115" s="53">
        <v>5794</v>
      </c>
      <c r="ES115" s="52">
        <v>9.43</v>
      </c>
      <c r="ET115" s="52">
        <v>22.7</v>
      </c>
      <c r="EU115" s="53">
        <v>7773</v>
      </c>
      <c r="EV115" s="141">
        <f t="shared" si="143"/>
        <v>0.37659694292944496</v>
      </c>
      <c r="EW115" s="142">
        <f t="shared" si="144"/>
        <v>1.2756345177664974</v>
      </c>
      <c r="EX115" s="142">
        <f t="shared" si="145"/>
        <v>5.977891726830169</v>
      </c>
      <c r="EY115" s="118">
        <f t="shared" si="110"/>
        <v>0.9963152878050282</v>
      </c>
      <c r="EZ115" s="143">
        <f t="shared" si="146"/>
        <v>30044.883819048428</v>
      </c>
      <c r="FA115" s="144">
        <f t="shared" si="147"/>
        <v>0.68697565759807078</v>
      </c>
      <c r="FB115" s="145">
        <f t="shared" si="148"/>
        <v>26156.304524640393</v>
      </c>
      <c r="FC115" s="146">
        <f t="shared" si="149"/>
        <v>0.79087086034694232</v>
      </c>
      <c r="FD115" s="64">
        <v>3936</v>
      </c>
      <c r="FE115" s="56"/>
      <c r="FF115" s="52">
        <v>7.59</v>
      </c>
      <c r="FG115" s="53">
        <v>2119</v>
      </c>
      <c r="FH115" s="134"/>
      <c r="FI115" s="135">
        <v>4055</v>
      </c>
      <c r="FJ115" s="53">
        <v>6120</v>
      </c>
      <c r="FK115" s="52">
        <v>11.4</v>
      </c>
      <c r="FL115" s="52">
        <v>25.9</v>
      </c>
      <c r="FM115" s="53">
        <v>6437</v>
      </c>
      <c r="FN115" s="141">
        <f t="shared" si="150"/>
        <v>0.29699182303669114</v>
      </c>
      <c r="FO115" s="142">
        <f t="shared" si="151"/>
        <v>1.276930894308943</v>
      </c>
      <c r="FP115" s="142">
        <f t="shared" si="152"/>
        <v>5.9718228012191732</v>
      </c>
      <c r="FQ115" s="118">
        <f t="shared" si="111"/>
        <v>0.99530380020319553</v>
      </c>
      <c r="FR115" s="143">
        <f t="shared" si="153"/>
        <v>30014.381398927566</v>
      </c>
      <c r="FS115" s="144">
        <f t="shared" si="154"/>
        <v>0.72212040990796478</v>
      </c>
      <c r="FT115" s="145">
        <f t="shared" si="155"/>
        <v>26129.74990075751</v>
      </c>
      <c r="FU115" s="146">
        <f t="shared" si="156"/>
        <v>0.81435079726651483</v>
      </c>
      <c r="FV115" s="64">
        <v>3802</v>
      </c>
      <c r="FW115" s="73"/>
      <c r="FX115" s="52">
        <v>7.39</v>
      </c>
      <c r="FY115" s="53">
        <v>2053</v>
      </c>
      <c r="FZ115" s="134"/>
      <c r="GA115" s="135">
        <v>4009</v>
      </c>
      <c r="GB115" s="53">
        <v>6176</v>
      </c>
      <c r="GC115" s="52">
        <v>10.4</v>
      </c>
      <c r="GD115" s="52">
        <v>23.4</v>
      </c>
      <c r="GE115" s="53">
        <v>5801</v>
      </c>
      <c r="GF115" s="141">
        <f t="shared" si="157"/>
        <v>0.27379939887076288</v>
      </c>
      <c r="GG115" s="142">
        <f t="shared" si="158"/>
        <v>1.3219358232509206</v>
      </c>
      <c r="GH115" s="142">
        <f t="shared" si="159"/>
        <v>5.7685137932508379</v>
      </c>
      <c r="GI115" s="118">
        <f t="shared" si="112"/>
        <v>0.96141896554180628</v>
      </c>
      <c r="GJ115" s="143">
        <f t="shared" si="160"/>
        <v>28992.55032487871</v>
      </c>
      <c r="GK115" s="144">
        <f t="shared" si="161"/>
        <v>0.7307754608499536</v>
      </c>
      <c r="GL115" s="145">
        <f t="shared" si="162"/>
        <v>25240.170000680908</v>
      </c>
      <c r="GM115" s="146">
        <f t="shared" si="163"/>
        <v>0.82013316979148421</v>
      </c>
      <c r="GN115" s="166">
        <v>2359</v>
      </c>
      <c r="GO115" s="97">
        <f t="shared" si="113"/>
        <v>2264.7608307089963</v>
      </c>
      <c r="GP115" s="53"/>
      <c r="GQ115" s="53"/>
      <c r="GR115" s="102">
        <f t="shared" si="114"/>
        <v>1</v>
      </c>
      <c r="GS115" s="53"/>
      <c r="GT115" s="102">
        <f t="shared" si="115"/>
        <v>1</v>
      </c>
      <c r="GU115" s="53"/>
      <c r="GV115" s="102"/>
      <c r="GW115" s="170"/>
      <c r="GX115" s="102"/>
      <c r="GY115" s="170"/>
      <c r="GZ115" s="102"/>
      <c r="HA115" s="102"/>
      <c r="HB115" s="102"/>
      <c r="HC115" s="102"/>
      <c r="HD115" s="102"/>
      <c r="HE115" s="177"/>
      <c r="HF115" s="178"/>
      <c r="HG115" s="102"/>
      <c r="HH115" s="177"/>
      <c r="HI115" s="64">
        <v>3678</v>
      </c>
      <c r="HJ115" s="53">
        <v>3710</v>
      </c>
      <c r="HK115" s="53">
        <v>3008</v>
      </c>
      <c r="HL115" s="77">
        <f t="shared" si="167"/>
        <v>480</v>
      </c>
      <c r="HM115" s="77">
        <f t="shared" si="164"/>
        <v>11421.6</v>
      </c>
      <c r="HN115" s="52"/>
      <c r="HO115" s="183"/>
      <c r="HP115" s="53">
        <v>3147</v>
      </c>
      <c r="HQ115" s="186"/>
      <c r="HR115" s="186"/>
      <c r="HS115" s="186"/>
      <c r="HT115" s="53">
        <v>3780</v>
      </c>
      <c r="HU115" s="153">
        <v>3982</v>
      </c>
      <c r="HV115" s="186"/>
      <c r="HW115" s="186"/>
      <c r="HX115" s="186"/>
      <c r="HY115" s="186"/>
      <c r="HZ115" s="189">
        <v>94</v>
      </c>
      <c r="IA115" s="128"/>
      <c r="IB115" s="190">
        <v>181</v>
      </c>
      <c r="IC115" s="191"/>
      <c r="ID115" s="191">
        <v>168</v>
      </c>
      <c r="IE115" s="192">
        <v>1.0900000000000001</v>
      </c>
      <c r="IF115" s="192">
        <v>0.46</v>
      </c>
      <c r="IG115" s="192">
        <v>0.72</v>
      </c>
      <c r="IH115" s="97">
        <f t="shared" si="165"/>
        <v>33751.012999999999</v>
      </c>
      <c r="II115" s="97">
        <f t="shared" si="168"/>
        <v>2949.4163480920274</v>
      </c>
      <c r="IJ115" s="202">
        <f t="shared" si="169"/>
        <v>1.4137272920053721</v>
      </c>
      <c r="IK115" s="202">
        <f t="shared" si="175"/>
        <v>2.0862696538228955</v>
      </c>
      <c r="IL115" s="202">
        <f t="shared" si="116"/>
        <v>0.59277720173005832</v>
      </c>
      <c r="IM115" s="203"/>
      <c r="IN115" s="204">
        <f t="shared" si="117"/>
        <v>0.92327257312420519</v>
      </c>
      <c r="IO115" s="186"/>
      <c r="IP115" s="186"/>
      <c r="IQ115" s="153">
        <v>1902</v>
      </c>
      <c r="IR115" s="153"/>
      <c r="IS115" s="128"/>
      <c r="IT115" s="128"/>
      <c r="IU115" s="128"/>
      <c r="IV115" s="128"/>
      <c r="IW115" s="189">
        <v>0.41</v>
      </c>
      <c r="IX115" s="189"/>
      <c r="IY115" s="48">
        <v>8.3000000000000007</v>
      </c>
      <c r="IZ115" s="52">
        <v>105</v>
      </c>
      <c r="JA115" s="128">
        <v>1.78</v>
      </c>
      <c r="JB115" s="128">
        <v>0.28000000000000003</v>
      </c>
      <c r="JC115" s="128">
        <v>156</v>
      </c>
      <c r="JD115" s="97">
        <f t="shared" si="118"/>
        <v>2517.1669999999999</v>
      </c>
      <c r="JE115" s="210">
        <f t="shared" si="183"/>
        <v>0.81949220750713392</v>
      </c>
      <c r="JF115" s="210">
        <f t="shared" si="120"/>
        <v>0.22086848214285715</v>
      </c>
      <c r="JG115" s="210">
        <f t="shared" si="121"/>
        <v>4.0659622289738725E-2</v>
      </c>
      <c r="JH115" s="203"/>
      <c r="JI115" s="203">
        <f t="shared" si="122"/>
        <v>0.41988950276243098</v>
      </c>
      <c r="JJ115" s="212">
        <f t="shared" si="166"/>
        <v>2.469151880188833</v>
      </c>
      <c r="JK115" s="203">
        <f t="shared" si="123"/>
        <v>0.99080077098300334</v>
      </c>
      <c r="JL115" s="53">
        <v>16475</v>
      </c>
      <c r="JM115" s="213">
        <v>8.4700000000000006</v>
      </c>
      <c r="JN115" s="214">
        <v>63</v>
      </c>
      <c r="JO115" s="213">
        <v>0.5</v>
      </c>
      <c r="JP115" s="213">
        <v>1.01</v>
      </c>
      <c r="JQ115" s="213">
        <v>0.72</v>
      </c>
      <c r="JR115" s="214">
        <v>158</v>
      </c>
      <c r="JS115" s="213">
        <v>0.52</v>
      </c>
      <c r="JT115" s="222"/>
    </row>
    <row r="116" spans="1:280" s="25" customFormat="1" ht="15" customHeight="1">
      <c r="A116" s="50">
        <v>43533</v>
      </c>
      <c r="B116" s="51">
        <v>240</v>
      </c>
      <c r="C116" s="52">
        <v>240</v>
      </c>
      <c r="D116" s="53">
        <v>37319</v>
      </c>
      <c r="E116" s="48">
        <v>4.96</v>
      </c>
      <c r="F116" s="53">
        <v>608</v>
      </c>
      <c r="G116" s="52">
        <v>13.6</v>
      </c>
      <c r="H116" s="52">
        <v>15.1</v>
      </c>
      <c r="I116" s="61">
        <v>30.8</v>
      </c>
      <c r="J116" s="64"/>
      <c r="K116" s="53">
        <v>1378</v>
      </c>
      <c r="L116" s="48">
        <v>5.53</v>
      </c>
      <c r="M116" s="53">
        <v>8559</v>
      </c>
      <c r="N116" s="53">
        <v>3648</v>
      </c>
      <c r="O116" s="65">
        <v>4.9400000000000004</v>
      </c>
      <c r="P116" s="65">
        <v>4.5599999999999996</v>
      </c>
      <c r="Q116" s="74">
        <v>65.599999999999994</v>
      </c>
      <c r="R116" s="70">
        <v>21.1</v>
      </c>
      <c r="S116" s="64">
        <v>8823</v>
      </c>
      <c r="T116" s="53">
        <v>6720</v>
      </c>
      <c r="U116" s="52">
        <v>2.93</v>
      </c>
      <c r="V116" s="52"/>
      <c r="W116" s="52">
        <v>9.33</v>
      </c>
      <c r="X116" s="52">
        <v>8.19</v>
      </c>
      <c r="Y116" s="53">
        <v>19</v>
      </c>
      <c r="Z116" s="53">
        <v>22133</v>
      </c>
      <c r="AA116" s="52">
        <v>2.91</v>
      </c>
      <c r="AB116" s="52"/>
      <c r="AC116" s="77">
        <f t="shared" si="124"/>
        <v>8842</v>
      </c>
      <c r="AD116" s="52"/>
      <c r="AE116" s="52"/>
      <c r="AF116" s="52"/>
      <c r="AG116" s="52"/>
      <c r="AH116" s="61"/>
      <c r="AI116" s="79"/>
      <c r="AJ116" s="52"/>
      <c r="AK116" s="52"/>
      <c r="AL116" s="48">
        <v>8.91</v>
      </c>
      <c r="AM116" s="53">
        <v>124114</v>
      </c>
      <c r="AN116" s="52">
        <v>3.64</v>
      </c>
      <c r="AO116" s="52">
        <v>0.77</v>
      </c>
      <c r="AP116" s="53">
        <v>1799</v>
      </c>
      <c r="AQ116" s="83"/>
      <c r="AR116" s="86">
        <f t="shared" si="125"/>
        <v>13909</v>
      </c>
      <c r="AS116" s="53"/>
      <c r="AT116" s="87">
        <v>13909</v>
      </c>
      <c r="AU116" s="53">
        <f t="shared" si="182"/>
        <v>13669</v>
      </c>
      <c r="AV116" s="53">
        <v>0</v>
      </c>
      <c r="AW116" s="53">
        <v>240</v>
      </c>
      <c r="AX116" s="53">
        <v>0</v>
      </c>
      <c r="AY116" s="95">
        <v>0</v>
      </c>
      <c r="AZ116" s="96">
        <v>4.93</v>
      </c>
      <c r="BA116" s="53">
        <v>4478</v>
      </c>
      <c r="BB116" s="52">
        <v>62</v>
      </c>
      <c r="BC116" s="53">
        <v>11079</v>
      </c>
      <c r="BD116" s="97">
        <f t="shared" si="94"/>
        <v>7886.7860000000001</v>
      </c>
      <c r="BE116" s="102">
        <f t="shared" si="95"/>
        <v>0.71186803863164549</v>
      </c>
      <c r="BF116" s="53">
        <v>4744</v>
      </c>
      <c r="BG116" s="97">
        <f t="shared" si="96"/>
        <v>5061.848</v>
      </c>
      <c r="BH116" s="102">
        <f t="shared" si="97"/>
        <v>0.45688672262839608</v>
      </c>
      <c r="BI116" s="53">
        <v>310</v>
      </c>
      <c r="BJ116" s="97">
        <f t="shared" si="98"/>
        <v>609.77</v>
      </c>
      <c r="BK116" s="102">
        <f t="shared" si="99"/>
        <v>5.5038360862893758E-2</v>
      </c>
      <c r="BL116" s="103">
        <v>594</v>
      </c>
      <c r="BM116" s="97">
        <f t="shared" si="100"/>
        <v>858.33</v>
      </c>
      <c r="BN116" s="102">
        <f t="shared" si="101"/>
        <v>7.7473598700243715E-2</v>
      </c>
      <c r="BO116" s="53">
        <v>631</v>
      </c>
      <c r="BP116" s="97">
        <f t="shared" si="102"/>
        <v>1298.598</v>
      </c>
      <c r="BQ116" s="102">
        <f t="shared" si="103"/>
        <v>0.11721256431085837</v>
      </c>
      <c r="BR116" s="53">
        <v>35</v>
      </c>
      <c r="BS116" s="105">
        <f t="shared" si="104"/>
        <v>58.239999999999995</v>
      </c>
      <c r="BT116" s="102">
        <f t="shared" si="105"/>
        <v>3.1591298853687155E-3</v>
      </c>
      <c r="BU116" s="52">
        <v>5.67</v>
      </c>
      <c r="BV116" s="48">
        <v>6.27</v>
      </c>
      <c r="BW116" s="61">
        <v>138</v>
      </c>
      <c r="BX116" s="117">
        <f t="shared" si="126"/>
        <v>151438.851</v>
      </c>
      <c r="BY116" s="118">
        <f t="shared" si="127"/>
        <v>1.00959234</v>
      </c>
      <c r="BZ116" s="120">
        <v>48.8</v>
      </c>
      <c r="CA116" s="51"/>
      <c r="CB116" s="52">
        <v>6.32</v>
      </c>
      <c r="CC116" s="129">
        <v>7237</v>
      </c>
      <c r="CD116" s="77">
        <f t="shared" si="128"/>
        <v>7489.169742325028</v>
      </c>
      <c r="CE116" s="77">
        <f t="shared" si="106"/>
        <v>23518</v>
      </c>
      <c r="CF116" s="77">
        <f t="shared" si="129"/>
        <v>13669</v>
      </c>
      <c r="CG116" s="77">
        <f t="shared" si="130"/>
        <v>569.54166666666663</v>
      </c>
      <c r="CH116" s="77">
        <f t="shared" si="107"/>
        <v>9849</v>
      </c>
      <c r="CI116" s="130">
        <f t="shared" si="131"/>
        <v>410.375</v>
      </c>
      <c r="CJ116" s="64">
        <v>3925</v>
      </c>
      <c r="CK116" s="56"/>
      <c r="CL116" s="52">
        <v>7.58</v>
      </c>
      <c r="CM116" s="53">
        <v>2578</v>
      </c>
      <c r="CN116" s="134"/>
      <c r="CO116" s="135">
        <v>3528</v>
      </c>
      <c r="CP116" s="53">
        <v>5510</v>
      </c>
      <c r="CQ116" s="52">
        <v>8.5</v>
      </c>
      <c r="CR116" s="52">
        <v>20.3</v>
      </c>
      <c r="CS116" s="53">
        <v>5328</v>
      </c>
      <c r="CT116" s="141">
        <f t="shared" si="176"/>
        <v>0.2764010002750838</v>
      </c>
      <c r="CU116" s="142">
        <f t="shared" si="132"/>
        <v>1.2805095541401275</v>
      </c>
      <c r="CV116" s="142">
        <f t="shared" si="133"/>
        <v>5.8485856025916698</v>
      </c>
      <c r="CW116" s="118">
        <f t="shared" si="134"/>
        <v>0.97476426709861164</v>
      </c>
      <c r="CX116" s="143">
        <f t="shared" si="177"/>
        <v>29394.991238625735</v>
      </c>
      <c r="CY116" s="144">
        <f t="shared" si="178"/>
        <v>0.65576958612241909</v>
      </c>
      <c r="CZ116" s="145">
        <f t="shared" si="179"/>
        <v>25274.151295815966</v>
      </c>
      <c r="DA116" s="146">
        <f t="shared" si="180"/>
        <v>0.76730751872912717</v>
      </c>
      <c r="DB116" s="64">
        <v>3925</v>
      </c>
      <c r="DC116" s="152"/>
      <c r="DD116" s="48">
        <v>7.16</v>
      </c>
      <c r="DE116" s="53">
        <v>2342</v>
      </c>
      <c r="DF116" s="153"/>
      <c r="DG116" s="53">
        <v>3562</v>
      </c>
      <c r="DH116" s="53">
        <v>5424</v>
      </c>
      <c r="DI116" s="52">
        <v>9.3000000000000007</v>
      </c>
      <c r="DJ116" s="52">
        <v>20.8</v>
      </c>
      <c r="DK116" s="53">
        <v>6512</v>
      </c>
      <c r="DL116" s="141">
        <f t="shared" si="135"/>
        <v>0.32233409102714794</v>
      </c>
      <c r="DM116" s="142">
        <f t="shared" si="136"/>
        <v>1.2805095541401275</v>
      </c>
      <c r="DN116" s="142">
        <f t="shared" si="137"/>
        <v>5.8485856025916698</v>
      </c>
      <c r="DO116" s="118">
        <f t="shared" si="108"/>
        <v>0.97476426709861164</v>
      </c>
      <c r="DP116" s="143">
        <f t="shared" si="138"/>
        <v>29394.991238625735</v>
      </c>
      <c r="DQ116" s="144">
        <f t="shared" si="139"/>
        <v>0.68728175744713171</v>
      </c>
      <c r="DR116" s="145">
        <f t="shared" si="140"/>
        <v>25274.151295815966</v>
      </c>
      <c r="DS116" s="146">
        <f t="shared" si="141"/>
        <v>0.78860908024189913</v>
      </c>
      <c r="DT116" s="53">
        <v>3925</v>
      </c>
      <c r="DU116" s="74"/>
      <c r="DV116" s="157">
        <v>7.14</v>
      </c>
      <c r="DW116" s="153">
        <v>2452</v>
      </c>
      <c r="DX116" s="53"/>
      <c r="DY116" s="153">
        <v>3462</v>
      </c>
      <c r="DZ116" s="153">
        <v>5640</v>
      </c>
      <c r="EA116" s="152">
        <v>8.74</v>
      </c>
      <c r="EB116" s="128">
        <v>18.899999999999999</v>
      </c>
      <c r="EC116" s="53">
        <v>7982</v>
      </c>
      <c r="ED116" s="141">
        <f t="shared" si="170"/>
        <v>0.4037248449582197</v>
      </c>
      <c r="EE116" s="142">
        <f t="shared" si="142"/>
        <v>1.2805095541401275</v>
      </c>
      <c r="EF116" s="142">
        <f t="shared" si="181"/>
        <v>5.8485856025916698</v>
      </c>
      <c r="EG116" s="118">
        <f t="shared" si="109"/>
        <v>0.97476426709861164</v>
      </c>
      <c r="EH116" s="143">
        <f t="shared" si="171"/>
        <v>29394.991238625735</v>
      </c>
      <c r="EI116" s="144">
        <f t="shared" si="172"/>
        <v>0.67259388098222339</v>
      </c>
      <c r="EJ116" s="145">
        <f t="shared" si="173"/>
        <v>25274.151295815966</v>
      </c>
      <c r="EK116" s="146">
        <f t="shared" si="174"/>
        <v>0.77868038631645453</v>
      </c>
      <c r="EL116" s="64">
        <v>3923</v>
      </c>
      <c r="EM116" s="56"/>
      <c r="EN116" s="52">
        <v>7.59</v>
      </c>
      <c r="EO116" s="53">
        <v>2535</v>
      </c>
      <c r="EP116" s="134"/>
      <c r="EQ116" s="135">
        <v>3514</v>
      </c>
      <c r="ER116" s="53">
        <v>5320</v>
      </c>
      <c r="ES116" s="52">
        <v>9.24</v>
      </c>
      <c r="ET116" s="52">
        <v>22.3</v>
      </c>
      <c r="EU116" s="53">
        <v>7644</v>
      </c>
      <c r="EV116" s="141">
        <f t="shared" si="143"/>
        <v>0.39330682952652218</v>
      </c>
      <c r="EW116" s="142">
        <f t="shared" si="144"/>
        <v>1.2811623757328574</v>
      </c>
      <c r="EX116" s="142">
        <f t="shared" si="145"/>
        <v>5.84560543158398</v>
      </c>
      <c r="EY116" s="118">
        <f t="shared" si="110"/>
        <v>0.97426757193066338</v>
      </c>
      <c r="EZ116" s="143">
        <f t="shared" si="146"/>
        <v>29380.012899141086</v>
      </c>
      <c r="FA116" s="144">
        <f t="shared" si="147"/>
        <v>0.66151121055870155</v>
      </c>
      <c r="FB116" s="145">
        <f t="shared" si="148"/>
        <v>25261.272747384981</v>
      </c>
      <c r="FC116" s="146">
        <f t="shared" si="149"/>
        <v>0.77118873544543731</v>
      </c>
      <c r="FD116" s="64">
        <v>3901</v>
      </c>
      <c r="FE116" s="56"/>
      <c r="FF116" s="52">
        <v>7.2</v>
      </c>
      <c r="FG116" s="53">
        <v>2355</v>
      </c>
      <c r="FH116" s="134"/>
      <c r="FI116" s="135">
        <v>3556</v>
      </c>
      <c r="FJ116" s="53">
        <v>5766</v>
      </c>
      <c r="FK116" s="52">
        <v>10.6</v>
      </c>
      <c r="FL116" s="52">
        <v>16.100000000000001</v>
      </c>
      <c r="FM116" s="53">
        <v>6155</v>
      </c>
      <c r="FN116" s="141">
        <f t="shared" si="150"/>
        <v>0.30731367351392758</v>
      </c>
      <c r="FO116" s="142">
        <f t="shared" si="151"/>
        <v>1.2883875929248911</v>
      </c>
      <c r="FP116" s="142">
        <f t="shared" si="152"/>
        <v>5.8128235504993899</v>
      </c>
      <c r="FQ116" s="118">
        <f t="shared" si="111"/>
        <v>0.96880392508323165</v>
      </c>
      <c r="FR116" s="143">
        <f t="shared" si="153"/>
        <v>29215.251164809935</v>
      </c>
      <c r="FS116" s="144">
        <f t="shared" si="154"/>
        <v>0.68554591750127891</v>
      </c>
      <c r="FT116" s="145">
        <f t="shared" si="155"/>
        <v>25119.608714644102</v>
      </c>
      <c r="FU116" s="146">
        <f t="shared" si="156"/>
        <v>0.78743568914161921</v>
      </c>
      <c r="FV116" s="64">
        <v>3919</v>
      </c>
      <c r="FW116" s="73"/>
      <c r="FX116" s="52">
        <v>7.67</v>
      </c>
      <c r="FY116" s="53">
        <v>2208</v>
      </c>
      <c r="FZ116" s="134"/>
      <c r="GA116" s="135">
        <v>3557</v>
      </c>
      <c r="GB116" s="53">
        <v>5128</v>
      </c>
      <c r="GC116" s="52">
        <v>11.3</v>
      </c>
      <c r="GD116" s="52">
        <v>19.399999999999999</v>
      </c>
      <c r="GE116" s="53">
        <v>5665</v>
      </c>
      <c r="GF116" s="141">
        <f t="shared" si="157"/>
        <v>0.27371243253272304</v>
      </c>
      <c r="GG116" s="142">
        <f t="shared" si="158"/>
        <v>1.2824700178616995</v>
      </c>
      <c r="GH116" s="142">
        <f t="shared" si="159"/>
        <v>5.8396450895685996</v>
      </c>
      <c r="GI116" s="118">
        <f t="shared" si="112"/>
        <v>0.97327418159476664</v>
      </c>
      <c r="GJ116" s="143">
        <f t="shared" si="160"/>
        <v>29350.056220171784</v>
      </c>
      <c r="GK116" s="144">
        <f t="shared" si="161"/>
        <v>0.70517426150438378</v>
      </c>
      <c r="GL116" s="145">
        <f t="shared" si="162"/>
        <v>25235.515650523004</v>
      </c>
      <c r="GM116" s="146">
        <f t="shared" si="163"/>
        <v>0.80070403466016793</v>
      </c>
      <c r="GN116" s="166">
        <v>2507</v>
      </c>
      <c r="GO116" s="97">
        <f t="shared" si="113"/>
        <v>2411.7659664937496</v>
      </c>
      <c r="GP116" s="53"/>
      <c r="GQ116" s="53"/>
      <c r="GR116" s="102">
        <f t="shared" si="114"/>
        <v>1</v>
      </c>
      <c r="GS116" s="53"/>
      <c r="GT116" s="102">
        <f t="shared" si="115"/>
        <v>1</v>
      </c>
      <c r="GU116" s="53"/>
      <c r="GV116" s="102"/>
      <c r="GW116" s="170"/>
      <c r="GX116" s="102"/>
      <c r="GY116" s="170"/>
      <c r="GZ116" s="102"/>
      <c r="HA116" s="102"/>
      <c r="HB116" s="102"/>
      <c r="HC116" s="102"/>
      <c r="HD116" s="102"/>
      <c r="HE116" s="177"/>
      <c r="HF116" s="178"/>
      <c r="HG116" s="102"/>
      <c r="HH116" s="177"/>
      <c r="HI116" s="64">
        <v>3614</v>
      </c>
      <c r="HJ116" s="53">
        <v>3870</v>
      </c>
      <c r="HK116" s="53">
        <v>3114</v>
      </c>
      <c r="HL116" s="77">
        <f t="shared" si="167"/>
        <v>480</v>
      </c>
      <c r="HM116" s="77">
        <f t="shared" si="164"/>
        <v>11615.52</v>
      </c>
      <c r="HN116" s="52"/>
      <c r="HO116" s="183"/>
      <c r="HP116" s="53">
        <v>3945</v>
      </c>
      <c r="HQ116" s="186"/>
      <c r="HR116" s="186"/>
      <c r="HS116" s="186"/>
      <c r="HT116" s="53">
        <v>4450</v>
      </c>
      <c r="HU116" s="153">
        <v>4672</v>
      </c>
      <c r="HV116" s="186"/>
      <c r="HW116" s="186"/>
      <c r="HX116" s="186"/>
      <c r="HY116" s="186"/>
      <c r="HZ116" s="189"/>
      <c r="IA116" s="128">
        <v>97</v>
      </c>
      <c r="IB116" s="190">
        <v>225</v>
      </c>
      <c r="IC116" s="191"/>
      <c r="ID116" s="191"/>
      <c r="IE116" s="192"/>
      <c r="IF116" s="192"/>
      <c r="IG116" s="192"/>
      <c r="IH116" s="97">
        <f t="shared" si="165"/>
        <v>36161.782999999996</v>
      </c>
      <c r="II116" s="97">
        <f t="shared" si="168"/>
        <v>3135.6135242198898</v>
      </c>
      <c r="IJ116" s="202">
        <f t="shared" si="169"/>
        <v>1.4135274577708672</v>
      </c>
      <c r="IK116" s="202">
        <f t="shared" si="175"/>
        <v>2.2182897877093608</v>
      </c>
      <c r="IL116" s="202">
        <f t="shared" si="116"/>
        <v>0.53180843790911447</v>
      </c>
      <c r="IM116" s="203"/>
      <c r="IN116" s="204">
        <f t="shared" si="117"/>
        <v>0.91025129637016355</v>
      </c>
      <c r="IO116" s="186"/>
      <c r="IP116" s="186"/>
      <c r="IQ116" s="153">
        <v>1384</v>
      </c>
      <c r="IR116" s="153"/>
      <c r="IS116" s="128"/>
      <c r="IT116" s="128"/>
      <c r="IU116" s="128"/>
      <c r="IV116" s="128"/>
      <c r="IW116" s="189"/>
      <c r="IX116" s="189">
        <v>0.28000000000000003</v>
      </c>
      <c r="IY116" s="48"/>
      <c r="IZ116" s="52">
        <v>179</v>
      </c>
      <c r="JA116" s="128"/>
      <c r="JB116" s="128"/>
      <c r="JC116" s="128"/>
      <c r="JD116" s="97">
        <f t="shared" si="118"/>
        <v>3129.5250000000001</v>
      </c>
      <c r="JE116" s="210">
        <f t="shared" si="183"/>
        <v>0.81937230228985292</v>
      </c>
      <c r="JF116" s="210">
        <f t="shared" si="120"/>
        <v>0.27460044642857145</v>
      </c>
      <c r="JG116" s="210">
        <f t="shared" si="121"/>
        <v>3.3820568629830711E-2</v>
      </c>
      <c r="JH116" s="203"/>
      <c r="JI116" s="203">
        <f t="shared" si="122"/>
        <v>0.20444444444444443</v>
      </c>
      <c r="JJ116" s="212">
        <f t="shared" si="166"/>
        <v>2.469151880188833</v>
      </c>
      <c r="JK116" s="203">
        <f t="shared" si="123"/>
        <v>0.98384330715768575</v>
      </c>
      <c r="JL116" s="53">
        <v>15214</v>
      </c>
      <c r="JM116" s="213">
        <v>8.66</v>
      </c>
      <c r="JN116" s="214">
        <v>55</v>
      </c>
      <c r="JO116" s="213">
        <v>0.38</v>
      </c>
      <c r="JP116" s="213">
        <v>1.1599999999999999</v>
      </c>
      <c r="JQ116" s="213">
        <v>0.72</v>
      </c>
      <c r="JR116" s="214">
        <v>158</v>
      </c>
      <c r="JS116" s="213">
        <v>0.56000000000000005</v>
      </c>
      <c r="JT116" s="222"/>
    </row>
    <row r="117" spans="1:280" s="25" customFormat="1" ht="15" customHeight="1">
      <c r="A117" s="50">
        <v>43534</v>
      </c>
      <c r="B117" s="57">
        <v>240</v>
      </c>
      <c r="C117" s="52">
        <v>240</v>
      </c>
      <c r="D117" s="58">
        <v>36985</v>
      </c>
      <c r="E117" s="59" t="s">
        <v>127</v>
      </c>
      <c r="F117" s="58" t="s">
        <v>127</v>
      </c>
      <c r="G117" s="60" t="s">
        <v>127</v>
      </c>
      <c r="H117" s="60" t="s">
        <v>127</v>
      </c>
      <c r="I117" s="66">
        <v>30.8</v>
      </c>
      <c r="J117" s="67"/>
      <c r="K117" s="58">
        <v>1428</v>
      </c>
      <c r="L117" s="59">
        <v>4.92</v>
      </c>
      <c r="M117" s="58">
        <v>7304</v>
      </c>
      <c r="N117" s="58">
        <v>2299</v>
      </c>
      <c r="O117" s="68">
        <v>2.61</v>
      </c>
      <c r="P117" s="68">
        <v>2.15</v>
      </c>
      <c r="Q117" s="75">
        <v>61</v>
      </c>
      <c r="R117" s="76">
        <v>25</v>
      </c>
      <c r="S117" s="67">
        <v>8527</v>
      </c>
      <c r="T117" s="58">
        <v>6876</v>
      </c>
      <c r="U117" s="60"/>
      <c r="V117" s="60">
        <v>28.6</v>
      </c>
      <c r="W117" s="60">
        <v>11.8</v>
      </c>
      <c r="X117" s="60">
        <v>9.27</v>
      </c>
      <c r="Y117" s="58">
        <v>10</v>
      </c>
      <c r="Z117" s="58">
        <v>22618</v>
      </c>
      <c r="AA117" s="60"/>
      <c r="AB117" s="60"/>
      <c r="AC117" s="58">
        <f t="shared" si="124"/>
        <v>8537</v>
      </c>
      <c r="AD117" s="60"/>
      <c r="AE117" s="60"/>
      <c r="AF117" s="60"/>
      <c r="AG117" s="60"/>
      <c r="AH117" s="66"/>
      <c r="AI117" s="80"/>
      <c r="AJ117" s="60"/>
      <c r="AK117" s="60"/>
      <c r="AL117" s="59">
        <v>8.98</v>
      </c>
      <c r="AM117" s="58">
        <v>136885</v>
      </c>
      <c r="AN117" s="60">
        <v>1.1399999999999999</v>
      </c>
      <c r="AO117" s="60">
        <v>0.01</v>
      </c>
      <c r="AP117" s="58">
        <v>1328</v>
      </c>
      <c r="AQ117" s="88"/>
      <c r="AR117" s="86">
        <f t="shared" si="125"/>
        <v>13789</v>
      </c>
      <c r="AS117" s="58"/>
      <c r="AT117" s="89">
        <v>13789</v>
      </c>
      <c r="AU117" s="58">
        <f t="shared" si="182"/>
        <v>13549</v>
      </c>
      <c r="AV117" s="58">
        <v>0</v>
      </c>
      <c r="AW117" s="58">
        <v>240</v>
      </c>
      <c r="AX117" s="58">
        <v>0</v>
      </c>
      <c r="AY117" s="98">
        <v>0</v>
      </c>
      <c r="AZ117" s="96">
        <v>4.93</v>
      </c>
      <c r="BA117" s="53">
        <v>4478</v>
      </c>
      <c r="BB117" s="52">
        <v>62</v>
      </c>
      <c r="BC117" s="58">
        <v>11649</v>
      </c>
      <c r="BD117" s="97">
        <f t="shared" si="94"/>
        <v>8019.917199999999</v>
      </c>
      <c r="BE117" s="102">
        <f t="shared" si="95"/>
        <v>0.68846400549403375</v>
      </c>
      <c r="BF117" s="58">
        <v>4783</v>
      </c>
      <c r="BG117" s="97">
        <f t="shared" si="96"/>
        <v>5103.4609999999993</v>
      </c>
      <c r="BH117" s="102">
        <f t="shared" si="97"/>
        <v>0.43810292728989608</v>
      </c>
      <c r="BI117" s="58">
        <v>377</v>
      </c>
      <c r="BJ117" s="97">
        <f t="shared" si="98"/>
        <v>741.55900000000008</v>
      </c>
      <c r="BK117" s="102">
        <f t="shared" si="99"/>
        <v>6.3658597304489667E-2</v>
      </c>
      <c r="BL117" s="103">
        <v>494</v>
      </c>
      <c r="BM117" s="97">
        <f t="shared" si="100"/>
        <v>713.83</v>
      </c>
      <c r="BN117" s="102">
        <f t="shared" si="101"/>
        <v>6.1278221306549925E-2</v>
      </c>
      <c r="BO117" s="58">
        <v>700</v>
      </c>
      <c r="BP117" s="97">
        <f t="shared" si="102"/>
        <v>1440.6</v>
      </c>
      <c r="BQ117" s="102">
        <f t="shared" si="103"/>
        <v>0.12366726757661602</v>
      </c>
      <c r="BR117" s="58">
        <v>12.3</v>
      </c>
      <c r="BS117" s="105">
        <f t="shared" si="104"/>
        <v>20.467200000000002</v>
      </c>
      <c r="BT117" s="102">
        <f t="shared" si="105"/>
        <v>1.0558846252897245E-3</v>
      </c>
      <c r="BU117" s="60">
        <v>5.85</v>
      </c>
      <c r="BV117" s="59">
        <v>7.03</v>
      </c>
      <c r="BW117" s="66">
        <v>131</v>
      </c>
      <c r="BX117" s="117">
        <f t="shared" si="126"/>
        <v>157832.30100000001</v>
      </c>
      <c r="BY117" s="118">
        <f t="shared" si="127"/>
        <v>1.0522153400000001</v>
      </c>
      <c r="BZ117" s="121">
        <v>47.8</v>
      </c>
      <c r="CA117" s="57"/>
      <c r="CB117" s="60">
        <v>5.87</v>
      </c>
      <c r="CC117" s="129">
        <v>7231</v>
      </c>
      <c r="CD117" s="77">
        <f t="shared" si="128"/>
        <v>7720.3154650569631</v>
      </c>
      <c r="CE117" s="77">
        <f t="shared" si="106"/>
        <v>23524</v>
      </c>
      <c r="CF117" s="77">
        <f t="shared" si="129"/>
        <v>13549</v>
      </c>
      <c r="CG117" s="77">
        <f t="shared" si="130"/>
        <v>564.54166666666663</v>
      </c>
      <c r="CH117" s="77">
        <f t="shared" si="107"/>
        <v>9975</v>
      </c>
      <c r="CI117" s="130">
        <f t="shared" si="131"/>
        <v>415.625</v>
      </c>
      <c r="CJ117" s="67">
        <v>3919</v>
      </c>
      <c r="CK117" s="136"/>
      <c r="CL117" s="60">
        <v>7.67</v>
      </c>
      <c r="CM117" s="58">
        <v>2296</v>
      </c>
      <c r="CN117" s="137"/>
      <c r="CO117" s="138">
        <v>3438</v>
      </c>
      <c r="CP117" s="58">
        <v>6500</v>
      </c>
      <c r="CQ117" s="60">
        <v>7.9</v>
      </c>
      <c r="CR117" s="60">
        <v>18.3</v>
      </c>
      <c r="CS117" s="58">
        <v>5161</v>
      </c>
      <c r="CT117" s="141">
        <f t="shared" si="176"/>
        <v>0.24278041893010285</v>
      </c>
      <c r="CU117" s="142">
        <f t="shared" si="132"/>
        <v>1.2824700178616995</v>
      </c>
      <c r="CV117" s="142">
        <f t="shared" si="133"/>
        <v>6.019879886103908</v>
      </c>
      <c r="CW117" s="118">
        <f t="shared" si="134"/>
        <v>1.0033133143506514</v>
      </c>
      <c r="CX117" s="143">
        <f t="shared" si="177"/>
        <v>30255.91630755824</v>
      </c>
      <c r="CY117" s="144">
        <f t="shared" si="178"/>
        <v>0.70260282621973669</v>
      </c>
      <c r="CZ117" s="145">
        <f t="shared" si="179"/>
        <v>26294.201140069716</v>
      </c>
      <c r="DA117" s="146">
        <f t="shared" si="180"/>
        <v>0.80290153661258479</v>
      </c>
      <c r="DB117" s="67">
        <v>3919</v>
      </c>
      <c r="DC117" s="75"/>
      <c r="DD117" s="59">
        <v>7.35</v>
      </c>
      <c r="DE117" s="58">
        <v>2411</v>
      </c>
      <c r="DF117" s="58"/>
      <c r="DG117" s="58">
        <v>3738</v>
      </c>
      <c r="DH117" s="58">
        <v>6326</v>
      </c>
      <c r="DI117" s="60">
        <v>8.81</v>
      </c>
      <c r="DJ117" s="60">
        <v>19.7</v>
      </c>
      <c r="DK117" s="58">
        <v>6224</v>
      </c>
      <c r="DL117" s="141">
        <f t="shared" si="135"/>
        <v>0.29912712013683473</v>
      </c>
      <c r="DM117" s="142">
        <f t="shared" si="136"/>
        <v>1.2824700178616995</v>
      </c>
      <c r="DN117" s="142">
        <f t="shared" si="137"/>
        <v>6.019879886103908</v>
      </c>
      <c r="DO117" s="118">
        <f t="shared" si="108"/>
        <v>1.0033133143506514</v>
      </c>
      <c r="DP117" s="143">
        <f t="shared" si="138"/>
        <v>30255.91630755824</v>
      </c>
      <c r="DQ117" s="144">
        <f t="shared" si="139"/>
        <v>0.687707061853565</v>
      </c>
      <c r="DR117" s="145">
        <f t="shared" si="140"/>
        <v>26294.201140069716</v>
      </c>
      <c r="DS117" s="146">
        <f t="shared" si="141"/>
        <v>0.79302944458751823</v>
      </c>
      <c r="DT117" s="58">
        <v>3926</v>
      </c>
      <c r="DU117" s="75"/>
      <c r="DV117" s="59">
        <v>7.23</v>
      </c>
      <c r="DW117" s="58">
        <v>2239</v>
      </c>
      <c r="DX117" s="58"/>
      <c r="DY117" s="58">
        <v>3490</v>
      </c>
      <c r="DZ117" s="58">
        <v>5998</v>
      </c>
      <c r="EA117" s="75">
        <v>8.73</v>
      </c>
      <c r="EB117" s="60">
        <v>17.600000000000001</v>
      </c>
      <c r="EC117" s="58">
        <v>7748</v>
      </c>
      <c r="ED117" s="141">
        <f t="shared" si="170"/>
        <v>0.36004312219499768</v>
      </c>
      <c r="EE117" s="142">
        <f t="shared" si="142"/>
        <v>1.2801833927661743</v>
      </c>
      <c r="EF117" s="142">
        <f t="shared" si="181"/>
        <v>6.0306324146067718</v>
      </c>
      <c r="EG117" s="118">
        <f t="shared" si="109"/>
        <v>1.0051054024344619</v>
      </c>
      <c r="EH117" s="143">
        <f t="shared" si="171"/>
        <v>30309.958515813636</v>
      </c>
      <c r="EI117" s="144">
        <f t="shared" si="172"/>
        <v>0.70998594420992611</v>
      </c>
      <c r="EJ117" s="145">
        <f t="shared" si="173"/>
        <v>26341.167051776905</v>
      </c>
      <c r="EK117" s="146">
        <f t="shared" si="174"/>
        <v>0.80779466048587856</v>
      </c>
      <c r="EL117" s="67">
        <v>3926</v>
      </c>
      <c r="EM117" s="136"/>
      <c r="EN117" s="60">
        <v>7.55</v>
      </c>
      <c r="EO117" s="58">
        <v>2503</v>
      </c>
      <c r="EP117" s="137"/>
      <c r="EQ117" s="138">
        <v>3488</v>
      </c>
      <c r="ER117" s="58">
        <v>5902</v>
      </c>
      <c r="ES117" s="60">
        <v>9.32</v>
      </c>
      <c r="ET117" s="60">
        <v>18.399999999999999</v>
      </c>
      <c r="EU117" s="58">
        <v>7486</v>
      </c>
      <c r="EV117" s="141">
        <f t="shared" si="143"/>
        <v>0.3654705866708825</v>
      </c>
      <c r="EW117" s="142">
        <f t="shared" si="144"/>
        <v>1.2801833927661743</v>
      </c>
      <c r="EX117" s="142">
        <f t="shared" si="145"/>
        <v>6.0306324146067718</v>
      </c>
      <c r="EY117" s="118">
        <f t="shared" si="110"/>
        <v>1.0051054024344619</v>
      </c>
      <c r="EZ117" s="143">
        <f t="shared" si="146"/>
        <v>30309.958515813636</v>
      </c>
      <c r="FA117" s="144">
        <f t="shared" si="147"/>
        <v>0.67579045036062757</v>
      </c>
      <c r="FB117" s="145">
        <f t="shared" si="148"/>
        <v>26341.167051776905</v>
      </c>
      <c r="FC117" s="146">
        <f t="shared" si="149"/>
        <v>0.785131770967465</v>
      </c>
      <c r="FD117" s="67">
        <v>3917</v>
      </c>
      <c r="FE117" s="136"/>
      <c r="FF117" s="60">
        <v>7.44</v>
      </c>
      <c r="FG117" s="58">
        <v>2043</v>
      </c>
      <c r="FH117" s="137"/>
      <c r="FI117" s="138">
        <v>3520</v>
      </c>
      <c r="FJ117" s="58">
        <v>6068</v>
      </c>
      <c r="FK117" s="60">
        <v>10.4</v>
      </c>
      <c r="FL117" s="60">
        <v>23</v>
      </c>
      <c r="FM117" s="58">
        <v>5900</v>
      </c>
      <c r="FN117" s="141">
        <f t="shared" si="150"/>
        <v>0.26531109572780104</v>
      </c>
      <c r="FO117" s="142">
        <f t="shared" si="151"/>
        <v>1.2831248404391116</v>
      </c>
      <c r="FP117" s="142">
        <f t="shared" si="152"/>
        <v>6.0168077351030886</v>
      </c>
      <c r="FQ117" s="118">
        <f t="shared" si="111"/>
        <v>1.002801289183848</v>
      </c>
      <c r="FR117" s="143">
        <f t="shared" si="153"/>
        <v>30240.475676628124</v>
      </c>
      <c r="FS117" s="144">
        <f t="shared" si="154"/>
        <v>0.73537350782531452</v>
      </c>
      <c r="FT117" s="145">
        <f t="shared" si="155"/>
        <v>26280.782308153372</v>
      </c>
      <c r="FU117" s="146">
        <f t="shared" si="156"/>
        <v>0.82462013906773113</v>
      </c>
      <c r="FV117" s="67">
        <v>3917</v>
      </c>
      <c r="FW117" s="160"/>
      <c r="FX117" s="60">
        <v>7.22</v>
      </c>
      <c r="FY117" s="58">
        <v>2302</v>
      </c>
      <c r="FZ117" s="137"/>
      <c r="GA117" s="138">
        <v>3535</v>
      </c>
      <c r="GB117" s="58">
        <v>5804</v>
      </c>
      <c r="GC117" s="60">
        <v>9.4499999999999993</v>
      </c>
      <c r="GD117" s="60">
        <v>20.399999999999999</v>
      </c>
      <c r="GE117" s="58">
        <v>5358</v>
      </c>
      <c r="GF117" s="141">
        <f t="shared" si="157"/>
        <v>0.25245550821050566</v>
      </c>
      <c r="GG117" s="142">
        <f t="shared" si="158"/>
        <v>1.2831248404391116</v>
      </c>
      <c r="GH117" s="142">
        <f t="shared" si="159"/>
        <v>6.0168077351030886</v>
      </c>
      <c r="GI117" s="118">
        <f t="shared" si="112"/>
        <v>1.002801289183848</v>
      </c>
      <c r="GJ117" s="143">
        <f t="shared" si="160"/>
        <v>30240.475676628124</v>
      </c>
      <c r="GK117" s="144">
        <f t="shared" si="161"/>
        <v>0.70182565590497992</v>
      </c>
      <c r="GL117" s="145">
        <f t="shared" si="162"/>
        <v>26280.782308153372</v>
      </c>
      <c r="GM117" s="146">
        <f t="shared" si="163"/>
        <v>0.80238647094171167</v>
      </c>
      <c r="GN117" s="167">
        <v>2384</v>
      </c>
      <c r="GO117" s="97">
        <f t="shared" si="113"/>
        <v>2299.0643598027546</v>
      </c>
      <c r="GP117" s="58"/>
      <c r="GQ117" s="58"/>
      <c r="GR117" s="102">
        <f t="shared" si="114"/>
        <v>1</v>
      </c>
      <c r="GS117" s="58"/>
      <c r="GT117" s="102">
        <f t="shared" si="115"/>
        <v>1</v>
      </c>
      <c r="GU117" s="58"/>
      <c r="GV117" s="102"/>
      <c r="GW117" s="170"/>
      <c r="GX117" s="102"/>
      <c r="GY117" s="170"/>
      <c r="GZ117" s="102"/>
      <c r="HA117" s="102"/>
      <c r="HB117" s="102"/>
      <c r="HC117" s="102"/>
      <c r="HD117" s="102"/>
      <c r="HE117" s="177"/>
      <c r="HF117" s="178"/>
      <c r="HG117" s="102"/>
      <c r="HH117" s="177"/>
      <c r="HI117" s="67">
        <v>4106</v>
      </c>
      <c r="HJ117" s="58">
        <v>3480</v>
      </c>
      <c r="HK117" s="58">
        <v>3636</v>
      </c>
      <c r="HL117" s="77">
        <f t="shared" si="167"/>
        <v>480</v>
      </c>
      <c r="HM117" s="77">
        <f t="shared" si="164"/>
        <v>11672.16</v>
      </c>
      <c r="HN117" s="60"/>
      <c r="HO117" s="60"/>
      <c r="HP117" s="58">
        <v>2949</v>
      </c>
      <c r="HQ117" s="136"/>
      <c r="HR117" s="136"/>
      <c r="HS117" s="136"/>
      <c r="HT117" s="58">
        <v>3888</v>
      </c>
      <c r="HU117" s="58">
        <v>4106</v>
      </c>
      <c r="HV117" s="136"/>
      <c r="HW117" s="136"/>
      <c r="HX117" s="136"/>
      <c r="HY117" s="136"/>
      <c r="HZ117" s="193">
        <v>93</v>
      </c>
      <c r="IA117" s="60"/>
      <c r="IB117" s="194">
        <v>195</v>
      </c>
      <c r="IC117" s="195"/>
      <c r="ID117" s="195">
        <v>396</v>
      </c>
      <c r="IE117" s="196">
        <v>2.1</v>
      </c>
      <c r="IF117" s="196">
        <v>0.59</v>
      </c>
      <c r="IG117" s="196">
        <v>0.71</v>
      </c>
      <c r="IH117" s="97">
        <f t="shared" si="165"/>
        <v>33716.335999999996</v>
      </c>
      <c r="II117" s="97">
        <f t="shared" si="168"/>
        <v>2984.983951222931</v>
      </c>
      <c r="IJ117" s="202">
        <f t="shared" si="169"/>
        <v>1.4256183619645022</v>
      </c>
      <c r="IK117" s="202">
        <f t="shared" si="175"/>
        <v>2.0938169925853249</v>
      </c>
      <c r="IL117" s="202">
        <f t="shared" si="116"/>
        <v>0.57745860290345119</v>
      </c>
      <c r="IM117" s="205"/>
      <c r="IN117" s="204">
        <f t="shared" si="117"/>
        <v>0.91820469798657722</v>
      </c>
      <c r="IO117" s="136"/>
      <c r="IP117" s="136"/>
      <c r="IQ117" s="58">
        <v>988</v>
      </c>
      <c r="IR117" s="58"/>
      <c r="IS117" s="60"/>
      <c r="IT117" s="60"/>
      <c r="IU117" s="60"/>
      <c r="IV117" s="60"/>
      <c r="IW117" s="193">
        <v>0.11</v>
      </c>
      <c r="IX117" s="193"/>
      <c r="IY117" s="59">
        <v>8.09</v>
      </c>
      <c r="IZ117" s="60">
        <v>118</v>
      </c>
      <c r="JA117" s="60">
        <v>1.63</v>
      </c>
      <c r="JB117" s="60">
        <v>0.32</v>
      </c>
      <c r="JC117" s="60">
        <v>165</v>
      </c>
      <c r="JD117" s="97">
        <f t="shared" si="118"/>
        <v>2688.855</v>
      </c>
      <c r="JE117" s="211">
        <f t="shared" si="183"/>
        <v>0.82662927153295451</v>
      </c>
      <c r="JF117" s="210">
        <f t="shared" si="120"/>
        <v>0.23589776785714284</v>
      </c>
      <c r="JG117" s="211">
        <f t="shared" si="121"/>
        <v>7.9315727022296945E-2</v>
      </c>
      <c r="JH117" s="205"/>
      <c r="JI117" s="205">
        <f t="shared" si="122"/>
        <v>0.39487179487179491</v>
      </c>
      <c r="JJ117" s="215">
        <f t="shared" si="166"/>
        <v>2.469151880188833</v>
      </c>
      <c r="JK117" s="205">
        <f t="shared" si="123"/>
        <v>0.98987037513949694</v>
      </c>
      <c r="JL117" s="58">
        <v>15858</v>
      </c>
      <c r="JM117" s="216">
        <v>7.85</v>
      </c>
      <c r="JN117" s="217">
        <v>58</v>
      </c>
      <c r="JO117" s="216">
        <v>0.71</v>
      </c>
      <c r="JP117" s="216">
        <v>1.24</v>
      </c>
      <c r="JQ117" s="216">
        <v>0.54</v>
      </c>
      <c r="JR117" s="217">
        <v>182</v>
      </c>
      <c r="JS117" s="216">
        <v>0.35</v>
      </c>
      <c r="JT117" s="223"/>
    </row>
    <row r="118" spans="1:280" s="25" customFormat="1" ht="15" customHeight="1">
      <c r="A118" s="50">
        <v>43535</v>
      </c>
      <c r="B118" s="51">
        <v>240</v>
      </c>
      <c r="C118" s="52">
        <v>240</v>
      </c>
      <c r="D118" s="53">
        <v>38564</v>
      </c>
      <c r="E118" s="48">
        <v>4.87</v>
      </c>
      <c r="F118" s="53">
        <v>758</v>
      </c>
      <c r="G118" s="52">
        <v>12.7</v>
      </c>
      <c r="H118" s="52">
        <v>15.2</v>
      </c>
      <c r="I118" s="61">
        <v>30.5</v>
      </c>
      <c r="J118" s="64"/>
      <c r="K118" s="53">
        <v>1067</v>
      </c>
      <c r="L118" s="48">
        <v>4.8099999999999996</v>
      </c>
      <c r="M118" s="53">
        <v>8917</v>
      </c>
      <c r="N118" s="53">
        <v>2743</v>
      </c>
      <c r="O118" s="65">
        <v>3.13</v>
      </c>
      <c r="P118" s="65">
        <v>3.04</v>
      </c>
      <c r="Q118" s="74">
        <v>104</v>
      </c>
      <c r="R118" s="70">
        <v>21.6</v>
      </c>
      <c r="S118" s="64">
        <v>8136</v>
      </c>
      <c r="T118" s="53">
        <v>7374</v>
      </c>
      <c r="U118" s="52">
        <v>2.74</v>
      </c>
      <c r="V118" s="52">
        <v>29.7</v>
      </c>
      <c r="W118" s="52">
        <v>12.2</v>
      </c>
      <c r="X118" s="52">
        <v>10.199999999999999</v>
      </c>
      <c r="Y118" s="53">
        <v>0</v>
      </c>
      <c r="Z118" s="53">
        <v>23684</v>
      </c>
      <c r="AA118" s="52"/>
      <c r="AB118" s="52"/>
      <c r="AC118" s="77">
        <f t="shared" si="124"/>
        <v>8136</v>
      </c>
      <c r="AD118" s="52"/>
      <c r="AE118" s="52"/>
      <c r="AF118" s="52"/>
      <c r="AG118" s="52"/>
      <c r="AH118" s="61"/>
      <c r="AI118" s="79"/>
      <c r="AJ118" s="52"/>
      <c r="AK118" s="52"/>
      <c r="AL118" s="48">
        <v>8.91</v>
      </c>
      <c r="AM118" s="53">
        <v>125658</v>
      </c>
      <c r="AN118" s="52">
        <v>2.92</v>
      </c>
      <c r="AO118" s="52">
        <v>0.06</v>
      </c>
      <c r="AP118" s="53">
        <v>2027</v>
      </c>
      <c r="AQ118" s="83"/>
      <c r="AR118" s="86">
        <f t="shared" si="125"/>
        <v>13814</v>
      </c>
      <c r="AS118" s="53"/>
      <c r="AT118" s="87">
        <v>13814</v>
      </c>
      <c r="AU118" s="53">
        <f t="shared" si="182"/>
        <v>13574</v>
      </c>
      <c r="AV118" s="53">
        <v>0</v>
      </c>
      <c r="AW118" s="53">
        <v>240</v>
      </c>
      <c r="AX118" s="53">
        <v>0</v>
      </c>
      <c r="AY118" s="95">
        <v>0</v>
      </c>
      <c r="AZ118" s="96">
        <v>4.93</v>
      </c>
      <c r="BA118" s="53">
        <v>4478</v>
      </c>
      <c r="BB118" s="52">
        <v>62</v>
      </c>
      <c r="BC118" s="53">
        <v>11567</v>
      </c>
      <c r="BD118" s="97" t="e">
        <f t="shared" si="94"/>
        <v>#VALUE!</v>
      </c>
      <c r="BE118" s="102" t="e">
        <f t="shared" si="95"/>
        <v>#VALUE!</v>
      </c>
      <c r="BF118" s="53" t="s">
        <v>129</v>
      </c>
      <c r="BG118" s="97" t="e">
        <f t="shared" si="96"/>
        <v>#VALUE!</v>
      </c>
      <c r="BH118" s="102" t="e">
        <f t="shared" si="97"/>
        <v>#VALUE!</v>
      </c>
      <c r="BI118" s="53" t="s">
        <v>129</v>
      </c>
      <c r="BJ118" s="97" t="e">
        <f t="shared" si="98"/>
        <v>#VALUE!</v>
      </c>
      <c r="BK118" s="102" t="e">
        <f t="shared" si="99"/>
        <v>#VALUE!</v>
      </c>
      <c r="BL118" s="103" t="s">
        <v>129</v>
      </c>
      <c r="BM118" s="97" t="e">
        <f t="shared" si="100"/>
        <v>#VALUE!</v>
      </c>
      <c r="BN118" s="102" t="e">
        <f t="shared" si="101"/>
        <v>#VALUE!</v>
      </c>
      <c r="BO118" s="53" t="s">
        <v>129</v>
      </c>
      <c r="BP118" s="97" t="e">
        <f t="shared" si="102"/>
        <v>#VALUE!</v>
      </c>
      <c r="BQ118" s="102" t="e">
        <f t="shared" si="103"/>
        <v>#VALUE!</v>
      </c>
      <c r="BR118" s="53" t="s">
        <v>129</v>
      </c>
      <c r="BS118" s="105" t="e">
        <f t="shared" si="104"/>
        <v>#VALUE!</v>
      </c>
      <c r="BT118" s="102" t="e">
        <f t="shared" si="105"/>
        <v>#VALUE!</v>
      </c>
      <c r="BU118" s="52">
        <v>7.04</v>
      </c>
      <c r="BV118" s="48">
        <v>7.96</v>
      </c>
      <c r="BW118" s="61">
        <v>161</v>
      </c>
      <c r="BX118" s="117">
        <f t="shared" si="126"/>
        <v>157010.45800000001</v>
      </c>
      <c r="BY118" s="118">
        <f t="shared" si="127"/>
        <v>1.0467363866666668</v>
      </c>
      <c r="BZ118" s="120"/>
      <c r="CA118" s="51"/>
      <c r="CB118" s="52">
        <v>6.13</v>
      </c>
      <c r="CC118" s="129">
        <v>7812</v>
      </c>
      <c r="CD118" s="77">
        <f t="shared" si="128"/>
        <v>7689.1961215091469</v>
      </c>
      <c r="CE118" s="77">
        <f t="shared" si="106"/>
        <v>23669</v>
      </c>
      <c r="CF118" s="77">
        <f t="shared" si="129"/>
        <v>13574</v>
      </c>
      <c r="CG118" s="77">
        <f t="shared" si="130"/>
        <v>565.58333333333337</v>
      </c>
      <c r="CH118" s="77">
        <f t="shared" si="107"/>
        <v>10095</v>
      </c>
      <c r="CI118" s="130">
        <f t="shared" si="131"/>
        <v>420.625</v>
      </c>
      <c r="CJ118" s="64">
        <v>3909</v>
      </c>
      <c r="CK118" s="56"/>
      <c r="CL118" s="52">
        <v>7.32</v>
      </c>
      <c r="CM118" s="53">
        <v>2542</v>
      </c>
      <c r="CN118" s="134"/>
      <c r="CO118" s="135">
        <v>3525</v>
      </c>
      <c r="CP118" s="53">
        <v>5736</v>
      </c>
      <c r="CQ118" s="52">
        <v>6.74</v>
      </c>
      <c r="CR118" s="52">
        <v>20.9</v>
      </c>
      <c r="CS118" s="53">
        <v>5482</v>
      </c>
      <c r="CT118" s="141">
        <f t="shared" si="176"/>
        <v>0.27245993235537125</v>
      </c>
      <c r="CU118" s="142">
        <f t="shared" si="132"/>
        <v>1.2857508314146842</v>
      </c>
      <c r="CV118" s="142">
        <f t="shared" si="133"/>
        <v>5.9803158851928488</v>
      </c>
      <c r="CW118" s="118">
        <f t="shared" si="134"/>
        <v>0.9967193141988081</v>
      </c>
      <c r="CX118" s="143">
        <f t="shared" si="177"/>
        <v>30057.067638979257</v>
      </c>
      <c r="CY118" s="144">
        <f t="shared" si="178"/>
        <v>0.66940627344785608</v>
      </c>
      <c r="CZ118" s="145">
        <f t="shared" si="179"/>
        <v>25930.706000337996</v>
      </c>
      <c r="DA118" s="146">
        <f t="shared" si="180"/>
        <v>0.78023688078153364</v>
      </c>
      <c r="DB118" s="64">
        <v>4021</v>
      </c>
      <c r="DC118" s="152"/>
      <c r="DD118" s="48">
        <v>7.22</v>
      </c>
      <c r="DE118" s="53">
        <v>2567</v>
      </c>
      <c r="DF118" s="153"/>
      <c r="DG118" s="53">
        <v>3890</v>
      </c>
      <c r="DH118" s="53">
        <v>6421</v>
      </c>
      <c r="DI118" s="52">
        <v>8.9</v>
      </c>
      <c r="DJ118" s="52">
        <v>23.8</v>
      </c>
      <c r="DK118" s="53">
        <v>6624</v>
      </c>
      <c r="DL118" s="141">
        <f t="shared" si="135"/>
        <v>0.32161037298153006</v>
      </c>
      <c r="DM118" s="142">
        <f t="shared" si="136"/>
        <v>1.2499378264113405</v>
      </c>
      <c r="DN118" s="142">
        <f t="shared" si="137"/>
        <v>6.151662873972997</v>
      </c>
      <c r="DO118" s="118">
        <f t="shared" si="108"/>
        <v>1.0252771456621661</v>
      </c>
      <c r="DP118" s="143">
        <f t="shared" si="138"/>
        <v>30918.257604588282</v>
      </c>
      <c r="DQ118" s="144">
        <f t="shared" si="139"/>
        <v>0.66615495827720173</v>
      </c>
      <c r="DR118" s="145">
        <f t="shared" si="140"/>
        <v>26673.6681574211</v>
      </c>
      <c r="DS118" s="146">
        <f t="shared" si="141"/>
        <v>0.77807555978213883</v>
      </c>
      <c r="DT118" s="53">
        <v>4012</v>
      </c>
      <c r="DU118" s="74"/>
      <c r="DV118" s="157">
        <v>7.22</v>
      </c>
      <c r="DW118" s="153">
        <v>2378</v>
      </c>
      <c r="DX118" s="53"/>
      <c r="DY118" s="153">
        <v>3123</v>
      </c>
      <c r="DZ118" s="153">
        <v>6011</v>
      </c>
      <c r="EA118" s="152">
        <v>7.8</v>
      </c>
      <c r="EB118" s="128">
        <v>14.7</v>
      </c>
      <c r="EC118" s="53">
        <v>6890</v>
      </c>
      <c r="ED118" s="141">
        <f t="shared" si="170"/>
        <v>0.32334485807758689</v>
      </c>
      <c r="EE118" s="142">
        <f t="shared" si="142"/>
        <v>1.2527417746759721</v>
      </c>
      <c r="EF118" s="142">
        <f t="shared" si="181"/>
        <v>6.1378939195174489</v>
      </c>
      <c r="EG118" s="118">
        <f t="shared" si="109"/>
        <v>1.0229823199195749</v>
      </c>
      <c r="EH118" s="143">
        <f t="shared" si="171"/>
        <v>30849.054839494696</v>
      </c>
      <c r="EI118" s="144">
        <f t="shared" si="172"/>
        <v>0.69073490096734935</v>
      </c>
      <c r="EJ118" s="145">
        <f t="shared" si="173"/>
        <v>26613.965841226924</v>
      </c>
      <c r="EK118" s="146">
        <f t="shared" si="174"/>
        <v>0.79441514653756373</v>
      </c>
      <c r="EL118" s="64">
        <v>3909</v>
      </c>
      <c r="EM118" s="56"/>
      <c r="EN118" s="52">
        <v>7.38</v>
      </c>
      <c r="EO118" s="53">
        <v>2536</v>
      </c>
      <c r="EP118" s="134"/>
      <c r="EQ118" s="135">
        <v>3501</v>
      </c>
      <c r="ER118" s="53">
        <v>5544</v>
      </c>
      <c r="ES118" s="52">
        <v>7.12</v>
      </c>
      <c r="ET118" s="52">
        <v>20</v>
      </c>
      <c r="EU118" s="53">
        <v>7963</v>
      </c>
      <c r="EV118" s="141">
        <f t="shared" si="143"/>
        <v>0.3953068809862697</v>
      </c>
      <c r="EW118" s="142">
        <f t="shared" si="144"/>
        <v>1.2857508314146842</v>
      </c>
      <c r="EX118" s="142">
        <f t="shared" si="145"/>
        <v>5.9803158851928488</v>
      </c>
      <c r="EY118" s="118">
        <f t="shared" si="110"/>
        <v>0.9967193141988081</v>
      </c>
      <c r="EZ118" s="143">
        <f t="shared" si="146"/>
        <v>30057.067638979257</v>
      </c>
      <c r="FA118" s="144">
        <f t="shared" si="147"/>
        <v>0.67018658908881323</v>
      </c>
      <c r="FB118" s="145">
        <f t="shared" si="148"/>
        <v>25930.706000337996</v>
      </c>
      <c r="FC118" s="146">
        <f t="shared" si="149"/>
        <v>0.78075559782138848</v>
      </c>
      <c r="FD118" s="64">
        <v>3909</v>
      </c>
      <c r="FE118" s="56"/>
      <c r="FF118" s="52">
        <v>7.34</v>
      </c>
      <c r="FG118" s="53">
        <v>2341</v>
      </c>
      <c r="FH118" s="134"/>
      <c r="FI118" s="135">
        <v>3531</v>
      </c>
      <c r="FJ118" s="53">
        <v>5678</v>
      </c>
      <c r="FK118" s="52">
        <v>8.5500000000000007</v>
      </c>
      <c r="FL118" s="52">
        <v>23.8</v>
      </c>
      <c r="FM118" s="53">
        <v>6278</v>
      </c>
      <c r="FN118" s="141">
        <f t="shared" si="150"/>
        <v>0.30029514872252244</v>
      </c>
      <c r="FO118" s="142">
        <f t="shared" si="151"/>
        <v>1.2857508314146842</v>
      </c>
      <c r="FP118" s="142">
        <f t="shared" si="152"/>
        <v>5.9803158851928488</v>
      </c>
      <c r="FQ118" s="118">
        <f t="shared" si="111"/>
        <v>0.9967193141988081</v>
      </c>
      <c r="FR118" s="143">
        <f t="shared" si="153"/>
        <v>30057.067638979257</v>
      </c>
      <c r="FS118" s="144">
        <f t="shared" si="154"/>
        <v>0.6955468474199179</v>
      </c>
      <c r="FT118" s="145">
        <f t="shared" si="155"/>
        <v>25930.706000337996</v>
      </c>
      <c r="FU118" s="146">
        <f t="shared" si="156"/>
        <v>0.79761390161666812</v>
      </c>
      <c r="FV118" s="64">
        <v>3909</v>
      </c>
      <c r="FW118" s="73"/>
      <c r="FX118" s="52">
        <v>7.31</v>
      </c>
      <c r="FY118" s="53">
        <v>2433</v>
      </c>
      <c r="FZ118" s="134"/>
      <c r="GA118" s="135">
        <v>3510</v>
      </c>
      <c r="GB118" s="53">
        <v>4984</v>
      </c>
      <c r="GC118" s="52">
        <v>9.06</v>
      </c>
      <c r="GD118" s="52">
        <v>22.3</v>
      </c>
      <c r="GE118" s="53">
        <v>5703</v>
      </c>
      <c r="GF118" s="141">
        <f t="shared" si="157"/>
        <v>0.27756591875106212</v>
      </c>
      <c r="GG118" s="142">
        <f t="shared" si="158"/>
        <v>1.2857508314146842</v>
      </c>
      <c r="GH118" s="142">
        <f t="shared" si="159"/>
        <v>5.9803158851928488</v>
      </c>
      <c r="GI118" s="118">
        <f t="shared" si="112"/>
        <v>0.9967193141988081</v>
      </c>
      <c r="GJ118" s="143">
        <f t="shared" si="160"/>
        <v>30057.067638979257</v>
      </c>
      <c r="GK118" s="144">
        <f t="shared" si="161"/>
        <v>0.68358200759190946</v>
      </c>
      <c r="GL118" s="145">
        <f t="shared" si="162"/>
        <v>25930.706000337996</v>
      </c>
      <c r="GM118" s="146">
        <f t="shared" si="163"/>
        <v>0.78966024033889515</v>
      </c>
      <c r="GN118" s="166">
        <v>2475</v>
      </c>
      <c r="GO118" s="97">
        <f t="shared" si="113"/>
        <v>2466.2601292830286</v>
      </c>
      <c r="GP118" s="53"/>
      <c r="GQ118" s="53"/>
      <c r="GR118" s="102" t="e">
        <f t="shared" si="114"/>
        <v>#VALUE!</v>
      </c>
      <c r="GS118" s="53"/>
      <c r="GT118" s="102" t="e">
        <f t="shared" si="115"/>
        <v>#VALUE!</v>
      </c>
      <c r="GU118" s="53"/>
      <c r="GV118" s="102"/>
      <c r="GW118" s="170"/>
      <c r="GX118" s="102"/>
      <c r="GY118" s="170"/>
      <c r="GZ118" s="102"/>
      <c r="HA118" s="102"/>
      <c r="HB118" s="102"/>
      <c r="HC118" s="102"/>
      <c r="HD118" s="102"/>
      <c r="HE118" s="177"/>
      <c r="HF118" s="178"/>
      <c r="HG118" s="102"/>
      <c r="HH118" s="177"/>
      <c r="HI118" s="64">
        <v>6154</v>
      </c>
      <c r="HJ118" s="53">
        <v>2666</v>
      </c>
      <c r="HK118" s="53">
        <v>3112</v>
      </c>
      <c r="HL118" s="77">
        <f t="shared" si="167"/>
        <v>480</v>
      </c>
      <c r="HM118" s="77">
        <f t="shared" si="164"/>
        <v>12031.44</v>
      </c>
      <c r="HN118" s="52"/>
      <c r="HO118" s="183"/>
      <c r="HP118" s="53">
        <v>974</v>
      </c>
      <c r="HQ118" s="186"/>
      <c r="HR118" s="186"/>
      <c r="HS118" s="186"/>
      <c r="HT118" s="53">
        <v>3432</v>
      </c>
      <c r="HU118" s="153">
        <v>4310</v>
      </c>
      <c r="HV118" s="186"/>
      <c r="HW118" s="186"/>
      <c r="HX118" s="186"/>
      <c r="HY118" s="186"/>
      <c r="HZ118" s="189" t="s">
        <v>129</v>
      </c>
      <c r="IA118" s="128" t="s">
        <v>129</v>
      </c>
      <c r="IB118" s="190">
        <v>211</v>
      </c>
      <c r="IC118" s="191"/>
      <c r="ID118" s="191" t="s">
        <v>129</v>
      </c>
      <c r="IE118" s="192" t="s">
        <v>129</v>
      </c>
      <c r="IF118" s="192" t="s">
        <v>129</v>
      </c>
      <c r="IG118" s="192" t="s">
        <v>129</v>
      </c>
      <c r="IH118" s="97">
        <f t="shared" si="165"/>
        <v>34063.17</v>
      </c>
      <c r="II118" s="97">
        <f t="shared" si="168"/>
        <v>3030.5393871554497</v>
      </c>
      <c r="IJ118" s="202">
        <f t="shared" si="169"/>
        <v>1.4230823964707557</v>
      </c>
      <c r="IK118" s="202">
        <f t="shared" si="175"/>
        <v>2.1295600273541346</v>
      </c>
      <c r="IL118" s="202">
        <f t="shared" si="116"/>
        <v>0.65723328592091501</v>
      </c>
      <c r="IM118" s="203"/>
      <c r="IN118" s="204">
        <f t="shared" si="117"/>
        <v>0.91474747474747475</v>
      </c>
      <c r="IO118" s="186"/>
      <c r="IP118" s="186"/>
      <c r="IQ118" s="153">
        <v>1238</v>
      </c>
      <c r="IR118" s="153"/>
      <c r="IS118" s="128"/>
      <c r="IT118" s="128"/>
      <c r="IU118" s="128"/>
      <c r="IV118" s="128"/>
      <c r="IW118" s="189"/>
      <c r="IX118" s="189"/>
      <c r="IY118" s="48"/>
      <c r="IZ118" s="52">
        <v>177</v>
      </c>
      <c r="JA118" s="128" t="s">
        <v>129</v>
      </c>
      <c r="JB118" s="128" t="s">
        <v>129</v>
      </c>
      <c r="JC118" s="128" t="s">
        <v>129</v>
      </c>
      <c r="JD118" s="97">
        <f t="shared" si="118"/>
        <v>2914.7539999999999</v>
      </c>
      <c r="JE118" s="210">
        <f t="shared" ref="JE118:JE149" si="184">11200/AU118</f>
        <v>0.8251068218653308</v>
      </c>
      <c r="JF118" s="210">
        <f t="shared" si="120"/>
        <v>0.25572446428571427</v>
      </c>
      <c r="JG118" s="210">
        <f t="shared" si="121"/>
        <v>2.7949232032253999E-2</v>
      </c>
      <c r="JH118" s="203"/>
      <c r="JI118" s="203">
        <f t="shared" si="122"/>
        <v>0.16113744075829384</v>
      </c>
      <c r="JJ118" s="212">
        <f t="shared" si="166"/>
        <v>2.469151880188833</v>
      </c>
      <c r="JK118" s="203">
        <f t="shared" si="123"/>
        <v>0.98469784732428456</v>
      </c>
      <c r="JL118" s="53">
        <v>15804</v>
      </c>
      <c r="JM118" s="213">
        <v>8.14</v>
      </c>
      <c r="JN118" s="214">
        <v>65</v>
      </c>
      <c r="JO118" s="213">
        <v>0.73</v>
      </c>
      <c r="JP118" s="213">
        <v>2</v>
      </c>
      <c r="JQ118" s="213">
        <v>0.47</v>
      </c>
      <c r="JR118" s="214">
        <v>230</v>
      </c>
      <c r="JS118" s="213">
        <v>0.18</v>
      </c>
      <c r="JT118" s="222"/>
    </row>
    <row r="119" spans="1:280" s="25" customFormat="1" ht="15" customHeight="1">
      <c r="A119" s="50">
        <v>43536</v>
      </c>
      <c r="B119" s="51">
        <v>0</v>
      </c>
      <c r="C119" s="52">
        <v>0</v>
      </c>
      <c r="D119" s="53">
        <v>35398</v>
      </c>
      <c r="E119" s="48">
        <v>5.46</v>
      </c>
      <c r="F119" s="53">
        <v>651</v>
      </c>
      <c r="G119" s="52">
        <v>13.9</v>
      </c>
      <c r="H119" s="52">
        <v>20.3</v>
      </c>
      <c r="I119" s="61">
        <v>30.4</v>
      </c>
      <c r="J119" s="64"/>
      <c r="K119" s="53">
        <v>1657</v>
      </c>
      <c r="L119" s="48">
        <v>4.8099999999999996</v>
      </c>
      <c r="M119" s="53">
        <v>10306</v>
      </c>
      <c r="N119" s="53">
        <v>3732</v>
      </c>
      <c r="O119" s="65">
        <v>8.4499999999999993</v>
      </c>
      <c r="P119" s="65">
        <v>10.6</v>
      </c>
      <c r="Q119" s="74">
        <v>123</v>
      </c>
      <c r="R119" s="70">
        <v>26.4</v>
      </c>
      <c r="S119" s="64">
        <v>8484</v>
      </c>
      <c r="T119" s="53">
        <v>10306</v>
      </c>
      <c r="U119" s="52">
        <v>3.27</v>
      </c>
      <c r="V119" s="52">
        <v>34.1</v>
      </c>
      <c r="W119" s="52">
        <v>12.7</v>
      </c>
      <c r="X119" s="52">
        <v>10.4</v>
      </c>
      <c r="Y119" s="53">
        <v>0</v>
      </c>
      <c r="Z119" s="53">
        <v>13797</v>
      </c>
      <c r="AA119" s="52">
        <v>3.06</v>
      </c>
      <c r="AB119" s="52"/>
      <c r="AC119" s="77">
        <f t="shared" si="124"/>
        <v>8484</v>
      </c>
      <c r="AD119" s="52"/>
      <c r="AE119" s="52"/>
      <c r="AF119" s="52"/>
      <c r="AG119" s="52"/>
      <c r="AH119" s="61"/>
      <c r="AI119" s="79"/>
      <c r="AJ119" s="52"/>
      <c r="AK119" s="52"/>
      <c r="AL119" s="48">
        <v>9.0399999999999991</v>
      </c>
      <c r="AM119" s="53">
        <v>129346</v>
      </c>
      <c r="AN119" s="52">
        <v>3.24</v>
      </c>
      <c r="AO119" s="52">
        <v>0.47</v>
      </c>
      <c r="AP119" s="53">
        <v>1835</v>
      </c>
      <c r="AQ119" s="83"/>
      <c r="AR119" s="86">
        <f t="shared" si="125"/>
        <v>13978</v>
      </c>
      <c r="AS119" s="53"/>
      <c r="AT119" s="87">
        <v>13978</v>
      </c>
      <c r="AU119" s="53">
        <f t="shared" si="182"/>
        <v>13978</v>
      </c>
      <c r="AV119" s="53">
        <v>0</v>
      </c>
      <c r="AW119" s="53">
        <v>0</v>
      </c>
      <c r="AX119" s="53">
        <v>0</v>
      </c>
      <c r="AY119" s="95">
        <v>0</v>
      </c>
      <c r="AZ119" s="96">
        <v>4.93</v>
      </c>
      <c r="BA119" s="53">
        <v>4478</v>
      </c>
      <c r="BB119" s="52">
        <v>62</v>
      </c>
      <c r="BC119" s="53">
        <v>11170</v>
      </c>
      <c r="BD119" s="97">
        <f t="shared" si="94"/>
        <v>8189.4772000000003</v>
      </c>
      <c r="BE119" s="102">
        <f t="shared" si="95"/>
        <v>0.73316716204118171</v>
      </c>
      <c r="BF119" s="53">
        <v>4809</v>
      </c>
      <c r="BG119" s="97">
        <f t="shared" si="96"/>
        <v>5131.2029999999995</v>
      </c>
      <c r="BH119" s="102">
        <f t="shared" si="97"/>
        <v>0.45937358997314232</v>
      </c>
      <c r="BI119" s="53">
        <v>329</v>
      </c>
      <c r="BJ119" s="97">
        <f t="shared" si="98"/>
        <v>647.14300000000003</v>
      </c>
      <c r="BK119" s="102">
        <f t="shared" si="99"/>
        <v>5.7935810205908683E-2</v>
      </c>
      <c r="BL119" s="103">
        <v>586</v>
      </c>
      <c r="BM119" s="97">
        <f t="shared" si="100"/>
        <v>846.77</v>
      </c>
      <c r="BN119" s="102">
        <f t="shared" si="101"/>
        <v>7.5807520143240825E-2</v>
      </c>
      <c r="BO119" s="53">
        <v>751</v>
      </c>
      <c r="BP119" s="97">
        <f t="shared" si="102"/>
        <v>1545.5579999999998</v>
      </c>
      <c r="BQ119" s="102">
        <f t="shared" si="103"/>
        <v>0.13836687555953445</v>
      </c>
      <c r="BR119" s="53">
        <v>11.3</v>
      </c>
      <c r="BS119" s="105">
        <f t="shared" si="104"/>
        <v>18.8032</v>
      </c>
      <c r="BT119" s="102">
        <f t="shared" si="105"/>
        <v>1.0116383169203223E-3</v>
      </c>
      <c r="BU119" s="52">
        <v>7.68</v>
      </c>
      <c r="BV119" s="48">
        <v>8.16</v>
      </c>
      <c r="BW119" s="61">
        <v>146</v>
      </c>
      <c r="BX119" s="117">
        <f t="shared" si="126"/>
        <v>156134.26</v>
      </c>
      <c r="BY119" s="118">
        <f t="shared" si="127"/>
        <v>1.0408950666666668</v>
      </c>
      <c r="BZ119" s="120">
        <v>46.4</v>
      </c>
      <c r="CA119" s="51"/>
      <c r="CB119" s="52">
        <v>5.89</v>
      </c>
      <c r="CC119" s="129">
        <v>8053</v>
      </c>
      <c r="CD119" s="77">
        <f t="shared" si="128"/>
        <v>7704.3969501516385</v>
      </c>
      <c r="CE119" s="77">
        <f t="shared" si="106"/>
        <v>23411</v>
      </c>
      <c r="CF119" s="77">
        <f t="shared" si="129"/>
        <v>13978</v>
      </c>
      <c r="CG119" s="77">
        <f t="shared" si="130"/>
        <v>582.41666666666663</v>
      </c>
      <c r="CH119" s="77">
        <f t="shared" si="107"/>
        <v>9433</v>
      </c>
      <c r="CI119" s="130">
        <f t="shared" si="131"/>
        <v>393.04166666666669</v>
      </c>
      <c r="CJ119" s="64">
        <v>3903</v>
      </c>
      <c r="CK119" s="56"/>
      <c r="CL119" s="52">
        <v>7.35</v>
      </c>
      <c r="CM119" s="53">
        <v>2418</v>
      </c>
      <c r="CN119" s="134"/>
      <c r="CO119" s="135">
        <v>3623</v>
      </c>
      <c r="CP119" s="53">
        <v>4596</v>
      </c>
      <c r="CQ119" s="52">
        <v>9.85</v>
      </c>
      <c r="CR119" s="52">
        <v>21.2</v>
      </c>
      <c r="CS119" s="53">
        <v>5622</v>
      </c>
      <c r="CT119" s="141">
        <f t="shared" si="176"/>
        <v>0.27247867530704473</v>
      </c>
      <c r="CU119" s="142">
        <f t="shared" si="132"/>
        <v>1.2877273891878043</v>
      </c>
      <c r="CV119" s="142">
        <f t="shared" si="133"/>
        <v>5.9829409662637971</v>
      </c>
      <c r="CW119" s="118">
        <f t="shared" si="134"/>
        <v>0.99715682771063285</v>
      </c>
      <c r="CX119" s="143">
        <f t="shared" si="177"/>
        <v>30070.261296441844</v>
      </c>
      <c r="CY119" s="144">
        <f t="shared" si="178"/>
        <v>0.68615324266847266</v>
      </c>
      <c r="CZ119" s="145">
        <f t="shared" si="179"/>
        <v>26030.157480671482</v>
      </c>
      <c r="DA119" s="146">
        <f t="shared" si="180"/>
        <v>0.78352730528200532</v>
      </c>
      <c r="DB119" s="64">
        <v>3903</v>
      </c>
      <c r="DC119" s="152"/>
      <c r="DD119" s="48">
        <v>7.4</v>
      </c>
      <c r="DE119" s="53">
        <v>2396</v>
      </c>
      <c r="DF119" s="153"/>
      <c r="DG119" s="53">
        <v>3707</v>
      </c>
      <c r="DH119" s="53">
        <v>5322</v>
      </c>
      <c r="DI119" s="52">
        <v>10.3</v>
      </c>
      <c r="DJ119" s="52">
        <v>18</v>
      </c>
      <c r="DK119" s="53">
        <v>6690</v>
      </c>
      <c r="DL119" s="141">
        <f t="shared" si="135"/>
        <v>0.32289712300974976</v>
      </c>
      <c r="DM119" s="142">
        <f t="shared" si="136"/>
        <v>1.2877273891878043</v>
      </c>
      <c r="DN119" s="142">
        <f t="shared" si="137"/>
        <v>5.9829409662637971</v>
      </c>
      <c r="DO119" s="118">
        <f t="shared" si="108"/>
        <v>0.99715682771063285</v>
      </c>
      <c r="DP119" s="143">
        <f t="shared" si="138"/>
        <v>30070.261296441844</v>
      </c>
      <c r="DQ119" s="144">
        <f t="shared" si="139"/>
        <v>0.68900875493534353</v>
      </c>
      <c r="DR119" s="145">
        <f t="shared" si="140"/>
        <v>26030.157480671482</v>
      </c>
      <c r="DS119" s="146">
        <f t="shared" si="141"/>
        <v>0.78549686660698304</v>
      </c>
      <c r="DT119" s="53">
        <v>3903</v>
      </c>
      <c r="DU119" s="74"/>
      <c r="DV119" s="157">
        <v>7.43</v>
      </c>
      <c r="DW119" s="153">
        <v>2552</v>
      </c>
      <c r="DX119" s="53"/>
      <c r="DY119" s="153">
        <v>3626</v>
      </c>
      <c r="DZ119" s="153">
        <v>5804</v>
      </c>
      <c r="EA119" s="152">
        <v>10.9</v>
      </c>
      <c r="EB119" s="128">
        <v>22.6</v>
      </c>
      <c r="EC119" s="53">
        <v>8333</v>
      </c>
      <c r="ED119" s="141">
        <f t="shared" si="170"/>
        <v>0.41437497166988535</v>
      </c>
      <c r="EE119" s="142">
        <f t="shared" si="142"/>
        <v>1.2877273891878043</v>
      </c>
      <c r="EF119" s="142">
        <f t="shared" si="181"/>
        <v>5.9829409662637971</v>
      </c>
      <c r="EG119" s="118">
        <f t="shared" si="109"/>
        <v>0.99715682771063285</v>
      </c>
      <c r="EH119" s="143">
        <f t="shared" si="171"/>
        <v>30070.261296441844</v>
      </c>
      <c r="EI119" s="144">
        <f t="shared" si="172"/>
        <v>0.66876057704298697</v>
      </c>
      <c r="EJ119" s="145">
        <f t="shared" si="173"/>
        <v>26030.157480671482</v>
      </c>
      <c r="EK119" s="146">
        <f t="shared" si="174"/>
        <v>0.77153088630259625</v>
      </c>
      <c r="EL119" s="64">
        <v>3902</v>
      </c>
      <c r="EM119" s="56"/>
      <c r="EN119" s="52">
        <v>7.41</v>
      </c>
      <c r="EO119" s="53">
        <v>2516</v>
      </c>
      <c r="EP119" s="134"/>
      <c r="EQ119" s="135">
        <v>3702</v>
      </c>
      <c r="ER119" s="53">
        <v>6168</v>
      </c>
      <c r="ES119" s="52">
        <v>11.2</v>
      </c>
      <c r="ET119" s="52">
        <v>21.3</v>
      </c>
      <c r="EU119" s="53">
        <v>8292</v>
      </c>
      <c r="EV119" s="141">
        <f t="shared" si="143"/>
        <v>0.40958008612770735</v>
      </c>
      <c r="EW119" s="142">
        <f t="shared" si="144"/>
        <v>1.2880574064582266</v>
      </c>
      <c r="EX119" s="142">
        <f t="shared" si="145"/>
        <v>5.9814080579967559</v>
      </c>
      <c r="EY119" s="118">
        <f t="shared" si="110"/>
        <v>0.99690134299945932</v>
      </c>
      <c r="EZ119" s="143">
        <f t="shared" si="146"/>
        <v>30062.556899491694</v>
      </c>
      <c r="FA119" s="144">
        <f t="shared" si="147"/>
        <v>0.67343323347968465</v>
      </c>
      <c r="FB119" s="145">
        <f t="shared" si="148"/>
        <v>26023.488211524495</v>
      </c>
      <c r="FC119" s="146">
        <f t="shared" si="149"/>
        <v>0.77475380483437783</v>
      </c>
      <c r="FD119" s="64">
        <v>3900</v>
      </c>
      <c r="FE119" s="56"/>
      <c r="FF119" s="52">
        <v>7.41</v>
      </c>
      <c r="FG119" s="53">
        <v>2318</v>
      </c>
      <c r="FH119" s="134"/>
      <c r="FI119" s="135">
        <v>3793</v>
      </c>
      <c r="FJ119" s="53">
        <v>5934</v>
      </c>
      <c r="FK119" s="52">
        <v>11.8</v>
      </c>
      <c r="FL119" s="52">
        <v>27.2</v>
      </c>
      <c r="FM119" s="53">
        <v>6688</v>
      </c>
      <c r="FN119" s="141">
        <f t="shared" si="150"/>
        <v>0.31837085360437789</v>
      </c>
      <c r="FO119" s="142">
        <f t="shared" si="151"/>
        <v>1.2887179487179488</v>
      </c>
      <c r="FP119" s="142">
        <f t="shared" si="152"/>
        <v>5.9783422414626717</v>
      </c>
      <c r="FQ119" s="118">
        <f t="shared" si="111"/>
        <v>0.99639037357711191</v>
      </c>
      <c r="FR119" s="143">
        <f t="shared" si="153"/>
        <v>30047.14810559139</v>
      </c>
      <c r="FS119" s="144">
        <f t="shared" si="154"/>
        <v>0.69913284388152186</v>
      </c>
      <c r="FT119" s="145">
        <f t="shared" si="155"/>
        <v>26010.149673230531</v>
      </c>
      <c r="FU119" s="146">
        <f t="shared" si="156"/>
        <v>0.79247985675917643</v>
      </c>
      <c r="FV119" s="64">
        <v>3900</v>
      </c>
      <c r="FW119" s="73"/>
      <c r="FX119" s="52">
        <v>7.45</v>
      </c>
      <c r="FY119" s="53">
        <v>2315</v>
      </c>
      <c r="FZ119" s="134"/>
      <c r="GA119" s="135">
        <v>3767</v>
      </c>
      <c r="GB119" s="53">
        <v>6786</v>
      </c>
      <c r="GC119" s="52">
        <v>10.6</v>
      </c>
      <c r="GD119" s="52">
        <v>23.6</v>
      </c>
      <c r="GE119" s="53">
        <v>6133</v>
      </c>
      <c r="GF119" s="141">
        <f t="shared" si="157"/>
        <v>0.2917885093841262</v>
      </c>
      <c r="GG119" s="142">
        <f t="shared" si="158"/>
        <v>1.2887179487179488</v>
      </c>
      <c r="GH119" s="142">
        <f t="shared" si="159"/>
        <v>5.9783422414626717</v>
      </c>
      <c r="GI119" s="118">
        <f t="shared" si="112"/>
        <v>0.99639037357711191</v>
      </c>
      <c r="GJ119" s="143">
        <f t="shared" si="160"/>
        <v>30047.14810559139</v>
      </c>
      <c r="GK119" s="144">
        <f t="shared" si="161"/>
        <v>0.6995222319179133</v>
      </c>
      <c r="GL119" s="145">
        <f t="shared" si="162"/>
        <v>26010.149673230531</v>
      </c>
      <c r="GM119" s="146">
        <f t="shared" si="163"/>
        <v>0.79274843330349154</v>
      </c>
      <c r="GN119" s="166">
        <v>2569</v>
      </c>
      <c r="GO119" s="97">
        <f t="shared" si="113"/>
        <v>2419.1888428516509</v>
      </c>
      <c r="GP119" s="53"/>
      <c r="GQ119" s="53"/>
      <c r="GR119" s="102">
        <f t="shared" si="114"/>
        <v>1</v>
      </c>
      <c r="GS119" s="53"/>
      <c r="GT119" s="102">
        <f t="shared" si="115"/>
        <v>1</v>
      </c>
      <c r="GU119" s="53"/>
      <c r="GV119" s="102"/>
      <c r="GW119" s="170"/>
      <c r="GX119" s="102"/>
      <c r="GY119" s="170"/>
      <c r="GZ119" s="102"/>
      <c r="HA119" s="102"/>
      <c r="HB119" s="102"/>
      <c r="HC119" s="102"/>
      <c r="HD119" s="102"/>
      <c r="HE119" s="177"/>
      <c r="HF119" s="178"/>
      <c r="HG119" s="102"/>
      <c r="HH119" s="177"/>
      <c r="HI119" s="64">
        <v>3414</v>
      </c>
      <c r="HJ119" s="53">
        <v>3916</v>
      </c>
      <c r="HK119" s="53">
        <v>3484</v>
      </c>
      <c r="HL119" s="77">
        <f t="shared" si="167"/>
        <v>0</v>
      </c>
      <c r="HM119" s="77">
        <f t="shared" si="164"/>
        <v>0</v>
      </c>
      <c r="HN119" s="52"/>
      <c r="HO119" s="183"/>
      <c r="HP119" s="53">
        <v>2352</v>
      </c>
      <c r="HQ119" s="186"/>
      <c r="HR119" s="186"/>
      <c r="HS119" s="186"/>
      <c r="HT119" s="53">
        <v>4002</v>
      </c>
      <c r="HU119" s="153">
        <v>3978</v>
      </c>
      <c r="HV119" s="186"/>
      <c r="HW119" s="186"/>
      <c r="HX119" s="186"/>
      <c r="HY119" s="186"/>
      <c r="HZ119" s="189">
        <v>99</v>
      </c>
      <c r="IA119" s="128"/>
      <c r="IB119" s="190">
        <v>214</v>
      </c>
      <c r="IC119" s="191"/>
      <c r="ID119" s="191">
        <v>932</v>
      </c>
      <c r="IE119" s="192">
        <v>2.56</v>
      </c>
      <c r="IF119" s="192">
        <v>0.53</v>
      </c>
      <c r="IG119" s="192">
        <v>0.68</v>
      </c>
      <c r="IH119" s="97">
        <f t="shared" si="165"/>
        <v>35909.482000000004</v>
      </c>
      <c r="II119" s="97">
        <f t="shared" si="168"/>
        <v>2569.0000000000005</v>
      </c>
      <c r="IJ119" s="202">
        <f t="shared" si="169"/>
        <v>1.4308198597796538</v>
      </c>
      <c r="IK119" s="202">
        <f t="shared" si="175"/>
        <v>1.7954741000000003</v>
      </c>
      <c r="IL119" s="202">
        <f t="shared" si="116"/>
        <v>0.58845577211394307</v>
      </c>
      <c r="IM119" s="203"/>
      <c r="IN119" s="204">
        <f t="shared" si="117"/>
        <v>0.91669910471000393</v>
      </c>
      <c r="IO119" s="186"/>
      <c r="IP119" s="186"/>
      <c r="IQ119" s="153">
        <v>943</v>
      </c>
      <c r="IR119" s="153"/>
      <c r="IS119" s="128"/>
      <c r="IT119" s="128"/>
      <c r="IU119" s="128"/>
      <c r="IV119" s="128"/>
      <c r="IW119" s="189">
        <v>0.22</v>
      </c>
      <c r="IX119" s="189"/>
      <c r="IY119" s="48">
        <v>8.43</v>
      </c>
      <c r="IZ119" s="52">
        <v>143</v>
      </c>
      <c r="JA119" s="128">
        <v>2.25</v>
      </c>
      <c r="JB119" s="128">
        <v>0.28999999999999998</v>
      </c>
      <c r="JC119" s="128">
        <v>176</v>
      </c>
      <c r="JD119" s="97">
        <f t="shared" si="118"/>
        <v>2991.2919999999999</v>
      </c>
      <c r="JE119" s="210">
        <f t="shared" si="184"/>
        <v>0.80125912147660605</v>
      </c>
      <c r="JF119" s="210">
        <f t="shared" si="120"/>
        <v>0.26707964285714286</v>
      </c>
      <c r="JG119" s="210">
        <f t="shared" si="121"/>
        <v>7.5291622481442194E-2</v>
      </c>
      <c r="JH119" s="203"/>
      <c r="JI119" s="203">
        <f t="shared" si="122"/>
        <v>0.33177570093457942</v>
      </c>
      <c r="JJ119" s="212">
        <f t="shared" si="166"/>
        <v>2.469151880188833</v>
      </c>
      <c r="JK119" s="203">
        <f t="shared" si="123"/>
        <v>0.98719785138764549</v>
      </c>
      <c r="JL119" s="53">
        <v>15146</v>
      </c>
      <c r="JM119" s="213">
        <v>8.33</v>
      </c>
      <c r="JN119" s="214">
        <v>36</v>
      </c>
      <c r="JO119" s="213">
        <v>0.32</v>
      </c>
      <c r="JP119" s="213">
        <v>3.41</v>
      </c>
      <c r="JQ119" s="213">
        <v>0.61</v>
      </c>
      <c r="JR119" s="214">
        <v>156</v>
      </c>
      <c r="JS119" s="213">
        <v>0.49</v>
      </c>
      <c r="JT119" s="222"/>
    </row>
    <row r="120" spans="1:280" s="25" customFormat="1" ht="15" customHeight="1">
      <c r="A120" s="50">
        <v>43537</v>
      </c>
      <c r="B120" s="51">
        <v>240</v>
      </c>
      <c r="C120" s="52">
        <v>240</v>
      </c>
      <c r="D120" s="53">
        <v>39090</v>
      </c>
      <c r="E120" s="48">
        <v>4.84</v>
      </c>
      <c r="F120" s="53">
        <v>753</v>
      </c>
      <c r="G120" s="52">
        <v>18</v>
      </c>
      <c r="H120" s="52">
        <v>23.1</v>
      </c>
      <c r="I120" s="61">
        <v>29.6</v>
      </c>
      <c r="J120" s="64"/>
      <c r="K120" s="53">
        <v>1739</v>
      </c>
      <c r="L120" s="48">
        <v>5.04</v>
      </c>
      <c r="M120" s="53">
        <v>10777</v>
      </c>
      <c r="N120" s="53">
        <v>3225</v>
      </c>
      <c r="O120" s="65">
        <v>9.86</v>
      </c>
      <c r="P120" s="65">
        <v>13.6</v>
      </c>
      <c r="Q120" s="74">
        <v>88.9</v>
      </c>
      <c r="R120" s="70">
        <v>32.9</v>
      </c>
      <c r="S120" s="64">
        <v>8034</v>
      </c>
      <c r="T120" s="53">
        <v>6949</v>
      </c>
      <c r="U120" s="52">
        <v>2.82</v>
      </c>
      <c r="V120" s="52"/>
      <c r="W120" s="52">
        <v>11.9</v>
      </c>
      <c r="X120" s="52">
        <v>9.3699999999999992</v>
      </c>
      <c r="Y120" s="53">
        <v>0</v>
      </c>
      <c r="Z120" s="53">
        <v>23442</v>
      </c>
      <c r="AA120" s="52">
        <v>2.85</v>
      </c>
      <c r="AB120" s="52"/>
      <c r="AC120" s="77">
        <f t="shared" si="124"/>
        <v>8034</v>
      </c>
      <c r="AD120" s="52"/>
      <c r="AE120" s="52"/>
      <c r="AF120" s="52"/>
      <c r="AG120" s="52"/>
      <c r="AH120" s="61"/>
      <c r="AI120" s="79"/>
      <c r="AJ120" s="52"/>
      <c r="AK120" s="52"/>
      <c r="AL120" s="48">
        <v>8.9700000000000006</v>
      </c>
      <c r="AM120" s="53">
        <v>132381</v>
      </c>
      <c r="AN120" s="52">
        <v>3.37</v>
      </c>
      <c r="AO120" s="52">
        <v>0.51</v>
      </c>
      <c r="AP120" s="53">
        <v>1933</v>
      </c>
      <c r="AQ120" s="83"/>
      <c r="AR120" s="86">
        <f t="shared" si="125"/>
        <v>13962</v>
      </c>
      <c r="AS120" s="53"/>
      <c r="AT120" s="87">
        <v>13962</v>
      </c>
      <c r="AU120" s="53">
        <f t="shared" si="182"/>
        <v>13962</v>
      </c>
      <c r="AV120" s="53">
        <v>0</v>
      </c>
      <c r="AW120" s="53">
        <v>0</v>
      </c>
      <c r="AX120" s="53">
        <v>0</v>
      </c>
      <c r="AY120" s="95">
        <v>0</v>
      </c>
      <c r="AZ120" s="96">
        <v>4.93</v>
      </c>
      <c r="BA120" s="53">
        <v>4478</v>
      </c>
      <c r="BB120" s="52">
        <v>62</v>
      </c>
      <c r="BC120" s="53">
        <v>11677</v>
      </c>
      <c r="BD120" s="97">
        <f t="shared" si="94"/>
        <v>8545.4635999999991</v>
      </c>
      <c r="BE120" s="102">
        <f t="shared" si="95"/>
        <v>0.73182012503211435</v>
      </c>
      <c r="BF120" s="53">
        <v>5258</v>
      </c>
      <c r="BG120" s="97">
        <f t="shared" si="96"/>
        <v>5610.2860000000001</v>
      </c>
      <c r="BH120" s="102">
        <f t="shared" si="97"/>
        <v>0.48045611030230367</v>
      </c>
      <c r="BI120" s="53">
        <v>419</v>
      </c>
      <c r="BJ120" s="97">
        <f t="shared" si="98"/>
        <v>824.173</v>
      </c>
      <c r="BK120" s="102">
        <f t="shared" si="99"/>
        <v>7.0580885501413032E-2</v>
      </c>
      <c r="BL120" s="103">
        <v>571</v>
      </c>
      <c r="BM120" s="97">
        <f t="shared" si="100"/>
        <v>825.09500000000003</v>
      </c>
      <c r="BN120" s="102">
        <f t="shared" si="101"/>
        <v>7.0659844138049155E-2</v>
      </c>
      <c r="BO120" s="53">
        <v>614</v>
      </c>
      <c r="BP120" s="97">
        <f t="shared" si="102"/>
        <v>1263.6119999999999</v>
      </c>
      <c r="BQ120" s="102">
        <f t="shared" si="103"/>
        <v>0.10821375353258542</v>
      </c>
      <c r="BR120" s="53">
        <v>13.4</v>
      </c>
      <c r="BS120" s="105">
        <f t="shared" si="104"/>
        <v>22.297599999999999</v>
      </c>
      <c r="BT120" s="102">
        <f t="shared" si="105"/>
        <v>1.1475550226941853E-3</v>
      </c>
      <c r="BU120" s="52">
        <v>6.87</v>
      </c>
      <c r="BV120" s="48">
        <v>8.14</v>
      </c>
      <c r="BW120" s="61">
        <v>146</v>
      </c>
      <c r="BX120" s="117">
        <f t="shared" si="126"/>
        <v>163034.274</v>
      </c>
      <c r="BY120" s="118">
        <f t="shared" si="127"/>
        <v>1.0868951600000001</v>
      </c>
      <c r="BZ120" s="120">
        <v>42.7</v>
      </c>
      <c r="CA120" s="51"/>
      <c r="CB120" s="52">
        <v>5.98</v>
      </c>
      <c r="CC120" s="129">
        <v>7869</v>
      </c>
      <c r="CD120" s="77">
        <f t="shared" si="128"/>
        <v>7816.7101120765647</v>
      </c>
      <c r="CE120" s="77">
        <f t="shared" si="106"/>
        <v>23823</v>
      </c>
      <c r="CF120" s="77">
        <f t="shared" si="129"/>
        <v>13962</v>
      </c>
      <c r="CG120" s="77">
        <f t="shared" si="130"/>
        <v>581.75</v>
      </c>
      <c r="CH120" s="77">
        <f t="shared" si="107"/>
        <v>9861</v>
      </c>
      <c r="CI120" s="130">
        <f t="shared" si="131"/>
        <v>410.875</v>
      </c>
      <c r="CJ120" s="64">
        <v>3977</v>
      </c>
      <c r="CK120" s="56"/>
      <c r="CL120" s="52">
        <v>7.25</v>
      </c>
      <c r="CM120" s="53">
        <v>2688</v>
      </c>
      <c r="CN120" s="134"/>
      <c r="CO120" s="135">
        <v>3574</v>
      </c>
      <c r="CP120" s="53">
        <v>5398</v>
      </c>
      <c r="CQ120" s="52">
        <v>6.34</v>
      </c>
      <c r="CR120" s="52">
        <v>16.399999999999999</v>
      </c>
      <c r="CS120" s="53">
        <v>5621</v>
      </c>
      <c r="CT120" s="141">
        <f t="shared" si="176"/>
        <v>0.27558136186060728</v>
      </c>
      <c r="CU120" s="142">
        <f t="shared" si="132"/>
        <v>1.2637666582851395</v>
      </c>
      <c r="CV120" s="142">
        <f t="shared" si="133"/>
        <v>6.1852479338894746</v>
      </c>
      <c r="CW120" s="118">
        <f t="shared" si="134"/>
        <v>1.0308746556482458</v>
      </c>
      <c r="CX120" s="143">
        <f t="shared" si="177"/>
        <v>31087.056115728497</v>
      </c>
      <c r="CY120" s="144">
        <f t="shared" si="178"/>
        <v>0.65612131427937603</v>
      </c>
      <c r="CZ120" s="145">
        <f t="shared" si="179"/>
        <v>27216.862179322503</v>
      </c>
      <c r="DA120" s="146">
        <f t="shared" si="180"/>
        <v>0.7698038879849276</v>
      </c>
      <c r="DB120" s="64">
        <v>3975</v>
      </c>
      <c r="DC120" s="152"/>
      <c r="DD120" s="48">
        <v>7.23</v>
      </c>
      <c r="DE120" s="53">
        <v>2606</v>
      </c>
      <c r="DF120" s="153"/>
      <c r="DG120" s="53">
        <v>3632</v>
      </c>
      <c r="DH120" s="53">
        <v>5024</v>
      </c>
      <c r="DI120" s="52">
        <v>5.96</v>
      </c>
      <c r="DJ120" s="52">
        <v>16.7</v>
      </c>
      <c r="DK120" s="53">
        <v>6998</v>
      </c>
      <c r="DL120" s="141">
        <f t="shared" si="135"/>
        <v>0.33786242312230547</v>
      </c>
      <c r="DM120" s="142">
        <f t="shared" si="136"/>
        <v>1.2644025157232703</v>
      </c>
      <c r="DN120" s="142">
        <f t="shared" si="137"/>
        <v>6.1821374244935026</v>
      </c>
      <c r="DO120" s="118">
        <f t="shared" si="108"/>
        <v>1.0303562374155837</v>
      </c>
      <c r="DP120" s="143">
        <f t="shared" si="138"/>
        <v>31071.422695504345</v>
      </c>
      <c r="DQ120" s="144">
        <f t="shared" si="139"/>
        <v>0.66661166109079395</v>
      </c>
      <c r="DR120" s="145">
        <f t="shared" si="140"/>
        <v>27203.175047223278</v>
      </c>
      <c r="DS120" s="146">
        <f t="shared" si="141"/>
        <v>0.77682623961633979</v>
      </c>
      <c r="DT120" s="53">
        <v>3975</v>
      </c>
      <c r="DU120" s="74"/>
      <c r="DV120" s="157">
        <v>7.33</v>
      </c>
      <c r="DW120" s="153">
        <v>2671</v>
      </c>
      <c r="DX120" s="53"/>
      <c r="DY120" s="153">
        <v>3567</v>
      </c>
      <c r="DZ120" s="153">
        <v>5682</v>
      </c>
      <c r="EA120" s="152">
        <v>5.22</v>
      </c>
      <c r="EB120" s="128">
        <v>16</v>
      </c>
      <c r="EC120" s="53">
        <v>8377</v>
      </c>
      <c r="ED120" s="141">
        <f t="shared" si="170"/>
        <v>0.40954918519444988</v>
      </c>
      <c r="EE120" s="142">
        <f t="shared" si="142"/>
        <v>1.2644025157232703</v>
      </c>
      <c r="EF120" s="142">
        <f t="shared" si="181"/>
        <v>6.1821374244935026</v>
      </c>
      <c r="EG120" s="118">
        <f t="shared" si="109"/>
        <v>1.0303562374155837</v>
      </c>
      <c r="EH120" s="143">
        <f t="shared" si="171"/>
        <v>31071.422695504345</v>
      </c>
      <c r="EI120" s="144">
        <f t="shared" si="172"/>
        <v>0.65829614227686517</v>
      </c>
      <c r="EJ120" s="145">
        <f t="shared" si="173"/>
        <v>27203.175047223278</v>
      </c>
      <c r="EK120" s="146">
        <f t="shared" si="174"/>
        <v>0.77125974137192777</v>
      </c>
      <c r="EL120" s="64">
        <v>3974</v>
      </c>
      <c r="EM120" s="56"/>
      <c r="EN120" s="52">
        <v>7.29</v>
      </c>
      <c r="EO120" s="53">
        <v>2686</v>
      </c>
      <c r="EP120" s="134"/>
      <c r="EQ120" s="135">
        <v>3576</v>
      </c>
      <c r="ER120" s="53">
        <v>5688</v>
      </c>
      <c r="ES120" s="52">
        <v>5.41</v>
      </c>
      <c r="ET120" s="52">
        <v>16.100000000000001</v>
      </c>
      <c r="EU120" s="53">
        <v>8335</v>
      </c>
      <c r="EV120" s="141">
        <f t="shared" si="143"/>
        <v>0.40879000052926878</v>
      </c>
      <c r="EW120" s="142">
        <f t="shared" si="144"/>
        <v>1.2647206844489181</v>
      </c>
      <c r="EX120" s="142">
        <f t="shared" si="145"/>
        <v>6.1805821697955166</v>
      </c>
      <c r="EY120" s="118">
        <f t="shared" si="110"/>
        <v>1.0300970282992528</v>
      </c>
      <c r="EZ120" s="143">
        <f t="shared" si="146"/>
        <v>31063.605985392267</v>
      </c>
      <c r="FA120" s="144">
        <f t="shared" si="147"/>
        <v>0.65637717639672766</v>
      </c>
      <c r="FB120" s="145">
        <f t="shared" si="148"/>
        <v>27196.331481173656</v>
      </c>
      <c r="FC120" s="146">
        <f t="shared" si="149"/>
        <v>0.76997516485398654</v>
      </c>
      <c r="FD120" s="64">
        <v>3961</v>
      </c>
      <c r="FE120" s="56"/>
      <c r="FF120" s="52">
        <v>7.3</v>
      </c>
      <c r="FG120" s="53">
        <v>2484</v>
      </c>
      <c r="FH120" s="134"/>
      <c r="FI120" s="135">
        <v>3627</v>
      </c>
      <c r="FJ120" s="53">
        <v>6308</v>
      </c>
      <c r="FK120" s="52">
        <v>6.48</v>
      </c>
      <c r="FL120" s="52">
        <v>16.8</v>
      </c>
      <c r="FM120" s="53">
        <v>6904</v>
      </c>
      <c r="FN120" s="141">
        <f t="shared" si="150"/>
        <v>0.3268496049388262</v>
      </c>
      <c r="FO120" s="142">
        <f t="shared" si="151"/>
        <v>1.2688714970966928</v>
      </c>
      <c r="FP120" s="142">
        <f t="shared" si="152"/>
        <v>6.160363858721702</v>
      </c>
      <c r="FQ120" s="118">
        <f t="shared" si="111"/>
        <v>1.0267273097869503</v>
      </c>
      <c r="FR120" s="143">
        <f t="shared" si="153"/>
        <v>30961.988753935275</v>
      </c>
      <c r="FS120" s="144">
        <f t="shared" si="154"/>
        <v>0.68221925024924479</v>
      </c>
      <c r="FT120" s="145">
        <f t="shared" si="155"/>
        <v>27107.365122528648</v>
      </c>
      <c r="FU120" s="146">
        <f t="shared" si="156"/>
        <v>0.78727412862892865</v>
      </c>
      <c r="FV120" s="64">
        <v>3961</v>
      </c>
      <c r="FW120" s="73"/>
      <c r="FX120" s="52">
        <v>7.25</v>
      </c>
      <c r="FY120" s="53">
        <v>2700</v>
      </c>
      <c r="FZ120" s="134"/>
      <c r="GA120" s="135">
        <v>3632</v>
      </c>
      <c r="GB120" s="53">
        <v>5190</v>
      </c>
      <c r="GC120" s="52">
        <v>6.81</v>
      </c>
      <c r="GD120" s="52">
        <v>17.2</v>
      </c>
      <c r="GE120" s="53">
        <v>6207</v>
      </c>
      <c r="GF120" s="141">
        <f t="shared" si="157"/>
        <v>0.30625704677912557</v>
      </c>
      <c r="GG120" s="142">
        <f t="shared" si="158"/>
        <v>1.2688714970966928</v>
      </c>
      <c r="GH120" s="142">
        <f t="shared" si="159"/>
        <v>6.160363858721702</v>
      </c>
      <c r="GI120" s="118">
        <f t="shared" si="112"/>
        <v>1.0267273097869503</v>
      </c>
      <c r="GJ120" s="143">
        <f t="shared" si="160"/>
        <v>30961.988753935275</v>
      </c>
      <c r="GK120" s="144">
        <f t="shared" si="161"/>
        <v>0.65458614157526607</v>
      </c>
      <c r="GL120" s="145">
        <f t="shared" si="162"/>
        <v>27107.365122528648</v>
      </c>
      <c r="GM120" s="146">
        <f t="shared" si="163"/>
        <v>0.76877622677057467</v>
      </c>
      <c r="GN120" s="166">
        <v>2351</v>
      </c>
      <c r="GO120" s="97">
        <f t="shared" si="113"/>
        <v>2639.2242370818117</v>
      </c>
      <c r="GP120" s="53"/>
      <c r="GQ120" s="53"/>
      <c r="GR120" s="102">
        <f t="shared" si="114"/>
        <v>1</v>
      </c>
      <c r="GS120" s="53"/>
      <c r="GT120" s="102">
        <f t="shared" si="115"/>
        <v>1</v>
      </c>
      <c r="GU120" s="53"/>
      <c r="GV120" s="102"/>
      <c r="GW120" s="170"/>
      <c r="GX120" s="102"/>
      <c r="GY120" s="170"/>
      <c r="GZ120" s="102"/>
      <c r="HA120" s="102"/>
      <c r="HB120" s="102"/>
      <c r="HC120" s="102"/>
      <c r="HD120" s="102"/>
      <c r="HE120" s="177"/>
      <c r="HF120" s="178"/>
      <c r="HG120" s="102"/>
      <c r="HH120" s="177"/>
      <c r="HI120" s="64">
        <v>6202</v>
      </c>
      <c r="HJ120" s="53">
        <v>6148</v>
      </c>
      <c r="HK120" s="53">
        <v>4358</v>
      </c>
      <c r="HL120" s="77">
        <f t="shared" si="167"/>
        <v>240</v>
      </c>
      <c r="HM120" s="77">
        <f t="shared" si="164"/>
        <v>9381.6</v>
      </c>
      <c r="HN120" s="52"/>
      <c r="HO120" s="183"/>
      <c r="HP120" s="53">
        <v>3091</v>
      </c>
      <c r="HQ120" s="186"/>
      <c r="HR120" s="186"/>
      <c r="HS120" s="186"/>
      <c r="HT120" s="53">
        <v>4168</v>
      </c>
      <c r="HU120" s="153">
        <v>4188</v>
      </c>
      <c r="HV120" s="186"/>
      <c r="HW120" s="186"/>
      <c r="HX120" s="186"/>
      <c r="HY120" s="186"/>
      <c r="HZ120" s="189"/>
      <c r="IA120" s="128">
        <v>92</v>
      </c>
      <c r="IB120" s="190">
        <v>237</v>
      </c>
      <c r="IC120" s="191"/>
      <c r="ID120" s="191"/>
      <c r="IE120" s="192"/>
      <c r="IF120" s="192"/>
      <c r="IG120" s="192"/>
      <c r="IH120" s="97">
        <f t="shared" si="165"/>
        <v>33566.501999999993</v>
      </c>
      <c r="II120" s="97">
        <f t="shared" si="168"/>
        <v>2973.8334025758199</v>
      </c>
      <c r="IJ120" s="202">
        <f t="shared" si="169"/>
        <v>1.4082523588227009</v>
      </c>
      <c r="IK120" s="202">
        <f t="shared" si="175"/>
        <v>2.1117190991690902</v>
      </c>
      <c r="IL120" s="202">
        <f t="shared" si="116"/>
        <v>0.51866040545731695</v>
      </c>
      <c r="IM120" s="203"/>
      <c r="IN120" s="204">
        <f t="shared" si="117"/>
        <v>0.89919183326244156</v>
      </c>
      <c r="IO120" s="186"/>
      <c r="IP120" s="186"/>
      <c r="IQ120" s="153">
        <v>1408</v>
      </c>
      <c r="IR120" s="153"/>
      <c r="IS120" s="128"/>
      <c r="IT120" s="128"/>
      <c r="IU120" s="128"/>
      <c r="IV120" s="128"/>
      <c r="IW120" s="189"/>
      <c r="IX120" s="189">
        <v>0.21</v>
      </c>
      <c r="IY120" s="48"/>
      <c r="IZ120" s="52">
        <v>145</v>
      </c>
      <c r="JA120" s="128"/>
      <c r="JB120" s="128"/>
      <c r="JC120" s="128"/>
      <c r="JD120" s="97">
        <f t="shared" si="118"/>
        <v>3308.9940000000001</v>
      </c>
      <c r="JE120" s="210">
        <f t="shared" si="184"/>
        <v>0.80217733849018769</v>
      </c>
      <c r="JF120" s="210">
        <f t="shared" si="120"/>
        <v>0.29544589285714284</v>
      </c>
      <c r="JG120" s="210">
        <f t="shared" si="121"/>
        <v>6.5340909090909102E-2</v>
      </c>
      <c r="JH120" s="203"/>
      <c r="JI120" s="203">
        <f t="shared" si="122"/>
        <v>0.38818565400843885</v>
      </c>
      <c r="JJ120" s="212">
        <f t="shared" si="166"/>
        <v>2.469151880188833</v>
      </c>
      <c r="JK120" s="203">
        <f t="shared" si="123"/>
        <v>0.98758242699323451</v>
      </c>
      <c r="JL120" s="53">
        <v>15301</v>
      </c>
      <c r="JM120" s="213">
        <v>8.17</v>
      </c>
      <c r="JN120" s="214">
        <v>88</v>
      </c>
      <c r="JO120" s="213">
        <v>0.56000000000000005</v>
      </c>
      <c r="JP120" s="213">
        <v>2.72</v>
      </c>
      <c r="JQ120" s="213">
        <v>0.45</v>
      </c>
      <c r="JR120" s="214">
        <v>218</v>
      </c>
      <c r="JS120" s="213">
        <v>0.19</v>
      </c>
      <c r="JT120" s="222"/>
    </row>
    <row r="121" spans="1:280" s="25" customFormat="1" ht="15" customHeight="1">
      <c r="A121" s="50">
        <v>43538</v>
      </c>
      <c r="B121" s="51">
        <v>0</v>
      </c>
      <c r="C121" s="52">
        <v>0</v>
      </c>
      <c r="D121" s="53">
        <v>38296</v>
      </c>
      <c r="E121" s="48" t="s">
        <v>127</v>
      </c>
      <c r="F121" s="53" t="s">
        <v>127</v>
      </c>
      <c r="G121" s="52" t="s">
        <v>127</v>
      </c>
      <c r="H121" s="52" t="s">
        <v>127</v>
      </c>
      <c r="I121" s="61">
        <v>29.5</v>
      </c>
      <c r="J121" s="64"/>
      <c r="K121" s="53">
        <v>1477</v>
      </c>
      <c r="L121" s="48">
        <v>5.05</v>
      </c>
      <c r="M121" s="53">
        <v>11015</v>
      </c>
      <c r="N121" s="53">
        <v>3495</v>
      </c>
      <c r="O121" s="65">
        <v>11</v>
      </c>
      <c r="P121" s="65">
        <v>14.2</v>
      </c>
      <c r="Q121" s="74">
        <v>67.5</v>
      </c>
      <c r="R121" s="70">
        <v>35.6</v>
      </c>
      <c r="S121" s="64">
        <v>7964</v>
      </c>
      <c r="T121" s="53">
        <v>6708</v>
      </c>
      <c r="U121" s="52">
        <v>3.03</v>
      </c>
      <c r="V121" s="52">
        <v>28.5</v>
      </c>
      <c r="W121" s="52">
        <v>11.3</v>
      </c>
      <c r="X121" s="52">
        <v>10.3</v>
      </c>
      <c r="Y121" s="53">
        <v>2478</v>
      </c>
      <c r="Z121" s="53">
        <v>31872</v>
      </c>
      <c r="AA121" s="52">
        <v>2.4300000000000002</v>
      </c>
      <c r="AB121" s="52"/>
      <c r="AC121" s="77">
        <f t="shared" si="124"/>
        <v>10442</v>
      </c>
      <c r="AD121" s="52"/>
      <c r="AE121" s="52"/>
      <c r="AF121" s="52"/>
      <c r="AG121" s="52"/>
      <c r="AH121" s="61"/>
      <c r="AI121" s="79"/>
      <c r="AJ121" s="52"/>
      <c r="AK121" s="52"/>
      <c r="AL121" s="48">
        <v>9.0299999999999994</v>
      </c>
      <c r="AM121" s="53">
        <v>126980</v>
      </c>
      <c r="AN121" s="52">
        <v>2.33</v>
      </c>
      <c r="AO121" s="52">
        <v>0.46</v>
      </c>
      <c r="AP121" s="53">
        <v>2034</v>
      </c>
      <c r="AQ121" s="83"/>
      <c r="AR121" s="86">
        <f t="shared" si="125"/>
        <v>13901</v>
      </c>
      <c r="AS121" s="53"/>
      <c r="AT121" s="87">
        <v>13901</v>
      </c>
      <c r="AU121" s="53">
        <f t="shared" si="182"/>
        <v>13901</v>
      </c>
      <c r="AV121" s="53">
        <v>0</v>
      </c>
      <c r="AW121" s="53">
        <v>0</v>
      </c>
      <c r="AX121" s="53">
        <v>0</v>
      </c>
      <c r="AY121" s="95">
        <v>0</v>
      </c>
      <c r="AZ121" s="96">
        <v>4.93</v>
      </c>
      <c r="BA121" s="53">
        <v>4478</v>
      </c>
      <c r="BB121" s="52">
        <v>62</v>
      </c>
      <c r="BC121" s="53">
        <v>11399</v>
      </c>
      <c r="BD121" s="97">
        <f t="shared" si="94"/>
        <v>8848.1341999999986</v>
      </c>
      <c r="BE121" s="102">
        <f t="shared" si="95"/>
        <v>0.77622021229932436</v>
      </c>
      <c r="BF121" s="53">
        <v>5162</v>
      </c>
      <c r="BG121" s="97">
        <f t="shared" si="96"/>
        <v>5507.8539999999994</v>
      </c>
      <c r="BH121" s="102">
        <f t="shared" si="97"/>
        <v>0.48318747258531447</v>
      </c>
      <c r="BI121" s="53">
        <v>440</v>
      </c>
      <c r="BJ121" s="97">
        <f t="shared" si="98"/>
        <v>865.48</v>
      </c>
      <c r="BK121" s="102">
        <f t="shared" si="99"/>
        <v>7.5925958417405043E-2</v>
      </c>
      <c r="BL121" s="103">
        <v>685</v>
      </c>
      <c r="BM121" s="97">
        <f t="shared" si="100"/>
        <v>989.82500000000005</v>
      </c>
      <c r="BN121" s="102">
        <f t="shared" si="101"/>
        <v>8.6834371436090893E-2</v>
      </c>
      <c r="BO121" s="53">
        <v>710</v>
      </c>
      <c r="BP121" s="97">
        <f t="shared" si="102"/>
        <v>1461.1799999999998</v>
      </c>
      <c r="BQ121" s="102">
        <f t="shared" si="103"/>
        <v>0.12818492850250021</v>
      </c>
      <c r="BR121" s="53">
        <v>14.3</v>
      </c>
      <c r="BS121" s="105">
        <f t="shared" si="104"/>
        <v>23.795200000000001</v>
      </c>
      <c r="BT121" s="102">
        <f t="shared" si="105"/>
        <v>1.2544960084217914E-3</v>
      </c>
      <c r="BU121" s="52">
        <v>7.53</v>
      </c>
      <c r="BV121" s="48">
        <v>8.24</v>
      </c>
      <c r="BW121" s="61">
        <v>141</v>
      </c>
      <c r="BX121" s="117">
        <f t="shared" si="126"/>
        <v>158457.49900000001</v>
      </c>
      <c r="BY121" s="118">
        <f t="shared" si="127"/>
        <v>1.0563833266666667</v>
      </c>
      <c r="BZ121" s="120">
        <v>43.2</v>
      </c>
      <c r="CA121" s="51"/>
      <c r="CB121" s="52">
        <v>6.09</v>
      </c>
      <c r="CC121" s="129">
        <v>4993</v>
      </c>
      <c r="CD121" s="77">
        <f t="shared" si="128"/>
        <v>7858.8841003474872</v>
      </c>
      <c r="CE121" s="77">
        <f t="shared" si="106"/>
        <v>23598</v>
      </c>
      <c r="CF121" s="77">
        <f t="shared" si="129"/>
        <v>13901</v>
      </c>
      <c r="CG121" s="77">
        <f t="shared" si="130"/>
        <v>579.20833333333337</v>
      </c>
      <c r="CH121" s="77">
        <f t="shared" si="107"/>
        <v>9697</v>
      </c>
      <c r="CI121" s="130">
        <f t="shared" si="131"/>
        <v>404.04166666666669</v>
      </c>
      <c r="CJ121" s="64">
        <v>3928</v>
      </c>
      <c r="CK121" s="56"/>
      <c r="CL121" s="52">
        <v>7.59</v>
      </c>
      <c r="CM121" s="53">
        <v>2679</v>
      </c>
      <c r="CN121" s="134"/>
      <c r="CO121" s="135">
        <v>3581</v>
      </c>
      <c r="CP121" s="53">
        <v>5186</v>
      </c>
      <c r="CQ121" s="52">
        <v>9.91</v>
      </c>
      <c r="CR121" s="52">
        <v>34.1</v>
      </c>
      <c r="CS121" s="53">
        <v>5723</v>
      </c>
      <c r="CT121" s="141">
        <f t="shared" si="176"/>
        <v>0.28127570653245437</v>
      </c>
      <c r="CU121" s="142">
        <f t="shared" si="132"/>
        <v>1.2795315682281059</v>
      </c>
      <c r="CV121" s="142">
        <f t="shared" si="133"/>
        <v>6.1420009443225085</v>
      </c>
      <c r="CW121" s="118">
        <f t="shared" si="134"/>
        <v>1.0236668240537514</v>
      </c>
      <c r="CX121" s="143">
        <f t="shared" si="177"/>
        <v>30869.696746164929</v>
      </c>
      <c r="CY121" s="144">
        <f t="shared" si="178"/>
        <v>0.65911190879102732</v>
      </c>
      <c r="CZ121" s="145">
        <f t="shared" si="179"/>
        <v>26376.008817357404</v>
      </c>
      <c r="DA121" s="146">
        <f t="shared" si="180"/>
        <v>0.7649793841565049</v>
      </c>
      <c r="DB121" s="64">
        <v>3936</v>
      </c>
      <c r="DC121" s="152"/>
      <c r="DD121" s="48">
        <v>7.45</v>
      </c>
      <c r="DE121" s="53">
        <v>2704</v>
      </c>
      <c r="DF121" s="153"/>
      <c r="DG121" s="53">
        <v>3659</v>
      </c>
      <c r="DH121" s="53">
        <v>5596</v>
      </c>
      <c r="DI121" s="52">
        <v>11</v>
      </c>
      <c r="DJ121" s="52">
        <v>32.6</v>
      </c>
      <c r="DK121" s="53">
        <v>7339</v>
      </c>
      <c r="DL121" s="141">
        <f t="shared" si="135"/>
        <v>0.36171197975287994</v>
      </c>
      <c r="DM121" s="142">
        <f t="shared" si="136"/>
        <v>1.276930894308943</v>
      </c>
      <c r="DN121" s="142">
        <f t="shared" si="137"/>
        <v>6.1545101112152238</v>
      </c>
      <c r="DO121" s="118">
        <f t="shared" si="108"/>
        <v>1.0257516852025372</v>
      </c>
      <c r="DP121" s="143">
        <f t="shared" si="138"/>
        <v>30932.567818967713</v>
      </c>
      <c r="DQ121" s="144">
        <f t="shared" si="139"/>
        <v>0.65593079558452327</v>
      </c>
      <c r="DR121" s="145">
        <f t="shared" si="140"/>
        <v>26429.727776252224</v>
      </c>
      <c r="DS121" s="146">
        <f t="shared" si="141"/>
        <v>0.76278620931660668</v>
      </c>
      <c r="DT121" s="53">
        <v>3937</v>
      </c>
      <c r="DU121" s="74"/>
      <c r="DV121" s="157">
        <v>7.31</v>
      </c>
      <c r="DW121" s="153">
        <v>2494</v>
      </c>
      <c r="DX121" s="53"/>
      <c r="DY121" s="153">
        <v>3618</v>
      </c>
      <c r="DZ121" s="153">
        <v>5706</v>
      </c>
      <c r="EA121" s="152">
        <v>10.3</v>
      </c>
      <c r="EB121" s="128">
        <v>32.5</v>
      </c>
      <c r="EC121" s="53">
        <v>8389</v>
      </c>
      <c r="ED121" s="141">
        <f t="shared" si="170"/>
        <v>0.39717731488039215</v>
      </c>
      <c r="EE121" s="142">
        <f t="shared" si="142"/>
        <v>1.2766065532131063</v>
      </c>
      <c r="EF121" s="142">
        <f t="shared" si="181"/>
        <v>6.1560737570768129</v>
      </c>
      <c r="EG121" s="118">
        <f t="shared" si="109"/>
        <v>1.0260122928461355</v>
      </c>
      <c r="EH121" s="143">
        <f t="shared" si="171"/>
        <v>30940.42670306806</v>
      </c>
      <c r="EI121" s="144">
        <f t="shared" si="172"/>
        <v>0.68265214651915707</v>
      </c>
      <c r="EJ121" s="145">
        <f t="shared" si="173"/>
        <v>26436.442646114076</v>
      </c>
      <c r="EK121" s="146">
        <f t="shared" si="174"/>
        <v>0.78120887797175187</v>
      </c>
      <c r="EL121" s="64">
        <v>3936</v>
      </c>
      <c r="EM121" s="56"/>
      <c r="EN121" s="52">
        <v>7.61</v>
      </c>
      <c r="EO121" s="53">
        <v>2569</v>
      </c>
      <c r="EP121" s="134"/>
      <c r="EQ121" s="135">
        <v>3607</v>
      </c>
      <c r="ER121" s="53">
        <v>5298</v>
      </c>
      <c r="ES121" s="52">
        <v>11</v>
      </c>
      <c r="ET121" s="52">
        <v>33.1</v>
      </c>
      <c r="EU121" s="53">
        <v>8635</v>
      </c>
      <c r="EV121" s="141">
        <f t="shared" si="143"/>
        <v>0.41472583981039352</v>
      </c>
      <c r="EW121" s="142">
        <f t="shared" si="144"/>
        <v>1.276930894308943</v>
      </c>
      <c r="EX121" s="142">
        <f t="shared" si="145"/>
        <v>6.1545101112152238</v>
      </c>
      <c r="EY121" s="118">
        <f t="shared" si="110"/>
        <v>1.0257516852025372</v>
      </c>
      <c r="EZ121" s="143">
        <f t="shared" si="146"/>
        <v>30932.567818967713</v>
      </c>
      <c r="FA121" s="144">
        <f t="shared" si="147"/>
        <v>0.67310880689964503</v>
      </c>
      <c r="FB121" s="145">
        <f t="shared" si="148"/>
        <v>26429.727776252224</v>
      </c>
      <c r="FC121" s="146">
        <f t="shared" si="149"/>
        <v>0.77462935345205719</v>
      </c>
      <c r="FD121" s="64">
        <v>3931</v>
      </c>
      <c r="FE121" s="56"/>
      <c r="FF121" s="52">
        <v>7.48</v>
      </c>
      <c r="FG121" s="53">
        <v>2371</v>
      </c>
      <c r="FH121" s="134"/>
      <c r="FI121" s="135">
        <v>3688</v>
      </c>
      <c r="FJ121" s="53">
        <v>5644</v>
      </c>
      <c r="FK121" s="52">
        <v>12.7</v>
      </c>
      <c r="FL121" s="52">
        <v>33.5</v>
      </c>
      <c r="FM121" s="53">
        <v>6809</v>
      </c>
      <c r="FN121" s="141">
        <f t="shared" si="150"/>
        <v>0.31562788089750082</v>
      </c>
      <c r="FO121" s="142">
        <f t="shared" si="151"/>
        <v>1.278555075044518</v>
      </c>
      <c r="FP121" s="142">
        <f t="shared" si="152"/>
        <v>6.1466918819072767</v>
      </c>
      <c r="FQ121" s="118">
        <f t="shared" si="111"/>
        <v>1.0244486469845462</v>
      </c>
      <c r="FR121" s="143">
        <f t="shared" si="153"/>
        <v>30893.273398465972</v>
      </c>
      <c r="FS121" s="144">
        <f t="shared" si="154"/>
        <v>0.69830322349515694</v>
      </c>
      <c r="FT121" s="145">
        <f t="shared" si="155"/>
        <v>26396.153426942965</v>
      </c>
      <c r="FU121" s="146">
        <f t="shared" si="156"/>
        <v>0.79199929818405124</v>
      </c>
      <c r="FV121" s="64">
        <v>3930</v>
      </c>
      <c r="FW121" s="73"/>
      <c r="FX121" s="52">
        <v>7.32</v>
      </c>
      <c r="FY121" s="53">
        <v>2342</v>
      </c>
      <c r="FZ121" s="134"/>
      <c r="GA121" s="135">
        <v>3650</v>
      </c>
      <c r="GB121" s="53">
        <v>5344</v>
      </c>
      <c r="GC121" s="52">
        <v>13.1</v>
      </c>
      <c r="GD121" s="52">
        <v>32.4</v>
      </c>
      <c r="GE121" s="53">
        <v>6353</v>
      </c>
      <c r="GF121" s="141">
        <f t="shared" si="157"/>
        <v>0.29301674836738778</v>
      </c>
      <c r="GG121" s="142">
        <f t="shared" si="158"/>
        <v>1.278880407124682</v>
      </c>
      <c r="GH121" s="142">
        <f t="shared" si="159"/>
        <v>6.1451282360456876</v>
      </c>
      <c r="GI121" s="118">
        <f t="shared" si="112"/>
        <v>1.0241880393409479</v>
      </c>
      <c r="GJ121" s="143">
        <f t="shared" si="160"/>
        <v>30885.414514365624</v>
      </c>
      <c r="GK121" s="144">
        <f t="shared" si="161"/>
        <v>0.70199331481470173</v>
      </c>
      <c r="GL121" s="145">
        <f t="shared" si="162"/>
        <v>26389.43855708111</v>
      </c>
      <c r="GM121" s="146">
        <f t="shared" si="163"/>
        <v>0.79454338099833322</v>
      </c>
      <c r="GN121" s="166">
        <v>2784</v>
      </c>
      <c r="GO121" s="97">
        <f t="shared" si="113"/>
        <v>2526.5267819306723</v>
      </c>
      <c r="GP121" s="53"/>
      <c r="GQ121" s="53"/>
      <c r="GR121" s="102">
        <f t="shared" si="114"/>
        <v>1</v>
      </c>
      <c r="GS121" s="53"/>
      <c r="GT121" s="102">
        <f t="shared" si="115"/>
        <v>1</v>
      </c>
      <c r="GU121" s="53"/>
      <c r="GV121" s="102"/>
      <c r="GW121" s="170"/>
      <c r="GX121" s="102"/>
      <c r="GY121" s="170"/>
      <c r="GZ121" s="102"/>
      <c r="HA121" s="102"/>
      <c r="HB121" s="102"/>
      <c r="HC121" s="102"/>
      <c r="HD121" s="102"/>
      <c r="HE121" s="177"/>
      <c r="HF121" s="178"/>
      <c r="HG121" s="102"/>
      <c r="HH121" s="177"/>
      <c r="HI121" s="64">
        <v>5772</v>
      </c>
      <c r="HJ121" s="53">
        <v>6420</v>
      </c>
      <c r="HK121" s="53">
        <v>4180</v>
      </c>
      <c r="HL121" s="77">
        <f t="shared" si="167"/>
        <v>0</v>
      </c>
      <c r="HM121" s="77">
        <f t="shared" si="164"/>
        <v>0</v>
      </c>
      <c r="HN121" s="52"/>
      <c r="HO121" s="183"/>
      <c r="HP121" s="53">
        <v>3692</v>
      </c>
      <c r="HQ121" s="186"/>
      <c r="HR121" s="186"/>
      <c r="HS121" s="186"/>
      <c r="HT121" s="53">
        <v>4280</v>
      </c>
      <c r="HU121" s="153">
        <v>3246</v>
      </c>
      <c r="HV121" s="186"/>
      <c r="HW121" s="186"/>
      <c r="HX121" s="186"/>
      <c r="HY121" s="186"/>
      <c r="HZ121" s="189">
        <v>82</v>
      </c>
      <c r="IA121" s="128"/>
      <c r="IB121" s="190">
        <v>260</v>
      </c>
      <c r="IC121" s="191"/>
      <c r="ID121" s="191">
        <v>116</v>
      </c>
      <c r="IE121" s="192">
        <v>2.25</v>
      </c>
      <c r="IF121" s="192">
        <v>0.53</v>
      </c>
      <c r="IG121" s="192">
        <v>0.74</v>
      </c>
      <c r="IH121" s="97">
        <f t="shared" si="165"/>
        <v>38700.383999999998</v>
      </c>
      <c r="II121" s="97">
        <f t="shared" si="168"/>
        <v>2784</v>
      </c>
      <c r="IJ121" s="202">
        <f t="shared" si="169"/>
        <v>1.4387454139989928</v>
      </c>
      <c r="IK121" s="202">
        <f t="shared" si="175"/>
        <v>1.9350192000000002</v>
      </c>
      <c r="IL121" s="202">
        <f t="shared" si="116"/>
        <v>0.58971962616822438</v>
      </c>
      <c r="IM121" s="203"/>
      <c r="IN121" s="204">
        <f t="shared" si="117"/>
        <v>0.9066091954022989</v>
      </c>
      <c r="IO121" s="186"/>
      <c r="IP121" s="186"/>
      <c r="IQ121" s="153">
        <v>842</v>
      </c>
      <c r="IR121" s="153"/>
      <c r="IS121" s="128"/>
      <c r="IT121" s="128"/>
      <c r="IU121" s="128"/>
      <c r="IV121" s="128"/>
      <c r="IW121" s="189">
        <v>0.13</v>
      </c>
      <c r="IX121" s="189"/>
      <c r="IY121" s="48"/>
      <c r="IZ121" s="52">
        <v>173</v>
      </c>
      <c r="JA121" s="128">
        <v>1.4</v>
      </c>
      <c r="JB121" s="128">
        <v>0.28000000000000003</v>
      </c>
      <c r="JC121" s="128">
        <v>171</v>
      </c>
      <c r="JD121" s="97">
        <f t="shared" si="118"/>
        <v>3614.26</v>
      </c>
      <c r="JE121" s="210">
        <f t="shared" si="184"/>
        <v>0.80569743183943598</v>
      </c>
      <c r="JF121" s="210">
        <f t="shared" si="120"/>
        <v>0.32270178571428576</v>
      </c>
      <c r="JG121" s="210">
        <f t="shared" si="121"/>
        <v>0.10332541567695963</v>
      </c>
      <c r="JH121" s="203"/>
      <c r="JI121" s="203">
        <f t="shared" si="122"/>
        <v>0.33461538461538465</v>
      </c>
      <c r="JJ121" s="212">
        <f t="shared" si="166"/>
        <v>2.469151880188833</v>
      </c>
      <c r="JK121" s="203">
        <f t="shared" si="123"/>
        <v>0.98482323010790418</v>
      </c>
      <c r="JL121" s="53">
        <v>15002</v>
      </c>
      <c r="JM121" s="213">
        <v>8.06</v>
      </c>
      <c r="JN121" s="214">
        <v>45</v>
      </c>
      <c r="JO121" s="213">
        <v>1.06</v>
      </c>
      <c r="JP121" s="213">
        <v>9.4700000000000006</v>
      </c>
      <c r="JQ121" s="213">
        <v>0.48</v>
      </c>
      <c r="JR121" s="214">
        <v>236</v>
      </c>
      <c r="JS121" s="213">
        <v>0.17</v>
      </c>
      <c r="JT121" s="222"/>
    </row>
    <row r="122" spans="1:280" s="25" customFormat="1" ht="15" customHeight="1">
      <c r="A122" s="50">
        <v>43539</v>
      </c>
      <c r="B122" s="51">
        <v>0</v>
      </c>
      <c r="C122" s="52">
        <v>0</v>
      </c>
      <c r="D122" s="53">
        <v>38296</v>
      </c>
      <c r="E122" s="48" t="s">
        <v>127</v>
      </c>
      <c r="F122" s="53" t="s">
        <v>127</v>
      </c>
      <c r="G122" s="52" t="s">
        <v>127</v>
      </c>
      <c r="H122" s="52" t="s">
        <v>127</v>
      </c>
      <c r="I122" s="61">
        <v>30</v>
      </c>
      <c r="J122" s="64"/>
      <c r="K122" s="53">
        <v>1553</v>
      </c>
      <c r="L122" s="48">
        <v>4.71</v>
      </c>
      <c r="M122" s="53">
        <v>12700</v>
      </c>
      <c r="N122" s="53">
        <v>3606</v>
      </c>
      <c r="O122" s="65">
        <v>5.89</v>
      </c>
      <c r="P122" s="65">
        <v>5.75</v>
      </c>
      <c r="Q122" s="74">
        <v>116</v>
      </c>
      <c r="R122" s="70">
        <v>32.6</v>
      </c>
      <c r="S122" s="64">
        <v>9895</v>
      </c>
      <c r="T122" s="53">
        <v>7160</v>
      </c>
      <c r="U122" s="52">
        <v>2.9</v>
      </c>
      <c r="V122" s="52">
        <v>28.7</v>
      </c>
      <c r="W122" s="52">
        <v>11</v>
      </c>
      <c r="X122" s="52">
        <v>9.3699999999999992</v>
      </c>
      <c r="Y122" s="53">
        <v>2478</v>
      </c>
      <c r="Z122" s="53">
        <v>23150</v>
      </c>
      <c r="AA122" s="52">
        <v>2.4</v>
      </c>
      <c r="AB122" s="52"/>
      <c r="AC122" s="77">
        <f t="shared" si="124"/>
        <v>12373</v>
      </c>
      <c r="AD122" s="52"/>
      <c r="AE122" s="52"/>
      <c r="AF122" s="52"/>
      <c r="AG122" s="52"/>
      <c r="AH122" s="61"/>
      <c r="AI122" s="79"/>
      <c r="AJ122" s="52"/>
      <c r="AK122" s="52"/>
      <c r="AL122" s="48">
        <v>8.77</v>
      </c>
      <c r="AM122" s="53">
        <v>129600</v>
      </c>
      <c r="AN122" s="52">
        <v>2.4700000000000002</v>
      </c>
      <c r="AO122" s="52">
        <v>0.3</v>
      </c>
      <c r="AP122" s="53">
        <v>1835</v>
      </c>
      <c r="AQ122" s="83"/>
      <c r="AR122" s="86">
        <f t="shared" si="125"/>
        <v>13866</v>
      </c>
      <c r="AS122" s="53"/>
      <c r="AT122" s="87">
        <v>13866</v>
      </c>
      <c r="AU122" s="53">
        <f t="shared" si="182"/>
        <v>13866</v>
      </c>
      <c r="AV122" s="53">
        <v>0</v>
      </c>
      <c r="AW122" s="53">
        <v>0</v>
      </c>
      <c r="AX122" s="53">
        <v>0</v>
      </c>
      <c r="AY122" s="95">
        <v>0</v>
      </c>
      <c r="AZ122" s="96">
        <v>4.93</v>
      </c>
      <c r="BA122" s="53">
        <v>4478</v>
      </c>
      <c r="BB122" s="52">
        <v>62</v>
      </c>
      <c r="BC122" s="53">
        <v>10840</v>
      </c>
      <c r="BD122" s="97">
        <f t="shared" si="94"/>
        <v>7849.0208000000002</v>
      </c>
      <c r="BE122" s="102">
        <f t="shared" si="95"/>
        <v>0.724079409594096</v>
      </c>
      <c r="BF122" s="53">
        <v>4760</v>
      </c>
      <c r="BG122" s="97">
        <f t="shared" si="96"/>
        <v>5078.92</v>
      </c>
      <c r="BH122" s="102">
        <f t="shared" si="97"/>
        <v>0.46853505535055351</v>
      </c>
      <c r="BI122" s="53">
        <v>156</v>
      </c>
      <c r="BJ122" s="97">
        <f t="shared" si="98"/>
        <v>306.85200000000003</v>
      </c>
      <c r="BK122" s="102">
        <f t="shared" si="99"/>
        <v>2.830738007380074E-2</v>
      </c>
      <c r="BL122" s="103">
        <v>674</v>
      </c>
      <c r="BM122" s="97">
        <f t="shared" si="100"/>
        <v>973.93000000000006</v>
      </c>
      <c r="BN122" s="102">
        <f t="shared" si="101"/>
        <v>8.9845940959409606E-2</v>
      </c>
      <c r="BO122" s="53">
        <v>713</v>
      </c>
      <c r="BP122" s="97">
        <f t="shared" si="102"/>
        <v>1467.3539999999998</v>
      </c>
      <c r="BQ122" s="102">
        <f t="shared" si="103"/>
        <v>0.13536476014760146</v>
      </c>
      <c r="BR122" s="53">
        <v>13.2</v>
      </c>
      <c r="BS122" s="105">
        <f t="shared" si="104"/>
        <v>21.964799999999997</v>
      </c>
      <c r="BT122" s="102">
        <f t="shared" si="105"/>
        <v>1.2177121771217712E-3</v>
      </c>
      <c r="BU122" s="52">
        <v>7.19</v>
      </c>
      <c r="BV122" s="48">
        <v>8.3000000000000007</v>
      </c>
      <c r="BW122" s="61">
        <v>149</v>
      </c>
      <c r="BX122" s="117">
        <f t="shared" si="126"/>
        <v>150307.44</v>
      </c>
      <c r="BY122" s="118">
        <f t="shared" si="127"/>
        <v>1.0020496000000001</v>
      </c>
      <c r="BZ122" s="120">
        <v>51.5</v>
      </c>
      <c r="CA122" s="51"/>
      <c r="CB122" s="52">
        <v>5.54</v>
      </c>
      <c r="CC122" s="129">
        <v>7614</v>
      </c>
      <c r="CD122" s="77">
        <f t="shared" si="128"/>
        <v>7468.8281060764248</v>
      </c>
      <c r="CE122" s="77">
        <f t="shared" si="106"/>
        <v>23945</v>
      </c>
      <c r="CF122" s="77">
        <f t="shared" si="129"/>
        <v>13866</v>
      </c>
      <c r="CG122" s="77">
        <f t="shared" si="130"/>
        <v>577.75</v>
      </c>
      <c r="CH122" s="77">
        <f t="shared" si="107"/>
        <v>10079</v>
      </c>
      <c r="CI122" s="130">
        <f t="shared" si="131"/>
        <v>419.95833333333331</v>
      </c>
      <c r="CJ122" s="64">
        <v>3983</v>
      </c>
      <c r="CK122" s="56"/>
      <c r="CL122" s="52">
        <v>7.11</v>
      </c>
      <c r="CM122" s="53">
        <v>3212</v>
      </c>
      <c r="CN122" s="134"/>
      <c r="CO122" s="135">
        <v>3282</v>
      </c>
      <c r="CP122" s="53">
        <v>7246</v>
      </c>
      <c r="CQ122" s="52">
        <v>8.4600000000000009</v>
      </c>
      <c r="CR122" s="52">
        <v>33.6</v>
      </c>
      <c r="CS122" s="53">
        <v>5253</v>
      </c>
      <c r="CT122" s="141">
        <f t="shared" si="176"/>
        <v>0.3098210924792239</v>
      </c>
      <c r="CU122" s="142">
        <f t="shared" si="132"/>
        <v>1.2618629173989455</v>
      </c>
      <c r="CV122" s="142">
        <f t="shared" si="133"/>
        <v>5.9188902400522094</v>
      </c>
      <c r="CW122" s="118">
        <f t="shared" si="134"/>
        <v>0.98648170667536828</v>
      </c>
      <c r="CX122" s="143">
        <f t="shared" si="177"/>
        <v>29748.342346502403</v>
      </c>
      <c r="CY122" s="144">
        <f t="shared" si="178"/>
        <v>0.56994591997815447</v>
      </c>
      <c r="CZ122" s="145">
        <f t="shared" si="179"/>
        <v>25002.068637293796</v>
      </c>
      <c r="DA122" s="146">
        <f t="shared" si="180"/>
        <v>0.70369003690036902</v>
      </c>
      <c r="DB122" s="64">
        <v>3986</v>
      </c>
      <c r="DC122" s="152"/>
      <c r="DD122" s="48">
        <v>7.09</v>
      </c>
      <c r="DE122" s="53">
        <v>2771</v>
      </c>
      <c r="DF122" s="153"/>
      <c r="DG122" s="53">
        <v>3223</v>
      </c>
      <c r="DH122" s="53">
        <v>7474</v>
      </c>
      <c r="DI122" s="52">
        <v>8.5299999999999994</v>
      </c>
      <c r="DJ122" s="52">
        <v>30.1</v>
      </c>
      <c r="DK122" s="53">
        <v>6144</v>
      </c>
      <c r="DL122" s="141">
        <f t="shared" si="135"/>
        <v>0.32810797825777877</v>
      </c>
      <c r="DM122" s="142">
        <f t="shared" si="136"/>
        <v>1.2609131961866533</v>
      </c>
      <c r="DN122" s="142">
        <f t="shared" si="137"/>
        <v>5.9233483547195833</v>
      </c>
      <c r="DO122" s="118">
        <f t="shared" si="108"/>
        <v>0.98722472578659726</v>
      </c>
      <c r="DP122" s="143">
        <f t="shared" si="138"/>
        <v>29770.748830820627</v>
      </c>
      <c r="DQ122" s="144">
        <f t="shared" si="139"/>
        <v>0.62899132760257348</v>
      </c>
      <c r="DR122" s="145">
        <f t="shared" si="140"/>
        <v>25020.900223011067</v>
      </c>
      <c r="DS122" s="146">
        <f t="shared" si="141"/>
        <v>0.74437269372693726</v>
      </c>
      <c r="DT122" s="53">
        <v>3986</v>
      </c>
      <c r="DU122" s="74"/>
      <c r="DV122" s="157">
        <v>7.1</v>
      </c>
      <c r="DW122" s="153">
        <v>2669</v>
      </c>
      <c r="DX122" s="53"/>
      <c r="DY122" s="153">
        <v>3122</v>
      </c>
      <c r="DZ122" s="153">
        <v>7212</v>
      </c>
      <c r="EA122" s="152">
        <v>7.91</v>
      </c>
      <c r="EB122" s="128">
        <v>27.9</v>
      </c>
      <c r="EC122" s="53">
        <v>7717</v>
      </c>
      <c r="ED122" s="141">
        <f t="shared" si="170"/>
        <v>0.40335321360126902</v>
      </c>
      <c r="EE122" s="142">
        <f t="shared" si="142"/>
        <v>1.2609131961866533</v>
      </c>
      <c r="EF122" s="142">
        <f t="shared" si="181"/>
        <v>5.9233483547195833</v>
      </c>
      <c r="EG122" s="118">
        <f t="shared" si="109"/>
        <v>0.98722472578659726</v>
      </c>
      <c r="EH122" s="143">
        <f t="shared" si="171"/>
        <v>29770.748830820627</v>
      </c>
      <c r="EI122" s="144">
        <f t="shared" si="172"/>
        <v>0.642648088549718</v>
      </c>
      <c r="EJ122" s="145">
        <f t="shared" si="173"/>
        <v>25020.900223011067</v>
      </c>
      <c r="EK122" s="146">
        <f t="shared" si="174"/>
        <v>0.75378228782287826</v>
      </c>
      <c r="EL122" s="64">
        <v>3986</v>
      </c>
      <c r="EM122" s="56"/>
      <c r="EN122" s="52">
        <v>7.09</v>
      </c>
      <c r="EO122" s="53">
        <v>2886</v>
      </c>
      <c r="EP122" s="134"/>
      <c r="EQ122" s="135">
        <v>3131</v>
      </c>
      <c r="ER122" s="53">
        <v>7494</v>
      </c>
      <c r="ES122" s="52">
        <v>8.34</v>
      </c>
      <c r="ET122" s="52">
        <v>25.8</v>
      </c>
      <c r="EU122" s="53">
        <v>7662</v>
      </c>
      <c r="EV122" s="141">
        <f t="shared" si="143"/>
        <v>0.41944139138489894</v>
      </c>
      <c r="EW122" s="142">
        <f t="shared" si="144"/>
        <v>1.2609131961866533</v>
      </c>
      <c r="EX122" s="142">
        <f t="shared" si="145"/>
        <v>5.9233483547195833</v>
      </c>
      <c r="EY122" s="118">
        <f t="shared" si="110"/>
        <v>0.98722472578659726</v>
      </c>
      <c r="EZ122" s="143">
        <f t="shared" si="146"/>
        <v>29770.748830820627</v>
      </c>
      <c r="FA122" s="144">
        <f t="shared" si="147"/>
        <v>0.61359399908373402</v>
      </c>
      <c r="FB122" s="145">
        <f t="shared" si="148"/>
        <v>25020.900223011067</v>
      </c>
      <c r="FC122" s="146">
        <f t="shared" si="149"/>
        <v>0.73376383763837638</v>
      </c>
      <c r="FD122" s="64">
        <v>4001</v>
      </c>
      <c r="FE122" s="56"/>
      <c r="FF122" s="52">
        <v>7.15</v>
      </c>
      <c r="FG122" s="53">
        <v>2461</v>
      </c>
      <c r="FH122" s="134"/>
      <c r="FI122" s="135">
        <v>3208</v>
      </c>
      <c r="FJ122" s="53">
        <v>7190</v>
      </c>
      <c r="FK122" s="52">
        <v>9.36</v>
      </c>
      <c r="FL122" s="52">
        <v>30.3</v>
      </c>
      <c r="FM122" s="53">
        <v>5933</v>
      </c>
      <c r="FN122" s="141">
        <f t="shared" si="150"/>
        <v>0.29611225640525701</v>
      </c>
      <c r="FO122" s="142">
        <f t="shared" si="151"/>
        <v>1.256185953511622</v>
      </c>
      <c r="FP122" s="142">
        <f t="shared" si="152"/>
        <v>5.9456389280564617</v>
      </c>
      <c r="FQ122" s="118">
        <f t="shared" si="111"/>
        <v>0.99093982134274361</v>
      </c>
      <c r="FR122" s="143">
        <f t="shared" si="153"/>
        <v>29882.781252411776</v>
      </c>
      <c r="FS122" s="144">
        <f t="shared" si="154"/>
        <v>0.67049716969683626</v>
      </c>
      <c r="FT122" s="145">
        <f t="shared" si="155"/>
        <v>25115.058151597412</v>
      </c>
      <c r="FU122" s="146">
        <f t="shared" si="156"/>
        <v>0.77297047970479704</v>
      </c>
      <c r="FV122" s="64">
        <v>4003</v>
      </c>
      <c r="FW122" s="73"/>
      <c r="FX122" s="52">
        <v>7.15</v>
      </c>
      <c r="FY122" s="53">
        <v>2392</v>
      </c>
      <c r="FZ122" s="134"/>
      <c r="GA122" s="135">
        <v>3187</v>
      </c>
      <c r="GB122" s="53">
        <v>7480</v>
      </c>
      <c r="GC122" s="52">
        <v>8.99</v>
      </c>
      <c r="GD122" s="52">
        <v>28.9</v>
      </c>
      <c r="GE122" s="53">
        <v>5635</v>
      </c>
      <c r="GF122" s="141">
        <f t="shared" si="157"/>
        <v>0.27727829264952719</v>
      </c>
      <c r="GG122" s="142">
        <f t="shared" si="158"/>
        <v>1.2555583312515612</v>
      </c>
      <c r="GH122" s="142">
        <f t="shared" si="159"/>
        <v>5.9486110045013794</v>
      </c>
      <c r="GI122" s="118">
        <f t="shared" si="112"/>
        <v>0.99143516741689652</v>
      </c>
      <c r="GJ122" s="143">
        <f t="shared" si="160"/>
        <v>29897.71890862393</v>
      </c>
      <c r="GK122" s="144">
        <f t="shared" si="161"/>
        <v>0.67973556680813996</v>
      </c>
      <c r="GL122" s="145">
        <f t="shared" si="162"/>
        <v>25127.612542075593</v>
      </c>
      <c r="GM122" s="146">
        <f t="shared" si="163"/>
        <v>0.77933579335793357</v>
      </c>
      <c r="GN122" s="166">
        <v>2831</v>
      </c>
      <c r="GO122" s="97">
        <f t="shared" si="113"/>
        <v>2731.3622468156191</v>
      </c>
      <c r="GP122" s="53"/>
      <c r="GQ122" s="53"/>
      <c r="GR122" s="102">
        <f t="shared" si="114"/>
        <v>1</v>
      </c>
      <c r="GS122" s="53"/>
      <c r="GT122" s="102">
        <f t="shared" si="115"/>
        <v>1</v>
      </c>
      <c r="GU122" s="53"/>
      <c r="GV122" s="102"/>
      <c r="GW122" s="170"/>
      <c r="GX122" s="102"/>
      <c r="GY122" s="170"/>
      <c r="GZ122" s="102"/>
      <c r="HA122" s="102"/>
      <c r="HB122" s="102"/>
      <c r="HC122" s="102"/>
      <c r="HD122" s="102"/>
      <c r="HE122" s="177"/>
      <c r="HF122" s="178"/>
      <c r="HG122" s="102"/>
      <c r="HH122" s="177"/>
      <c r="HI122" s="64">
        <v>6014</v>
      </c>
      <c r="HJ122" s="53">
        <v>6328</v>
      </c>
      <c r="HK122" s="53">
        <v>4124</v>
      </c>
      <c r="HL122" s="77">
        <f t="shared" si="167"/>
        <v>0</v>
      </c>
      <c r="HM122" s="77">
        <f t="shared" si="164"/>
        <v>0</v>
      </c>
      <c r="HN122" s="52"/>
      <c r="HO122" s="183"/>
      <c r="HP122" s="53">
        <v>1579</v>
      </c>
      <c r="HQ122" s="186"/>
      <c r="HR122" s="186"/>
      <c r="HS122" s="186"/>
      <c r="HT122" s="53">
        <v>4664</v>
      </c>
      <c r="HU122" s="153">
        <v>4958</v>
      </c>
      <c r="HV122" s="186"/>
      <c r="HW122" s="186"/>
      <c r="HX122" s="186"/>
      <c r="HY122" s="186"/>
      <c r="HZ122" s="189"/>
      <c r="IA122" s="128">
        <v>90</v>
      </c>
      <c r="IB122" s="190">
        <v>288</v>
      </c>
      <c r="IC122" s="191"/>
      <c r="ID122" s="191"/>
      <c r="IE122" s="192"/>
      <c r="IF122" s="192"/>
      <c r="IG122" s="192"/>
      <c r="IH122" s="97">
        <f t="shared" si="165"/>
        <v>39254.646000000001</v>
      </c>
      <c r="II122" s="97">
        <f t="shared" si="168"/>
        <v>2831</v>
      </c>
      <c r="IJ122" s="202">
        <f t="shared" si="169"/>
        <v>1.4423770373575653</v>
      </c>
      <c r="IK122" s="202">
        <f t="shared" si="175"/>
        <v>1.9627322999999999</v>
      </c>
      <c r="IL122" s="202">
        <f t="shared" si="116"/>
        <v>0.54524013722126941</v>
      </c>
      <c r="IM122" s="203"/>
      <c r="IN122" s="204">
        <f t="shared" si="117"/>
        <v>0.89826916283998592</v>
      </c>
      <c r="IO122" s="186"/>
      <c r="IP122" s="186"/>
      <c r="IQ122" s="153">
        <v>1128</v>
      </c>
      <c r="IR122" s="153"/>
      <c r="IS122" s="128"/>
      <c r="IT122" s="128"/>
      <c r="IU122" s="128"/>
      <c r="IV122" s="128"/>
      <c r="IW122" s="189"/>
      <c r="IX122" s="189">
        <v>0.25</v>
      </c>
      <c r="IY122" s="48"/>
      <c r="IZ122" s="52">
        <v>148</v>
      </c>
      <c r="JA122" s="128"/>
      <c r="JB122" s="128"/>
      <c r="JC122" s="128"/>
      <c r="JD122" s="97">
        <f t="shared" si="118"/>
        <v>3993.4079999999999</v>
      </c>
      <c r="JE122" s="210">
        <f t="shared" si="184"/>
        <v>0.80773114092023657</v>
      </c>
      <c r="JF122" s="210">
        <f t="shared" si="120"/>
        <v>0.35655428571428571</v>
      </c>
      <c r="JG122" s="210">
        <f t="shared" si="121"/>
        <v>0.12411347517730498</v>
      </c>
      <c r="JH122" s="203"/>
      <c r="JI122" s="203">
        <f t="shared" si="122"/>
        <v>0.48611111111111116</v>
      </c>
      <c r="JJ122" s="212">
        <f t="shared" si="166"/>
        <v>2.469151880188833</v>
      </c>
      <c r="JK122" s="203">
        <f t="shared" si="123"/>
        <v>0.98634686346863465</v>
      </c>
      <c r="JL122" s="53">
        <v>17005</v>
      </c>
      <c r="JM122" s="213">
        <v>8.15</v>
      </c>
      <c r="JN122" s="214">
        <v>28</v>
      </c>
      <c r="JO122" s="213">
        <v>0.92</v>
      </c>
      <c r="JP122" s="213">
        <v>4.7</v>
      </c>
      <c r="JQ122" s="213">
        <v>0.66</v>
      </c>
      <c r="JR122" s="214">
        <v>168</v>
      </c>
      <c r="JS122" s="213">
        <v>0.47</v>
      </c>
      <c r="JT122" s="222"/>
    </row>
    <row r="123" spans="1:280" s="25" customFormat="1" ht="15" customHeight="1">
      <c r="A123" s="50">
        <v>43540</v>
      </c>
      <c r="B123" s="51">
        <v>0</v>
      </c>
      <c r="C123" s="52">
        <v>0</v>
      </c>
      <c r="D123" s="53">
        <v>33052</v>
      </c>
      <c r="E123" s="48">
        <v>5.71</v>
      </c>
      <c r="F123" s="53">
        <v>715</v>
      </c>
      <c r="G123" s="52">
        <v>13.7</v>
      </c>
      <c r="H123" s="52">
        <v>22</v>
      </c>
      <c r="I123" s="61">
        <v>30.2</v>
      </c>
      <c r="J123" s="64"/>
      <c r="K123" s="53">
        <v>1196</v>
      </c>
      <c r="L123" s="48">
        <v>4.6900000000000004</v>
      </c>
      <c r="M123" s="53">
        <v>12199</v>
      </c>
      <c r="N123" s="53">
        <v>4030</v>
      </c>
      <c r="O123" s="65">
        <v>37.1</v>
      </c>
      <c r="P123" s="65">
        <v>54.8</v>
      </c>
      <c r="Q123" s="74">
        <v>112</v>
      </c>
      <c r="R123" s="70">
        <v>31.9</v>
      </c>
      <c r="S123" s="64">
        <v>9117</v>
      </c>
      <c r="T123" s="53">
        <v>6223</v>
      </c>
      <c r="U123" s="52">
        <v>3.06</v>
      </c>
      <c r="V123" s="52">
        <v>31.3</v>
      </c>
      <c r="W123" s="52">
        <v>11.7</v>
      </c>
      <c r="X123" s="52">
        <v>8.9</v>
      </c>
      <c r="Y123" s="53">
        <v>0</v>
      </c>
      <c r="Z123" s="53">
        <v>15541</v>
      </c>
      <c r="AA123" s="52">
        <v>2.5099999999999998</v>
      </c>
      <c r="AB123" s="52"/>
      <c r="AC123" s="77">
        <f t="shared" si="124"/>
        <v>9117</v>
      </c>
      <c r="AD123" s="52"/>
      <c r="AE123" s="52"/>
      <c r="AF123" s="52"/>
      <c r="AG123" s="52"/>
      <c r="AH123" s="61"/>
      <c r="AI123" s="79"/>
      <c r="AJ123" s="52"/>
      <c r="AK123" s="52"/>
      <c r="AL123" s="48">
        <v>9.06</v>
      </c>
      <c r="AM123" s="53">
        <v>119330</v>
      </c>
      <c r="AN123" s="52">
        <v>2.38</v>
      </c>
      <c r="AO123" s="52">
        <v>0.28999999999999998</v>
      </c>
      <c r="AP123" s="53">
        <v>1693</v>
      </c>
      <c r="AQ123" s="83"/>
      <c r="AR123" s="86">
        <f t="shared" si="125"/>
        <v>14053</v>
      </c>
      <c r="AS123" s="53"/>
      <c r="AT123" s="87">
        <v>14053</v>
      </c>
      <c r="AU123" s="53">
        <f t="shared" si="182"/>
        <v>14053</v>
      </c>
      <c r="AV123" s="53">
        <v>0</v>
      </c>
      <c r="AW123" s="53">
        <v>0</v>
      </c>
      <c r="AX123" s="53">
        <v>0</v>
      </c>
      <c r="AY123" s="95">
        <v>0</v>
      </c>
      <c r="AZ123" s="96">
        <v>4.93</v>
      </c>
      <c r="BA123" s="53">
        <v>4478</v>
      </c>
      <c r="BB123" s="52">
        <v>62</v>
      </c>
      <c r="BC123" s="53">
        <v>9897</v>
      </c>
      <c r="BD123" s="97">
        <f t="shared" si="94"/>
        <v>7579.8819999999996</v>
      </c>
      <c r="BE123" s="102">
        <f t="shared" si="95"/>
        <v>0.76587673032231984</v>
      </c>
      <c r="BF123" s="53">
        <v>4431</v>
      </c>
      <c r="BG123" s="97">
        <f t="shared" si="96"/>
        <v>4727.8769999999995</v>
      </c>
      <c r="BH123" s="102">
        <f t="shared" si="97"/>
        <v>0.47770809336162467</v>
      </c>
      <c r="BI123" s="53">
        <v>333</v>
      </c>
      <c r="BJ123" s="97">
        <f t="shared" si="98"/>
        <v>655.01100000000008</v>
      </c>
      <c r="BK123" s="102">
        <f t="shared" si="99"/>
        <v>6.6182782661412559E-2</v>
      </c>
      <c r="BL123" s="103">
        <v>586</v>
      </c>
      <c r="BM123" s="97">
        <f t="shared" si="100"/>
        <v>846.77</v>
      </c>
      <c r="BN123" s="102">
        <f t="shared" si="101"/>
        <v>8.555824997473982E-2</v>
      </c>
      <c r="BO123" s="53">
        <v>648</v>
      </c>
      <c r="BP123" s="97">
        <f t="shared" si="102"/>
        <v>1333.5839999999998</v>
      </c>
      <c r="BQ123" s="102">
        <f t="shared" si="103"/>
        <v>0.13474628675356168</v>
      </c>
      <c r="BR123" s="53">
        <v>10</v>
      </c>
      <c r="BS123" s="105">
        <f t="shared" si="104"/>
        <v>16.64</v>
      </c>
      <c r="BT123" s="102">
        <f t="shared" si="105"/>
        <v>1.010407194099222E-3</v>
      </c>
      <c r="BU123" s="52">
        <v>5.92</v>
      </c>
      <c r="BV123" s="48">
        <v>6.85</v>
      </c>
      <c r="BW123" s="61">
        <v>114</v>
      </c>
      <c r="BX123" s="117">
        <f t="shared" si="126"/>
        <v>139082.541</v>
      </c>
      <c r="BY123" s="118">
        <f t="shared" si="127"/>
        <v>0.92721693999999999</v>
      </c>
      <c r="BZ123" s="120">
        <v>54.5</v>
      </c>
      <c r="CA123" s="51"/>
      <c r="CB123" s="52">
        <v>5.82</v>
      </c>
      <c r="CC123" s="129">
        <v>6901</v>
      </c>
      <c r="CD123" s="77">
        <f t="shared" si="128"/>
        <v>7652.2727636381815</v>
      </c>
      <c r="CE123" s="77">
        <f t="shared" si="106"/>
        <v>19999</v>
      </c>
      <c r="CF123" s="77">
        <f t="shared" si="129"/>
        <v>14053</v>
      </c>
      <c r="CG123" s="77">
        <f t="shared" si="130"/>
        <v>585.54166666666663</v>
      </c>
      <c r="CH123" s="77">
        <f t="shared" si="107"/>
        <v>5946</v>
      </c>
      <c r="CI123" s="130">
        <f t="shared" si="131"/>
        <v>247.75</v>
      </c>
      <c r="CJ123" s="64">
        <v>3998</v>
      </c>
      <c r="CK123" s="56"/>
      <c r="CL123" s="52">
        <v>7.67</v>
      </c>
      <c r="CM123" s="53">
        <v>2296</v>
      </c>
      <c r="CN123" s="134"/>
      <c r="CO123" s="135">
        <v>3438</v>
      </c>
      <c r="CP123" s="53">
        <v>6500</v>
      </c>
      <c r="CQ123" s="52">
        <v>7.9</v>
      </c>
      <c r="CR123" s="52">
        <v>18.3</v>
      </c>
      <c r="CS123" s="53">
        <v>4675</v>
      </c>
      <c r="CT123" s="141">
        <f t="shared" si="176"/>
        <v>0.21831126212837057</v>
      </c>
      <c r="CU123" s="142">
        <f t="shared" si="132"/>
        <v>1.257128564282141</v>
      </c>
      <c r="CV123" s="142">
        <f t="shared" si="133"/>
        <v>6.0871043591375749</v>
      </c>
      <c r="CW123" s="118">
        <f t="shared" si="134"/>
        <v>1.0145173931895959</v>
      </c>
      <c r="CX123" s="143">
        <f t="shared" si="177"/>
        <v>30593.786509025449</v>
      </c>
      <c r="CY123" s="144">
        <f t="shared" si="178"/>
        <v>0.69995842138429021</v>
      </c>
      <c r="CZ123" s="145">
        <f t="shared" si="179"/>
        <v>27803.990145407271</v>
      </c>
      <c r="DA123" s="146">
        <f t="shared" si="180"/>
        <v>0.76801050823481865</v>
      </c>
      <c r="DB123" s="64">
        <v>3998</v>
      </c>
      <c r="DC123" s="152"/>
      <c r="DD123" s="48">
        <v>7.35</v>
      </c>
      <c r="DE123" s="53">
        <v>2411</v>
      </c>
      <c r="DF123" s="153"/>
      <c r="DG123" s="53">
        <v>3738</v>
      </c>
      <c r="DH123" s="53">
        <v>6326</v>
      </c>
      <c r="DI123" s="52">
        <v>8.81</v>
      </c>
      <c r="DJ123" s="52">
        <v>19.7</v>
      </c>
      <c r="DK123" s="53">
        <v>5105</v>
      </c>
      <c r="DL123" s="141">
        <f t="shared" si="135"/>
        <v>0.24362182656866166</v>
      </c>
      <c r="DM123" s="142">
        <f t="shared" si="136"/>
        <v>1.257128564282141</v>
      </c>
      <c r="DN123" s="142">
        <f t="shared" si="137"/>
        <v>6.0871043591375749</v>
      </c>
      <c r="DO123" s="118">
        <f t="shared" si="108"/>
        <v>1.0145173931895959</v>
      </c>
      <c r="DP123" s="143">
        <f t="shared" si="138"/>
        <v>30593.786509025449</v>
      </c>
      <c r="DQ123" s="144">
        <f t="shared" si="139"/>
        <v>0.68493020642749292</v>
      </c>
      <c r="DR123" s="145">
        <f t="shared" si="140"/>
        <v>27803.990145407271</v>
      </c>
      <c r="DS123" s="146">
        <f t="shared" si="141"/>
        <v>0.75639082550267756</v>
      </c>
      <c r="DT123" s="53">
        <v>4000</v>
      </c>
      <c r="DU123" s="74"/>
      <c r="DV123" s="157">
        <v>7.23</v>
      </c>
      <c r="DW123" s="153">
        <v>2239</v>
      </c>
      <c r="DX123" s="53"/>
      <c r="DY123" s="153">
        <v>3490</v>
      </c>
      <c r="DZ123" s="153">
        <v>5998</v>
      </c>
      <c r="EA123" s="152">
        <v>8.73</v>
      </c>
      <c r="EB123" s="128">
        <v>17.600000000000001</v>
      </c>
      <c r="EC123" s="53">
        <v>6566</v>
      </c>
      <c r="ED123" s="141">
        <f t="shared" si="170"/>
        <v>0.30323615152486266</v>
      </c>
      <c r="EE123" s="142">
        <f t="shared" si="142"/>
        <v>1.2565</v>
      </c>
      <c r="EF123" s="142">
        <f t="shared" si="181"/>
        <v>6.0901494338545019</v>
      </c>
      <c r="EG123" s="118">
        <f t="shared" si="109"/>
        <v>1.015024905642417</v>
      </c>
      <c r="EH123" s="143">
        <f t="shared" si="171"/>
        <v>30609.091054552726</v>
      </c>
      <c r="EI123" s="144">
        <f t="shared" si="172"/>
        <v>0.7074071887976594</v>
      </c>
      <c r="EJ123" s="145">
        <f t="shared" si="173"/>
        <v>27817.899094954751</v>
      </c>
      <c r="EK123" s="146">
        <f t="shared" si="174"/>
        <v>0.7737698292411842</v>
      </c>
      <c r="EL123" s="64">
        <v>4000</v>
      </c>
      <c r="EM123" s="56"/>
      <c r="EN123" s="52">
        <v>7.55</v>
      </c>
      <c r="EO123" s="53">
        <v>2503</v>
      </c>
      <c r="EP123" s="134"/>
      <c r="EQ123" s="135">
        <v>3488</v>
      </c>
      <c r="ER123" s="53">
        <v>5902</v>
      </c>
      <c r="ES123" s="52">
        <v>9.32</v>
      </c>
      <c r="ET123" s="52">
        <v>18.399999999999999</v>
      </c>
      <c r="EU123" s="53">
        <v>6518</v>
      </c>
      <c r="EV123" s="141">
        <f t="shared" si="143"/>
        <v>0.31645245354000018</v>
      </c>
      <c r="EW123" s="142">
        <f t="shared" si="144"/>
        <v>1.2565</v>
      </c>
      <c r="EX123" s="142">
        <f t="shared" si="145"/>
        <v>6.0901494338545019</v>
      </c>
      <c r="EY123" s="118">
        <f t="shared" si="110"/>
        <v>1.015024905642417</v>
      </c>
      <c r="EZ123" s="143">
        <f t="shared" si="146"/>
        <v>30609.091054552726</v>
      </c>
      <c r="FA123" s="144">
        <f t="shared" si="147"/>
        <v>0.67290763446205504</v>
      </c>
      <c r="FB123" s="145">
        <f t="shared" si="148"/>
        <v>27817.899094954751</v>
      </c>
      <c r="FC123" s="146">
        <f t="shared" si="149"/>
        <v>0.74709507931696473</v>
      </c>
      <c r="FD123" s="64">
        <v>4003</v>
      </c>
      <c r="FE123" s="56"/>
      <c r="FF123" s="52">
        <v>7.44</v>
      </c>
      <c r="FG123" s="53">
        <v>2043</v>
      </c>
      <c r="FH123" s="134"/>
      <c r="FI123" s="135">
        <v>3520</v>
      </c>
      <c r="FJ123" s="53">
        <v>6068</v>
      </c>
      <c r="FK123" s="52">
        <v>10.4</v>
      </c>
      <c r="FL123" s="52">
        <v>23</v>
      </c>
      <c r="FM123" s="53">
        <v>5025</v>
      </c>
      <c r="FN123" s="141">
        <f t="shared" si="150"/>
        <v>0.22379166988428761</v>
      </c>
      <c r="FO123" s="142">
        <f t="shared" si="151"/>
        <v>1.2555583312515612</v>
      </c>
      <c r="FP123" s="142">
        <f t="shared" si="152"/>
        <v>6.0947170459298929</v>
      </c>
      <c r="FQ123" s="118">
        <f t="shared" si="111"/>
        <v>1.0157861743216487</v>
      </c>
      <c r="FR123" s="143">
        <f t="shared" si="153"/>
        <v>30632.047872843643</v>
      </c>
      <c r="FS123" s="144">
        <f t="shared" si="154"/>
        <v>0.73302049428924432</v>
      </c>
      <c r="FT123" s="145">
        <f t="shared" si="155"/>
        <v>27838.762519275962</v>
      </c>
      <c r="FU123" s="146">
        <f t="shared" si="156"/>
        <v>0.79357381024552898</v>
      </c>
      <c r="FV123" s="64"/>
      <c r="FW123" s="73"/>
      <c r="FX123" s="52">
        <v>7.22</v>
      </c>
      <c r="FY123" s="53">
        <v>2302</v>
      </c>
      <c r="FZ123" s="134"/>
      <c r="GA123" s="135">
        <v>3535</v>
      </c>
      <c r="GB123" s="53">
        <v>5804</v>
      </c>
      <c r="GC123" s="52">
        <v>9.4499999999999993</v>
      </c>
      <c r="GD123" s="52">
        <v>20.399999999999999</v>
      </c>
      <c r="GE123" s="53">
        <v>4758</v>
      </c>
      <c r="GF123" s="141" t="e">
        <f t="shared" si="157"/>
        <v>#DIV/0!</v>
      </c>
      <c r="GG123" s="142" t="e">
        <f t="shared" si="158"/>
        <v>#DIV/0!</v>
      </c>
      <c r="GH123" s="142">
        <f t="shared" si="159"/>
        <v>0</v>
      </c>
      <c r="GI123" s="118">
        <f t="shared" si="112"/>
        <v>0</v>
      </c>
      <c r="GJ123" s="143">
        <f t="shared" si="160"/>
        <v>0</v>
      </c>
      <c r="GK123" s="144">
        <f t="shared" si="161"/>
        <v>0.69917434060393557</v>
      </c>
      <c r="GL123" s="145">
        <f t="shared" si="162"/>
        <v>0</v>
      </c>
      <c r="GM123" s="146">
        <f t="shared" si="163"/>
        <v>0.76740426391835914</v>
      </c>
      <c r="GN123" s="166">
        <v>2347</v>
      </c>
      <c r="GO123" s="97">
        <f t="shared" si="113"/>
        <v>2298.3506675333765</v>
      </c>
      <c r="GP123" s="53"/>
      <c r="GQ123" s="53"/>
      <c r="GR123" s="102">
        <f t="shared" si="114"/>
        <v>1</v>
      </c>
      <c r="GS123" s="53"/>
      <c r="GT123" s="102">
        <f t="shared" si="115"/>
        <v>1</v>
      </c>
      <c r="GU123" s="53"/>
      <c r="GV123" s="102"/>
      <c r="GW123" s="170"/>
      <c r="GX123" s="102"/>
      <c r="GY123" s="170"/>
      <c r="GZ123" s="102"/>
      <c r="HA123" s="102"/>
      <c r="HB123" s="102"/>
      <c r="HC123" s="102"/>
      <c r="HD123" s="102"/>
      <c r="HE123" s="177"/>
      <c r="HF123" s="178"/>
      <c r="HG123" s="102"/>
      <c r="HH123" s="177"/>
      <c r="HI123" s="64">
        <v>5694</v>
      </c>
      <c r="HJ123" s="53">
        <v>6272</v>
      </c>
      <c r="HK123" s="53">
        <v>5904</v>
      </c>
      <c r="HL123" s="77">
        <f t="shared" si="167"/>
        <v>0</v>
      </c>
      <c r="HM123" s="77">
        <f t="shared" si="164"/>
        <v>0</v>
      </c>
      <c r="HN123" s="52"/>
      <c r="HO123" s="183"/>
      <c r="HP123" s="53">
        <v>719</v>
      </c>
      <c r="HQ123" s="186"/>
      <c r="HR123" s="186"/>
      <c r="HS123" s="186"/>
      <c r="HT123" s="53">
        <v>3888</v>
      </c>
      <c r="HU123" s="153">
        <v>4106</v>
      </c>
      <c r="HV123" s="186"/>
      <c r="HW123" s="186"/>
      <c r="HX123" s="186"/>
      <c r="HY123" s="186"/>
      <c r="HZ123" s="189">
        <v>93</v>
      </c>
      <c r="IA123" s="128"/>
      <c r="IB123" s="190">
        <v>195</v>
      </c>
      <c r="IC123" s="191"/>
      <c r="ID123" s="191">
        <v>396</v>
      </c>
      <c r="IE123" s="192">
        <v>2.1</v>
      </c>
      <c r="IF123" s="192">
        <v>0.59</v>
      </c>
      <c r="IG123" s="192">
        <v>0.71</v>
      </c>
      <c r="IH123" s="97">
        <f t="shared" si="165"/>
        <v>32982.391000000003</v>
      </c>
      <c r="II123" s="97">
        <f t="shared" si="168"/>
        <v>2347.0000000000005</v>
      </c>
      <c r="IJ123" s="202">
        <f t="shared" si="169"/>
        <v>1.4231836618515619</v>
      </c>
      <c r="IK123" s="202">
        <f t="shared" si="175"/>
        <v>1.6491195500000004</v>
      </c>
      <c r="IL123" s="202">
        <f t="shared" si="116"/>
        <v>0.55349794238683137</v>
      </c>
      <c r="IM123" s="203"/>
      <c r="IN123" s="204">
        <f t="shared" si="117"/>
        <v>0.91691521090754158</v>
      </c>
      <c r="IO123" s="186"/>
      <c r="IP123" s="186"/>
      <c r="IQ123" s="153">
        <v>988</v>
      </c>
      <c r="IR123" s="153"/>
      <c r="IS123" s="128"/>
      <c r="IT123" s="128"/>
      <c r="IU123" s="128"/>
      <c r="IV123" s="128"/>
      <c r="IW123" s="189">
        <v>0.11</v>
      </c>
      <c r="IX123" s="189"/>
      <c r="IY123" s="48">
        <v>8.09</v>
      </c>
      <c r="IZ123" s="52">
        <v>118</v>
      </c>
      <c r="JA123" s="128">
        <v>1.63</v>
      </c>
      <c r="JB123" s="128">
        <v>0.32</v>
      </c>
      <c r="JC123" s="128">
        <v>165</v>
      </c>
      <c r="JD123" s="97">
        <f t="shared" si="118"/>
        <v>2740.335</v>
      </c>
      <c r="JE123" s="210">
        <f t="shared" si="184"/>
        <v>0.79698285063687468</v>
      </c>
      <c r="JF123" s="210">
        <f t="shared" si="120"/>
        <v>0.24467276785714287</v>
      </c>
      <c r="JG123" s="210">
        <f t="shared" si="121"/>
        <v>7.7935222672064791E-2</v>
      </c>
      <c r="JH123" s="203"/>
      <c r="JI123" s="203">
        <f t="shared" si="122"/>
        <v>0.39487179487179491</v>
      </c>
      <c r="JJ123" s="212">
        <f t="shared" si="166"/>
        <v>2.469151880188833</v>
      </c>
      <c r="JK123" s="203">
        <f t="shared" si="123"/>
        <v>0.98807719510962921</v>
      </c>
      <c r="JL123" s="53">
        <v>17143</v>
      </c>
      <c r="JM123" s="213">
        <v>8.5299999999999994</v>
      </c>
      <c r="JN123" s="214">
        <v>60</v>
      </c>
      <c r="JO123" s="213">
        <v>0.28000000000000003</v>
      </c>
      <c r="JP123" s="213">
        <v>4.26</v>
      </c>
      <c r="JQ123" s="213">
        <v>0.6</v>
      </c>
      <c r="JR123" s="214">
        <v>176</v>
      </c>
      <c r="JS123" s="213">
        <v>0.36</v>
      </c>
      <c r="JT123" s="222"/>
    </row>
    <row r="124" spans="1:280" s="25" customFormat="1" ht="15" customHeight="1">
      <c r="A124" s="50">
        <v>43541</v>
      </c>
      <c r="B124" s="57">
        <v>240</v>
      </c>
      <c r="C124" s="52">
        <v>240</v>
      </c>
      <c r="D124" s="58">
        <v>33052</v>
      </c>
      <c r="E124" s="59" t="s">
        <v>127</v>
      </c>
      <c r="F124" s="58" t="s">
        <v>127</v>
      </c>
      <c r="G124" s="60" t="s">
        <v>127</v>
      </c>
      <c r="H124" s="60" t="s">
        <v>127</v>
      </c>
      <c r="I124" s="66">
        <v>30.6</v>
      </c>
      <c r="J124" s="67"/>
      <c r="K124" s="58">
        <v>858</v>
      </c>
      <c r="L124" s="59">
        <v>4.66</v>
      </c>
      <c r="M124" s="58">
        <v>12206</v>
      </c>
      <c r="N124" s="58">
        <v>3471</v>
      </c>
      <c r="O124" s="68">
        <v>42.9</v>
      </c>
      <c r="P124" s="68">
        <v>62.3</v>
      </c>
      <c r="Q124" s="75">
        <v>88.6</v>
      </c>
      <c r="R124" s="76">
        <v>25.1</v>
      </c>
      <c r="S124" s="67">
        <v>8416</v>
      </c>
      <c r="T124" s="58">
        <v>6290</v>
      </c>
      <c r="U124" s="60">
        <v>3.68</v>
      </c>
      <c r="V124" s="60"/>
      <c r="W124" s="60">
        <v>12</v>
      </c>
      <c r="X124" s="60">
        <v>8.85</v>
      </c>
      <c r="Y124" s="58">
        <v>3050</v>
      </c>
      <c r="Z124" s="58">
        <v>19657</v>
      </c>
      <c r="AA124" s="60">
        <v>2.96</v>
      </c>
      <c r="AB124" s="60"/>
      <c r="AC124" s="58">
        <f t="shared" si="124"/>
        <v>11466</v>
      </c>
      <c r="AD124" s="60"/>
      <c r="AE124" s="60"/>
      <c r="AF124" s="60"/>
      <c r="AG124" s="60"/>
      <c r="AH124" s="66"/>
      <c r="AI124" s="80"/>
      <c r="AJ124" s="60"/>
      <c r="AK124" s="60"/>
      <c r="AL124" s="59">
        <v>8.67</v>
      </c>
      <c r="AM124" s="58">
        <v>126171</v>
      </c>
      <c r="AN124" s="60">
        <v>1.51</v>
      </c>
      <c r="AO124" s="60">
        <v>0.14000000000000001</v>
      </c>
      <c r="AP124" s="58">
        <v>1804</v>
      </c>
      <c r="AQ124" s="88"/>
      <c r="AR124" s="86">
        <f t="shared" si="125"/>
        <v>13980</v>
      </c>
      <c r="AS124" s="58"/>
      <c r="AT124" s="89">
        <v>13980</v>
      </c>
      <c r="AU124" s="58">
        <f t="shared" si="182"/>
        <v>13740</v>
      </c>
      <c r="AV124" s="58">
        <v>0</v>
      </c>
      <c r="AW124" s="58">
        <v>240</v>
      </c>
      <c r="AX124" s="58">
        <v>0</v>
      </c>
      <c r="AY124" s="98">
        <v>0</v>
      </c>
      <c r="AZ124" s="96">
        <v>4.93</v>
      </c>
      <c r="BA124" s="53">
        <v>4478</v>
      </c>
      <c r="BB124" s="52">
        <v>62</v>
      </c>
      <c r="BC124" s="58">
        <v>9566</v>
      </c>
      <c r="BD124" s="97">
        <f t="shared" si="94"/>
        <v>7059.400599999999</v>
      </c>
      <c r="BE124" s="102">
        <f t="shared" si="95"/>
        <v>0.73796786535647074</v>
      </c>
      <c r="BF124" s="58">
        <v>4095</v>
      </c>
      <c r="BG124" s="97">
        <f t="shared" si="96"/>
        <v>4369.3649999999998</v>
      </c>
      <c r="BH124" s="102">
        <f t="shared" si="97"/>
        <v>0.4567598787371942</v>
      </c>
      <c r="BI124" s="58">
        <v>311</v>
      </c>
      <c r="BJ124" s="97">
        <f t="shared" si="98"/>
        <v>611.73700000000008</v>
      </c>
      <c r="BK124" s="102">
        <f t="shared" si="99"/>
        <v>6.3949090528956726E-2</v>
      </c>
      <c r="BL124" s="103">
        <v>635</v>
      </c>
      <c r="BM124" s="97">
        <f t="shared" si="100"/>
        <v>917.57500000000005</v>
      </c>
      <c r="BN124" s="102">
        <f t="shared" si="101"/>
        <v>9.5920447417938537E-2</v>
      </c>
      <c r="BO124" s="58">
        <v>537</v>
      </c>
      <c r="BP124" s="97">
        <f t="shared" si="102"/>
        <v>1105.146</v>
      </c>
      <c r="BQ124" s="102">
        <f t="shared" si="103"/>
        <v>0.11552853857411666</v>
      </c>
      <c r="BR124" s="58">
        <v>33.4</v>
      </c>
      <c r="BS124" s="105">
        <f t="shared" si="104"/>
        <v>55.577599999999997</v>
      </c>
      <c r="BT124" s="102">
        <f t="shared" si="105"/>
        <v>3.4915325109763744E-3</v>
      </c>
      <c r="BU124" s="60">
        <v>6.1</v>
      </c>
      <c r="BV124" s="59">
        <v>7.23</v>
      </c>
      <c r="BW124" s="66">
        <v>126</v>
      </c>
      <c r="BX124" s="117">
        <f t="shared" si="126"/>
        <v>131436.84</v>
      </c>
      <c r="BY124" s="118">
        <f t="shared" si="127"/>
        <v>0.87624559999999996</v>
      </c>
      <c r="BZ124" s="121">
        <v>58</v>
      </c>
      <c r="CA124" s="57"/>
      <c r="CB124" s="60">
        <v>6.46</v>
      </c>
      <c r="CC124" s="129">
        <v>6463</v>
      </c>
      <c r="CD124" s="77">
        <f t="shared" si="128"/>
        <v>6467.4522154284277</v>
      </c>
      <c r="CE124" s="77">
        <f t="shared" si="106"/>
        <v>23878</v>
      </c>
      <c r="CF124" s="77">
        <f t="shared" si="129"/>
        <v>13740</v>
      </c>
      <c r="CG124" s="77">
        <f t="shared" si="130"/>
        <v>572.5</v>
      </c>
      <c r="CH124" s="77">
        <f t="shared" si="107"/>
        <v>10138</v>
      </c>
      <c r="CI124" s="130">
        <f t="shared" si="131"/>
        <v>422.41666666666669</v>
      </c>
      <c r="CJ124" s="67">
        <v>3988</v>
      </c>
      <c r="CK124" s="136"/>
      <c r="CL124" s="60">
        <v>7.33</v>
      </c>
      <c r="CM124" s="58">
        <v>2087</v>
      </c>
      <c r="CN124" s="137"/>
      <c r="CO124" s="138">
        <v>3439</v>
      </c>
      <c r="CP124" s="58">
        <v>5566</v>
      </c>
      <c r="CQ124" s="60">
        <v>13.8</v>
      </c>
      <c r="CR124" s="60">
        <v>26</v>
      </c>
      <c r="CS124" s="58">
        <v>5307</v>
      </c>
      <c r="CT124" s="141">
        <f t="shared" si="176"/>
        <v>0.30379106111305626</v>
      </c>
      <c r="CU124" s="142">
        <f t="shared" si="132"/>
        <v>1.2602808425275827</v>
      </c>
      <c r="CV124" s="142">
        <f t="shared" si="133"/>
        <v>5.1317547622619513</v>
      </c>
      <c r="CW124" s="118">
        <f t="shared" si="134"/>
        <v>0.85529246037699191</v>
      </c>
      <c r="CX124" s="143">
        <f t="shared" si="177"/>
        <v>25792.199435128568</v>
      </c>
      <c r="CY124" s="144">
        <f t="shared" si="178"/>
        <v>0.67730724086041827</v>
      </c>
      <c r="CZ124" s="145">
        <f t="shared" si="179"/>
        <v>21952.010969092891</v>
      </c>
      <c r="DA124" s="146">
        <f t="shared" si="180"/>
        <v>0.78183148651473977</v>
      </c>
      <c r="DB124" s="67">
        <v>3987</v>
      </c>
      <c r="DC124" s="75"/>
      <c r="DD124" s="59">
        <v>7.32</v>
      </c>
      <c r="DE124" s="58">
        <v>2006</v>
      </c>
      <c r="DF124" s="58"/>
      <c r="DG124" s="58">
        <v>3442</v>
      </c>
      <c r="DH124" s="58">
        <v>5372</v>
      </c>
      <c r="DI124" s="60">
        <v>14</v>
      </c>
      <c r="DJ124" s="60">
        <v>27.1</v>
      </c>
      <c r="DK124" s="58">
        <v>6217</v>
      </c>
      <c r="DL124" s="141">
        <f t="shared" si="135"/>
        <v>0.34950901802818957</v>
      </c>
      <c r="DM124" s="142">
        <f t="shared" si="136"/>
        <v>1.2605969400551793</v>
      </c>
      <c r="DN124" s="142">
        <f t="shared" si="137"/>
        <v>5.130467963174123</v>
      </c>
      <c r="DO124" s="118">
        <f t="shared" si="108"/>
        <v>0.85507799386235384</v>
      </c>
      <c r="DP124" s="143">
        <f t="shared" si="138"/>
        <v>25785.731982913141</v>
      </c>
      <c r="DQ124" s="144">
        <f t="shared" si="139"/>
        <v>0.68983149265261101</v>
      </c>
      <c r="DR124" s="145">
        <f t="shared" si="140"/>
        <v>21946.506452801743</v>
      </c>
      <c r="DS124" s="146">
        <f t="shared" si="141"/>
        <v>0.79029897553836503</v>
      </c>
      <c r="DT124" s="58">
        <v>3986</v>
      </c>
      <c r="DU124" s="75"/>
      <c r="DV124" s="59">
        <v>7.31</v>
      </c>
      <c r="DW124" s="58">
        <v>2081</v>
      </c>
      <c r="DX124" s="58"/>
      <c r="DY124" s="58">
        <v>3427</v>
      </c>
      <c r="DZ124" s="58">
        <v>6360</v>
      </c>
      <c r="EA124" s="75">
        <v>13.8</v>
      </c>
      <c r="EB124" s="60">
        <v>24.9</v>
      </c>
      <c r="EC124" s="58">
        <v>7469</v>
      </c>
      <c r="ED124" s="141">
        <f t="shared" si="170"/>
        <v>0.42718083706948945</v>
      </c>
      <c r="EE124" s="142">
        <f t="shared" si="142"/>
        <v>1.2609131961866533</v>
      </c>
      <c r="EF124" s="142">
        <f t="shared" si="181"/>
        <v>5.1291811640862939</v>
      </c>
      <c r="EG124" s="118">
        <f t="shared" si="109"/>
        <v>0.85486352734771565</v>
      </c>
      <c r="EH124" s="143">
        <f t="shared" si="171"/>
        <v>25779.264530697714</v>
      </c>
      <c r="EI124" s="144">
        <f t="shared" si="172"/>
        <v>0.67823496321539545</v>
      </c>
      <c r="EJ124" s="145">
        <f t="shared" si="173"/>
        <v>21941.001936510598</v>
      </c>
      <c r="EK124" s="146">
        <f t="shared" si="174"/>
        <v>0.78245870792389716</v>
      </c>
      <c r="EL124" s="67">
        <v>3991</v>
      </c>
      <c r="EM124" s="136"/>
      <c r="EN124" s="60">
        <v>7.2</v>
      </c>
      <c r="EO124" s="58">
        <v>1959</v>
      </c>
      <c r="EP124" s="137"/>
      <c r="EQ124" s="138">
        <v>3445</v>
      </c>
      <c r="ER124" s="58">
        <v>5972</v>
      </c>
      <c r="ES124" s="60">
        <v>14.1</v>
      </c>
      <c r="ET124" s="60">
        <v>26.8</v>
      </c>
      <c r="EU124" s="58">
        <v>7728</v>
      </c>
      <c r="EV124" s="141">
        <f t="shared" si="143"/>
        <v>0.42949480448742133</v>
      </c>
      <c r="EW124" s="142">
        <f t="shared" si="144"/>
        <v>1.2593335003758457</v>
      </c>
      <c r="EX124" s="142">
        <f t="shared" si="145"/>
        <v>5.1356151595254387</v>
      </c>
      <c r="EY124" s="118">
        <f t="shared" si="110"/>
        <v>0.85593585992090648</v>
      </c>
      <c r="EZ124" s="143">
        <f t="shared" si="146"/>
        <v>25811.601791774854</v>
      </c>
      <c r="FA124" s="144">
        <f t="shared" si="147"/>
        <v>0.69709865109993263</v>
      </c>
      <c r="FB124" s="145">
        <f t="shared" si="148"/>
        <v>21968.524517966325</v>
      </c>
      <c r="FC124" s="146">
        <f t="shared" si="149"/>
        <v>0.79521220991009822</v>
      </c>
      <c r="FD124" s="67">
        <v>3963</v>
      </c>
      <c r="FE124" s="136"/>
      <c r="FF124" s="60">
        <v>7.36</v>
      </c>
      <c r="FG124" s="58">
        <v>2104</v>
      </c>
      <c r="FH124" s="137"/>
      <c r="FI124" s="138">
        <v>3515</v>
      </c>
      <c r="FJ124" s="58">
        <v>5054</v>
      </c>
      <c r="FK124" s="60">
        <v>14.9</v>
      </c>
      <c r="FL124" s="60">
        <v>27.2</v>
      </c>
      <c r="FM124" s="58">
        <v>6137</v>
      </c>
      <c r="FN124" s="141">
        <f t="shared" si="150"/>
        <v>0.35489659011598829</v>
      </c>
      <c r="FO124" s="142">
        <f t="shared" si="151"/>
        <v>1.2682311380267475</v>
      </c>
      <c r="FP124" s="142">
        <f t="shared" si="152"/>
        <v>5.0995847850662273</v>
      </c>
      <c r="FQ124" s="118">
        <f t="shared" si="111"/>
        <v>0.84993079751103784</v>
      </c>
      <c r="FR124" s="143">
        <f t="shared" si="153"/>
        <v>25630.51312974286</v>
      </c>
      <c r="FS124" s="144">
        <f t="shared" si="154"/>
        <v>0.67467869418798276</v>
      </c>
      <c r="FT124" s="145">
        <f t="shared" si="155"/>
        <v>21814.398061814223</v>
      </c>
      <c r="FU124" s="146">
        <f t="shared" si="156"/>
        <v>0.78005435918879362</v>
      </c>
      <c r="FV124" s="67">
        <v>3963</v>
      </c>
      <c r="FW124" s="160"/>
      <c r="FX124" s="60">
        <v>7.29</v>
      </c>
      <c r="FY124" s="58">
        <v>1926</v>
      </c>
      <c r="FZ124" s="137"/>
      <c r="GA124" s="138">
        <v>3538</v>
      </c>
      <c r="GB124" s="58">
        <v>6236</v>
      </c>
      <c r="GC124" s="60">
        <v>14.6</v>
      </c>
      <c r="GD124" s="60">
        <v>28.2</v>
      </c>
      <c r="GE124" s="58">
        <v>5745</v>
      </c>
      <c r="GF124" s="141">
        <f t="shared" si="157"/>
        <v>0.31920612178923702</v>
      </c>
      <c r="GG124" s="142">
        <f t="shared" si="158"/>
        <v>1.2682311380267475</v>
      </c>
      <c r="GH124" s="142">
        <f t="shared" si="159"/>
        <v>5.0995847850662273</v>
      </c>
      <c r="GI124" s="118">
        <f t="shared" si="112"/>
        <v>0.84993079751103784</v>
      </c>
      <c r="GJ124" s="143">
        <f t="shared" si="160"/>
        <v>25630.51312974286</v>
      </c>
      <c r="GK124" s="144">
        <f t="shared" si="161"/>
        <v>0.70220112405230739</v>
      </c>
      <c r="GL124" s="145">
        <f t="shared" si="162"/>
        <v>21814.398061814223</v>
      </c>
      <c r="GM124" s="146">
        <f t="shared" si="163"/>
        <v>0.79866192766046418</v>
      </c>
      <c r="GN124" s="167">
        <v>2268</v>
      </c>
      <c r="GO124" s="97">
        <f t="shared" si="113"/>
        <v>2027.1799564452633</v>
      </c>
      <c r="GP124" s="58"/>
      <c r="GQ124" s="58"/>
      <c r="GR124" s="102">
        <f t="shared" si="114"/>
        <v>1</v>
      </c>
      <c r="GS124" s="58"/>
      <c r="GT124" s="102">
        <f t="shared" si="115"/>
        <v>1</v>
      </c>
      <c r="GU124" s="58"/>
      <c r="GV124" s="102"/>
      <c r="GW124" s="170"/>
      <c r="GX124" s="102"/>
      <c r="GY124" s="170"/>
      <c r="GZ124" s="102"/>
      <c r="HA124" s="102"/>
      <c r="HB124" s="102"/>
      <c r="HC124" s="102"/>
      <c r="HD124" s="102"/>
      <c r="HE124" s="177"/>
      <c r="HF124" s="178"/>
      <c r="HG124" s="102"/>
      <c r="HH124" s="177"/>
      <c r="HI124" s="67">
        <v>4488</v>
      </c>
      <c r="HJ124" s="58">
        <v>3772</v>
      </c>
      <c r="HK124" s="58">
        <v>4022</v>
      </c>
      <c r="HL124" s="77">
        <f t="shared" si="167"/>
        <v>480</v>
      </c>
      <c r="HM124" s="77">
        <f t="shared" si="164"/>
        <v>10228.32</v>
      </c>
      <c r="HN124" s="60"/>
      <c r="HO124" s="60"/>
      <c r="HP124" s="58">
        <v>657</v>
      </c>
      <c r="HQ124" s="136"/>
      <c r="HR124" s="136"/>
      <c r="HS124" s="136"/>
      <c r="HT124" s="58">
        <v>4102</v>
      </c>
      <c r="HU124" s="58">
        <v>4530</v>
      </c>
      <c r="HV124" s="136"/>
      <c r="HW124" s="136"/>
      <c r="HX124" s="136"/>
      <c r="HY124" s="136"/>
      <c r="HZ124" s="193"/>
      <c r="IA124" s="60">
        <v>97</v>
      </c>
      <c r="IB124" s="194">
        <v>236</v>
      </c>
      <c r="IC124" s="195"/>
      <c r="ID124" s="195"/>
      <c r="IE124" s="196"/>
      <c r="IF124" s="196"/>
      <c r="IG124" s="196"/>
      <c r="IH124" s="97">
        <f t="shared" si="165"/>
        <v>31477.68</v>
      </c>
      <c r="II124" s="97">
        <f t="shared" si="168"/>
        <v>2725.460580912863</v>
      </c>
      <c r="IJ124" s="202">
        <f t="shared" si="169"/>
        <v>1.4064697609001406</v>
      </c>
      <c r="IK124" s="202">
        <f t="shared" si="175"/>
        <v>1.9378024730290455</v>
      </c>
      <c r="IL124" s="202">
        <f t="shared" si="116"/>
        <v>0.49179096072164036</v>
      </c>
      <c r="IM124" s="205"/>
      <c r="IN124" s="204">
        <f t="shared" si="117"/>
        <v>0.89594356261022923</v>
      </c>
      <c r="IO124" s="136"/>
      <c r="IP124" s="136"/>
      <c r="IQ124" s="58">
        <v>846</v>
      </c>
      <c r="IR124" s="58"/>
      <c r="IS124" s="60"/>
      <c r="IT124" s="60"/>
      <c r="IU124" s="60"/>
      <c r="IV124" s="60"/>
      <c r="IW124" s="193"/>
      <c r="IX124" s="193">
        <v>0.17</v>
      </c>
      <c r="IY124" s="59"/>
      <c r="IZ124" s="60">
        <v>137</v>
      </c>
      <c r="JA124" s="60"/>
      <c r="JB124" s="60"/>
      <c r="JC124" s="60"/>
      <c r="JD124" s="97">
        <f t="shared" si="118"/>
        <v>3299.28</v>
      </c>
      <c r="JE124" s="211">
        <f t="shared" si="184"/>
        <v>0.81513828238719066</v>
      </c>
      <c r="JF124" s="210">
        <f t="shared" si="120"/>
        <v>0.2895214285714286</v>
      </c>
      <c r="JG124" s="211">
        <f t="shared" si="121"/>
        <v>0.11906531636160921</v>
      </c>
      <c r="JH124" s="205"/>
      <c r="JI124" s="205">
        <f t="shared" si="122"/>
        <v>0.41949152542372881</v>
      </c>
      <c r="JJ124" s="215">
        <f t="shared" si="166"/>
        <v>2.469151880188833</v>
      </c>
      <c r="JK124" s="205">
        <f t="shared" si="123"/>
        <v>0.98567844449090525</v>
      </c>
      <c r="JL124" s="58">
        <v>16847</v>
      </c>
      <c r="JM124" s="216">
        <v>8.15</v>
      </c>
      <c r="JN124" s="217">
        <v>121</v>
      </c>
      <c r="JO124" s="216">
        <v>0.47</v>
      </c>
      <c r="JP124" s="216">
        <v>2.79</v>
      </c>
      <c r="JQ124" s="216">
        <v>0.54</v>
      </c>
      <c r="JR124" s="217">
        <v>180</v>
      </c>
      <c r="JS124" s="216">
        <v>0.23</v>
      </c>
      <c r="JT124" s="223"/>
    </row>
    <row r="125" spans="1:280" s="25" customFormat="1" ht="15" customHeight="1">
      <c r="A125" s="50">
        <v>43542</v>
      </c>
      <c r="B125" s="51">
        <v>240</v>
      </c>
      <c r="C125" s="52">
        <v>240</v>
      </c>
      <c r="D125" s="53">
        <v>33212</v>
      </c>
      <c r="E125" s="48" t="s">
        <v>127</v>
      </c>
      <c r="F125" s="53" t="s">
        <v>127</v>
      </c>
      <c r="G125" s="52" t="s">
        <v>127</v>
      </c>
      <c r="H125" s="52" t="s">
        <v>127</v>
      </c>
      <c r="I125" s="61">
        <v>30.7</v>
      </c>
      <c r="J125" s="64"/>
      <c r="K125" s="53">
        <v>1336</v>
      </c>
      <c r="L125" s="48">
        <v>4.4800000000000004</v>
      </c>
      <c r="M125" s="53">
        <v>8008</v>
      </c>
      <c r="N125" s="53">
        <v>1722</v>
      </c>
      <c r="O125" s="65">
        <v>5.03</v>
      </c>
      <c r="P125" s="65">
        <v>6.22</v>
      </c>
      <c r="Q125" s="74">
        <v>62.8</v>
      </c>
      <c r="R125" s="70">
        <v>36.6</v>
      </c>
      <c r="S125" s="64">
        <v>8640</v>
      </c>
      <c r="T125" s="53">
        <v>7014</v>
      </c>
      <c r="U125" s="52">
        <v>3.06</v>
      </c>
      <c r="V125" s="52">
        <v>33.5</v>
      </c>
      <c r="W125" s="52"/>
      <c r="X125" s="52"/>
      <c r="Y125" s="53">
        <v>636</v>
      </c>
      <c r="Z125" s="53">
        <v>22809</v>
      </c>
      <c r="AA125" s="52">
        <v>2.8</v>
      </c>
      <c r="AB125" s="52"/>
      <c r="AC125" s="77">
        <f t="shared" si="124"/>
        <v>9276</v>
      </c>
      <c r="AD125" s="52"/>
      <c r="AE125" s="52"/>
      <c r="AF125" s="52"/>
      <c r="AG125" s="52"/>
      <c r="AH125" s="61"/>
      <c r="AI125" s="79"/>
      <c r="AJ125" s="52"/>
      <c r="AK125" s="52"/>
      <c r="AL125" s="48">
        <v>9.68</v>
      </c>
      <c r="AM125" s="53">
        <v>124888</v>
      </c>
      <c r="AN125" s="52"/>
      <c r="AO125" s="52"/>
      <c r="AP125" s="53">
        <v>1458</v>
      </c>
      <c r="AQ125" s="83"/>
      <c r="AR125" s="86">
        <f t="shared" si="125"/>
        <v>13939</v>
      </c>
      <c r="AS125" s="53"/>
      <c r="AT125" s="87">
        <v>13939</v>
      </c>
      <c r="AU125" s="53">
        <f t="shared" si="182"/>
        <v>13699</v>
      </c>
      <c r="AV125" s="53">
        <v>0</v>
      </c>
      <c r="AW125" s="53">
        <v>240</v>
      </c>
      <c r="AX125" s="53">
        <v>0</v>
      </c>
      <c r="AY125" s="95">
        <v>0</v>
      </c>
      <c r="AZ125" s="96">
        <v>4.93</v>
      </c>
      <c r="BA125" s="53">
        <v>4478</v>
      </c>
      <c r="BB125" s="52">
        <v>62</v>
      </c>
      <c r="BC125" s="53">
        <v>12042</v>
      </c>
      <c r="BD125" s="97">
        <f t="shared" si="94"/>
        <v>9111.6527999999998</v>
      </c>
      <c r="BE125" s="102">
        <f t="shared" si="95"/>
        <v>0.75665610363726954</v>
      </c>
      <c r="BF125" s="53">
        <v>5699</v>
      </c>
      <c r="BG125" s="97">
        <f t="shared" si="96"/>
        <v>6080.8329999999996</v>
      </c>
      <c r="BH125" s="102">
        <f t="shared" si="97"/>
        <v>0.50496869290815471</v>
      </c>
      <c r="BI125" s="53">
        <v>459</v>
      </c>
      <c r="BJ125" s="97">
        <f t="shared" si="98"/>
        <v>902.85300000000007</v>
      </c>
      <c r="BK125" s="102">
        <f t="shared" si="99"/>
        <v>7.4975336322869957E-2</v>
      </c>
      <c r="BL125" s="103">
        <v>530</v>
      </c>
      <c r="BM125" s="97">
        <f t="shared" si="100"/>
        <v>765.85</v>
      </c>
      <c r="BN125" s="102">
        <f t="shared" si="101"/>
        <v>6.3598239495100489E-2</v>
      </c>
      <c r="BO125" s="53">
        <v>652</v>
      </c>
      <c r="BP125" s="97">
        <f t="shared" si="102"/>
        <v>1341.8159999999998</v>
      </c>
      <c r="BQ125" s="102">
        <f t="shared" si="103"/>
        <v>0.1114280019930244</v>
      </c>
      <c r="BR125" s="53">
        <v>12.2</v>
      </c>
      <c r="BS125" s="105">
        <f t="shared" si="104"/>
        <v>20.300799999999999</v>
      </c>
      <c r="BT125" s="102">
        <f t="shared" si="105"/>
        <v>1.0131207440624481E-3</v>
      </c>
      <c r="BU125" s="52">
        <v>5.78</v>
      </c>
      <c r="BV125" s="48">
        <v>7.08</v>
      </c>
      <c r="BW125" s="61">
        <v>153</v>
      </c>
      <c r="BX125" s="117">
        <f t="shared" si="126"/>
        <v>164963.35800000001</v>
      </c>
      <c r="BY125" s="118">
        <f t="shared" si="127"/>
        <v>1.0997557200000001</v>
      </c>
      <c r="BZ125" s="120">
        <v>53.8</v>
      </c>
      <c r="CA125" s="51"/>
      <c r="CB125" s="52">
        <v>6.07</v>
      </c>
      <c r="CC125" s="129">
        <v>8253</v>
      </c>
      <c r="CD125" s="77">
        <f t="shared" si="128"/>
        <v>7813.284661137639</v>
      </c>
      <c r="CE125" s="77">
        <f t="shared" si="106"/>
        <v>23874</v>
      </c>
      <c r="CF125" s="77">
        <f t="shared" si="129"/>
        <v>13699</v>
      </c>
      <c r="CG125" s="77">
        <f t="shared" si="130"/>
        <v>570.79166666666663</v>
      </c>
      <c r="CH125" s="77">
        <f t="shared" si="107"/>
        <v>10175</v>
      </c>
      <c r="CI125" s="130">
        <f t="shared" si="131"/>
        <v>423.95833333333331</v>
      </c>
      <c r="CJ125" s="64">
        <v>3984</v>
      </c>
      <c r="CK125" s="56"/>
      <c r="CL125" s="52">
        <v>7.34</v>
      </c>
      <c r="CM125" s="53">
        <v>2441</v>
      </c>
      <c r="CN125" s="134"/>
      <c r="CO125" s="135">
        <v>3646</v>
      </c>
      <c r="CP125" s="53">
        <v>6684</v>
      </c>
      <c r="CQ125" s="52">
        <v>12.4</v>
      </c>
      <c r="CR125" s="52">
        <v>26.4</v>
      </c>
      <c r="CS125" s="53">
        <v>5939</v>
      </c>
      <c r="CT125" s="141">
        <f t="shared" si="176"/>
        <v>0.27748210406444623</v>
      </c>
      <c r="CU125" s="142">
        <f t="shared" si="132"/>
        <v>1.2615461847389557</v>
      </c>
      <c r="CV125" s="142">
        <f t="shared" si="133"/>
        <v>6.1934194369224738</v>
      </c>
      <c r="CW125" s="118">
        <f t="shared" si="134"/>
        <v>1.0322365728204124</v>
      </c>
      <c r="CX125" s="143">
        <f t="shared" si="177"/>
        <v>31128.126089972353</v>
      </c>
      <c r="CY125" s="144">
        <f t="shared" si="178"/>
        <v>0.68758337807129344</v>
      </c>
      <c r="CZ125" s="145">
        <f t="shared" si="179"/>
        <v>27528.441747172652</v>
      </c>
      <c r="DA125" s="146">
        <f t="shared" si="180"/>
        <v>0.79729280850357087</v>
      </c>
      <c r="DB125" s="64">
        <v>3990</v>
      </c>
      <c r="DC125" s="152"/>
      <c r="DD125" s="48">
        <v>7.23</v>
      </c>
      <c r="DE125" s="53">
        <v>2251</v>
      </c>
      <c r="DF125" s="153"/>
      <c r="DG125" s="53">
        <v>3744</v>
      </c>
      <c r="DH125" s="53">
        <v>6222</v>
      </c>
      <c r="DI125" s="52">
        <v>12.5</v>
      </c>
      <c r="DJ125" s="52">
        <v>26.9</v>
      </c>
      <c r="DK125" s="53">
        <v>7113</v>
      </c>
      <c r="DL125" s="141">
        <f t="shared" si="135"/>
        <v>0.3204990171345673</v>
      </c>
      <c r="DM125" s="142">
        <f t="shared" si="136"/>
        <v>1.2596491228070175</v>
      </c>
      <c r="DN125" s="142">
        <f t="shared" si="137"/>
        <v>6.202746875833502</v>
      </c>
      <c r="DO125" s="118">
        <f t="shared" si="108"/>
        <v>1.0337911459722504</v>
      </c>
      <c r="DP125" s="143">
        <f t="shared" si="138"/>
        <v>31175.005797939182</v>
      </c>
      <c r="DQ125" s="144">
        <f t="shared" si="139"/>
        <v>0.71190093569786217</v>
      </c>
      <c r="DR125" s="145">
        <f t="shared" si="140"/>
        <v>27569.900243779844</v>
      </c>
      <c r="DS125" s="146">
        <f t="shared" si="141"/>
        <v>0.81307091845208435</v>
      </c>
      <c r="DT125" s="53">
        <v>3981</v>
      </c>
      <c r="DU125" s="74"/>
      <c r="DV125" s="157"/>
      <c r="DW125" s="153">
        <v>2385</v>
      </c>
      <c r="DX125" s="53"/>
      <c r="DY125" s="153">
        <v>3700</v>
      </c>
      <c r="DZ125" s="153"/>
      <c r="EA125" s="152"/>
      <c r="EB125" s="128"/>
      <c r="EC125" s="53">
        <v>8229</v>
      </c>
      <c r="ED125" s="141">
        <f t="shared" si="170"/>
        <v>0.38079590603148872</v>
      </c>
      <c r="EE125" s="142">
        <f t="shared" si="142"/>
        <v>1.2624968600854056</v>
      </c>
      <c r="EF125" s="142">
        <f t="shared" si="181"/>
        <v>6.1887557174669601</v>
      </c>
      <c r="EG125" s="118">
        <f t="shared" si="109"/>
        <v>1.0314592862444933</v>
      </c>
      <c r="EH125" s="143">
        <f t="shared" si="171"/>
        <v>31104.686235988942</v>
      </c>
      <c r="EI125" s="144">
        <f t="shared" si="172"/>
        <v>0.69475065821386106</v>
      </c>
      <c r="EJ125" s="145">
        <f t="shared" si="173"/>
        <v>27507.712498869059</v>
      </c>
      <c r="EK125" s="146">
        <f t="shared" si="174"/>
        <v>0.80194319880418541</v>
      </c>
      <c r="EL125" s="64">
        <v>3981</v>
      </c>
      <c r="EM125" s="56"/>
      <c r="EN125" s="52">
        <v>7.21</v>
      </c>
      <c r="EO125" s="53">
        <v>2496</v>
      </c>
      <c r="EP125" s="134"/>
      <c r="EQ125" s="135">
        <v>3687</v>
      </c>
      <c r="ER125" s="53">
        <v>6050</v>
      </c>
      <c r="ES125" s="52">
        <v>14.7</v>
      </c>
      <c r="ET125" s="52">
        <v>27.3</v>
      </c>
      <c r="EU125" s="53">
        <v>8481</v>
      </c>
      <c r="EV125" s="141">
        <f t="shared" si="143"/>
        <v>0.4006498409849093</v>
      </c>
      <c r="EW125" s="142">
        <f t="shared" si="144"/>
        <v>1.2624968600854056</v>
      </c>
      <c r="EX125" s="142">
        <f t="shared" si="145"/>
        <v>6.1887557174669601</v>
      </c>
      <c r="EY125" s="118">
        <f t="shared" si="110"/>
        <v>1.0314592862444933</v>
      </c>
      <c r="EZ125" s="143">
        <f t="shared" si="146"/>
        <v>31104.686235988942</v>
      </c>
      <c r="FA125" s="144">
        <f t="shared" si="147"/>
        <v>0.68054408507412878</v>
      </c>
      <c r="FB125" s="145">
        <f t="shared" si="148"/>
        <v>27507.712498869059</v>
      </c>
      <c r="FC125" s="146">
        <f t="shared" si="149"/>
        <v>0.79272546088689588</v>
      </c>
      <c r="FD125" s="64">
        <v>3969</v>
      </c>
      <c r="FE125" s="56"/>
      <c r="FF125" s="52">
        <v>7.19</v>
      </c>
      <c r="FG125" s="53">
        <v>2249</v>
      </c>
      <c r="FH125" s="134"/>
      <c r="FI125" s="135">
        <v>3785</v>
      </c>
      <c r="FJ125" s="53">
        <v>7470</v>
      </c>
      <c r="FK125" s="52">
        <v>16.3</v>
      </c>
      <c r="FL125" s="52">
        <v>29.3</v>
      </c>
      <c r="FM125" s="53">
        <v>6923</v>
      </c>
      <c r="FN125" s="141">
        <f t="shared" si="150"/>
        <v>0.31347570870768293</v>
      </c>
      <c r="FO125" s="142">
        <f t="shared" si="151"/>
        <v>1.2663139329805997</v>
      </c>
      <c r="FP125" s="142">
        <f t="shared" si="152"/>
        <v>6.1701008396449035</v>
      </c>
      <c r="FQ125" s="118">
        <f t="shared" si="111"/>
        <v>1.0283501399408173</v>
      </c>
      <c r="FR125" s="143">
        <f t="shared" si="153"/>
        <v>31010.926820055287</v>
      </c>
      <c r="FS125" s="144">
        <f t="shared" si="154"/>
        <v>0.71215690998866821</v>
      </c>
      <c r="FT125" s="145">
        <f t="shared" si="155"/>
        <v>27424.795505654685</v>
      </c>
      <c r="FU125" s="146">
        <f t="shared" si="156"/>
        <v>0.81323700381996344</v>
      </c>
      <c r="FV125" s="64">
        <v>3969</v>
      </c>
      <c r="FW125" s="73"/>
      <c r="FX125" s="52">
        <v>7.2</v>
      </c>
      <c r="FY125" s="53">
        <v>2234</v>
      </c>
      <c r="FZ125" s="134"/>
      <c r="GA125" s="135">
        <v>3308</v>
      </c>
      <c r="GB125" s="53">
        <v>6758</v>
      </c>
      <c r="GC125" s="52">
        <v>14.9</v>
      </c>
      <c r="GD125" s="52">
        <v>29.4</v>
      </c>
      <c r="GE125" s="53">
        <v>6441</v>
      </c>
      <c r="GF125" s="141">
        <f t="shared" si="157"/>
        <v>0.29086648326889508</v>
      </c>
      <c r="GG125" s="142">
        <f t="shared" si="158"/>
        <v>1.2663139329805997</v>
      </c>
      <c r="GH125" s="142">
        <f t="shared" si="159"/>
        <v>6.1701008396449035</v>
      </c>
      <c r="GI125" s="118">
        <f t="shared" si="112"/>
        <v>1.0283501399408173</v>
      </c>
      <c r="GJ125" s="143">
        <f t="shared" si="160"/>
        <v>31010.926820055287</v>
      </c>
      <c r="GK125" s="144">
        <f t="shared" si="161"/>
        <v>0.7140767171697131</v>
      </c>
      <c r="GL125" s="145">
        <f t="shared" si="162"/>
        <v>27424.795505654685</v>
      </c>
      <c r="GM125" s="146">
        <f t="shared" si="163"/>
        <v>0.81448264407905668</v>
      </c>
      <c r="GN125" s="166">
        <v>2120</v>
      </c>
      <c r="GO125" s="97">
        <f t="shared" si="113"/>
        <v>2342.7461673787384</v>
      </c>
      <c r="GP125" s="53"/>
      <c r="GQ125" s="53"/>
      <c r="GR125" s="102">
        <f t="shared" si="114"/>
        <v>1</v>
      </c>
      <c r="GS125" s="53"/>
      <c r="GT125" s="102">
        <f t="shared" si="115"/>
        <v>1</v>
      </c>
      <c r="GU125" s="53"/>
      <c r="GV125" s="102"/>
      <c r="GW125" s="170"/>
      <c r="GX125" s="102"/>
      <c r="GY125" s="170"/>
      <c r="GZ125" s="102"/>
      <c r="HA125" s="102"/>
      <c r="HB125" s="102"/>
      <c r="HC125" s="102"/>
      <c r="HD125" s="102"/>
      <c r="HE125" s="177"/>
      <c r="HF125" s="178"/>
      <c r="HG125" s="102"/>
      <c r="HH125" s="177"/>
      <c r="HI125" s="64">
        <v>5056</v>
      </c>
      <c r="HJ125" s="53">
        <v>5140</v>
      </c>
      <c r="HK125" s="53">
        <v>4692</v>
      </c>
      <c r="HL125" s="77">
        <f t="shared" si="167"/>
        <v>480</v>
      </c>
      <c r="HM125" s="77">
        <f t="shared" si="164"/>
        <v>10860.96</v>
      </c>
      <c r="HN125" s="52"/>
      <c r="HO125" s="183"/>
      <c r="HP125" s="53">
        <v>421</v>
      </c>
      <c r="HQ125" s="186"/>
      <c r="HR125" s="186"/>
      <c r="HS125" s="186"/>
      <c r="HT125" s="53">
        <v>4232</v>
      </c>
      <c r="HU125" s="153">
        <v>4074</v>
      </c>
      <c r="HV125" s="186"/>
      <c r="HW125" s="186"/>
      <c r="HX125" s="186"/>
      <c r="HY125" s="186"/>
      <c r="HZ125" s="189">
        <v>93</v>
      </c>
      <c r="IA125" s="128"/>
      <c r="IB125" s="190">
        <v>243</v>
      </c>
      <c r="IC125" s="191"/>
      <c r="ID125" s="191">
        <v>284</v>
      </c>
      <c r="IE125" s="192">
        <v>2.48</v>
      </c>
      <c r="IF125" s="192">
        <v>0.5</v>
      </c>
      <c r="IG125" s="192">
        <v>0.7</v>
      </c>
      <c r="IH125" s="97">
        <f t="shared" si="165"/>
        <v>29243.960000000003</v>
      </c>
      <c r="II125" s="97">
        <f t="shared" si="168"/>
        <v>2580.9584575906792</v>
      </c>
      <c r="IJ125" s="202">
        <f t="shared" si="169"/>
        <v>1.4105367092178573</v>
      </c>
      <c r="IK125" s="202">
        <f t="shared" si="175"/>
        <v>1.8297704985089123</v>
      </c>
      <c r="IL125" s="202">
        <f t="shared" si="116"/>
        <v>0.43892196597292088</v>
      </c>
      <c r="IM125" s="203"/>
      <c r="IN125" s="204">
        <f t="shared" si="117"/>
        <v>0.88537735849056598</v>
      </c>
      <c r="IO125" s="186"/>
      <c r="IP125" s="186"/>
      <c r="IQ125" s="153">
        <v>644</v>
      </c>
      <c r="IR125" s="153"/>
      <c r="IS125" s="128"/>
      <c r="IT125" s="128"/>
      <c r="IU125" s="128"/>
      <c r="IV125" s="128"/>
      <c r="IW125" s="189">
        <v>0.15</v>
      </c>
      <c r="IX125" s="189"/>
      <c r="IY125" s="48">
        <v>8.15</v>
      </c>
      <c r="IZ125" s="52">
        <v>149</v>
      </c>
      <c r="JA125" s="128">
        <v>1.71</v>
      </c>
      <c r="JB125" s="128">
        <v>0.24</v>
      </c>
      <c r="JC125" s="128">
        <v>156</v>
      </c>
      <c r="JD125" s="97">
        <f t="shared" si="118"/>
        <v>3387.1770000000001</v>
      </c>
      <c r="JE125" s="210">
        <f t="shared" si="184"/>
        <v>0.81757792539601426</v>
      </c>
      <c r="JF125" s="210">
        <f t="shared" si="120"/>
        <v>0.29721937500000001</v>
      </c>
      <c r="JG125" s="210">
        <f t="shared" si="121"/>
        <v>0.14851993095565302</v>
      </c>
      <c r="JH125" s="203"/>
      <c r="JI125" s="203">
        <f t="shared" si="122"/>
        <v>0.38683127572016462</v>
      </c>
      <c r="JJ125" s="212">
        <f t="shared" si="166"/>
        <v>2.469151880188833</v>
      </c>
      <c r="JK125" s="203">
        <f t="shared" si="123"/>
        <v>0.98762664009300782</v>
      </c>
      <c r="JL125" s="53">
        <v>15772</v>
      </c>
      <c r="JM125" s="213">
        <v>8.4499999999999993</v>
      </c>
      <c r="JN125" s="214">
        <v>53</v>
      </c>
      <c r="JO125" s="213"/>
      <c r="JP125" s="213">
        <v>0.93</v>
      </c>
      <c r="JQ125" s="213">
        <v>0.66</v>
      </c>
      <c r="JR125" s="214">
        <v>184</v>
      </c>
      <c r="JS125" s="213">
        <v>0.25</v>
      </c>
      <c r="JT125" s="222"/>
    </row>
    <row r="126" spans="1:280" s="25" customFormat="1" ht="15" customHeight="1">
      <c r="A126" s="50">
        <v>43543</v>
      </c>
      <c r="B126" s="51">
        <v>240</v>
      </c>
      <c r="C126" s="52">
        <v>240</v>
      </c>
      <c r="D126" s="53">
        <v>39411</v>
      </c>
      <c r="E126" s="48" t="s">
        <v>127</v>
      </c>
      <c r="F126" s="53">
        <v>766</v>
      </c>
      <c r="G126" s="52">
        <v>15.4</v>
      </c>
      <c r="H126" s="52">
        <v>19.399999999999999</v>
      </c>
      <c r="I126" s="61">
        <v>29.9</v>
      </c>
      <c r="J126" s="64"/>
      <c r="K126" s="53">
        <v>1124</v>
      </c>
      <c r="L126" s="48">
        <v>4.5599999999999996</v>
      </c>
      <c r="M126" s="53">
        <v>9006</v>
      </c>
      <c r="N126" s="53">
        <v>2220</v>
      </c>
      <c r="O126" s="65">
        <v>4.04</v>
      </c>
      <c r="P126" s="65">
        <v>5.05</v>
      </c>
      <c r="Q126" s="74">
        <v>72.3</v>
      </c>
      <c r="R126" s="70">
        <v>32.200000000000003</v>
      </c>
      <c r="S126" s="64">
        <v>8855</v>
      </c>
      <c r="T126" s="53">
        <v>6741</v>
      </c>
      <c r="U126" s="52">
        <v>2.5099999999999998</v>
      </c>
      <c r="V126" s="52">
        <v>29</v>
      </c>
      <c r="W126" s="52">
        <v>11.3</v>
      </c>
      <c r="X126" s="52">
        <v>8.68</v>
      </c>
      <c r="Y126" s="53">
        <v>417</v>
      </c>
      <c r="Z126" s="53">
        <v>23465</v>
      </c>
      <c r="AA126" s="52">
        <v>2.29</v>
      </c>
      <c r="AB126" s="52"/>
      <c r="AC126" s="77">
        <f t="shared" si="124"/>
        <v>9272</v>
      </c>
      <c r="AD126" s="52"/>
      <c r="AE126" s="52"/>
      <c r="AF126" s="52"/>
      <c r="AG126" s="52"/>
      <c r="AH126" s="61"/>
      <c r="AI126" s="79"/>
      <c r="AJ126" s="52"/>
      <c r="AK126" s="52"/>
      <c r="AL126" s="48">
        <v>8.58</v>
      </c>
      <c r="AM126" s="53">
        <v>134974</v>
      </c>
      <c r="AN126" s="52">
        <v>2.06</v>
      </c>
      <c r="AO126" s="52">
        <v>0.62</v>
      </c>
      <c r="AP126" s="53">
        <v>1495</v>
      </c>
      <c r="AQ126" s="83"/>
      <c r="AR126" s="86">
        <f t="shared" si="125"/>
        <v>13927</v>
      </c>
      <c r="AS126" s="53"/>
      <c r="AT126" s="87">
        <v>13927</v>
      </c>
      <c r="AU126" s="53">
        <f t="shared" si="182"/>
        <v>13687</v>
      </c>
      <c r="AV126" s="53">
        <v>0</v>
      </c>
      <c r="AW126" s="53">
        <v>240</v>
      </c>
      <c r="AX126" s="53">
        <v>0</v>
      </c>
      <c r="AY126" s="95">
        <v>0</v>
      </c>
      <c r="AZ126" s="96">
        <v>4.93</v>
      </c>
      <c r="BA126" s="53">
        <v>4478</v>
      </c>
      <c r="BB126" s="52">
        <v>62</v>
      </c>
      <c r="BC126" s="53">
        <v>12759</v>
      </c>
      <c r="BD126" s="97">
        <f t="shared" si="94"/>
        <v>9309.59</v>
      </c>
      <c r="BE126" s="102">
        <f t="shared" si="95"/>
        <v>0.72964887530370715</v>
      </c>
      <c r="BF126" s="53">
        <v>5728</v>
      </c>
      <c r="BG126" s="97">
        <f t="shared" si="96"/>
        <v>6111.7759999999998</v>
      </c>
      <c r="BH126" s="102">
        <f t="shared" si="97"/>
        <v>0.47901685085038009</v>
      </c>
      <c r="BI126" s="53">
        <v>480</v>
      </c>
      <c r="BJ126" s="97">
        <f t="shared" si="98"/>
        <v>944.16000000000008</v>
      </c>
      <c r="BK126" s="102">
        <f t="shared" si="99"/>
        <v>7.3999529743710324E-2</v>
      </c>
      <c r="BL126" s="103">
        <v>536</v>
      </c>
      <c r="BM126" s="97">
        <f t="shared" si="100"/>
        <v>774.52</v>
      </c>
      <c r="BN126" s="102">
        <f t="shared" si="101"/>
        <v>6.0703816913551215E-2</v>
      </c>
      <c r="BO126" s="53">
        <v>707</v>
      </c>
      <c r="BP126" s="97">
        <f t="shared" si="102"/>
        <v>1455.0059999999999</v>
      </c>
      <c r="BQ126" s="102">
        <f t="shared" si="103"/>
        <v>0.11403762050317422</v>
      </c>
      <c r="BR126" s="53">
        <v>14.5</v>
      </c>
      <c r="BS126" s="105">
        <f t="shared" si="104"/>
        <v>24.128</v>
      </c>
      <c r="BT126" s="102">
        <f t="shared" si="105"/>
        <v>1.1364527000548633E-3</v>
      </c>
      <c r="BU126" s="52">
        <v>6.04</v>
      </c>
      <c r="BV126" s="48">
        <v>7.61</v>
      </c>
      <c r="BW126" s="61">
        <v>150</v>
      </c>
      <c r="BX126" s="117">
        <f t="shared" si="126"/>
        <v>174632.43299999999</v>
      </c>
      <c r="BY126" s="118">
        <f t="shared" si="127"/>
        <v>1.1642162199999999</v>
      </c>
      <c r="BZ126" s="120">
        <v>58.2</v>
      </c>
      <c r="CA126" s="51"/>
      <c r="CB126" s="52">
        <v>6.28</v>
      </c>
      <c r="CC126" s="129">
        <v>8497</v>
      </c>
      <c r="CD126" s="77">
        <f t="shared" si="128"/>
        <v>8353.6956357848885</v>
      </c>
      <c r="CE126" s="77">
        <f t="shared" si="106"/>
        <v>23876</v>
      </c>
      <c r="CF126" s="77">
        <f t="shared" si="129"/>
        <v>13687</v>
      </c>
      <c r="CG126" s="77">
        <f t="shared" si="130"/>
        <v>570.29166666666663</v>
      </c>
      <c r="CH126" s="77">
        <f t="shared" si="107"/>
        <v>10189</v>
      </c>
      <c r="CI126" s="130">
        <f t="shared" si="131"/>
        <v>424.54166666666669</v>
      </c>
      <c r="CJ126" s="64">
        <v>3989</v>
      </c>
      <c r="CK126" s="56"/>
      <c r="CL126" s="52">
        <v>7.29</v>
      </c>
      <c r="CM126" s="53">
        <v>2211</v>
      </c>
      <c r="CN126" s="134"/>
      <c r="CO126" s="135">
        <v>3980</v>
      </c>
      <c r="CP126" s="53">
        <v>6512</v>
      </c>
      <c r="CQ126" s="52">
        <v>14.7</v>
      </c>
      <c r="CR126" s="52">
        <v>33.5</v>
      </c>
      <c r="CS126" s="53">
        <v>5816</v>
      </c>
      <c r="CT126" s="141">
        <f t="shared" si="176"/>
        <v>0.23735662853019471</v>
      </c>
      <c r="CU126" s="142">
        <f t="shared" si="132"/>
        <v>1.2599649034845826</v>
      </c>
      <c r="CV126" s="142">
        <f t="shared" si="133"/>
        <v>6.6301018486163787</v>
      </c>
      <c r="CW126" s="118">
        <f t="shared" si="134"/>
        <v>1.1050169747693965</v>
      </c>
      <c r="CX126" s="143">
        <f t="shared" si="177"/>
        <v>33322.891891145919</v>
      </c>
      <c r="CY126" s="144">
        <f t="shared" si="178"/>
        <v>0.73532672287835144</v>
      </c>
      <c r="CZ126" s="145">
        <f t="shared" si="179"/>
        <v>29176.108864005695</v>
      </c>
      <c r="DA126" s="146">
        <f t="shared" si="180"/>
        <v>0.82671055725370324</v>
      </c>
      <c r="DB126" s="64">
        <v>3989</v>
      </c>
      <c r="DC126" s="152"/>
      <c r="DD126" s="48">
        <v>7.31</v>
      </c>
      <c r="DE126" s="53">
        <v>2249</v>
      </c>
      <c r="DF126" s="153"/>
      <c r="DG126" s="53">
        <v>3904</v>
      </c>
      <c r="DH126" s="53">
        <v>7068</v>
      </c>
      <c r="DI126" s="52">
        <v>15.5</v>
      </c>
      <c r="DJ126" s="52">
        <v>34.799999999999997</v>
      </c>
      <c r="DK126" s="53">
        <v>7137</v>
      </c>
      <c r="DL126" s="141">
        <f t="shared" si="135"/>
        <v>0.29308098631681223</v>
      </c>
      <c r="DM126" s="142">
        <f t="shared" si="136"/>
        <v>1.2599649034845826</v>
      </c>
      <c r="DN126" s="142">
        <f t="shared" si="137"/>
        <v>6.6301018486163787</v>
      </c>
      <c r="DO126" s="118">
        <f t="shared" si="108"/>
        <v>1.1050169747693965</v>
      </c>
      <c r="DP126" s="143">
        <f t="shared" si="138"/>
        <v>33322.891891145919</v>
      </c>
      <c r="DQ126" s="144">
        <f t="shared" si="139"/>
        <v>0.7307778379707881</v>
      </c>
      <c r="DR126" s="145">
        <f t="shared" si="140"/>
        <v>29176.108864005695</v>
      </c>
      <c r="DS126" s="146">
        <f t="shared" si="141"/>
        <v>0.82373226741907679</v>
      </c>
      <c r="DT126" s="53">
        <v>3989</v>
      </c>
      <c r="DU126" s="74"/>
      <c r="DV126" s="157">
        <v>7.25</v>
      </c>
      <c r="DW126" s="153">
        <v>2340</v>
      </c>
      <c r="DX126" s="53"/>
      <c r="DY126" s="153">
        <v>3918</v>
      </c>
      <c r="DZ126" s="153">
        <v>6682</v>
      </c>
      <c r="EA126" s="152">
        <v>14.9</v>
      </c>
      <c r="EB126" s="128">
        <v>33.299999999999997</v>
      </c>
      <c r="EC126" s="53">
        <v>8209</v>
      </c>
      <c r="ED126" s="141">
        <f t="shared" si="170"/>
        <v>0.3422037587324811</v>
      </c>
      <c r="EE126" s="142">
        <f t="shared" si="142"/>
        <v>1.2599649034845826</v>
      </c>
      <c r="EF126" s="142">
        <f t="shared" si="181"/>
        <v>6.6301018486163787</v>
      </c>
      <c r="EG126" s="118">
        <f t="shared" si="109"/>
        <v>1.1050169747693965</v>
      </c>
      <c r="EH126" s="143">
        <f t="shared" si="171"/>
        <v>33322.891891145919</v>
      </c>
      <c r="EI126" s="144">
        <f t="shared" si="172"/>
        <v>0.71988445569214943</v>
      </c>
      <c r="EJ126" s="145">
        <f t="shared" si="173"/>
        <v>29176.108864005695</v>
      </c>
      <c r="EK126" s="146">
        <f t="shared" si="174"/>
        <v>0.81660004702562894</v>
      </c>
      <c r="EL126" s="64">
        <v>3989</v>
      </c>
      <c r="EM126" s="56"/>
      <c r="EN126" s="52">
        <v>7.27</v>
      </c>
      <c r="EO126" s="53">
        <v>2547</v>
      </c>
      <c r="EP126" s="134"/>
      <c r="EQ126" s="135">
        <v>3904</v>
      </c>
      <c r="ER126" s="53">
        <v>7488</v>
      </c>
      <c r="ES126" s="52">
        <v>15.3</v>
      </c>
      <c r="ET126" s="52">
        <v>31.9</v>
      </c>
      <c r="EU126" s="53">
        <v>8611</v>
      </c>
      <c r="EV126" s="141">
        <f t="shared" si="143"/>
        <v>0.37175814317914002</v>
      </c>
      <c r="EW126" s="142">
        <f t="shared" si="144"/>
        <v>1.2599649034845826</v>
      </c>
      <c r="EX126" s="142">
        <f t="shared" si="145"/>
        <v>6.6301018486163787</v>
      </c>
      <c r="EY126" s="118">
        <f t="shared" si="110"/>
        <v>1.1050169747693965</v>
      </c>
      <c r="EZ126" s="143">
        <f t="shared" si="146"/>
        <v>33322.891891145919</v>
      </c>
      <c r="FA126" s="144">
        <f t="shared" si="147"/>
        <v>0.69510500369568573</v>
      </c>
      <c r="FB126" s="145">
        <f t="shared" si="148"/>
        <v>29176.108864005695</v>
      </c>
      <c r="FC126" s="146">
        <f t="shared" si="149"/>
        <v>0.80037620503174234</v>
      </c>
      <c r="FD126" s="64">
        <v>3960</v>
      </c>
      <c r="FE126" s="56"/>
      <c r="FF126" s="52">
        <v>7.26</v>
      </c>
      <c r="FG126" s="53">
        <v>2237</v>
      </c>
      <c r="FH126" s="134"/>
      <c r="FI126" s="135">
        <v>3913</v>
      </c>
      <c r="FJ126" s="53">
        <v>8564</v>
      </c>
      <c r="FK126" s="52">
        <v>19.899999999999999</v>
      </c>
      <c r="FL126" s="52">
        <v>36.299999999999997</v>
      </c>
      <c r="FM126" s="53">
        <v>6807</v>
      </c>
      <c r="FN126" s="141">
        <f t="shared" si="150"/>
        <v>0.2810241830381382</v>
      </c>
      <c r="FO126" s="142">
        <f t="shared" si="151"/>
        <v>1.2691919191919192</v>
      </c>
      <c r="FP126" s="142">
        <f t="shared" si="152"/>
        <v>6.5819010580398256</v>
      </c>
      <c r="FQ126" s="118">
        <f t="shared" si="111"/>
        <v>1.0969835096733043</v>
      </c>
      <c r="FR126" s="143">
        <f t="shared" si="153"/>
        <v>33080.634717708162</v>
      </c>
      <c r="FS126" s="144">
        <f t="shared" si="154"/>
        <v>0.73221432794159758</v>
      </c>
      <c r="FT126" s="145">
        <f t="shared" si="155"/>
        <v>28963.998771988612</v>
      </c>
      <c r="FU126" s="146">
        <f t="shared" si="156"/>
        <v>0.82467277999843247</v>
      </c>
      <c r="FV126" s="64">
        <v>3960</v>
      </c>
      <c r="FW126" s="73"/>
      <c r="FX126" s="52">
        <v>7.28</v>
      </c>
      <c r="FY126" s="53">
        <v>2111</v>
      </c>
      <c r="FZ126" s="134"/>
      <c r="GA126" s="135">
        <v>3884</v>
      </c>
      <c r="GB126" s="53">
        <v>8040</v>
      </c>
      <c r="GC126" s="52">
        <v>15.1</v>
      </c>
      <c r="GD126" s="52">
        <v>34.6</v>
      </c>
      <c r="GE126" s="53">
        <v>6447</v>
      </c>
      <c r="GF126" s="141">
        <f t="shared" si="157"/>
        <v>0.26078963287877993</v>
      </c>
      <c r="GG126" s="142">
        <f t="shared" si="158"/>
        <v>1.2691919191919192</v>
      </c>
      <c r="GH126" s="142">
        <f t="shared" si="159"/>
        <v>6.5819010580398256</v>
      </c>
      <c r="GI126" s="118">
        <f t="shared" si="112"/>
        <v>1.0969835096733043</v>
      </c>
      <c r="GJ126" s="143">
        <f t="shared" si="160"/>
        <v>33080.634717708162</v>
      </c>
      <c r="GK126" s="144">
        <f t="shared" si="161"/>
        <v>0.74729747263509716</v>
      </c>
      <c r="GL126" s="145">
        <f t="shared" si="162"/>
        <v>28963.998771988612</v>
      </c>
      <c r="GM126" s="146">
        <f t="shared" si="163"/>
        <v>0.83454816208166782</v>
      </c>
      <c r="GN126" s="166">
        <v>2436</v>
      </c>
      <c r="GO126" s="97">
        <f t="shared" si="113"/>
        <v>2282.7635701122467</v>
      </c>
      <c r="GP126" s="53"/>
      <c r="GQ126" s="53"/>
      <c r="GR126" s="102">
        <f t="shared" si="114"/>
        <v>1</v>
      </c>
      <c r="GS126" s="53"/>
      <c r="GT126" s="102">
        <f t="shared" si="115"/>
        <v>1</v>
      </c>
      <c r="GU126" s="53"/>
      <c r="GV126" s="102"/>
      <c r="GW126" s="170"/>
      <c r="GX126" s="102"/>
      <c r="GY126" s="170"/>
      <c r="GZ126" s="102"/>
      <c r="HA126" s="102"/>
      <c r="HB126" s="102"/>
      <c r="HC126" s="102"/>
      <c r="HD126" s="102"/>
      <c r="HE126" s="177"/>
      <c r="HF126" s="178"/>
      <c r="HG126" s="102"/>
      <c r="HH126" s="177"/>
      <c r="HI126" s="64">
        <v>5428</v>
      </c>
      <c r="HJ126" s="53">
        <v>5906</v>
      </c>
      <c r="HK126" s="53">
        <v>5652</v>
      </c>
      <c r="HL126" s="77">
        <f t="shared" si="167"/>
        <v>480</v>
      </c>
      <c r="HM126" s="77">
        <f t="shared" si="164"/>
        <v>12520.8</v>
      </c>
      <c r="HN126" s="52"/>
      <c r="HO126" s="183"/>
      <c r="HP126" s="53">
        <v>844</v>
      </c>
      <c r="HQ126" s="186"/>
      <c r="HR126" s="186"/>
      <c r="HS126" s="186"/>
      <c r="HT126" s="53">
        <v>4544</v>
      </c>
      <c r="HU126" s="153">
        <v>4794</v>
      </c>
      <c r="HV126" s="186"/>
      <c r="HW126" s="186"/>
      <c r="HX126" s="186"/>
      <c r="HY126" s="186"/>
      <c r="HZ126" s="189">
        <v>98</v>
      </c>
      <c r="IA126" s="128" t="s">
        <v>129</v>
      </c>
      <c r="IB126" s="190">
        <v>230</v>
      </c>
      <c r="IC126" s="191"/>
      <c r="ID126" s="191">
        <v>159</v>
      </c>
      <c r="IE126" s="192" t="s">
        <v>129</v>
      </c>
      <c r="IF126" s="192" t="s">
        <v>129</v>
      </c>
      <c r="IG126" s="192" t="s">
        <v>129</v>
      </c>
      <c r="IH126" s="97">
        <f t="shared" si="165"/>
        <v>33746.652000000002</v>
      </c>
      <c r="II126" s="97">
        <f t="shared" si="168"/>
        <v>2998.9096966752277</v>
      </c>
      <c r="IJ126" s="202">
        <f t="shared" si="169"/>
        <v>1.4117314886708547</v>
      </c>
      <c r="IK126" s="202">
        <f t="shared" si="175"/>
        <v>2.1242776836398973</v>
      </c>
      <c r="IL126" s="202">
        <f t="shared" si="116"/>
        <v>0.48290646413995497</v>
      </c>
      <c r="IM126" s="203"/>
      <c r="IN126" s="204">
        <f t="shared" si="117"/>
        <v>0.90558292282430219</v>
      </c>
      <c r="IO126" s="186"/>
      <c r="IP126" s="186"/>
      <c r="IQ126" s="153">
        <v>1001</v>
      </c>
      <c r="IR126" s="153"/>
      <c r="IS126" s="128"/>
      <c r="IT126" s="128"/>
      <c r="IU126" s="128"/>
      <c r="IV126" s="128"/>
      <c r="IW126" s="189">
        <v>0.19</v>
      </c>
      <c r="IX126" s="189"/>
      <c r="IY126" s="48" t="s">
        <v>129</v>
      </c>
      <c r="IZ126" s="52">
        <v>170</v>
      </c>
      <c r="JA126" s="128" t="s">
        <v>129</v>
      </c>
      <c r="JB126" s="128" t="s">
        <v>129</v>
      </c>
      <c r="JC126" s="128" t="s">
        <v>129</v>
      </c>
      <c r="JD126" s="97">
        <f t="shared" si="118"/>
        <v>3203.21</v>
      </c>
      <c r="JE126" s="210">
        <f t="shared" si="184"/>
        <v>0.81829473222766125</v>
      </c>
      <c r="JF126" s="210">
        <f t="shared" si="120"/>
        <v>0.28107232142857147</v>
      </c>
      <c r="JG126" s="210">
        <f t="shared" si="121"/>
        <v>6.0991102125024836E-2</v>
      </c>
      <c r="JH126" s="203"/>
      <c r="JI126" s="203">
        <f t="shared" si="122"/>
        <v>0.26086956521739135</v>
      </c>
      <c r="JJ126" s="212">
        <f t="shared" si="166"/>
        <v>2.469151880188833</v>
      </c>
      <c r="JK126" s="203">
        <f t="shared" si="123"/>
        <v>0.9866760717924602</v>
      </c>
      <c r="JL126" s="53">
        <v>15511</v>
      </c>
      <c r="JM126" s="213">
        <v>8.19</v>
      </c>
      <c r="JN126" s="214">
        <v>86</v>
      </c>
      <c r="JO126" s="213">
        <v>1.1100000000000001</v>
      </c>
      <c r="JP126" s="213">
        <v>2.9</v>
      </c>
      <c r="JQ126" s="213">
        <v>0.46</v>
      </c>
      <c r="JR126" s="214">
        <v>182</v>
      </c>
      <c r="JS126" s="213">
        <v>0.25</v>
      </c>
      <c r="JT126" s="222"/>
    </row>
    <row r="127" spans="1:280" s="25" customFormat="1" ht="15" customHeight="1">
      <c r="A127" s="50">
        <v>43544</v>
      </c>
      <c r="B127" s="51">
        <v>240</v>
      </c>
      <c r="C127" s="52">
        <v>240</v>
      </c>
      <c r="D127" s="53">
        <v>40002</v>
      </c>
      <c r="E127" s="48">
        <v>4.6399999999999997</v>
      </c>
      <c r="F127" s="53">
        <v>765</v>
      </c>
      <c r="G127" s="52">
        <v>17.399999999999999</v>
      </c>
      <c r="H127" s="52">
        <v>19.3</v>
      </c>
      <c r="I127" s="61">
        <v>29.9</v>
      </c>
      <c r="J127" s="64"/>
      <c r="K127" s="53">
        <v>1570</v>
      </c>
      <c r="L127" s="48">
        <v>5.3</v>
      </c>
      <c r="M127" s="53">
        <v>9977</v>
      </c>
      <c r="N127" s="53">
        <v>3232</v>
      </c>
      <c r="O127" s="65">
        <v>4.29</v>
      </c>
      <c r="P127" s="65">
        <v>3.04</v>
      </c>
      <c r="Q127" s="74">
        <v>111</v>
      </c>
      <c r="R127" s="70">
        <v>46.7</v>
      </c>
      <c r="S127" s="64">
        <v>8848</v>
      </c>
      <c r="T127" s="53">
        <v>7068</v>
      </c>
      <c r="U127" s="52">
        <v>2.68</v>
      </c>
      <c r="V127" s="52">
        <v>28.2</v>
      </c>
      <c r="W127" s="52">
        <v>11</v>
      </c>
      <c r="X127" s="52">
        <v>8.31</v>
      </c>
      <c r="Y127" s="53">
        <v>0</v>
      </c>
      <c r="Z127" s="53">
        <v>22871</v>
      </c>
      <c r="AA127" s="52">
        <v>2.38</v>
      </c>
      <c r="AB127" s="52"/>
      <c r="AC127" s="77">
        <f t="shared" si="124"/>
        <v>8848</v>
      </c>
      <c r="AD127" s="52"/>
      <c r="AE127" s="52"/>
      <c r="AF127" s="52"/>
      <c r="AG127" s="52"/>
      <c r="AH127" s="61"/>
      <c r="AI127" s="79"/>
      <c r="AJ127" s="52"/>
      <c r="AK127" s="52"/>
      <c r="AL127" s="48">
        <v>8.99</v>
      </c>
      <c r="AM127" s="53">
        <v>133116</v>
      </c>
      <c r="AN127" s="52">
        <v>5.9</v>
      </c>
      <c r="AO127" s="52">
        <v>0.6</v>
      </c>
      <c r="AP127" s="53">
        <v>1753</v>
      </c>
      <c r="AQ127" s="83"/>
      <c r="AR127" s="86">
        <f t="shared" si="125"/>
        <v>12778</v>
      </c>
      <c r="AS127" s="53"/>
      <c r="AT127" s="87">
        <v>12778</v>
      </c>
      <c r="AU127" s="53">
        <f t="shared" si="182"/>
        <v>11578</v>
      </c>
      <c r="AV127" s="53">
        <v>480</v>
      </c>
      <c r="AW127" s="53">
        <v>240</v>
      </c>
      <c r="AX127" s="53">
        <v>480</v>
      </c>
      <c r="AY127" s="95">
        <v>0</v>
      </c>
      <c r="AZ127" s="96">
        <v>4.93</v>
      </c>
      <c r="BA127" s="53">
        <v>4478</v>
      </c>
      <c r="BB127" s="52">
        <v>62</v>
      </c>
      <c r="BC127" s="53">
        <v>12694</v>
      </c>
      <c r="BD127" s="97">
        <f t="shared" si="94"/>
        <v>9033.8709999999992</v>
      </c>
      <c r="BE127" s="102">
        <f t="shared" si="95"/>
        <v>0.71166464471403812</v>
      </c>
      <c r="BF127" s="53">
        <v>5404</v>
      </c>
      <c r="BG127" s="97">
        <f t="shared" si="96"/>
        <v>5766.0679999999993</v>
      </c>
      <c r="BH127" s="102">
        <f t="shared" si="97"/>
        <v>0.45423570190641244</v>
      </c>
      <c r="BI127" s="53">
        <v>412</v>
      </c>
      <c r="BJ127" s="97">
        <f t="shared" si="98"/>
        <v>810.404</v>
      </c>
      <c r="BK127" s="102">
        <f t="shared" si="99"/>
        <v>6.3841499921222622E-2</v>
      </c>
      <c r="BL127" s="103">
        <v>675</v>
      </c>
      <c r="BM127" s="97">
        <f t="shared" si="100"/>
        <v>975.375</v>
      </c>
      <c r="BN127" s="102">
        <f t="shared" si="101"/>
        <v>7.6837482275090588E-2</v>
      </c>
      <c r="BO127" s="53">
        <v>708</v>
      </c>
      <c r="BP127" s="97">
        <f t="shared" si="102"/>
        <v>1457.0639999999999</v>
      </c>
      <c r="BQ127" s="102">
        <f t="shared" si="103"/>
        <v>0.11478367732787143</v>
      </c>
      <c r="BR127" s="53">
        <v>15</v>
      </c>
      <c r="BS127" s="105">
        <f t="shared" si="104"/>
        <v>24.959999999999997</v>
      </c>
      <c r="BT127" s="102">
        <f t="shared" si="105"/>
        <v>1.181660627067906E-3</v>
      </c>
      <c r="BU127" s="52">
        <v>6.4</v>
      </c>
      <c r="BV127" s="48">
        <v>7.55</v>
      </c>
      <c r="BW127" s="61">
        <v>143</v>
      </c>
      <c r="BX127" s="117">
        <f t="shared" si="126"/>
        <v>146971.13200000001</v>
      </c>
      <c r="BY127" s="118">
        <f t="shared" si="127"/>
        <v>0.9798075466666667</v>
      </c>
      <c r="BZ127" s="120">
        <v>52</v>
      </c>
      <c r="CA127" s="51"/>
      <c r="CB127" s="52">
        <v>6.85</v>
      </c>
      <c r="CC127" s="129">
        <v>8192</v>
      </c>
      <c r="CD127" s="77">
        <f t="shared" si="128"/>
        <v>7795.0009874326752</v>
      </c>
      <c r="CE127" s="77">
        <f t="shared" si="106"/>
        <v>22280</v>
      </c>
      <c r="CF127" s="77">
        <f t="shared" si="129"/>
        <v>11578</v>
      </c>
      <c r="CG127" s="77">
        <f t="shared" si="130"/>
        <v>482.41666666666669</v>
      </c>
      <c r="CH127" s="77">
        <f t="shared" si="107"/>
        <v>10702</v>
      </c>
      <c r="CI127" s="130">
        <f t="shared" si="131"/>
        <v>445.91666666666669</v>
      </c>
      <c r="CJ127" s="64">
        <v>3715</v>
      </c>
      <c r="CK127" s="56"/>
      <c r="CL127" s="52">
        <v>7.67</v>
      </c>
      <c r="CM127" s="53">
        <v>2296</v>
      </c>
      <c r="CN127" s="134"/>
      <c r="CO127" s="135">
        <v>3438</v>
      </c>
      <c r="CP127" s="53">
        <v>6500</v>
      </c>
      <c r="CQ127" s="52">
        <v>7.9</v>
      </c>
      <c r="CR127" s="52">
        <v>18.3</v>
      </c>
      <c r="CS127" s="53">
        <v>5171</v>
      </c>
      <c r="CT127" s="141">
        <f t="shared" si="176"/>
        <v>0.25312318238530068</v>
      </c>
      <c r="CU127" s="142">
        <f t="shared" si="132"/>
        <v>1.352893674293405</v>
      </c>
      <c r="CV127" s="142">
        <f t="shared" si="133"/>
        <v>5.7617247648850753</v>
      </c>
      <c r="CW127" s="118">
        <f t="shared" si="134"/>
        <v>0.96028746081417926</v>
      </c>
      <c r="CX127" s="143">
        <f t="shared" si="177"/>
        <v>28958.42866831239</v>
      </c>
      <c r="CY127" s="144">
        <f t="shared" si="178"/>
        <v>0.70545225026889957</v>
      </c>
      <c r="CZ127" s="145">
        <f t="shared" si="179"/>
        <v>24506.182916517053</v>
      </c>
      <c r="DA127" s="146">
        <f t="shared" si="180"/>
        <v>0.81912714668347253</v>
      </c>
      <c r="DB127" s="64">
        <v>3732</v>
      </c>
      <c r="DC127" s="152"/>
      <c r="DD127" s="48">
        <v>7.35</v>
      </c>
      <c r="DE127" s="53">
        <v>2411</v>
      </c>
      <c r="DF127" s="153"/>
      <c r="DG127" s="53">
        <v>3738</v>
      </c>
      <c r="DH127" s="53">
        <v>6326</v>
      </c>
      <c r="DI127" s="52">
        <v>8.81</v>
      </c>
      <c r="DJ127" s="52">
        <v>19.7</v>
      </c>
      <c r="DK127" s="53">
        <v>5913</v>
      </c>
      <c r="DL127" s="141">
        <f t="shared" si="135"/>
        <v>0.29428024779208795</v>
      </c>
      <c r="DM127" s="142">
        <f t="shared" si="136"/>
        <v>1.3467309753483387</v>
      </c>
      <c r="DN127" s="142">
        <f t="shared" si="137"/>
        <v>5.7880906655588431</v>
      </c>
      <c r="DO127" s="118">
        <f t="shared" si="108"/>
        <v>0.96468177759314055</v>
      </c>
      <c r="DP127" s="143">
        <f t="shared" si="138"/>
        <v>29090.943685098744</v>
      </c>
      <c r="DQ127" s="144">
        <f t="shared" si="139"/>
        <v>0.69069920531285578</v>
      </c>
      <c r="DR127" s="145">
        <f t="shared" si="140"/>
        <v>24618.324264991024</v>
      </c>
      <c r="DS127" s="146">
        <f t="shared" si="141"/>
        <v>0.81006774854261854</v>
      </c>
      <c r="DT127" s="53">
        <v>3716</v>
      </c>
      <c r="DU127" s="74"/>
      <c r="DV127" s="157">
        <v>7.23</v>
      </c>
      <c r="DW127" s="153">
        <v>2239</v>
      </c>
      <c r="DX127" s="53"/>
      <c r="DY127" s="153">
        <v>3490</v>
      </c>
      <c r="DZ127" s="153">
        <v>5998</v>
      </c>
      <c r="EA127" s="152">
        <v>8.73</v>
      </c>
      <c r="EB127" s="128">
        <v>17.600000000000001</v>
      </c>
      <c r="EC127" s="53">
        <v>7126</v>
      </c>
      <c r="ED127" s="141">
        <f t="shared" si="170"/>
        <v>0.34514993699251412</v>
      </c>
      <c r="EE127" s="142">
        <f t="shared" si="142"/>
        <v>1.3525296017222821</v>
      </c>
      <c r="EF127" s="142">
        <f t="shared" si="181"/>
        <v>5.7632757002188271</v>
      </c>
      <c r="EG127" s="118">
        <f t="shared" si="109"/>
        <v>0.96054595003647114</v>
      </c>
      <c r="EH127" s="143">
        <f t="shared" si="171"/>
        <v>28966.223669299823</v>
      </c>
      <c r="EI127" s="144">
        <f t="shared" si="172"/>
        <v>0.7127646290731996</v>
      </c>
      <c r="EJ127" s="145">
        <f t="shared" si="173"/>
        <v>24512.779466427284</v>
      </c>
      <c r="EK127" s="146">
        <f t="shared" si="174"/>
        <v>0.8236174570663306</v>
      </c>
      <c r="EL127" s="64">
        <v>3663</v>
      </c>
      <c r="EM127" s="56"/>
      <c r="EN127" s="52">
        <v>7.55</v>
      </c>
      <c r="EO127" s="53">
        <v>2503</v>
      </c>
      <c r="EP127" s="134"/>
      <c r="EQ127" s="135">
        <v>3488</v>
      </c>
      <c r="ER127" s="53">
        <v>5902</v>
      </c>
      <c r="ES127" s="52">
        <v>9.32</v>
      </c>
      <c r="ET127" s="52">
        <v>18.399999999999999</v>
      </c>
      <c r="EU127" s="53">
        <v>7265</v>
      </c>
      <c r="EV127" s="141">
        <f t="shared" si="143"/>
        <v>0.37478205088339761</v>
      </c>
      <c r="EW127" s="142">
        <f t="shared" si="144"/>
        <v>1.3720993720993722</v>
      </c>
      <c r="EX127" s="142">
        <f t="shared" si="145"/>
        <v>5.6810761275300221</v>
      </c>
      <c r="EY127" s="118">
        <f t="shared" si="110"/>
        <v>0.94684602125500372</v>
      </c>
      <c r="EZ127" s="143">
        <f t="shared" si="146"/>
        <v>28553.088616965892</v>
      </c>
      <c r="FA127" s="144">
        <f t="shared" si="147"/>
        <v>0.67889676934802079</v>
      </c>
      <c r="FB127" s="145">
        <f t="shared" si="148"/>
        <v>24163.162321184918</v>
      </c>
      <c r="FC127" s="146">
        <f t="shared" si="149"/>
        <v>0.80282023002993541</v>
      </c>
      <c r="FD127" s="64">
        <v>3724</v>
      </c>
      <c r="FE127" s="56"/>
      <c r="FF127" s="52">
        <v>7.44</v>
      </c>
      <c r="FG127" s="53">
        <v>2043</v>
      </c>
      <c r="FH127" s="134"/>
      <c r="FI127" s="135">
        <v>3520</v>
      </c>
      <c r="FJ127" s="53">
        <v>6068</v>
      </c>
      <c r="FK127" s="52">
        <v>10.4</v>
      </c>
      <c r="FL127" s="52">
        <v>23</v>
      </c>
      <c r="FM127" s="53">
        <v>5589</v>
      </c>
      <c r="FN127" s="141">
        <f t="shared" si="150"/>
        <v>0.26091886782897006</v>
      </c>
      <c r="FO127" s="142">
        <f t="shared" si="151"/>
        <v>1.3496240601503759</v>
      </c>
      <c r="FP127" s="142">
        <f t="shared" si="152"/>
        <v>5.7756831828888346</v>
      </c>
      <c r="FQ127" s="118">
        <f t="shared" si="111"/>
        <v>0.96261386381480574</v>
      </c>
      <c r="FR127" s="143">
        <f t="shared" si="153"/>
        <v>29028.583677199284</v>
      </c>
      <c r="FS127" s="144">
        <f t="shared" si="154"/>
        <v>0.73790894917219596</v>
      </c>
      <c r="FT127" s="145">
        <f t="shared" si="155"/>
        <v>24565.551865709152</v>
      </c>
      <c r="FU127" s="146">
        <f t="shared" si="156"/>
        <v>0.83905782259335115</v>
      </c>
      <c r="FV127" s="64">
        <v>3730</v>
      </c>
      <c r="FW127" s="73"/>
      <c r="FX127" s="52">
        <v>7.22</v>
      </c>
      <c r="FY127" s="53">
        <v>2302</v>
      </c>
      <c r="FZ127" s="134"/>
      <c r="GA127" s="135">
        <v>3535</v>
      </c>
      <c r="GB127" s="53">
        <v>5804</v>
      </c>
      <c r="GC127" s="52">
        <v>9.4499999999999993</v>
      </c>
      <c r="GD127" s="52">
        <v>20.399999999999999</v>
      </c>
      <c r="GE127" s="53">
        <v>5409</v>
      </c>
      <c r="GF127" s="141">
        <f t="shared" si="157"/>
        <v>0.26399668443080654</v>
      </c>
      <c r="GG127" s="142">
        <f t="shared" si="158"/>
        <v>1.3474530831099196</v>
      </c>
      <c r="GH127" s="142">
        <f t="shared" si="159"/>
        <v>5.7849887948913405</v>
      </c>
      <c r="GI127" s="118">
        <f t="shared" si="112"/>
        <v>0.96416479914855679</v>
      </c>
      <c r="GJ127" s="143">
        <f t="shared" si="160"/>
        <v>29075.353683123878</v>
      </c>
      <c r="GK127" s="144">
        <f t="shared" si="161"/>
        <v>0.70468252618423644</v>
      </c>
      <c r="GL127" s="145">
        <f t="shared" si="162"/>
        <v>24605.131165170555</v>
      </c>
      <c r="GM127" s="146">
        <f t="shared" si="163"/>
        <v>0.81865448243264538</v>
      </c>
      <c r="GN127" s="166">
        <v>2495</v>
      </c>
      <c r="GO127" s="97">
        <f t="shared" si="113"/>
        <v>2298.5052513464989</v>
      </c>
      <c r="GP127" s="53"/>
      <c r="GQ127" s="53"/>
      <c r="GR127" s="102">
        <f t="shared" si="114"/>
        <v>1</v>
      </c>
      <c r="GS127" s="53"/>
      <c r="GT127" s="102">
        <f t="shared" si="115"/>
        <v>1</v>
      </c>
      <c r="GU127" s="53"/>
      <c r="GV127" s="102"/>
      <c r="GW127" s="170"/>
      <c r="GX127" s="102"/>
      <c r="GY127" s="170"/>
      <c r="GZ127" s="102"/>
      <c r="HA127" s="102"/>
      <c r="HB127" s="102"/>
      <c r="HC127" s="102"/>
      <c r="HD127" s="102"/>
      <c r="HE127" s="177"/>
      <c r="HF127" s="178"/>
      <c r="HG127" s="102"/>
      <c r="HH127" s="177"/>
      <c r="HI127" s="64">
        <v>4264</v>
      </c>
      <c r="HJ127" s="53">
        <v>4736</v>
      </c>
      <c r="HK127" s="53">
        <v>4922</v>
      </c>
      <c r="HL127" s="77">
        <f t="shared" si="167"/>
        <v>1440</v>
      </c>
      <c r="HM127" s="77">
        <f t="shared" si="164"/>
        <v>24833.279999999999</v>
      </c>
      <c r="HN127" s="52"/>
      <c r="HO127" s="183"/>
      <c r="HP127" s="53">
        <v>1311</v>
      </c>
      <c r="HQ127" s="186"/>
      <c r="HR127" s="186"/>
      <c r="HS127" s="186"/>
      <c r="HT127" s="53">
        <v>4002</v>
      </c>
      <c r="HU127" s="153">
        <v>3978</v>
      </c>
      <c r="HV127" s="186"/>
      <c r="HW127" s="186"/>
      <c r="HX127" s="186"/>
      <c r="HY127" s="186"/>
      <c r="HZ127" s="189">
        <v>99</v>
      </c>
      <c r="IA127" s="128"/>
      <c r="IB127" s="190">
        <v>214</v>
      </c>
      <c r="IC127" s="191"/>
      <c r="ID127" s="191">
        <v>932</v>
      </c>
      <c r="IE127" s="192">
        <v>2.56</v>
      </c>
      <c r="IF127" s="192">
        <v>0.53</v>
      </c>
      <c r="IG127" s="192">
        <v>0.68</v>
      </c>
      <c r="IH127" s="97">
        <f t="shared" si="165"/>
        <v>30774.95</v>
      </c>
      <c r="II127" s="97">
        <f t="shared" si="168"/>
        <v>3045.3635540805553</v>
      </c>
      <c r="IJ127" s="202">
        <f t="shared" si="169"/>
        <v>1.5363343063450607</v>
      </c>
      <c r="IK127" s="202">
        <f t="shared" si="175"/>
        <v>1.9822271373510334</v>
      </c>
      <c r="IL127" s="202">
        <f t="shared" si="116"/>
        <v>0.55018927869959611</v>
      </c>
      <c r="IM127" s="203"/>
      <c r="IN127" s="204">
        <f t="shared" si="117"/>
        <v>0.9142284569138277</v>
      </c>
      <c r="IO127" s="186"/>
      <c r="IP127" s="186"/>
      <c r="IQ127" s="153">
        <v>943</v>
      </c>
      <c r="IR127" s="153"/>
      <c r="IS127" s="128"/>
      <c r="IT127" s="128"/>
      <c r="IU127" s="128"/>
      <c r="IV127" s="128"/>
      <c r="IW127" s="189">
        <v>0.22</v>
      </c>
      <c r="IX127" s="189"/>
      <c r="IY127" s="48">
        <v>8.43</v>
      </c>
      <c r="IZ127" s="52">
        <v>143</v>
      </c>
      <c r="JA127" s="128">
        <v>2.25</v>
      </c>
      <c r="JB127" s="128">
        <v>0.28999999999999998</v>
      </c>
      <c r="JC127" s="128">
        <v>176</v>
      </c>
      <c r="JD127" s="97">
        <f t="shared" si="118"/>
        <v>2734.4920000000002</v>
      </c>
      <c r="JE127" s="210">
        <f t="shared" si="184"/>
        <v>0.96735187424425639</v>
      </c>
      <c r="JF127" s="210">
        <f t="shared" si="120"/>
        <v>0.22122249999999999</v>
      </c>
      <c r="JG127" s="210">
        <f t="shared" si="121"/>
        <v>8.3095210923118723E-2</v>
      </c>
      <c r="JH127" s="203"/>
      <c r="JI127" s="203">
        <f t="shared" si="122"/>
        <v>0.33177570093457942</v>
      </c>
      <c r="JJ127" s="212">
        <f t="shared" si="166"/>
        <v>2.469151880188833</v>
      </c>
      <c r="JK127" s="203">
        <f t="shared" si="123"/>
        <v>0.98873483535528595</v>
      </c>
      <c r="JL127" s="53">
        <v>15044</v>
      </c>
      <c r="JM127" s="213">
        <v>8.61</v>
      </c>
      <c r="JN127" s="214">
        <v>56</v>
      </c>
      <c r="JO127" s="213">
        <v>0.33</v>
      </c>
      <c r="JP127" s="213">
        <v>1.63</v>
      </c>
      <c r="JQ127" s="213">
        <v>1.1299999999999999</v>
      </c>
      <c r="JR127" s="214">
        <v>140</v>
      </c>
      <c r="JS127" s="213">
        <v>0.81</v>
      </c>
      <c r="JT127" s="222"/>
    </row>
    <row r="128" spans="1:280" s="25" customFormat="1" ht="15" customHeight="1">
      <c r="A128" s="50">
        <v>43545</v>
      </c>
      <c r="B128" s="51">
        <v>240</v>
      </c>
      <c r="C128" s="52">
        <v>240</v>
      </c>
      <c r="D128" s="53">
        <v>33652</v>
      </c>
      <c r="E128" s="48">
        <v>5.03</v>
      </c>
      <c r="F128" s="53">
        <v>716</v>
      </c>
      <c r="G128" s="52">
        <v>16.2</v>
      </c>
      <c r="H128" s="52">
        <v>19.3</v>
      </c>
      <c r="I128" s="61">
        <v>29.5</v>
      </c>
      <c r="J128" s="64"/>
      <c r="K128" s="53">
        <v>1661</v>
      </c>
      <c r="L128" s="48">
        <v>4.95</v>
      </c>
      <c r="M128" s="53">
        <v>13580</v>
      </c>
      <c r="N128" s="53">
        <v>4343</v>
      </c>
      <c r="O128" s="65">
        <v>5.3</v>
      </c>
      <c r="P128" s="65">
        <v>4.75</v>
      </c>
      <c r="Q128" s="74">
        <v>81.8</v>
      </c>
      <c r="R128" s="70">
        <v>47.9</v>
      </c>
      <c r="S128" s="64">
        <v>6728</v>
      </c>
      <c r="T128" s="53">
        <v>6383</v>
      </c>
      <c r="U128" s="52">
        <v>2.52</v>
      </c>
      <c r="V128" s="52" t="s">
        <v>124</v>
      </c>
      <c r="W128" s="52">
        <v>11.3</v>
      </c>
      <c r="X128" s="52">
        <v>9.2799999999999994</v>
      </c>
      <c r="Y128" s="53">
        <v>4267</v>
      </c>
      <c r="Z128" s="53">
        <v>19049</v>
      </c>
      <c r="AA128" s="52">
        <v>2.41</v>
      </c>
      <c r="AB128" s="52"/>
      <c r="AC128" s="77">
        <f t="shared" si="124"/>
        <v>10995</v>
      </c>
      <c r="AD128" s="52"/>
      <c r="AE128" s="52"/>
      <c r="AF128" s="52"/>
      <c r="AG128" s="52"/>
      <c r="AH128" s="61"/>
      <c r="AI128" s="79"/>
      <c r="AJ128" s="52"/>
      <c r="AK128" s="52"/>
      <c r="AL128" s="48">
        <v>8.9700000000000006</v>
      </c>
      <c r="AM128" s="53">
        <v>130454</v>
      </c>
      <c r="AN128" s="52">
        <v>3.83</v>
      </c>
      <c r="AO128" s="52">
        <v>0.66</v>
      </c>
      <c r="AP128" s="53">
        <v>1843</v>
      </c>
      <c r="AQ128" s="83"/>
      <c r="AR128" s="86">
        <f t="shared" si="125"/>
        <v>14905</v>
      </c>
      <c r="AS128" s="53"/>
      <c r="AT128" s="87">
        <v>14905</v>
      </c>
      <c r="AU128" s="53">
        <f t="shared" si="182"/>
        <v>13705</v>
      </c>
      <c r="AV128" s="53">
        <v>480</v>
      </c>
      <c r="AW128" s="53">
        <v>240</v>
      </c>
      <c r="AX128" s="53">
        <v>480</v>
      </c>
      <c r="AY128" s="95">
        <v>0</v>
      </c>
      <c r="AZ128" s="96">
        <v>4.93</v>
      </c>
      <c r="BA128" s="53">
        <v>4478</v>
      </c>
      <c r="BB128" s="52">
        <v>62</v>
      </c>
      <c r="BC128" s="53">
        <v>11198</v>
      </c>
      <c r="BD128" s="97">
        <f t="shared" si="94"/>
        <v>8552.8423999999995</v>
      </c>
      <c r="BE128" s="102">
        <f t="shared" si="95"/>
        <v>0.76378303268440784</v>
      </c>
      <c r="BF128" s="53">
        <v>5270</v>
      </c>
      <c r="BG128" s="97">
        <f t="shared" si="96"/>
        <v>5623.09</v>
      </c>
      <c r="BH128" s="102">
        <f t="shared" si="97"/>
        <v>0.50215127701375251</v>
      </c>
      <c r="BI128" s="53">
        <v>387</v>
      </c>
      <c r="BJ128" s="97">
        <f t="shared" si="98"/>
        <v>761.22900000000004</v>
      </c>
      <c r="BK128" s="102">
        <f t="shared" si="99"/>
        <v>6.797901410966245E-2</v>
      </c>
      <c r="BL128" s="103">
        <v>565</v>
      </c>
      <c r="BM128" s="97">
        <f t="shared" si="100"/>
        <v>816.42500000000007</v>
      </c>
      <c r="BN128" s="102">
        <f t="shared" si="101"/>
        <v>7.2908108590819795E-2</v>
      </c>
      <c r="BO128" s="53">
        <v>646</v>
      </c>
      <c r="BP128" s="97">
        <f t="shared" si="102"/>
        <v>1329.4679999999998</v>
      </c>
      <c r="BQ128" s="102">
        <f t="shared" si="103"/>
        <v>0.11872370066083228</v>
      </c>
      <c r="BR128" s="53">
        <v>13.6</v>
      </c>
      <c r="BS128" s="105">
        <f t="shared" si="104"/>
        <v>22.630399999999998</v>
      </c>
      <c r="BT128" s="102">
        <f t="shared" si="105"/>
        <v>1.2145025897481693E-3</v>
      </c>
      <c r="BU128" s="52">
        <v>7.07</v>
      </c>
      <c r="BV128" s="48">
        <v>8.1</v>
      </c>
      <c r="BW128" s="61">
        <v>151</v>
      </c>
      <c r="BX128" s="117">
        <f t="shared" si="126"/>
        <v>153468.59</v>
      </c>
      <c r="BY128" s="118">
        <f t="shared" si="127"/>
        <v>1.0231239333333333</v>
      </c>
      <c r="BZ128" s="120">
        <v>47.6</v>
      </c>
      <c r="CA128" s="51"/>
      <c r="CB128" s="52">
        <v>6.6</v>
      </c>
      <c r="CC128" s="129">
        <v>6690</v>
      </c>
      <c r="CD128" s="77">
        <f t="shared" si="128"/>
        <v>7398.963998985887</v>
      </c>
      <c r="CE128" s="77">
        <f t="shared" si="106"/>
        <v>23666</v>
      </c>
      <c r="CF128" s="77">
        <f t="shared" si="129"/>
        <v>13705</v>
      </c>
      <c r="CG128" s="77">
        <f t="shared" si="130"/>
        <v>571.04166666666663</v>
      </c>
      <c r="CH128" s="77">
        <f t="shared" si="107"/>
        <v>9961</v>
      </c>
      <c r="CI128" s="130">
        <f t="shared" si="131"/>
        <v>415.04166666666669</v>
      </c>
      <c r="CJ128" s="64">
        <v>3949</v>
      </c>
      <c r="CK128" s="56"/>
      <c r="CL128" s="52">
        <v>7.65</v>
      </c>
      <c r="CM128" s="53">
        <v>1971</v>
      </c>
      <c r="CN128" s="134"/>
      <c r="CO128" s="135">
        <v>4202</v>
      </c>
      <c r="CP128" s="53">
        <v>5678</v>
      </c>
      <c r="CQ128" s="52">
        <v>14.8</v>
      </c>
      <c r="CR128" s="52">
        <v>26.8</v>
      </c>
      <c r="CS128" s="53">
        <v>5705</v>
      </c>
      <c r="CT128" s="141">
        <f t="shared" si="176"/>
        <v>0.26615311687060778</v>
      </c>
      <c r="CU128" s="142">
        <f t="shared" si="132"/>
        <v>1.2727272727272727</v>
      </c>
      <c r="CV128" s="142">
        <f t="shared" si="133"/>
        <v>5.8134717134889113</v>
      </c>
      <c r="CW128" s="118">
        <f t="shared" si="134"/>
        <v>0.96891195224815185</v>
      </c>
      <c r="CX128" s="143">
        <f t="shared" si="177"/>
        <v>29218.508831995267</v>
      </c>
      <c r="CY128" s="144">
        <f t="shared" si="178"/>
        <v>0.7336113542017304</v>
      </c>
      <c r="CZ128" s="145">
        <f t="shared" si="179"/>
        <v>25608.360597904168</v>
      </c>
      <c r="DA128" s="146">
        <f t="shared" si="180"/>
        <v>0.82398642614752637</v>
      </c>
      <c r="DB128" s="64">
        <v>3939</v>
      </c>
      <c r="DC128" s="152"/>
      <c r="DD128" s="48">
        <v>7.74</v>
      </c>
      <c r="DE128" s="53">
        <v>1786</v>
      </c>
      <c r="DF128" s="153"/>
      <c r="DG128" s="53">
        <v>4177</v>
      </c>
      <c r="DH128" s="53">
        <v>6308</v>
      </c>
      <c r="DI128" s="52">
        <v>15.4</v>
      </c>
      <c r="DJ128" s="52">
        <v>28.5</v>
      </c>
      <c r="DK128" s="53">
        <v>7035</v>
      </c>
      <c r="DL128" s="141">
        <f t="shared" si="135"/>
        <v>0.31818951471263063</v>
      </c>
      <c r="DM128" s="142">
        <f t="shared" si="136"/>
        <v>1.2759583650672759</v>
      </c>
      <c r="DN128" s="142">
        <f t="shared" si="137"/>
        <v>5.7987503366504987</v>
      </c>
      <c r="DO128" s="118">
        <f t="shared" si="108"/>
        <v>0.96645838944174978</v>
      </c>
      <c r="DP128" s="143">
        <f t="shared" si="138"/>
        <v>29144.519192005406</v>
      </c>
      <c r="DQ128" s="144">
        <f t="shared" si="139"/>
        <v>0.75861485469522605</v>
      </c>
      <c r="DR128" s="145">
        <f t="shared" si="140"/>
        <v>25543.512888109522</v>
      </c>
      <c r="DS128" s="146">
        <f t="shared" si="141"/>
        <v>0.84050723343454192</v>
      </c>
      <c r="DT128" s="53">
        <v>3954</v>
      </c>
      <c r="DU128" s="74"/>
      <c r="DV128" s="157">
        <v>7.62</v>
      </c>
      <c r="DW128" s="153">
        <v>1840</v>
      </c>
      <c r="DX128" s="53"/>
      <c r="DY128" s="153">
        <v>4149</v>
      </c>
      <c r="DZ128" s="153">
        <v>5620</v>
      </c>
      <c r="EA128" s="152">
        <v>14.8</v>
      </c>
      <c r="EB128" s="128">
        <v>27.2</v>
      </c>
      <c r="EC128" s="53">
        <v>7864</v>
      </c>
      <c r="ED128" s="141">
        <f t="shared" si="170"/>
        <v>0.35777746153574169</v>
      </c>
      <c r="EE128" s="142">
        <f t="shared" si="142"/>
        <v>1.2711178553363682</v>
      </c>
      <c r="EF128" s="142">
        <f t="shared" si="181"/>
        <v>5.8208324019081177</v>
      </c>
      <c r="EG128" s="118">
        <f t="shared" si="109"/>
        <v>0.97013873365135295</v>
      </c>
      <c r="EH128" s="143">
        <f t="shared" si="171"/>
        <v>29255.503651990199</v>
      </c>
      <c r="EI128" s="144">
        <f t="shared" si="172"/>
        <v>0.75131653563225975</v>
      </c>
      <c r="EJ128" s="145">
        <f t="shared" si="173"/>
        <v>25640.784452801483</v>
      </c>
      <c r="EK128" s="146">
        <f t="shared" si="174"/>
        <v>0.83568494373995361</v>
      </c>
      <c r="EL128" s="64">
        <v>3954</v>
      </c>
      <c r="EM128" s="56"/>
      <c r="EN128" s="52">
        <v>7.27</v>
      </c>
      <c r="EO128" s="53">
        <v>1798</v>
      </c>
      <c r="EP128" s="134"/>
      <c r="EQ128" s="135">
        <v>4191</v>
      </c>
      <c r="ER128" s="53">
        <v>5784</v>
      </c>
      <c r="ES128" s="52">
        <v>14.9</v>
      </c>
      <c r="ET128" s="52">
        <v>24.4</v>
      </c>
      <c r="EU128" s="53">
        <v>8312</v>
      </c>
      <c r="EV128" s="141">
        <f t="shared" si="143"/>
        <v>0.37532378587436782</v>
      </c>
      <c r="EW128" s="142">
        <f t="shared" si="144"/>
        <v>1.2711178553363682</v>
      </c>
      <c r="EX128" s="142">
        <f t="shared" si="145"/>
        <v>5.8208324019081177</v>
      </c>
      <c r="EY128" s="118">
        <f t="shared" si="110"/>
        <v>0.97013873365135295</v>
      </c>
      <c r="EZ128" s="143">
        <f t="shared" si="146"/>
        <v>29255.503651990199</v>
      </c>
      <c r="FA128" s="144">
        <f t="shared" si="147"/>
        <v>0.75699300601456687</v>
      </c>
      <c r="FB128" s="145">
        <f t="shared" si="148"/>
        <v>25640.784452801483</v>
      </c>
      <c r="FC128" s="146">
        <f t="shared" si="149"/>
        <v>0.83943561350241114</v>
      </c>
      <c r="FD128" s="64">
        <v>3941</v>
      </c>
      <c r="FE128" s="56"/>
      <c r="FF128" s="52">
        <v>7.64</v>
      </c>
      <c r="FG128" s="53">
        <v>1701</v>
      </c>
      <c r="FH128" s="134"/>
      <c r="FI128" s="135">
        <v>4212</v>
      </c>
      <c r="FJ128" s="53">
        <v>6532</v>
      </c>
      <c r="FK128" s="52">
        <v>17.2</v>
      </c>
      <c r="FL128" s="52">
        <v>30</v>
      </c>
      <c r="FM128" s="53">
        <v>7015</v>
      </c>
      <c r="FN128" s="141">
        <f t="shared" si="150"/>
        <v>0.31239317678576067</v>
      </c>
      <c r="FO128" s="142">
        <f t="shared" si="151"/>
        <v>1.2753108348134992</v>
      </c>
      <c r="FP128" s="142">
        <f t="shared" si="152"/>
        <v>5.8016946120181814</v>
      </c>
      <c r="FQ128" s="118">
        <f t="shared" si="111"/>
        <v>0.96694910200303019</v>
      </c>
      <c r="FR128" s="143">
        <f t="shared" si="153"/>
        <v>29159.317120003379</v>
      </c>
      <c r="FS128" s="144">
        <f t="shared" si="154"/>
        <v>0.77010294951656189</v>
      </c>
      <c r="FT128" s="145">
        <f t="shared" si="155"/>
        <v>25556.482430068452</v>
      </c>
      <c r="FU128" s="146">
        <f t="shared" si="156"/>
        <v>0.84809787462046793</v>
      </c>
      <c r="FV128" s="64">
        <v>3929</v>
      </c>
      <c r="FW128" s="73"/>
      <c r="FX128" s="52">
        <v>7.6</v>
      </c>
      <c r="FY128" s="53">
        <v>1923</v>
      </c>
      <c r="FZ128" s="134"/>
      <c r="GA128" s="135">
        <v>4341</v>
      </c>
      <c r="GB128" s="53">
        <v>6618</v>
      </c>
      <c r="GC128" s="52">
        <v>16.5</v>
      </c>
      <c r="GD128" s="52">
        <v>29.9</v>
      </c>
      <c r="GE128" s="53">
        <v>6323</v>
      </c>
      <c r="GF128" s="141">
        <f t="shared" si="157"/>
        <v>0.2938871306887117</v>
      </c>
      <c r="GG128" s="142">
        <f t="shared" si="158"/>
        <v>1.2792059048103843</v>
      </c>
      <c r="GH128" s="142">
        <f t="shared" si="159"/>
        <v>5.7840289598120869</v>
      </c>
      <c r="GI128" s="118">
        <f t="shared" si="112"/>
        <v>0.96400482663534781</v>
      </c>
      <c r="GJ128" s="143">
        <f t="shared" si="160"/>
        <v>29070.529552015549</v>
      </c>
      <c r="GK128" s="144">
        <f t="shared" si="161"/>
        <v>0.74009874892436711</v>
      </c>
      <c r="GL128" s="145">
        <f t="shared" si="162"/>
        <v>25478.665178314881</v>
      </c>
      <c r="GM128" s="146">
        <f t="shared" si="163"/>
        <v>0.82827290587604929</v>
      </c>
      <c r="GN128" s="166">
        <v>2172</v>
      </c>
      <c r="GO128" s="97">
        <f t="shared" si="113"/>
        <v>1836.4866475111976</v>
      </c>
      <c r="GP128" s="53"/>
      <c r="GQ128" s="53"/>
      <c r="GR128" s="102">
        <f t="shared" si="114"/>
        <v>1</v>
      </c>
      <c r="GS128" s="53"/>
      <c r="GT128" s="102">
        <f t="shared" si="115"/>
        <v>1</v>
      </c>
      <c r="GU128" s="53"/>
      <c r="GV128" s="102"/>
      <c r="GW128" s="170"/>
      <c r="GX128" s="102"/>
      <c r="GY128" s="170"/>
      <c r="GZ128" s="102"/>
      <c r="HA128" s="102"/>
      <c r="HB128" s="102"/>
      <c r="HC128" s="102"/>
      <c r="HD128" s="102"/>
      <c r="HE128" s="177"/>
      <c r="HF128" s="178"/>
      <c r="HG128" s="102"/>
      <c r="HH128" s="177"/>
      <c r="HI128" s="64">
        <v>4520</v>
      </c>
      <c r="HJ128" s="53">
        <v>5374</v>
      </c>
      <c r="HK128" s="53">
        <v>4838</v>
      </c>
      <c r="HL128" s="77">
        <f t="shared" si="167"/>
        <v>1440</v>
      </c>
      <c r="HM128" s="77">
        <f t="shared" si="164"/>
        <v>21514.080000000002</v>
      </c>
      <c r="HN128" s="52"/>
      <c r="HO128" s="183"/>
      <c r="HP128" s="53">
        <v>1101</v>
      </c>
      <c r="HQ128" s="186"/>
      <c r="HR128" s="186"/>
      <c r="HS128" s="186"/>
      <c r="HT128" s="53">
        <v>3778</v>
      </c>
      <c r="HU128" s="153">
        <v>3356</v>
      </c>
      <c r="HV128" s="186"/>
      <c r="HW128" s="186"/>
      <c r="HX128" s="186"/>
      <c r="HY128" s="186"/>
      <c r="HZ128" s="189"/>
      <c r="IA128" s="128">
        <v>98</v>
      </c>
      <c r="IB128" s="190">
        <v>274</v>
      </c>
      <c r="IC128" s="191"/>
      <c r="ID128" s="191"/>
      <c r="IE128" s="192"/>
      <c r="IF128" s="192"/>
      <c r="IG128" s="192"/>
      <c r="IH128" s="97">
        <f t="shared" si="165"/>
        <v>31352.699999999997</v>
      </c>
      <c r="II128" s="97">
        <f t="shared" si="168"/>
        <v>2562.83262918427</v>
      </c>
      <c r="IJ128" s="202">
        <f t="shared" si="169"/>
        <v>1.3205678441729944</v>
      </c>
      <c r="IK128" s="202">
        <f t="shared" si="175"/>
        <v>1.9407050084497885</v>
      </c>
      <c r="IL128" s="202">
        <f t="shared" si="116"/>
        <v>0.48653871090262235</v>
      </c>
      <c r="IM128" s="203"/>
      <c r="IN128" s="204">
        <f t="shared" si="117"/>
        <v>0.87384898710865566</v>
      </c>
      <c r="IO128" s="186"/>
      <c r="IP128" s="186"/>
      <c r="IQ128" s="153">
        <v>1160</v>
      </c>
      <c r="IR128" s="153"/>
      <c r="IS128" s="128"/>
      <c r="IT128" s="128"/>
      <c r="IU128" s="128"/>
      <c r="IV128" s="128"/>
      <c r="IW128" s="189"/>
      <c r="IX128" s="189">
        <v>0.25</v>
      </c>
      <c r="IY128" s="48"/>
      <c r="IZ128" s="52">
        <v>123</v>
      </c>
      <c r="JA128" s="128"/>
      <c r="JB128" s="128"/>
      <c r="JC128" s="128"/>
      <c r="JD128" s="97">
        <f t="shared" si="118"/>
        <v>4083.97</v>
      </c>
      <c r="JE128" s="210">
        <f t="shared" si="184"/>
        <v>0.81721999270339296</v>
      </c>
      <c r="JF128" s="210">
        <f t="shared" si="120"/>
        <v>0.33528303571428569</v>
      </c>
      <c r="JG128" s="210">
        <f t="shared" si="121"/>
        <v>0.14157021726276595</v>
      </c>
      <c r="JH128" s="203"/>
      <c r="JI128" s="203">
        <f t="shared" si="122"/>
        <v>0.55109489051094895</v>
      </c>
      <c r="JJ128" s="212">
        <f t="shared" si="166"/>
        <v>2.469151880188833</v>
      </c>
      <c r="JK128" s="203">
        <f t="shared" si="123"/>
        <v>0.98901589569565995</v>
      </c>
      <c r="JL128" s="53">
        <v>16861</v>
      </c>
      <c r="JM128" s="213">
        <v>8.0399999999999991</v>
      </c>
      <c r="JN128" s="214">
        <v>92</v>
      </c>
      <c r="JO128" s="213">
        <v>0.5</v>
      </c>
      <c r="JP128" s="213">
        <v>1.1599999999999999</v>
      </c>
      <c r="JQ128" s="213">
        <v>0.83</v>
      </c>
      <c r="JR128" s="214">
        <v>112</v>
      </c>
      <c r="JS128" s="213">
        <v>0.51</v>
      </c>
      <c r="JT128" s="222"/>
    </row>
    <row r="129" spans="1:280" s="25" customFormat="1" ht="15" customHeight="1">
      <c r="A129" s="50">
        <v>43546</v>
      </c>
      <c r="B129" s="51">
        <v>240</v>
      </c>
      <c r="C129" s="52">
        <v>240</v>
      </c>
      <c r="D129" s="53">
        <v>36600</v>
      </c>
      <c r="E129" s="48">
        <v>5.0599999999999996</v>
      </c>
      <c r="F129" s="53">
        <v>571</v>
      </c>
      <c r="G129" s="52">
        <v>15.5</v>
      </c>
      <c r="H129" s="52">
        <v>18.899999999999999</v>
      </c>
      <c r="I129" s="61">
        <v>28.9</v>
      </c>
      <c r="J129" s="64"/>
      <c r="K129" s="53">
        <v>1783</v>
      </c>
      <c r="L129" s="48">
        <v>4.7699999999999996</v>
      </c>
      <c r="M129" s="53">
        <v>9092</v>
      </c>
      <c r="N129" s="53">
        <v>2481</v>
      </c>
      <c r="O129" s="65">
        <v>4.5</v>
      </c>
      <c r="P129" s="65">
        <v>3.97</v>
      </c>
      <c r="Q129" s="74">
        <v>106</v>
      </c>
      <c r="R129" s="70">
        <v>42.7</v>
      </c>
      <c r="S129" s="64">
        <v>7239</v>
      </c>
      <c r="T129" s="53">
        <v>6648</v>
      </c>
      <c r="U129" s="52">
        <v>3.4</v>
      </c>
      <c r="V129" s="52">
        <v>39.299999999999997</v>
      </c>
      <c r="W129" s="52"/>
      <c r="X129" s="52"/>
      <c r="Y129" s="53">
        <v>3630</v>
      </c>
      <c r="Z129" s="53">
        <v>8939</v>
      </c>
      <c r="AA129" s="52"/>
      <c r="AB129" s="52"/>
      <c r="AC129" s="77">
        <f t="shared" si="124"/>
        <v>10869</v>
      </c>
      <c r="AD129" s="52"/>
      <c r="AE129" s="52"/>
      <c r="AF129" s="52"/>
      <c r="AG129" s="52"/>
      <c r="AH129" s="61"/>
      <c r="AI129" s="79"/>
      <c r="AJ129" s="52"/>
      <c r="AK129" s="52"/>
      <c r="AL129" s="48">
        <v>8.5299999999999994</v>
      </c>
      <c r="AM129" s="53">
        <v>133914</v>
      </c>
      <c r="AN129" s="52">
        <v>4.08</v>
      </c>
      <c r="AO129" s="52">
        <v>0.24</v>
      </c>
      <c r="AP129" s="53">
        <v>2260</v>
      </c>
      <c r="AQ129" s="83"/>
      <c r="AR129" s="86">
        <f t="shared" si="125"/>
        <v>14839</v>
      </c>
      <c r="AS129" s="53"/>
      <c r="AT129" s="87">
        <v>14839</v>
      </c>
      <c r="AU129" s="53">
        <f t="shared" si="182"/>
        <v>13639</v>
      </c>
      <c r="AV129" s="53">
        <v>480</v>
      </c>
      <c r="AW129" s="53">
        <v>240</v>
      </c>
      <c r="AX129" s="53">
        <v>480</v>
      </c>
      <c r="AY129" s="95">
        <v>0</v>
      </c>
      <c r="AZ129" s="96">
        <v>4.93</v>
      </c>
      <c r="BA129" s="53">
        <v>4478</v>
      </c>
      <c r="BB129" s="52">
        <v>62</v>
      </c>
      <c r="BC129" s="53">
        <v>12525</v>
      </c>
      <c r="BD129" s="97">
        <f t="shared" si="94"/>
        <v>8102.1599999999989</v>
      </c>
      <c r="BE129" s="102">
        <f t="shared" si="95"/>
        <v>0.64687904191616763</v>
      </c>
      <c r="BF129" s="53">
        <v>4785</v>
      </c>
      <c r="BG129" s="97">
        <f t="shared" si="96"/>
        <v>5105.5949999999993</v>
      </c>
      <c r="BH129" s="102">
        <f t="shared" si="97"/>
        <v>0.40763233532934129</v>
      </c>
      <c r="BI129" s="53">
        <v>442</v>
      </c>
      <c r="BJ129" s="97">
        <f t="shared" si="98"/>
        <v>869.41399999999999</v>
      </c>
      <c r="BK129" s="102">
        <f t="shared" si="99"/>
        <v>6.9414291417165666E-2</v>
      </c>
      <c r="BL129" s="103">
        <v>447</v>
      </c>
      <c r="BM129" s="97">
        <f t="shared" si="100"/>
        <v>645.91500000000008</v>
      </c>
      <c r="BN129" s="102">
        <f t="shared" si="101"/>
        <v>5.1570059880239529E-2</v>
      </c>
      <c r="BO129" s="53">
        <v>706</v>
      </c>
      <c r="BP129" s="97">
        <f t="shared" si="102"/>
        <v>1452.9479999999999</v>
      </c>
      <c r="BQ129" s="102">
        <f t="shared" si="103"/>
        <v>0.11600383233532933</v>
      </c>
      <c r="BR129" s="53">
        <v>17</v>
      </c>
      <c r="BS129" s="105">
        <f t="shared" si="104"/>
        <v>28.288</v>
      </c>
      <c r="BT129" s="102">
        <f t="shared" si="105"/>
        <v>1.3572854291417165E-3</v>
      </c>
      <c r="BU129" s="52">
        <v>6.33</v>
      </c>
      <c r="BV129" s="48">
        <v>6.33</v>
      </c>
      <c r="BW129" s="61">
        <v>145</v>
      </c>
      <c r="BX129" s="117">
        <f t="shared" si="126"/>
        <v>170828.47500000001</v>
      </c>
      <c r="BY129" s="118">
        <f t="shared" si="127"/>
        <v>1.1388564999999999</v>
      </c>
      <c r="BZ129" s="120">
        <v>42.1</v>
      </c>
      <c r="CA129" s="51"/>
      <c r="CB129" s="52">
        <v>6.72</v>
      </c>
      <c r="CC129" s="129">
        <v>8362</v>
      </c>
      <c r="CD129" s="77">
        <f t="shared" si="128"/>
        <v>8208.3181396134041</v>
      </c>
      <c r="CE129" s="77">
        <f t="shared" si="106"/>
        <v>23694</v>
      </c>
      <c r="CF129" s="77">
        <f t="shared" si="129"/>
        <v>13639</v>
      </c>
      <c r="CG129" s="77">
        <f t="shared" si="130"/>
        <v>568.29166666666663</v>
      </c>
      <c r="CH129" s="77">
        <f t="shared" si="107"/>
        <v>10055</v>
      </c>
      <c r="CI129" s="130">
        <f t="shared" si="131"/>
        <v>418.95833333333331</v>
      </c>
      <c r="CJ129" s="64">
        <v>3949</v>
      </c>
      <c r="CK129" s="56"/>
      <c r="CL129" s="52">
        <v>7.51</v>
      </c>
      <c r="CM129" s="53">
        <v>2311</v>
      </c>
      <c r="CN129" s="134"/>
      <c r="CO129" s="135">
        <v>4320</v>
      </c>
      <c r="CP129" s="53">
        <v>5880</v>
      </c>
      <c r="CQ129" s="52">
        <v>18.7</v>
      </c>
      <c r="CR129" s="52"/>
      <c r="CS129" s="53">
        <v>5045</v>
      </c>
      <c r="CT129" s="141">
        <f t="shared" si="176"/>
        <v>0.21663043897700165</v>
      </c>
      <c r="CU129" s="142">
        <f t="shared" si="132"/>
        <v>1.2727272727272727</v>
      </c>
      <c r="CV129" s="142">
        <f t="shared" si="133"/>
        <v>6.4493928239819596</v>
      </c>
      <c r="CW129" s="118">
        <f t="shared" si="134"/>
        <v>1.0748988039969933</v>
      </c>
      <c r="CX129" s="143">
        <f t="shared" si="177"/>
        <v>32414.648333333331</v>
      </c>
      <c r="CY129" s="144">
        <f t="shared" si="178"/>
        <v>0.71845633165129197</v>
      </c>
      <c r="CZ129" s="145">
        <f t="shared" si="179"/>
        <v>28471.412499999995</v>
      </c>
      <c r="DA129" s="146">
        <f t="shared" si="180"/>
        <v>0.81548902195608786</v>
      </c>
      <c r="DB129" s="64">
        <v>3955</v>
      </c>
      <c r="DC129" s="152"/>
      <c r="DD129" s="48">
        <v>7.89</v>
      </c>
      <c r="DE129" s="53">
        <v>2332</v>
      </c>
      <c r="DF129" s="153"/>
      <c r="DG129" s="53">
        <v>4314</v>
      </c>
      <c r="DH129" s="53">
        <v>6229</v>
      </c>
      <c r="DI129" s="52">
        <v>19.600000000000001</v>
      </c>
      <c r="DJ129" s="52"/>
      <c r="DK129" s="53">
        <v>5926</v>
      </c>
      <c r="DL129" s="141">
        <f t="shared" si="135"/>
        <v>0.25498219721038901</v>
      </c>
      <c r="DM129" s="142">
        <f t="shared" si="136"/>
        <v>1.2707964601769912</v>
      </c>
      <c r="DN129" s="142">
        <f t="shared" si="137"/>
        <v>6.459191850809991</v>
      </c>
      <c r="DO129" s="118">
        <f t="shared" si="108"/>
        <v>1.0765319751349984</v>
      </c>
      <c r="DP129" s="143">
        <f t="shared" si="138"/>
        <v>32463.898242171013</v>
      </c>
      <c r="DQ129" s="144">
        <f t="shared" si="139"/>
        <v>0.71589795128118261</v>
      </c>
      <c r="DR129" s="145">
        <f t="shared" si="140"/>
        <v>28514.671166751075</v>
      </c>
      <c r="DS129" s="146">
        <f t="shared" si="141"/>
        <v>0.81381237524950101</v>
      </c>
      <c r="DT129" s="53">
        <v>3947</v>
      </c>
      <c r="DU129" s="74"/>
      <c r="DV129" s="157">
        <v>7.52</v>
      </c>
      <c r="DW129" s="153">
        <v>2287</v>
      </c>
      <c r="DX129" s="53"/>
      <c r="DY129" s="153">
        <v>4300</v>
      </c>
      <c r="DZ129" s="153">
        <v>6114</v>
      </c>
      <c r="EA129" s="152">
        <v>18.8</v>
      </c>
      <c r="EB129" s="128"/>
      <c r="EC129" s="53">
        <v>6882</v>
      </c>
      <c r="ED129" s="141">
        <f t="shared" si="170"/>
        <v>0.29446192471752941</v>
      </c>
      <c r="EE129" s="142">
        <f t="shared" si="142"/>
        <v>1.2733721814035976</v>
      </c>
      <c r="EF129" s="142">
        <f t="shared" si="181"/>
        <v>6.4461264817059503</v>
      </c>
      <c r="EG129" s="118">
        <f t="shared" si="109"/>
        <v>1.0743544136176584</v>
      </c>
      <c r="EH129" s="143">
        <f t="shared" si="171"/>
        <v>32398.231697054107</v>
      </c>
      <c r="EI129" s="144">
        <f t="shared" si="172"/>
        <v>0.72138019493141714</v>
      </c>
      <c r="EJ129" s="145">
        <f t="shared" si="173"/>
        <v>28456.992944416306</v>
      </c>
      <c r="EK129" s="146">
        <f t="shared" si="174"/>
        <v>0.81740518962075848</v>
      </c>
      <c r="EL129" s="64">
        <v>3947</v>
      </c>
      <c r="EM129" s="56"/>
      <c r="EN129" s="52">
        <v>7.43</v>
      </c>
      <c r="EO129" s="53">
        <v>2328</v>
      </c>
      <c r="EP129" s="134"/>
      <c r="EQ129" s="135">
        <v>4290</v>
      </c>
      <c r="ER129" s="53">
        <v>6090</v>
      </c>
      <c r="ES129" s="52">
        <v>18.899999999999999</v>
      </c>
      <c r="ET129" s="52"/>
      <c r="EU129" s="53">
        <v>7091</v>
      </c>
      <c r="EV129" s="141">
        <f t="shared" si="143"/>
        <v>0.30551992297313346</v>
      </c>
      <c r="EW129" s="142">
        <f t="shared" si="144"/>
        <v>1.2733721814035976</v>
      </c>
      <c r="EX129" s="142">
        <f t="shared" si="145"/>
        <v>6.4461264817059503</v>
      </c>
      <c r="EY129" s="118">
        <f t="shared" si="110"/>
        <v>1.0743544136176584</v>
      </c>
      <c r="EZ129" s="143">
        <f t="shared" si="146"/>
        <v>32398.231697054107</v>
      </c>
      <c r="FA129" s="144">
        <f t="shared" si="147"/>
        <v>0.7163852618278701</v>
      </c>
      <c r="FB129" s="145">
        <f t="shared" si="148"/>
        <v>28456.992944416306</v>
      </c>
      <c r="FC129" s="146">
        <f t="shared" si="149"/>
        <v>0.81413173652694615</v>
      </c>
      <c r="FD129" s="64">
        <v>3948</v>
      </c>
      <c r="FE129" s="56"/>
      <c r="FF129" s="52">
        <v>8.02</v>
      </c>
      <c r="FG129" s="53">
        <v>2241</v>
      </c>
      <c r="FH129" s="134"/>
      <c r="FI129" s="135">
        <v>4392</v>
      </c>
      <c r="FJ129" s="53">
        <v>5720</v>
      </c>
      <c r="FK129" s="52">
        <v>20.8</v>
      </c>
      <c r="FL129" s="52"/>
      <c r="FM129" s="53">
        <v>5855</v>
      </c>
      <c r="FN129" s="141">
        <f t="shared" si="150"/>
        <v>0.24852527505121938</v>
      </c>
      <c r="FO129" s="142">
        <f t="shared" si="151"/>
        <v>1.2730496453900708</v>
      </c>
      <c r="FP129" s="142">
        <f t="shared" si="152"/>
        <v>6.4477596528439554</v>
      </c>
      <c r="FQ129" s="118">
        <f t="shared" si="111"/>
        <v>1.074626608807326</v>
      </c>
      <c r="FR129" s="143">
        <f t="shared" si="153"/>
        <v>32406.440015193719</v>
      </c>
      <c r="FS129" s="144">
        <f t="shared" si="154"/>
        <v>0.72698426621832346</v>
      </c>
      <c r="FT129" s="145">
        <f t="shared" si="155"/>
        <v>28464.202722208152</v>
      </c>
      <c r="FU129" s="146">
        <f t="shared" si="156"/>
        <v>0.82107784431137731</v>
      </c>
      <c r="FV129" s="64">
        <v>3948</v>
      </c>
      <c r="FW129" s="73"/>
      <c r="FX129" s="52">
        <v>7.56</v>
      </c>
      <c r="FY129" s="53">
        <v>2198</v>
      </c>
      <c r="FZ129" s="134"/>
      <c r="GA129" s="135">
        <v>4331</v>
      </c>
      <c r="GB129" s="53">
        <v>6088</v>
      </c>
      <c r="GC129" s="52">
        <v>21</v>
      </c>
      <c r="GD129" s="52"/>
      <c r="GE129" s="53">
        <v>5400</v>
      </c>
      <c r="GF129" s="141">
        <f t="shared" si="157"/>
        <v>0.22757217226161278</v>
      </c>
      <c r="GG129" s="142">
        <f t="shared" si="158"/>
        <v>1.2730496453900708</v>
      </c>
      <c r="GH129" s="142">
        <f t="shared" si="159"/>
        <v>6.4477596528439554</v>
      </c>
      <c r="GI129" s="118">
        <f t="shared" si="112"/>
        <v>1.074626608807326</v>
      </c>
      <c r="GJ129" s="143">
        <f t="shared" si="160"/>
        <v>32406.440015193719</v>
      </c>
      <c r="GK129" s="144">
        <f t="shared" si="161"/>
        <v>0.73222285459521408</v>
      </c>
      <c r="GL129" s="145">
        <f t="shared" si="162"/>
        <v>28464.202722208152</v>
      </c>
      <c r="GM129" s="146">
        <f t="shared" si="163"/>
        <v>0.82451097804391216</v>
      </c>
      <c r="GN129" s="166">
        <v>2353</v>
      </c>
      <c r="GO129" s="97">
        <f t="shared" si="113"/>
        <v>2282.8469654764917</v>
      </c>
      <c r="GP129" s="53"/>
      <c r="GQ129" s="53"/>
      <c r="GR129" s="102">
        <f t="shared" si="114"/>
        <v>1</v>
      </c>
      <c r="GS129" s="53"/>
      <c r="GT129" s="102">
        <f t="shared" si="115"/>
        <v>1</v>
      </c>
      <c r="GU129" s="53"/>
      <c r="GV129" s="102"/>
      <c r="GW129" s="170"/>
      <c r="GX129" s="102"/>
      <c r="GY129" s="170"/>
      <c r="GZ129" s="102"/>
      <c r="HA129" s="102"/>
      <c r="HB129" s="102"/>
      <c r="HC129" s="102"/>
      <c r="HD129" s="102"/>
      <c r="HE129" s="177"/>
      <c r="HF129" s="178"/>
      <c r="HG129" s="102"/>
      <c r="HH129" s="177"/>
      <c r="HI129" s="64">
        <v>4546</v>
      </c>
      <c r="HJ129" s="53">
        <v>5952</v>
      </c>
      <c r="HK129" s="53">
        <v>4440</v>
      </c>
      <c r="HL129" s="77">
        <f t="shared" si="167"/>
        <v>1440</v>
      </c>
      <c r="HM129" s="77">
        <f t="shared" si="164"/>
        <v>23814</v>
      </c>
      <c r="HN129" s="52"/>
      <c r="HO129" s="183"/>
      <c r="HP129" s="53">
        <v>918</v>
      </c>
      <c r="HQ129" s="186"/>
      <c r="HR129" s="186"/>
      <c r="HS129" s="186"/>
      <c r="HT129" s="53">
        <v>4096</v>
      </c>
      <c r="HU129" s="153">
        <v>4334</v>
      </c>
      <c r="HV129" s="186"/>
      <c r="HW129" s="186"/>
      <c r="HX129" s="186"/>
      <c r="HY129" s="186"/>
      <c r="HZ129" s="189">
        <v>97</v>
      </c>
      <c r="IA129" s="128"/>
      <c r="IB129" s="190">
        <v>350</v>
      </c>
      <c r="IC129" s="191"/>
      <c r="ID129" s="191">
        <v>115</v>
      </c>
      <c r="IE129" s="192">
        <v>2.64</v>
      </c>
      <c r="IF129" s="192">
        <v>1.61</v>
      </c>
      <c r="IG129" s="192">
        <v>0.69</v>
      </c>
      <c r="IH129" s="97">
        <f t="shared" si="165"/>
        <v>33414.487000000001</v>
      </c>
      <c r="II129" s="97">
        <f t="shared" si="168"/>
        <v>2754.6502382662052</v>
      </c>
      <c r="IJ129" s="202">
        <f t="shared" si="169"/>
        <v>1.3263479010544466</v>
      </c>
      <c r="IK129" s="202">
        <f t="shared" si="175"/>
        <v>2.0768685471408053</v>
      </c>
      <c r="IL129" s="202">
        <f t="shared" si="116"/>
        <v>0.46798209499025062</v>
      </c>
      <c r="IM129" s="203"/>
      <c r="IN129" s="204">
        <f t="shared" si="117"/>
        <v>0.85125371865703359</v>
      </c>
      <c r="IO129" s="186"/>
      <c r="IP129" s="186"/>
      <c r="IQ129" s="153">
        <v>1002</v>
      </c>
      <c r="IR129" s="153"/>
      <c r="IS129" s="128"/>
      <c r="IT129" s="128"/>
      <c r="IU129" s="128"/>
      <c r="IV129" s="128"/>
      <c r="IW129" s="189">
        <v>0.25</v>
      </c>
      <c r="IX129" s="189"/>
      <c r="IY129" s="48">
        <v>8.26</v>
      </c>
      <c r="IZ129" s="52">
        <v>131</v>
      </c>
      <c r="JA129" s="128">
        <v>3.1</v>
      </c>
      <c r="JB129" s="128">
        <v>0.32</v>
      </c>
      <c r="JC129" s="128">
        <v>158</v>
      </c>
      <c r="JD129" s="97">
        <f t="shared" si="118"/>
        <v>5193.6499999999996</v>
      </c>
      <c r="JE129" s="210">
        <f t="shared" si="184"/>
        <v>0.8211745729159029</v>
      </c>
      <c r="JF129" s="210">
        <f t="shared" si="120"/>
        <v>0.42621874999999998</v>
      </c>
      <c r="JG129" s="210">
        <f t="shared" si="121"/>
        <v>0.23779268942136253</v>
      </c>
      <c r="JH129" s="203"/>
      <c r="JI129" s="203">
        <f t="shared" si="122"/>
        <v>0.62571428571428567</v>
      </c>
      <c r="JJ129" s="212">
        <f t="shared" si="166"/>
        <v>2.469151880188833</v>
      </c>
      <c r="JK129" s="203">
        <f t="shared" si="123"/>
        <v>0.98954091816367262</v>
      </c>
      <c r="JL129" s="53">
        <v>16472</v>
      </c>
      <c r="JM129" s="213">
        <v>8.31</v>
      </c>
      <c r="JN129" s="214">
        <v>38</v>
      </c>
      <c r="JO129" s="213">
        <v>0.31</v>
      </c>
      <c r="JP129" s="213">
        <v>5.28</v>
      </c>
      <c r="JQ129" s="213">
        <v>0.93</v>
      </c>
      <c r="JR129" s="214">
        <v>166</v>
      </c>
      <c r="JS129" s="213">
        <v>0.48</v>
      </c>
      <c r="JT129" s="222"/>
    </row>
    <row r="130" spans="1:280" s="25" customFormat="1" ht="15" customHeight="1">
      <c r="A130" s="50">
        <v>43547</v>
      </c>
      <c r="B130" s="51">
        <v>240</v>
      </c>
      <c r="C130" s="52">
        <v>240</v>
      </c>
      <c r="D130" s="53">
        <v>37119</v>
      </c>
      <c r="E130" s="48">
        <v>4.45</v>
      </c>
      <c r="F130" s="53">
        <v>698</v>
      </c>
      <c r="G130" s="52">
        <v>14.3</v>
      </c>
      <c r="H130" s="52">
        <v>19.5</v>
      </c>
      <c r="I130" s="61">
        <v>28.9</v>
      </c>
      <c r="J130" s="64"/>
      <c r="K130" s="53">
        <v>1417</v>
      </c>
      <c r="L130" s="48">
        <v>4.38</v>
      </c>
      <c r="M130" s="53">
        <v>9784</v>
      </c>
      <c r="N130" s="53">
        <v>2551</v>
      </c>
      <c r="O130" s="65">
        <v>3.98</v>
      </c>
      <c r="P130" s="65">
        <v>3.64</v>
      </c>
      <c r="Q130" s="74">
        <v>102</v>
      </c>
      <c r="R130" s="70">
        <v>42.7</v>
      </c>
      <c r="S130" s="64">
        <v>8668</v>
      </c>
      <c r="T130" s="53">
        <v>6919</v>
      </c>
      <c r="U130" s="52">
        <v>2.5499999999999998</v>
      </c>
      <c r="V130" s="52">
        <v>27.8</v>
      </c>
      <c r="W130" s="52">
        <v>11.1</v>
      </c>
      <c r="X130" s="52">
        <v>9.0399999999999991</v>
      </c>
      <c r="Y130" s="53">
        <v>2698</v>
      </c>
      <c r="Z130" s="53">
        <v>23263</v>
      </c>
      <c r="AA130" s="52">
        <v>2.29</v>
      </c>
      <c r="AB130" s="52"/>
      <c r="AC130" s="77">
        <f t="shared" si="124"/>
        <v>11366</v>
      </c>
      <c r="AD130" s="52"/>
      <c r="AE130" s="52"/>
      <c r="AF130" s="52"/>
      <c r="AG130" s="52"/>
      <c r="AH130" s="61"/>
      <c r="AI130" s="79"/>
      <c r="AJ130" s="52"/>
      <c r="AK130" s="52"/>
      <c r="AL130" s="48">
        <v>8.84</v>
      </c>
      <c r="AM130" s="53">
        <v>120943</v>
      </c>
      <c r="AN130" s="52">
        <v>4.1900000000000004</v>
      </c>
      <c r="AO130" s="52">
        <v>0.18</v>
      </c>
      <c r="AP130" s="53">
        <v>1964</v>
      </c>
      <c r="AQ130" s="83"/>
      <c r="AR130" s="86">
        <f t="shared" si="125"/>
        <v>14923</v>
      </c>
      <c r="AS130" s="53"/>
      <c r="AT130" s="87">
        <v>14923</v>
      </c>
      <c r="AU130" s="53">
        <f t="shared" si="182"/>
        <v>13723</v>
      </c>
      <c r="AV130" s="53">
        <v>480</v>
      </c>
      <c r="AW130" s="53">
        <v>240</v>
      </c>
      <c r="AX130" s="53">
        <v>480</v>
      </c>
      <c r="AY130" s="95">
        <v>0</v>
      </c>
      <c r="AZ130" s="96">
        <v>4.93</v>
      </c>
      <c r="BA130" s="53">
        <v>4478</v>
      </c>
      <c r="BB130" s="52">
        <v>62</v>
      </c>
      <c r="BC130" s="53">
        <v>11768</v>
      </c>
      <c r="BD130" s="97">
        <f t="shared" si="94"/>
        <v>8163.4013999999988</v>
      </c>
      <c r="BE130" s="102">
        <f t="shared" si="95"/>
        <v>0.69369488443235883</v>
      </c>
      <c r="BF130" s="53">
        <v>4841</v>
      </c>
      <c r="BG130" s="97">
        <f t="shared" si="96"/>
        <v>5165.3469999999998</v>
      </c>
      <c r="BH130" s="102">
        <f t="shared" si="97"/>
        <v>0.43893159415363697</v>
      </c>
      <c r="BI130" s="53">
        <v>414</v>
      </c>
      <c r="BJ130" s="97">
        <f t="shared" si="98"/>
        <v>814.33800000000008</v>
      </c>
      <c r="BK130" s="102">
        <f t="shared" si="99"/>
        <v>6.919935418082937E-2</v>
      </c>
      <c r="BL130" s="103">
        <v>490</v>
      </c>
      <c r="BM130" s="97">
        <f t="shared" si="100"/>
        <v>708.05000000000007</v>
      </c>
      <c r="BN130" s="102">
        <f t="shared" si="101"/>
        <v>6.0167403127124409E-2</v>
      </c>
      <c r="BO130" s="53">
        <v>702</v>
      </c>
      <c r="BP130" s="97">
        <f t="shared" si="102"/>
        <v>1444.7159999999999</v>
      </c>
      <c r="BQ130" s="102">
        <f t="shared" si="103"/>
        <v>0.12276648538409245</v>
      </c>
      <c r="BR130" s="53">
        <v>18.600000000000001</v>
      </c>
      <c r="BS130" s="105">
        <f t="shared" si="104"/>
        <v>30.950400000000002</v>
      </c>
      <c r="BT130" s="102">
        <f t="shared" si="105"/>
        <v>1.5805574439157037E-3</v>
      </c>
      <c r="BU130" s="52">
        <v>7.09</v>
      </c>
      <c r="BV130" s="48">
        <v>7.47</v>
      </c>
      <c r="BW130" s="61">
        <v>162</v>
      </c>
      <c r="BX130" s="117">
        <f t="shared" si="126"/>
        <v>161492.264</v>
      </c>
      <c r="BY130" s="118">
        <f t="shared" si="127"/>
        <v>1.0766150933333334</v>
      </c>
      <c r="BZ130" s="120">
        <v>42.1</v>
      </c>
      <c r="CA130" s="51"/>
      <c r="CB130" s="52">
        <v>6.47</v>
      </c>
      <c r="CC130" s="129">
        <v>7860</v>
      </c>
      <c r="CD130" s="77">
        <f t="shared" si="128"/>
        <v>7801.6039645541978</v>
      </c>
      <c r="CE130" s="77">
        <f t="shared" si="106"/>
        <v>23811</v>
      </c>
      <c r="CF130" s="77">
        <f t="shared" si="129"/>
        <v>13723</v>
      </c>
      <c r="CG130" s="77">
        <f t="shared" si="130"/>
        <v>571.79166666666663</v>
      </c>
      <c r="CH130" s="77">
        <f t="shared" si="107"/>
        <v>10088</v>
      </c>
      <c r="CI130" s="130">
        <f t="shared" si="131"/>
        <v>420.33333333333331</v>
      </c>
      <c r="CJ130" s="64">
        <v>3968</v>
      </c>
      <c r="CK130" s="56"/>
      <c r="CL130" s="52">
        <v>7.36</v>
      </c>
      <c r="CM130" s="53">
        <v>2501</v>
      </c>
      <c r="CN130" s="134"/>
      <c r="CO130" s="135">
        <v>4257</v>
      </c>
      <c r="CP130" s="53">
        <v>5702</v>
      </c>
      <c r="CQ130" s="52">
        <v>20</v>
      </c>
      <c r="CR130" s="52">
        <v>31.7</v>
      </c>
      <c r="CS130" s="53">
        <v>4985</v>
      </c>
      <c r="CT130" s="141">
        <f t="shared" si="176"/>
        <v>0.23701080322673504</v>
      </c>
      <c r="CU130" s="142">
        <f t="shared" si="132"/>
        <v>1.266633064516129</v>
      </c>
      <c r="CV130" s="142">
        <f t="shared" si="133"/>
        <v>6.159324419289903</v>
      </c>
      <c r="CW130" s="118">
        <f t="shared" si="134"/>
        <v>1.0265540698816504</v>
      </c>
      <c r="CX130" s="143">
        <f t="shared" si="177"/>
        <v>30956.764531351055</v>
      </c>
      <c r="CY130" s="144">
        <f t="shared" si="178"/>
        <v>0.6794248962952949</v>
      </c>
      <c r="CZ130" s="145">
        <f t="shared" si="179"/>
        <v>26911.986206039222</v>
      </c>
      <c r="DA130" s="146">
        <f t="shared" si="180"/>
        <v>0.78747450713800138</v>
      </c>
      <c r="DB130" s="64">
        <v>4007</v>
      </c>
      <c r="DC130" s="152"/>
      <c r="DD130" s="48">
        <v>7.39</v>
      </c>
      <c r="DE130" s="53">
        <v>2481</v>
      </c>
      <c r="DF130" s="153"/>
      <c r="DG130" s="53">
        <v>4257</v>
      </c>
      <c r="DH130" s="53">
        <v>5678</v>
      </c>
      <c r="DI130" s="52">
        <v>19.8</v>
      </c>
      <c r="DJ130" s="52">
        <v>30.7</v>
      </c>
      <c r="DK130" s="53">
        <v>5893</v>
      </c>
      <c r="DL130" s="141">
        <f t="shared" si="135"/>
        <v>0.27641153640523669</v>
      </c>
      <c r="DM130" s="142">
        <f t="shared" si="136"/>
        <v>1.2543049663089594</v>
      </c>
      <c r="DN130" s="142">
        <f t="shared" si="137"/>
        <v>6.2198621340964317</v>
      </c>
      <c r="DO130" s="118">
        <f t="shared" si="108"/>
        <v>1.036643689016072</v>
      </c>
      <c r="DP130" s="143">
        <f t="shared" si="138"/>
        <v>31261.027085968668</v>
      </c>
      <c r="DQ130" s="144">
        <f t="shared" si="139"/>
        <v>0.68198847169477284</v>
      </c>
      <c r="DR130" s="145">
        <f t="shared" si="140"/>
        <v>27176.494134979628</v>
      </c>
      <c r="DS130" s="146">
        <f t="shared" si="141"/>
        <v>0.78917403127124408</v>
      </c>
      <c r="DT130" s="53">
        <v>3959</v>
      </c>
      <c r="DU130" s="74"/>
      <c r="DV130" s="157">
        <v>7.36</v>
      </c>
      <c r="DW130" s="153">
        <v>2541</v>
      </c>
      <c r="DX130" s="53"/>
      <c r="DY130" s="153">
        <v>4248</v>
      </c>
      <c r="DZ130" s="153">
        <v>5324</v>
      </c>
      <c r="EA130" s="152">
        <v>19.600000000000001</v>
      </c>
      <c r="EB130" s="128">
        <v>34.1</v>
      </c>
      <c r="EC130" s="53">
        <v>6959</v>
      </c>
      <c r="ED130" s="141">
        <f t="shared" si="170"/>
        <v>0.3341378907728248</v>
      </c>
      <c r="EE130" s="142">
        <f t="shared" si="142"/>
        <v>1.2695125031573631</v>
      </c>
      <c r="EF130" s="142">
        <f t="shared" si="181"/>
        <v>6.1453541774114742</v>
      </c>
      <c r="EG130" s="118">
        <f t="shared" si="109"/>
        <v>1.0242256962352456</v>
      </c>
      <c r="EH130" s="143">
        <f t="shared" si="171"/>
        <v>30886.550095670071</v>
      </c>
      <c r="EI130" s="144">
        <f t="shared" si="172"/>
        <v>0.67429774549633925</v>
      </c>
      <c r="EJ130" s="145">
        <f t="shared" si="173"/>
        <v>26850.945914745287</v>
      </c>
      <c r="EK130" s="146">
        <f t="shared" si="174"/>
        <v>0.78407545887151597</v>
      </c>
      <c r="EL130" s="64">
        <v>3959</v>
      </c>
      <c r="EM130" s="56"/>
      <c r="EN130" s="52">
        <v>7.43</v>
      </c>
      <c r="EO130" s="53">
        <v>2557</v>
      </c>
      <c r="EP130" s="134"/>
      <c r="EQ130" s="135">
        <v>4228</v>
      </c>
      <c r="ER130" s="53">
        <v>6124</v>
      </c>
      <c r="ES130" s="52">
        <v>19.600000000000001</v>
      </c>
      <c r="ET130" s="52">
        <v>35.200000000000003</v>
      </c>
      <c r="EU130" s="53">
        <v>7185</v>
      </c>
      <c r="EV130" s="141">
        <f t="shared" si="143"/>
        <v>0.34604180748035746</v>
      </c>
      <c r="EW130" s="142">
        <f t="shared" si="144"/>
        <v>1.2695125031573631</v>
      </c>
      <c r="EX130" s="142">
        <f t="shared" si="145"/>
        <v>6.1453541774114742</v>
      </c>
      <c r="EY130" s="118">
        <f t="shared" si="110"/>
        <v>1.0242256962352456</v>
      </c>
      <c r="EZ130" s="143">
        <f t="shared" si="146"/>
        <v>30886.550095670071</v>
      </c>
      <c r="FA130" s="144">
        <f t="shared" si="147"/>
        <v>0.6722468851767569</v>
      </c>
      <c r="FB130" s="145">
        <f t="shared" si="148"/>
        <v>26850.945914745287</v>
      </c>
      <c r="FC130" s="146">
        <f t="shared" si="149"/>
        <v>0.78271583956492186</v>
      </c>
      <c r="FD130" s="64">
        <v>3959</v>
      </c>
      <c r="FE130" s="56"/>
      <c r="FF130" s="52">
        <v>7.32</v>
      </c>
      <c r="FG130" s="53">
        <v>2441</v>
      </c>
      <c r="FH130" s="134"/>
      <c r="FI130" s="135">
        <v>4284</v>
      </c>
      <c r="FJ130" s="53">
        <v>5986</v>
      </c>
      <c r="FK130" s="52">
        <v>21.5</v>
      </c>
      <c r="FL130" s="52">
        <v>44.2</v>
      </c>
      <c r="FM130" s="53">
        <v>5945</v>
      </c>
      <c r="FN130" s="141">
        <f t="shared" si="150"/>
        <v>0.28012549307389711</v>
      </c>
      <c r="FO130" s="142">
        <f t="shared" si="151"/>
        <v>1.2695125031573631</v>
      </c>
      <c r="FP130" s="142">
        <f t="shared" si="152"/>
        <v>6.1453541774114742</v>
      </c>
      <c r="FQ130" s="118">
        <f t="shared" si="111"/>
        <v>1.0242256962352456</v>
      </c>
      <c r="FR130" s="143">
        <f t="shared" si="153"/>
        <v>30886.550095670071</v>
      </c>
      <c r="FS130" s="144">
        <f t="shared" si="154"/>
        <v>0.68711562249372848</v>
      </c>
      <c r="FT130" s="145">
        <f t="shared" si="155"/>
        <v>26850.945914745287</v>
      </c>
      <c r="FU130" s="146">
        <f t="shared" si="156"/>
        <v>0.79257307953772949</v>
      </c>
      <c r="FV130" s="64">
        <v>3959</v>
      </c>
      <c r="FW130" s="73"/>
      <c r="FX130" s="52">
        <v>7.45</v>
      </c>
      <c r="FY130" s="53">
        <v>2364</v>
      </c>
      <c r="FZ130" s="134"/>
      <c r="GA130" s="135">
        <v>4290</v>
      </c>
      <c r="GB130" s="53">
        <v>5464</v>
      </c>
      <c r="GC130" s="52">
        <v>21</v>
      </c>
      <c r="GD130" s="52">
        <v>44.5</v>
      </c>
      <c r="GE130" s="53">
        <v>5408</v>
      </c>
      <c r="GF130" s="141">
        <f t="shared" si="157"/>
        <v>0.25121386633500764</v>
      </c>
      <c r="GG130" s="142">
        <f t="shared" si="158"/>
        <v>1.2695125031573631</v>
      </c>
      <c r="GH130" s="142">
        <f t="shared" si="159"/>
        <v>6.1453541774114742</v>
      </c>
      <c r="GI130" s="118">
        <f t="shared" si="112"/>
        <v>1.0242256962352456</v>
      </c>
      <c r="GJ130" s="143">
        <f t="shared" si="160"/>
        <v>30886.550095670071</v>
      </c>
      <c r="GK130" s="144">
        <f t="shared" si="161"/>
        <v>0.69698538778171826</v>
      </c>
      <c r="GL130" s="145">
        <f t="shared" si="162"/>
        <v>26850.945914745287</v>
      </c>
      <c r="GM130" s="146">
        <f t="shared" si="163"/>
        <v>0.79911624745071386</v>
      </c>
      <c r="GN130" s="166">
        <v>2406</v>
      </c>
      <c r="GO130" s="97">
        <f t="shared" si="113"/>
        <v>2480.8412918399058</v>
      </c>
      <c r="GP130" s="53"/>
      <c r="GQ130" s="53"/>
      <c r="GR130" s="102">
        <f t="shared" si="114"/>
        <v>1</v>
      </c>
      <c r="GS130" s="53"/>
      <c r="GT130" s="102">
        <f t="shared" si="115"/>
        <v>1</v>
      </c>
      <c r="GU130" s="53"/>
      <c r="GV130" s="102"/>
      <c r="GW130" s="170"/>
      <c r="GX130" s="102"/>
      <c r="GY130" s="170"/>
      <c r="GZ130" s="102"/>
      <c r="HA130" s="102"/>
      <c r="HB130" s="102"/>
      <c r="HC130" s="102"/>
      <c r="HD130" s="102"/>
      <c r="HE130" s="177"/>
      <c r="HF130" s="178"/>
      <c r="HG130" s="102"/>
      <c r="HH130" s="177"/>
      <c r="HI130" s="64">
        <v>4014</v>
      </c>
      <c r="HJ130" s="53">
        <v>5274</v>
      </c>
      <c r="HK130" s="53">
        <v>3848</v>
      </c>
      <c r="HL130" s="77">
        <f t="shared" si="167"/>
        <v>1440</v>
      </c>
      <c r="HM130" s="77">
        <f t="shared" si="164"/>
        <v>23030.16</v>
      </c>
      <c r="HN130" s="52"/>
      <c r="HO130" s="183"/>
      <c r="HP130" s="53">
        <v>1093</v>
      </c>
      <c r="HQ130" s="186"/>
      <c r="HR130" s="186"/>
      <c r="HS130" s="186"/>
      <c r="HT130" s="53">
        <v>4088</v>
      </c>
      <c r="HU130" s="153">
        <v>3046</v>
      </c>
      <c r="HV130" s="186"/>
      <c r="HW130" s="186"/>
      <c r="HX130" s="186"/>
      <c r="HY130" s="186"/>
      <c r="HZ130" s="189" t="s">
        <v>129</v>
      </c>
      <c r="IA130" s="128" t="s">
        <v>129</v>
      </c>
      <c r="IB130" s="190">
        <v>237</v>
      </c>
      <c r="IC130" s="191"/>
      <c r="ID130" s="191"/>
      <c r="IE130" s="192"/>
      <c r="IF130" s="192"/>
      <c r="IG130" s="192"/>
      <c r="IH130" s="97">
        <f t="shared" si="165"/>
        <v>34591.457999999999</v>
      </c>
      <c r="II130" s="97">
        <f t="shared" si="168"/>
        <v>2824.126339024865</v>
      </c>
      <c r="IJ130" s="202">
        <f t="shared" si="169"/>
        <v>1.3190001978500296</v>
      </c>
      <c r="IK130" s="202">
        <f t="shared" si="175"/>
        <v>2.1411113839317015</v>
      </c>
      <c r="IL130" s="202">
        <f t="shared" si="116"/>
        <v>0.5111704858672218</v>
      </c>
      <c r="IM130" s="203"/>
      <c r="IN130" s="204">
        <f t="shared" si="117"/>
        <v>0.90149625935162092</v>
      </c>
      <c r="IO130" s="186"/>
      <c r="IP130" s="186"/>
      <c r="IQ130" s="153">
        <v>942</v>
      </c>
      <c r="IR130" s="153"/>
      <c r="IS130" s="128"/>
      <c r="IT130" s="128"/>
      <c r="IU130" s="128"/>
      <c r="IV130" s="128"/>
      <c r="IW130" s="189"/>
      <c r="IX130" s="189"/>
      <c r="IY130" s="48"/>
      <c r="IZ130" s="52">
        <v>160</v>
      </c>
      <c r="JA130" s="128"/>
      <c r="JB130" s="128"/>
      <c r="JC130" s="128"/>
      <c r="JD130" s="97">
        <f t="shared" si="118"/>
        <v>3536.7510000000002</v>
      </c>
      <c r="JE130" s="210">
        <f t="shared" si="184"/>
        <v>0.81614807257888222</v>
      </c>
      <c r="JF130" s="210">
        <f t="shared" si="120"/>
        <v>0.29038848214285712</v>
      </c>
      <c r="JG130" s="210">
        <f t="shared" si="121"/>
        <v>8.88887702747089E-2</v>
      </c>
      <c r="JH130" s="203"/>
      <c r="JI130" s="203">
        <f t="shared" si="122"/>
        <v>0.32489451476793252</v>
      </c>
      <c r="JJ130" s="212">
        <f t="shared" si="166"/>
        <v>2.469151880188833</v>
      </c>
      <c r="JK130" s="203">
        <f t="shared" si="123"/>
        <v>0.98640380693405849</v>
      </c>
      <c r="JL130" s="53">
        <v>16491</v>
      </c>
      <c r="JM130" s="213">
        <v>8.32</v>
      </c>
      <c r="JN130" s="214">
        <v>89</v>
      </c>
      <c r="JO130" s="213">
        <v>0.67</v>
      </c>
      <c r="JP130" s="213">
        <v>0.93</v>
      </c>
      <c r="JQ130" s="213">
        <v>0.9</v>
      </c>
      <c r="JR130" s="214">
        <v>178</v>
      </c>
      <c r="JS130" s="213">
        <v>0.46</v>
      </c>
      <c r="JT130" s="222"/>
    </row>
    <row r="131" spans="1:280" s="25" customFormat="1" ht="15" customHeight="1">
      <c r="A131" s="50">
        <v>43548</v>
      </c>
      <c r="B131" s="57">
        <v>240</v>
      </c>
      <c r="C131" s="52">
        <v>240</v>
      </c>
      <c r="D131" s="58">
        <v>37343</v>
      </c>
      <c r="E131" s="59" t="s">
        <v>127</v>
      </c>
      <c r="F131" s="58">
        <v>861</v>
      </c>
      <c r="G131" s="60">
        <v>14.4</v>
      </c>
      <c r="H131" s="60">
        <v>23.1</v>
      </c>
      <c r="I131" s="66">
        <v>28.8</v>
      </c>
      <c r="J131" s="67"/>
      <c r="K131" s="58">
        <v>1479</v>
      </c>
      <c r="L131" s="59">
        <v>4.51</v>
      </c>
      <c r="M131" s="58">
        <v>10327</v>
      </c>
      <c r="N131" s="58">
        <v>3151</v>
      </c>
      <c r="O131" s="68">
        <v>4.88</v>
      </c>
      <c r="P131" s="68">
        <v>3.27</v>
      </c>
      <c r="Q131" s="75">
        <v>104</v>
      </c>
      <c r="R131" s="76">
        <v>29.3</v>
      </c>
      <c r="S131" s="67">
        <v>8616</v>
      </c>
      <c r="T131" s="58">
        <v>8168</v>
      </c>
      <c r="U131" s="60">
        <v>3.21</v>
      </c>
      <c r="V131" s="60">
        <v>32.1</v>
      </c>
      <c r="W131" s="60">
        <v>10.7</v>
      </c>
      <c r="X131" s="60">
        <v>8.6</v>
      </c>
      <c r="Y131" s="58">
        <v>2048</v>
      </c>
      <c r="Z131" s="58">
        <v>16496</v>
      </c>
      <c r="AA131" s="60">
        <v>2.25</v>
      </c>
      <c r="AB131" s="60"/>
      <c r="AC131" s="58">
        <f t="shared" si="124"/>
        <v>10664</v>
      </c>
      <c r="AD131" s="60"/>
      <c r="AE131" s="60"/>
      <c r="AF131" s="60"/>
      <c r="AG131" s="60"/>
      <c r="AH131" s="66"/>
      <c r="AI131" s="80"/>
      <c r="AJ131" s="60"/>
      <c r="AK131" s="60"/>
      <c r="AL131" s="59">
        <v>8.49</v>
      </c>
      <c r="AM131" s="58">
        <v>121611</v>
      </c>
      <c r="AN131" s="60">
        <v>5.18</v>
      </c>
      <c r="AO131" s="60">
        <v>0.01</v>
      </c>
      <c r="AP131" s="58">
        <v>1388</v>
      </c>
      <c r="AQ131" s="88"/>
      <c r="AR131" s="86">
        <f t="shared" si="125"/>
        <v>14948</v>
      </c>
      <c r="AS131" s="58"/>
      <c r="AT131" s="89">
        <v>14948</v>
      </c>
      <c r="AU131" s="58">
        <f t="shared" si="182"/>
        <v>13748</v>
      </c>
      <c r="AV131" s="58">
        <v>480</v>
      </c>
      <c r="AW131" s="58">
        <v>240</v>
      </c>
      <c r="AX131" s="58">
        <v>480</v>
      </c>
      <c r="AY131" s="98">
        <v>0</v>
      </c>
      <c r="AZ131" s="96">
        <v>4.93</v>
      </c>
      <c r="BA131" s="53">
        <v>4478</v>
      </c>
      <c r="BB131" s="52">
        <v>62</v>
      </c>
      <c r="BC131" s="58">
        <v>12042</v>
      </c>
      <c r="BD131" s="97">
        <f t="shared" si="94"/>
        <v>9111.6527999999998</v>
      </c>
      <c r="BE131" s="102">
        <f t="shared" si="95"/>
        <v>0.75665610363726954</v>
      </c>
      <c r="BF131" s="58">
        <v>5699</v>
      </c>
      <c r="BG131" s="97">
        <f t="shared" si="96"/>
        <v>6080.8329999999996</v>
      </c>
      <c r="BH131" s="102">
        <f t="shared" si="97"/>
        <v>0.50496869290815471</v>
      </c>
      <c r="BI131" s="58">
        <v>459</v>
      </c>
      <c r="BJ131" s="97">
        <f t="shared" si="98"/>
        <v>902.85300000000007</v>
      </c>
      <c r="BK131" s="102">
        <f t="shared" si="99"/>
        <v>7.4975336322869957E-2</v>
      </c>
      <c r="BL131" s="103">
        <v>530</v>
      </c>
      <c r="BM131" s="97">
        <f t="shared" si="100"/>
        <v>765.85</v>
      </c>
      <c r="BN131" s="102">
        <f t="shared" si="101"/>
        <v>6.3598239495100489E-2</v>
      </c>
      <c r="BO131" s="58">
        <v>652</v>
      </c>
      <c r="BP131" s="97">
        <f t="shared" si="102"/>
        <v>1341.8159999999998</v>
      </c>
      <c r="BQ131" s="102">
        <f t="shared" si="103"/>
        <v>0.1114280019930244</v>
      </c>
      <c r="BR131" s="58">
        <v>12.2</v>
      </c>
      <c r="BS131" s="105">
        <f t="shared" si="104"/>
        <v>20.300799999999999</v>
      </c>
      <c r="BT131" s="102">
        <f t="shared" si="105"/>
        <v>1.0131207440624481E-3</v>
      </c>
      <c r="BU131" s="60">
        <v>5.78</v>
      </c>
      <c r="BV131" s="59">
        <v>7.08</v>
      </c>
      <c r="BW131" s="66">
        <v>153</v>
      </c>
      <c r="BX131" s="117">
        <f t="shared" si="126"/>
        <v>165553.416</v>
      </c>
      <c r="BY131" s="118">
        <f t="shared" si="127"/>
        <v>1.1036894399999999</v>
      </c>
      <c r="BZ131" s="121">
        <v>47.7</v>
      </c>
      <c r="CA131" s="57"/>
      <c r="CB131" s="60"/>
      <c r="CC131" s="129">
        <v>7845</v>
      </c>
      <c r="CD131" s="77">
        <f t="shared" si="128"/>
        <v>8055.6537834107166</v>
      </c>
      <c r="CE131" s="77">
        <f t="shared" si="106"/>
        <v>23907</v>
      </c>
      <c r="CF131" s="77">
        <f t="shared" si="129"/>
        <v>13748</v>
      </c>
      <c r="CG131" s="77">
        <f t="shared" si="130"/>
        <v>572.83333333333337</v>
      </c>
      <c r="CH131" s="77">
        <f t="shared" si="107"/>
        <v>10159</v>
      </c>
      <c r="CI131" s="130">
        <f t="shared" si="131"/>
        <v>423.29166666666669</v>
      </c>
      <c r="CJ131" s="67">
        <v>4013</v>
      </c>
      <c r="CK131" s="136"/>
      <c r="CL131" s="60">
        <v>7.34</v>
      </c>
      <c r="CM131" s="58">
        <v>2441</v>
      </c>
      <c r="CN131" s="137"/>
      <c r="CO131" s="138">
        <v>3646</v>
      </c>
      <c r="CP131" s="58">
        <v>6684</v>
      </c>
      <c r="CQ131" s="60">
        <v>12.4</v>
      </c>
      <c r="CR131" s="60">
        <v>26.4</v>
      </c>
      <c r="CS131" s="58">
        <v>5109</v>
      </c>
      <c r="CT131" s="141">
        <f t="shared" si="176"/>
        <v>0.22674815471457088</v>
      </c>
      <c r="CU131" s="142">
        <f t="shared" si="132"/>
        <v>1.2524296037876901</v>
      </c>
      <c r="CV131" s="142">
        <f t="shared" si="133"/>
        <v>6.4320212162409884</v>
      </c>
      <c r="CW131" s="118">
        <f t="shared" si="134"/>
        <v>1.0720035360401647</v>
      </c>
      <c r="CX131" s="143">
        <f t="shared" si="177"/>
        <v>32327.338632827206</v>
      </c>
      <c r="CY131" s="144">
        <f t="shared" si="178"/>
        <v>0.69698300527427892</v>
      </c>
      <c r="CZ131" s="145">
        <f t="shared" si="179"/>
        <v>27789.595449366294</v>
      </c>
      <c r="DA131" s="146">
        <f t="shared" si="180"/>
        <v>0.79729280850357087</v>
      </c>
      <c r="DB131" s="67">
        <v>4007</v>
      </c>
      <c r="DC131" s="75"/>
      <c r="DD131" s="59">
        <v>7.23</v>
      </c>
      <c r="DE131" s="58">
        <v>2251</v>
      </c>
      <c r="DF131" s="58"/>
      <c r="DG131" s="58">
        <v>3744</v>
      </c>
      <c r="DH131" s="58">
        <v>6222</v>
      </c>
      <c r="DI131" s="60">
        <v>12.5</v>
      </c>
      <c r="DJ131" s="60">
        <v>26.9</v>
      </c>
      <c r="DK131" s="58">
        <v>6108</v>
      </c>
      <c r="DL131" s="141">
        <f t="shared" si="135"/>
        <v>0.26260522593517349</v>
      </c>
      <c r="DM131" s="142">
        <f t="shared" si="136"/>
        <v>1.2543049663089594</v>
      </c>
      <c r="DN131" s="142">
        <f t="shared" si="137"/>
        <v>6.422404438942845</v>
      </c>
      <c r="DO131" s="118">
        <f t="shared" si="108"/>
        <v>1.0704007398238076</v>
      </c>
      <c r="DP131" s="143">
        <f t="shared" si="138"/>
        <v>32279.004710126741</v>
      </c>
      <c r="DQ131" s="144">
        <f t="shared" si="139"/>
        <v>0.72056892456878407</v>
      </c>
      <c r="DR131" s="145">
        <f t="shared" si="140"/>
        <v>27748.046091604967</v>
      </c>
      <c r="DS131" s="146">
        <f t="shared" si="141"/>
        <v>0.81307091845208435</v>
      </c>
      <c r="DT131" s="58">
        <v>3964</v>
      </c>
      <c r="DU131" s="75"/>
      <c r="DV131" s="59"/>
      <c r="DW131" s="58">
        <v>2385</v>
      </c>
      <c r="DX131" s="58"/>
      <c r="DY131" s="58">
        <v>3700</v>
      </c>
      <c r="DZ131" s="58"/>
      <c r="EA131" s="75"/>
      <c r="EB131" s="60"/>
      <c r="EC131" s="58">
        <v>7052</v>
      </c>
      <c r="ED131" s="141">
        <f t="shared" si="170"/>
        <v>0.31372239742505909</v>
      </c>
      <c r="EE131" s="142">
        <f t="shared" si="142"/>
        <v>1.2679112008072655</v>
      </c>
      <c r="EF131" s="142">
        <f t="shared" si="181"/>
        <v>6.3534842016394908</v>
      </c>
      <c r="EG131" s="118">
        <f t="shared" si="109"/>
        <v>1.0589140336065819</v>
      </c>
      <c r="EH131" s="143">
        <f t="shared" si="171"/>
        <v>31932.611597440082</v>
      </c>
      <c r="EI131" s="144">
        <f t="shared" si="172"/>
        <v>0.70393464464529099</v>
      </c>
      <c r="EJ131" s="145">
        <f t="shared" si="173"/>
        <v>27450.275694315467</v>
      </c>
      <c r="EK131" s="146">
        <f t="shared" si="174"/>
        <v>0.80194319880418541</v>
      </c>
      <c r="EL131" s="67">
        <v>3963</v>
      </c>
      <c r="EM131" s="136"/>
      <c r="EN131" s="60">
        <v>7.21</v>
      </c>
      <c r="EO131" s="58">
        <v>2496</v>
      </c>
      <c r="EP131" s="137"/>
      <c r="EQ131" s="138">
        <v>3687</v>
      </c>
      <c r="ER131" s="58">
        <v>6050</v>
      </c>
      <c r="ES131" s="60">
        <v>14.7</v>
      </c>
      <c r="ET131" s="60">
        <v>27.3</v>
      </c>
      <c r="EU131" s="58">
        <v>7299</v>
      </c>
      <c r="EV131" s="141">
        <f t="shared" si="143"/>
        <v>0.33127719766565811</v>
      </c>
      <c r="EW131" s="142">
        <f t="shared" si="144"/>
        <v>1.2682311380267475</v>
      </c>
      <c r="EX131" s="142">
        <f t="shared" si="145"/>
        <v>6.3518814054231338</v>
      </c>
      <c r="EY131" s="118">
        <f t="shared" si="110"/>
        <v>1.0586469009038557</v>
      </c>
      <c r="EZ131" s="143">
        <f t="shared" si="146"/>
        <v>31924.555943656673</v>
      </c>
      <c r="FA131" s="144">
        <f t="shared" si="147"/>
        <v>0.69015550232060641</v>
      </c>
      <c r="FB131" s="145">
        <f t="shared" si="148"/>
        <v>27443.350801355249</v>
      </c>
      <c r="FC131" s="146">
        <f t="shared" si="149"/>
        <v>0.79272546088689588</v>
      </c>
      <c r="FD131" s="67">
        <v>3980</v>
      </c>
      <c r="FE131" s="136"/>
      <c r="FF131" s="60">
        <v>7.19</v>
      </c>
      <c r="FG131" s="58">
        <v>2249</v>
      </c>
      <c r="FH131" s="137"/>
      <c r="FI131" s="138">
        <v>3785</v>
      </c>
      <c r="FJ131" s="58">
        <v>7470</v>
      </c>
      <c r="FK131" s="60">
        <v>16.3</v>
      </c>
      <c r="FL131" s="60">
        <v>29.3</v>
      </c>
      <c r="FM131" s="58">
        <v>6342</v>
      </c>
      <c r="FN131" s="141">
        <f t="shared" si="150"/>
        <v>0.2744209309044503</v>
      </c>
      <c r="FO131" s="142">
        <f t="shared" si="151"/>
        <v>1.2628140703517587</v>
      </c>
      <c r="FP131" s="142">
        <f t="shared" si="152"/>
        <v>6.3791289411012047</v>
      </c>
      <c r="FQ131" s="118">
        <f t="shared" si="111"/>
        <v>1.0631881568502008</v>
      </c>
      <c r="FR131" s="143">
        <f t="shared" si="153"/>
        <v>32061.502057974652</v>
      </c>
      <c r="FS131" s="144">
        <f t="shared" si="154"/>
        <v>0.72081719740346306</v>
      </c>
      <c r="FT131" s="145">
        <f t="shared" si="155"/>
        <v>27561.073981679005</v>
      </c>
      <c r="FU131" s="146">
        <f t="shared" si="156"/>
        <v>0.81323700381996344</v>
      </c>
      <c r="FV131" s="67">
        <v>3980</v>
      </c>
      <c r="FW131" s="160"/>
      <c r="FX131" s="60">
        <v>7.2</v>
      </c>
      <c r="FY131" s="58">
        <v>2234</v>
      </c>
      <c r="FZ131" s="137"/>
      <c r="GA131" s="138">
        <v>3308</v>
      </c>
      <c r="GB131" s="58">
        <v>6758</v>
      </c>
      <c r="GC131" s="60">
        <v>14.9</v>
      </c>
      <c r="GD131" s="60">
        <v>29.4</v>
      </c>
      <c r="GE131" s="58">
        <v>5736</v>
      </c>
      <c r="GF131" s="141">
        <f t="shared" si="157"/>
        <v>0.24755955674615851</v>
      </c>
      <c r="GG131" s="142">
        <f t="shared" si="158"/>
        <v>1.2628140703517587</v>
      </c>
      <c r="GH131" s="142">
        <f t="shared" si="159"/>
        <v>6.3791289411012047</v>
      </c>
      <c r="GI131" s="118">
        <f t="shared" si="112"/>
        <v>1.0631881568502008</v>
      </c>
      <c r="GJ131" s="143">
        <f t="shared" si="160"/>
        <v>32061.502057974652</v>
      </c>
      <c r="GK131" s="144">
        <f t="shared" si="161"/>
        <v>0.72267924366355563</v>
      </c>
      <c r="GL131" s="145">
        <f t="shared" si="162"/>
        <v>27561.073981679005</v>
      </c>
      <c r="GM131" s="146">
        <f t="shared" si="163"/>
        <v>0.81448264407905668</v>
      </c>
      <c r="GN131" s="167">
        <v>2661</v>
      </c>
      <c r="GO131" s="97">
        <f t="shared" si="113"/>
        <v>2342.5615091814111</v>
      </c>
      <c r="GP131" s="58"/>
      <c r="GQ131" s="58"/>
      <c r="GR131" s="102">
        <f t="shared" si="114"/>
        <v>1</v>
      </c>
      <c r="GS131" s="58"/>
      <c r="GT131" s="102">
        <f t="shared" si="115"/>
        <v>1</v>
      </c>
      <c r="GU131" s="58"/>
      <c r="GV131" s="102"/>
      <c r="GW131" s="170"/>
      <c r="GX131" s="102"/>
      <c r="GY131" s="170"/>
      <c r="GZ131" s="102"/>
      <c r="HA131" s="102"/>
      <c r="HB131" s="102"/>
      <c r="HC131" s="102"/>
      <c r="HD131" s="102"/>
      <c r="HE131" s="177"/>
      <c r="HF131" s="178"/>
      <c r="HG131" s="102"/>
      <c r="HH131" s="177"/>
      <c r="HI131" s="67">
        <v>4130</v>
      </c>
      <c r="HJ131" s="58">
        <v>5480</v>
      </c>
      <c r="HK131" s="58">
        <v>4050</v>
      </c>
      <c r="HL131" s="77">
        <f t="shared" si="167"/>
        <v>1440</v>
      </c>
      <c r="HM131" s="77">
        <f t="shared" si="164"/>
        <v>23412.720000000001</v>
      </c>
      <c r="HN131" s="60"/>
      <c r="HO131" s="60"/>
      <c r="HP131" s="58">
        <v>1314</v>
      </c>
      <c r="HQ131" s="136"/>
      <c r="HR131" s="136"/>
      <c r="HS131" s="136"/>
      <c r="HT131" s="58">
        <v>4232</v>
      </c>
      <c r="HU131" s="58">
        <v>4074</v>
      </c>
      <c r="HV131" s="136"/>
      <c r="HW131" s="136"/>
      <c r="HX131" s="136"/>
      <c r="HY131" s="136"/>
      <c r="HZ131" s="193">
        <v>93</v>
      </c>
      <c r="IA131" s="60"/>
      <c r="IB131" s="194">
        <v>243</v>
      </c>
      <c r="IC131" s="195"/>
      <c r="ID131" s="195">
        <v>284</v>
      </c>
      <c r="IE131" s="196">
        <v>2.48</v>
      </c>
      <c r="IF131" s="196">
        <v>0.5</v>
      </c>
      <c r="IG131" s="196">
        <v>0.7</v>
      </c>
      <c r="IH131" s="97">
        <f t="shared" si="165"/>
        <v>38475.588000000003</v>
      </c>
      <c r="II131" s="97">
        <f t="shared" si="168"/>
        <v>3074.7931034482763</v>
      </c>
      <c r="IJ131" s="202">
        <f t="shared" si="169"/>
        <v>1.3168290755859888</v>
      </c>
      <c r="IK131" s="202">
        <f t="shared" si="175"/>
        <v>2.3349978827586209</v>
      </c>
      <c r="IL131" s="202">
        <f t="shared" si="116"/>
        <v>0.55267260688817299</v>
      </c>
      <c r="IM131" s="205"/>
      <c r="IN131" s="204">
        <f t="shared" si="117"/>
        <v>0.90868094701240132</v>
      </c>
      <c r="IO131" s="136"/>
      <c r="IP131" s="136"/>
      <c r="IQ131" s="58">
        <v>644</v>
      </c>
      <c r="IR131" s="58"/>
      <c r="IS131" s="60"/>
      <c r="IT131" s="60"/>
      <c r="IU131" s="60"/>
      <c r="IV131" s="60"/>
      <c r="IW131" s="193">
        <v>0.15</v>
      </c>
      <c r="IX131" s="193"/>
      <c r="IY131" s="59">
        <v>8.15</v>
      </c>
      <c r="IZ131" s="60">
        <v>149</v>
      </c>
      <c r="JA131" s="60">
        <v>1.71</v>
      </c>
      <c r="JB131" s="60">
        <v>0.24</v>
      </c>
      <c r="JC131" s="60">
        <v>156</v>
      </c>
      <c r="JD131" s="97">
        <f t="shared" si="118"/>
        <v>3632.364</v>
      </c>
      <c r="JE131" s="211">
        <f t="shared" si="184"/>
        <v>0.81466395112016299</v>
      </c>
      <c r="JF131" s="210">
        <f t="shared" si="120"/>
        <v>0.29828249999999995</v>
      </c>
      <c r="JG131" s="211">
        <f t="shared" si="121"/>
        <v>0.15870315185314365</v>
      </c>
      <c r="JH131" s="205"/>
      <c r="JI131" s="205">
        <f t="shared" si="122"/>
        <v>0.38683127572016462</v>
      </c>
      <c r="JJ131" s="215">
        <f t="shared" si="166"/>
        <v>2.469151880188833</v>
      </c>
      <c r="JK131" s="205">
        <f t="shared" si="123"/>
        <v>0.98762664009300782</v>
      </c>
      <c r="JL131" s="58">
        <v>16659</v>
      </c>
      <c r="JM131" s="216">
        <v>8.14</v>
      </c>
      <c r="JN131" s="217">
        <v>13</v>
      </c>
      <c r="JO131" s="216">
        <v>0.68</v>
      </c>
      <c r="JP131" s="216">
        <v>0.93</v>
      </c>
      <c r="JQ131" s="216">
        <v>0.71</v>
      </c>
      <c r="JR131" s="217">
        <v>199</v>
      </c>
      <c r="JS131" s="216">
        <v>0.41</v>
      </c>
      <c r="JT131" s="223"/>
    </row>
    <row r="132" spans="1:280" s="25" customFormat="1" ht="15" customHeight="1">
      <c r="A132" s="50">
        <v>43549</v>
      </c>
      <c r="B132" s="51">
        <v>240</v>
      </c>
      <c r="C132" s="52">
        <v>240</v>
      </c>
      <c r="D132" s="53">
        <v>41206</v>
      </c>
      <c r="E132" s="48">
        <v>4.4000000000000004</v>
      </c>
      <c r="F132" s="53">
        <v>734</v>
      </c>
      <c r="G132" s="52">
        <v>1735</v>
      </c>
      <c r="H132" s="52">
        <v>20.6</v>
      </c>
      <c r="I132" s="61">
        <v>28.2</v>
      </c>
      <c r="J132" s="64"/>
      <c r="K132" s="53">
        <v>1746</v>
      </c>
      <c r="L132" s="48">
        <v>5.0199999999999996</v>
      </c>
      <c r="M132" s="53">
        <v>9719</v>
      </c>
      <c r="N132" s="53">
        <v>3043</v>
      </c>
      <c r="O132" s="65">
        <v>4.57</v>
      </c>
      <c r="P132" s="65">
        <v>2.88</v>
      </c>
      <c r="Q132" s="74"/>
      <c r="R132" s="70">
        <v>18.399999999999999</v>
      </c>
      <c r="S132" s="64">
        <v>8568</v>
      </c>
      <c r="T132" s="53">
        <v>7771</v>
      </c>
      <c r="U132" s="52">
        <v>3.42</v>
      </c>
      <c r="V132" s="52"/>
      <c r="W132" s="52">
        <v>11.3</v>
      </c>
      <c r="X132" s="52">
        <v>8.8699999999999992</v>
      </c>
      <c r="Y132" s="53">
        <v>1711</v>
      </c>
      <c r="Z132" s="53">
        <v>24277</v>
      </c>
      <c r="AA132" s="52">
        <v>2.52</v>
      </c>
      <c r="AB132" s="52"/>
      <c r="AC132" s="77">
        <f t="shared" si="124"/>
        <v>10279</v>
      </c>
      <c r="AD132" s="52"/>
      <c r="AE132" s="52"/>
      <c r="AF132" s="52"/>
      <c r="AG132" s="52"/>
      <c r="AH132" s="61"/>
      <c r="AI132" s="79"/>
      <c r="AJ132" s="52"/>
      <c r="AK132" s="52"/>
      <c r="AL132" s="48">
        <v>8.94</v>
      </c>
      <c r="AM132" s="53">
        <v>123773</v>
      </c>
      <c r="AN132" s="52">
        <v>3.62</v>
      </c>
      <c r="AO132" s="52">
        <v>0.09</v>
      </c>
      <c r="AP132" s="53">
        <v>1789</v>
      </c>
      <c r="AQ132" s="83"/>
      <c r="AR132" s="86">
        <f t="shared" si="125"/>
        <v>14268</v>
      </c>
      <c r="AS132" s="53"/>
      <c r="AT132" s="87">
        <v>14268</v>
      </c>
      <c r="AU132" s="53">
        <f t="shared" si="182"/>
        <v>13068</v>
      </c>
      <c r="AV132" s="53">
        <v>480</v>
      </c>
      <c r="AW132" s="53">
        <v>240</v>
      </c>
      <c r="AX132" s="53">
        <v>480</v>
      </c>
      <c r="AY132" s="95">
        <v>0</v>
      </c>
      <c r="AZ132" s="96">
        <v>4.93</v>
      </c>
      <c r="BA132" s="53">
        <v>4478</v>
      </c>
      <c r="BB132" s="52">
        <v>62</v>
      </c>
      <c r="BC132" s="53">
        <v>12001</v>
      </c>
      <c r="BD132" s="97">
        <f t="shared" si="94"/>
        <v>8505.1959999999999</v>
      </c>
      <c r="BE132" s="102">
        <f t="shared" si="95"/>
        <v>0.70870727439380055</v>
      </c>
      <c r="BF132" s="53">
        <v>5248</v>
      </c>
      <c r="BG132" s="97">
        <f t="shared" si="96"/>
        <v>5599.616</v>
      </c>
      <c r="BH132" s="102">
        <f t="shared" si="97"/>
        <v>0.46659578368469296</v>
      </c>
      <c r="BI132" s="53">
        <v>340</v>
      </c>
      <c r="BJ132" s="97">
        <f t="shared" si="98"/>
        <v>668.78</v>
      </c>
      <c r="BK132" s="102">
        <f t="shared" si="99"/>
        <v>5.5727022748104323E-2</v>
      </c>
      <c r="BL132" s="103">
        <v>652</v>
      </c>
      <c r="BM132" s="97">
        <f t="shared" si="100"/>
        <v>942.14</v>
      </c>
      <c r="BN132" s="102">
        <f t="shared" si="101"/>
        <v>7.8505124572952251E-2</v>
      </c>
      <c r="BO132" s="53">
        <v>602</v>
      </c>
      <c r="BP132" s="97">
        <f t="shared" si="102"/>
        <v>1238.9159999999999</v>
      </c>
      <c r="BQ132" s="102">
        <f t="shared" si="103"/>
        <v>0.1032343971335722</v>
      </c>
      <c r="BR132" s="53">
        <v>33.5</v>
      </c>
      <c r="BS132" s="105">
        <f t="shared" si="104"/>
        <v>55.744</v>
      </c>
      <c r="BT132" s="102">
        <f t="shared" si="105"/>
        <v>2.7914340471627366E-3</v>
      </c>
      <c r="BU132" s="52">
        <v>6.3</v>
      </c>
      <c r="BV132" s="48">
        <v>7.13</v>
      </c>
      <c r="BW132" s="61">
        <v>138</v>
      </c>
      <c r="BX132" s="117">
        <f t="shared" si="126"/>
        <v>156829.068</v>
      </c>
      <c r="BY132" s="118">
        <f t="shared" si="127"/>
        <v>1.04552712</v>
      </c>
      <c r="BZ132" s="120">
        <v>49.9</v>
      </c>
      <c r="CA132" s="51"/>
      <c r="CB132" s="52">
        <v>6.79</v>
      </c>
      <c r="CC132" s="129">
        <v>8205</v>
      </c>
      <c r="CD132" s="77">
        <f t="shared" si="128"/>
        <v>7758.2272327964865</v>
      </c>
      <c r="CE132" s="77">
        <f t="shared" si="106"/>
        <v>23905</v>
      </c>
      <c r="CF132" s="77">
        <f t="shared" si="129"/>
        <v>13068</v>
      </c>
      <c r="CG132" s="77">
        <f t="shared" si="130"/>
        <v>544.5</v>
      </c>
      <c r="CH132" s="77">
        <f t="shared" si="107"/>
        <v>10837</v>
      </c>
      <c r="CI132" s="130">
        <f t="shared" si="131"/>
        <v>451.54166666666669</v>
      </c>
      <c r="CJ132" s="64">
        <v>3994</v>
      </c>
      <c r="CK132" s="56"/>
      <c r="CL132" s="52">
        <v>7.33</v>
      </c>
      <c r="CM132" s="53">
        <v>2688</v>
      </c>
      <c r="CN132" s="134"/>
      <c r="CO132" s="135">
        <v>4315</v>
      </c>
      <c r="CP132" s="53">
        <v>5516</v>
      </c>
      <c r="CQ132" s="52">
        <v>16.600000000000001</v>
      </c>
      <c r="CR132" s="52">
        <v>28.2</v>
      </c>
      <c r="CS132" s="53">
        <v>5256</v>
      </c>
      <c r="CT132" s="141">
        <f t="shared" si="176"/>
        <v>0.25954930627745965</v>
      </c>
      <c r="CU132" s="142">
        <f t="shared" si="132"/>
        <v>1.2583875813720582</v>
      </c>
      <c r="CV132" s="142">
        <f t="shared" si="133"/>
        <v>6.165212806961633</v>
      </c>
      <c r="CW132" s="118">
        <f t="shared" si="134"/>
        <v>1.0275354678269388</v>
      </c>
      <c r="CX132" s="143">
        <f t="shared" si="177"/>
        <v>30986.359567789168</v>
      </c>
      <c r="CY132" s="144">
        <f t="shared" si="178"/>
        <v>0.65352909635889866</v>
      </c>
      <c r="CZ132" s="145">
        <f t="shared" si="179"/>
        <v>26202.689713114407</v>
      </c>
      <c r="DA132" s="146">
        <f t="shared" si="180"/>
        <v>0.77601866511124074</v>
      </c>
      <c r="DB132" s="64">
        <v>3988</v>
      </c>
      <c r="DC132" s="152"/>
      <c r="DD132" s="48">
        <v>7.38</v>
      </c>
      <c r="DE132" s="53">
        <v>2517</v>
      </c>
      <c r="DF132" s="153"/>
      <c r="DG132" s="53">
        <v>4353</v>
      </c>
      <c r="DH132" s="53">
        <v>5902</v>
      </c>
      <c r="DI132" s="52">
        <v>14.7</v>
      </c>
      <c r="DJ132" s="52">
        <v>23.7</v>
      </c>
      <c r="DK132" s="53">
        <v>6292</v>
      </c>
      <c r="DL132" s="141">
        <f t="shared" si="135"/>
        <v>0.3010236209043331</v>
      </c>
      <c r="DM132" s="142">
        <f t="shared" si="136"/>
        <v>1.2602808425275827</v>
      </c>
      <c r="DN132" s="142">
        <f t="shared" si="137"/>
        <v>6.1559510951835232</v>
      </c>
      <c r="DO132" s="118">
        <f t="shared" si="108"/>
        <v>1.0259918491972539</v>
      </c>
      <c r="DP132" s="143">
        <f t="shared" si="138"/>
        <v>30939.81020439239</v>
      </c>
      <c r="DQ132" s="144">
        <f t="shared" si="139"/>
        <v>0.67557021411285256</v>
      </c>
      <c r="DR132" s="145">
        <f t="shared" si="140"/>
        <v>26163.326633925954</v>
      </c>
      <c r="DS132" s="146">
        <f t="shared" si="141"/>
        <v>0.79026747771019079</v>
      </c>
      <c r="DT132" s="53">
        <v>3986</v>
      </c>
      <c r="DU132" s="74"/>
      <c r="DV132" s="157">
        <v>7.41</v>
      </c>
      <c r="DW132" s="153">
        <v>2642</v>
      </c>
      <c r="DX132" s="53"/>
      <c r="DY132" s="153">
        <v>4245</v>
      </c>
      <c r="DZ132" s="153">
        <v>5688</v>
      </c>
      <c r="EA132" s="152">
        <v>15.9</v>
      </c>
      <c r="EB132" s="128">
        <v>24.6</v>
      </c>
      <c r="EC132" s="53">
        <v>7344</v>
      </c>
      <c r="ED132" s="141">
        <f t="shared" si="170"/>
        <v>0.36011859641111288</v>
      </c>
      <c r="EE132" s="142">
        <f t="shared" si="142"/>
        <v>1.2609131961866533</v>
      </c>
      <c r="EF132" s="142">
        <f t="shared" si="181"/>
        <v>6.152863857924153</v>
      </c>
      <c r="EG132" s="118">
        <f t="shared" si="109"/>
        <v>1.0254773096540255</v>
      </c>
      <c r="EH132" s="143">
        <f t="shared" si="171"/>
        <v>30924.293749926794</v>
      </c>
      <c r="EI132" s="144">
        <f t="shared" si="172"/>
        <v>0.65945828593013767</v>
      </c>
      <c r="EJ132" s="145">
        <f t="shared" si="173"/>
        <v>26150.205607529799</v>
      </c>
      <c r="EK132" s="146">
        <f t="shared" si="174"/>
        <v>0.77985167902674779</v>
      </c>
      <c r="EL132" s="64">
        <v>3991</v>
      </c>
      <c r="EM132" s="56"/>
      <c r="EN132" s="52">
        <v>7.44</v>
      </c>
      <c r="EO132" s="53">
        <v>2640</v>
      </c>
      <c r="EP132" s="134"/>
      <c r="EQ132" s="135">
        <v>4268</v>
      </c>
      <c r="ER132" s="53">
        <v>5154</v>
      </c>
      <c r="ES132" s="52">
        <v>14.1</v>
      </c>
      <c r="ET132" s="52">
        <v>22</v>
      </c>
      <c r="EU132" s="53">
        <v>7504</v>
      </c>
      <c r="EV132" s="141">
        <f t="shared" si="143"/>
        <v>0.36735971912675014</v>
      </c>
      <c r="EW132" s="142">
        <f t="shared" si="144"/>
        <v>1.2593335003758457</v>
      </c>
      <c r="EX132" s="142">
        <f t="shared" si="145"/>
        <v>6.1605819510725786</v>
      </c>
      <c r="EY132" s="118">
        <f t="shared" si="110"/>
        <v>1.0267636585120965</v>
      </c>
      <c r="EZ132" s="143">
        <f t="shared" si="146"/>
        <v>30963.084886090779</v>
      </c>
      <c r="FA132" s="144">
        <f t="shared" si="147"/>
        <v>0.65971607678106114</v>
      </c>
      <c r="FB132" s="145">
        <f t="shared" si="148"/>
        <v>26183.008173520182</v>
      </c>
      <c r="FC132" s="146">
        <f t="shared" si="149"/>
        <v>0.78001833180568281</v>
      </c>
      <c r="FD132" s="64">
        <v>3973</v>
      </c>
      <c r="FE132" s="56"/>
      <c r="FF132" s="52">
        <v>7.38</v>
      </c>
      <c r="FG132" s="53">
        <v>2442</v>
      </c>
      <c r="FH132" s="134"/>
      <c r="FI132" s="135">
        <v>4372</v>
      </c>
      <c r="FJ132" s="53">
        <v>5806</v>
      </c>
      <c r="FK132" s="52">
        <v>15.5</v>
      </c>
      <c r="FL132" s="52">
        <v>23.6</v>
      </c>
      <c r="FM132" s="53">
        <v>6500</v>
      </c>
      <c r="FN132" s="141">
        <f t="shared" si="150"/>
        <v>0.30774517728089978</v>
      </c>
      <c r="FO132" s="142">
        <f t="shared" si="151"/>
        <v>1.2650390133400453</v>
      </c>
      <c r="FP132" s="142">
        <f t="shared" si="152"/>
        <v>6.1327968157382493</v>
      </c>
      <c r="FQ132" s="118">
        <f t="shared" si="111"/>
        <v>1.0221328026230416</v>
      </c>
      <c r="FR132" s="143">
        <f t="shared" si="153"/>
        <v>30823.436795900441</v>
      </c>
      <c r="FS132" s="144">
        <f t="shared" si="154"/>
        <v>0.6852373710224815</v>
      </c>
      <c r="FT132" s="145">
        <f t="shared" si="155"/>
        <v>26064.918935954818</v>
      </c>
      <c r="FU132" s="146">
        <f t="shared" si="156"/>
        <v>0.79651695692025659</v>
      </c>
      <c r="FV132" s="64">
        <v>3973</v>
      </c>
      <c r="FW132" s="73"/>
      <c r="FX132" s="52">
        <v>7.34</v>
      </c>
      <c r="FY132" s="53">
        <v>2515</v>
      </c>
      <c r="FZ132" s="134"/>
      <c r="GA132" s="135">
        <v>4391</v>
      </c>
      <c r="GB132" s="53">
        <v>5908</v>
      </c>
      <c r="GC132" s="52">
        <v>15.8</v>
      </c>
      <c r="GD132" s="52">
        <v>23.2</v>
      </c>
      <c r="GE132" s="53">
        <v>5969</v>
      </c>
      <c r="GF132" s="141">
        <f t="shared" si="157"/>
        <v>0.2865393913883495</v>
      </c>
      <c r="GG132" s="142">
        <f t="shared" si="158"/>
        <v>1.2650390133400453</v>
      </c>
      <c r="GH132" s="142">
        <f t="shared" si="159"/>
        <v>6.1327968157382493</v>
      </c>
      <c r="GI132" s="118">
        <f t="shared" si="112"/>
        <v>1.0221328026230416</v>
      </c>
      <c r="GJ132" s="143">
        <f t="shared" si="160"/>
        <v>30823.436795900441</v>
      </c>
      <c r="GK132" s="144">
        <f t="shared" si="161"/>
        <v>0.67582800496377604</v>
      </c>
      <c r="GL132" s="145">
        <f t="shared" si="162"/>
        <v>26064.918935954818</v>
      </c>
      <c r="GM132" s="146">
        <f t="shared" si="163"/>
        <v>0.79043413048912592</v>
      </c>
      <c r="GN132" s="166">
        <v>2642</v>
      </c>
      <c r="GO132" s="97">
        <f t="shared" si="113"/>
        <v>2574.1510562643798</v>
      </c>
      <c r="GP132" s="53"/>
      <c r="GQ132" s="53"/>
      <c r="GR132" s="102">
        <f t="shared" si="114"/>
        <v>1</v>
      </c>
      <c r="GS132" s="53"/>
      <c r="GT132" s="102">
        <f t="shared" si="115"/>
        <v>1</v>
      </c>
      <c r="GU132" s="53"/>
      <c r="GV132" s="102"/>
      <c r="GW132" s="170"/>
      <c r="GX132" s="102"/>
      <c r="GY132" s="170"/>
      <c r="GZ132" s="102"/>
      <c r="HA132" s="102"/>
      <c r="HB132" s="102"/>
      <c r="HC132" s="102"/>
      <c r="HD132" s="102"/>
      <c r="HE132" s="177"/>
      <c r="HF132" s="178"/>
      <c r="HG132" s="102"/>
      <c r="HH132" s="177"/>
      <c r="HI132" s="64">
        <v>4170</v>
      </c>
      <c r="HJ132" s="53">
        <v>4046</v>
      </c>
      <c r="HK132" s="53">
        <v>3408</v>
      </c>
      <c r="HL132" s="77">
        <f t="shared" si="167"/>
        <v>1440</v>
      </c>
      <c r="HM132" s="77">
        <f t="shared" si="164"/>
        <v>24290.639999999999</v>
      </c>
      <c r="HN132" s="52"/>
      <c r="HO132" s="183"/>
      <c r="HP132" s="53">
        <v>1332</v>
      </c>
      <c r="HQ132" s="186"/>
      <c r="HR132" s="186"/>
      <c r="HS132" s="186"/>
      <c r="HT132" s="53">
        <v>4528</v>
      </c>
      <c r="HU132" s="153">
        <v>4456</v>
      </c>
      <c r="HV132" s="186"/>
      <c r="HW132" s="186"/>
      <c r="HX132" s="186"/>
      <c r="HY132" s="186"/>
      <c r="HZ132" s="189"/>
      <c r="IA132" s="128">
        <v>96</v>
      </c>
      <c r="IB132" s="190">
        <v>256</v>
      </c>
      <c r="IC132" s="191"/>
      <c r="ID132" s="191"/>
      <c r="IE132" s="192"/>
      <c r="IF132" s="192"/>
      <c r="IG132" s="192"/>
      <c r="IH132" s="97">
        <f t="shared" si="165"/>
        <v>36443.736000000004</v>
      </c>
      <c r="II132" s="97">
        <f t="shared" si="168"/>
        <v>3141.6582587469493</v>
      </c>
      <c r="IJ132" s="202">
        <f t="shared" si="169"/>
        <v>1.3785497656465397</v>
      </c>
      <c r="IK132" s="202">
        <f t="shared" si="175"/>
        <v>2.2789589008950371</v>
      </c>
      <c r="IL132" s="202">
        <f t="shared" si="116"/>
        <v>0.5094376039966424</v>
      </c>
      <c r="IM132" s="203"/>
      <c r="IN132" s="204">
        <f t="shared" si="117"/>
        <v>0.90310370931112793</v>
      </c>
      <c r="IO132" s="186"/>
      <c r="IP132" s="186"/>
      <c r="IQ132" s="153">
        <v>1184</v>
      </c>
      <c r="IR132" s="153"/>
      <c r="IS132" s="128"/>
      <c r="IT132" s="128"/>
      <c r="IU132" s="128"/>
      <c r="IV132" s="128"/>
      <c r="IW132" s="189"/>
      <c r="IX132" s="189">
        <v>0.22</v>
      </c>
      <c r="IY132" s="48"/>
      <c r="IZ132" s="52">
        <v>172</v>
      </c>
      <c r="JA132" s="128"/>
      <c r="JB132" s="128"/>
      <c r="JC132" s="128"/>
      <c r="JD132" s="97">
        <f t="shared" si="118"/>
        <v>3652.6080000000002</v>
      </c>
      <c r="JE132" s="210">
        <f t="shared" si="184"/>
        <v>0.85705540250994794</v>
      </c>
      <c r="JF132" s="210">
        <f t="shared" si="120"/>
        <v>0.29869714285714288</v>
      </c>
      <c r="JG132" s="210">
        <f t="shared" si="121"/>
        <v>7.7460725187997917E-2</v>
      </c>
      <c r="JH132" s="203"/>
      <c r="JI132" s="203">
        <f t="shared" si="122"/>
        <v>0.328125</v>
      </c>
      <c r="JJ132" s="212">
        <f t="shared" si="166"/>
        <v>2.469151880188833</v>
      </c>
      <c r="JK132" s="203">
        <f t="shared" si="123"/>
        <v>0.98566786101158232</v>
      </c>
      <c r="JL132" s="53">
        <v>15793</v>
      </c>
      <c r="JM132" s="213">
        <v>8.25</v>
      </c>
      <c r="JN132" s="214">
        <v>73</v>
      </c>
      <c r="JO132" s="213">
        <v>0.57999999999999996</v>
      </c>
      <c r="JP132" s="213">
        <v>3.26</v>
      </c>
      <c r="JQ132" s="213">
        <v>0.6</v>
      </c>
      <c r="JR132" s="214">
        <v>170</v>
      </c>
      <c r="JS132" s="213">
        <v>0.39</v>
      </c>
      <c r="JT132" s="222"/>
    </row>
    <row r="133" spans="1:280" s="25" customFormat="1" ht="15" customHeight="1">
      <c r="A133" s="50">
        <v>43550</v>
      </c>
      <c r="B133" s="51">
        <v>240</v>
      </c>
      <c r="C133" s="52">
        <v>240</v>
      </c>
      <c r="D133" s="53">
        <v>40189</v>
      </c>
      <c r="E133" s="48">
        <v>4.9800000000000004</v>
      </c>
      <c r="F133" s="53">
        <v>777</v>
      </c>
      <c r="G133" s="52">
        <v>16.7</v>
      </c>
      <c r="H133" s="52">
        <v>19.899999999999999</v>
      </c>
      <c r="I133" s="61">
        <v>28</v>
      </c>
      <c r="J133" s="64"/>
      <c r="K133" s="53">
        <v>1906</v>
      </c>
      <c r="L133" s="48">
        <v>6.44</v>
      </c>
      <c r="M133" s="53">
        <v>10317</v>
      </c>
      <c r="N133" s="53">
        <v>3268</v>
      </c>
      <c r="O133" s="65">
        <v>3.87</v>
      </c>
      <c r="P133" s="65">
        <v>3.47</v>
      </c>
      <c r="Q133" s="74">
        <v>60</v>
      </c>
      <c r="R133" s="70">
        <v>25.9</v>
      </c>
      <c r="S133" s="64">
        <v>9392</v>
      </c>
      <c r="T133" s="53">
        <v>7421</v>
      </c>
      <c r="U133" s="52">
        <v>3</v>
      </c>
      <c r="V133" s="52">
        <v>34.799999999999997</v>
      </c>
      <c r="W133" s="52">
        <v>13</v>
      </c>
      <c r="X133" s="52">
        <v>10.9</v>
      </c>
      <c r="Y133" s="53">
        <v>1286</v>
      </c>
      <c r="Z133" s="53">
        <v>25143</v>
      </c>
      <c r="AA133" s="52">
        <v>3.06</v>
      </c>
      <c r="AB133" s="52"/>
      <c r="AC133" s="77">
        <f t="shared" si="124"/>
        <v>10678</v>
      </c>
      <c r="AD133" s="52"/>
      <c r="AE133" s="52"/>
      <c r="AF133" s="52"/>
      <c r="AG133" s="52"/>
      <c r="AH133" s="61"/>
      <c r="AI133" s="79"/>
      <c r="AJ133" s="52"/>
      <c r="AK133" s="52"/>
      <c r="AL133" s="48">
        <v>9.42</v>
      </c>
      <c r="AM133" s="53">
        <v>135137</v>
      </c>
      <c r="AN133" s="52">
        <v>4.1900000000000004</v>
      </c>
      <c r="AO133" s="52">
        <v>0.19</v>
      </c>
      <c r="AP133" s="53">
        <v>1599</v>
      </c>
      <c r="AQ133" s="83"/>
      <c r="AR133" s="86">
        <f t="shared" si="125"/>
        <v>13896</v>
      </c>
      <c r="AS133" s="53"/>
      <c r="AT133" s="87">
        <v>13896</v>
      </c>
      <c r="AU133" s="53">
        <f t="shared" si="182"/>
        <v>12696</v>
      </c>
      <c r="AV133" s="53">
        <v>480</v>
      </c>
      <c r="AW133" s="53">
        <v>240</v>
      </c>
      <c r="AX133" s="53">
        <v>480</v>
      </c>
      <c r="AY133" s="95">
        <v>0</v>
      </c>
      <c r="AZ133" s="96">
        <v>4.93</v>
      </c>
      <c r="BA133" s="53">
        <v>4478</v>
      </c>
      <c r="BB133" s="52">
        <v>62</v>
      </c>
      <c r="BC133" s="53">
        <v>12259</v>
      </c>
      <c r="BD133" s="97">
        <f t="shared" si="94"/>
        <v>9062.1229999999996</v>
      </c>
      <c r="BE133" s="102">
        <f t="shared" si="95"/>
        <v>0.7392220409495065</v>
      </c>
      <c r="BF133" s="53">
        <v>5612</v>
      </c>
      <c r="BG133" s="97">
        <f t="shared" si="96"/>
        <v>5988.0039999999999</v>
      </c>
      <c r="BH133" s="102">
        <f t="shared" si="97"/>
        <v>0.48845778611632268</v>
      </c>
      <c r="BI133" s="53">
        <v>415</v>
      </c>
      <c r="BJ133" s="97">
        <f t="shared" si="98"/>
        <v>816.30500000000006</v>
      </c>
      <c r="BK133" s="102">
        <f t="shared" si="99"/>
        <v>6.6588220898931405E-2</v>
      </c>
      <c r="BL133" s="103">
        <v>540</v>
      </c>
      <c r="BM133" s="97">
        <f t="shared" si="100"/>
        <v>780.30000000000007</v>
      </c>
      <c r="BN133" s="102">
        <f t="shared" si="101"/>
        <v>6.36511950403785E-2</v>
      </c>
      <c r="BO133" s="53">
        <v>705</v>
      </c>
      <c r="BP133" s="97">
        <f t="shared" si="102"/>
        <v>1450.8899999999999</v>
      </c>
      <c r="BQ133" s="102">
        <f t="shared" si="103"/>
        <v>0.11835304674116974</v>
      </c>
      <c r="BR133" s="53">
        <v>16</v>
      </c>
      <c r="BS133" s="105">
        <f t="shared" si="104"/>
        <v>26.623999999999999</v>
      </c>
      <c r="BT133" s="102">
        <f t="shared" si="105"/>
        <v>1.305163553307774E-3</v>
      </c>
      <c r="BU133" s="52">
        <v>7.28</v>
      </c>
      <c r="BV133" s="48">
        <v>8.1199999999999992</v>
      </c>
      <c r="BW133" s="61">
        <v>141</v>
      </c>
      <c r="BX133" s="117">
        <f t="shared" si="126"/>
        <v>155640.264</v>
      </c>
      <c r="BY133" s="118">
        <f t="shared" si="127"/>
        <v>1.03760176</v>
      </c>
      <c r="BZ133" s="120">
        <v>44.9</v>
      </c>
      <c r="CA133" s="51"/>
      <c r="CB133" s="52">
        <v>6.8</v>
      </c>
      <c r="CC133" s="129">
        <v>8398</v>
      </c>
      <c r="CD133" s="77">
        <f t="shared" si="128"/>
        <v>8143.5225745343014</v>
      </c>
      <c r="CE133" s="77">
        <f t="shared" si="106"/>
        <v>22171</v>
      </c>
      <c r="CF133" s="77">
        <f t="shared" si="129"/>
        <v>12696</v>
      </c>
      <c r="CG133" s="77">
        <f t="shared" si="130"/>
        <v>529</v>
      </c>
      <c r="CH133" s="77">
        <f t="shared" si="107"/>
        <v>9475</v>
      </c>
      <c r="CI133" s="130">
        <f t="shared" si="131"/>
        <v>394.79166666666669</v>
      </c>
      <c r="CJ133" s="64">
        <v>3951</v>
      </c>
      <c r="CK133" s="56"/>
      <c r="CL133" s="52">
        <v>8.24</v>
      </c>
      <c r="CM133" s="53">
        <v>2476</v>
      </c>
      <c r="CN133" s="134"/>
      <c r="CO133" s="135">
        <v>4300</v>
      </c>
      <c r="CP133" s="53">
        <v>5978</v>
      </c>
      <c r="CQ133" s="52">
        <v>16.7</v>
      </c>
      <c r="CR133" s="52">
        <v>35.799999999999997</v>
      </c>
      <c r="CS133" s="53">
        <v>5673</v>
      </c>
      <c r="CT133" s="141">
        <f t="shared" si="176"/>
        <v>0.25334509200647265</v>
      </c>
      <c r="CU133" s="142">
        <f t="shared" si="132"/>
        <v>1.2720830169577322</v>
      </c>
      <c r="CV133" s="142">
        <f t="shared" si="133"/>
        <v>6.4017225809759299</v>
      </c>
      <c r="CW133" s="118">
        <f t="shared" si="134"/>
        <v>1.0669537634959882</v>
      </c>
      <c r="CX133" s="143">
        <f t="shared" si="177"/>
        <v>32175.057691985025</v>
      </c>
      <c r="CY133" s="144">
        <f t="shared" si="178"/>
        <v>0.6959546710482849</v>
      </c>
      <c r="CZ133" s="145">
        <f t="shared" si="179"/>
        <v>27735.992199900764</v>
      </c>
      <c r="DA133" s="146">
        <f t="shared" si="180"/>
        <v>0.798025940125622</v>
      </c>
      <c r="DB133" s="64">
        <v>3958</v>
      </c>
      <c r="DC133" s="152"/>
      <c r="DD133" s="48">
        <v>7.03</v>
      </c>
      <c r="DE133" s="53">
        <v>2453</v>
      </c>
      <c r="DF133" s="153"/>
      <c r="DG133" s="53">
        <v>4264</v>
      </c>
      <c r="DH133" s="53">
        <v>5284</v>
      </c>
      <c r="DI133" s="52">
        <v>17</v>
      </c>
      <c r="DJ133" s="52">
        <v>36</v>
      </c>
      <c r="DK133" s="53">
        <v>6544</v>
      </c>
      <c r="DL133" s="141">
        <f t="shared" si="135"/>
        <v>0.29054630068074278</v>
      </c>
      <c r="DM133" s="142">
        <f t="shared" si="136"/>
        <v>1.2698332491157149</v>
      </c>
      <c r="DN133" s="142">
        <f t="shared" si="137"/>
        <v>6.4130645344223574</v>
      </c>
      <c r="DO133" s="118">
        <f t="shared" si="108"/>
        <v>1.068844089070393</v>
      </c>
      <c r="DP133" s="143">
        <f t="shared" si="138"/>
        <v>32232.062350006767</v>
      </c>
      <c r="DQ133" s="144">
        <f t="shared" si="139"/>
        <v>0.69877900164840168</v>
      </c>
      <c r="DR133" s="145">
        <f t="shared" si="140"/>
        <v>27785.132150647238</v>
      </c>
      <c r="DS133" s="146">
        <f t="shared" si="141"/>
        <v>0.79990211273350198</v>
      </c>
      <c r="DT133" s="53">
        <v>3960</v>
      </c>
      <c r="DU133" s="74"/>
      <c r="DV133" s="157">
        <v>7.42</v>
      </c>
      <c r="DW133" s="153">
        <v>2641</v>
      </c>
      <c r="DX133" s="53"/>
      <c r="DY133" s="153">
        <v>4210</v>
      </c>
      <c r="DZ133" s="153">
        <v>5892</v>
      </c>
      <c r="EA133" s="152">
        <v>16.5</v>
      </c>
      <c r="EB133" s="128">
        <v>34.5</v>
      </c>
      <c r="EC133" s="53">
        <v>7746</v>
      </c>
      <c r="ED133" s="141">
        <f t="shared" si="170"/>
        <v>0.35548434005764251</v>
      </c>
      <c r="EE133" s="142">
        <f t="shared" si="142"/>
        <v>1.2691919191919192</v>
      </c>
      <c r="EF133" s="142">
        <f t="shared" si="181"/>
        <v>6.4163050925499077</v>
      </c>
      <c r="EG133" s="118">
        <f t="shared" si="109"/>
        <v>1.0693841820916512</v>
      </c>
      <c r="EH133" s="143">
        <f t="shared" si="171"/>
        <v>32248.349395155834</v>
      </c>
      <c r="EI133" s="144">
        <f t="shared" si="172"/>
        <v>0.67569316891701137</v>
      </c>
      <c r="EJ133" s="145">
        <f t="shared" si="173"/>
        <v>27799.172136574805</v>
      </c>
      <c r="EK133" s="146">
        <f t="shared" si="174"/>
        <v>0.78456644098213557</v>
      </c>
      <c r="EL133" s="64">
        <v>3957</v>
      </c>
      <c r="EM133" s="56"/>
      <c r="EN133" s="52">
        <v>8.02</v>
      </c>
      <c r="EO133" s="53">
        <v>2700</v>
      </c>
      <c r="EP133" s="134"/>
      <c r="EQ133" s="135">
        <v>4276</v>
      </c>
      <c r="ER133" s="53">
        <v>5566</v>
      </c>
      <c r="ES133" s="52">
        <v>17.399999999999999</v>
      </c>
      <c r="ET133" s="52">
        <v>41.4</v>
      </c>
      <c r="EU133" s="53">
        <v>7985</v>
      </c>
      <c r="EV133" s="141">
        <f t="shared" si="143"/>
        <v>0.37070533985934706</v>
      </c>
      <c r="EW133" s="142">
        <f t="shared" si="144"/>
        <v>1.2701541571897903</v>
      </c>
      <c r="EX133" s="142">
        <f t="shared" si="145"/>
        <v>6.4114442553585809</v>
      </c>
      <c r="EY133" s="118">
        <f t="shared" si="110"/>
        <v>1.0685740425597634</v>
      </c>
      <c r="EZ133" s="143">
        <f t="shared" si="146"/>
        <v>32223.91882743223</v>
      </c>
      <c r="FA133" s="144">
        <f t="shared" si="147"/>
        <v>0.66844814694279853</v>
      </c>
      <c r="FB133" s="145">
        <f t="shared" si="148"/>
        <v>27778.112157683459</v>
      </c>
      <c r="FC133" s="146">
        <f t="shared" si="149"/>
        <v>0.77975365037931321</v>
      </c>
      <c r="FD133" s="64">
        <v>3969</v>
      </c>
      <c r="FE133" s="56"/>
      <c r="FF133" s="52">
        <v>7.22</v>
      </c>
      <c r="FG133" s="53">
        <v>2280</v>
      </c>
      <c r="FH133" s="134"/>
      <c r="FI133" s="135">
        <v>4311</v>
      </c>
      <c r="FJ133" s="53">
        <v>4906</v>
      </c>
      <c r="FK133" s="52">
        <v>18.100000000000001</v>
      </c>
      <c r="FL133" s="52">
        <v>40.799999999999997</v>
      </c>
      <c r="FM133" s="53">
        <v>6634</v>
      </c>
      <c r="FN133" s="141">
        <f t="shared" si="150"/>
        <v>0.28505966259106857</v>
      </c>
      <c r="FO133" s="142">
        <f t="shared" si="151"/>
        <v>1.2663139329805997</v>
      </c>
      <c r="FP133" s="142">
        <f t="shared" si="152"/>
        <v>6.4308876041238845</v>
      </c>
      <c r="FQ133" s="118">
        <f t="shared" si="111"/>
        <v>1.0718146006873142</v>
      </c>
      <c r="FR133" s="143">
        <f t="shared" si="153"/>
        <v>32321.641098326643</v>
      </c>
      <c r="FS133" s="144">
        <f t="shared" si="154"/>
        <v>0.72002287964058542</v>
      </c>
      <c r="FT133" s="145">
        <f t="shared" si="155"/>
        <v>27862.352073248832</v>
      </c>
      <c r="FU133" s="146">
        <f t="shared" si="156"/>
        <v>0.81401419365364225</v>
      </c>
      <c r="FV133" s="64">
        <v>2376</v>
      </c>
      <c r="FW133" s="73"/>
      <c r="FX133" s="52">
        <v>7.48</v>
      </c>
      <c r="FY133" s="53">
        <v>2376</v>
      </c>
      <c r="FZ133" s="134"/>
      <c r="GA133" s="135">
        <v>4282</v>
      </c>
      <c r="GB133" s="53">
        <v>5552</v>
      </c>
      <c r="GC133" s="52">
        <v>17.5</v>
      </c>
      <c r="GD133" s="52">
        <v>39</v>
      </c>
      <c r="GE133" s="53">
        <v>6100</v>
      </c>
      <c r="GF133" s="141">
        <f t="shared" si="157"/>
        <v>0.44513741110885335</v>
      </c>
      <c r="GG133" s="142">
        <f t="shared" si="158"/>
        <v>2.1153198653198655</v>
      </c>
      <c r="GH133" s="142">
        <f t="shared" si="159"/>
        <v>3.8497830555299442</v>
      </c>
      <c r="GI133" s="118">
        <f t="shared" si="112"/>
        <v>0.64163050925499066</v>
      </c>
      <c r="GJ133" s="143">
        <f t="shared" si="160"/>
        <v>19349.009637093499</v>
      </c>
      <c r="GK133" s="144">
        <f t="shared" si="161"/>
        <v>0.70823436930966266</v>
      </c>
      <c r="GL133" s="145">
        <f t="shared" si="162"/>
        <v>16679.503281944882</v>
      </c>
      <c r="GM133" s="146">
        <f t="shared" si="163"/>
        <v>0.80618321233379553</v>
      </c>
      <c r="GN133" s="166">
        <v>2629</v>
      </c>
      <c r="GO133" s="97">
        <f t="shared" si="113"/>
        <v>2495.5394885210412</v>
      </c>
      <c r="GP133" s="53"/>
      <c r="GQ133" s="53"/>
      <c r="GR133" s="102">
        <f t="shared" si="114"/>
        <v>1</v>
      </c>
      <c r="GS133" s="53"/>
      <c r="GT133" s="102">
        <f t="shared" si="115"/>
        <v>1</v>
      </c>
      <c r="GU133" s="53"/>
      <c r="GV133" s="102"/>
      <c r="GW133" s="170"/>
      <c r="GX133" s="102"/>
      <c r="GY133" s="170"/>
      <c r="GZ133" s="102"/>
      <c r="HA133" s="102"/>
      <c r="HB133" s="102"/>
      <c r="HC133" s="102"/>
      <c r="HD133" s="102"/>
      <c r="HE133" s="177"/>
      <c r="HF133" s="178"/>
      <c r="HG133" s="102"/>
      <c r="HH133" s="177"/>
      <c r="HI133" s="64">
        <v>4302</v>
      </c>
      <c r="HJ133" s="53">
        <v>4194</v>
      </c>
      <c r="HK133" s="53">
        <v>3940</v>
      </c>
      <c r="HL133" s="77">
        <f t="shared" si="167"/>
        <v>1440</v>
      </c>
      <c r="HM133" s="77">
        <f t="shared" si="164"/>
        <v>24356.16</v>
      </c>
      <c r="HN133" s="52"/>
      <c r="HO133" s="183"/>
      <c r="HP133" s="53">
        <v>925</v>
      </c>
      <c r="HQ133" s="186"/>
      <c r="HR133" s="186"/>
      <c r="HS133" s="186"/>
      <c r="HT133" s="53">
        <v>3966</v>
      </c>
      <c r="HU133" s="153">
        <v>4210</v>
      </c>
      <c r="HV133" s="186"/>
      <c r="HW133" s="186"/>
      <c r="HX133" s="186"/>
      <c r="HY133" s="186"/>
      <c r="HZ133" s="189">
        <v>91</v>
      </c>
      <c r="IA133" s="128"/>
      <c r="IB133" s="190">
        <v>222</v>
      </c>
      <c r="IC133" s="191"/>
      <c r="ID133" s="191">
        <v>97</v>
      </c>
      <c r="IE133" s="192">
        <v>3.8</v>
      </c>
      <c r="IF133" s="192">
        <v>1.39</v>
      </c>
      <c r="IG133" s="192">
        <v>0.8</v>
      </c>
      <c r="IH133" s="97">
        <f t="shared" si="165"/>
        <v>34709.784</v>
      </c>
      <c r="II133" s="97">
        <f t="shared" si="168"/>
        <v>3085.3606010016692</v>
      </c>
      <c r="IJ133" s="202">
        <f t="shared" si="169"/>
        <v>1.4148273910582909</v>
      </c>
      <c r="IK133" s="202">
        <f t="shared" si="175"/>
        <v>2.18073287278798</v>
      </c>
      <c r="IL133" s="202">
        <f t="shared" si="116"/>
        <v>0.57662690170360653</v>
      </c>
      <c r="IM133" s="203"/>
      <c r="IN133" s="204">
        <f t="shared" si="117"/>
        <v>0.91555724610117917</v>
      </c>
      <c r="IO133" s="186"/>
      <c r="IP133" s="186"/>
      <c r="IQ133" s="153">
        <v>1474</v>
      </c>
      <c r="IR133" s="153"/>
      <c r="IS133" s="128"/>
      <c r="IT133" s="128"/>
      <c r="IU133" s="128"/>
      <c r="IV133" s="128"/>
      <c r="IW133" s="189">
        <v>0.59</v>
      </c>
      <c r="IX133" s="189"/>
      <c r="IY133" s="48">
        <v>7.81</v>
      </c>
      <c r="IZ133" s="52">
        <v>152</v>
      </c>
      <c r="JA133" s="128">
        <v>4.97</v>
      </c>
      <c r="JB133" s="128">
        <v>0.8</v>
      </c>
      <c r="JC133" s="128">
        <v>186</v>
      </c>
      <c r="JD133" s="97">
        <f t="shared" si="118"/>
        <v>3084.9119999999998</v>
      </c>
      <c r="JE133" s="210">
        <f t="shared" si="184"/>
        <v>0.88216761184625081</v>
      </c>
      <c r="JF133" s="210">
        <f t="shared" si="120"/>
        <v>0.25165285714285712</v>
      </c>
      <c r="JG133" s="210">
        <f t="shared" si="121"/>
        <v>5.1978464782121356E-2</v>
      </c>
      <c r="JH133" s="203"/>
      <c r="JI133" s="203">
        <f t="shared" si="122"/>
        <v>0.31531531531531531</v>
      </c>
      <c r="JJ133" s="212">
        <f t="shared" si="166"/>
        <v>2.469151880188833</v>
      </c>
      <c r="JK133" s="203">
        <f t="shared" si="123"/>
        <v>0.98760094624357619</v>
      </c>
      <c r="JL133" s="53">
        <v>15993</v>
      </c>
      <c r="JM133" s="213">
        <v>8.0299999999999994</v>
      </c>
      <c r="JN133" s="214">
        <v>101</v>
      </c>
      <c r="JO133" s="213">
        <v>1.34</v>
      </c>
      <c r="JP133" s="213">
        <v>0.62</v>
      </c>
      <c r="JQ133" s="213">
        <v>0.69</v>
      </c>
      <c r="JR133" s="214">
        <v>206</v>
      </c>
      <c r="JS133" s="213">
        <v>0.44</v>
      </c>
      <c r="JT133" s="222"/>
    </row>
    <row r="134" spans="1:280" s="25" customFormat="1" ht="15" customHeight="1">
      <c r="A134" s="50">
        <v>43551</v>
      </c>
      <c r="B134" s="51">
        <v>240</v>
      </c>
      <c r="C134" s="52">
        <v>240</v>
      </c>
      <c r="D134" s="53">
        <v>37090</v>
      </c>
      <c r="E134" s="48">
        <v>4.46</v>
      </c>
      <c r="F134" s="53">
        <v>688</v>
      </c>
      <c r="G134" s="52">
        <v>16.8</v>
      </c>
      <c r="H134" s="52">
        <v>19.3</v>
      </c>
      <c r="I134" s="61">
        <v>28</v>
      </c>
      <c r="J134" s="64"/>
      <c r="K134" s="53">
        <v>2372</v>
      </c>
      <c r="L134" s="48">
        <v>4.4800000000000004</v>
      </c>
      <c r="M134" s="53">
        <v>10639</v>
      </c>
      <c r="N134" s="53">
        <v>2863</v>
      </c>
      <c r="O134" s="65">
        <v>4.2300000000000004</v>
      </c>
      <c r="P134" s="65">
        <v>2.13</v>
      </c>
      <c r="Q134" s="74">
        <v>65</v>
      </c>
      <c r="R134" s="70">
        <v>31.5</v>
      </c>
      <c r="S134" s="64">
        <v>8872</v>
      </c>
      <c r="T134" s="53">
        <v>6410</v>
      </c>
      <c r="U134" s="52">
        <v>2.4700000000000002</v>
      </c>
      <c r="V134" s="52">
        <v>26.5</v>
      </c>
      <c r="W134" s="52">
        <v>10.3</v>
      </c>
      <c r="X134" s="52">
        <v>8.4499999999999993</v>
      </c>
      <c r="Y134" s="53">
        <v>252</v>
      </c>
      <c r="Z134" s="53">
        <v>22947</v>
      </c>
      <c r="AA134" s="52">
        <v>2.38</v>
      </c>
      <c r="AB134" s="52"/>
      <c r="AC134" s="77">
        <f t="shared" si="124"/>
        <v>9124</v>
      </c>
      <c r="AD134" s="52"/>
      <c r="AE134" s="52"/>
      <c r="AF134" s="52"/>
      <c r="AG134" s="52"/>
      <c r="AH134" s="61"/>
      <c r="AI134" s="79"/>
      <c r="AJ134" s="52"/>
      <c r="AK134" s="52"/>
      <c r="AL134" s="48">
        <v>8.83</v>
      </c>
      <c r="AM134" s="53">
        <v>141814</v>
      </c>
      <c r="AN134" s="52">
        <v>5.05</v>
      </c>
      <c r="AO134" s="52">
        <v>0.42</v>
      </c>
      <c r="AP134" s="53">
        <v>2227</v>
      </c>
      <c r="AQ134" s="83"/>
      <c r="AR134" s="86">
        <f t="shared" si="125"/>
        <v>13850</v>
      </c>
      <c r="AS134" s="53"/>
      <c r="AT134" s="87">
        <v>13850</v>
      </c>
      <c r="AU134" s="53">
        <f t="shared" si="182"/>
        <v>12650</v>
      </c>
      <c r="AV134" s="53">
        <v>480</v>
      </c>
      <c r="AW134" s="53">
        <v>240</v>
      </c>
      <c r="AX134" s="53">
        <v>480</v>
      </c>
      <c r="AY134" s="95">
        <v>0</v>
      </c>
      <c r="AZ134" s="96">
        <v>4.93</v>
      </c>
      <c r="BA134" s="53">
        <v>4478</v>
      </c>
      <c r="BB134" s="52">
        <v>62</v>
      </c>
      <c r="BC134" s="53">
        <v>12048</v>
      </c>
      <c r="BD134" s="97">
        <f t="shared" si="94"/>
        <v>8647.3312000000005</v>
      </c>
      <c r="BE134" s="102">
        <f t="shared" si="95"/>
        <v>0.71773997343957507</v>
      </c>
      <c r="BF134" s="53">
        <v>5419</v>
      </c>
      <c r="BG134" s="97">
        <f t="shared" si="96"/>
        <v>5782.0729999999994</v>
      </c>
      <c r="BH134" s="102">
        <f t="shared" si="97"/>
        <v>0.47991973771580343</v>
      </c>
      <c r="BI134" s="53">
        <v>418</v>
      </c>
      <c r="BJ134" s="97">
        <f t="shared" si="98"/>
        <v>822.20600000000002</v>
      </c>
      <c r="BK134" s="102">
        <f t="shared" si="99"/>
        <v>6.8244189907038511E-2</v>
      </c>
      <c r="BL134" s="103">
        <v>407</v>
      </c>
      <c r="BM134" s="97">
        <f t="shared" si="100"/>
        <v>588.11500000000001</v>
      </c>
      <c r="BN134" s="102">
        <f t="shared" si="101"/>
        <v>4.8814326029216468E-2</v>
      </c>
      <c r="BO134" s="53">
        <v>695</v>
      </c>
      <c r="BP134" s="97">
        <f t="shared" si="102"/>
        <v>1430.31</v>
      </c>
      <c r="BQ134" s="102">
        <f t="shared" si="103"/>
        <v>0.11871762948207171</v>
      </c>
      <c r="BR134" s="53">
        <v>14.8</v>
      </c>
      <c r="BS134" s="105">
        <f t="shared" si="104"/>
        <v>24.627199999999998</v>
      </c>
      <c r="BT134" s="102">
        <f t="shared" si="105"/>
        <v>1.2284196547144755E-3</v>
      </c>
      <c r="BU134" s="52">
        <v>7.06</v>
      </c>
      <c r="BV134" s="48">
        <v>7.56</v>
      </c>
      <c r="BW134" s="61">
        <v>152</v>
      </c>
      <c r="BX134" s="117">
        <f t="shared" si="126"/>
        <v>152407.20000000001</v>
      </c>
      <c r="BY134" s="118">
        <f t="shared" si="127"/>
        <v>1.0160480000000001</v>
      </c>
      <c r="BZ134" s="120">
        <v>40.5</v>
      </c>
      <c r="CA134" s="51"/>
      <c r="CB134" s="52">
        <v>6.21</v>
      </c>
      <c r="CC134" s="129">
        <v>8073</v>
      </c>
      <c r="CD134" s="77">
        <f t="shared" si="128"/>
        <v>7603.4131287153759</v>
      </c>
      <c r="CE134" s="77">
        <f t="shared" si="106"/>
        <v>23719</v>
      </c>
      <c r="CF134" s="77">
        <f t="shared" si="129"/>
        <v>12650</v>
      </c>
      <c r="CG134" s="77">
        <f t="shared" si="130"/>
        <v>527.08333333333337</v>
      </c>
      <c r="CH134" s="77">
        <f t="shared" si="107"/>
        <v>11069</v>
      </c>
      <c r="CI134" s="130">
        <f t="shared" si="131"/>
        <v>461.20833333333331</v>
      </c>
      <c r="CJ134" s="64">
        <v>3947</v>
      </c>
      <c r="CK134" s="56"/>
      <c r="CL134" s="52">
        <v>7.24</v>
      </c>
      <c r="CM134" s="53">
        <v>2603</v>
      </c>
      <c r="CN134" s="134"/>
      <c r="CO134" s="135">
        <v>4206</v>
      </c>
      <c r="CP134" s="53">
        <v>5826</v>
      </c>
      <c r="CQ134" s="52">
        <v>21.5</v>
      </c>
      <c r="CR134" s="52">
        <v>40.799999999999997</v>
      </c>
      <c r="CS134" s="53">
        <v>4569</v>
      </c>
      <c r="CT134" s="141">
        <f t="shared" si="176"/>
        <v>0.23149848057613054</v>
      </c>
      <c r="CU134" s="142">
        <f t="shared" si="132"/>
        <v>1.2733721814035976</v>
      </c>
      <c r="CV134" s="142">
        <f t="shared" si="133"/>
        <v>5.9710846834539568</v>
      </c>
      <c r="CW134" s="118">
        <f t="shared" si="134"/>
        <v>0.99518078057565951</v>
      </c>
      <c r="CX134" s="143">
        <f t="shared" si="177"/>
        <v>30010.671619039589</v>
      </c>
      <c r="CY134" s="144">
        <f t="shared" si="178"/>
        <v>0.65765374629330631</v>
      </c>
      <c r="CZ134" s="145">
        <f t="shared" si="179"/>
        <v>25361.575884312155</v>
      </c>
      <c r="DA134" s="146">
        <f t="shared" si="180"/>
        <v>0.7839475431606906</v>
      </c>
      <c r="DB134" s="64">
        <v>3948</v>
      </c>
      <c r="DC134" s="152"/>
      <c r="DD134" s="48">
        <v>7.28</v>
      </c>
      <c r="DE134" s="53">
        <v>2451</v>
      </c>
      <c r="DF134" s="153"/>
      <c r="DG134" s="53">
        <v>4182</v>
      </c>
      <c r="DH134" s="53">
        <v>5758</v>
      </c>
      <c r="DI134" s="52">
        <v>21</v>
      </c>
      <c r="DJ134" s="52">
        <v>30.7</v>
      </c>
      <c r="DK134" s="53">
        <v>5313</v>
      </c>
      <c r="DL134" s="141">
        <f t="shared" si="135"/>
        <v>0.26118726259565123</v>
      </c>
      <c r="DM134" s="142">
        <f t="shared" si="136"/>
        <v>1.2730496453900708</v>
      </c>
      <c r="DN134" s="142">
        <f t="shared" si="137"/>
        <v>5.9725974994365902</v>
      </c>
      <c r="DO134" s="118">
        <f t="shared" si="108"/>
        <v>0.995432916572765</v>
      </c>
      <c r="DP134" s="143">
        <f t="shared" si="138"/>
        <v>30018.275032168302</v>
      </c>
      <c r="DQ134" s="144">
        <f t="shared" si="139"/>
        <v>0.67764476840756571</v>
      </c>
      <c r="DR134" s="145">
        <f t="shared" si="140"/>
        <v>25368.001416585859</v>
      </c>
      <c r="DS134" s="146">
        <f t="shared" si="141"/>
        <v>0.79656374501992033</v>
      </c>
      <c r="DT134" s="53">
        <v>3953</v>
      </c>
      <c r="DU134" s="74"/>
      <c r="DV134" s="157">
        <v>7.26</v>
      </c>
      <c r="DW134" s="153">
        <v>2532</v>
      </c>
      <c r="DX134" s="53"/>
      <c r="DY134" s="153">
        <v>4138</v>
      </c>
      <c r="DZ134" s="153">
        <v>5662</v>
      </c>
      <c r="EA134" s="152">
        <v>21.5</v>
      </c>
      <c r="EB134" s="128">
        <v>32.1</v>
      </c>
      <c r="EC134" s="53">
        <v>6406</v>
      </c>
      <c r="ED134" s="141">
        <f t="shared" si="170"/>
        <v>0.31954433998204884</v>
      </c>
      <c r="EE134" s="142">
        <f t="shared" si="142"/>
        <v>1.2714394131039717</v>
      </c>
      <c r="EF134" s="142">
        <f t="shared" si="181"/>
        <v>5.9801615793497573</v>
      </c>
      <c r="EG134" s="118">
        <f t="shared" si="109"/>
        <v>0.99669359655829293</v>
      </c>
      <c r="EH134" s="143">
        <f t="shared" si="171"/>
        <v>30056.292097811882</v>
      </c>
      <c r="EI134" s="144">
        <f t="shared" si="172"/>
        <v>0.66699165793878268</v>
      </c>
      <c r="EJ134" s="145">
        <f t="shared" si="173"/>
        <v>25400.129077954385</v>
      </c>
      <c r="EK134" s="146">
        <f t="shared" si="174"/>
        <v>0.78984063745019917</v>
      </c>
      <c r="EL134" s="64">
        <v>3953</v>
      </c>
      <c r="EM134" s="56"/>
      <c r="EN134" s="52">
        <v>7.46</v>
      </c>
      <c r="EO134" s="53">
        <v>2534</v>
      </c>
      <c r="EP134" s="134"/>
      <c r="EQ134" s="135">
        <v>4136</v>
      </c>
      <c r="ER134" s="53">
        <v>5838</v>
      </c>
      <c r="ES134" s="52">
        <v>19.600000000000001</v>
      </c>
      <c r="ET134" s="52">
        <v>25.5</v>
      </c>
      <c r="EU134" s="53">
        <v>6518</v>
      </c>
      <c r="EV134" s="141">
        <f t="shared" si="143"/>
        <v>0.32525940002094705</v>
      </c>
      <c r="EW134" s="142">
        <f t="shared" si="144"/>
        <v>1.2714394131039717</v>
      </c>
      <c r="EX134" s="142">
        <f t="shared" si="145"/>
        <v>5.9801615793497573</v>
      </c>
      <c r="EY134" s="118">
        <f t="shared" si="110"/>
        <v>0.99669359655829293</v>
      </c>
      <c r="EZ134" s="143">
        <f t="shared" si="146"/>
        <v>30056.292097811882</v>
      </c>
      <c r="FA134" s="144">
        <f t="shared" si="147"/>
        <v>0.66672861817412143</v>
      </c>
      <c r="FB134" s="145">
        <f t="shared" si="148"/>
        <v>25400.129077954385</v>
      </c>
      <c r="FC134" s="146">
        <f t="shared" si="149"/>
        <v>0.78967463479415667</v>
      </c>
      <c r="FD134" s="64">
        <v>3959</v>
      </c>
      <c r="FE134" s="56"/>
      <c r="FF134" s="52">
        <v>7.3</v>
      </c>
      <c r="FG134" s="53">
        <v>2428</v>
      </c>
      <c r="FH134" s="134"/>
      <c r="FI134" s="135">
        <v>4297</v>
      </c>
      <c r="FJ134" s="53">
        <v>4656</v>
      </c>
      <c r="FK134" s="52">
        <v>20.100000000000001</v>
      </c>
      <c r="FL134" s="52">
        <v>32.5</v>
      </c>
      <c r="FM134" s="53">
        <v>5406</v>
      </c>
      <c r="FN134" s="141">
        <f t="shared" si="150"/>
        <v>0.26384296354673692</v>
      </c>
      <c r="FO134" s="142">
        <f t="shared" si="151"/>
        <v>1.2695125031573631</v>
      </c>
      <c r="FP134" s="142">
        <f t="shared" si="152"/>
        <v>5.989238475245557</v>
      </c>
      <c r="FQ134" s="118">
        <f t="shared" si="111"/>
        <v>0.99820641254092612</v>
      </c>
      <c r="FR134" s="143">
        <f t="shared" si="153"/>
        <v>30101.912576584171</v>
      </c>
      <c r="FS134" s="144">
        <f t="shared" si="154"/>
        <v>0.68066972570117079</v>
      </c>
      <c r="FT134" s="145">
        <f t="shared" si="155"/>
        <v>25438.682271596608</v>
      </c>
      <c r="FU134" s="146">
        <f t="shared" si="156"/>
        <v>0.79847277556440899</v>
      </c>
      <c r="FV134" s="64">
        <v>3959</v>
      </c>
      <c r="FW134" s="73"/>
      <c r="FX134" s="52">
        <v>7.38</v>
      </c>
      <c r="FY134" s="53">
        <v>2475</v>
      </c>
      <c r="FZ134" s="134"/>
      <c r="GA134" s="135">
        <v>4251</v>
      </c>
      <c r="GB134" s="53">
        <v>5990</v>
      </c>
      <c r="GC134" s="52">
        <v>21.2</v>
      </c>
      <c r="GD134" s="52">
        <v>37.9</v>
      </c>
      <c r="GE134" s="53">
        <v>5003</v>
      </c>
      <c r="GF134" s="141">
        <f t="shared" si="157"/>
        <v>0.24641208178333465</v>
      </c>
      <c r="GG134" s="142">
        <f t="shared" si="158"/>
        <v>1.2695125031573631</v>
      </c>
      <c r="GH134" s="142">
        <f t="shared" si="159"/>
        <v>5.989238475245557</v>
      </c>
      <c r="GI134" s="118">
        <f t="shared" si="112"/>
        <v>0.99820641254092612</v>
      </c>
      <c r="GJ134" s="143">
        <f t="shared" si="160"/>
        <v>30101.912576584171</v>
      </c>
      <c r="GK134" s="144">
        <f t="shared" si="161"/>
        <v>0.67448829123163012</v>
      </c>
      <c r="GL134" s="145">
        <f t="shared" si="162"/>
        <v>25438.682271596608</v>
      </c>
      <c r="GM134" s="146">
        <f t="shared" si="163"/>
        <v>0.79457171314741037</v>
      </c>
      <c r="GN134" s="166">
        <v>2524</v>
      </c>
      <c r="GO134" s="97">
        <f t="shared" si="113"/>
        <v>2503.7929086386443</v>
      </c>
      <c r="GP134" s="53"/>
      <c r="GQ134" s="53"/>
      <c r="GR134" s="102">
        <f t="shared" si="114"/>
        <v>1</v>
      </c>
      <c r="GS134" s="53"/>
      <c r="GT134" s="102">
        <f t="shared" si="115"/>
        <v>1</v>
      </c>
      <c r="GU134" s="53"/>
      <c r="GV134" s="102"/>
      <c r="GW134" s="170"/>
      <c r="GX134" s="102"/>
      <c r="GY134" s="170"/>
      <c r="GZ134" s="102"/>
      <c r="HA134" s="102"/>
      <c r="HB134" s="102"/>
      <c r="HC134" s="102"/>
      <c r="HD134" s="102"/>
      <c r="HE134" s="177"/>
      <c r="HF134" s="178"/>
      <c r="HG134" s="102"/>
      <c r="HH134" s="177"/>
      <c r="HI134" s="64">
        <v>8282</v>
      </c>
      <c r="HJ134" s="53">
        <v>5982</v>
      </c>
      <c r="HK134" s="53">
        <v>9032</v>
      </c>
      <c r="HL134" s="77">
        <f t="shared" si="167"/>
        <v>1440</v>
      </c>
      <c r="HM134" s="77">
        <f t="shared" si="164"/>
        <v>23359.200000000001</v>
      </c>
      <c r="HN134" s="52"/>
      <c r="HO134" s="183"/>
      <c r="HP134" s="53">
        <v>725</v>
      </c>
      <c r="HQ134" s="186"/>
      <c r="HR134" s="186"/>
      <c r="HS134" s="186"/>
      <c r="HT134" s="53">
        <v>2624</v>
      </c>
      <c r="HU134" s="153">
        <v>3128</v>
      </c>
      <c r="HV134" s="186"/>
      <c r="HW134" s="186"/>
      <c r="HX134" s="186"/>
      <c r="HY134" s="186"/>
      <c r="HZ134" s="189" t="s">
        <v>129</v>
      </c>
      <c r="IA134" s="128">
        <v>92</v>
      </c>
      <c r="IB134" s="190">
        <v>216</v>
      </c>
      <c r="IC134" s="191"/>
      <c r="ID134" s="191"/>
      <c r="IE134" s="192"/>
      <c r="IF134" s="192"/>
      <c r="IG134" s="192"/>
      <c r="IH134" s="97">
        <f t="shared" si="165"/>
        <v>32972.6</v>
      </c>
      <c r="II134" s="97">
        <f t="shared" si="168"/>
        <v>2922.135380321005</v>
      </c>
      <c r="IJ134" s="202">
        <f t="shared" si="169"/>
        <v>1.4194464158978</v>
      </c>
      <c r="IK134" s="202">
        <f t="shared" si="175"/>
        <v>2.0586443754361481</v>
      </c>
      <c r="IL134" s="202">
        <f t="shared" si="116"/>
        <v>0.82963304848954134</v>
      </c>
      <c r="IM134" s="203"/>
      <c r="IN134" s="204">
        <f t="shared" si="117"/>
        <v>0.91442155309033279</v>
      </c>
      <c r="IO134" s="186"/>
      <c r="IP134" s="186"/>
      <c r="IQ134" s="153">
        <v>705</v>
      </c>
      <c r="IR134" s="153"/>
      <c r="IS134" s="128"/>
      <c r="IT134" s="128"/>
      <c r="IU134" s="128"/>
      <c r="IV134" s="128"/>
      <c r="IW134" s="189"/>
      <c r="IX134" s="189">
        <v>0.34</v>
      </c>
      <c r="IY134" s="48"/>
      <c r="IZ134" s="52">
        <v>182</v>
      </c>
      <c r="JA134" s="128"/>
      <c r="JB134" s="128"/>
      <c r="JC134" s="128"/>
      <c r="JD134" s="97">
        <f t="shared" si="118"/>
        <v>2991.6</v>
      </c>
      <c r="JE134" s="210">
        <f t="shared" si="184"/>
        <v>0.88537549407114624</v>
      </c>
      <c r="JF134" s="210">
        <f t="shared" si="120"/>
        <v>0.24396428571428572</v>
      </c>
      <c r="JG134" s="210">
        <f t="shared" si="121"/>
        <v>5.2801838925798233E-2</v>
      </c>
      <c r="JH134" s="203"/>
      <c r="JI134" s="203">
        <f t="shared" si="122"/>
        <v>0.15740740740740744</v>
      </c>
      <c r="JJ134" s="212">
        <f t="shared" si="166"/>
        <v>2.469151880188833</v>
      </c>
      <c r="JK134" s="203">
        <f t="shared" si="123"/>
        <v>0.98489375830013282</v>
      </c>
      <c r="JL134" s="53">
        <v>15956</v>
      </c>
      <c r="JM134" s="213">
        <v>8.25</v>
      </c>
      <c r="JN134" s="214">
        <v>135</v>
      </c>
      <c r="JO134" s="213">
        <v>2.52</v>
      </c>
      <c r="JP134" s="213">
        <v>3.6</v>
      </c>
      <c r="JQ134" s="213">
        <v>0.73</v>
      </c>
      <c r="JR134" s="214">
        <v>174</v>
      </c>
      <c r="JS134" s="213">
        <v>0.46</v>
      </c>
      <c r="JT134" s="222"/>
    </row>
    <row r="135" spans="1:280" s="25" customFormat="1" ht="15" customHeight="1">
      <c r="A135" s="50">
        <v>43552</v>
      </c>
      <c r="B135" s="51">
        <v>240</v>
      </c>
      <c r="C135" s="52">
        <v>240</v>
      </c>
      <c r="D135" s="53">
        <v>37175</v>
      </c>
      <c r="E135" s="48">
        <v>4.37</v>
      </c>
      <c r="F135" s="53">
        <v>696</v>
      </c>
      <c r="G135" s="52">
        <v>17</v>
      </c>
      <c r="H135" s="52">
        <v>19.600000000000001</v>
      </c>
      <c r="I135" s="61">
        <v>28</v>
      </c>
      <c r="J135" s="64"/>
      <c r="K135" s="53">
        <v>1769</v>
      </c>
      <c r="L135" s="48">
        <v>5.12</v>
      </c>
      <c r="M135" s="53">
        <v>9805</v>
      </c>
      <c r="N135" s="53">
        <v>3357</v>
      </c>
      <c r="O135" s="65">
        <v>2.84</v>
      </c>
      <c r="P135" s="65">
        <v>1.71</v>
      </c>
      <c r="Q135" s="74">
        <v>86.9</v>
      </c>
      <c r="R135" s="70">
        <v>29.7</v>
      </c>
      <c r="S135" s="64">
        <v>8797</v>
      </c>
      <c r="T135" s="53">
        <v>7399</v>
      </c>
      <c r="U135" s="52">
        <v>3.19</v>
      </c>
      <c r="V135" s="52">
        <v>26.1</v>
      </c>
      <c r="W135" s="52">
        <v>11.5</v>
      </c>
      <c r="X135" s="52">
        <v>9.82</v>
      </c>
      <c r="Y135" s="53">
        <v>3016</v>
      </c>
      <c r="Z135" s="53">
        <v>21680</v>
      </c>
      <c r="AA135" s="52">
        <v>2.2599999999999998</v>
      </c>
      <c r="AB135" s="52"/>
      <c r="AC135" s="77">
        <f t="shared" si="124"/>
        <v>11813</v>
      </c>
      <c r="AD135" s="52"/>
      <c r="AE135" s="52"/>
      <c r="AF135" s="52"/>
      <c r="AG135" s="52"/>
      <c r="AH135" s="61"/>
      <c r="AI135" s="79"/>
      <c r="AJ135" s="52"/>
      <c r="AK135" s="52"/>
      <c r="AL135" s="48" t="s">
        <v>124</v>
      </c>
      <c r="AM135" s="53" t="s">
        <v>124</v>
      </c>
      <c r="AN135" s="52" t="s">
        <v>124</v>
      </c>
      <c r="AO135" s="52" t="s">
        <v>124</v>
      </c>
      <c r="AP135" s="53" t="s">
        <v>124</v>
      </c>
      <c r="AQ135" s="83"/>
      <c r="AR135" s="86">
        <f t="shared" si="125"/>
        <v>13772</v>
      </c>
      <c r="AS135" s="53"/>
      <c r="AT135" s="87">
        <v>13772</v>
      </c>
      <c r="AU135" s="53">
        <f t="shared" si="182"/>
        <v>13532</v>
      </c>
      <c r="AV135" s="53">
        <v>0</v>
      </c>
      <c r="AW135" s="53">
        <v>240</v>
      </c>
      <c r="AX135" s="53">
        <v>0</v>
      </c>
      <c r="AY135" s="95">
        <v>0</v>
      </c>
      <c r="AZ135" s="96">
        <v>4.93</v>
      </c>
      <c r="BA135" s="53">
        <v>4478</v>
      </c>
      <c r="BB135" s="52">
        <v>62</v>
      </c>
      <c r="BC135" s="53">
        <v>8870</v>
      </c>
      <c r="BD135" s="97" t="e">
        <f t="shared" ref="BD135:BD198" si="185">BG135+BJ135+BM135+BP135+BS135</f>
        <v>#VALUE!</v>
      </c>
      <c r="BE135" s="102" t="e">
        <f t="shared" ref="BE135:BE198" si="186">BD135/BC135</f>
        <v>#VALUE!</v>
      </c>
      <c r="BF135" s="53">
        <v>3589</v>
      </c>
      <c r="BG135" s="97">
        <f t="shared" ref="BG135:BG198" si="187">BF135*1.067</f>
        <v>3829.4629999999997</v>
      </c>
      <c r="BH135" s="102">
        <f t="shared" ref="BH135:BH198" si="188">BG135/BC135</f>
        <v>0.43173201803833144</v>
      </c>
      <c r="BI135" s="53">
        <v>301</v>
      </c>
      <c r="BJ135" s="97">
        <f t="shared" ref="BJ135:BJ198" si="189">BI135*1.967</f>
        <v>592.06700000000001</v>
      </c>
      <c r="BK135" s="102">
        <f t="shared" ref="BK135:BK198" si="190">BJ135/BC135</f>
        <v>6.6749379932356259E-2</v>
      </c>
      <c r="BL135" s="103">
        <v>414</v>
      </c>
      <c r="BM135" s="97">
        <f t="shared" ref="BM135:BM198" si="191">BL135*1.445</f>
        <v>598.23</v>
      </c>
      <c r="BN135" s="102">
        <f t="shared" ref="BN135:BN198" si="192">BM135/BC135</f>
        <v>6.7444193912063133E-2</v>
      </c>
      <c r="BO135" s="53">
        <v>678</v>
      </c>
      <c r="BP135" s="97">
        <f t="shared" ref="BP135:BP198" si="193">BO135*2.058</f>
        <v>1395.3239999999998</v>
      </c>
      <c r="BQ135" s="102">
        <f t="shared" ref="BQ135:BQ198" si="194">BP135/BC135</f>
        <v>0.15730822998872601</v>
      </c>
      <c r="BR135" s="53" t="s">
        <v>131</v>
      </c>
      <c r="BS135" s="105" t="e">
        <f t="shared" ref="BS135:BS198" si="195">BR135*1.664</f>
        <v>#VALUE!</v>
      </c>
      <c r="BT135" s="102" t="e">
        <f t="shared" ref="BT135:BT198" si="196">BR135/BC135</f>
        <v>#VALUE!</v>
      </c>
      <c r="BU135" s="52">
        <v>6.86</v>
      </c>
      <c r="BV135" s="48">
        <v>7.81</v>
      </c>
      <c r="BW135" s="61">
        <v>87.6</v>
      </c>
      <c r="BX135" s="117">
        <f t="shared" si="126"/>
        <v>120028.84</v>
      </c>
      <c r="BY135" s="118">
        <f t="shared" si="127"/>
        <v>0.80019226666666665</v>
      </c>
      <c r="BZ135" s="120">
        <v>41.4</v>
      </c>
      <c r="CA135" s="51"/>
      <c r="CB135" s="52">
        <v>6.41</v>
      </c>
      <c r="CC135" s="129">
        <v>5928</v>
      </c>
      <c r="CD135" s="77">
        <f t="shared" si="128"/>
        <v>6143.7740624735461</v>
      </c>
      <c r="CE135" s="77">
        <f t="shared" ref="CE135:CE198" si="197">CJ135+DB135+DT135+EL135++FD135+FV135</f>
        <v>23626</v>
      </c>
      <c r="CF135" s="77">
        <f t="shared" si="129"/>
        <v>13532</v>
      </c>
      <c r="CG135" s="77">
        <f t="shared" si="130"/>
        <v>563.83333333333337</v>
      </c>
      <c r="CH135" s="77">
        <f t="shared" ref="CH135:CH198" si="198">CE135-AU135</f>
        <v>10094</v>
      </c>
      <c r="CI135" s="130">
        <f t="shared" si="131"/>
        <v>420.58333333333331</v>
      </c>
      <c r="CJ135" s="64">
        <v>3935</v>
      </c>
      <c r="CK135" s="56"/>
      <c r="CL135" s="52">
        <v>7.51</v>
      </c>
      <c r="CM135" s="53">
        <v>2311</v>
      </c>
      <c r="CN135" s="134"/>
      <c r="CO135" s="135">
        <v>4320</v>
      </c>
      <c r="CP135" s="53">
        <v>5880</v>
      </c>
      <c r="CQ135" s="52">
        <v>18.7</v>
      </c>
      <c r="CR135" s="52"/>
      <c r="CS135" s="53">
        <v>4363</v>
      </c>
      <c r="CT135" s="141">
        <f t="shared" si="176"/>
        <v>0.28928589406463923</v>
      </c>
      <c r="CU135" s="142">
        <f t="shared" si="132"/>
        <v>1.2772554002541296</v>
      </c>
      <c r="CV135" s="142">
        <f t="shared" si="133"/>
        <v>4.8101374723106662</v>
      </c>
      <c r="CW135" s="118">
        <f t="shared" si="134"/>
        <v>0.80168957871844437</v>
      </c>
      <c r="CX135" s="143">
        <f t="shared" si="177"/>
        <v>24175.750935833406</v>
      </c>
      <c r="CY135" s="144">
        <f t="shared" si="178"/>
        <v>0.62384684454532691</v>
      </c>
      <c r="CZ135" s="145">
        <f t="shared" si="179"/>
        <v>19991.259011258782</v>
      </c>
      <c r="DA135" s="146">
        <f t="shared" si="180"/>
        <v>0.7394588500563698</v>
      </c>
      <c r="DB135" s="64">
        <v>3935</v>
      </c>
      <c r="DC135" s="152"/>
      <c r="DD135" s="48">
        <v>7.89</v>
      </c>
      <c r="DE135" s="53">
        <v>2332</v>
      </c>
      <c r="DF135" s="153"/>
      <c r="DG135" s="53">
        <v>4314</v>
      </c>
      <c r="DH135" s="53">
        <v>6229</v>
      </c>
      <c r="DI135" s="52">
        <v>19.600000000000001</v>
      </c>
      <c r="DJ135" s="52"/>
      <c r="DK135" s="53">
        <v>5025</v>
      </c>
      <c r="DL135" s="141">
        <f t="shared" si="135"/>
        <v>0.33501494309958013</v>
      </c>
      <c r="DM135" s="142">
        <f t="shared" si="136"/>
        <v>1.2772554002541296</v>
      </c>
      <c r="DN135" s="142">
        <f t="shared" si="137"/>
        <v>4.8101374723106662</v>
      </c>
      <c r="DO135" s="118">
        <f t="shared" ref="DO135:DO198" si="199">DN135/6</f>
        <v>0.80168957871844437</v>
      </c>
      <c r="DP135" s="143">
        <f t="shared" si="138"/>
        <v>24175.750935833406</v>
      </c>
      <c r="DQ135" s="144">
        <f t="shared" si="139"/>
        <v>0.62042875009939524</v>
      </c>
      <c r="DR135" s="145">
        <f t="shared" si="140"/>
        <v>19991.259011258782</v>
      </c>
      <c r="DS135" s="146">
        <f t="shared" si="141"/>
        <v>0.73709131905298753</v>
      </c>
      <c r="DT135" s="53">
        <v>3939</v>
      </c>
      <c r="DU135" s="74"/>
      <c r="DV135" s="157">
        <v>7.52</v>
      </c>
      <c r="DW135" s="153">
        <v>2287</v>
      </c>
      <c r="DX135" s="53"/>
      <c r="DY135" s="153">
        <v>4300</v>
      </c>
      <c r="DZ135" s="153">
        <v>6114</v>
      </c>
      <c r="EA135" s="152">
        <v>18.8</v>
      </c>
      <c r="EB135" s="128"/>
      <c r="EC135" s="53">
        <v>6011</v>
      </c>
      <c r="ED135" s="141">
        <f t="shared" si="170"/>
        <v>0.39567312169015417</v>
      </c>
      <c r="EE135" s="142">
        <f t="shared" si="142"/>
        <v>1.2759583650672759</v>
      </c>
      <c r="EF135" s="142">
        <f t="shared" si="181"/>
        <v>4.8150270656751495</v>
      </c>
      <c r="EG135" s="118">
        <f t="shared" ref="EG135:EG198" si="200">EF135/6</f>
        <v>0.80250451094585828</v>
      </c>
      <c r="EH135" s="143">
        <f t="shared" si="171"/>
        <v>24200.3260320833</v>
      </c>
      <c r="EI135" s="144">
        <f t="shared" si="172"/>
        <v>0.62775323819782036</v>
      </c>
      <c r="EJ135" s="145">
        <f t="shared" si="173"/>
        <v>20011.58049437061</v>
      </c>
      <c r="EK135" s="146">
        <f t="shared" si="174"/>
        <v>0.74216459977452087</v>
      </c>
      <c r="EL135" s="64">
        <v>3939</v>
      </c>
      <c r="EM135" s="56"/>
      <c r="EN135" s="52">
        <v>7.43</v>
      </c>
      <c r="EO135" s="53">
        <v>2328</v>
      </c>
      <c r="EP135" s="134"/>
      <c r="EQ135" s="135">
        <v>4290</v>
      </c>
      <c r="ER135" s="53">
        <v>6090</v>
      </c>
      <c r="ES135" s="52">
        <v>18.899999999999999</v>
      </c>
      <c r="ET135" s="52"/>
      <c r="EU135" s="53">
        <v>6054</v>
      </c>
      <c r="EV135" s="141">
        <f t="shared" si="143"/>
        <v>0.40278545952986233</v>
      </c>
      <c r="EW135" s="142">
        <f t="shared" si="144"/>
        <v>1.2759583650672759</v>
      </c>
      <c r="EX135" s="142">
        <f t="shared" si="145"/>
        <v>4.8150270656751495</v>
      </c>
      <c r="EY135" s="118">
        <f t="shared" ref="EY135:EY198" si="201">EX135/6</f>
        <v>0.80250451094585828</v>
      </c>
      <c r="EZ135" s="143">
        <f t="shared" si="146"/>
        <v>24200.3260320833</v>
      </c>
      <c r="FA135" s="144">
        <f t="shared" si="147"/>
        <v>0.62107981570814408</v>
      </c>
      <c r="FB135" s="145">
        <f t="shared" si="148"/>
        <v>20011.58049437061</v>
      </c>
      <c r="FC135" s="146">
        <f t="shared" si="149"/>
        <v>0.73754227733934608</v>
      </c>
      <c r="FD135" s="64">
        <v>3939</v>
      </c>
      <c r="FE135" s="56"/>
      <c r="FF135" s="52">
        <v>8.02</v>
      </c>
      <c r="FG135" s="53">
        <v>2241</v>
      </c>
      <c r="FH135" s="134"/>
      <c r="FI135" s="135">
        <v>4392</v>
      </c>
      <c r="FJ135" s="53">
        <v>5720</v>
      </c>
      <c r="FK135" s="52">
        <v>20.8</v>
      </c>
      <c r="FL135" s="52"/>
      <c r="FM135" s="53">
        <v>5201</v>
      </c>
      <c r="FN135" s="141">
        <f t="shared" si="150"/>
        <v>0.33831983702009916</v>
      </c>
      <c r="FO135" s="142">
        <f t="shared" si="151"/>
        <v>1.2759583650672759</v>
      </c>
      <c r="FP135" s="142">
        <f t="shared" si="152"/>
        <v>4.8150270656751495</v>
      </c>
      <c r="FQ135" s="118">
        <f t="shared" ref="FQ135:FQ198" si="202">FP135/6</f>
        <v>0.80250451094585828</v>
      </c>
      <c r="FR135" s="143">
        <f t="shared" si="153"/>
        <v>24200.3260320833</v>
      </c>
      <c r="FS135" s="144">
        <f t="shared" si="154"/>
        <v>0.63524049269843252</v>
      </c>
      <c r="FT135" s="145">
        <f t="shared" si="155"/>
        <v>20011.58049437061</v>
      </c>
      <c r="FU135" s="146">
        <f t="shared" si="156"/>
        <v>0.74735062006764374</v>
      </c>
      <c r="FV135" s="64">
        <v>3939</v>
      </c>
      <c r="FW135" s="73"/>
      <c r="FX135" s="52">
        <v>7.56</v>
      </c>
      <c r="FY135" s="53">
        <v>2198</v>
      </c>
      <c r="FZ135" s="134"/>
      <c r="GA135" s="135">
        <v>4331</v>
      </c>
      <c r="GB135" s="53">
        <v>6088</v>
      </c>
      <c r="GC135" s="52">
        <v>21</v>
      </c>
      <c r="GD135" s="52"/>
      <c r="GE135" s="53">
        <v>4887</v>
      </c>
      <c r="GF135" s="141">
        <f t="shared" si="157"/>
        <v>0.31443012225856726</v>
      </c>
      <c r="GG135" s="142">
        <f t="shared" si="158"/>
        <v>1.2759583650672759</v>
      </c>
      <c r="GH135" s="142">
        <f t="shared" si="159"/>
        <v>4.8150270656751495</v>
      </c>
      <c r="GI135" s="118">
        <f t="shared" ref="GI135:GI198" si="203">GH135/6</f>
        <v>0.80250451094585828</v>
      </c>
      <c r="GJ135" s="143">
        <f t="shared" si="160"/>
        <v>24200.3260320833</v>
      </c>
      <c r="GK135" s="144">
        <f t="shared" si="161"/>
        <v>0.64223944799248311</v>
      </c>
      <c r="GL135" s="145">
        <f t="shared" si="162"/>
        <v>20011.58049437061</v>
      </c>
      <c r="GM135" s="146">
        <f t="shared" si="163"/>
        <v>0.75219842164599771</v>
      </c>
      <c r="GN135" s="166">
        <v>2489</v>
      </c>
      <c r="GO135" s="97">
        <f t="shared" ref="GO135:GO198" si="204">(CJ135*CM135+DB135*DE135+DT135*DW135+EL135*EO135+FD135*FG135+FV135*FY135)/CE135</f>
        <v>2282.8202404131043</v>
      </c>
      <c r="GP135" s="53"/>
      <c r="GQ135" s="53"/>
      <c r="GR135" s="102">
        <f t="shared" ref="GR135:GR198" si="205">IF(1-GQ135/BF135&gt;0,1-GQ135/BF135)</f>
        <v>1</v>
      </c>
      <c r="GS135" s="53"/>
      <c r="GT135" s="102">
        <f t="shared" ref="GT135:GT198" si="206">IF(1-GS135/BI135&gt;0,1-GS135/BI135)</f>
        <v>1</v>
      </c>
      <c r="GU135" s="53"/>
      <c r="GV135" s="102"/>
      <c r="GW135" s="170"/>
      <c r="GX135" s="102"/>
      <c r="GY135" s="170"/>
      <c r="GZ135" s="102"/>
      <c r="HA135" s="102"/>
      <c r="HB135" s="102"/>
      <c r="HC135" s="102"/>
      <c r="HD135" s="102"/>
      <c r="HE135" s="177"/>
      <c r="HF135" s="178"/>
      <c r="HG135" s="102"/>
      <c r="HH135" s="177"/>
      <c r="HI135" s="64">
        <v>3598</v>
      </c>
      <c r="HJ135" s="53">
        <v>5028</v>
      </c>
      <c r="HK135" s="53">
        <v>5232</v>
      </c>
      <c r="HL135" s="77">
        <f t="shared" si="167"/>
        <v>480</v>
      </c>
      <c r="HM135" s="77">
        <f t="shared" si="164"/>
        <v>11050.8</v>
      </c>
      <c r="HN135" s="52"/>
      <c r="HO135" s="183"/>
      <c r="HP135" s="53">
        <v>811</v>
      </c>
      <c r="HQ135" s="186"/>
      <c r="HR135" s="186"/>
      <c r="HS135" s="186"/>
      <c r="HT135" s="53">
        <v>3680</v>
      </c>
      <c r="HU135" s="153">
        <v>4548</v>
      </c>
      <c r="HV135" s="186"/>
      <c r="HW135" s="186"/>
      <c r="HX135" s="186"/>
      <c r="HY135" s="186"/>
      <c r="HZ135" s="189">
        <v>98</v>
      </c>
      <c r="IA135" s="128"/>
      <c r="IB135" s="190">
        <v>211</v>
      </c>
      <c r="IC135" s="191"/>
      <c r="ID135" s="191">
        <v>1011</v>
      </c>
      <c r="IE135" s="192">
        <v>3.34</v>
      </c>
      <c r="IF135" s="192">
        <v>4.68</v>
      </c>
      <c r="IG135" s="192">
        <v>0.94</v>
      </c>
      <c r="IH135" s="97">
        <f t="shared" si="165"/>
        <v>34070.428</v>
      </c>
      <c r="II135" s="97">
        <f t="shared" si="168"/>
        <v>3016.5891103003087</v>
      </c>
      <c r="IJ135" s="202">
        <f t="shared" si="169"/>
        <v>1.4273479874393378</v>
      </c>
      <c r="IK135" s="202">
        <f t="shared" si="175"/>
        <v>2.113422330676396</v>
      </c>
      <c r="IL135" s="202">
        <f t="shared" ref="IL135:IL198" si="207">IH135*IN135/(HT135*AT135/1000)</f>
        <v>0.6152641064038803</v>
      </c>
      <c r="IM135" s="203"/>
      <c r="IN135" s="204">
        <f t="shared" ref="IN135:IN198" si="208">1-IB135/GN135</f>
        <v>0.91522699879469671</v>
      </c>
      <c r="IO135" s="186"/>
      <c r="IP135" s="186"/>
      <c r="IQ135" s="153">
        <v>1215</v>
      </c>
      <c r="IR135" s="153"/>
      <c r="IS135" s="128"/>
      <c r="IT135" s="128"/>
      <c r="IU135" s="128"/>
      <c r="IV135" s="128"/>
      <c r="IW135" s="189">
        <v>0.23</v>
      </c>
      <c r="IX135" s="189"/>
      <c r="IY135" s="48">
        <v>8.76</v>
      </c>
      <c r="IZ135" s="52">
        <v>165</v>
      </c>
      <c r="JA135" s="128">
        <v>3.03</v>
      </c>
      <c r="JB135" s="128">
        <v>4.04</v>
      </c>
      <c r="JC135" s="128">
        <v>129</v>
      </c>
      <c r="JD135" s="97">
        <f t="shared" ref="JD135:JD198" si="209">IB135*AT135/1000</f>
        <v>2905.8919999999998</v>
      </c>
      <c r="JE135" s="210">
        <f t="shared" si="184"/>
        <v>0.82766775051729236</v>
      </c>
      <c r="JF135" s="210">
        <f t="shared" ref="JF135:JF198" si="210">IB135/JE135/1000</f>
        <v>0.2549332142857143</v>
      </c>
      <c r="JG135" s="210">
        <f t="shared" ref="JG135:JG198" si="211">JD135*JI135/(IQ135*AU135/1000)</f>
        <v>3.8531558786427902E-2</v>
      </c>
      <c r="JH135" s="203"/>
      <c r="JI135" s="203">
        <f t="shared" ref="JI135:JI198" si="212">1-IZ135/IB135</f>
        <v>0.21800947867298581</v>
      </c>
      <c r="JJ135" s="212">
        <f t="shared" si="166"/>
        <v>2.469151880188833</v>
      </c>
      <c r="JK135" s="203">
        <f t="shared" ref="JK135:JK198" si="213">1-IZ135/BC135</f>
        <v>0.9813979706877114</v>
      </c>
      <c r="JL135" s="53">
        <v>15830</v>
      </c>
      <c r="JM135" s="213">
        <v>8.74</v>
      </c>
      <c r="JN135" s="214">
        <v>93</v>
      </c>
      <c r="JO135" s="213">
        <v>2.13</v>
      </c>
      <c r="JP135" s="213">
        <v>1.52</v>
      </c>
      <c r="JQ135" s="213">
        <v>0.75</v>
      </c>
      <c r="JR135" s="214">
        <v>166</v>
      </c>
      <c r="JS135" s="213">
        <v>0.91</v>
      </c>
      <c r="JT135" s="222"/>
    </row>
    <row r="136" spans="1:280" s="25" customFormat="1" ht="15" customHeight="1">
      <c r="A136" s="50">
        <v>43553</v>
      </c>
      <c r="B136" s="51">
        <v>240</v>
      </c>
      <c r="C136" s="52">
        <v>240</v>
      </c>
      <c r="D136" s="53">
        <v>27953</v>
      </c>
      <c r="E136" s="48">
        <v>4.38</v>
      </c>
      <c r="F136" s="53">
        <v>717</v>
      </c>
      <c r="G136" s="52">
        <v>16.899999999999999</v>
      </c>
      <c r="H136" s="52">
        <v>17.5</v>
      </c>
      <c r="I136" s="61">
        <v>27.7</v>
      </c>
      <c r="J136" s="64"/>
      <c r="K136" s="53">
        <v>1458</v>
      </c>
      <c r="L136" s="48">
        <v>4.92</v>
      </c>
      <c r="M136" s="53">
        <v>7089</v>
      </c>
      <c r="N136" s="53">
        <v>2570</v>
      </c>
      <c r="O136" s="65">
        <v>2.71</v>
      </c>
      <c r="P136" s="65">
        <v>1.97</v>
      </c>
      <c r="Q136" s="74">
        <v>57.9</v>
      </c>
      <c r="R136" s="70">
        <v>37.9</v>
      </c>
      <c r="S136" s="64">
        <v>6621</v>
      </c>
      <c r="T136" s="53">
        <v>6205</v>
      </c>
      <c r="U136" s="52">
        <v>2.58</v>
      </c>
      <c r="V136" s="52" t="s">
        <v>124</v>
      </c>
      <c r="W136" s="52">
        <v>10.9</v>
      </c>
      <c r="X136" s="52">
        <v>9.02</v>
      </c>
      <c r="Y136" s="53">
        <v>5591</v>
      </c>
      <c r="Z136" s="53">
        <v>13518</v>
      </c>
      <c r="AA136" s="52"/>
      <c r="AB136" s="52"/>
      <c r="AC136" s="77">
        <f t="shared" ref="AC136:AC199" si="214">S136+Y136</f>
        <v>12212</v>
      </c>
      <c r="AD136" s="52"/>
      <c r="AE136" s="52"/>
      <c r="AF136" s="52"/>
      <c r="AG136" s="52"/>
      <c r="AH136" s="61"/>
      <c r="AI136" s="79"/>
      <c r="AJ136" s="52"/>
      <c r="AK136" s="52"/>
      <c r="AL136" s="48">
        <v>8.82</v>
      </c>
      <c r="AM136" s="53">
        <v>112289</v>
      </c>
      <c r="AN136" s="52">
        <v>5.74</v>
      </c>
      <c r="AO136" s="52" t="s">
        <v>125</v>
      </c>
      <c r="AP136" s="53">
        <v>2238</v>
      </c>
      <c r="AQ136" s="83"/>
      <c r="AR136" s="86">
        <f t="shared" ref="AR136:AR199" si="215">AT136+AS136</f>
        <v>13684</v>
      </c>
      <c r="AS136" s="53"/>
      <c r="AT136" s="87">
        <v>13684</v>
      </c>
      <c r="AU136" s="53">
        <f t="shared" si="182"/>
        <v>13444</v>
      </c>
      <c r="AV136" s="53">
        <v>0</v>
      </c>
      <c r="AW136" s="53">
        <v>240</v>
      </c>
      <c r="AX136" s="53">
        <v>0</v>
      </c>
      <c r="AY136" s="95">
        <v>0</v>
      </c>
      <c r="AZ136" s="96">
        <v>4.93</v>
      </c>
      <c r="BA136" s="53">
        <v>4478</v>
      </c>
      <c r="BB136" s="52">
        <v>62</v>
      </c>
      <c r="BC136" s="53">
        <v>8203</v>
      </c>
      <c r="BD136" s="97">
        <f t="shared" si="185"/>
        <v>7934.95</v>
      </c>
      <c r="BE136" s="102">
        <f t="shared" si="186"/>
        <v>0.96732293063513342</v>
      </c>
      <c r="BF136" s="53">
        <v>4970</v>
      </c>
      <c r="BG136" s="97">
        <f t="shared" si="187"/>
        <v>5302.99</v>
      </c>
      <c r="BH136" s="102">
        <f t="shared" si="188"/>
        <v>0.64646958429842738</v>
      </c>
      <c r="BI136" s="53">
        <v>362</v>
      </c>
      <c r="BJ136" s="97">
        <f t="shared" si="189"/>
        <v>712.05399999999997</v>
      </c>
      <c r="BK136" s="102">
        <f t="shared" si="190"/>
        <v>8.6804096062416181E-2</v>
      </c>
      <c r="BL136" s="103">
        <v>460</v>
      </c>
      <c r="BM136" s="97">
        <f t="shared" si="191"/>
        <v>664.7</v>
      </c>
      <c r="BN136" s="102">
        <f t="shared" si="192"/>
        <v>8.1031330001219065E-2</v>
      </c>
      <c r="BO136" s="53">
        <v>599</v>
      </c>
      <c r="BP136" s="97">
        <f t="shared" si="193"/>
        <v>1232.742</v>
      </c>
      <c r="BQ136" s="102">
        <f t="shared" si="194"/>
        <v>0.15027940997196149</v>
      </c>
      <c r="BR136" s="53">
        <v>13.5</v>
      </c>
      <c r="BS136" s="105">
        <f t="shared" si="195"/>
        <v>22.463999999999999</v>
      </c>
      <c r="BT136" s="102">
        <f t="shared" si="196"/>
        <v>1.6457393636474462E-3</v>
      </c>
      <c r="BU136" s="52">
        <v>6.18</v>
      </c>
      <c r="BV136" s="48">
        <v>6.6</v>
      </c>
      <c r="BW136" s="61">
        <v>145</v>
      </c>
      <c r="BX136" s="117">
        <f t="shared" ref="BX136:BX199" si="216">AU136*BC136/1000</f>
        <v>110281.132</v>
      </c>
      <c r="BY136" s="118">
        <f t="shared" ref="BY136:BY199" si="217">BX136/150000</f>
        <v>0.73520754666666666</v>
      </c>
      <c r="BZ136" s="120">
        <v>34.6</v>
      </c>
      <c r="CA136" s="51"/>
      <c r="CB136" s="52">
        <v>7.01</v>
      </c>
      <c r="CC136" s="129">
        <v>6249</v>
      </c>
      <c r="CD136" s="77">
        <f t="shared" ref="CD136:CD199" si="218">(CF136*BC136+GN136*CH136)/CE136</f>
        <v>5573.6464379947229</v>
      </c>
      <c r="CE136" s="77">
        <f t="shared" si="197"/>
        <v>23119</v>
      </c>
      <c r="CF136" s="77">
        <f t="shared" ref="CF136:CF199" si="219">CE136-CH136</f>
        <v>13444</v>
      </c>
      <c r="CG136" s="77">
        <f t="shared" ref="CG136:CG199" si="220">CF136/24</f>
        <v>560.16666666666663</v>
      </c>
      <c r="CH136" s="77">
        <f t="shared" si="198"/>
        <v>9675</v>
      </c>
      <c r="CI136" s="130">
        <f t="shared" ref="CI136:CI199" si="221">CH136/24</f>
        <v>403.125</v>
      </c>
      <c r="CJ136" s="64">
        <v>3862</v>
      </c>
      <c r="CK136" s="56"/>
      <c r="CL136" s="52">
        <v>7.66</v>
      </c>
      <c r="CM136" s="53">
        <v>2192</v>
      </c>
      <c r="CN136" s="134"/>
      <c r="CO136" s="135">
        <v>3525</v>
      </c>
      <c r="CP136" s="53">
        <v>4326</v>
      </c>
      <c r="CQ136" s="52">
        <v>20.6</v>
      </c>
      <c r="CR136" s="52">
        <v>38.799999999999997</v>
      </c>
      <c r="CS136" s="53">
        <v>5151</v>
      </c>
      <c r="CT136" s="141">
        <f t="shared" si="176"/>
        <v>0.3944128734669356</v>
      </c>
      <c r="CU136" s="142">
        <f t="shared" ref="CU136:CU199" si="222">5026/CJ136</f>
        <v>1.3013982392542724</v>
      </c>
      <c r="CV136" s="142">
        <f t="shared" ref="CV136:CV199" si="223">CX136/5026</f>
        <v>4.2828138765490689</v>
      </c>
      <c r="CW136" s="118">
        <f t="shared" ref="CW136:CW199" si="224">CV136/6</f>
        <v>0.71380231275817818</v>
      </c>
      <c r="CX136" s="143">
        <f t="shared" si="177"/>
        <v>21525.42254353562</v>
      </c>
      <c r="CY136" s="144">
        <f t="shared" si="178"/>
        <v>0.60672065865939029</v>
      </c>
      <c r="CZ136" s="145">
        <f t="shared" si="179"/>
        <v>18422.325004714738</v>
      </c>
      <c r="DA136" s="146">
        <f t="shared" si="180"/>
        <v>0.73278068999146662</v>
      </c>
      <c r="DB136" s="64">
        <v>3852</v>
      </c>
      <c r="DC136" s="152"/>
      <c r="DD136" s="48">
        <v>7.45</v>
      </c>
      <c r="DE136" s="53">
        <v>1975</v>
      </c>
      <c r="DF136" s="153"/>
      <c r="DG136" s="53">
        <v>3523</v>
      </c>
      <c r="DH136" s="53">
        <v>4892</v>
      </c>
      <c r="DI136" s="52">
        <v>22.7</v>
      </c>
      <c r="DJ136" s="52">
        <v>37.1</v>
      </c>
      <c r="DK136" s="53">
        <v>5941</v>
      </c>
      <c r="DL136" s="141">
        <f t="shared" ref="DL136:DL199" si="225">DK136/(DP136*DQ136)</f>
        <v>0.42858216463898396</v>
      </c>
      <c r="DM136" s="142">
        <f t="shared" ref="DM136:DM199" si="226">5026/DB136</f>
        <v>1.3047767393561787</v>
      </c>
      <c r="DN136" s="142">
        <f t="shared" ref="DN136:DN199" si="227">DP136/5026</f>
        <v>4.2717242497325252</v>
      </c>
      <c r="DO136" s="118">
        <f t="shared" si="199"/>
        <v>0.71195404162208753</v>
      </c>
      <c r="DP136" s="143">
        <f t="shared" ref="DP136:DP199" si="228">DB136*CD136/1000</f>
        <v>21469.686079155672</v>
      </c>
      <c r="DQ136" s="144">
        <f t="shared" ref="DQ136:DQ199" si="229">1-DE136/CD136</f>
        <v>0.64565387812604735</v>
      </c>
      <c r="DR136" s="145">
        <f t="shared" ref="DR136:DR199" si="230">DB136*(CF136/CE136)*BC136/1000</f>
        <v>18374.623489943337</v>
      </c>
      <c r="DS136" s="146">
        <f t="shared" ref="DS136:DS199" si="231">1-(DE136/BC136)</f>
        <v>0.75923442642935512</v>
      </c>
      <c r="DT136" s="53">
        <v>3859</v>
      </c>
      <c r="DU136" s="74"/>
      <c r="DV136" s="157">
        <v>7.39</v>
      </c>
      <c r="DW136" s="153">
        <v>2216</v>
      </c>
      <c r="DX136" s="53"/>
      <c r="DY136" s="153">
        <v>3419</v>
      </c>
      <c r="DZ136" s="153">
        <v>6022</v>
      </c>
      <c r="EA136" s="152">
        <v>21.6</v>
      </c>
      <c r="EB136" s="128">
        <v>38.799999999999997</v>
      </c>
      <c r="EC136" s="53">
        <v>6993</v>
      </c>
      <c r="ED136" s="141">
        <f t="shared" si="170"/>
        <v>0.53970170106764592</v>
      </c>
      <c r="EE136" s="142">
        <f t="shared" ref="EE136:EE199" si="232">5026/DT136</f>
        <v>1.3024099507644467</v>
      </c>
      <c r="EF136" s="142">
        <f t="shared" si="181"/>
        <v>4.2794869885041056</v>
      </c>
      <c r="EG136" s="118">
        <f t="shared" si="200"/>
        <v>0.71324783141735093</v>
      </c>
      <c r="EH136" s="143">
        <f t="shared" si="171"/>
        <v>21508.701604221635</v>
      </c>
      <c r="EI136" s="144">
        <f t="shared" si="172"/>
        <v>0.60241468046952962</v>
      </c>
      <c r="EJ136" s="145">
        <f t="shared" si="173"/>
        <v>18408.014550283315</v>
      </c>
      <c r="EK136" s="146">
        <f t="shared" si="174"/>
        <v>0.72985493112276001</v>
      </c>
      <c r="EL136" s="64">
        <v>3849</v>
      </c>
      <c r="EM136" s="56"/>
      <c r="EN136" s="52">
        <v>7.6</v>
      </c>
      <c r="EO136" s="53">
        <v>2183</v>
      </c>
      <c r="EP136" s="134"/>
      <c r="EQ136" s="135">
        <v>3451</v>
      </c>
      <c r="ER136" s="53">
        <v>5286</v>
      </c>
      <c r="ES136" s="52">
        <v>20.9</v>
      </c>
      <c r="ET136" s="52">
        <v>38.200000000000003</v>
      </c>
      <c r="EU136" s="53">
        <v>7167</v>
      </c>
      <c r="EV136" s="141">
        <f t="shared" ref="EV136:EV199" si="233">EU136/(EZ136*FA136)</f>
        <v>0.54917023137201126</v>
      </c>
      <c r="EW136" s="142">
        <f t="shared" ref="EW136:EW199" si="234">5026/EL136</f>
        <v>1.3057937126526371</v>
      </c>
      <c r="EX136" s="142">
        <f t="shared" ref="EX136:EX199" si="235">EZ136/5026</f>
        <v>4.2683973616875619</v>
      </c>
      <c r="EY136" s="118">
        <f t="shared" si="201"/>
        <v>0.71139956028126028</v>
      </c>
      <c r="EZ136" s="143">
        <f t="shared" ref="EZ136:EZ199" si="236">EL136*CD136/1000</f>
        <v>21452.965139841686</v>
      </c>
      <c r="FA136" s="144">
        <f t="shared" ref="FA136:FA199" si="237">1-EO136/CD136</f>
        <v>0.6083354004805881</v>
      </c>
      <c r="FB136" s="145">
        <f t="shared" ref="FB136:FB199" si="238">EL136*(CF136/CE136)*BC136/1000</f>
        <v>18360.313035511914</v>
      </c>
      <c r="FC136" s="146">
        <f t="shared" ref="FC136:FC199" si="239">1-EO136/BC136</f>
        <v>0.73387784956723157</v>
      </c>
      <c r="FD136" s="64">
        <v>3846</v>
      </c>
      <c r="FE136" s="56"/>
      <c r="FF136" s="52">
        <v>7.43</v>
      </c>
      <c r="FG136" s="53">
        <v>2153</v>
      </c>
      <c r="FH136" s="134"/>
      <c r="FI136" s="135">
        <v>3554</v>
      </c>
      <c r="FJ136" s="53">
        <v>4474</v>
      </c>
      <c r="FK136" s="52">
        <v>22.6</v>
      </c>
      <c r="FL136" s="52">
        <v>41.6</v>
      </c>
      <c r="FM136" s="53">
        <v>6301</v>
      </c>
      <c r="FN136" s="141">
        <f t="shared" ref="FN136:FN199" si="240">FM136/(FR136*FS136)</f>
        <v>0.47895202346073285</v>
      </c>
      <c r="FO136" s="142">
        <f t="shared" ref="FO136:FO199" si="241">5026/FD136</f>
        <v>1.3068122724908997</v>
      </c>
      <c r="FP136" s="142">
        <f t="shared" ref="FP136:FP199" si="242">FR136/5026</f>
        <v>4.2650704736425995</v>
      </c>
      <c r="FQ136" s="118">
        <f t="shared" si="202"/>
        <v>0.71084507894043325</v>
      </c>
      <c r="FR136" s="143">
        <f t="shared" ref="FR136:FR199" si="243">FD136*CD136/1000</f>
        <v>21436.244200527704</v>
      </c>
      <c r="FS136" s="144">
        <f t="shared" ref="FS136:FS199" si="244">1-FG136/CD136</f>
        <v>0.61371787321791393</v>
      </c>
      <c r="FT136" s="145">
        <f t="shared" ref="FT136:FT199" si="245">FD136*(CF136/CE136)*BC136/1000</f>
        <v>18346.002581080502</v>
      </c>
      <c r="FU136" s="146">
        <f t="shared" ref="FU136:FU199" si="246">1-FG136/BC136</f>
        <v>0.73753504815311466</v>
      </c>
      <c r="FV136" s="64">
        <v>3851</v>
      </c>
      <c r="FW136" s="73"/>
      <c r="FX136" s="52">
        <v>7.41</v>
      </c>
      <c r="FY136" s="53">
        <v>1920</v>
      </c>
      <c r="FZ136" s="134"/>
      <c r="GA136" s="135">
        <v>3516</v>
      </c>
      <c r="GB136" s="53">
        <v>6426</v>
      </c>
      <c r="GC136" s="52">
        <v>22.1</v>
      </c>
      <c r="GD136" s="52">
        <v>41.3</v>
      </c>
      <c r="GE136" s="53">
        <v>5732</v>
      </c>
      <c r="GF136" s="141">
        <f t="shared" ref="GF136:GF199" si="247">GE136/(GJ136*GK136)</f>
        <v>0.40738604162024644</v>
      </c>
      <c r="GG136" s="142">
        <f t="shared" ref="GG136:GG199" si="248">5026/FV136</f>
        <v>1.3051155544014541</v>
      </c>
      <c r="GH136" s="142">
        <f t="shared" ref="GH136:GH199" si="249">GJ136/5026</f>
        <v>4.2706152870508705</v>
      </c>
      <c r="GI136" s="118">
        <f t="shared" si="203"/>
        <v>0.71176921450847841</v>
      </c>
      <c r="GJ136" s="143">
        <f t="shared" ref="GJ136:GJ199" si="250">FV136*CD136/1000</f>
        <v>21464.112432717677</v>
      </c>
      <c r="GK136" s="144">
        <f t="shared" ref="GK136:GK199" si="251">1-FY136/CD136</f>
        <v>0.65552174481114478</v>
      </c>
      <c r="GL136" s="145">
        <f t="shared" ref="GL136:GL199" si="252">FV136*(CF136/CE136)*BC136/1000</f>
        <v>18369.853338466197</v>
      </c>
      <c r="GM136" s="146">
        <f t="shared" ref="GM136:GM199" si="253">1-FY136/BC136</f>
        <v>0.76593929050347431</v>
      </c>
      <c r="GN136" s="166">
        <v>1920</v>
      </c>
      <c r="GO136" s="97">
        <f t="shared" si="204"/>
        <v>2106.5562091785978</v>
      </c>
      <c r="GP136" s="53"/>
      <c r="GQ136" s="53"/>
      <c r="GR136" s="102">
        <f t="shared" si="205"/>
        <v>1</v>
      </c>
      <c r="GS136" s="53"/>
      <c r="GT136" s="102">
        <f t="shared" si="206"/>
        <v>1</v>
      </c>
      <c r="GU136" s="53"/>
      <c r="GV136" s="102"/>
      <c r="GW136" s="170"/>
      <c r="GX136" s="102"/>
      <c r="GY136" s="170"/>
      <c r="GZ136" s="102"/>
      <c r="HA136" s="102"/>
      <c r="HB136" s="102"/>
      <c r="HC136" s="102"/>
      <c r="HD136" s="102"/>
      <c r="HE136" s="177"/>
      <c r="HF136" s="178"/>
      <c r="HG136" s="102"/>
      <c r="HH136" s="177"/>
      <c r="HI136" s="64">
        <v>4820</v>
      </c>
      <c r="HJ136" s="53">
        <v>3740</v>
      </c>
      <c r="HK136" s="53">
        <v>5406</v>
      </c>
      <c r="HL136" s="77">
        <f t="shared" si="167"/>
        <v>480</v>
      </c>
      <c r="HM136" s="77">
        <f t="shared" ref="HM136:HM199" si="254">(C136*D136+AV136*BC136+AX136*BC136+AW136*BC136)/1000</f>
        <v>8677.44</v>
      </c>
      <c r="HN136" s="52"/>
      <c r="HO136" s="183"/>
      <c r="HP136" s="53">
        <v>720</v>
      </c>
      <c r="HQ136" s="186"/>
      <c r="HR136" s="186"/>
      <c r="HS136" s="186"/>
      <c r="HT136" s="53">
        <v>4296</v>
      </c>
      <c r="HU136" s="153">
        <v>3902</v>
      </c>
      <c r="HV136" s="186"/>
      <c r="HW136" s="186"/>
      <c r="HX136" s="186"/>
      <c r="HY136" s="186"/>
      <c r="HZ136" s="189"/>
      <c r="IA136" s="128">
        <v>98</v>
      </c>
      <c r="IB136" s="190">
        <v>190</v>
      </c>
      <c r="IC136" s="191"/>
      <c r="ID136" s="191"/>
      <c r="IE136" s="192"/>
      <c r="IF136" s="192"/>
      <c r="IG136" s="192"/>
      <c r="IH136" s="97">
        <f t="shared" ref="IH136:IH199" si="255">GN136*AU136/1000+HP136*HL136/1000+AY136*BC136/1000</f>
        <v>26158.079999999998</v>
      </c>
      <c r="II136" s="97">
        <f t="shared" si="168"/>
        <v>2320.4462016379553</v>
      </c>
      <c r="IJ136" s="202">
        <f t="shared" si="169"/>
        <v>1.4363688595231254</v>
      </c>
      <c r="IK136" s="202">
        <f t="shared" si="175"/>
        <v>1.6154946455803445</v>
      </c>
      <c r="IL136" s="202">
        <f t="shared" si="207"/>
        <v>0.40093447362304352</v>
      </c>
      <c r="IM136" s="203"/>
      <c r="IN136" s="204">
        <f t="shared" si="208"/>
        <v>0.90104166666666663</v>
      </c>
      <c r="IO136" s="186"/>
      <c r="IP136" s="186"/>
      <c r="IQ136" s="153">
        <v>1086</v>
      </c>
      <c r="IR136" s="153"/>
      <c r="IS136" s="128"/>
      <c r="IT136" s="128"/>
      <c r="IU136" s="128"/>
      <c r="IV136" s="128"/>
      <c r="IW136" s="189"/>
      <c r="IX136" s="189">
        <v>0.3</v>
      </c>
      <c r="IY136" s="48"/>
      <c r="IZ136" s="52">
        <v>111</v>
      </c>
      <c r="JA136" s="128"/>
      <c r="JB136" s="128"/>
      <c r="JC136" s="128"/>
      <c r="JD136" s="97">
        <f t="shared" si="209"/>
        <v>2599.96</v>
      </c>
      <c r="JE136" s="210">
        <f t="shared" si="184"/>
        <v>0.83308539125260339</v>
      </c>
      <c r="JF136" s="210">
        <f t="shared" si="210"/>
        <v>0.22806785714285716</v>
      </c>
      <c r="JG136" s="210">
        <f t="shared" si="211"/>
        <v>7.4042628503859939E-2</v>
      </c>
      <c r="JH136" s="203"/>
      <c r="JI136" s="203">
        <f t="shared" si="212"/>
        <v>0.41578947368421049</v>
      </c>
      <c r="JJ136" s="212">
        <f t="shared" ref="JJ136:JJ199" si="256">30336/$AU$7</f>
        <v>2.469151880188833</v>
      </c>
      <c r="JK136" s="203">
        <f t="shared" si="213"/>
        <v>0.98646836523223214</v>
      </c>
      <c r="JL136" s="53">
        <v>15013</v>
      </c>
      <c r="JM136" s="213">
        <v>8.6199999999999992</v>
      </c>
      <c r="JN136" s="214">
        <v>126</v>
      </c>
      <c r="JO136" s="213">
        <v>4.84</v>
      </c>
      <c r="JP136" s="213">
        <v>2.2200000000000002</v>
      </c>
      <c r="JQ136" s="213">
        <v>0.88</v>
      </c>
      <c r="JR136" s="214">
        <v>102</v>
      </c>
      <c r="JS136" s="213">
        <v>0.46</v>
      </c>
      <c r="JT136" s="222"/>
    </row>
    <row r="137" spans="1:280" s="25" customFormat="1" ht="15" customHeight="1">
      <c r="A137" s="50">
        <v>43554</v>
      </c>
      <c r="B137" s="51">
        <v>240</v>
      </c>
      <c r="C137" s="52">
        <v>240</v>
      </c>
      <c r="D137" s="53">
        <v>36816</v>
      </c>
      <c r="E137" s="48">
        <v>4.93</v>
      </c>
      <c r="F137" s="53">
        <v>521</v>
      </c>
      <c r="G137" s="52">
        <v>17.3</v>
      </c>
      <c r="H137" s="52">
        <v>20.3</v>
      </c>
      <c r="I137" s="61">
        <v>26.1</v>
      </c>
      <c r="J137" s="64"/>
      <c r="K137" s="53">
        <v>1475</v>
      </c>
      <c r="L137" s="48">
        <v>5.7</v>
      </c>
      <c r="M137" s="53">
        <v>8194</v>
      </c>
      <c r="N137" s="53">
        <v>2169</v>
      </c>
      <c r="O137" s="65">
        <v>4.04</v>
      </c>
      <c r="P137" s="65">
        <v>4.47</v>
      </c>
      <c r="Q137" s="74">
        <v>46.2</v>
      </c>
      <c r="R137" s="70">
        <v>31.4</v>
      </c>
      <c r="S137" s="64">
        <v>6541</v>
      </c>
      <c r="T137" s="53">
        <v>7445</v>
      </c>
      <c r="U137" s="52">
        <v>2.97</v>
      </c>
      <c r="V137" s="52">
        <v>25.6</v>
      </c>
      <c r="W137" s="52">
        <v>10.1</v>
      </c>
      <c r="X137" s="52">
        <v>8.5299999999999994</v>
      </c>
      <c r="Y137" s="53">
        <v>5570</v>
      </c>
      <c r="Z137" s="53">
        <v>9667</v>
      </c>
      <c r="AA137" s="52">
        <v>3.48</v>
      </c>
      <c r="AB137" s="52"/>
      <c r="AC137" s="77">
        <f t="shared" si="214"/>
        <v>12111</v>
      </c>
      <c r="AD137" s="52"/>
      <c r="AE137" s="52"/>
      <c r="AF137" s="52"/>
      <c r="AG137" s="52"/>
      <c r="AH137" s="61"/>
      <c r="AI137" s="79"/>
      <c r="AJ137" s="52"/>
      <c r="AK137" s="52"/>
      <c r="AL137" s="48">
        <v>10.199999999999999</v>
      </c>
      <c r="AM137" s="53">
        <v>122778</v>
      </c>
      <c r="AN137" s="52">
        <v>2.57</v>
      </c>
      <c r="AO137" s="52">
        <v>0.66</v>
      </c>
      <c r="AP137" s="53">
        <v>2162</v>
      </c>
      <c r="AQ137" s="83"/>
      <c r="AR137" s="86">
        <f t="shared" si="215"/>
        <v>13708</v>
      </c>
      <c r="AS137" s="53"/>
      <c r="AT137" s="87">
        <v>13708</v>
      </c>
      <c r="AU137" s="53">
        <f t="shared" si="182"/>
        <v>13468</v>
      </c>
      <c r="AV137" s="53">
        <v>0</v>
      </c>
      <c r="AW137" s="53">
        <v>240</v>
      </c>
      <c r="AX137" s="53">
        <v>0</v>
      </c>
      <c r="AY137" s="95">
        <v>0</v>
      </c>
      <c r="AZ137" s="96">
        <v>4.93</v>
      </c>
      <c r="BA137" s="53">
        <v>4478</v>
      </c>
      <c r="BB137" s="52">
        <v>62</v>
      </c>
      <c r="BC137" s="53">
        <v>11191</v>
      </c>
      <c r="BD137" s="97">
        <f t="shared" si="185"/>
        <v>8219.873599999999</v>
      </c>
      <c r="BE137" s="102">
        <f t="shared" si="186"/>
        <v>0.73450751496738442</v>
      </c>
      <c r="BF137" s="53">
        <v>5428</v>
      </c>
      <c r="BG137" s="97">
        <f t="shared" si="187"/>
        <v>5791.6759999999995</v>
      </c>
      <c r="BH137" s="102">
        <f t="shared" si="188"/>
        <v>0.51752980073273158</v>
      </c>
      <c r="BI137" s="53">
        <v>230</v>
      </c>
      <c r="BJ137" s="97">
        <f t="shared" si="189"/>
        <v>452.41</v>
      </c>
      <c r="BK137" s="102">
        <f t="shared" si="190"/>
        <v>4.0426235367706197E-2</v>
      </c>
      <c r="BL137" s="103">
        <v>396</v>
      </c>
      <c r="BM137" s="97">
        <f t="shared" si="191"/>
        <v>572.22</v>
      </c>
      <c r="BN137" s="102">
        <f t="shared" si="192"/>
        <v>5.1132159771244752E-2</v>
      </c>
      <c r="BO137" s="53">
        <v>655</v>
      </c>
      <c r="BP137" s="97">
        <f t="shared" si="193"/>
        <v>1347.9899999999998</v>
      </c>
      <c r="BQ137" s="102">
        <f t="shared" si="194"/>
        <v>0.12045304262353675</v>
      </c>
      <c r="BR137" s="53">
        <v>33.4</v>
      </c>
      <c r="BS137" s="105">
        <f t="shared" si="195"/>
        <v>55.577599999999997</v>
      </c>
      <c r="BT137" s="102">
        <f t="shared" si="196"/>
        <v>2.9845411491376999E-3</v>
      </c>
      <c r="BU137" s="52">
        <v>5.75</v>
      </c>
      <c r="BV137" s="48">
        <v>5.75</v>
      </c>
      <c r="BW137" s="61">
        <v>140</v>
      </c>
      <c r="BX137" s="117">
        <f t="shared" si="216"/>
        <v>150720.38800000001</v>
      </c>
      <c r="BY137" s="118">
        <f t="shared" si="217"/>
        <v>1.0048025866666668</v>
      </c>
      <c r="BZ137" s="120">
        <v>39.1</v>
      </c>
      <c r="CA137" s="51"/>
      <c r="CB137" s="52">
        <v>6.1</v>
      </c>
      <c r="CC137" s="129">
        <v>6716</v>
      </c>
      <c r="CD137" s="77">
        <f t="shared" si="218"/>
        <v>7469.9894855263728</v>
      </c>
      <c r="CE137" s="77">
        <f t="shared" si="197"/>
        <v>23111</v>
      </c>
      <c r="CF137" s="77">
        <f t="shared" si="219"/>
        <v>13468</v>
      </c>
      <c r="CG137" s="77">
        <f t="shared" si="220"/>
        <v>561.16666666666663</v>
      </c>
      <c r="CH137" s="77">
        <f t="shared" si="198"/>
        <v>9643</v>
      </c>
      <c r="CI137" s="130">
        <f t="shared" si="221"/>
        <v>401.79166666666669</v>
      </c>
      <c r="CJ137" s="64">
        <v>3860</v>
      </c>
      <c r="CK137" s="56"/>
      <c r="CL137" s="52">
        <v>7.05</v>
      </c>
      <c r="CM137" s="53">
        <v>2331</v>
      </c>
      <c r="CN137" s="134"/>
      <c r="CO137" s="135">
        <v>2433</v>
      </c>
      <c r="CP137" s="53">
        <v>5538</v>
      </c>
      <c r="CQ137" s="52">
        <v>21.5</v>
      </c>
      <c r="CR137" s="52">
        <v>45.5</v>
      </c>
      <c r="CS137" s="53">
        <v>5207</v>
      </c>
      <c r="CT137" s="141">
        <f t="shared" si="176"/>
        <v>0.26249591176810472</v>
      </c>
      <c r="CU137" s="142">
        <f t="shared" si="222"/>
        <v>1.3020725388601035</v>
      </c>
      <c r="CV137" s="142">
        <f t="shared" si="223"/>
        <v>5.7369994855017508</v>
      </c>
      <c r="CW137" s="118">
        <f t="shared" si="224"/>
        <v>0.9561665809169585</v>
      </c>
      <c r="CX137" s="143">
        <f t="shared" si="177"/>
        <v>28834.159414131798</v>
      </c>
      <c r="CY137" s="144">
        <f t="shared" si="178"/>
        <v>0.68795136800172529</v>
      </c>
      <c r="CZ137" s="145">
        <f t="shared" si="179"/>
        <v>25173.324290597546</v>
      </c>
      <c r="DA137" s="146">
        <f t="shared" si="180"/>
        <v>0.79170762219640789</v>
      </c>
      <c r="DB137" s="64">
        <v>3876</v>
      </c>
      <c r="DC137" s="152"/>
      <c r="DD137" s="48">
        <v>7.22</v>
      </c>
      <c r="DE137" s="53">
        <v>2352</v>
      </c>
      <c r="DF137" s="153"/>
      <c r="DG137" s="53">
        <v>2373</v>
      </c>
      <c r="DH137" s="53">
        <v>5538</v>
      </c>
      <c r="DI137" s="52">
        <v>22</v>
      </c>
      <c r="DJ137" s="52">
        <v>44.3</v>
      </c>
      <c r="DK137" s="53">
        <v>6195</v>
      </c>
      <c r="DL137" s="141">
        <f t="shared" si="225"/>
        <v>0.31229005415940397</v>
      </c>
      <c r="DM137" s="142">
        <f t="shared" si="226"/>
        <v>1.2966976264189887</v>
      </c>
      <c r="DN137" s="142">
        <f t="shared" si="227"/>
        <v>5.7607797942499444</v>
      </c>
      <c r="DO137" s="118">
        <f t="shared" si="199"/>
        <v>0.9601299657083241</v>
      </c>
      <c r="DP137" s="143">
        <f t="shared" si="228"/>
        <v>28953.679245900221</v>
      </c>
      <c r="DQ137" s="144">
        <f t="shared" si="229"/>
        <v>0.68514011906480399</v>
      </c>
      <c r="DR137" s="145">
        <f t="shared" si="230"/>
        <v>25277.669676258058</v>
      </c>
      <c r="DS137" s="146">
        <f t="shared" si="231"/>
        <v>0.78983111428826736</v>
      </c>
      <c r="DT137" s="53">
        <v>3856</v>
      </c>
      <c r="DU137" s="74"/>
      <c r="DV137" s="157">
        <v>7.77</v>
      </c>
      <c r="DW137" s="153">
        <v>2370</v>
      </c>
      <c r="DX137" s="53"/>
      <c r="DY137" s="153">
        <v>2084</v>
      </c>
      <c r="DZ137" s="153">
        <v>5518</v>
      </c>
      <c r="EA137" s="152">
        <v>20.6</v>
      </c>
      <c r="EB137" s="128">
        <v>44.8</v>
      </c>
      <c r="EC137" s="53">
        <v>7071</v>
      </c>
      <c r="ED137" s="141">
        <f t="shared" si="170"/>
        <v>0.35956261583874838</v>
      </c>
      <c r="EE137" s="142">
        <f t="shared" si="232"/>
        <v>1.3034232365145229</v>
      </c>
      <c r="EF137" s="142">
        <f t="shared" si="181"/>
        <v>5.7310544083147015</v>
      </c>
      <c r="EG137" s="118">
        <f t="shared" si="200"/>
        <v>0.95517573471911688</v>
      </c>
      <c r="EH137" s="143">
        <f t="shared" si="171"/>
        <v>28804.279456189692</v>
      </c>
      <c r="EI137" s="144">
        <f t="shared" si="172"/>
        <v>0.68273047711887136</v>
      </c>
      <c r="EJ137" s="145">
        <f t="shared" si="173"/>
        <v>25147.237944182423</v>
      </c>
      <c r="EK137" s="146">
        <f t="shared" si="174"/>
        <v>0.78822267893843267</v>
      </c>
      <c r="EL137" s="64">
        <v>3865</v>
      </c>
      <c r="EM137" s="56"/>
      <c r="EN137" s="52">
        <v>7.85</v>
      </c>
      <c r="EO137" s="53">
        <v>2396</v>
      </c>
      <c r="EP137" s="134"/>
      <c r="EQ137" s="135">
        <v>2335</v>
      </c>
      <c r="ER137" s="53">
        <v>5404</v>
      </c>
      <c r="ES137" s="52">
        <v>21</v>
      </c>
      <c r="ET137" s="52">
        <v>45.7</v>
      </c>
      <c r="EU137" s="53">
        <v>7316</v>
      </c>
      <c r="EV137" s="141">
        <f t="shared" si="233"/>
        <v>0.37305652082351959</v>
      </c>
      <c r="EW137" s="142">
        <f t="shared" si="234"/>
        <v>1.3003880983182405</v>
      </c>
      <c r="EX137" s="142">
        <f t="shared" si="235"/>
        <v>5.7444308319855608</v>
      </c>
      <c r="EY137" s="118">
        <f t="shared" si="201"/>
        <v>0.95740513866426014</v>
      </c>
      <c r="EZ137" s="143">
        <f t="shared" si="236"/>
        <v>28871.509361559431</v>
      </c>
      <c r="FA137" s="144">
        <f t="shared" si="237"/>
        <v>0.67924988319696866</v>
      </c>
      <c r="FB137" s="145">
        <f t="shared" si="238"/>
        <v>25205.932223616459</v>
      </c>
      <c r="FC137" s="146">
        <f t="shared" si="239"/>
        <v>0.78589938343311583</v>
      </c>
      <c r="FD137" s="64">
        <v>3849</v>
      </c>
      <c r="FE137" s="56"/>
      <c r="FF137" s="52">
        <v>7.33</v>
      </c>
      <c r="FG137" s="53">
        <v>2170</v>
      </c>
      <c r="FH137" s="134"/>
      <c r="FI137" s="135">
        <v>2646</v>
      </c>
      <c r="FJ137" s="53">
        <v>5458</v>
      </c>
      <c r="FK137" s="52">
        <v>22.3</v>
      </c>
      <c r="FL137" s="52">
        <v>43.2</v>
      </c>
      <c r="FM137" s="53">
        <v>6642</v>
      </c>
      <c r="FN137" s="141">
        <f t="shared" si="240"/>
        <v>0.32559366936003198</v>
      </c>
      <c r="FO137" s="142">
        <f t="shared" si="241"/>
        <v>1.3057937126526371</v>
      </c>
      <c r="FP137" s="142">
        <f t="shared" si="242"/>
        <v>5.7206505232373672</v>
      </c>
      <c r="FQ137" s="118">
        <f t="shared" si="202"/>
        <v>0.95344175387289454</v>
      </c>
      <c r="FR137" s="143">
        <f t="shared" si="243"/>
        <v>28751.989529791008</v>
      </c>
      <c r="FS137" s="144">
        <f t="shared" si="244"/>
        <v>0.70950427651812276</v>
      </c>
      <c r="FT137" s="145">
        <f t="shared" si="245"/>
        <v>25101.586837955947</v>
      </c>
      <c r="FU137" s="146">
        <f t="shared" si="246"/>
        <v>0.80609418282548473</v>
      </c>
      <c r="FV137" s="64">
        <v>3805</v>
      </c>
      <c r="FW137" s="73"/>
      <c r="FX137" s="52">
        <v>7.3</v>
      </c>
      <c r="FY137" s="53">
        <v>2243</v>
      </c>
      <c r="FZ137" s="134"/>
      <c r="GA137" s="135">
        <v>2873</v>
      </c>
      <c r="GB137" s="53">
        <v>5526</v>
      </c>
      <c r="GC137" s="52">
        <v>22.4</v>
      </c>
      <c r="GD137" s="52">
        <v>46.3</v>
      </c>
      <c r="GE137" s="53">
        <v>5928</v>
      </c>
      <c r="GF137" s="141">
        <f t="shared" si="247"/>
        <v>0.29805877169200629</v>
      </c>
      <c r="GG137" s="142">
        <f t="shared" si="248"/>
        <v>1.3208935611038108</v>
      </c>
      <c r="GH137" s="142">
        <f t="shared" si="249"/>
        <v>5.655254674179834</v>
      </c>
      <c r="GI137" s="118">
        <f t="shared" si="203"/>
        <v>0.94254244569663903</v>
      </c>
      <c r="GJ137" s="143">
        <f t="shared" si="250"/>
        <v>28423.309992427847</v>
      </c>
      <c r="GK137" s="144">
        <f t="shared" si="251"/>
        <v>0.69973183973739594</v>
      </c>
      <c r="GL137" s="145">
        <f t="shared" si="252"/>
        <v>24814.637027389555</v>
      </c>
      <c r="GM137" s="146">
        <f t="shared" si="253"/>
        <v>0.79957108390671072</v>
      </c>
      <c r="GN137" s="166">
        <v>2273</v>
      </c>
      <c r="GO137" s="97">
        <f t="shared" si="204"/>
        <v>2310.5974211414477</v>
      </c>
      <c r="GP137" s="53"/>
      <c r="GQ137" s="53"/>
      <c r="GR137" s="102">
        <f t="shared" si="205"/>
        <v>1</v>
      </c>
      <c r="GS137" s="53"/>
      <c r="GT137" s="102">
        <f t="shared" si="206"/>
        <v>1</v>
      </c>
      <c r="GU137" s="53"/>
      <c r="GV137" s="102"/>
      <c r="GW137" s="170"/>
      <c r="GX137" s="102"/>
      <c r="GY137" s="170"/>
      <c r="GZ137" s="102"/>
      <c r="HA137" s="102"/>
      <c r="HB137" s="102"/>
      <c r="HC137" s="102"/>
      <c r="HD137" s="102"/>
      <c r="HE137" s="177"/>
      <c r="HF137" s="178"/>
      <c r="HG137" s="102"/>
      <c r="HH137" s="177"/>
      <c r="HI137" s="64">
        <v>4782</v>
      </c>
      <c r="HJ137" s="53">
        <v>5278</v>
      </c>
      <c r="HK137" s="53">
        <v>5280</v>
      </c>
      <c r="HL137" s="77">
        <f t="shared" ref="HL137:HL200" si="257">AV137+C137+AX137+AW137</f>
        <v>480</v>
      </c>
      <c r="HM137" s="77">
        <f t="shared" si="254"/>
        <v>11521.68</v>
      </c>
      <c r="HN137" s="52"/>
      <c r="HO137" s="183"/>
      <c r="HP137" s="53">
        <v>698</v>
      </c>
      <c r="HQ137" s="186"/>
      <c r="HR137" s="186"/>
      <c r="HS137" s="186"/>
      <c r="HT137" s="53">
        <v>4106</v>
      </c>
      <c r="HU137" s="153">
        <v>4468</v>
      </c>
      <c r="HV137" s="186"/>
      <c r="HW137" s="186"/>
      <c r="HX137" s="186"/>
      <c r="HY137" s="186"/>
      <c r="HZ137" s="189"/>
      <c r="IA137" s="128"/>
      <c r="IB137" s="190">
        <v>140</v>
      </c>
      <c r="IC137" s="191"/>
      <c r="ID137" s="191">
        <v>376</v>
      </c>
      <c r="IE137" s="192">
        <v>4.03</v>
      </c>
      <c r="IF137" s="192">
        <v>6.16</v>
      </c>
      <c r="IG137" s="192">
        <v>0.96</v>
      </c>
      <c r="IH137" s="97">
        <f t="shared" si="255"/>
        <v>30947.804</v>
      </c>
      <c r="II137" s="97">
        <f t="shared" ref="II137:II200" si="258">(GN137*AU137/1000+HP137*HL137/1000+AY137*BC137/1000+B137*D137/1000)/(HL137+AU137+AY137+B137)*1000</f>
        <v>2804.0346771919931</v>
      </c>
      <c r="IJ137" s="202">
        <f t="shared" ref="IJ137:IJ200" si="259">20000/(AT137+B137)</f>
        <v>1.4338973329509608</v>
      </c>
      <c r="IK137" s="202">
        <f t="shared" si="175"/>
        <v>1.9555337838736959</v>
      </c>
      <c r="IL137" s="202">
        <f t="shared" si="207"/>
        <v>0.51597447358166104</v>
      </c>
      <c r="IM137" s="203"/>
      <c r="IN137" s="204">
        <f t="shared" si="208"/>
        <v>0.93840739111306648</v>
      </c>
      <c r="IO137" s="186"/>
      <c r="IP137" s="186"/>
      <c r="IQ137" s="153">
        <v>1008</v>
      </c>
      <c r="IR137" s="153"/>
      <c r="IS137" s="128"/>
      <c r="IT137" s="128"/>
      <c r="IU137" s="128"/>
      <c r="IV137" s="128"/>
      <c r="IW137" s="189"/>
      <c r="IX137" s="189"/>
      <c r="IY137" s="48">
        <v>8.19</v>
      </c>
      <c r="IZ137" s="52">
        <v>146</v>
      </c>
      <c r="JA137" s="128">
        <v>3.74</v>
      </c>
      <c r="JB137" s="128">
        <v>5.08</v>
      </c>
      <c r="JC137" s="128">
        <v>168</v>
      </c>
      <c r="JD137" s="97">
        <f t="shared" si="209"/>
        <v>1919.12</v>
      </c>
      <c r="JE137" s="210">
        <f t="shared" si="184"/>
        <v>0.83160083160083165</v>
      </c>
      <c r="JF137" s="210">
        <f t="shared" si="210"/>
        <v>0.16835</v>
      </c>
      <c r="JG137" s="210">
        <f t="shared" si="211"/>
        <v>-6.0584524870239253E-3</v>
      </c>
      <c r="JH137" s="203"/>
      <c r="JI137" s="203">
        <f t="shared" si="212"/>
        <v>-4.2857142857142927E-2</v>
      </c>
      <c r="JJ137" s="212">
        <f t="shared" si="256"/>
        <v>2.469151880188833</v>
      </c>
      <c r="JK137" s="203">
        <f t="shared" si="213"/>
        <v>0.98695380216245199</v>
      </c>
      <c r="JL137" s="53">
        <v>15551</v>
      </c>
      <c r="JM137" s="213">
        <v>8.51</v>
      </c>
      <c r="JN137" s="214">
        <v>195</v>
      </c>
      <c r="JO137" s="213"/>
      <c r="JP137" s="213">
        <v>2.65</v>
      </c>
      <c r="JQ137" s="213">
        <v>0.34</v>
      </c>
      <c r="JR137" s="214">
        <v>180</v>
      </c>
      <c r="JS137" s="213">
        <v>0.34</v>
      </c>
      <c r="JT137" s="222"/>
    </row>
    <row r="138" spans="1:280" s="25" customFormat="1" ht="15" customHeight="1">
      <c r="A138" s="50">
        <v>43555</v>
      </c>
      <c r="B138" s="57">
        <v>240</v>
      </c>
      <c r="C138" s="52">
        <v>240</v>
      </c>
      <c r="D138" s="58">
        <v>34160</v>
      </c>
      <c r="E138" s="59">
        <v>4.3899999999999997</v>
      </c>
      <c r="F138" s="58">
        <v>719</v>
      </c>
      <c r="G138" s="60">
        <v>18.5</v>
      </c>
      <c r="H138" s="60">
        <v>20.2</v>
      </c>
      <c r="I138" s="66">
        <v>26</v>
      </c>
      <c r="J138" s="67"/>
      <c r="K138" s="58">
        <v>1347</v>
      </c>
      <c r="L138" s="59">
        <v>4.4800000000000004</v>
      </c>
      <c r="M138" s="58">
        <v>6850</v>
      </c>
      <c r="N138" s="58">
        <v>1622</v>
      </c>
      <c r="O138" s="68">
        <v>6.72</v>
      </c>
      <c r="P138" s="68">
        <v>5.63</v>
      </c>
      <c r="Q138" s="75">
        <v>60.2</v>
      </c>
      <c r="R138" s="76">
        <v>31.8</v>
      </c>
      <c r="S138" s="67">
        <v>3234</v>
      </c>
      <c r="T138" s="58">
        <v>6718</v>
      </c>
      <c r="U138" s="60">
        <v>4.3099999999999996</v>
      </c>
      <c r="V138" s="60">
        <v>28.1</v>
      </c>
      <c r="W138" s="60">
        <v>10.7</v>
      </c>
      <c r="X138" s="60">
        <v>9.16</v>
      </c>
      <c r="Y138" s="58">
        <v>5470</v>
      </c>
      <c r="Z138" s="58"/>
      <c r="AA138" s="60"/>
      <c r="AB138" s="60"/>
      <c r="AC138" s="58">
        <f t="shared" si="214"/>
        <v>8704</v>
      </c>
      <c r="AD138" s="60"/>
      <c r="AE138" s="60"/>
      <c r="AF138" s="60"/>
      <c r="AG138" s="60"/>
      <c r="AH138" s="66"/>
      <c r="AI138" s="80"/>
      <c r="AJ138" s="60"/>
      <c r="AK138" s="60"/>
      <c r="AL138" s="59">
        <v>8.8000000000000007</v>
      </c>
      <c r="AM138" s="58">
        <v>110950</v>
      </c>
      <c r="AN138" s="60">
        <v>5.92</v>
      </c>
      <c r="AO138" s="60">
        <v>1.1100000000000001</v>
      </c>
      <c r="AP138" s="58">
        <v>2099</v>
      </c>
      <c r="AQ138" s="88"/>
      <c r="AR138" s="86">
        <f t="shared" si="215"/>
        <v>13709</v>
      </c>
      <c r="AS138" s="58"/>
      <c r="AT138" s="89">
        <v>13709</v>
      </c>
      <c r="AU138" s="58">
        <f t="shared" si="182"/>
        <v>13469</v>
      </c>
      <c r="AV138" s="58">
        <v>0</v>
      </c>
      <c r="AW138" s="58">
        <v>240</v>
      </c>
      <c r="AX138" s="58">
        <v>0</v>
      </c>
      <c r="AY138" s="98">
        <v>0</v>
      </c>
      <c r="AZ138" s="96">
        <v>4.93</v>
      </c>
      <c r="BA138" s="53">
        <v>4478</v>
      </c>
      <c r="BB138" s="52">
        <v>62</v>
      </c>
      <c r="BC138" s="58">
        <v>11020</v>
      </c>
      <c r="BD138" s="97">
        <f t="shared" si="185"/>
        <v>9038.5262000000002</v>
      </c>
      <c r="BE138" s="102">
        <f t="shared" si="186"/>
        <v>0.82019294010889299</v>
      </c>
      <c r="BF138" s="58">
        <v>5474</v>
      </c>
      <c r="BG138" s="97">
        <f t="shared" si="187"/>
        <v>5840.7579999999998</v>
      </c>
      <c r="BH138" s="102">
        <f t="shared" si="188"/>
        <v>0.53001433756805805</v>
      </c>
      <c r="BI138" s="58">
        <v>422</v>
      </c>
      <c r="BJ138" s="97">
        <f t="shared" si="189"/>
        <v>830.07400000000007</v>
      </c>
      <c r="BK138" s="102">
        <f t="shared" si="190"/>
        <v>7.5324319419237756E-2</v>
      </c>
      <c r="BL138" s="103">
        <v>573</v>
      </c>
      <c r="BM138" s="97">
        <f t="shared" si="191"/>
        <v>827.98500000000001</v>
      </c>
      <c r="BN138" s="102">
        <f t="shared" si="192"/>
        <v>7.513475499092559E-2</v>
      </c>
      <c r="BO138" s="58">
        <v>737</v>
      </c>
      <c r="BP138" s="97">
        <f t="shared" si="193"/>
        <v>1516.7459999999999</v>
      </c>
      <c r="BQ138" s="102">
        <f t="shared" si="194"/>
        <v>0.13763575317604354</v>
      </c>
      <c r="BR138" s="58">
        <v>13.8</v>
      </c>
      <c r="BS138" s="105">
        <f t="shared" si="195"/>
        <v>22.963200000000001</v>
      </c>
      <c r="BT138" s="102">
        <f t="shared" si="196"/>
        <v>1.2522686025408349E-3</v>
      </c>
      <c r="BU138" s="60">
        <v>7.7</v>
      </c>
      <c r="BV138" s="59">
        <v>7.59</v>
      </c>
      <c r="BW138" s="66">
        <v>147</v>
      </c>
      <c r="BX138" s="117">
        <f t="shared" si="216"/>
        <v>148428.38</v>
      </c>
      <c r="BY138" s="118">
        <f t="shared" si="217"/>
        <v>0.9895225333333334</v>
      </c>
      <c r="BZ138" s="121">
        <v>39.799999999999997</v>
      </c>
      <c r="CA138" s="57"/>
      <c r="CB138" s="60">
        <v>6.68</v>
      </c>
      <c r="CC138" s="129">
        <v>7451</v>
      </c>
      <c r="CD138" s="77">
        <f t="shared" si="218"/>
        <v>7379.2935830940032</v>
      </c>
      <c r="CE138" s="77">
        <f t="shared" si="197"/>
        <v>23329</v>
      </c>
      <c r="CF138" s="77">
        <f t="shared" si="219"/>
        <v>13469</v>
      </c>
      <c r="CG138" s="77">
        <f t="shared" si="220"/>
        <v>561.20833333333337</v>
      </c>
      <c r="CH138" s="77">
        <f t="shared" si="198"/>
        <v>9860</v>
      </c>
      <c r="CI138" s="130">
        <f t="shared" si="221"/>
        <v>410.83333333333331</v>
      </c>
      <c r="CJ138" s="67">
        <v>3885</v>
      </c>
      <c r="CK138" s="136"/>
      <c r="CL138" s="60">
        <v>7.7</v>
      </c>
      <c r="CM138" s="58">
        <v>3225</v>
      </c>
      <c r="CN138" s="137"/>
      <c r="CO138" s="138">
        <v>3688</v>
      </c>
      <c r="CP138" s="58">
        <v>5152</v>
      </c>
      <c r="CQ138" s="60">
        <v>20.8</v>
      </c>
      <c r="CR138" s="60">
        <v>34.9</v>
      </c>
      <c r="CS138" s="58">
        <v>5135</v>
      </c>
      <c r="CT138" s="141">
        <f t="shared" si="176"/>
        <v>0.31816488057782338</v>
      </c>
      <c r="CU138" s="142">
        <f t="shared" si="222"/>
        <v>1.2936936936936938</v>
      </c>
      <c r="CV138" s="142">
        <f t="shared" si="223"/>
        <v>5.7040500537843624</v>
      </c>
      <c r="CW138" s="118">
        <f t="shared" si="224"/>
        <v>0.95067500896406043</v>
      </c>
      <c r="CX138" s="143">
        <f t="shared" si="177"/>
        <v>28668.555570320204</v>
      </c>
      <c r="CY138" s="144">
        <f t="shared" si="178"/>
        <v>0.56296629701947487</v>
      </c>
      <c r="CZ138" s="145">
        <f t="shared" si="179"/>
        <v>24717.915740066008</v>
      </c>
      <c r="DA138" s="146">
        <f t="shared" si="180"/>
        <v>0.70735027223230484</v>
      </c>
      <c r="DB138" s="67">
        <v>3885</v>
      </c>
      <c r="DC138" s="75"/>
      <c r="DD138" s="59">
        <v>7.65</v>
      </c>
      <c r="DE138" s="58">
        <v>2671</v>
      </c>
      <c r="DF138" s="58"/>
      <c r="DG138" s="58">
        <v>3725</v>
      </c>
      <c r="DH138" s="58">
        <v>5608</v>
      </c>
      <c r="DI138" s="60">
        <v>20.3</v>
      </c>
      <c r="DJ138" s="60">
        <v>33.200000000000003</v>
      </c>
      <c r="DK138" s="58">
        <v>6286</v>
      </c>
      <c r="DL138" s="141">
        <f t="shared" si="225"/>
        <v>0.34365274583297228</v>
      </c>
      <c r="DM138" s="142">
        <f t="shared" si="226"/>
        <v>1.2936936936936938</v>
      </c>
      <c r="DN138" s="142">
        <f t="shared" si="227"/>
        <v>5.7040500537843624</v>
      </c>
      <c r="DO138" s="118">
        <f t="shared" si="199"/>
        <v>0.95067500896406043</v>
      </c>
      <c r="DP138" s="143">
        <f t="shared" si="228"/>
        <v>28668.555570320204</v>
      </c>
      <c r="DQ138" s="144">
        <f t="shared" si="229"/>
        <v>0.63804123390357126</v>
      </c>
      <c r="DR138" s="145">
        <f t="shared" si="230"/>
        <v>24717.915740066008</v>
      </c>
      <c r="DS138" s="146">
        <f t="shared" si="231"/>
        <v>0.75762250453720514</v>
      </c>
      <c r="DT138" s="58">
        <v>3893</v>
      </c>
      <c r="DU138" s="75"/>
      <c r="DV138" s="59">
        <v>7.18</v>
      </c>
      <c r="DW138" s="58">
        <v>2662</v>
      </c>
      <c r="DX138" s="58"/>
      <c r="DY138" s="58">
        <v>3663</v>
      </c>
      <c r="DZ138" s="58">
        <v>5398</v>
      </c>
      <c r="EA138" s="75">
        <v>18.8</v>
      </c>
      <c r="EB138" s="60">
        <v>39.700000000000003</v>
      </c>
      <c r="EC138" s="58">
        <v>7093</v>
      </c>
      <c r="ED138" s="141">
        <f t="shared" si="170"/>
        <v>0.38623591087261555</v>
      </c>
      <c r="EE138" s="142">
        <f t="shared" si="232"/>
        <v>1.291035191369124</v>
      </c>
      <c r="EF138" s="142">
        <f t="shared" si="181"/>
        <v>5.7157958454009057</v>
      </c>
      <c r="EG138" s="118">
        <f t="shared" si="200"/>
        <v>0.95263264090015098</v>
      </c>
      <c r="EH138" s="143">
        <f t="shared" si="171"/>
        <v>28727.589918984952</v>
      </c>
      <c r="EI138" s="144">
        <f t="shared" si="172"/>
        <v>0.63926086284212147</v>
      </c>
      <c r="EJ138" s="145">
        <f t="shared" si="173"/>
        <v>24768.814923057136</v>
      </c>
      <c r="EK138" s="146">
        <f t="shared" si="174"/>
        <v>0.75843920145190569</v>
      </c>
      <c r="EL138" s="67">
        <v>3892</v>
      </c>
      <c r="EM138" s="136"/>
      <c r="EN138" s="60">
        <v>7.33</v>
      </c>
      <c r="EO138" s="58">
        <v>2872</v>
      </c>
      <c r="EP138" s="137"/>
      <c r="EQ138" s="138">
        <v>3690</v>
      </c>
      <c r="ER138" s="58">
        <v>5388</v>
      </c>
      <c r="ES138" s="60">
        <v>18.899999999999999</v>
      </c>
      <c r="ET138" s="60">
        <v>36.200000000000003</v>
      </c>
      <c r="EU138" s="58">
        <v>7348</v>
      </c>
      <c r="EV138" s="141">
        <f t="shared" si="233"/>
        <v>0.41887116940860786</v>
      </c>
      <c r="EW138" s="142">
        <f t="shared" si="234"/>
        <v>1.2913669064748201</v>
      </c>
      <c r="EX138" s="142">
        <f t="shared" si="235"/>
        <v>5.7143276214488381</v>
      </c>
      <c r="EY138" s="118">
        <f t="shared" si="201"/>
        <v>0.95238793690813972</v>
      </c>
      <c r="EZ138" s="143">
        <f t="shared" si="236"/>
        <v>28720.210625401862</v>
      </c>
      <c r="FA138" s="144">
        <f t="shared" si="237"/>
        <v>0.61080285427594783</v>
      </c>
      <c r="FB138" s="145">
        <f t="shared" si="238"/>
        <v>24762.452525183249</v>
      </c>
      <c r="FC138" s="146">
        <f t="shared" si="239"/>
        <v>0.73938294010889294</v>
      </c>
      <c r="FD138" s="67">
        <v>3887</v>
      </c>
      <c r="FE138" s="136"/>
      <c r="FF138" s="60">
        <v>7.7</v>
      </c>
      <c r="FG138" s="58">
        <v>2460</v>
      </c>
      <c r="FH138" s="137"/>
      <c r="FI138" s="138">
        <v>3776</v>
      </c>
      <c r="FJ138" s="58">
        <v>5388</v>
      </c>
      <c r="FK138" s="60">
        <v>20.5</v>
      </c>
      <c r="FL138" s="60">
        <v>42.2</v>
      </c>
      <c r="FM138" s="58">
        <v>7049</v>
      </c>
      <c r="FN138" s="141">
        <f t="shared" si="240"/>
        <v>0.36864659588117721</v>
      </c>
      <c r="FO138" s="142">
        <f t="shared" si="241"/>
        <v>1.2930280421919218</v>
      </c>
      <c r="FP138" s="142">
        <f t="shared" si="242"/>
        <v>5.7069865016884984</v>
      </c>
      <c r="FQ138" s="118">
        <f t="shared" si="202"/>
        <v>0.95116441694808307</v>
      </c>
      <c r="FR138" s="143">
        <f t="shared" si="243"/>
        <v>28683.314157486391</v>
      </c>
      <c r="FS138" s="144">
        <f t="shared" si="244"/>
        <v>0.6666347567962505</v>
      </c>
      <c r="FT138" s="145">
        <f t="shared" si="245"/>
        <v>24730.640535813789</v>
      </c>
      <c r="FU138" s="146">
        <f t="shared" si="246"/>
        <v>0.77676950998185124</v>
      </c>
      <c r="FV138" s="67">
        <v>3887</v>
      </c>
      <c r="FW138" s="160"/>
      <c r="FX138" s="60">
        <v>7.61</v>
      </c>
      <c r="FY138" s="58">
        <v>2635</v>
      </c>
      <c r="FZ138" s="137"/>
      <c r="GA138" s="138">
        <v>3758</v>
      </c>
      <c r="GB138" s="58">
        <v>5648</v>
      </c>
      <c r="GC138" s="60">
        <v>20.399999999999999</v>
      </c>
      <c r="GD138" s="60">
        <v>37.9</v>
      </c>
      <c r="GE138" s="58">
        <v>6056</v>
      </c>
      <c r="GF138" s="141">
        <f t="shared" si="247"/>
        <v>0.32839744530438397</v>
      </c>
      <c r="GG138" s="142">
        <f t="shared" si="248"/>
        <v>1.2930280421919218</v>
      </c>
      <c r="GH138" s="142">
        <f t="shared" si="249"/>
        <v>5.7069865016884984</v>
      </c>
      <c r="GI138" s="118">
        <f t="shared" si="203"/>
        <v>0.95116441694808307</v>
      </c>
      <c r="GJ138" s="143">
        <f t="shared" si="250"/>
        <v>28683.314157486391</v>
      </c>
      <c r="GK138" s="144">
        <f t="shared" si="251"/>
        <v>0.64291974965777243</v>
      </c>
      <c r="GL138" s="145">
        <f t="shared" si="252"/>
        <v>24730.640535813789</v>
      </c>
      <c r="GM138" s="146">
        <f t="shared" si="253"/>
        <v>0.76088929219600732</v>
      </c>
      <c r="GN138" s="167">
        <v>2406</v>
      </c>
      <c r="GO138" s="97">
        <f t="shared" si="204"/>
        <v>2754.1349822109819</v>
      </c>
      <c r="GP138" s="58"/>
      <c r="GQ138" s="58"/>
      <c r="GR138" s="102">
        <f t="shared" si="205"/>
        <v>1</v>
      </c>
      <c r="GS138" s="58"/>
      <c r="GT138" s="102">
        <f t="shared" si="206"/>
        <v>1</v>
      </c>
      <c r="GU138" s="58"/>
      <c r="GV138" s="102"/>
      <c r="GW138" s="170"/>
      <c r="GX138" s="102"/>
      <c r="GY138" s="170"/>
      <c r="GZ138" s="102"/>
      <c r="HA138" s="102"/>
      <c r="HB138" s="102"/>
      <c r="HC138" s="102"/>
      <c r="HD138" s="102"/>
      <c r="HE138" s="177"/>
      <c r="HF138" s="178"/>
      <c r="HG138" s="102"/>
      <c r="HH138" s="177"/>
      <c r="HI138" s="67">
        <v>5124</v>
      </c>
      <c r="HJ138" s="58">
        <v>4710</v>
      </c>
      <c r="HK138" s="58">
        <v>5258</v>
      </c>
      <c r="HL138" s="77">
        <f t="shared" si="257"/>
        <v>480</v>
      </c>
      <c r="HM138" s="77">
        <f t="shared" si="254"/>
        <v>10843.2</v>
      </c>
      <c r="HN138" s="60"/>
      <c r="HO138" s="60"/>
      <c r="HP138" s="58">
        <v>1040</v>
      </c>
      <c r="HQ138" s="136"/>
      <c r="HR138" s="136"/>
      <c r="HS138" s="136"/>
      <c r="HT138" s="58">
        <v>4040</v>
      </c>
      <c r="HU138" s="58">
        <v>3244</v>
      </c>
      <c r="HV138" s="136"/>
      <c r="HW138" s="136"/>
      <c r="HX138" s="136"/>
      <c r="HY138" s="136"/>
      <c r="HZ138" s="193"/>
      <c r="IA138" s="60">
        <v>97</v>
      </c>
      <c r="IB138" s="194">
        <v>165</v>
      </c>
      <c r="IC138" s="195"/>
      <c r="ID138" s="195"/>
      <c r="IE138" s="196"/>
      <c r="IF138" s="196"/>
      <c r="IG138" s="196"/>
      <c r="IH138" s="97">
        <f t="shared" si="255"/>
        <v>32905.614000000001</v>
      </c>
      <c r="II138" s="97">
        <f t="shared" si="258"/>
        <v>2896.8929452392704</v>
      </c>
      <c r="IJ138" s="202">
        <f t="shared" si="259"/>
        <v>1.4337945372428131</v>
      </c>
      <c r="IK138" s="202">
        <f t="shared" si="175"/>
        <v>2.020437984657129</v>
      </c>
      <c r="IL138" s="202">
        <f t="shared" si="207"/>
        <v>0.5533871761998318</v>
      </c>
      <c r="IM138" s="205"/>
      <c r="IN138" s="204">
        <f t="shared" si="208"/>
        <v>0.9314214463840399</v>
      </c>
      <c r="IO138" s="136"/>
      <c r="IP138" s="136"/>
      <c r="IQ138" s="58">
        <v>958</v>
      </c>
      <c r="IR138" s="58"/>
      <c r="IS138" s="60"/>
      <c r="IT138" s="60"/>
      <c r="IU138" s="60"/>
      <c r="IV138" s="60"/>
      <c r="IW138" s="193"/>
      <c r="IX138" s="193">
        <v>0.41</v>
      </c>
      <c r="IY138" s="59"/>
      <c r="IZ138" s="60">
        <v>186</v>
      </c>
      <c r="JA138" s="60"/>
      <c r="JB138" s="60"/>
      <c r="JC138" s="60"/>
      <c r="JD138" s="97">
        <f t="shared" si="209"/>
        <v>2261.9850000000001</v>
      </c>
      <c r="JE138" s="211">
        <f t="shared" si="184"/>
        <v>0.83153908976167501</v>
      </c>
      <c r="JF138" s="210">
        <f t="shared" si="210"/>
        <v>0.19842723214285712</v>
      </c>
      <c r="JG138" s="211">
        <f t="shared" si="211"/>
        <v>-2.2311265751975722E-2</v>
      </c>
      <c r="JH138" s="205"/>
      <c r="JI138" s="205">
        <f t="shared" si="212"/>
        <v>-0.1272727272727272</v>
      </c>
      <c r="JJ138" s="215">
        <f t="shared" si="256"/>
        <v>2.469151880188833</v>
      </c>
      <c r="JK138" s="205">
        <f t="shared" si="213"/>
        <v>0.98312159709618874</v>
      </c>
      <c r="JL138" s="58">
        <v>15775</v>
      </c>
      <c r="JM138" s="216">
        <v>8.4499999999999993</v>
      </c>
      <c r="JN138" s="217">
        <v>49</v>
      </c>
      <c r="JO138" s="216">
        <v>7.82</v>
      </c>
      <c r="JP138" s="216">
        <v>2.56</v>
      </c>
      <c r="JQ138" s="216">
        <v>0.84</v>
      </c>
      <c r="JR138" s="217">
        <v>188</v>
      </c>
      <c r="JS138" s="216">
        <v>0.5</v>
      </c>
      <c r="JT138" s="223"/>
    </row>
    <row r="139" spans="1:280" s="25" customFormat="1" ht="15" customHeight="1">
      <c r="A139" s="50">
        <v>43556</v>
      </c>
      <c r="B139" s="51">
        <v>240</v>
      </c>
      <c r="C139" s="52">
        <v>240</v>
      </c>
      <c r="D139" s="53">
        <v>38961</v>
      </c>
      <c r="E139" s="48">
        <v>4.84</v>
      </c>
      <c r="F139" s="53">
        <v>661</v>
      </c>
      <c r="G139" s="52">
        <v>17.899999999999999</v>
      </c>
      <c r="H139" s="52">
        <v>20.9</v>
      </c>
      <c r="I139" s="61">
        <v>25.6</v>
      </c>
      <c r="J139" s="64"/>
      <c r="K139" s="53">
        <v>1378</v>
      </c>
      <c r="L139" s="48">
        <v>4.82</v>
      </c>
      <c r="M139" s="53">
        <v>8425</v>
      </c>
      <c r="N139" s="53">
        <v>2147</v>
      </c>
      <c r="O139" s="65">
        <v>5.99</v>
      </c>
      <c r="P139" s="65">
        <v>5.9</v>
      </c>
      <c r="Q139" s="74">
        <v>50</v>
      </c>
      <c r="R139" s="70">
        <v>18.7</v>
      </c>
      <c r="S139" s="64">
        <v>4594</v>
      </c>
      <c r="T139" s="53">
        <v>9457</v>
      </c>
      <c r="U139" s="52">
        <v>3.64</v>
      </c>
      <c r="V139" s="52">
        <v>31</v>
      </c>
      <c r="W139" s="52">
        <v>10.4</v>
      </c>
      <c r="X139" s="52">
        <v>9.18</v>
      </c>
      <c r="Y139" s="53">
        <v>4628</v>
      </c>
      <c r="Z139" s="53"/>
      <c r="AA139" s="52"/>
      <c r="AB139" s="52"/>
      <c r="AC139" s="77">
        <f t="shared" si="214"/>
        <v>9222</v>
      </c>
      <c r="AD139" s="52"/>
      <c r="AE139" s="52"/>
      <c r="AF139" s="52"/>
      <c r="AG139" s="52"/>
      <c r="AH139" s="61"/>
      <c r="AI139" s="79"/>
      <c r="AJ139" s="52"/>
      <c r="AK139" s="52"/>
      <c r="AL139" s="48">
        <v>8.9700000000000006</v>
      </c>
      <c r="AM139" s="53">
        <v>130454</v>
      </c>
      <c r="AN139" s="52">
        <v>3.83</v>
      </c>
      <c r="AO139" s="52">
        <v>0.66</v>
      </c>
      <c r="AP139" s="53">
        <v>1843</v>
      </c>
      <c r="AQ139" s="83"/>
      <c r="AR139" s="86">
        <f t="shared" si="215"/>
        <v>13758</v>
      </c>
      <c r="AS139" s="53"/>
      <c r="AT139" s="87">
        <v>13758</v>
      </c>
      <c r="AU139" s="53">
        <f t="shared" si="182"/>
        <v>13518</v>
      </c>
      <c r="AV139" s="53">
        <v>0</v>
      </c>
      <c r="AW139" s="53">
        <v>240</v>
      </c>
      <c r="AX139" s="53">
        <v>0</v>
      </c>
      <c r="AY139" s="95">
        <v>0</v>
      </c>
      <c r="AZ139" s="96">
        <v>4.93</v>
      </c>
      <c r="BA139" s="53">
        <v>4478</v>
      </c>
      <c r="BB139" s="52">
        <v>62</v>
      </c>
      <c r="BC139" s="53">
        <v>12462</v>
      </c>
      <c r="BD139" s="97">
        <f t="shared" si="185"/>
        <v>9377.6080000000002</v>
      </c>
      <c r="BE139" s="102">
        <f t="shared" si="186"/>
        <v>0.75249622853474563</v>
      </c>
      <c r="BF139" s="53">
        <v>5538</v>
      </c>
      <c r="BG139" s="97">
        <f t="shared" si="187"/>
        <v>5909.0459999999994</v>
      </c>
      <c r="BH139" s="102">
        <f t="shared" si="188"/>
        <v>0.47416514203177657</v>
      </c>
      <c r="BI139" s="53">
        <v>416</v>
      </c>
      <c r="BJ139" s="97">
        <f t="shared" si="189"/>
        <v>818.27200000000005</v>
      </c>
      <c r="BK139" s="102">
        <f t="shared" si="190"/>
        <v>6.5661370566522229E-2</v>
      </c>
      <c r="BL139" s="103">
        <v>558</v>
      </c>
      <c r="BM139" s="97">
        <f t="shared" si="191"/>
        <v>806.31000000000006</v>
      </c>
      <c r="BN139" s="102">
        <f t="shared" si="192"/>
        <v>6.4701492537313443E-2</v>
      </c>
      <c r="BO139" s="53">
        <v>782</v>
      </c>
      <c r="BP139" s="97">
        <f t="shared" si="193"/>
        <v>1609.3559999999998</v>
      </c>
      <c r="BQ139" s="102">
        <f t="shared" si="194"/>
        <v>0.12914106884930185</v>
      </c>
      <c r="BR139" s="53">
        <v>141</v>
      </c>
      <c r="BS139" s="105">
        <f t="shared" si="195"/>
        <v>234.624</v>
      </c>
      <c r="BT139" s="102">
        <f t="shared" si="196"/>
        <v>1.1314395763119885E-2</v>
      </c>
      <c r="BU139" s="52">
        <v>7.58</v>
      </c>
      <c r="BV139" s="48">
        <v>7.95</v>
      </c>
      <c r="BW139" s="61">
        <v>142</v>
      </c>
      <c r="BX139" s="117">
        <f t="shared" si="216"/>
        <v>168461.31599999999</v>
      </c>
      <c r="BY139" s="118">
        <f t="shared" si="217"/>
        <v>1.12307544</v>
      </c>
      <c r="BZ139" s="120">
        <v>52.7</v>
      </c>
      <c r="CA139" s="51"/>
      <c r="CB139" s="52">
        <v>6.38</v>
      </c>
      <c r="CC139" s="129">
        <v>8066</v>
      </c>
      <c r="CD139" s="77">
        <f t="shared" si="218"/>
        <v>8241.4572236019521</v>
      </c>
      <c r="CE139" s="77">
        <f t="shared" si="197"/>
        <v>23354</v>
      </c>
      <c r="CF139" s="77">
        <f t="shared" si="219"/>
        <v>13518</v>
      </c>
      <c r="CG139" s="77">
        <f t="shared" si="220"/>
        <v>563.25</v>
      </c>
      <c r="CH139" s="77">
        <f t="shared" si="198"/>
        <v>9836</v>
      </c>
      <c r="CI139" s="130">
        <f t="shared" si="221"/>
        <v>409.83333333333331</v>
      </c>
      <c r="CJ139" s="64">
        <v>3896</v>
      </c>
      <c r="CK139" s="56"/>
      <c r="CL139" s="52">
        <v>7.51</v>
      </c>
      <c r="CM139" s="53">
        <v>2311</v>
      </c>
      <c r="CN139" s="134"/>
      <c r="CO139" s="135">
        <v>4320</v>
      </c>
      <c r="CP139" s="53">
        <v>5880</v>
      </c>
      <c r="CQ139" s="52">
        <v>18.7</v>
      </c>
      <c r="CR139" s="52"/>
      <c r="CS139" s="53">
        <v>5112</v>
      </c>
      <c r="CT139" s="141">
        <f t="shared" si="176"/>
        <v>0.22125022409926881</v>
      </c>
      <c r="CU139" s="142">
        <f t="shared" si="222"/>
        <v>1.290041067761807</v>
      </c>
      <c r="CV139" s="142">
        <f t="shared" si="223"/>
        <v>6.3885231482596909</v>
      </c>
      <c r="CW139" s="118">
        <f t="shared" si="224"/>
        <v>1.0647538580432818</v>
      </c>
      <c r="CX139" s="143">
        <f t="shared" si="177"/>
        <v>32108.717343153206</v>
      </c>
      <c r="CY139" s="144">
        <f t="shared" si="178"/>
        <v>0.71958842504433085</v>
      </c>
      <c r="CZ139" s="145">
        <f t="shared" si="179"/>
        <v>28103.33506619851</v>
      </c>
      <c r="DA139" s="146">
        <f t="shared" si="180"/>
        <v>0.81455625100304929</v>
      </c>
      <c r="DB139" s="64">
        <v>3896</v>
      </c>
      <c r="DC139" s="152"/>
      <c r="DD139" s="48">
        <v>7.89</v>
      </c>
      <c r="DE139" s="53">
        <v>2332</v>
      </c>
      <c r="DF139" s="153"/>
      <c r="DG139" s="53">
        <v>4314</v>
      </c>
      <c r="DH139" s="53">
        <v>6229</v>
      </c>
      <c r="DI139" s="52">
        <v>19.600000000000001</v>
      </c>
      <c r="DJ139" s="52"/>
      <c r="DK139" s="53">
        <v>6123</v>
      </c>
      <c r="DL139" s="141">
        <f t="shared" si="225"/>
        <v>0.2659486057998724</v>
      </c>
      <c r="DM139" s="142">
        <f t="shared" si="226"/>
        <v>1.290041067761807</v>
      </c>
      <c r="DN139" s="142">
        <f t="shared" si="227"/>
        <v>6.3885231482596909</v>
      </c>
      <c r="DO139" s="118">
        <f t="shared" si="199"/>
        <v>1.0647538580432818</v>
      </c>
      <c r="DP139" s="143">
        <f t="shared" si="228"/>
        <v>32108.717343153206</v>
      </c>
      <c r="DQ139" s="144">
        <f t="shared" si="229"/>
        <v>0.71704033197896133</v>
      </c>
      <c r="DR139" s="145">
        <f t="shared" si="230"/>
        <v>28103.33506619851</v>
      </c>
      <c r="DS139" s="146">
        <f t="shared" si="231"/>
        <v>0.81287112822981866</v>
      </c>
      <c r="DT139" s="53">
        <v>3898</v>
      </c>
      <c r="DU139" s="74"/>
      <c r="DV139" s="157">
        <v>7.52</v>
      </c>
      <c r="DW139" s="153">
        <v>2287</v>
      </c>
      <c r="DX139" s="53"/>
      <c r="DY139" s="153">
        <v>4300</v>
      </c>
      <c r="DZ139" s="153">
        <v>6114</v>
      </c>
      <c r="EA139" s="152">
        <v>18.8</v>
      </c>
      <c r="EB139" s="128"/>
      <c r="EC139" s="53">
        <v>7089</v>
      </c>
      <c r="ED139" s="141">
        <f t="shared" ref="ED139:ED202" si="260">EC139/(EH139*EI139)</f>
        <v>0.30542245373028792</v>
      </c>
      <c r="EE139" s="142">
        <f t="shared" si="232"/>
        <v>1.2893791688045151</v>
      </c>
      <c r="EF139" s="142">
        <f t="shared" si="181"/>
        <v>6.3918026775965799</v>
      </c>
      <c r="EG139" s="118">
        <f t="shared" si="200"/>
        <v>1.0653004462660967</v>
      </c>
      <c r="EH139" s="143">
        <f t="shared" ref="EH139:EH202" si="261">DT139*CD139/1000</f>
        <v>32125.200257600409</v>
      </c>
      <c r="EI139" s="144">
        <f t="shared" ref="EI139:EI202" si="262">1-DW139/CD139</f>
        <v>0.72250053140475323</v>
      </c>
      <c r="EJ139" s="145">
        <f t="shared" ref="EJ139:EJ202" si="263">DT139*(CF139/CE139)*BC139/1000</f>
        <v>28117.761829579518</v>
      </c>
      <c r="EK139" s="146">
        <f t="shared" ref="EK139:EK202" si="264">1-DW139/BC139</f>
        <v>0.81648210560102719</v>
      </c>
      <c r="EL139" s="64">
        <v>3898</v>
      </c>
      <c r="EM139" s="56"/>
      <c r="EN139" s="52">
        <v>7.43</v>
      </c>
      <c r="EO139" s="53">
        <v>2328</v>
      </c>
      <c r="EP139" s="134"/>
      <c r="EQ139" s="135">
        <v>4290</v>
      </c>
      <c r="ER139" s="53">
        <v>6090</v>
      </c>
      <c r="ES139" s="52">
        <v>18.899999999999999</v>
      </c>
      <c r="ET139" s="52"/>
      <c r="EU139" s="53">
        <v>7237</v>
      </c>
      <c r="EV139" s="141">
        <f t="shared" si="233"/>
        <v>0.31396069244726038</v>
      </c>
      <c r="EW139" s="142">
        <f t="shared" si="234"/>
        <v>1.2893791688045151</v>
      </c>
      <c r="EX139" s="142">
        <f t="shared" si="235"/>
        <v>6.3918026775965799</v>
      </c>
      <c r="EY139" s="118">
        <f t="shared" si="201"/>
        <v>1.0653004462660967</v>
      </c>
      <c r="EZ139" s="143">
        <f t="shared" si="236"/>
        <v>32125.200257600409</v>
      </c>
      <c r="FA139" s="144">
        <f t="shared" si="237"/>
        <v>0.71752568303903164</v>
      </c>
      <c r="FB139" s="145">
        <f t="shared" si="238"/>
        <v>28117.761829579518</v>
      </c>
      <c r="FC139" s="146">
        <f t="shared" si="239"/>
        <v>0.81319210399614827</v>
      </c>
      <c r="FD139" s="64">
        <v>3887</v>
      </c>
      <c r="FE139" s="56"/>
      <c r="FF139" s="52">
        <v>8.02</v>
      </c>
      <c r="FG139" s="53">
        <v>2241</v>
      </c>
      <c r="FH139" s="134"/>
      <c r="FI139" s="135">
        <v>4392</v>
      </c>
      <c r="FJ139" s="53">
        <v>5720</v>
      </c>
      <c r="FK139" s="52">
        <v>20.8</v>
      </c>
      <c r="FL139" s="52"/>
      <c r="FM139" s="53">
        <v>6669</v>
      </c>
      <c r="FN139" s="141">
        <f t="shared" si="240"/>
        <v>0.28593138816099078</v>
      </c>
      <c r="FO139" s="142">
        <f t="shared" si="241"/>
        <v>1.2930280421919218</v>
      </c>
      <c r="FP139" s="142">
        <f t="shared" si="242"/>
        <v>6.3737652662436899</v>
      </c>
      <c r="FQ139" s="118">
        <f t="shared" si="202"/>
        <v>1.0622942110406151</v>
      </c>
      <c r="FR139" s="143">
        <f t="shared" si="243"/>
        <v>32034.544228140785</v>
      </c>
      <c r="FS139" s="144">
        <f t="shared" si="244"/>
        <v>0.72808206859556268</v>
      </c>
      <c r="FT139" s="145">
        <f t="shared" si="245"/>
        <v>28038.414630983985</v>
      </c>
      <c r="FU139" s="146">
        <f t="shared" si="246"/>
        <v>0.82017332691381806</v>
      </c>
      <c r="FV139" s="64">
        <v>3879</v>
      </c>
      <c r="FW139" s="73"/>
      <c r="FX139" s="52">
        <v>7.56</v>
      </c>
      <c r="FY139" s="53">
        <v>2198</v>
      </c>
      <c r="FZ139" s="134"/>
      <c r="GA139" s="135">
        <v>4331</v>
      </c>
      <c r="GB139" s="53">
        <v>6088</v>
      </c>
      <c r="GC139" s="52">
        <v>21</v>
      </c>
      <c r="GD139" s="52"/>
      <c r="GE139" s="53">
        <v>5870</v>
      </c>
      <c r="GF139" s="141">
        <f t="shared" si="247"/>
        <v>0.25039916089338088</v>
      </c>
      <c r="GG139" s="142">
        <f t="shared" si="248"/>
        <v>1.2956947666924465</v>
      </c>
      <c r="GH139" s="142">
        <f t="shared" si="249"/>
        <v>6.3606471488961347</v>
      </c>
      <c r="GI139" s="118">
        <f t="shared" si="203"/>
        <v>1.0601078581493557</v>
      </c>
      <c r="GJ139" s="143">
        <f t="shared" si="250"/>
        <v>31968.612570351972</v>
      </c>
      <c r="GK139" s="144">
        <f t="shared" si="251"/>
        <v>0.73329959249131949</v>
      </c>
      <c r="GL139" s="145">
        <f t="shared" si="252"/>
        <v>27980.707577459965</v>
      </c>
      <c r="GM139" s="146">
        <f t="shared" si="253"/>
        <v>0.82362381640186166</v>
      </c>
      <c r="GN139" s="166">
        <v>2441</v>
      </c>
      <c r="GO139" s="97">
        <f t="shared" si="204"/>
        <v>2282.915432045902</v>
      </c>
      <c r="GP139" s="53"/>
      <c r="GQ139" s="53"/>
      <c r="GR139" s="102">
        <f t="shared" si="205"/>
        <v>1</v>
      </c>
      <c r="GS139" s="53"/>
      <c r="GT139" s="102">
        <f t="shared" si="206"/>
        <v>1</v>
      </c>
      <c r="GU139" s="53"/>
      <c r="GV139" s="102"/>
      <c r="GW139" s="170"/>
      <c r="GX139" s="102"/>
      <c r="GY139" s="170"/>
      <c r="GZ139" s="102"/>
      <c r="HA139" s="102"/>
      <c r="HB139" s="102"/>
      <c r="HC139" s="102"/>
      <c r="HD139" s="102"/>
      <c r="HE139" s="177"/>
      <c r="HF139" s="178"/>
      <c r="HG139" s="102"/>
      <c r="HH139" s="177"/>
      <c r="HI139" s="64">
        <v>4520</v>
      </c>
      <c r="HJ139" s="53">
        <v>5374</v>
      </c>
      <c r="HK139" s="53">
        <v>4838</v>
      </c>
      <c r="HL139" s="77">
        <f t="shared" si="257"/>
        <v>480</v>
      </c>
      <c r="HM139" s="77">
        <f t="shared" si="254"/>
        <v>12341.52</v>
      </c>
      <c r="HN139" s="52"/>
      <c r="HO139" s="183"/>
      <c r="HP139" s="53">
        <v>562</v>
      </c>
      <c r="HQ139" s="186"/>
      <c r="HR139" s="186"/>
      <c r="HS139" s="186"/>
      <c r="HT139" s="53">
        <v>4232</v>
      </c>
      <c r="HU139" s="153">
        <v>4074</v>
      </c>
      <c r="HV139" s="186"/>
      <c r="HW139" s="186"/>
      <c r="HX139" s="186"/>
      <c r="HY139" s="186"/>
      <c r="HZ139" s="189">
        <v>93</v>
      </c>
      <c r="IA139" s="128"/>
      <c r="IB139" s="190">
        <v>350</v>
      </c>
      <c r="IC139" s="191"/>
      <c r="ID139" s="191">
        <v>115</v>
      </c>
      <c r="IE139" s="192">
        <v>2.64</v>
      </c>
      <c r="IF139" s="192">
        <v>1.61</v>
      </c>
      <c r="IG139" s="192">
        <v>0.69</v>
      </c>
      <c r="IH139" s="97">
        <f t="shared" si="255"/>
        <v>33267.198000000004</v>
      </c>
      <c r="II139" s="97">
        <f t="shared" si="258"/>
        <v>2993.2461019806155</v>
      </c>
      <c r="IJ139" s="202">
        <f t="shared" si="259"/>
        <v>1.4287755393627661</v>
      </c>
      <c r="IK139" s="202">
        <f t="shared" ref="IK139:IK202" si="265">II139/IJ139/1000</f>
        <v>2.0949729467762328</v>
      </c>
      <c r="IL139" s="202">
        <f t="shared" si="207"/>
        <v>0.48944231330498211</v>
      </c>
      <c r="IM139" s="203"/>
      <c r="IN139" s="204">
        <f t="shared" si="208"/>
        <v>0.85661614092585003</v>
      </c>
      <c r="IO139" s="186"/>
      <c r="IP139" s="186"/>
      <c r="IQ139" s="153">
        <v>644</v>
      </c>
      <c r="IR139" s="153"/>
      <c r="IS139" s="128"/>
      <c r="IT139" s="128"/>
      <c r="IU139" s="128"/>
      <c r="IV139" s="128"/>
      <c r="IW139" s="189">
        <v>0.15</v>
      </c>
      <c r="IX139" s="189"/>
      <c r="IY139" s="48">
        <v>8.15</v>
      </c>
      <c r="IZ139" s="52">
        <v>149</v>
      </c>
      <c r="JA139" s="128">
        <v>1.71</v>
      </c>
      <c r="JB139" s="128">
        <v>0.24</v>
      </c>
      <c r="JC139" s="128">
        <v>156</v>
      </c>
      <c r="JD139" s="97">
        <f t="shared" si="209"/>
        <v>4815.3</v>
      </c>
      <c r="JE139" s="210">
        <f t="shared" si="184"/>
        <v>0.8285249297233318</v>
      </c>
      <c r="JF139" s="210">
        <f t="shared" si="210"/>
        <v>0.42243750000000002</v>
      </c>
      <c r="JG139" s="210">
        <f t="shared" si="211"/>
        <v>0.31765306713202274</v>
      </c>
      <c r="JH139" s="203"/>
      <c r="JI139" s="203">
        <f t="shared" si="212"/>
        <v>0.57428571428571429</v>
      </c>
      <c r="JJ139" s="212">
        <f t="shared" si="256"/>
        <v>2.469151880188833</v>
      </c>
      <c r="JK139" s="203">
        <f t="shared" si="213"/>
        <v>0.98804365270422079</v>
      </c>
      <c r="JL139" s="53">
        <v>15135</v>
      </c>
      <c r="JM139" s="213">
        <v>8.69</v>
      </c>
      <c r="JN139" s="214">
        <v>177</v>
      </c>
      <c r="JO139" s="213">
        <v>12</v>
      </c>
      <c r="JP139" s="213">
        <v>1.47</v>
      </c>
      <c r="JQ139" s="213">
        <v>0.77</v>
      </c>
      <c r="JR139" s="214">
        <v>148</v>
      </c>
      <c r="JS139" s="213">
        <v>0.41</v>
      </c>
      <c r="JT139" s="222"/>
    </row>
    <row r="140" spans="1:280" s="25" customFormat="1" ht="15" customHeight="1">
      <c r="A140" s="50">
        <v>43557</v>
      </c>
      <c r="B140" s="51">
        <v>240</v>
      </c>
      <c r="C140" s="52">
        <v>240</v>
      </c>
      <c r="D140" s="53">
        <v>38581</v>
      </c>
      <c r="E140" s="48">
        <v>5</v>
      </c>
      <c r="F140" s="53">
        <v>660</v>
      </c>
      <c r="G140" s="52">
        <v>16.399999999999999</v>
      </c>
      <c r="H140" s="52">
        <v>19.8</v>
      </c>
      <c r="I140" s="61">
        <v>25.2</v>
      </c>
      <c r="J140" s="64"/>
      <c r="K140" s="53">
        <v>2197</v>
      </c>
      <c r="L140" s="48">
        <v>5.28</v>
      </c>
      <c r="M140" s="53">
        <v>11441</v>
      </c>
      <c r="N140" s="53">
        <v>3727</v>
      </c>
      <c r="O140" s="65">
        <v>4.3499999999999996</v>
      </c>
      <c r="P140" s="65">
        <v>4.49</v>
      </c>
      <c r="Q140" s="74">
        <v>56</v>
      </c>
      <c r="R140" s="70">
        <v>17.3</v>
      </c>
      <c r="S140" s="64">
        <v>5393</v>
      </c>
      <c r="T140" s="53">
        <v>7213</v>
      </c>
      <c r="U140" s="52">
        <v>3.24</v>
      </c>
      <c r="V140" s="52"/>
      <c r="W140" s="52">
        <v>9.74</v>
      </c>
      <c r="X140" s="52">
        <v>8.27</v>
      </c>
      <c r="Y140" s="53">
        <v>2648</v>
      </c>
      <c r="Z140" s="53">
        <v>9811</v>
      </c>
      <c r="AA140" s="52">
        <v>2.63</v>
      </c>
      <c r="AB140" s="52"/>
      <c r="AC140" s="77">
        <f t="shared" si="214"/>
        <v>8041</v>
      </c>
      <c r="AD140" s="52"/>
      <c r="AE140" s="52"/>
      <c r="AF140" s="52"/>
      <c r="AG140" s="52"/>
      <c r="AH140" s="61"/>
      <c r="AI140" s="79"/>
      <c r="AJ140" s="52"/>
      <c r="AK140" s="52"/>
      <c r="AL140" s="48">
        <v>9.0399999999999991</v>
      </c>
      <c r="AM140" s="53">
        <v>122793</v>
      </c>
      <c r="AN140" s="52">
        <v>2.29</v>
      </c>
      <c r="AO140" s="52">
        <v>0.38</v>
      </c>
      <c r="AP140" s="53">
        <v>1702</v>
      </c>
      <c r="AQ140" s="83"/>
      <c r="AR140" s="86">
        <f t="shared" si="215"/>
        <v>13912</v>
      </c>
      <c r="AS140" s="53"/>
      <c r="AT140" s="87">
        <v>13912</v>
      </c>
      <c r="AU140" s="53">
        <f t="shared" si="182"/>
        <v>13672</v>
      </c>
      <c r="AV140" s="53">
        <v>0</v>
      </c>
      <c r="AW140" s="53">
        <v>240</v>
      </c>
      <c r="AX140" s="53">
        <v>0</v>
      </c>
      <c r="AY140" s="95">
        <v>0</v>
      </c>
      <c r="AZ140" s="96">
        <v>4.93</v>
      </c>
      <c r="BA140" s="53">
        <v>4478</v>
      </c>
      <c r="BB140" s="52">
        <v>62</v>
      </c>
      <c r="BC140" s="53">
        <v>11822</v>
      </c>
      <c r="BD140" s="97">
        <f t="shared" si="185"/>
        <v>8312.9299999999985</v>
      </c>
      <c r="BE140" s="102">
        <f t="shared" si="186"/>
        <v>0.70317458974792746</v>
      </c>
      <c r="BF140" s="53">
        <v>4941</v>
      </c>
      <c r="BG140" s="97">
        <f t="shared" si="187"/>
        <v>5272.0469999999996</v>
      </c>
      <c r="BH140" s="102">
        <f t="shared" si="188"/>
        <v>0.44595220774826588</v>
      </c>
      <c r="BI140" s="53">
        <v>302</v>
      </c>
      <c r="BJ140" s="97">
        <f t="shared" si="189"/>
        <v>594.03399999999999</v>
      </c>
      <c r="BK140" s="102">
        <f t="shared" si="190"/>
        <v>5.0248181356792418E-2</v>
      </c>
      <c r="BL140" s="103">
        <v>719</v>
      </c>
      <c r="BM140" s="97">
        <f t="shared" si="191"/>
        <v>1038.9550000000002</v>
      </c>
      <c r="BN140" s="102">
        <f t="shared" si="192"/>
        <v>8.7883183894434114E-2</v>
      </c>
      <c r="BO140" s="53">
        <v>655</v>
      </c>
      <c r="BP140" s="97">
        <f t="shared" si="193"/>
        <v>1347.9899999999998</v>
      </c>
      <c r="BQ140" s="102">
        <f t="shared" si="194"/>
        <v>0.11402385383183893</v>
      </c>
      <c r="BR140" s="53">
        <v>36</v>
      </c>
      <c r="BS140" s="105">
        <f t="shared" si="195"/>
        <v>59.903999999999996</v>
      </c>
      <c r="BT140" s="102">
        <f t="shared" si="196"/>
        <v>3.0451700219928947E-3</v>
      </c>
      <c r="BU140" s="52">
        <v>6.49</v>
      </c>
      <c r="BV140" s="48">
        <v>6.97</v>
      </c>
      <c r="BW140" s="61">
        <v>133</v>
      </c>
      <c r="BX140" s="117">
        <f t="shared" si="216"/>
        <v>161630.38399999999</v>
      </c>
      <c r="BY140" s="118">
        <f t="shared" si="217"/>
        <v>1.0775358933333332</v>
      </c>
      <c r="BZ140" s="120">
        <v>55.9</v>
      </c>
      <c r="CA140" s="51"/>
      <c r="CB140" s="52">
        <v>6.4</v>
      </c>
      <c r="CC140" s="129">
        <v>8044</v>
      </c>
      <c r="CD140" s="77">
        <f t="shared" si="218"/>
        <v>7982.7936440497942</v>
      </c>
      <c r="CE140" s="77">
        <f t="shared" si="197"/>
        <v>23537</v>
      </c>
      <c r="CF140" s="77">
        <f t="shared" si="219"/>
        <v>13672</v>
      </c>
      <c r="CG140" s="77">
        <f t="shared" si="220"/>
        <v>569.66666666666663</v>
      </c>
      <c r="CH140" s="77">
        <f t="shared" si="198"/>
        <v>9865</v>
      </c>
      <c r="CI140" s="130">
        <f t="shared" si="221"/>
        <v>411.04166666666669</v>
      </c>
      <c r="CJ140" s="64">
        <v>3938</v>
      </c>
      <c r="CK140" s="56"/>
      <c r="CL140" s="52">
        <v>7.47</v>
      </c>
      <c r="CM140" s="53">
        <v>2750</v>
      </c>
      <c r="CN140" s="134"/>
      <c r="CO140" s="135">
        <v>3805</v>
      </c>
      <c r="CP140" s="53">
        <v>6352</v>
      </c>
      <c r="CQ140" s="52">
        <v>18.600000000000001</v>
      </c>
      <c r="CR140" s="52">
        <v>31</v>
      </c>
      <c r="CS140" s="53">
        <v>5229</v>
      </c>
      <c r="CT140" s="141">
        <f t="shared" ref="CT140:CT203" si="266">CS140/(CX140*CY140)</f>
        <v>0.25375191089380722</v>
      </c>
      <c r="CU140" s="142">
        <f t="shared" si="222"/>
        <v>1.2762823768410361</v>
      </c>
      <c r="CV140" s="142">
        <f t="shared" si="223"/>
        <v>6.2547237107576787</v>
      </c>
      <c r="CW140" s="118">
        <f t="shared" si="224"/>
        <v>1.0424539517929465</v>
      </c>
      <c r="CX140" s="143">
        <f t="shared" ref="CX140:CX203" si="267">CJ140*CD140/1000</f>
        <v>31436.241370268093</v>
      </c>
      <c r="CY140" s="144">
        <f t="shared" ref="CY140:CY203" si="268">1-CM140/CD140</f>
        <v>0.65550907080633458</v>
      </c>
      <c r="CZ140" s="145">
        <f t="shared" ref="CZ140:CZ203" si="269">CJ140*(CF140/CE140)*BC140/1000</f>
        <v>27042.547996431153</v>
      </c>
      <c r="DA140" s="146">
        <f t="shared" ref="DA140:DA203" si="270">1-CM140/BC140</f>
        <v>0.76738284554220948</v>
      </c>
      <c r="DB140" s="64">
        <v>3936</v>
      </c>
      <c r="DC140" s="152"/>
      <c r="DD140" s="48">
        <v>7.46</v>
      </c>
      <c r="DE140" s="53">
        <v>2462</v>
      </c>
      <c r="DF140" s="153"/>
      <c r="DG140" s="53">
        <v>3771</v>
      </c>
      <c r="DH140" s="53">
        <v>5696</v>
      </c>
      <c r="DI140" s="52">
        <v>18.600000000000001</v>
      </c>
      <c r="DJ140" s="52">
        <v>32.5</v>
      </c>
      <c r="DK140" s="53">
        <v>6200</v>
      </c>
      <c r="DL140" s="141">
        <f t="shared" si="225"/>
        <v>0.28532188551011034</v>
      </c>
      <c r="DM140" s="142">
        <f t="shared" si="226"/>
        <v>1.276930894308943</v>
      </c>
      <c r="DN140" s="142">
        <f t="shared" si="227"/>
        <v>6.2515471116155972</v>
      </c>
      <c r="DO140" s="118">
        <f t="shared" si="199"/>
        <v>1.0419245186025996</v>
      </c>
      <c r="DP140" s="143">
        <f t="shared" si="228"/>
        <v>31420.275782979992</v>
      </c>
      <c r="DQ140" s="144">
        <f t="shared" si="229"/>
        <v>0.69158666630007115</v>
      </c>
      <c r="DR140" s="145">
        <f t="shared" si="230"/>
        <v>27028.813843055617</v>
      </c>
      <c r="DS140" s="146">
        <f t="shared" si="231"/>
        <v>0.79174420571815263</v>
      </c>
      <c r="DT140" s="53">
        <v>3929</v>
      </c>
      <c r="DU140" s="74"/>
      <c r="DV140" s="157">
        <v>7.45</v>
      </c>
      <c r="DW140" s="153">
        <v>2643</v>
      </c>
      <c r="DX140" s="53"/>
      <c r="DY140" s="153">
        <v>3623</v>
      </c>
      <c r="DZ140" s="153">
        <v>4530</v>
      </c>
      <c r="EA140" s="152">
        <v>18.5</v>
      </c>
      <c r="EB140" s="128">
        <v>31.1</v>
      </c>
      <c r="EC140" s="53">
        <v>7169</v>
      </c>
      <c r="ED140" s="141">
        <f t="shared" si="260"/>
        <v>0.34170558525729228</v>
      </c>
      <c r="EE140" s="142">
        <f t="shared" si="232"/>
        <v>1.2792059048103843</v>
      </c>
      <c r="EF140" s="142">
        <f t="shared" si="181"/>
        <v>6.2404290146183135</v>
      </c>
      <c r="EG140" s="118">
        <f t="shared" si="200"/>
        <v>1.0400715024363856</v>
      </c>
      <c r="EH140" s="143">
        <f t="shared" si="261"/>
        <v>31364.396227471643</v>
      </c>
      <c r="EI140" s="144">
        <f t="shared" si="262"/>
        <v>0.66891289968768808</v>
      </c>
      <c r="EJ140" s="145">
        <f t="shared" si="263"/>
        <v>26980.744306241235</v>
      </c>
      <c r="EK140" s="146">
        <f t="shared" si="264"/>
        <v>0.77643376755202165</v>
      </c>
      <c r="EL140" s="64">
        <v>3910</v>
      </c>
      <c r="EM140" s="56"/>
      <c r="EN140" s="52">
        <v>7.49</v>
      </c>
      <c r="EO140" s="53">
        <v>2806</v>
      </c>
      <c r="EP140" s="134"/>
      <c r="EQ140" s="135">
        <v>2806</v>
      </c>
      <c r="ER140" s="53">
        <v>6352</v>
      </c>
      <c r="ES140" s="52">
        <v>18.600000000000001</v>
      </c>
      <c r="ET140" s="52">
        <v>30.3</v>
      </c>
      <c r="EU140" s="53">
        <v>7342</v>
      </c>
      <c r="EV140" s="141">
        <f t="shared" si="233"/>
        <v>0.36272439848401056</v>
      </c>
      <c r="EW140" s="142">
        <f t="shared" si="234"/>
        <v>1.2854219948849104</v>
      </c>
      <c r="EX140" s="142">
        <f t="shared" si="235"/>
        <v>6.2102513227685421</v>
      </c>
      <c r="EY140" s="118">
        <f t="shared" si="201"/>
        <v>1.0350418871280904</v>
      </c>
      <c r="EZ140" s="143">
        <f t="shared" si="236"/>
        <v>31212.723148234694</v>
      </c>
      <c r="FA140" s="144">
        <f t="shared" si="237"/>
        <v>0.64849398279366355</v>
      </c>
      <c r="FB140" s="145">
        <f t="shared" si="238"/>
        <v>26850.269849173641</v>
      </c>
      <c r="FC140" s="146">
        <f t="shared" si="239"/>
        <v>0.76264591439688711</v>
      </c>
      <c r="FD140" s="64">
        <v>3908</v>
      </c>
      <c r="FE140" s="56"/>
      <c r="FF140" s="52">
        <v>7.54</v>
      </c>
      <c r="FG140" s="53">
        <v>2353</v>
      </c>
      <c r="FH140" s="134"/>
      <c r="FI140" s="135">
        <v>2353</v>
      </c>
      <c r="FJ140" s="53">
        <v>5750</v>
      </c>
      <c r="FK140" s="52">
        <v>22.8</v>
      </c>
      <c r="FL140" s="52">
        <v>36.9</v>
      </c>
      <c r="FM140" s="53">
        <v>6850</v>
      </c>
      <c r="FN140" s="141">
        <f t="shared" si="240"/>
        <v>0.31134617888694788</v>
      </c>
      <c r="FO140" s="142">
        <f t="shared" si="241"/>
        <v>1.2860798362333674</v>
      </c>
      <c r="FP140" s="142">
        <f t="shared" si="242"/>
        <v>6.2070747236264614</v>
      </c>
      <c r="FQ140" s="118">
        <f t="shared" si="202"/>
        <v>1.0345124539377435</v>
      </c>
      <c r="FR140" s="143">
        <f t="shared" si="243"/>
        <v>31196.757560946597</v>
      </c>
      <c r="FS140" s="144">
        <f t="shared" si="244"/>
        <v>0.70524103403902005</v>
      </c>
      <c r="FT140" s="145">
        <f t="shared" si="245"/>
        <v>26836.535695798106</v>
      </c>
      <c r="FU140" s="146">
        <f t="shared" si="246"/>
        <v>0.80096430384029771</v>
      </c>
      <c r="FV140" s="64">
        <v>3916</v>
      </c>
      <c r="FW140" s="73"/>
      <c r="FX140" s="52">
        <v>7.51</v>
      </c>
      <c r="FY140" s="53">
        <v>2375</v>
      </c>
      <c r="FZ140" s="134"/>
      <c r="GA140" s="135">
        <v>2375</v>
      </c>
      <c r="GB140" s="53">
        <v>5960</v>
      </c>
      <c r="GC140" s="52">
        <v>20.6</v>
      </c>
      <c r="GD140" s="52">
        <v>32.200000000000003</v>
      </c>
      <c r="GE140" s="53">
        <v>6004</v>
      </c>
      <c r="GF140" s="141">
        <f t="shared" si="247"/>
        <v>0.27340470018284774</v>
      </c>
      <c r="GG140" s="142">
        <f t="shared" si="248"/>
        <v>1.2834525025536261</v>
      </c>
      <c r="GH140" s="142">
        <f t="shared" si="249"/>
        <v>6.2197811201947859</v>
      </c>
      <c r="GI140" s="118">
        <f t="shared" si="203"/>
        <v>1.036630186699131</v>
      </c>
      <c r="GJ140" s="143">
        <f t="shared" si="250"/>
        <v>31260.619910098994</v>
      </c>
      <c r="GK140" s="144">
        <f t="shared" si="251"/>
        <v>0.7024851066054707</v>
      </c>
      <c r="GL140" s="145">
        <f t="shared" si="252"/>
        <v>26891.47230930025</v>
      </c>
      <c r="GM140" s="146">
        <f t="shared" si="253"/>
        <v>0.79910336660463543</v>
      </c>
      <c r="GN140" s="166">
        <v>2662</v>
      </c>
      <c r="GO140" s="97">
        <f t="shared" si="204"/>
        <v>2564.9727237965758</v>
      </c>
      <c r="GP140" s="53"/>
      <c r="GQ140" s="53"/>
      <c r="GR140" s="102">
        <f t="shared" si="205"/>
        <v>1</v>
      </c>
      <c r="GS140" s="53"/>
      <c r="GT140" s="102">
        <f t="shared" si="206"/>
        <v>1</v>
      </c>
      <c r="GU140" s="53"/>
      <c r="GV140" s="102"/>
      <c r="GW140" s="170"/>
      <c r="GX140" s="102"/>
      <c r="GY140" s="170"/>
      <c r="GZ140" s="102"/>
      <c r="HA140" s="102"/>
      <c r="HB140" s="102"/>
      <c r="HC140" s="102"/>
      <c r="HD140" s="102"/>
      <c r="HE140" s="177"/>
      <c r="HF140" s="178"/>
      <c r="HG140" s="102"/>
      <c r="HH140" s="177"/>
      <c r="HI140" s="64">
        <v>4834</v>
      </c>
      <c r="HJ140" s="53">
        <v>5426</v>
      </c>
      <c r="HK140" s="53">
        <v>5102</v>
      </c>
      <c r="HL140" s="77">
        <f t="shared" si="257"/>
        <v>480</v>
      </c>
      <c r="HM140" s="77">
        <f t="shared" si="254"/>
        <v>12096.72</v>
      </c>
      <c r="HN140" s="52"/>
      <c r="HO140" s="183"/>
      <c r="HP140" s="53">
        <v>670</v>
      </c>
      <c r="HQ140" s="186"/>
      <c r="HR140" s="186"/>
      <c r="HS140" s="186"/>
      <c r="HT140" s="53">
        <v>4028</v>
      </c>
      <c r="HU140" s="153">
        <v>4130</v>
      </c>
      <c r="HV140" s="186"/>
      <c r="HW140" s="186"/>
      <c r="HX140" s="186"/>
      <c r="HY140" s="186"/>
      <c r="HZ140" s="189"/>
      <c r="IA140" s="128">
        <v>98</v>
      </c>
      <c r="IB140" s="190">
        <v>136</v>
      </c>
      <c r="IC140" s="191"/>
      <c r="ID140" s="191"/>
      <c r="IE140" s="192"/>
      <c r="IF140" s="192"/>
      <c r="IG140" s="192"/>
      <c r="IH140" s="97">
        <f t="shared" si="255"/>
        <v>36716.464</v>
      </c>
      <c r="II140" s="97">
        <f t="shared" si="258"/>
        <v>3194.5458588104507</v>
      </c>
      <c r="IJ140" s="202">
        <f t="shared" si="259"/>
        <v>1.4132278123233466</v>
      </c>
      <c r="IK140" s="202">
        <f t="shared" si="265"/>
        <v>2.2604606496942745</v>
      </c>
      <c r="IL140" s="202">
        <f t="shared" si="207"/>
        <v>0.62173757330946955</v>
      </c>
      <c r="IM140" s="203"/>
      <c r="IN140" s="204">
        <f t="shared" si="208"/>
        <v>0.94891059353869267</v>
      </c>
      <c r="IO140" s="186"/>
      <c r="IP140" s="186"/>
      <c r="IQ140" s="153">
        <v>1238</v>
      </c>
      <c r="IR140" s="153"/>
      <c r="IS140" s="128"/>
      <c r="IT140" s="128"/>
      <c r="IU140" s="128"/>
      <c r="IV140" s="128"/>
      <c r="IW140" s="189"/>
      <c r="IX140" s="189">
        <v>0.5</v>
      </c>
      <c r="IY140" s="48"/>
      <c r="IZ140" s="52">
        <v>124</v>
      </c>
      <c r="JA140" s="128"/>
      <c r="JB140" s="128"/>
      <c r="JC140" s="128"/>
      <c r="JD140" s="97">
        <f t="shared" si="209"/>
        <v>1892.0319999999999</v>
      </c>
      <c r="JE140" s="210">
        <f t="shared" si="184"/>
        <v>0.81919251023990636</v>
      </c>
      <c r="JF140" s="210">
        <f t="shared" si="210"/>
        <v>0.16601714285714286</v>
      </c>
      <c r="JG140" s="210">
        <f t="shared" si="211"/>
        <v>9.8632063833870107E-3</v>
      </c>
      <c r="JH140" s="203"/>
      <c r="JI140" s="203">
        <f t="shared" si="212"/>
        <v>8.8235294117647078E-2</v>
      </c>
      <c r="JJ140" s="212">
        <f t="shared" si="256"/>
        <v>2.469151880188833</v>
      </c>
      <c r="JK140" s="203">
        <f t="shared" si="213"/>
        <v>0.98951108103535779</v>
      </c>
      <c r="JL140" s="53">
        <v>15697</v>
      </c>
      <c r="JM140" s="213">
        <v>8.4700000000000006</v>
      </c>
      <c r="JN140" s="214">
        <v>103</v>
      </c>
      <c r="JO140" s="213">
        <v>10</v>
      </c>
      <c r="JP140" s="213">
        <v>4.1100000000000003</v>
      </c>
      <c r="JQ140" s="213">
        <v>0.61</v>
      </c>
      <c r="JR140" s="214">
        <v>156</v>
      </c>
      <c r="JS140" s="213">
        <v>0.28000000000000003</v>
      </c>
      <c r="JT140" s="222"/>
    </row>
    <row r="141" spans="1:280" s="25" customFormat="1" ht="15" customHeight="1">
      <c r="A141" s="50">
        <v>43558</v>
      </c>
      <c r="B141" s="51">
        <v>240</v>
      </c>
      <c r="C141" s="52">
        <v>240</v>
      </c>
      <c r="D141" s="53">
        <v>43186</v>
      </c>
      <c r="E141" s="48">
        <v>4.76</v>
      </c>
      <c r="F141" s="53">
        <v>655</v>
      </c>
      <c r="G141" s="52">
        <v>18</v>
      </c>
      <c r="H141" s="52">
        <v>21.2</v>
      </c>
      <c r="I141" s="61">
        <v>23.5</v>
      </c>
      <c r="J141" s="64"/>
      <c r="K141" s="53">
        <v>1897</v>
      </c>
      <c r="L141" s="48">
        <v>5.54</v>
      </c>
      <c r="M141" s="53">
        <v>10461</v>
      </c>
      <c r="N141" s="53">
        <v>3916</v>
      </c>
      <c r="O141" s="65">
        <v>2.75</v>
      </c>
      <c r="P141" s="65">
        <v>2.17</v>
      </c>
      <c r="Q141" s="74">
        <v>58.9</v>
      </c>
      <c r="R141" s="70">
        <v>26.2</v>
      </c>
      <c r="S141" s="64">
        <v>5627</v>
      </c>
      <c r="T141" s="53">
        <v>9516</v>
      </c>
      <c r="U141" s="52">
        <v>2.61</v>
      </c>
      <c r="V141" s="52">
        <v>31.4</v>
      </c>
      <c r="W141" s="52">
        <v>10.8</v>
      </c>
      <c r="X141" s="52">
        <v>8.84</v>
      </c>
      <c r="Y141" s="53">
        <v>5632</v>
      </c>
      <c r="Z141" s="53">
        <v>10685</v>
      </c>
      <c r="AA141" s="52">
        <v>3.47</v>
      </c>
      <c r="AB141" s="52"/>
      <c r="AC141" s="77">
        <f t="shared" si="214"/>
        <v>11259</v>
      </c>
      <c r="AD141" s="52"/>
      <c r="AE141" s="52"/>
      <c r="AF141" s="52"/>
      <c r="AG141" s="52"/>
      <c r="AH141" s="61"/>
      <c r="AI141" s="79"/>
      <c r="AJ141" s="52"/>
      <c r="AK141" s="52"/>
      <c r="AL141" s="48">
        <v>9.19</v>
      </c>
      <c r="AM141" s="53">
        <v>122888</v>
      </c>
      <c r="AN141" s="52">
        <v>1.51</v>
      </c>
      <c r="AO141" s="52">
        <v>0.65</v>
      </c>
      <c r="AP141" s="53">
        <v>1737</v>
      </c>
      <c r="AQ141" s="83"/>
      <c r="AR141" s="86">
        <f t="shared" si="215"/>
        <v>13911</v>
      </c>
      <c r="AS141" s="53"/>
      <c r="AT141" s="87">
        <v>13911</v>
      </c>
      <c r="AU141" s="53">
        <f t="shared" si="182"/>
        <v>13671</v>
      </c>
      <c r="AV141" s="53">
        <v>0</v>
      </c>
      <c r="AW141" s="53">
        <v>240</v>
      </c>
      <c r="AX141" s="53">
        <v>0</v>
      </c>
      <c r="AY141" s="95">
        <v>0</v>
      </c>
      <c r="AZ141" s="96">
        <v>4.93</v>
      </c>
      <c r="BA141" s="53">
        <v>4478</v>
      </c>
      <c r="BB141" s="52">
        <v>62</v>
      </c>
      <c r="BC141" s="53">
        <v>12427</v>
      </c>
      <c r="BD141" s="97">
        <f t="shared" si="185"/>
        <v>8647.3883999999998</v>
      </c>
      <c r="BE141" s="102">
        <f t="shared" si="186"/>
        <v>0.69585486440814359</v>
      </c>
      <c r="BF141" s="53">
        <v>5498</v>
      </c>
      <c r="BG141" s="97">
        <f t="shared" si="187"/>
        <v>5866.366</v>
      </c>
      <c r="BH141" s="102">
        <f t="shared" si="188"/>
        <v>0.47206614629435906</v>
      </c>
      <c r="BI141" s="53">
        <v>217</v>
      </c>
      <c r="BJ141" s="97">
        <f t="shared" si="189"/>
        <v>426.839</v>
      </c>
      <c r="BK141" s="102">
        <f t="shared" si="190"/>
        <v>3.4347710630079666E-2</v>
      </c>
      <c r="BL141" s="103">
        <v>569</v>
      </c>
      <c r="BM141" s="97">
        <f t="shared" si="191"/>
        <v>822.20500000000004</v>
      </c>
      <c r="BN141" s="102">
        <f t="shared" si="192"/>
        <v>6.6162790697674417E-2</v>
      </c>
      <c r="BO141" s="53">
        <v>714</v>
      </c>
      <c r="BP141" s="97">
        <f t="shared" si="193"/>
        <v>1469.4119999999998</v>
      </c>
      <c r="BQ141" s="102">
        <f t="shared" si="194"/>
        <v>0.11824350205198357</v>
      </c>
      <c r="BR141" s="53">
        <v>37.6</v>
      </c>
      <c r="BS141" s="105">
        <f t="shared" si="195"/>
        <v>62.566400000000002</v>
      </c>
      <c r="BT141" s="102">
        <f t="shared" si="196"/>
        <v>3.0256699122877605E-3</v>
      </c>
      <c r="BU141" s="52">
        <v>6.29</v>
      </c>
      <c r="BV141" s="48">
        <v>6.88</v>
      </c>
      <c r="BW141" s="61">
        <v>135</v>
      </c>
      <c r="BX141" s="117">
        <f t="shared" si="216"/>
        <v>169889.51699999999</v>
      </c>
      <c r="BY141" s="118">
        <f t="shared" si="217"/>
        <v>1.1325967799999999</v>
      </c>
      <c r="BZ141" s="120">
        <v>54</v>
      </c>
      <c r="CA141" s="51"/>
      <c r="CB141" s="52">
        <v>6.1</v>
      </c>
      <c r="CC141" s="129">
        <v>8362</v>
      </c>
      <c r="CD141" s="77">
        <f t="shared" si="218"/>
        <v>8333.9985074626857</v>
      </c>
      <c r="CE141" s="77">
        <f t="shared" si="197"/>
        <v>23450</v>
      </c>
      <c r="CF141" s="77">
        <f t="shared" si="219"/>
        <v>13671</v>
      </c>
      <c r="CG141" s="77">
        <f t="shared" si="220"/>
        <v>569.625</v>
      </c>
      <c r="CH141" s="77">
        <f t="shared" si="198"/>
        <v>9779</v>
      </c>
      <c r="CI141" s="130">
        <f t="shared" si="221"/>
        <v>407.45833333333331</v>
      </c>
      <c r="CJ141" s="64">
        <v>3910</v>
      </c>
      <c r="CK141" s="56"/>
      <c r="CL141" s="52">
        <v>7.97</v>
      </c>
      <c r="CM141" s="53">
        <v>2597</v>
      </c>
      <c r="CN141" s="134"/>
      <c r="CO141" s="135">
        <v>3995</v>
      </c>
      <c r="CP141" s="53">
        <v>5908</v>
      </c>
      <c r="CQ141" s="52">
        <v>18.2</v>
      </c>
      <c r="CR141" s="52">
        <v>34.700000000000003</v>
      </c>
      <c r="CS141" s="53">
        <v>5658</v>
      </c>
      <c r="CT141" s="141">
        <f t="shared" si="266"/>
        <v>0.25223273487819076</v>
      </c>
      <c r="CU141" s="142">
        <f t="shared" si="222"/>
        <v>1.2854219948849104</v>
      </c>
      <c r="CV141" s="142">
        <f t="shared" si="223"/>
        <v>6.4834727744088942</v>
      </c>
      <c r="CW141" s="118">
        <f t="shared" si="224"/>
        <v>1.0805787957348156</v>
      </c>
      <c r="CX141" s="143">
        <f t="shared" si="267"/>
        <v>32585.934164179103</v>
      </c>
      <c r="CY141" s="144">
        <f t="shared" si="268"/>
        <v>0.68838487339846366</v>
      </c>
      <c r="CZ141" s="145">
        <f t="shared" si="269"/>
        <v>28326.994092537312</v>
      </c>
      <c r="DA141" s="146">
        <f t="shared" si="270"/>
        <v>0.7910195541965076</v>
      </c>
      <c r="DB141" s="64">
        <v>3900</v>
      </c>
      <c r="DC141" s="152"/>
      <c r="DD141" s="48">
        <v>7.66</v>
      </c>
      <c r="DE141" s="53">
        <v>2575</v>
      </c>
      <c r="DF141" s="153"/>
      <c r="DG141" s="53">
        <v>3965</v>
      </c>
      <c r="DH141" s="53">
        <v>5900</v>
      </c>
      <c r="DI141" s="52">
        <v>19.100000000000001</v>
      </c>
      <c r="DJ141" s="52">
        <v>29.6</v>
      </c>
      <c r="DK141" s="53">
        <v>6831</v>
      </c>
      <c r="DL141" s="141">
        <f t="shared" si="225"/>
        <v>0.30413941925297688</v>
      </c>
      <c r="DM141" s="142">
        <f t="shared" si="226"/>
        <v>1.2887179487179488</v>
      </c>
      <c r="DN141" s="142">
        <f t="shared" si="227"/>
        <v>6.466891002607337</v>
      </c>
      <c r="DO141" s="118">
        <f t="shared" si="199"/>
        <v>1.0778151671012228</v>
      </c>
      <c r="DP141" s="143">
        <f t="shared" si="228"/>
        <v>32502.594179104475</v>
      </c>
      <c r="DQ141" s="144">
        <f t="shared" si="229"/>
        <v>0.69102466268811846</v>
      </c>
      <c r="DR141" s="145">
        <f t="shared" si="230"/>
        <v>28254.546537313436</v>
      </c>
      <c r="DS141" s="146">
        <f t="shared" si="231"/>
        <v>0.79278989297497382</v>
      </c>
      <c r="DT141" s="53">
        <v>3905</v>
      </c>
      <c r="DU141" s="74"/>
      <c r="DV141" s="157">
        <v>7.39</v>
      </c>
      <c r="DW141" s="153">
        <v>2719</v>
      </c>
      <c r="DX141" s="53"/>
      <c r="DY141" s="153">
        <v>3894</v>
      </c>
      <c r="DZ141" s="153">
        <v>5780</v>
      </c>
      <c r="EA141" s="152">
        <v>19.8</v>
      </c>
      <c r="EB141" s="128">
        <v>29.4</v>
      </c>
      <c r="EC141" s="53">
        <v>7880</v>
      </c>
      <c r="ED141" s="141">
        <f t="shared" si="260"/>
        <v>0.35938134864214932</v>
      </c>
      <c r="EE141" s="142">
        <f t="shared" si="232"/>
        <v>1.2870678617157489</v>
      </c>
      <c r="EF141" s="142">
        <f t="shared" si="181"/>
        <v>6.475181888508116</v>
      </c>
      <c r="EG141" s="118">
        <f t="shared" si="200"/>
        <v>1.0791969814180193</v>
      </c>
      <c r="EH141" s="143">
        <f t="shared" si="261"/>
        <v>32544.264171641789</v>
      </c>
      <c r="EI141" s="144">
        <f t="shared" si="262"/>
        <v>0.6737460418831045</v>
      </c>
      <c r="EJ141" s="145">
        <f t="shared" si="263"/>
        <v>28290.770314925376</v>
      </c>
      <c r="EK141" s="146">
        <f t="shared" si="264"/>
        <v>0.78120222097046754</v>
      </c>
      <c r="EL141" s="64">
        <v>3905</v>
      </c>
      <c r="EM141" s="56"/>
      <c r="EN141" s="52">
        <v>7.76</v>
      </c>
      <c r="EO141" s="53">
        <v>2794</v>
      </c>
      <c r="EP141" s="134"/>
      <c r="EQ141" s="135">
        <v>2548</v>
      </c>
      <c r="ER141" s="53">
        <v>2902</v>
      </c>
      <c r="ES141" s="52">
        <v>17.899999999999999</v>
      </c>
      <c r="ET141" s="52">
        <v>29.9</v>
      </c>
      <c r="EU141" s="53">
        <v>7914</v>
      </c>
      <c r="EV141" s="141">
        <f t="shared" si="233"/>
        <v>0.36581824339432284</v>
      </c>
      <c r="EW141" s="142">
        <f t="shared" si="234"/>
        <v>1.2870678617157489</v>
      </c>
      <c r="EX141" s="142">
        <f t="shared" si="235"/>
        <v>6.475181888508116</v>
      </c>
      <c r="EY141" s="118">
        <f t="shared" si="201"/>
        <v>1.0791969814180193</v>
      </c>
      <c r="EZ141" s="143">
        <f t="shared" si="236"/>
        <v>32544.264171641789</v>
      </c>
      <c r="FA141" s="144">
        <f t="shared" si="237"/>
        <v>0.6647467602138265</v>
      </c>
      <c r="FB141" s="145">
        <f t="shared" si="238"/>
        <v>28290.770314925376</v>
      </c>
      <c r="FC141" s="146">
        <f t="shared" si="239"/>
        <v>0.77516697513478716</v>
      </c>
      <c r="FD141" s="64">
        <v>3915</v>
      </c>
      <c r="FE141" s="56"/>
      <c r="FF141" s="52">
        <v>7.81</v>
      </c>
      <c r="FG141" s="53">
        <v>2415</v>
      </c>
      <c r="FH141" s="134"/>
      <c r="FI141" s="135">
        <v>3964</v>
      </c>
      <c r="FJ141" s="53">
        <v>5860</v>
      </c>
      <c r="FK141" s="52">
        <v>21.3</v>
      </c>
      <c r="FL141" s="52">
        <v>35.700000000000003</v>
      </c>
      <c r="FM141" s="53">
        <v>7570</v>
      </c>
      <c r="FN141" s="141">
        <f t="shared" si="240"/>
        <v>0.32667498711768472</v>
      </c>
      <c r="FO141" s="142">
        <f t="shared" si="241"/>
        <v>1.283780332056194</v>
      </c>
      <c r="FP141" s="142">
        <f t="shared" si="242"/>
        <v>6.4917636603096724</v>
      </c>
      <c r="FQ141" s="118">
        <f t="shared" si="202"/>
        <v>1.0819606100516121</v>
      </c>
      <c r="FR141" s="143">
        <f t="shared" si="243"/>
        <v>32627.604156716414</v>
      </c>
      <c r="FS141" s="144">
        <f t="shared" si="244"/>
        <v>0.71022313024924522</v>
      </c>
      <c r="FT141" s="145">
        <f t="shared" si="245"/>
        <v>28363.217870149256</v>
      </c>
      <c r="FU141" s="146">
        <f t="shared" si="246"/>
        <v>0.80566508409109194</v>
      </c>
      <c r="FV141" s="64">
        <v>3915</v>
      </c>
      <c r="FW141" s="73"/>
      <c r="FX141" s="52">
        <v>7.41</v>
      </c>
      <c r="FY141" s="53">
        <v>2296</v>
      </c>
      <c r="FZ141" s="134"/>
      <c r="GA141" s="135">
        <v>3901</v>
      </c>
      <c r="GB141" s="53">
        <v>5658</v>
      </c>
      <c r="GC141" s="52">
        <v>19.5</v>
      </c>
      <c r="GD141" s="52">
        <v>32.6</v>
      </c>
      <c r="GE141" s="53">
        <v>6456</v>
      </c>
      <c r="GF141" s="141">
        <f t="shared" si="247"/>
        <v>0.27311072428317595</v>
      </c>
      <c r="GG141" s="142">
        <f t="shared" si="248"/>
        <v>1.283780332056194</v>
      </c>
      <c r="GH141" s="142">
        <f t="shared" si="249"/>
        <v>6.4917636603096724</v>
      </c>
      <c r="GI141" s="118">
        <f t="shared" si="203"/>
        <v>1.0819606100516121</v>
      </c>
      <c r="GJ141" s="143">
        <f t="shared" si="250"/>
        <v>32627.604156716414</v>
      </c>
      <c r="GK141" s="144">
        <f t="shared" si="251"/>
        <v>0.72450199049783315</v>
      </c>
      <c r="GL141" s="145">
        <f t="shared" si="252"/>
        <v>28363.217870149256</v>
      </c>
      <c r="GM141" s="146">
        <f t="shared" si="253"/>
        <v>0.81524100748370487</v>
      </c>
      <c r="GN141" s="166">
        <v>2612</v>
      </c>
      <c r="GO141" s="97">
        <f t="shared" si="204"/>
        <v>2565.825159914712</v>
      </c>
      <c r="GP141" s="53"/>
      <c r="GQ141" s="53"/>
      <c r="GR141" s="102">
        <f t="shared" si="205"/>
        <v>1</v>
      </c>
      <c r="GS141" s="53"/>
      <c r="GT141" s="102">
        <f t="shared" si="206"/>
        <v>1</v>
      </c>
      <c r="GU141" s="53"/>
      <c r="GV141" s="102"/>
      <c r="GW141" s="170"/>
      <c r="GX141" s="102"/>
      <c r="GY141" s="170"/>
      <c r="GZ141" s="102"/>
      <c r="HA141" s="102"/>
      <c r="HB141" s="102"/>
      <c r="HC141" s="102"/>
      <c r="HD141" s="102"/>
      <c r="HE141" s="177"/>
      <c r="HF141" s="178"/>
      <c r="HG141" s="102"/>
      <c r="HH141" s="177"/>
      <c r="HI141" s="64">
        <v>4820</v>
      </c>
      <c r="HJ141" s="53">
        <v>5998</v>
      </c>
      <c r="HK141" s="53">
        <v>5042</v>
      </c>
      <c r="HL141" s="77">
        <f t="shared" si="257"/>
        <v>480</v>
      </c>
      <c r="HM141" s="77">
        <f t="shared" si="254"/>
        <v>13347.12</v>
      </c>
      <c r="HN141" s="52"/>
      <c r="HO141" s="183"/>
      <c r="HP141" s="53">
        <v>573</v>
      </c>
      <c r="HQ141" s="186"/>
      <c r="HR141" s="186"/>
      <c r="HS141" s="186"/>
      <c r="HT141" s="53">
        <v>4144</v>
      </c>
      <c r="HU141" s="153">
        <v>4436</v>
      </c>
      <c r="HV141" s="186"/>
      <c r="HW141" s="186"/>
      <c r="HX141" s="186"/>
      <c r="HY141" s="186"/>
      <c r="HZ141" s="189">
        <v>98</v>
      </c>
      <c r="IA141" s="128"/>
      <c r="IB141" s="190">
        <v>146</v>
      </c>
      <c r="IC141" s="191"/>
      <c r="ID141" s="191">
        <v>205</v>
      </c>
      <c r="IE141" s="192">
        <v>2.33</v>
      </c>
      <c r="IF141" s="192">
        <v>9.32</v>
      </c>
      <c r="IG141" s="192">
        <v>0.73</v>
      </c>
      <c r="IH141" s="97">
        <f t="shared" si="255"/>
        <v>35983.692000000003</v>
      </c>
      <c r="II141" s="97">
        <f t="shared" si="258"/>
        <v>3220.6470710860958</v>
      </c>
      <c r="IJ141" s="202">
        <f t="shared" si="259"/>
        <v>1.4133276800226133</v>
      </c>
      <c r="IK141" s="202">
        <f t="shared" si="265"/>
        <v>2.278768835146967</v>
      </c>
      <c r="IL141" s="202">
        <f t="shared" si="207"/>
        <v>0.58931503750859915</v>
      </c>
      <c r="IM141" s="203"/>
      <c r="IN141" s="204">
        <f t="shared" si="208"/>
        <v>0.944104134762634</v>
      </c>
      <c r="IO141" s="186"/>
      <c r="IP141" s="186"/>
      <c r="IQ141" s="153">
        <v>1120</v>
      </c>
      <c r="IR141" s="153"/>
      <c r="IS141" s="128"/>
      <c r="IT141" s="128"/>
      <c r="IU141" s="128"/>
      <c r="IV141" s="128"/>
      <c r="IW141" s="189">
        <v>0.55000000000000004</v>
      </c>
      <c r="IX141" s="189"/>
      <c r="IY141" s="48">
        <v>8.25</v>
      </c>
      <c r="IZ141" s="52">
        <v>139</v>
      </c>
      <c r="JA141" s="128">
        <v>1.63</v>
      </c>
      <c r="JB141" s="128">
        <v>9.7899999999999991</v>
      </c>
      <c r="JC141" s="128">
        <v>168</v>
      </c>
      <c r="JD141" s="97">
        <f t="shared" si="209"/>
        <v>2031.0060000000001</v>
      </c>
      <c r="JE141" s="210">
        <f t="shared" si="184"/>
        <v>0.81925243215565802</v>
      </c>
      <c r="JF141" s="210">
        <f t="shared" si="210"/>
        <v>0.17821124999999999</v>
      </c>
      <c r="JG141" s="210">
        <f t="shared" si="211"/>
        <v>6.3597213078779857E-3</v>
      </c>
      <c r="JH141" s="203"/>
      <c r="JI141" s="203">
        <f t="shared" si="212"/>
        <v>4.7945205479452024E-2</v>
      </c>
      <c r="JJ141" s="212">
        <f t="shared" si="256"/>
        <v>2.469151880188833</v>
      </c>
      <c r="JK141" s="203">
        <f t="shared" si="213"/>
        <v>0.98881467771787235</v>
      </c>
      <c r="JL141" s="53">
        <v>15691</v>
      </c>
      <c r="JM141" s="213">
        <v>8.5299999999999994</v>
      </c>
      <c r="JN141" s="214">
        <v>112</v>
      </c>
      <c r="JO141" s="213">
        <v>10.7</v>
      </c>
      <c r="JP141" s="213">
        <v>2.41</v>
      </c>
      <c r="JQ141" s="213">
        <v>0.62</v>
      </c>
      <c r="JR141" s="214">
        <v>161</v>
      </c>
      <c r="JS141" s="213">
        <v>0.33</v>
      </c>
      <c r="JT141" s="222"/>
    </row>
    <row r="142" spans="1:280" s="25" customFormat="1" ht="15" customHeight="1">
      <c r="A142" s="50">
        <v>43559</v>
      </c>
      <c r="B142" s="51">
        <v>240</v>
      </c>
      <c r="C142" s="52">
        <v>240</v>
      </c>
      <c r="D142" s="53">
        <v>36610</v>
      </c>
      <c r="E142" s="48">
        <v>5.09</v>
      </c>
      <c r="F142" s="53">
        <v>545</v>
      </c>
      <c r="G142" s="52">
        <v>17.600000000000001</v>
      </c>
      <c r="H142" s="52">
        <v>20.5</v>
      </c>
      <c r="I142" s="61">
        <v>21.3</v>
      </c>
      <c r="J142" s="64"/>
      <c r="K142" s="53">
        <v>1436</v>
      </c>
      <c r="L142" s="48">
        <v>5.15</v>
      </c>
      <c r="M142" s="53">
        <v>12649</v>
      </c>
      <c r="N142" s="53">
        <v>4682</v>
      </c>
      <c r="O142" s="65">
        <v>4.92</v>
      </c>
      <c r="P142" s="65">
        <v>4.75</v>
      </c>
      <c r="Q142" s="74">
        <v>120</v>
      </c>
      <c r="R142" s="70">
        <v>22.9</v>
      </c>
      <c r="S142" s="64">
        <v>6797</v>
      </c>
      <c r="T142" s="53">
        <v>9783</v>
      </c>
      <c r="U142" s="52">
        <v>2.54</v>
      </c>
      <c r="V142" s="52">
        <v>27.8</v>
      </c>
      <c r="W142" s="52">
        <v>10.8</v>
      </c>
      <c r="X142" s="52">
        <v>9.18</v>
      </c>
      <c r="Y142" s="53">
        <v>5641</v>
      </c>
      <c r="Z142" s="53">
        <v>9256</v>
      </c>
      <c r="AA142" s="52">
        <v>2.5299999999999998</v>
      </c>
      <c r="AB142" s="52"/>
      <c r="AC142" s="77">
        <f t="shared" si="214"/>
        <v>12438</v>
      </c>
      <c r="AD142" s="52"/>
      <c r="AE142" s="52"/>
      <c r="AF142" s="52"/>
      <c r="AG142" s="52"/>
      <c r="AH142" s="61"/>
      <c r="AI142" s="79"/>
      <c r="AJ142" s="52"/>
      <c r="AK142" s="52"/>
      <c r="AL142" s="48">
        <v>8088</v>
      </c>
      <c r="AM142" s="53">
        <v>113991</v>
      </c>
      <c r="AN142" s="52">
        <v>3.49</v>
      </c>
      <c r="AO142" s="52">
        <v>0.13</v>
      </c>
      <c r="AP142" s="53">
        <v>1802</v>
      </c>
      <c r="AQ142" s="83"/>
      <c r="AR142" s="86">
        <f t="shared" si="215"/>
        <v>13863</v>
      </c>
      <c r="AS142" s="53"/>
      <c r="AT142" s="87">
        <v>13863</v>
      </c>
      <c r="AU142" s="53">
        <f t="shared" si="182"/>
        <v>13623</v>
      </c>
      <c r="AV142" s="53">
        <v>0</v>
      </c>
      <c r="AW142" s="53">
        <v>240</v>
      </c>
      <c r="AX142" s="53">
        <v>0</v>
      </c>
      <c r="AY142" s="95">
        <v>0</v>
      </c>
      <c r="AZ142" s="96">
        <v>4.93</v>
      </c>
      <c r="BA142" s="53">
        <v>4478</v>
      </c>
      <c r="BB142" s="52">
        <v>62</v>
      </c>
      <c r="BC142" s="53">
        <v>11430</v>
      </c>
      <c r="BD142" s="97">
        <f t="shared" si="185"/>
        <v>9977.8655999999992</v>
      </c>
      <c r="BE142" s="102">
        <f t="shared" si="186"/>
        <v>0.87295412073490808</v>
      </c>
      <c r="BF142" s="53">
        <v>6367</v>
      </c>
      <c r="BG142" s="97">
        <f t="shared" si="187"/>
        <v>6793.5889999999999</v>
      </c>
      <c r="BH142" s="102">
        <f t="shared" si="188"/>
        <v>0.59436474190726163</v>
      </c>
      <c r="BI142" s="53">
        <v>459</v>
      </c>
      <c r="BJ142" s="97">
        <f t="shared" si="189"/>
        <v>902.85300000000007</v>
      </c>
      <c r="BK142" s="102">
        <f t="shared" si="190"/>
        <v>7.8989763779527558E-2</v>
      </c>
      <c r="BL142" s="103">
        <v>520</v>
      </c>
      <c r="BM142" s="97">
        <f t="shared" si="191"/>
        <v>751.4</v>
      </c>
      <c r="BN142" s="102">
        <f t="shared" si="192"/>
        <v>6.573928258967629E-2</v>
      </c>
      <c r="BO142" s="53">
        <v>731</v>
      </c>
      <c r="BP142" s="97">
        <f t="shared" si="193"/>
        <v>1504.3979999999999</v>
      </c>
      <c r="BQ142" s="102">
        <f t="shared" si="194"/>
        <v>0.13161837270341206</v>
      </c>
      <c r="BR142" s="53">
        <v>15.4</v>
      </c>
      <c r="BS142" s="105">
        <f t="shared" si="195"/>
        <v>25.625599999999999</v>
      </c>
      <c r="BT142" s="102">
        <f t="shared" si="196"/>
        <v>1.3473315835520561E-3</v>
      </c>
      <c r="BU142" s="52">
        <v>6.84</v>
      </c>
      <c r="BV142" s="48">
        <v>7.2</v>
      </c>
      <c r="BW142" s="61">
        <v>164</v>
      </c>
      <c r="BX142" s="117">
        <f t="shared" si="216"/>
        <v>155710.89000000001</v>
      </c>
      <c r="BY142" s="118">
        <f t="shared" si="217"/>
        <v>1.0380726</v>
      </c>
      <c r="BZ142" s="120">
        <v>59.5</v>
      </c>
      <c r="CA142" s="51"/>
      <c r="CB142" s="52">
        <v>6.44</v>
      </c>
      <c r="CC142" s="129">
        <v>7382</v>
      </c>
      <c r="CD142" s="77">
        <f t="shared" si="218"/>
        <v>7680.3373344724478</v>
      </c>
      <c r="CE142" s="77">
        <f t="shared" si="197"/>
        <v>23410</v>
      </c>
      <c r="CF142" s="77">
        <f t="shared" si="219"/>
        <v>13623</v>
      </c>
      <c r="CG142" s="77">
        <f t="shared" si="220"/>
        <v>567.625</v>
      </c>
      <c r="CH142" s="77">
        <f t="shared" si="198"/>
        <v>9787</v>
      </c>
      <c r="CI142" s="130">
        <f t="shared" si="221"/>
        <v>407.79166666666669</v>
      </c>
      <c r="CJ142" s="64">
        <v>3915</v>
      </c>
      <c r="CK142" s="56"/>
      <c r="CL142" s="52">
        <v>7.23</v>
      </c>
      <c r="CM142" s="53">
        <v>2573</v>
      </c>
      <c r="CN142" s="134"/>
      <c r="CO142" s="135">
        <v>4143</v>
      </c>
      <c r="CP142" s="53">
        <v>5918</v>
      </c>
      <c r="CQ142" s="52">
        <v>16.899999999999999</v>
      </c>
      <c r="CR142" s="52">
        <v>28.4</v>
      </c>
      <c r="CS142" s="53">
        <v>6129</v>
      </c>
      <c r="CT142" s="141">
        <f t="shared" si="266"/>
        <v>0.30652317222375469</v>
      </c>
      <c r="CU142" s="142">
        <f t="shared" si="222"/>
        <v>1.283780332056194</v>
      </c>
      <c r="CV142" s="142">
        <f t="shared" si="223"/>
        <v>5.9825946407599746</v>
      </c>
      <c r="CW142" s="118">
        <f t="shared" si="224"/>
        <v>0.99709910679332914</v>
      </c>
      <c r="CX142" s="143">
        <f t="shared" si="267"/>
        <v>30068.520664459633</v>
      </c>
      <c r="CY142" s="144">
        <f t="shared" si="268"/>
        <v>0.66498867329025524</v>
      </c>
      <c r="CZ142" s="145">
        <f t="shared" si="269"/>
        <v>26040.501253737719</v>
      </c>
      <c r="DA142" s="146">
        <f t="shared" si="270"/>
        <v>0.77489063867016617</v>
      </c>
      <c r="DB142" s="64">
        <v>3877</v>
      </c>
      <c r="DC142" s="152"/>
      <c r="DD142" s="48">
        <v>7.66</v>
      </c>
      <c r="DE142" s="53">
        <v>2334</v>
      </c>
      <c r="DF142" s="153"/>
      <c r="DG142" s="53">
        <v>4108</v>
      </c>
      <c r="DH142" s="53">
        <v>5792</v>
      </c>
      <c r="DI142" s="52">
        <v>17.5</v>
      </c>
      <c r="DJ142" s="52">
        <v>29.8</v>
      </c>
      <c r="DK142" s="53">
        <v>7731</v>
      </c>
      <c r="DL142" s="141">
        <f t="shared" si="225"/>
        <v>0.37297825656581229</v>
      </c>
      <c r="DM142" s="142">
        <f t="shared" si="226"/>
        <v>1.2963631673974723</v>
      </c>
      <c r="DN142" s="142">
        <f t="shared" si="227"/>
        <v>5.9245260337743089</v>
      </c>
      <c r="DO142" s="118">
        <f t="shared" si="199"/>
        <v>0.98742100562905144</v>
      </c>
      <c r="DP142" s="143">
        <f t="shared" si="228"/>
        <v>29776.667845749678</v>
      </c>
      <c r="DQ142" s="144">
        <f t="shared" si="229"/>
        <v>0.69610709811871574</v>
      </c>
      <c r="DR142" s="145">
        <f t="shared" si="230"/>
        <v>25787.745430585219</v>
      </c>
      <c r="DS142" s="146">
        <f t="shared" si="231"/>
        <v>0.79580052493438314</v>
      </c>
      <c r="DT142" s="53">
        <v>3900</v>
      </c>
      <c r="DU142" s="74"/>
      <c r="DV142" s="157">
        <v>7.65</v>
      </c>
      <c r="DW142" s="153">
        <v>2312</v>
      </c>
      <c r="DX142" s="53"/>
      <c r="DY142" s="153">
        <v>4054</v>
      </c>
      <c r="DZ142" s="153">
        <v>6040</v>
      </c>
      <c r="EA142" s="152">
        <v>18.100000000000001</v>
      </c>
      <c r="EB142" s="128">
        <v>31.8</v>
      </c>
      <c r="EC142" s="53">
        <v>8588</v>
      </c>
      <c r="ED142" s="141">
        <f t="shared" si="260"/>
        <v>0.41019241989711508</v>
      </c>
      <c r="EE142" s="142">
        <f t="shared" si="232"/>
        <v>1.2887179487179488</v>
      </c>
      <c r="EF142" s="142">
        <f t="shared" ref="EF142:EF205" si="271">EH142/5026</f>
        <v>5.959672822213002</v>
      </c>
      <c r="EG142" s="118">
        <f t="shared" si="200"/>
        <v>0.99327880370216703</v>
      </c>
      <c r="EH142" s="143">
        <f t="shared" si="261"/>
        <v>29953.315604442549</v>
      </c>
      <c r="EI142" s="144">
        <f t="shared" si="262"/>
        <v>0.69897155563430624</v>
      </c>
      <c r="EJ142" s="145">
        <f t="shared" si="263"/>
        <v>25940.72921828278</v>
      </c>
      <c r="EK142" s="146">
        <f t="shared" si="264"/>
        <v>0.79772528433945755</v>
      </c>
      <c r="EL142" s="64">
        <v>3900</v>
      </c>
      <c r="EM142" s="56"/>
      <c r="EN142" s="52">
        <v>7.57</v>
      </c>
      <c r="EO142" s="53">
        <v>2533</v>
      </c>
      <c r="EP142" s="134"/>
      <c r="EQ142" s="135">
        <v>3989</v>
      </c>
      <c r="ER142" s="53">
        <v>6212</v>
      </c>
      <c r="ES142" s="52">
        <v>17.3</v>
      </c>
      <c r="ET142" s="52">
        <v>29.6</v>
      </c>
      <c r="EU142" s="53">
        <v>8660</v>
      </c>
      <c r="EV142" s="141">
        <f t="shared" si="233"/>
        <v>0.43139057656892454</v>
      </c>
      <c r="EW142" s="142">
        <f t="shared" si="234"/>
        <v>1.2887179487179488</v>
      </c>
      <c r="EX142" s="142">
        <f t="shared" si="235"/>
        <v>5.959672822213002</v>
      </c>
      <c r="EY142" s="118">
        <f t="shared" si="201"/>
        <v>0.99327880370216703</v>
      </c>
      <c r="EZ142" s="143">
        <f t="shared" si="236"/>
        <v>29953.315604442549</v>
      </c>
      <c r="FA142" s="144">
        <f t="shared" si="237"/>
        <v>0.67019677786405607</v>
      </c>
      <c r="FB142" s="145">
        <f t="shared" si="238"/>
        <v>25940.72921828278</v>
      </c>
      <c r="FC142" s="146">
        <f t="shared" si="239"/>
        <v>0.77839020122484692</v>
      </c>
      <c r="FD142" s="64">
        <v>3907</v>
      </c>
      <c r="FE142" s="56"/>
      <c r="FF142" s="52">
        <v>7.64</v>
      </c>
      <c r="FG142" s="53">
        <v>2071</v>
      </c>
      <c r="FH142" s="134"/>
      <c r="FI142" s="135">
        <v>4071</v>
      </c>
      <c r="FJ142" s="53">
        <v>5910</v>
      </c>
      <c r="FK142" s="52">
        <v>20</v>
      </c>
      <c r="FL142" s="52">
        <v>33.4</v>
      </c>
      <c r="FM142" s="53">
        <v>8688</v>
      </c>
      <c r="FN142" s="141">
        <f t="shared" si="240"/>
        <v>0.39642847573681395</v>
      </c>
      <c r="FO142" s="142">
        <f t="shared" si="241"/>
        <v>1.2864090094701817</v>
      </c>
      <c r="FP142" s="142">
        <f t="shared" si="242"/>
        <v>5.9703696708682559</v>
      </c>
      <c r="FQ142" s="118">
        <f t="shared" si="202"/>
        <v>0.99506161181137598</v>
      </c>
      <c r="FR142" s="143">
        <f t="shared" si="243"/>
        <v>30007.077965783854</v>
      </c>
      <c r="FS142" s="144">
        <f t="shared" si="244"/>
        <v>0.73035038569145683</v>
      </c>
      <c r="FT142" s="145">
        <f t="shared" si="245"/>
        <v>25987.289501495088</v>
      </c>
      <c r="FU142" s="146">
        <f t="shared" si="246"/>
        <v>0.81881014873140856</v>
      </c>
      <c r="FV142" s="64">
        <v>3911</v>
      </c>
      <c r="FW142" s="73"/>
      <c r="FX142" s="52">
        <v>7.65</v>
      </c>
      <c r="FY142" s="53">
        <v>2001</v>
      </c>
      <c r="FZ142" s="134"/>
      <c r="GA142" s="135">
        <v>4092</v>
      </c>
      <c r="GB142" s="53">
        <v>6184</v>
      </c>
      <c r="GC142" s="52">
        <v>18.100000000000001</v>
      </c>
      <c r="GD142" s="52">
        <v>27.6</v>
      </c>
      <c r="GE142" s="53">
        <v>7272</v>
      </c>
      <c r="GF142" s="141">
        <f t="shared" si="247"/>
        <v>0.32739224584743015</v>
      </c>
      <c r="GG142" s="142">
        <f t="shared" si="248"/>
        <v>1.2850933265149578</v>
      </c>
      <c r="GH142" s="142">
        <f t="shared" si="249"/>
        <v>5.9764821558141152</v>
      </c>
      <c r="GI142" s="118">
        <f t="shared" si="203"/>
        <v>0.9960803593023525</v>
      </c>
      <c r="GJ142" s="143">
        <f t="shared" si="250"/>
        <v>30037.799315121745</v>
      </c>
      <c r="GK142" s="144">
        <f t="shared" si="251"/>
        <v>0.7394645686956085</v>
      </c>
      <c r="GL142" s="145">
        <f t="shared" si="252"/>
        <v>26013.895377616402</v>
      </c>
      <c r="GM142" s="146">
        <f t="shared" si="253"/>
        <v>0.82493438320209977</v>
      </c>
      <c r="GN142" s="166">
        <v>2461</v>
      </c>
      <c r="GO142" s="97">
        <f t="shared" si="204"/>
        <v>2303.9308415207174</v>
      </c>
      <c r="GP142" s="53"/>
      <c r="GQ142" s="53"/>
      <c r="GR142" s="102">
        <f t="shared" si="205"/>
        <v>1</v>
      </c>
      <c r="GS142" s="53"/>
      <c r="GT142" s="102">
        <f t="shared" si="206"/>
        <v>1</v>
      </c>
      <c r="GU142" s="53"/>
      <c r="GV142" s="102"/>
      <c r="GW142" s="170"/>
      <c r="GX142" s="102"/>
      <c r="GY142" s="170"/>
      <c r="GZ142" s="102"/>
      <c r="HA142" s="102"/>
      <c r="HB142" s="102"/>
      <c r="HC142" s="102"/>
      <c r="HD142" s="102"/>
      <c r="HE142" s="177"/>
      <c r="HF142" s="178"/>
      <c r="HG142" s="102"/>
      <c r="HH142" s="177"/>
      <c r="HI142" s="64">
        <v>4866</v>
      </c>
      <c r="HJ142" s="53">
        <v>5792</v>
      </c>
      <c r="HK142" s="53">
        <v>4476</v>
      </c>
      <c r="HL142" s="77">
        <f t="shared" si="257"/>
        <v>480</v>
      </c>
      <c r="HM142" s="77">
        <f t="shared" si="254"/>
        <v>11529.6</v>
      </c>
      <c r="HN142" s="52"/>
      <c r="HO142" s="183"/>
      <c r="HP142" s="53">
        <v>678</v>
      </c>
      <c r="HQ142" s="186"/>
      <c r="HR142" s="186"/>
      <c r="HS142" s="186"/>
      <c r="HT142" s="53">
        <v>4524</v>
      </c>
      <c r="HU142" s="153">
        <v>4604</v>
      </c>
      <c r="HV142" s="186"/>
      <c r="HW142" s="186"/>
      <c r="HX142" s="186"/>
      <c r="HY142" s="186"/>
      <c r="HZ142" s="189" t="s">
        <v>129</v>
      </c>
      <c r="IA142" s="128" t="s">
        <v>129</v>
      </c>
      <c r="IB142" s="190">
        <v>218</v>
      </c>
      <c r="IC142" s="191"/>
      <c r="ID142" s="191"/>
      <c r="IE142" s="192"/>
      <c r="IF142" s="192"/>
      <c r="IG142" s="192"/>
      <c r="IH142" s="97">
        <f t="shared" si="255"/>
        <v>33851.643000000004</v>
      </c>
      <c r="II142" s="97">
        <f t="shared" si="258"/>
        <v>2972.7423133235725</v>
      </c>
      <c r="IJ142" s="202">
        <f t="shared" si="259"/>
        <v>1.4181379848259235</v>
      </c>
      <c r="IK142" s="202">
        <f t="shared" si="265"/>
        <v>2.0962292422401174</v>
      </c>
      <c r="IL142" s="202">
        <f t="shared" si="207"/>
        <v>0.49194617994237533</v>
      </c>
      <c r="IM142" s="203"/>
      <c r="IN142" s="204">
        <f t="shared" si="208"/>
        <v>0.91141812271434375</v>
      </c>
      <c r="IO142" s="186"/>
      <c r="IP142" s="186"/>
      <c r="IQ142" s="153">
        <v>1121</v>
      </c>
      <c r="IR142" s="153"/>
      <c r="IS142" s="128"/>
      <c r="IT142" s="128"/>
      <c r="IU142" s="128"/>
      <c r="IV142" s="128"/>
      <c r="IW142" s="189"/>
      <c r="IX142" s="189"/>
      <c r="IY142" s="48"/>
      <c r="IZ142" s="52">
        <v>147</v>
      </c>
      <c r="JA142" s="128"/>
      <c r="JB142" s="128"/>
      <c r="JC142" s="128"/>
      <c r="JD142" s="97">
        <f t="shared" si="209"/>
        <v>3022.134</v>
      </c>
      <c r="JE142" s="210">
        <f t="shared" si="184"/>
        <v>0.82213902958232399</v>
      </c>
      <c r="JF142" s="210">
        <f t="shared" si="210"/>
        <v>0.26516196428571431</v>
      </c>
      <c r="JG142" s="210">
        <f t="shared" si="211"/>
        <v>6.4452119366006352E-2</v>
      </c>
      <c r="JH142" s="203"/>
      <c r="JI142" s="203">
        <f t="shared" si="212"/>
        <v>0.32568807339449546</v>
      </c>
      <c r="JJ142" s="212">
        <f t="shared" si="256"/>
        <v>2.469151880188833</v>
      </c>
      <c r="JK142" s="203">
        <f t="shared" si="213"/>
        <v>0.98713910761154855</v>
      </c>
      <c r="JL142" s="53">
        <v>16612</v>
      </c>
      <c r="JM142" s="213">
        <v>8.75</v>
      </c>
      <c r="JN142" s="214">
        <v>302</v>
      </c>
      <c r="JO142" s="213" t="s">
        <v>129</v>
      </c>
      <c r="JP142" s="213">
        <v>1.94</v>
      </c>
      <c r="JQ142" s="213">
        <v>0.54</v>
      </c>
      <c r="JR142" s="214">
        <v>184</v>
      </c>
      <c r="JS142" s="213">
        <v>0.2</v>
      </c>
      <c r="JT142" s="222"/>
    </row>
    <row r="143" spans="1:280" s="25" customFormat="1" ht="15" customHeight="1">
      <c r="A143" s="50">
        <v>43560</v>
      </c>
      <c r="B143" s="51">
        <v>240</v>
      </c>
      <c r="C143" s="52">
        <v>240</v>
      </c>
      <c r="D143" s="53">
        <v>35762</v>
      </c>
      <c r="E143" s="48">
        <v>4.9000000000000004</v>
      </c>
      <c r="F143" s="53">
        <v>472</v>
      </c>
      <c r="G143" s="52">
        <v>16.5</v>
      </c>
      <c r="H143" s="52">
        <v>20.399999999999999</v>
      </c>
      <c r="I143" s="61">
        <v>21.3</v>
      </c>
      <c r="J143" s="64"/>
      <c r="K143" s="53">
        <v>1354</v>
      </c>
      <c r="L143" s="48">
        <v>5.0999999999999996</v>
      </c>
      <c r="M143" s="53">
        <v>10559</v>
      </c>
      <c r="N143" s="53">
        <v>4072</v>
      </c>
      <c r="O143" s="65">
        <v>4.8499999999999996</v>
      </c>
      <c r="P143" s="65">
        <v>4.2</v>
      </c>
      <c r="Q143" s="74">
        <v>122</v>
      </c>
      <c r="R143" s="70">
        <v>22.9</v>
      </c>
      <c r="S143" s="64">
        <v>7307</v>
      </c>
      <c r="T143" s="53">
        <v>7452</v>
      </c>
      <c r="U143" s="52">
        <v>3.2</v>
      </c>
      <c r="V143" s="52">
        <v>33.4</v>
      </c>
      <c r="W143" s="52">
        <v>12.7</v>
      </c>
      <c r="X143" s="52">
        <v>10.7</v>
      </c>
      <c r="Y143" s="53">
        <v>5598</v>
      </c>
      <c r="Z143" s="53"/>
      <c r="AA143" s="52"/>
      <c r="AB143" s="52"/>
      <c r="AC143" s="77">
        <f t="shared" si="214"/>
        <v>12905</v>
      </c>
      <c r="AD143" s="52"/>
      <c r="AE143" s="52"/>
      <c r="AF143" s="52"/>
      <c r="AG143" s="52"/>
      <c r="AH143" s="61"/>
      <c r="AI143" s="79"/>
      <c r="AJ143" s="52"/>
      <c r="AK143" s="52"/>
      <c r="AL143" s="48">
        <v>8.75</v>
      </c>
      <c r="AM143" s="53">
        <v>119985</v>
      </c>
      <c r="AN143" s="52">
        <v>2.75</v>
      </c>
      <c r="AO143" s="52">
        <v>0.92</v>
      </c>
      <c r="AP143" s="53">
        <v>1865</v>
      </c>
      <c r="AQ143" s="83"/>
      <c r="AR143" s="86">
        <f t="shared" si="215"/>
        <v>14000</v>
      </c>
      <c r="AS143" s="53"/>
      <c r="AT143" s="87">
        <v>14000</v>
      </c>
      <c r="AU143" s="53">
        <f t="shared" si="182"/>
        <v>13280</v>
      </c>
      <c r="AV143" s="53">
        <v>240</v>
      </c>
      <c r="AW143" s="53">
        <v>240</v>
      </c>
      <c r="AX143" s="53">
        <v>240</v>
      </c>
      <c r="AY143" s="95">
        <v>0</v>
      </c>
      <c r="AZ143" s="96">
        <v>4.93</v>
      </c>
      <c r="BA143" s="53">
        <v>4478</v>
      </c>
      <c r="BB143" s="52">
        <v>62</v>
      </c>
      <c r="BC143" s="53">
        <v>12707</v>
      </c>
      <c r="BD143" s="97">
        <f t="shared" si="185"/>
        <v>10170.865</v>
      </c>
      <c r="BE143" s="102">
        <f t="shared" si="186"/>
        <v>0.80041433855355315</v>
      </c>
      <c r="BF143" s="53">
        <v>6422</v>
      </c>
      <c r="BG143" s="97">
        <f t="shared" si="187"/>
        <v>6852.2739999999994</v>
      </c>
      <c r="BH143" s="102">
        <f t="shared" si="188"/>
        <v>0.53925190839694648</v>
      </c>
      <c r="BI143" s="53">
        <v>477</v>
      </c>
      <c r="BJ143" s="97">
        <f t="shared" si="189"/>
        <v>938.25900000000001</v>
      </c>
      <c r="BK143" s="102">
        <f t="shared" si="190"/>
        <v>7.3837963327299916E-2</v>
      </c>
      <c r="BL143" s="103">
        <v>612</v>
      </c>
      <c r="BM143" s="97">
        <f t="shared" si="191"/>
        <v>884.34</v>
      </c>
      <c r="BN143" s="102">
        <f t="shared" si="192"/>
        <v>6.9594711576296528E-2</v>
      </c>
      <c r="BO143" s="53">
        <v>716</v>
      </c>
      <c r="BP143" s="97">
        <f t="shared" si="193"/>
        <v>1473.5279999999998</v>
      </c>
      <c r="BQ143" s="102">
        <f t="shared" si="194"/>
        <v>0.11596191075784999</v>
      </c>
      <c r="BR143" s="53">
        <v>13.5</v>
      </c>
      <c r="BS143" s="105">
        <f t="shared" si="195"/>
        <v>22.463999999999999</v>
      </c>
      <c r="BT143" s="102">
        <f t="shared" si="196"/>
        <v>1.0624065475722043E-3</v>
      </c>
      <c r="BU143" s="52">
        <v>7.25</v>
      </c>
      <c r="BV143" s="48">
        <v>8.15</v>
      </c>
      <c r="BW143" s="61">
        <v>146</v>
      </c>
      <c r="BX143" s="117">
        <f t="shared" si="216"/>
        <v>168748.96</v>
      </c>
      <c r="BY143" s="118">
        <f t="shared" si="217"/>
        <v>1.1249930666666665</v>
      </c>
      <c r="BZ143" s="120">
        <v>59.5</v>
      </c>
      <c r="CA143" s="51"/>
      <c r="CB143" s="52">
        <v>5.99</v>
      </c>
      <c r="CC143" s="129">
        <v>7776</v>
      </c>
      <c r="CD143" s="77">
        <f t="shared" si="218"/>
        <v>8288.9418739528282</v>
      </c>
      <c r="CE143" s="77">
        <f t="shared" si="197"/>
        <v>23277</v>
      </c>
      <c r="CF143" s="77">
        <f t="shared" si="219"/>
        <v>13280</v>
      </c>
      <c r="CG143" s="77">
        <f t="shared" si="220"/>
        <v>553.33333333333337</v>
      </c>
      <c r="CH143" s="77">
        <f t="shared" si="198"/>
        <v>9997</v>
      </c>
      <c r="CI143" s="130">
        <f t="shared" si="221"/>
        <v>416.54166666666669</v>
      </c>
      <c r="CJ143" s="64">
        <v>3885</v>
      </c>
      <c r="CK143" s="56"/>
      <c r="CL143" s="52">
        <v>7.24</v>
      </c>
      <c r="CM143" s="53">
        <v>2603</v>
      </c>
      <c r="CN143" s="134"/>
      <c r="CO143" s="135">
        <v>4206</v>
      </c>
      <c r="CP143" s="53">
        <v>5826</v>
      </c>
      <c r="CQ143" s="52">
        <v>21.5</v>
      </c>
      <c r="CR143" s="52">
        <v>40.799999999999997</v>
      </c>
      <c r="CS143" s="53">
        <v>5899</v>
      </c>
      <c r="CT143" s="141">
        <f t="shared" si="266"/>
        <v>0.2670453114126779</v>
      </c>
      <c r="CU143" s="142">
        <f t="shared" si="222"/>
        <v>1.2936936936936938</v>
      </c>
      <c r="CV143" s="142">
        <f t="shared" si="223"/>
        <v>6.4071904457434812</v>
      </c>
      <c r="CW143" s="118">
        <f t="shared" si="224"/>
        <v>1.0678650742905802</v>
      </c>
      <c r="CX143" s="143">
        <f t="shared" si="267"/>
        <v>32202.539180306736</v>
      </c>
      <c r="CY143" s="144">
        <f t="shared" si="268"/>
        <v>0.68596715484522008</v>
      </c>
      <c r="CZ143" s="145">
        <f t="shared" si="269"/>
        <v>28164.699471581389</v>
      </c>
      <c r="DA143" s="146">
        <f t="shared" si="270"/>
        <v>0.79515227827181867</v>
      </c>
      <c r="DB143" s="64">
        <v>3884</v>
      </c>
      <c r="DC143" s="152"/>
      <c r="DD143" s="48">
        <v>7.28</v>
      </c>
      <c r="DE143" s="53">
        <v>2451</v>
      </c>
      <c r="DF143" s="153"/>
      <c r="DG143" s="53">
        <v>4182</v>
      </c>
      <c r="DH143" s="53">
        <v>5758</v>
      </c>
      <c r="DI143" s="52">
        <v>21</v>
      </c>
      <c r="DJ143" s="52">
        <v>30.7</v>
      </c>
      <c r="DK143" s="53">
        <v>6966</v>
      </c>
      <c r="DL143" s="141">
        <f t="shared" si="225"/>
        <v>0.30721646124338275</v>
      </c>
      <c r="DM143" s="142">
        <f t="shared" si="226"/>
        <v>1.2940267765190525</v>
      </c>
      <c r="DN143" s="142">
        <f t="shared" si="227"/>
        <v>6.4055412332735351</v>
      </c>
      <c r="DO143" s="118">
        <f t="shared" si="199"/>
        <v>1.0675902055455893</v>
      </c>
      <c r="DP143" s="143">
        <f t="shared" si="228"/>
        <v>32194.250238432785</v>
      </c>
      <c r="DQ143" s="144">
        <f t="shared" si="229"/>
        <v>0.70430483923382037</v>
      </c>
      <c r="DR143" s="145">
        <f t="shared" si="230"/>
        <v>28157.449870687804</v>
      </c>
      <c r="DS143" s="146">
        <f t="shared" si="231"/>
        <v>0.80711418902966869</v>
      </c>
      <c r="DT143" s="53">
        <v>3884</v>
      </c>
      <c r="DU143" s="74"/>
      <c r="DV143" s="157">
        <v>7.26</v>
      </c>
      <c r="DW143" s="153">
        <v>2532</v>
      </c>
      <c r="DX143" s="53"/>
      <c r="DY143" s="153">
        <v>4138</v>
      </c>
      <c r="DZ143" s="153">
        <v>5662</v>
      </c>
      <c r="EA143" s="152">
        <v>21.5</v>
      </c>
      <c r="EB143" s="128">
        <v>32.1</v>
      </c>
      <c r="EC143" s="53">
        <v>8125</v>
      </c>
      <c r="ED143" s="141">
        <f t="shared" si="260"/>
        <v>0.36337270668707006</v>
      </c>
      <c r="EE143" s="142">
        <f t="shared" si="232"/>
        <v>1.2940267765190525</v>
      </c>
      <c r="EF143" s="142">
        <f t="shared" si="271"/>
        <v>6.4055412332735351</v>
      </c>
      <c r="EG143" s="118">
        <f t="shared" si="200"/>
        <v>1.0675902055455893</v>
      </c>
      <c r="EH143" s="143">
        <f t="shared" si="261"/>
        <v>32194.250238432785</v>
      </c>
      <c r="EI143" s="144">
        <f t="shared" si="262"/>
        <v>0.69453278373726368</v>
      </c>
      <c r="EJ143" s="145">
        <f t="shared" si="263"/>
        <v>28157.449870687804</v>
      </c>
      <c r="EK143" s="146">
        <f t="shared" si="264"/>
        <v>0.80073974974423545</v>
      </c>
      <c r="EL143" s="64">
        <v>3884</v>
      </c>
      <c r="EM143" s="56"/>
      <c r="EN143" s="52">
        <v>7.46</v>
      </c>
      <c r="EO143" s="53">
        <v>2534</v>
      </c>
      <c r="EP143" s="134"/>
      <c r="EQ143" s="135">
        <v>4136</v>
      </c>
      <c r="ER143" s="53">
        <v>5838</v>
      </c>
      <c r="ES143" s="52">
        <v>19.600000000000001</v>
      </c>
      <c r="ET143" s="52">
        <v>25.5</v>
      </c>
      <c r="EU143" s="53">
        <v>8342</v>
      </c>
      <c r="EV143" s="141">
        <f t="shared" si="233"/>
        <v>0.37320720780318772</v>
      </c>
      <c r="EW143" s="142">
        <f t="shared" si="234"/>
        <v>1.2940267765190525</v>
      </c>
      <c r="EX143" s="142">
        <f t="shared" si="235"/>
        <v>6.4055412332735351</v>
      </c>
      <c r="EY143" s="118">
        <f t="shared" si="201"/>
        <v>1.0675902055455893</v>
      </c>
      <c r="EZ143" s="143">
        <f t="shared" si="236"/>
        <v>32194.250238432785</v>
      </c>
      <c r="FA143" s="144">
        <f t="shared" si="237"/>
        <v>0.69429149841636095</v>
      </c>
      <c r="FB143" s="145">
        <f t="shared" si="238"/>
        <v>28157.449870687804</v>
      </c>
      <c r="FC143" s="146">
        <f t="shared" si="239"/>
        <v>0.8005823561816322</v>
      </c>
      <c r="FD143" s="64">
        <v>3870</v>
      </c>
      <c r="FE143" s="56"/>
      <c r="FF143" s="52">
        <v>7.3</v>
      </c>
      <c r="FG143" s="53">
        <v>2428</v>
      </c>
      <c r="FH143" s="134"/>
      <c r="FI143" s="135">
        <v>4297</v>
      </c>
      <c r="FJ143" s="53">
        <v>4656</v>
      </c>
      <c r="FK143" s="52">
        <v>20.100000000000001</v>
      </c>
      <c r="FL143" s="52">
        <v>32.5</v>
      </c>
      <c r="FM143" s="53">
        <v>7517</v>
      </c>
      <c r="FN143" s="141">
        <f t="shared" si="240"/>
        <v>0.3314104290326127</v>
      </c>
      <c r="FO143" s="142">
        <f t="shared" si="241"/>
        <v>1.2987080103359172</v>
      </c>
      <c r="FP143" s="142">
        <f t="shared" si="242"/>
        <v>6.3824522586942791</v>
      </c>
      <c r="FQ143" s="118">
        <f t="shared" si="202"/>
        <v>1.0637420431157132</v>
      </c>
      <c r="FR143" s="143">
        <f t="shared" si="243"/>
        <v>32078.205052197445</v>
      </c>
      <c r="FS143" s="144">
        <f t="shared" si="244"/>
        <v>0.70707962042420069</v>
      </c>
      <c r="FT143" s="145">
        <f t="shared" si="245"/>
        <v>28055.955458177599</v>
      </c>
      <c r="FU143" s="146">
        <f t="shared" si="246"/>
        <v>0.80892421499960654</v>
      </c>
      <c r="FV143" s="64">
        <v>3870</v>
      </c>
      <c r="FW143" s="73"/>
      <c r="FX143" s="52">
        <v>7.38</v>
      </c>
      <c r="FY143" s="53">
        <v>2475</v>
      </c>
      <c r="FZ143" s="134"/>
      <c r="GA143" s="135">
        <v>4251</v>
      </c>
      <c r="GB143" s="53">
        <v>5990</v>
      </c>
      <c r="GC143" s="52">
        <v>21.2</v>
      </c>
      <c r="GD143" s="52">
        <v>37.9</v>
      </c>
      <c r="GE143" s="53">
        <v>6599</v>
      </c>
      <c r="GF143" s="141">
        <f t="shared" si="247"/>
        <v>0.29328947478744016</v>
      </c>
      <c r="GG143" s="142">
        <f t="shared" si="248"/>
        <v>1.2987080103359172</v>
      </c>
      <c r="GH143" s="142">
        <f t="shared" si="249"/>
        <v>6.3824522586942791</v>
      </c>
      <c r="GI143" s="118">
        <f t="shared" si="203"/>
        <v>1.0637420431157132</v>
      </c>
      <c r="GJ143" s="143">
        <f t="shared" si="250"/>
        <v>32078.205052197445</v>
      </c>
      <c r="GK143" s="144">
        <f t="shared" si="251"/>
        <v>0.70140941538298873</v>
      </c>
      <c r="GL143" s="145">
        <f t="shared" si="252"/>
        <v>28055.955458177599</v>
      </c>
      <c r="GM143" s="146">
        <f t="shared" si="253"/>
        <v>0.80522546627842928</v>
      </c>
      <c r="GN143" s="166">
        <v>2420</v>
      </c>
      <c r="GO143" s="97">
        <f t="shared" si="204"/>
        <v>2503.9005456029558</v>
      </c>
      <c r="GP143" s="53"/>
      <c r="GQ143" s="53"/>
      <c r="GR143" s="102">
        <f t="shared" si="205"/>
        <v>1</v>
      </c>
      <c r="GS143" s="53"/>
      <c r="GT143" s="102">
        <f t="shared" si="206"/>
        <v>1</v>
      </c>
      <c r="GU143" s="53"/>
      <c r="GV143" s="102"/>
      <c r="GW143" s="170"/>
      <c r="GX143" s="102"/>
      <c r="GY143" s="170"/>
      <c r="GZ143" s="102"/>
      <c r="HA143" s="102"/>
      <c r="HB143" s="102"/>
      <c r="HC143" s="102"/>
      <c r="HD143" s="102"/>
      <c r="HE143" s="177"/>
      <c r="HF143" s="178"/>
      <c r="HG143" s="102"/>
      <c r="HH143" s="177"/>
      <c r="HI143" s="64">
        <v>4444</v>
      </c>
      <c r="HJ143" s="53">
        <v>4884</v>
      </c>
      <c r="HK143" s="53">
        <v>4423</v>
      </c>
      <c r="HL143" s="77">
        <f t="shared" si="257"/>
        <v>960</v>
      </c>
      <c r="HM143" s="77">
        <f t="shared" si="254"/>
        <v>17731.919999999998</v>
      </c>
      <c r="HN143" s="52"/>
      <c r="HO143" s="183"/>
      <c r="HP143" s="53">
        <v>335</v>
      </c>
      <c r="HQ143" s="186"/>
      <c r="HR143" s="186"/>
      <c r="HS143" s="186"/>
      <c r="HT143" s="53">
        <v>4096</v>
      </c>
      <c r="HU143" s="153">
        <v>4334</v>
      </c>
      <c r="HV143" s="186"/>
      <c r="HW143" s="186"/>
      <c r="HX143" s="186"/>
      <c r="HY143" s="186"/>
      <c r="HZ143" s="189">
        <v>97</v>
      </c>
      <c r="IA143" s="128"/>
      <c r="IB143" s="190">
        <v>211</v>
      </c>
      <c r="IC143" s="191"/>
      <c r="ID143" s="191">
        <v>1011</v>
      </c>
      <c r="IE143" s="192">
        <v>3.34</v>
      </c>
      <c r="IF143" s="192">
        <v>4.68</v>
      </c>
      <c r="IG143" s="192">
        <v>0.94</v>
      </c>
      <c r="IH143" s="97">
        <f t="shared" si="255"/>
        <v>32459.199999999997</v>
      </c>
      <c r="II143" s="97">
        <f t="shared" si="258"/>
        <v>2834.3977900552486</v>
      </c>
      <c r="IJ143" s="202">
        <f t="shared" si="259"/>
        <v>1.404494382022472</v>
      </c>
      <c r="IK143" s="202">
        <f t="shared" si="265"/>
        <v>2.0180912265193371</v>
      </c>
      <c r="IL143" s="202">
        <f t="shared" si="207"/>
        <v>0.51669014490481102</v>
      </c>
      <c r="IM143" s="203"/>
      <c r="IN143" s="204">
        <f t="shared" si="208"/>
        <v>0.91280991735537187</v>
      </c>
      <c r="IO143" s="186"/>
      <c r="IP143" s="186"/>
      <c r="IQ143" s="153">
        <v>1474</v>
      </c>
      <c r="IR143" s="153"/>
      <c r="IS143" s="128"/>
      <c r="IT143" s="128"/>
      <c r="IU143" s="128"/>
      <c r="IV143" s="128"/>
      <c r="IW143" s="189">
        <v>0.59</v>
      </c>
      <c r="IX143" s="189"/>
      <c r="IY143" s="48">
        <v>7.81</v>
      </c>
      <c r="IZ143" s="52">
        <v>152</v>
      </c>
      <c r="JA143" s="128">
        <v>4.97</v>
      </c>
      <c r="JB143" s="128">
        <v>0.8</v>
      </c>
      <c r="JC143" s="128">
        <v>186</v>
      </c>
      <c r="JD143" s="97">
        <f t="shared" si="209"/>
        <v>2954</v>
      </c>
      <c r="JE143" s="210">
        <f t="shared" si="184"/>
        <v>0.84337349397590367</v>
      </c>
      <c r="JF143" s="210">
        <f t="shared" si="210"/>
        <v>0.25018571428571429</v>
      </c>
      <c r="JG143" s="210">
        <f t="shared" si="211"/>
        <v>4.2197283026270613E-2</v>
      </c>
      <c r="JH143" s="203"/>
      <c r="JI143" s="203">
        <f t="shared" si="212"/>
        <v>0.27962085308056872</v>
      </c>
      <c r="JJ143" s="212">
        <f t="shared" si="256"/>
        <v>2.469151880188833</v>
      </c>
      <c r="JK143" s="203">
        <f t="shared" si="213"/>
        <v>0.98803808924214998</v>
      </c>
      <c r="JL143" s="53">
        <v>14830</v>
      </c>
      <c r="JM143" s="213">
        <v>8.24</v>
      </c>
      <c r="JN143" s="214">
        <v>68</v>
      </c>
      <c r="JO143" s="213">
        <v>11.5</v>
      </c>
      <c r="JP143" s="213">
        <v>3.34</v>
      </c>
      <c r="JQ143" s="213">
        <v>0.74</v>
      </c>
      <c r="JR143" s="214">
        <v>113</v>
      </c>
      <c r="JS143" s="213">
        <v>0.46</v>
      </c>
      <c r="JT143" s="222"/>
    </row>
    <row r="144" spans="1:280" s="25" customFormat="1" ht="15" customHeight="1">
      <c r="A144" s="50">
        <v>43561</v>
      </c>
      <c r="B144" s="51">
        <v>240</v>
      </c>
      <c r="C144" s="52">
        <v>240</v>
      </c>
      <c r="D144" s="53">
        <v>36105</v>
      </c>
      <c r="E144" s="48">
        <v>4.59</v>
      </c>
      <c r="F144" s="53">
        <v>560</v>
      </c>
      <c r="G144" s="52">
        <v>17.3</v>
      </c>
      <c r="H144" s="52">
        <v>21</v>
      </c>
      <c r="I144" s="61">
        <v>19.100000000000001</v>
      </c>
      <c r="J144" s="64"/>
      <c r="K144" s="53">
        <v>1188</v>
      </c>
      <c r="L144" s="48">
        <v>4.8600000000000003</v>
      </c>
      <c r="M144" s="53">
        <v>13377</v>
      </c>
      <c r="N144" s="53">
        <v>4641</v>
      </c>
      <c r="O144" s="65">
        <v>5.27</v>
      </c>
      <c r="P144" s="65">
        <v>5.2</v>
      </c>
      <c r="Q144" s="74">
        <v>155</v>
      </c>
      <c r="R144" s="70">
        <v>27</v>
      </c>
      <c r="S144" s="64">
        <v>7634</v>
      </c>
      <c r="T144" s="53">
        <v>7527</v>
      </c>
      <c r="U144" s="52">
        <v>2.78</v>
      </c>
      <c r="V144" s="52"/>
      <c r="W144" s="52">
        <v>9.74</v>
      </c>
      <c r="X144" s="52">
        <v>7.91</v>
      </c>
      <c r="Y144" s="53">
        <v>5559</v>
      </c>
      <c r="Z144" s="53">
        <v>10389</v>
      </c>
      <c r="AA144" s="52">
        <v>2.83</v>
      </c>
      <c r="AB144" s="52"/>
      <c r="AC144" s="77">
        <f t="shared" si="214"/>
        <v>13193</v>
      </c>
      <c r="AD144" s="52"/>
      <c r="AE144" s="52"/>
      <c r="AF144" s="52"/>
      <c r="AG144" s="52"/>
      <c r="AH144" s="61"/>
      <c r="AI144" s="79"/>
      <c r="AJ144" s="52"/>
      <c r="AK144" s="52"/>
      <c r="AL144" s="48">
        <v>8.58</v>
      </c>
      <c r="AM144" s="53">
        <v>133697</v>
      </c>
      <c r="AN144" s="52">
        <v>2.0499999999999998</v>
      </c>
      <c r="AO144" s="52">
        <v>0.43</v>
      </c>
      <c r="AP144" s="53">
        <v>2210</v>
      </c>
      <c r="AQ144" s="83"/>
      <c r="AR144" s="86">
        <f t="shared" si="215"/>
        <v>14263</v>
      </c>
      <c r="AS144" s="53"/>
      <c r="AT144" s="87">
        <v>14263</v>
      </c>
      <c r="AU144" s="53">
        <f t="shared" si="182"/>
        <v>13543</v>
      </c>
      <c r="AV144" s="53">
        <v>240</v>
      </c>
      <c r="AW144" s="53">
        <v>240</v>
      </c>
      <c r="AX144" s="53">
        <v>240</v>
      </c>
      <c r="AY144" s="95">
        <v>0</v>
      </c>
      <c r="AZ144" s="96">
        <v>4.93</v>
      </c>
      <c r="BA144" s="53">
        <v>4478</v>
      </c>
      <c r="BB144" s="52">
        <v>62</v>
      </c>
      <c r="BC144" s="53">
        <v>13186</v>
      </c>
      <c r="BD144" s="97">
        <f t="shared" si="185"/>
        <v>9178.4267999999993</v>
      </c>
      <c r="BE144" s="102">
        <f t="shared" si="186"/>
        <v>0.69607362354011826</v>
      </c>
      <c r="BF144" s="53">
        <v>6102</v>
      </c>
      <c r="BG144" s="97">
        <f t="shared" si="187"/>
        <v>6510.8339999999998</v>
      </c>
      <c r="BH144" s="102">
        <f t="shared" si="188"/>
        <v>0.49376869406946761</v>
      </c>
      <c r="BI144" s="53">
        <v>335</v>
      </c>
      <c r="BJ144" s="97">
        <f t="shared" si="189"/>
        <v>658.94500000000005</v>
      </c>
      <c r="BK144" s="102">
        <f t="shared" si="190"/>
        <v>4.9973077506446237E-2</v>
      </c>
      <c r="BL144" s="103">
        <v>489</v>
      </c>
      <c r="BM144" s="97">
        <f t="shared" si="191"/>
        <v>706.60500000000002</v>
      </c>
      <c r="BN144" s="102">
        <f t="shared" si="192"/>
        <v>5.3587517063552255E-2</v>
      </c>
      <c r="BO144" s="53">
        <v>603</v>
      </c>
      <c r="BP144" s="97">
        <f t="shared" si="193"/>
        <v>1240.9739999999999</v>
      </c>
      <c r="BQ144" s="102">
        <f t="shared" si="194"/>
        <v>9.4112998634915818E-2</v>
      </c>
      <c r="BR144" s="53">
        <v>36.700000000000003</v>
      </c>
      <c r="BS144" s="105">
        <f t="shared" si="195"/>
        <v>61.068800000000003</v>
      </c>
      <c r="BT144" s="102">
        <f t="shared" si="196"/>
        <v>2.783254967389656E-3</v>
      </c>
      <c r="BU144" s="52">
        <v>7.63</v>
      </c>
      <c r="BV144" s="48">
        <v>8.74</v>
      </c>
      <c r="BW144" s="61">
        <v>158</v>
      </c>
      <c r="BX144" s="117">
        <f t="shared" si="216"/>
        <v>178577.99799999999</v>
      </c>
      <c r="BY144" s="118">
        <f t="shared" si="217"/>
        <v>1.1905199866666667</v>
      </c>
      <c r="BZ144" s="120">
        <v>56.4</v>
      </c>
      <c r="CA144" s="51"/>
      <c r="CB144" s="52">
        <v>6.15</v>
      </c>
      <c r="CC144" s="129">
        <v>7458</v>
      </c>
      <c r="CD144" s="77">
        <f t="shared" si="218"/>
        <v>8603.814860920329</v>
      </c>
      <c r="CE144" s="77">
        <f t="shared" si="197"/>
        <v>23296</v>
      </c>
      <c r="CF144" s="77">
        <f t="shared" si="219"/>
        <v>13543</v>
      </c>
      <c r="CG144" s="77">
        <f t="shared" si="220"/>
        <v>564.29166666666663</v>
      </c>
      <c r="CH144" s="77">
        <f t="shared" si="198"/>
        <v>9753</v>
      </c>
      <c r="CI144" s="130">
        <f t="shared" si="221"/>
        <v>406.375</v>
      </c>
      <c r="CJ144" s="64">
        <v>3881</v>
      </c>
      <c r="CK144" s="56"/>
      <c r="CL144" s="52">
        <v>7.4</v>
      </c>
      <c r="CM144" s="53">
        <v>2625</v>
      </c>
      <c r="CN144" s="134"/>
      <c r="CO144" s="135">
        <v>3998</v>
      </c>
      <c r="CP144" s="53">
        <v>6766</v>
      </c>
      <c r="CQ144" s="52">
        <v>19.100000000000001</v>
      </c>
      <c r="CR144" s="52">
        <v>26.7</v>
      </c>
      <c r="CS144" s="53">
        <v>5508</v>
      </c>
      <c r="CT144" s="141">
        <f t="shared" si="266"/>
        <v>0.23737511246839088</v>
      </c>
      <c r="CU144" s="142">
        <f t="shared" si="222"/>
        <v>1.2950270548827623</v>
      </c>
      <c r="CV144" s="142">
        <f t="shared" si="223"/>
        <v>6.6437336799108229</v>
      </c>
      <c r="CW144" s="118">
        <f t="shared" si="224"/>
        <v>1.1072889466518039</v>
      </c>
      <c r="CX144" s="143">
        <f t="shared" si="267"/>
        <v>33391.405475231797</v>
      </c>
      <c r="CY144" s="144">
        <f t="shared" si="268"/>
        <v>0.69490277947249901</v>
      </c>
      <c r="CZ144" s="145">
        <f t="shared" si="269"/>
        <v>29750.223653760302</v>
      </c>
      <c r="DA144" s="146">
        <f t="shared" si="270"/>
        <v>0.8009252237221296</v>
      </c>
      <c r="DB144" s="64">
        <v>3881</v>
      </c>
      <c r="DC144" s="152"/>
      <c r="DD144" s="48">
        <v>7.25</v>
      </c>
      <c r="DE144" s="53">
        <v>2330</v>
      </c>
      <c r="DF144" s="153"/>
      <c r="DG144" s="53">
        <v>3947</v>
      </c>
      <c r="DH144" s="53">
        <v>7498</v>
      </c>
      <c r="DI144" s="52">
        <v>19.8</v>
      </c>
      <c r="DJ144" s="52">
        <v>27.7</v>
      </c>
      <c r="DK144" s="53">
        <v>6451</v>
      </c>
      <c r="DL144" s="141">
        <f t="shared" si="225"/>
        <v>0.26494254303738823</v>
      </c>
      <c r="DM144" s="142">
        <f t="shared" si="226"/>
        <v>1.2950270548827623</v>
      </c>
      <c r="DN144" s="142">
        <f t="shared" si="227"/>
        <v>6.6437336799108229</v>
      </c>
      <c r="DO144" s="118">
        <f t="shared" si="199"/>
        <v>1.1072889466518039</v>
      </c>
      <c r="DP144" s="143">
        <f t="shared" si="228"/>
        <v>33391.405475231797</v>
      </c>
      <c r="DQ144" s="144">
        <f t="shared" si="229"/>
        <v>0.72918989568416104</v>
      </c>
      <c r="DR144" s="145">
        <f t="shared" si="230"/>
        <v>29750.223653760302</v>
      </c>
      <c r="DS144" s="146">
        <f t="shared" si="231"/>
        <v>0.82329743667526167</v>
      </c>
      <c r="DT144" s="53">
        <v>3874</v>
      </c>
      <c r="DU144" s="74"/>
      <c r="DV144" s="157">
        <v>7.37</v>
      </c>
      <c r="DW144" s="153">
        <v>2419</v>
      </c>
      <c r="DX144" s="53"/>
      <c r="DY144" s="153">
        <v>3872</v>
      </c>
      <c r="DZ144" s="153">
        <v>7478</v>
      </c>
      <c r="EA144" s="152">
        <v>18.100000000000001</v>
      </c>
      <c r="EB144" s="128">
        <v>22.9</v>
      </c>
      <c r="EC144" s="53">
        <v>7368</v>
      </c>
      <c r="ED144" s="141">
        <f t="shared" si="260"/>
        <v>0.30751287033409003</v>
      </c>
      <c r="EE144" s="142">
        <f t="shared" si="232"/>
        <v>1.2973670624677336</v>
      </c>
      <c r="EF144" s="142">
        <f t="shared" si="271"/>
        <v>6.6317506508566169</v>
      </c>
      <c r="EG144" s="118">
        <f t="shared" si="200"/>
        <v>1.1052917751427696</v>
      </c>
      <c r="EH144" s="143">
        <f t="shared" si="261"/>
        <v>33331.178771205356</v>
      </c>
      <c r="EI144" s="144">
        <f t="shared" si="262"/>
        <v>0.71884564706437137</v>
      </c>
      <c r="EJ144" s="145">
        <f t="shared" si="263"/>
        <v>29696.564399553572</v>
      </c>
      <c r="EK144" s="146">
        <f t="shared" si="264"/>
        <v>0.81654785378431671</v>
      </c>
      <c r="EL144" s="64">
        <v>3874</v>
      </c>
      <c r="EM144" s="56"/>
      <c r="EN144" s="52">
        <v>7.22</v>
      </c>
      <c r="EO144" s="53">
        <v>2553</v>
      </c>
      <c r="EP144" s="134"/>
      <c r="EQ144" s="135">
        <v>3864</v>
      </c>
      <c r="ER144" s="53">
        <v>7232</v>
      </c>
      <c r="ES144" s="52">
        <v>7.22</v>
      </c>
      <c r="ET144" s="52">
        <v>27.8</v>
      </c>
      <c r="EU144" s="53">
        <v>7781</v>
      </c>
      <c r="EV144" s="141">
        <f t="shared" si="233"/>
        <v>0.33194179188698203</v>
      </c>
      <c r="EW144" s="142">
        <f t="shared" si="234"/>
        <v>1.2973670624677336</v>
      </c>
      <c r="EX144" s="142">
        <f t="shared" si="235"/>
        <v>6.6317506508566169</v>
      </c>
      <c r="EY144" s="118">
        <f t="shared" si="201"/>
        <v>1.1052917751427696</v>
      </c>
      <c r="EZ144" s="143">
        <f t="shared" si="236"/>
        <v>33331.178771205356</v>
      </c>
      <c r="FA144" s="144">
        <f t="shared" si="237"/>
        <v>0.7032711603783961</v>
      </c>
      <c r="FB144" s="145">
        <f t="shared" si="238"/>
        <v>29696.564399553572</v>
      </c>
      <c r="FC144" s="146">
        <f t="shared" si="239"/>
        <v>0.806385560442894</v>
      </c>
      <c r="FD144" s="64">
        <v>3893</v>
      </c>
      <c r="FE144" s="56"/>
      <c r="FF144" s="52">
        <v>7.41</v>
      </c>
      <c r="FG144" s="53">
        <v>2258</v>
      </c>
      <c r="FH144" s="134"/>
      <c r="FI144" s="135">
        <v>3986</v>
      </c>
      <c r="FJ144" s="53">
        <v>6900</v>
      </c>
      <c r="FK144" s="52">
        <v>20.399999999999999</v>
      </c>
      <c r="FL144" s="52">
        <v>29.8</v>
      </c>
      <c r="FM144" s="53">
        <v>7001</v>
      </c>
      <c r="FN144" s="141">
        <f t="shared" si="240"/>
        <v>0.28339245046480072</v>
      </c>
      <c r="FO144" s="142">
        <f t="shared" si="241"/>
        <v>1.291035191369124</v>
      </c>
      <c r="FP144" s="142">
        <f t="shared" si="242"/>
        <v>6.6642760154323204</v>
      </c>
      <c r="FQ144" s="118">
        <f t="shared" si="202"/>
        <v>1.1107126692387201</v>
      </c>
      <c r="FR144" s="143">
        <f t="shared" si="243"/>
        <v>33494.651253562843</v>
      </c>
      <c r="FS144" s="144">
        <f t="shared" si="244"/>
        <v>0.73755827659005813</v>
      </c>
      <c r="FT144" s="145">
        <f t="shared" si="245"/>
        <v>29842.210946686122</v>
      </c>
      <c r="FU144" s="146">
        <f t="shared" si="246"/>
        <v>0.82875777339602608</v>
      </c>
      <c r="FV144" s="64">
        <v>3893</v>
      </c>
      <c r="FW144" s="73"/>
      <c r="FX144" s="52">
        <v>7.32</v>
      </c>
      <c r="FY144" s="53">
        <v>2179</v>
      </c>
      <c r="FZ144" s="134"/>
      <c r="GA144" s="135">
        <v>3952</v>
      </c>
      <c r="GB144" s="53">
        <v>7916</v>
      </c>
      <c r="GC144" s="52">
        <v>18.8</v>
      </c>
      <c r="GD144" s="52">
        <v>28.2</v>
      </c>
      <c r="GE144" s="53">
        <v>6238</v>
      </c>
      <c r="GF144" s="141">
        <f t="shared" si="247"/>
        <v>0.24940223970893341</v>
      </c>
      <c r="GG144" s="142">
        <f t="shared" si="248"/>
        <v>1.291035191369124</v>
      </c>
      <c r="GH144" s="142">
        <f t="shared" si="249"/>
        <v>6.6642760154323204</v>
      </c>
      <c r="GI144" s="118">
        <f t="shared" si="203"/>
        <v>1.1107126692387201</v>
      </c>
      <c r="GJ144" s="143">
        <f t="shared" si="250"/>
        <v>33494.651253562843</v>
      </c>
      <c r="GK144" s="144">
        <f t="shared" si="251"/>
        <v>0.74674025008402867</v>
      </c>
      <c r="GL144" s="145">
        <f t="shared" si="252"/>
        <v>29842.210946686122</v>
      </c>
      <c r="GM144" s="146">
        <f t="shared" si="253"/>
        <v>0.83474897618686483</v>
      </c>
      <c r="GN144" s="166">
        <v>2241</v>
      </c>
      <c r="GO144" s="97">
        <f t="shared" si="204"/>
        <v>2393.763907967033</v>
      </c>
      <c r="GP144" s="53"/>
      <c r="GQ144" s="53"/>
      <c r="GR144" s="102">
        <f t="shared" si="205"/>
        <v>1</v>
      </c>
      <c r="GS144" s="53"/>
      <c r="GT144" s="102">
        <f t="shared" si="206"/>
        <v>1</v>
      </c>
      <c r="GU144" s="53"/>
      <c r="GV144" s="102"/>
      <c r="GW144" s="170"/>
      <c r="GX144" s="102"/>
      <c r="GY144" s="170"/>
      <c r="GZ144" s="102"/>
      <c r="HA144" s="102"/>
      <c r="HB144" s="102"/>
      <c r="HC144" s="102"/>
      <c r="HD144" s="102"/>
      <c r="HE144" s="177"/>
      <c r="HF144" s="178"/>
      <c r="HG144" s="102"/>
      <c r="HH144" s="177"/>
      <c r="HI144" s="64">
        <v>4318</v>
      </c>
      <c r="HJ144" s="53">
        <v>4728</v>
      </c>
      <c r="HK144" s="53">
        <v>4328</v>
      </c>
      <c r="HL144" s="77">
        <f t="shared" si="257"/>
        <v>960</v>
      </c>
      <c r="HM144" s="77">
        <f t="shared" si="254"/>
        <v>18159.12</v>
      </c>
      <c r="HN144" s="52"/>
      <c r="HO144" s="183"/>
      <c r="HP144" s="53">
        <v>673</v>
      </c>
      <c r="HQ144" s="186"/>
      <c r="HR144" s="186"/>
      <c r="HS144" s="186"/>
      <c r="HT144" s="53">
        <v>4182</v>
      </c>
      <c r="HU144" s="153">
        <v>4620</v>
      </c>
      <c r="HV144" s="186"/>
      <c r="HW144" s="186"/>
      <c r="HX144" s="186"/>
      <c r="HY144" s="186"/>
      <c r="HZ144" s="189"/>
      <c r="IA144" s="128">
        <v>98</v>
      </c>
      <c r="IB144" s="190">
        <v>168</v>
      </c>
      <c r="IC144" s="191"/>
      <c r="ID144" s="191"/>
      <c r="IE144" s="192"/>
      <c r="IF144" s="192"/>
      <c r="IG144" s="192"/>
      <c r="IH144" s="97">
        <f t="shared" si="255"/>
        <v>30995.943000000003</v>
      </c>
      <c r="II144" s="97">
        <f t="shared" si="258"/>
        <v>2690.1677406226686</v>
      </c>
      <c r="IJ144" s="202">
        <f t="shared" si="259"/>
        <v>1.3790250293042818</v>
      </c>
      <c r="IK144" s="202">
        <f t="shared" si="265"/>
        <v>1.9507751371125281</v>
      </c>
      <c r="IL144" s="202">
        <f t="shared" si="207"/>
        <v>0.48069254686311763</v>
      </c>
      <c r="IM144" s="203"/>
      <c r="IN144" s="204">
        <f t="shared" si="208"/>
        <v>0.92503346720214186</v>
      </c>
      <c r="IO144" s="186"/>
      <c r="IP144" s="186"/>
      <c r="IQ144" s="153">
        <v>1000</v>
      </c>
      <c r="IR144" s="153"/>
      <c r="IS144" s="128"/>
      <c r="IT144" s="128"/>
      <c r="IU144" s="128"/>
      <c r="IV144" s="128"/>
      <c r="IW144" s="189"/>
      <c r="IX144" s="189">
        <v>0.35</v>
      </c>
      <c r="IY144" s="48"/>
      <c r="IZ144" s="52">
        <v>131</v>
      </c>
      <c r="JA144" s="128"/>
      <c r="JB144" s="128"/>
      <c r="JC144" s="128"/>
      <c r="JD144" s="97">
        <f t="shared" si="209"/>
        <v>2396.1840000000002</v>
      </c>
      <c r="JE144" s="210">
        <f t="shared" si="184"/>
        <v>0.82699549582810306</v>
      </c>
      <c r="JF144" s="210">
        <f t="shared" si="210"/>
        <v>0.20314500000000002</v>
      </c>
      <c r="JG144" s="210">
        <f t="shared" si="211"/>
        <v>3.8967067857933989E-2</v>
      </c>
      <c r="JH144" s="203"/>
      <c r="JI144" s="203">
        <f t="shared" si="212"/>
        <v>0.22023809523809523</v>
      </c>
      <c r="JJ144" s="212">
        <f t="shared" si="256"/>
        <v>2.469151880188833</v>
      </c>
      <c r="JK144" s="203">
        <f t="shared" si="213"/>
        <v>0.99006522068860914</v>
      </c>
      <c r="JL144" s="53">
        <v>16137</v>
      </c>
      <c r="JM144" s="213">
        <v>8.26</v>
      </c>
      <c r="JN144" s="214">
        <v>75</v>
      </c>
      <c r="JO144" s="213">
        <v>10.9</v>
      </c>
      <c r="JP144" s="213">
        <v>3.57</v>
      </c>
      <c r="JQ144" s="213">
        <v>0.86</v>
      </c>
      <c r="JR144" s="214">
        <v>143</v>
      </c>
      <c r="JS144" s="213">
        <v>0.52</v>
      </c>
      <c r="JT144" s="222"/>
    </row>
    <row r="145" spans="1:280" s="25" customFormat="1" ht="15" customHeight="1">
      <c r="A145" s="50">
        <v>43562</v>
      </c>
      <c r="B145" s="57">
        <v>240</v>
      </c>
      <c r="C145" s="52">
        <v>240</v>
      </c>
      <c r="D145" s="58">
        <v>33234</v>
      </c>
      <c r="E145" s="59">
        <v>4.62</v>
      </c>
      <c r="F145" s="58">
        <v>493</v>
      </c>
      <c r="G145" s="60">
        <v>19.100000000000001</v>
      </c>
      <c r="H145" s="60">
        <v>22.8</v>
      </c>
      <c r="I145" s="66">
        <v>15.2</v>
      </c>
      <c r="J145" s="67"/>
      <c r="K145" s="58">
        <v>1201</v>
      </c>
      <c r="L145" s="59">
        <v>4.8</v>
      </c>
      <c r="M145" s="58">
        <v>14138</v>
      </c>
      <c r="N145" s="58">
        <v>4583</v>
      </c>
      <c r="O145" s="68">
        <v>7.65</v>
      </c>
      <c r="P145" s="68">
        <v>5.83</v>
      </c>
      <c r="Q145" s="75">
        <v>169</v>
      </c>
      <c r="R145" s="76">
        <v>31.1</v>
      </c>
      <c r="S145" s="67">
        <v>7471</v>
      </c>
      <c r="T145" s="58">
        <v>6621</v>
      </c>
      <c r="U145" s="60">
        <v>2.57</v>
      </c>
      <c r="V145" s="60">
        <v>31.6</v>
      </c>
      <c r="W145" s="60">
        <v>22.8</v>
      </c>
      <c r="X145" s="60">
        <v>10.199999999999999</v>
      </c>
      <c r="Y145" s="58">
        <v>5319</v>
      </c>
      <c r="Z145" s="58">
        <v>14351</v>
      </c>
      <c r="AA145" s="60">
        <v>2.63</v>
      </c>
      <c r="AB145" s="60"/>
      <c r="AC145" s="58">
        <f t="shared" si="214"/>
        <v>12790</v>
      </c>
      <c r="AD145" s="60"/>
      <c r="AE145" s="60"/>
      <c r="AF145" s="60"/>
      <c r="AG145" s="60"/>
      <c r="AH145" s="66"/>
      <c r="AI145" s="80"/>
      <c r="AJ145" s="60"/>
      <c r="AK145" s="60"/>
      <c r="AL145" s="59">
        <v>8.48</v>
      </c>
      <c r="AM145" s="58">
        <v>136029</v>
      </c>
      <c r="AN145" s="60"/>
      <c r="AO145" s="60"/>
      <c r="AP145" s="58">
        <v>2531</v>
      </c>
      <c r="AQ145" s="88"/>
      <c r="AR145" s="86">
        <f t="shared" si="215"/>
        <v>14511</v>
      </c>
      <c r="AS145" s="58"/>
      <c r="AT145" s="89">
        <v>14511</v>
      </c>
      <c r="AU145" s="58">
        <f t="shared" si="182"/>
        <v>13791</v>
      </c>
      <c r="AV145" s="58">
        <v>240</v>
      </c>
      <c r="AW145" s="58">
        <v>240</v>
      </c>
      <c r="AX145" s="58">
        <v>240</v>
      </c>
      <c r="AY145" s="98">
        <v>0</v>
      </c>
      <c r="AZ145" s="96">
        <v>4.93</v>
      </c>
      <c r="BA145" s="53">
        <v>4478</v>
      </c>
      <c r="BB145" s="52">
        <v>62</v>
      </c>
      <c r="BC145" s="58">
        <v>12045</v>
      </c>
      <c r="BD145" s="97">
        <f t="shared" si="185"/>
        <v>8812.5081999999984</v>
      </c>
      <c r="BE145" s="102">
        <f t="shared" si="186"/>
        <v>0.73163206309672046</v>
      </c>
      <c r="BF145" s="58">
        <v>5661</v>
      </c>
      <c r="BG145" s="97">
        <f t="shared" si="187"/>
        <v>6040.2869999999994</v>
      </c>
      <c r="BH145" s="102">
        <f t="shared" si="188"/>
        <v>0.50147671232876712</v>
      </c>
      <c r="BI145" s="58">
        <v>377</v>
      </c>
      <c r="BJ145" s="97">
        <f t="shared" si="189"/>
        <v>741.55900000000008</v>
      </c>
      <c r="BK145" s="102">
        <f t="shared" si="190"/>
        <v>6.1565711913657124E-2</v>
      </c>
      <c r="BL145" s="103">
        <v>381</v>
      </c>
      <c r="BM145" s="97">
        <f t="shared" si="191"/>
        <v>550.54500000000007</v>
      </c>
      <c r="BN145" s="102">
        <f t="shared" si="192"/>
        <v>4.5707347447073478E-2</v>
      </c>
      <c r="BO145" s="58">
        <v>685</v>
      </c>
      <c r="BP145" s="97">
        <f t="shared" si="193"/>
        <v>1409.7299999999998</v>
      </c>
      <c r="BQ145" s="102">
        <f t="shared" si="194"/>
        <v>0.11703860523038603</v>
      </c>
      <c r="BR145" s="58">
        <v>42.3</v>
      </c>
      <c r="BS145" s="105">
        <f t="shared" si="195"/>
        <v>70.387199999999993</v>
      </c>
      <c r="BT145" s="102">
        <f t="shared" si="196"/>
        <v>3.5118306351183061E-3</v>
      </c>
      <c r="BU145" s="60">
        <v>7.62</v>
      </c>
      <c r="BV145" s="59">
        <v>16.8</v>
      </c>
      <c r="BW145" s="66">
        <v>155</v>
      </c>
      <c r="BX145" s="117">
        <f t="shared" si="216"/>
        <v>166112.595</v>
      </c>
      <c r="BY145" s="118">
        <f t="shared" si="217"/>
        <v>1.1074173</v>
      </c>
      <c r="BZ145" s="121">
        <v>50.1</v>
      </c>
      <c r="CA145" s="57"/>
      <c r="CB145" s="60">
        <v>5.88</v>
      </c>
      <c r="CC145" s="129">
        <v>7409</v>
      </c>
      <c r="CD145" s="77">
        <f t="shared" si="218"/>
        <v>8361.8738416447559</v>
      </c>
      <c r="CE145" s="77">
        <f t="shared" si="197"/>
        <v>23201</v>
      </c>
      <c r="CF145" s="77">
        <f t="shared" si="219"/>
        <v>13791</v>
      </c>
      <c r="CG145" s="77">
        <f t="shared" si="220"/>
        <v>574.625</v>
      </c>
      <c r="CH145" s="77">
        <f t="shared" si="198"/>
        <v>9410</v>
      </c>
      <c r="CI145" s="130">
        <f t="shared" si="221"/>
        <v>392.08333333333331</v>
      </c>
      <c r="CJ145" s="67">
        <v>3869</v>
      </c>
      <c r="CK145" s="136"/>
      <c r="CL145" s="60">
        <v>7.37</v>
      </c>
      <c r="CM145" s="58">
        <v>2505</v>
      </c>
      <c r="CN145" s="137"/>
      <c r="CO145" s="138">
        <v>3832</v>
      </c>
      <c r="CP145" s="58">
        <v>6736</v>
      </c>
      <c r="CQ145" s="60">
        <v>17.5</v>
      </c>
      <c r="CR145" s="60">
        <v>24.9</v>
      </c>
      <c r="CS145" s="58">
        <v>6030</v>
      </c>
      <c r="CT145" s="141">
        <f t="shared" si="266"/>
        <v>0.26610480285571109</v>
      </c>
      <c r="CU145" s="142">
        <f t="shared" si="222"/>
        <v>1.2990436805376067</v>
      </c>
      <c r="CV145" s="142">
        <f t="shared" si="223"/>
        <v>6.4369458601917149</v>
      </c>
      <c r="CW145" s="118">
        <f t="shared" si="224"/>
        <v>1.0728243100319526</v>
      </c>
      <c r="CX145" s="143">
        <f t="shared" si="267"/>
        <v>32352.089893323558</v>
      </c>
      <c r="CY145" s="144">
        <f t="shared" si="268"/>
        <v>0.70042599931078686</v>
      </c>
      <c r="CZ145" s="145">
        <f t="shared" si="269"/>
        <v>27700.945220249123</v>
      </c>
      <c r="DA145" s="146">
        <f t="shared" si="270"/>
        <v>0.79202988792029894</v>
      </c>
      <c r="DB145" s="67">
        <v>3869</v>
      </c>
      <c r="DC145" s="75"/>
      <c r="DD145" s="59">
        <v>7.29</v>
      </c>
      <c r="DE145" s="58">
        <v>2139</v>
      </c>
      <c r="DF145" s="58"/>
      <c r="DG145" s="58">
        <v>3867</v>
      </c>
      <c r="DH145" s="58">
        <v>5600</v>
      </c>
      <c r="DI145" s="60">
        <v>17.7</v>
      </c>
      <c r="DJ145" s="60">
        <v>30.1</v>
      </c>
      <c r="DK145" s="58">
        <v>6963</v>
      </c>
      <c r="DL145" s="141">
        <f t="shared" si="225"/>
        <v>0.28920558059406981</v>
      </c>
      <c r="DM145" s="142">
        <f t="shared" si="226"/>
        <v>1.2990436805376067</v>
      </c>
      <c r="DN145" s="142">
        <f t="shared" si="227"/>
        <v>6.4369458601917149</v>
      </c>
      <c r="DO145" s="118">
        <f t="shared" si="199"/>
        <v>1.0728243100319526</v>
      </c>
      <c r="DP145" s="143">
        <f t="shared" si="228"/>
        <v>32352.089893323558</v>
      </c>
      <c r="DQ145" s="144">
        <f t="shared" si="229"/>
        <v>0.74419609282465982</v>
      </c>
      <c r="DR145" s="145">
        <f t="shared" si="230"/>
        <v>27700.945220249123</v>
      </c>
      <c r="DS145" s="146">
        <f t="shared" si="231"/>
        <v>0.82241594022415943</v>
      </c>
      <c r="DT145" s="58">
        <v>3872</v>
      </c>
      <c r="DU145" s="75"/>
      <c r="DV145" s="59">
        <v>7.31</v>
      </c>
      <c r="DW145" s="58">
        <v>2459</v>
      </c>
      <c r="DX145" s="58"/>
      <c r="DY145" s="58">
        <v>3785</v>
      </c>
      <c r="DZ145" s="58">
        <v>6292</v>
      </c>
      <c r="EA145" s="75">
        <v>17.100000000000001</v>
      </c>
      <c r="EB145" s="60">
        <v>29.5</v>
      </c>
      <c r="EC145" s="58">
        <v>8036</v>
      </c>
      <c r="ED145" s="141">
        <f t="shared" si="260"/>
        <v>0.35159369466758084</v>
      </c>
      <c r="EE145" s="142">
        <f t="shared" si="232"/>
        <v>1.2980371900826446</v>
      </c>
      <c r="EF145" s="142">
        <f t="shared" si="271"/>
        <v>6.441937030411558</v>
      </c>
      <c r="EG145" s="118">
        <f t="shared" si="200"/>
        <v>1.0736561717352597</v>
      </c>
      <c r="EH145" s="143">
        <f t="shared" si="261"/>
        <v>32377.175514848492</v>
      </c>
      <c r="EI145" s="144">
        <f t="shared" si="262"/>
        <v>0.70592715860488009</v>
      </c>
      <c r="EJ145" s="145">
        <f t="shared" si="263"/>
        <v>27722.424371363304</v>
      </c>
      <c r="EK145" s="146">
        <f t="shared" si="264"/>
        <v>0.79584889995848895</v>
      </c>
      <c r="EL145" s="67">
        <v>3872</v>
      </c>
      <c r="EM145" s="136"/>
      <c r="EN145" s="60">
        <v>7.34</v>
      </c>
      <c r="EO145" s="58">
        <v>2503</v>
      </c>
      <c r="EP145" s="137"/>
      <c r="EQ145" s="138">
        <v>3828</v>
      </c>
      <c r="ER145" s="58">
        <v>6442</v>
      </c>
      <c r="ES145" s="60">
        <v>17.5</v>
      </c>
      <c r="ET145" s="60">
        <v>28.7</v>
      </c>
      <c r="EU145" s="58">
        <v>8183</v>
      </c>
      <c r="EV145" s="141">
        <f t="shared" si="233"/>
        <v>0.36071404783487659</v>
      </c>
      <c r="EW145" s="142">
        <f t="shared" si="234"/>
        <v>1.2980371900826446</v>
      </c>
      <c r="EX145" s="142">
        <f t="shared" si="235"/>
        <v>6.441937030411558</v>
      </c>
      <c r="EY145" s="118">
        <f t="shared" si="201"/>
        <v>1.0736561717352597</v>
      </c>
      <c r="EZ145" s="143">
        <f t="shared" si="236"/>
        <v>32377.175514848492</v>
      </c>
      <c r="FA145" s="144">
        <f t="shared" si="237"/>
        <v>0.70066518014966039</v>
      </c>
      <c r="FB145" s="145">
        <f t="shared" si="238"/>
        <v>27722.424371363304</v>
      </c>
      <c r="FC145" s="146">
        <f t="shared" si="239"/>
        <v>0.79219593192195936</v>
      </c>
      <c r="FD145" s="67">
        <v>3860</v>
      </c>
      <c r="FE145" s="136"/>
      <c r="FF145" s="60">
        <v>7.26</v>
      </c>
      <c r="FG145" s="58">
        <v>2190</v>
      </c>
      <c r="FH145" s="137"/>
      <c r="FI145" s="138">
        <v>3898</v>
      </c>
      <c r="FJ145" s="58">
        <v>6744</v>
      </c>
      <c r="FK145" s="60">
        <v>18.899999999999999</v>
      </c>
      <c r="FL145" s="60">
        <v>30.3</v>
      </c>
      <c r="FM145" s="58">
        <v>7782</v>
      </c>
      <c r="FN145" s="141">
        <f t="shared" si="240"/>
        <v>0.32665317339483052</v>
      </c>
      <c r="FO145" s="142">
        <f t="shared" si="241"/>
        <v>1.3020725388601035</v>
      </c>
      <c r="FP145" s="142">
        <f t="shared" si="242"/>
        <v>6.4219723495321848</v>
      </c>
      <c r="FQ145" s="118">
        <f t="shared" si="202"/>
        <v>1.0703287249220308</v>
      </c>
      <c r="FR145" s="143">
        <f t="shared" si="243"/>
        <v>32276.833028748759</v>
      </c>
      <c r="FS145" s="144">
        <f t="shared" si="244"/>
        <v>0.73809698143338243</v>
      </c>
      <c r="FT145" s="145">
        <f t="shared" si="245"/>
        <v>27636.507766906598</v>
      </c>
      <c r="FU145" s="146">
        <f t="shared" si="246"/>
        <v>0.81818181818181812</v>
      </c>
      <c r="FV145" s="67">
        <v>3859</v>
      </c>
      <c r="FW145" s="160"/>
      <c r="FX145" s="60">
        <v>7.4</v>
      </c>
      <c r="FY145" s="58">
        <v>2174</v>
      </c>
      <c r="FZ145" s="137"/>
      <c r="GA145" s="138">
        <v>3767</v>
      </c>
      <c r="GB145" s="58">
        <v>6442</v>
      </c>
      <c r="GC145" s="60">
        <v>17.5</v>
      </c>
      <c r="GD145" s="60">
        <v>28.4</v>
      </c>
      <c r="GE145" s="58">
        <v>6792</v>
      </c>
      <c r="GF145" s="141">
        <f t="shared" si="247"/>
        <v>0.28443396012267497</v>
      </c>
      <c r="GG145" s="142">
        <f t="shared" si="248"/>
        <v>1.3024099507644467</v>
      </c>
      <c r="GH145" s="142">
        <f t="shared" si="249"/>
        <v>6.4203086261255695</v>
      </c>
      <c r="GI145" s="118">
        <f t="shared" si="203"/>
        <v>1.0700514376875949</v>
      </c>
      <c r="GJ145" s="143">
        <f t="shared" si="250"/>
        <v>32268.471154907114</v>
      </c>
      <c r="GK145" s="144">
        <f t="shared" si="251"/>
        <v>0.74001042814437146</v>
      </c>
      <c r="GL145" s="145">
        <f t="shared" si="252"/>
        <v>27629.348049868542</v>
      </c>
      <c r="GM145" s="146">
        <f t="shared" si="253"/>
        <v>0.81951017019510175</v>
      </c>
      <c r="GN145" s="167">
        <v>2964</v>
      </c>
      <c r="GO145" s="97">
        <f t="shared" si="204"/>
        <v>2328.4929959915521</v>
      </c>
      <c r="GP145" s="58"/>
      <c r="GQ145" s="58"/>
      <c r="GR145" s="102">
        <f t="shared" si="205"/>
        <v>1</v>
      </c>
      <c r="GS145" s="58"/>
      <c r="GT145" s="102">
        <f t="shared" si="206"/>
        <v>1</v>
      </c>
      <c r="GU145" s="58"/>
      <c r="GV145" s="102"/>
      <c r="GW145" s="170"/>
      <c r="GX145" s="102"/>
      <c r="GY145" s="170"/>
      <c r="GZ145" s="102"/>
      <c r="HA145" s="102"/>
      <c r="HB145" s="102"/>
      <c r="HC145" s="102"/>
      <c r="HD145" s="102"/>
      <c r="HE145" s="177"/>
      <c r="HF145" s="178"/>
      <c r="HG145" s="102"/>
      <c r="HH145" s="177"/>
      <c r="HI145" s="67">
        <v>5774</v>
      </c>
      <c r="HJ145" s="58">
        <v>4092</v>
      </c>
      <c r="HK145" s="58">
        <v>4740</v>
      </c>
      <c r="HL145" s="77">
        <f t="shared" si="257"/>
        <v>960</v>
      </c>
      <c r="HM145" s="77">
        <f t="shared" si="254"/>
        <v>16648.560000000001</v>
      </c>
      <c r="HN145" s="60"/>
      <c r="HO145" s="60"/>
      <c r="HP145" s="58">
        <v>950</v>
      </c>
      <c r="HQ145" s="136"/>
      <c r="HR145" s="136"/>
      <c r="HS145" s="136"/>
      <c r="HT145" s="58">
        <v>4638</v>
      </c>
      <c r="HU145" s="58">
        <v>4710</v>
      </c>
      <c r="HV145" s="136"/>
      <c r="HW145" s="136"/>
      <c r="HX145" s="136"/>
      <c r="HY145" s="136"/>
      <c r="HZ145" s="193">
        <v>98</v>
      </c>
      <c r="IA145" s="60"/>
      <c r="IB145" s="194">
        <v>210</v>
      </c>
      <c r="IC145" s="195"/>
      <c r="ID145" s="195">
        <v>194</v>
      </c>
      <c r="IE145" s="196">
        <v>2.17</v>
      </c>
      <c r="IF145" s="196">
        <v>11.5</v>
      </c>
      <c r="IG145" s="196">
        <v>0.49</v>
      </c>
      <c r="IH145" s="97">
        <f t="shared" si="255"/>
        <v>41788.523999999998</v>
      </c>
      <c r="II145" s="97">
        <f t="shared" si="258"/>
        <v>3319.6373824294574</v>
      </c>
      <c r="IJ145" s="202">
        <f t="shared" si="259"/>
        <v>1.3558402820147786</v>
      </c>
      <c r="IK145" s="202">
        <f t="shared" si="265"/>
        <v>2.4483985514108464</v>
      </c>
      <c r="IL145" s="202">
        <f t="shared" si="207"/>
        <v>0.57691878741859737</v>
      </c>
      <c r="IM145" s="205"/>
      <c r="IN145" s="204">
        <f t="shared" si="208"/>
        <v>0.92914979757085026</v>
      </c>
      <c r="IO145" s="136"/>
      <c r="IP145" s="136"/>
      <c r="IQ145" s="58">
        <v>1217</v>
      </c>
      <c r="IR145" s="58"/>
      <c r="IS145" s="60"/>
      <c r="IT145" s="60"/>
      <c r="IU145" s="60"/>
      <c r="IV145" s="60"/>
      <c r="IW145" s="193">
        <v>0.28000000000000003</v>
      </c>
      <c r="IX145" s="193"/>
      <c r="IY145" s="59">
        <v>8.26</v>
      </c>
      <c r="IZ145" s="60">
        <v>160</v>
      </c>
      <c r="JA145" s="60">
        <v>1.08</v>
      </c>
      <c r="JB145" s="60">
        <v>9.61</v>
      </c>
      <c r="JC145" s="60">
        <v>184</v>
      </c>
      <c r="JD145" s="97">
        <f t="shared" si="209"/>
        <v>3047.31</v>
      </c>
      <c r="JE145" s="211">
        <f t="shared" si="184"/>
        <v>0.81212384888695521</v>
      </c>
      <c r="JF145" s="210">
        <f t="shared" si="210"/>
        <v>0.25858124999999998</v>
      </c>
      <c r="JG145" s="211">
        <f t="shared" si="211"/>
        <v>4.3229579363769984E-2</v>
      </c>
      <c r="JH145" s="205"/>
      <c r="JI145" s="205">
        <f t="shared" si="212"/>
        <v>0.23809523809523814</v>
      </c>
      <c r="JJ145" s="215">
        <f t="shared" si="256"/>
        <v>2.469151880188833</v>
      </c>
      <c r="JK145" s="205">
        <f t="shared" si="213"/>
        <v>0.98671647986716482</v>
      </c>
      <c r="JL145" s="58">
        <v>16298</v>
      </c>
      <c r="JM145" s="216">
        <v>8.1999999999999993</v>
      </c>
      <c r="JN145" s="217"/>
      <c r="JO145" s="216">
        <v>9.19</v>
      </c>
      <c r="JP145" s="216">
        <v>3.31</v>
      </c>
      <c r="JQ145" s="216">
        <v>0.86</v>
      </c>
      <c r="JR145" s="217">
        <v>148</v>
      </c>
      <c r="JS145" s="216">
        <v>0.1</v>
      </c>
      <c r="JT145" s="223"/>
    </row>
    <row r="146" spans="1:280" s="25" customFormat="1" ht="15" customHeight="1">
      <c r="A146" s="50">
        <v>43563</v>
      </c>
      <c r="B146" s="51">
        <v>240</v>
      </c>
      <c r="C146" s="52">
        <v>240</v>
      </c>
      <c r="D146" s="53">
        <v>34473</v>
      </c>
      <c r="E146" s="48">
        <v>4.49</v>
      </c>
      <c r="F146" s="53">
        <v>453</v>
      </c>
      <c r="G146" s="52">
        <v>19.100000000000001</v>
      </c>
      <c r="H146" s="52">
        <v>25.3</v>
      </c>
      <c r="I146" s="61">
        <v>15</v>
      </c>
      <c r="J146" s="64"/>
      <c r="K146" s="53">
        <v>2297</v>
      </c>
      <c r="L146" s="48">
        <v>4.8899999999999997</v>
      </c>
      <c r="M146" s="53">
        <v>10074</v>
      </c>
      <c r="N146" s="53">
        <v>3372</v>
      </c>
      <c r="O146" s="65">
        <v>3.91</v>
      </c>
      <c r="P146" s="65">
        <v>4.0599999999999996</v>
      </c>
      <c r="Q146" s="74">
        <v>103</v>
      </c>
      <c r="R146" s="70">
        <v>61.3</v>
      </c>
      <c r="S146" s="64">
        <v>7493</v>
      </c>
      <c r="T146" s="53">
        <v>7211</v>
      </c>
      <c r="U146" s="52">
        <v>2.62</v>
      </c>
      <c r="V146" s="52">
        <v>28.1</v>
      </c>
      <c r="W146" s="52">
        <v>11</v>
      </c>
      <c r="X146" s="52">
        <v>9.1999999999999993</v>
      </c>
      <c r="Y146" s="53">
        <v>5239</v>
      </c>
      <c r="Z146" s="53">
        <v>11836</v>
      </c>
      <c r="AA146" s="52">
        <v>2.46</v>
      </c>
      <c r="AB146" s="52"/>
      <c r="AC146" s="77">
        <f t="shared" si="214"/>
        <v>12732</v>
      </c>
      <c r="AD146" s="52"/>
      <c r="AE146" s="52"/>
      <c r="AF146" s="52"/>
      <c r="AG146" s="52"/>
      <c r="AH146" s="61"/>
      <c r="AI146" s="79"/>
      <c r="AJ146" s="52"/>
      <c r="AK146" s="52"/>
      <c r="AL146" s="48">
        <v>8.6199999999999992</v>
      </c>
      <c r="AM146" s="53">
        <v>132241</v>
      </c>
      <c r="AN146" s="52">
        <v>3.47</v>
      </c>
      <c r="AO146" s="52">
        <v>0.35</v>
      </c>
      <c r="AP146" s="53">
        <v>1951</v>
      </c>
      <c r="AQ146" s="83"/>
      <c r="AR146" s="86">
        <f t="shared" si="215"/>
        <v>13924</v>
      </c>
      <c r="AS146" s="53"/>
      <c r="AT146" s="87">
        <v>13924</v>
      </c>
      <c r="AU146" s="53">
        <f t="shared" si="182"/>
        <v>13204</v>
      </c>
      <c r="AV146" s="53">
        <v>240</v>
      </c>
      <c r="AW146" s="53">
        <v>240</v>
      </c>
      <c r="AX146" s="53">
        <v>240</v>
      </c>
      <c r="AY146" s="95">
        <v>0</v>
      </c>
      <c r="AZ146" s="96">
        <v>4.93</v>
      </c>
      <c r="BA146" s="53">
        <v>4478</v>
      </c>
      <c r="BB146" s="52">
        <v>62</v>
      </c>
      <c r="BC146" s="53">
        <v>12675</v>
      </c>
      <c r="BD146" s="97">
        <f t="shared" si="185"/>
        <v>9694.2510000000002</v>
      </c>
      <c r="BE146" s="102">
        <f t="shared" si="186"/>
        <v>0.76483242603550294</v>
      </c>
      <c r="BF146" s="53">
        <v>5958</v>
      </c>
      <c r="BG146" s="97">
        <f t="shared" si="187"/>
        <v>6357.1859999999997</v>
      </c>
      <c r="BH146" s="102">
        <f t="shared" si="188"/>
        <v>0.50155313609467456</v>
      </c>
      <c r="BI146" s="53">
        <v>504</v>
      </c>
      <c r="BJ146" s="97">
        <f t="shared" si="189"/>
        <v>991.36800000000005</v>
      </c>
      <c r="BK146" s="102">
        <f t="shared" si="190"/>
        <v>7.821443786982249E-2</v>
      </c>
      <c r="BL146" s="103">
        <v>637</v>
      </c>
      <c r="BM146" s="97">
        <f t="shared" si="191"/>
        <v>920.46500000000003</v>
      </c>
      <c r="BN146" s="102">
        <f t="shared" si="192"/>
        <v>7.2620512820512823E-2</v>
      </c>
      <c r="BO146" s="53">
        <v>680</v>
      </c>
      <c r="BP146" s="97">
        <f t="shared" si="193"/>
        <v>1399.4399999999998</v>
      </c>
      <c r="BQ146" s="102">
        <f t="shared" si="194"/>
        <v>0.11040946745562129</v>
      </c>
      <c r="BR146" s="53">
        <v>15.5</v>
      </c>
      <c r="BS146" s="105">
        <f t="shared" si="195"/>
        <v>25.791999999999998</v>
      </c>
      <c r="BT146" s="102">
        <f t="shared" si="196"/>
        <v>1.2228796844181459E-3</v>
      </c>
      <c r="BU146" s="52">
        <v>6.61</v>
      </c>
      <c r="BV146" s="48">
        <v>7.78</v>
      </c>
      <c r="BW146" s="61">
        <v>156</v>
      </c>
      <c r="BX146" s="117">
        <f t="shared" si="216"/>
        <v>167360.70000000001</v>
      </c>
      <c r="BY146" s="118">
        <f t="shared" si="217"/>
        <v>1.1157380000000001</v>
      </c>
      <c r="BZ146" s="120">
        <v>67.8</v>
      </c>
      <c r="CA146" s="51"/>
      <c r="CB146" s="52">
        <v>5.74</v>
      </c>
      <c r="CC146" s="129">
        <v>8226</v>
      </c>
      <c r="CD146" s="77">
        <f t="shared" si="218"/>
        <v>8240.360006898336</v>
      </c>
      <c r="CE146" s="77">
        <f t="shared" si="197"/>
        <v>23194</v>
      </c>
      <c r="CF146" s="77">
        <f t="shared" si="219"/>
        <v>13204</v>
      </c>
      <c r="CG146" s="77">
        <f t="shared" si="220"/>
        <v>550.16666666666663</v>
      </c>
      <c r="CH146" s="77">
        <f t="shared" si="198"/>
        <v>9990</v>
      </c>
      <c r="CI146" s="130">
        <f t="shared" si="221"/>
        <v>416.25</v>
      </c>
      <c r="CJ146" s="64">
        <v>3868</v>
      </c>
      <c r="CK146" s="56"/>
      <c r="CL146" s="52">
        <v>7.25</v>
      </c>
      <c r="CM146" s="53">
        <v>2643</v>
      </c>
      <c r="CN146" s="134"/>
      <c r="CO146" s="135">
        <v>3735</v>
      </c>
      <c r="CP146" s="53">
        <v>5514</v>
      </c>
      <c r="CQ146" s="52">
        <v>20.7</v>
      </c>
      <c r="CR146" s="52">
        <v>29.6</v>
      </c>
      <c r="CS146" s="53">
        <v>6033</v>
      </c>
      <c r="CT146" s="141">
        <f t="shared" si="266"/>
        <v>0.27865293352824233</v>
      </c>
      <c r="CU146" s="142">
        <f t="shared" si="222"/>
        <v>1.2993795243019648</v>
      </c>
      <c r="CV146" s="142">
        <f t="shared" si="223"/>
        <v>6.3417653216639005</v>
      </c>
      <c r="CW146" s="118">
        <f t="shared" si="224"/>
        <v>1.0569608869439835</v>
      </c>
      <c r="CX146" s="143">
        <f t="shared" si="267"/>
        <v>31873.712506682765</v>
      </c>
      <c r="CY146" s="144">
        <f t="shared" si="268"/>
        <v>0.67926158592738195</v>
      </c>
      <c r="CZ146" s="145">
        <f t="shared" si="269"/>
        <v>27910.286608605671</v>
      </c>
      <c r="DA146" s="146">
        <f t="shared" si="270"/>
        <v>0.79147928994082839</v>
      </c>
      <c r="DB146" s="64">
        <v>3868</v>
      </c>
      <c r="DC146" s="152"/>
      <c r="DD146" s="48">
        <v>7.19</v>
      </c>
      <c r="DE146" s="53">
        <v>2444</v>
      </c>
      <c r="DF146" s="153"/>
      <c r="DG146" s="53">
        <v>3758</v>
      </c>
      <c r="DH146" s="53">
        <v>5278</v>
      </c>
      <c r="DI146" s="52">
        <v>20.6</v>
      </c>
      <c r="DJ146" s="52">
        <v>26</v>
      </c>
      <c r="DK146" s="53">
        <v>6974</v>
      </c>
      <c r="DL146" s="141">
        <f t="shared" si="225"/>
        <v>0.31105710544687704</v>
      </c>
      <c r="DM146" s="142">
        <f t="shared" si="226"/>
        <v>1.2993795243019648</v>
      </c>
      <c r="DN146" s="142">
        <f t="shared" si="227"/>
        <v>6.3417653216639005</v>
      </c>
      <c r="DO146" s="118">
        <f t="shared" si="199"/>
        <v>1.0569608869439835</v>
      </c>
      <c r="DP146" s="143">
        <f t="shared" si="228"/>
        <v>31873.712506682765</v>
      </c>
      <c r="DQ146" s="144">
        <f t="shared" si="229"/>
        <v>0.70341101627185831</v>
      </c>
      <c r="DR146" s="145">
        <f t="shared" si="230"/>
        <v>27910.286608605671</v>
      </c>
      <c r="DS146" s="146">
        <f t="shared" si="231"/>
        <v>0.80717948717948718</v>
      </c>
      <c r="DT146" s="53">
        <v>3868</v>
      </c>
      <c r="DU146" s="74"/>
      <c r="DV146" s="157">
        <v>7.34</v>
      </c>
      <c r="DW146" s="153">
        <v>2720</v>
      </c>
      <c r="DX146" s="53"/>
      <c r="DY146" s="153">
        <v>3683</v>
      </c>
      <c r="DZ146" s="153">
        <v>5398</v>
      </c>
      <c r="EA146" s="152">
        <v>20.9</v>
      </c>
      <c r="EB146" s="128">
        <v>27.3</v>
      </c>
      <c r="EC146" s="53">
        <v>7992</v>
      </c>
      <c r="ED146" s="141">
        <f t="shared" si="260"/>
        <v>0.37428429882745784</v>
      </c>
      <c r="EE146" s="142">
        <f t="shared" si="232"/>
        <v>1.2993795243019648</v>
      </c>
      <c r="EF146" s="142">
        <f t="shared" si="271"/>
        <v>6.3417653216639005</v>
      </c>
      <c r="EG146" s="118">
        <f t="shared" si="200"/>
        <v>1.0569608869439835</v>
      </c>
      <c r="EH146" s="143">
        <f t="shared" si="261"/>
        <v>31873.712506682765</v>
      </c>
      <c r="EI146" s="144">
        <f t="shared" si="262"/>
        <v>0.66991733398504683</v>
      </c>
      <c r="EJ146" s="145">
        <f t="shared" si="263"/>
        <v>27910.286608605671</v>
      </c>
      <c r="EK146" s="146">
        <f t="shared" si="264"/>
        <v>0.78540433925049313</v>
      </c>
      <c r="EL146" s="64">
        <v>3868</v>
      </c>
      <c r="EM146" s="56"/>
      <c r="EN146" s="52">
        <v>7.34</v>
      </c>
      <c r="EO146" s="53">
        <v>2657</v>
      </c>
      <c r="EP146" s="134"/>
      <c r="EQ146" s="135">
        <v>3739</v>
      </c>
      <c r="ER146" s="53">
        <v>5800</v>
      </c>
      <c r="ES146" s="52">
        <v>19.899999999999999</v>
      </c>
      <c r="ET146" s="52">
        <v>29</v>
      </c>
      <c r="EU146" s="53">
        <v>8236</v>
      </c>
      <c r="EV146" s="141">
        <f t="shared" si="233"/>
        <v>0.38135921162046643</v>
      </c>
      <c r="EW146" s="142">
        <f t="shared" si="234"/>
        <v>1.2993795243019648</v>
      </c>
      <c r="EX146" s="142">
        <f t="shared" si="235"/>
        <v>6.3417653216639005</v>
      </c>
      <c r="EY146" s="118">
        <f t="shared" si="201"/>
        <v>1.0569608869439835</v>
      </c>
      <c r="EZ146" s="143">
        <f t="shared" si="236"/>
        <v>31873.712506682765</v>
      </c>
      <c r="FA146" s="144">
        <f t="shared" si="237"/>
        <v>0.67756263102877567</v>
      </c>
      <c r="FB146" s="145">
        <f t="shared" si="238"/>
        <v>27910.286608605671</v>
      </c>
      <c r="FC146" s="146">
        <f t="shared" si="239"/>
        <v>0.79037475345167651</v>
      </c>
      <c r="FD146" s="64">
        <v>3861</v>
      </c>
      <c r="FE146" s="56"/>
      <c r="FF146" s="52">
        <v>7.29</v>
      </c>
      <c r="FG146" s="53">
        <v>2267</v>
      </c>
      <c r="FH146" s="134"/>
      <c r="FI146" s="135">
        <v>3813</v>
      </c>
      <c r="FJ146" s="53">
        <v>5350</v>
      </c>
      <c r="FK146" s="52">
        <v>24.4</v>
      </c>
      <c r="FL146" s="52">
        <v>32.700000000000003</v>
      </c>
      <c r="FM146" s="53">
        <v>7800</v>
      </c>
      <c r="FN146" s="141">
        <f t="shared" si="240"/>
        <v>0.33820195298274158</v>
      </c>
      <c r="FO146" s="142">
        <f t="shared" si="241"/>
        <v>1.3017353017353017</v>
      </c>
      <c r="FP146" s="142">
        <f t="shared" si="242"/>
        <v>6.3302884971417583</v>
      </c>
      <c r="FQ146" s="118">
        <f t="shared" si="202"/>
        <v>1.0550480828569597</v>
      </c>
      <c r="FR146" s="143">
        <f t="shared" si="243"/>
        <v>31816.029986634476</v>
      </c>
      <c r="FS146" s="144">
        <f t="shared" si="244"/>
        <v>0.72489066034709615</v>
      </c>
      <c r="FT146" s="145">
        <f t="shared" si="245"/>
        <v>27859.776782788653</v>
      </c>
      <c r="FU146" s="146">
        <f t="shared" si="246"/>
        <v>0.82114398422090729</v>
      </c>
      <c r="FV146" s="64">
        <v>3861</v>
      </c>
      <c r="FW146" s="73"/>
      <c r="FX146" s="52">
        <v>7.24</v>
      </c>
      <c r="FY146" s="53">
        <v>2358</v>
      </c>
      <c r="FZ146" s="134"/>
      <c r="GA146" s="135">
        <v>3822</v>
      </c>
      <c r="GB146" s="53">
        <v>5384</v>
      </c>
      <c r="GC146" s="52">
        <v>21.2</v>
      </c>
      <c r="GD146" s="52">
        <v>27.8</v>
      </c>
      <c r="GE146" s="53">
        <v>6755</v>
      </c>
      <c r="GF146" s="141">
        <f t="shared" si="247"/>
        <v>0.29742259016704664</v>
      </c>
      <c r="GG146" s="142">
        <f t="shared" si="248"/>
        <v>1.3017353017353017</v>
      </c>
      <c r="GH146" s="142">
        <f t="shared" si="249"/>
        <v>6.3302884971417583</v>
      </c>
      <c r="GI146" s="118">
        <f t="shared" si="203"/>
        <v>1.0550480828569597</v>
      </c>
      <c r="GJ146" s="143">
        <f t="shared" si="250"/>
        <v>31816.029986634476</v>
      </c>
      <c r="GK146" s="144">
        <f t="shared" si="251"/>
        <v>0.71384745350615464</v>
      </c>
      <c r="GL146" s="145">
        <f t="shared" si="252"/>
        <v>27859.776782788653</v>
      </c>
      <c r="GM146" s="146">
        <f t="shared" si="253"/>
        <v>0.81396449704142015</v>
      </c>
      <c r="GN146" s="166">
        <v>2379</v>
      </c>
      <c r="GO146" s="97">
        <f t="shared" si="204"/>
        <v>2514.9554626196432</v>
      </c>
      <c r="GP146" s="53"/>
      <c r="GQ146" s="53"/>
      <c r="GR146" s="102">
        <f t="shared" si="205"/>
        <v>1</v>
      </c>
      <c r="GS146" s="53"/>
      <c r="GT146" s="102">
        <f t="shared" si="206"/>
        <v>1</v>
      </c>
      <c r="GU146" s="53"/>
      <c r="GV146" s="102"/>
      <c r="GW146" s="170"/>
      <c r="GX146" s="102"/>
      <c r="GY146" s="170"/>
      <c r="GZ146" s="102"/>
      <c r="HA146" s="102"/>
      <c r="HB146" s="102"/>
      <c r="HC146" s="102"/>
      <c r="HD146" s="102"/>
      <c r="HE146" s="177"/>
      <c r="HF146" s="178"/>
      <c r="HG146" s="102"/>
      <c r="HH146" s="177"/>
      <c r="HI146" s="64">
        <v>4440</v>
      </c>
      <c r="HJ146" s="53">
        <v>3734</v>
      </c>
      <c r="HK146" s="53">
        <v>4474</v>
      </c>
      <c r="HL146" s="77">
        <f t="shared" si="257"/>
        <v>960</v>
      </c>
      <c r="HM146" s="77">
        <f t="shared" si="254"/>
        <v>17399.52</v>
      </c>
      <c r="HN146" s="52"/>
      <c r="HO146" s="183"/>
      <c r="HP146" s="53">
        <v>1148</v>
      </c>
      <c r="HQ146" s="186"/>
      <c r="HR146" s="186"/>
      <c r="HS146" s="186"/>
      <c r="HT146" s="53">
        <v>4348</v>
      </c>
      <c r="HU146" s="153">
        <v>4668</v>
      </c>
      <c r="HV146" s="186"/>
      <c r="HW146" s="186"/>
      <c r="HX146" s="186"/>
      <c r="HY146" s="186"/>
      <c r="HZ146" s="189"/>
      <c r="IA146" s="128">
        <v>97</v>
      </c>
      <c r="IB146" s="190">
        <v>245</v>
      </c>
      <c r="IC146" s="191"/>
      <c r="ID146" s="191"/>
      <c r="IE146" s="192"/>
      <c r="IF146" s="192"/>
      <c r="IG146" s="192"/>
      <c r="IH146" s="97">
        <f t="shared" si="255"/>
        <v>32514.396000000001</v>
      </c>
      <c r="II146" s="97">
        <f t="shared" si="258"/>
        <v>2831.7075812274365</v>
      </c>
      <c r="IJ146" s="202">
        <f t="shared" si="259"/>
        <v>1.4120304998587969</v>
      </c>
      <c r="IK146" s="202">
        <f t="shared" si="265"/>
        <v>2.0054153090252704</v>
      </c>
      <c r="IL146" s="202">
        <f t="shared" si="207"/>
        <v>0.48175043316329769</v>
      </c>
      <c r="IM146" s="203"/>
      <c r="IN146" s="204">
        <f t="shared" si="208"/>
        <v>0.89701555275325773</v>
      </c>
      <c r="IO146" s="186"/>
      <c r="IP146" s="186"/>
      <c r="IQ146" s="153">
        <v>1299</v>
      </c>
      <c r="IR146" s="153"/>
      <c r="IS146" s="128"/>
      <c r="IT146" s="128"/>
      <c r="IU146" s="128"/>
      <c r="IV146" s="128"/>
      <c r="IW146" s="189"/>
      <c r="IX146" s="189">
        <v>0.46</v>
      </c>
      <c r="IY146" s="48"/>
      <c r="IZ146" s="52">
        <v>154</v>
      </c>
      <c r="JA146" s="128"/>
      <c r="JB146" s="128"/>
      <c r="JC146" s="128"/>
      <c r="JD146" s="97">
        <f t="shared" si="209"/>
        <v>3411.38</v>
      </c>
      <c r="JE146" s="210">
        <f t="shared" si="184"/>
        <v>0.84822780975461987</v>
      </c>
      <c r="JF146" s="210">
        <f t="shared" si="210"/>
        <v>0.28883749999999997</v>
      </c>
      <c r="JG146" s="210">
        <f t="shared" si="211"/>
        <v>7.3873851183267544E-2</v>
      </c>
      <c r="JH146" s="203"/>
      <c r="JI146" s="203">
        <f t="shared" si="212"/>
        <v>0.37142857142857144</v>
      </c>
      <c r="JJ146" s="212">
        <f t="shared" si="256"/>
        <v>2.469151880188833</v>
      </c>
      <c r="JK146" s="203">
        <f t="shared" si="213"/>
        <v>0.98785009861932938</v>
      </c>
      <c r="JL146" s="53">
        <v>15784</v>
      </c>
      <c r="JM146" s="213">
        <v>8.07</v>
      </c>
      <c r="JN146" s="214">
        <v>33</v>
      </c>
      <c r="JO146" s="213">
        <v>11</v>
      </c>
      <c r="JP146" s="213">
        <v>4.04</v>
      </c>
      <c r="JQ146" s="213">
        <v>0.86</v>
      </c>
      <c r="JR146" s="214">
        <v>174</v>
      </c>
      <c r="JS146" s="213">
        <v>0.7</v>
      </c>
      <c r="JT146" s="222"/>
    </row>
    <row r="147" spans="1:280" s="25" customFormat="1" ht="15" customHeight="1">
      <c r="A147" s="50">
        <v>43564</v>
      </c>
      <c r="B147" s="51">
        <v>0</v>
      </c>
      <c r="C147" s="52">
        <v>0</v>
      </c>
      <c r="D147" s="53">
        <v>34492</v>
      </c>
      <c r="E147" s="48">
        <v>4.58</v>
      </c>
      <c r="F147" s="53">
        <v>498</v>
      </c>
      <c r="G147" s="52">
        <v>20.6</v>
      </c>
      <c r="H147" s="52">
        <v>25.5</v>
      </c>
      <c r="I147" s="61">
        <v>13.8</v>
      </c>
      <c r="J147" s="64"/>
      <c r="K147" s="53">
        <v>6873</v>
      </c>
      <c r="L147" s="48">
        <v>4.83</v>
      </c>
      <c r="M147" s="53">
        <v>12143</v>
      </c>
      <c r="N147" s="53">
        <v>4050</v>
      </c>
      <c r="O147" s="65">
        <v>6.36</v>
      </c>
      <c r="P147" s="65">
        <v>3.49</v>
      </c>
      <c r="Q147" s="74">
        <v>83</v>
      </c>
      <c r="R147" s="70">
        <v>38</v>
      </c>
      <c r="S147" s="64">
        <v>8321</v>
      </c>
      <c r="T147" s="53">
        <v>14855</v>
      </c>
      <c r="U147" s="52">
        <v>3.93</v>
      </c>
      <c r="V147" s="52">
        <v>23.4</v>
      </c>
      <c r="W147" s="52">
        <v>5.22</v>
      </c>
      <c r="X147" s="52">
        <v>5.83</v>
      </c>
      <c r="Y147" s="53">
        <v>4481</v>
      </c>
      <c r="Z147" s="53">
        <v>23021</v>
      </c>
      <c r="AA147" s="52"/>
      <c r="AB147" s="52"/>
      <c r="AC147" s="77">
        <f t="shared" si="214"/>
        <v>12802</v>
      </c>
      <c r="AD147" s="52"/>
      <c r="AE147" s="52"/>
      <c r="AF147" s="52"/>
      <c r="AG147" s="52"/>
      <c r="AH147" s="61"/>
      <c r="AI147" s="79"/>
      <c r="AJ147" s="52"/>
      <c r="AK147" s="52"/>
      <c r="AL147" s="48">
        <v>9.25</v>
      </c>
      <c r="AM147" s="53">
        <v>137043</v>
      </c>
      <c r="AN147" s="52">
        <v>1.83</v>
      </c>
      <c r="AO147" s="52">
        <v>0.23</v>
      </c>
      <c r="AP147" s="53">
        <v>1753</v>
      </c>
      <c r="AQ147" s="83"/>
      <c r="AR147" s="86">
        <f t="shared" si="215"/>
        <v>13466</v>
      </c>
      <c r="AS147" s="53"/>
      <c r="AT147" s="87">
        <v>13466</v>
      </c>
      <c r="AU147" s="53">
        <f t="shared" si="182"/>
        <v>12266</v>
      </c>
      <c r="AV147" s="53">
        <v>480</v>
      </c>
      <c r="AW147" s="53">
        <v>240</v>
      </c>
      <c r="AX147" s="53">
        <v>480</v>
      </c>
      <c r="AY147" s="95">
        <v>0</v>
      </c>
      <c r="AZ147" s="96">
        <v>4.93</v>
      </c>
      <c r="BA147" s="53">
        <v>4478</v>
      </c>
      <c r="BB147" s="52">
        <v>62</v>
      </c>
      <c r="BC147" s="53">
        <v>12851</v>
      </c>
      <c r="BD147" s="97" t="e">
        <f t="shared" si="185"/>
        <v>#VALUE!</v>
      </c>
      <c r="BE147" s="102" t="e">
        <f t="shared" si="186"/>
        <v>#VALUE!</v>
      </c>
      <c r="BF147" s="53">
        <v>6498</v>
      </c>
      <c r="BG147" s="97">
        <f t="shared" si="187"/>
        <v>6933.366</v>
      </c>
      <c r="BH147" s="102">
        <f t="shared" si="188"/>
        <v>0.53951957046144272</v>
      </c>
      <c r="BI147" s="53">
        <v>306</v>
      </c>
      <c r="BJ147" s="97">
        <f t="shared" si="189"/>
        <v>601.90200000000004</v>
      </c>
      <c r="BK147" s="102">
        <f t="shared" si="190"/>
        <v>4.6836977667107621E-2</v>
      </c>
      <c r="BL147" s="103">
        <v>376</v>
      </c>
      <c r="BM147" s="97">
        <f t="shared" si="191"/>
        <v>543.32000000000005</v>
      </c>
      <c r="BN147" s="102">
        <f t="shared" si="192"/>
        <v>4.227842191269162E-2</v>
      </c>
      <c r="BO147" s="53">
        <v>679</v>
      </c>
      <c r="BP147" s="97">
        <f t="shared" si="193"/>
        <v>1397.3819999999998</v>
      </c>
      <c r="BQ147" s="102">
        <f t="shared" si="194"/>
        <v>0.10873721889347131</v>
      </c>
      <c r="BR147" s="53" t="s">
        <v>131</v>
      </c>
      <c r="BS147" s="105" t="e">
        <f t="shared" si="195"/>
        <v>#VALUE!</v>
      </c>
      <c r="BT147" s="102" t="e">
        <f t="shared" si="196"/>
        <v>#VALUE!</v>
      </c>
      <c r="BU147" s="52">
        <v>7.09</v>
      </c>
      <c r="BV147" s="48">
        <v>7.4</v>
      </c>
      <c r="BW147" s="61">
        <v>142</v>
      </c>
      <c r="BX147" s="117">
        <f t="shared" si="216"/>
        <v>157630.36600000001</v>
      </c>
      <c r="BY147" s="118">
        <f t="shared" si="217"/>
        <v>1.0508691066666667</v>
      </c>
      <c r="BZ147" s="120">
        <v>53.7</v>
      </c>
      <c r="CA147" s="51"/>
      <c r="CB147" s="52">
        <v>5.56</v>
      </c>
      <c r="CC147" s="129">
        <v>8845</v>
      </c>
      <c r="CD147" s="77">
        <f t="shared" si="218"/>
        <v>9043.0014223305898</v>
      </c>
      <c r="CE147" s="77">
        <f t="shared" si="197"/>
        <v>19686</v>
      </c>
      <c r="CF147" s="77">
        <f t="shared" si="219"/>
        <v>12266</v>
      </c>
      <c r="CG147" s="77">
        <f t="shared" si="220"/>
        <v>511.08333333333331</v>
      </c>
      <c r="CH147" s="77">
        <f t="shared" si="198"/>
        <v>7420</v>
      </c>
      <c r="CI147" s="130">
        <f t="shared" si="221"/>
        <v>309.16666666666669</v>
      </c>
      <c r="CJ147" s="64">
        <v>3286</v>
      </c>
      <c r="CK147" s="56"/>
      <c r="CL147" s="52">
        <v>7.44</v>
      </c>
      <c r="CM147" s="53">
        <v>2446</v>
      </c>
      <c r="CN147" s="134"/>
      <c r="CO147" s="135">
        <v>3829</v>
      </c>
      <c r="CP147" s="53">
        <v>6852</v>
      </c>
      <c r="CQ147" s="52">
        <v>15.2</v>
      </c>
      <c r="CR147" s="52">
        <v>25.5</v>
      </c>
      <c r="CS147" s="53">
        <v>5994</v>
      </c>
      <c r="CT147" s="141">
        <f t="shared" si="266"/>
        <v>0.2765047534783871</v>
      </c>
      <c r="CU147" s="142">
        <f t="shared" si="222"/>
        <v>1.5295191722458916</v>
      </c>
      <c r="CV147" s="142">
        <f t="shared" si="223"/>
        <v>5.912316489012797</v>
      </c>
      <c r="CW147" s="118">
        <f t="shared" si="224"/>
        <v>0.9853860815021328</v>
      </c>
      <c r="CX147" s="143">
        <f t="shared" si="267"/>
        <v>29715.302673778318</v>
      </c>
      <c r="CY147" s="144">
        <f t="shared" si="268"/>
        <v>0.72951458417778181</v>
      </c>
      <c r="CZ147" s="145">
        <f t="shared" si="269"/>
        <v>26311.763825866099</v>
      </c>
      <c r="DA147" s="146">
        <f t="shared" si="270"/>
        <v>0.80966461753949104</v>
      </c>
      <c r="DB147" s="64">
        <v>3286</v>
      </c>
      <c r="DC147" s="152"/>
      <c r="DD147" s="48">
        <v>7.99</v>
      </c>
      <c r="DE147" s="53">
        <v>2320</v>
      </c>
      <c r="DF147" s="153"/>
      <c r="DG147" s="53">
        <v>3483</v>
      </c>
      <c r="DH147" s="53">
        <v>5808</v>
      </c>
      <c r="DI147" s="52">
        <v>14.8</v>
      </c>
      <c r="DJ147" s="52">
        <v>22.6</v>
      </c>
      <c r="DK147" s="53">
        <v>7155</v>
      </c>
      <c r="DL147" s="141">
        <f t="shared" si="225"/>
        <v>0.32387608124049561</v>
      </c>
      <c r="DM147" s="142">
        <f t="shared" si="226"/>
        <v>1.5295191722458916</v>
      </c>
      <c r="DN147" s="142">
        <f t="shared" si="227"/>
        <v>5.912316489012797</v>
      </c>
      <c r="DO147" s="118">
        <f t="shared" si="199"/>
        <v>0.9853860815021328</v>
      </c>
      <c r="DP147" s="143">
        <f t="shared" si="228"/>
        <v>29715.302673778318</v>
      </c>
      <c r="DQ147" s="144">
        <f t="shared" si="229"/>
        <v>0.74344801115799419</v>
      </c>
      <c r="DR147" s="145">
        <f t="shared" si="230"/>
        <v>26311.763825866099</v>
      </c>
      <c r="DS147" s="146">
        <f t="shared" si="231"/>
        <v>0.81946930199984436</v>
      </c>
      <c r="DT147" s="53">
        <v>3285</v>
      </c>
      <c r="DU147" s="74"/>
      <c r="DV147" s="157">
        <v>7.17</v>
      </c>
      <c r="DW147" s="153">
        <v>2326</v>
      </c>
      <c r="DX147" s="53"/>
      <c r="DY147" s="153">
        <v>3780</v>
      </c>
      <c r="DZ147" s="153">
        <v>7306</v>
      </c>
      <c r="EA147" s="152">
        <v>14.9</v>
      </c>
      <c r="EB147" s="128">
        <v>26.5</v>
      </c>
      <c r="EC147" s="53">
        <v>8288</v>
      </c>
      <c r="ED147" s="141">
        <f t="shared" si="260"/>
        <v>0.37561154131100899</v>
      </c>
      <c r="EE147" s="142">
        <f t="shared" si="232"/>
        <v>1.5299847792998478</v>
      </c>
      <c r="EF147" s="142">
        <f t="shared" si="271"/>
        <v>5.9105172447982461</v>
      </c>
      <c r="EG147" s="118">
        <f t="shared" si="200"/>
        <v>0.98508620746637432</v>
      </c>
      <c r="EH147" s="143">
        <f t="shared" si="261"/>
        <v>29706.259672355987</v>
      </c>
      <c r="EI147" s="144">
        <f t="shared" si="262"/>
        <v>0.74278451463512696</v>
      </c>
      <c r="EJ147" s="145">
        <f t="shared" si="263"/>
        <v>26303.75659402621</v>
      </c>
      <c r="EK147" s="146">
        <f t="shared" si="264"/>
        <v>0.81900241226363701</v>
      </c>
      <c r="EL147" s="64">
        <v>3284</v>
      </c>
      <c r="EM147" s="56"/>
      <c r="EN147" s="52">
        <v>7.51</v>
      </c>
      <c r="EO147" s="53">
        <v>2436</v>
      </c>
      <c r="EP147" s="134"/>
      <c r="EQ147" s="135">
        <v>3695</v>
      </c>
      <c r="ER147" s="53">
        <v>6898</v>
      </c>
      <c r="ES147" s="52">
        <v>15.4</v>
      </c>
      <c r="ET147" s="52">
        <v>27.9</v>
      </c>
      <c r="EU147" s="53">
        <v>8544</v>
      </c>
      <c r="EV147" s="141">
        <f t="shared" si="233"/>
        <v>0.39378003290901153</v>
      </c>
      <c r="EW147" s="142">
        <f t="shared" si="234"/>
        <v>1.5304506699147382</v>
      </c>
      <c r="EX147" s="142">
        <f t="shared" si="235"/>
        <v>5.9087180005836961</v>
      </c>
      <c r="EY147" s="118">
        <f t="shared" si="201"/>
        <v>0.98478633343061606</v>
      </c>
      <c r="EZ147" s="143">
        <f t="shared" si="236"/>
        <v>29697.216670933656</v>
      </c>
      <c r="FA147" s="144">
        <f t="shared" si="237"/>
        <v>0.73062041171589387</v>
      </c>
      <c r="FB147" s="145">
        <f t="shared" si="238"/>
        <v>26295.749362186329</v>
      </c>
      <c r="FC147" s="146">
        <f t="shared" si="239"/>
        <v>0.81044276709983665</v>
      </c>
      <c r="FD147" s="64">
        <v>3278</v>
      </c>
      <c r="FE147" s="56"/>
      <c r="FF147" s="52">
        <v>7.21</v>
      </c>
      <c r="FG147" s="53">
        <v>2218</v>
      </c>
      <c r="FH147" s="134"/>
      <c r="FI147" s="135">
        <v>3695</v>
      </c>
      <c r="FJ147" s="53">
        <v>6476</v>
      </c>
      <c r="FK147" s="52">
        <v>16.600000000000001</v>
      </c>
      <c r="FL147" s="52">
        <v>29</v>
      </c>
      <c r="FM147" s="53">
        <v>8220</v>
      </c>
      <c r="FN147" s="141">
        <f t="shared" si="240"/>
        <v>0.36741774051235776</v>
      </c>
      <c r="FO147" s="142">
        <f t="shared" si="241"/>
        <v>1.5332519829164124</v>
      </c>
      <c r="FP147" s="142">
        <f t="shared" si="242"/>
        <v>5.8979225352963933</v>
      </c>
      <c r="FQ147" s="118">
        <f t="shared" si="202"/>
        <v>0.98298708921606559</v>
      </c>
      <c r="FR147" s="143">
        <f t="shared" si="243"/>
        <v>29642.958662399673</v>
      </c>
      <c r="FS147" s="144">
        <f t="shared" si="244"/>
        <v>0.75472745204673752</v>
      </c>
      <c r="FT147" s="145">
        <f t="shared" si="245"/>
        <v>26247.705971147006</v>
      </c>
      <c r="FU147" s="146">
        <f t="shared" si="246"/>
        <v>0.82740642751536841</v>
      </c>
      <c r="FV147" s="64">
        <v>3267</v>
      </c>
      <c r="FW147" s="73"/>
      <c r="FX147" s="52">
        <v>7.2</v>
      </c>
      <c r="FY147" s="53">
        <v>2171</v>
      </c>
      <c r="FZ147" s="134"/>
      <c r="GA147" s="135">
        <v>3675</v>
      </c>
      <c r="GB147" s="53">
        <v>6174</v>
      </c>
      <c r="GC147" s="52">
        <v>18.8</v>
      </c>
      <c r="GD147" s="52">
        <v>29.6</v>
      </c>
      <c r="GE147" s="53">
        <v>6964</v>
      </c>
      <c r="GF147" s="141">
        <f t="shared" si="247"/>
        <v>0.31018899612005468</v>
      </c>
      <c r="GG147" s="142">
        <f t="shared" si="248"/>
        <v>1.5384144475053565</v>
      </c>
      <c r="GH147" s="142">
        <f t="shared" si="249"/>
        <v>5.8781308489363386</v>
      </c>
      <c r="GI147" s="118">
        <f t="shared" si="203"/>
        <v>0.97968847482272314</v>
      </c>
      <c r="GJ147" s="143">
        <f t="shared" si="250"/>
        <v>29543.485646754038</v>
      </c>
      <c r="GK147" s="144">
        <f t="shared" si="251"/>
        <v>0.75992484147586437</v>
      </c>
      <c r="GL147" s="145">
        <f t="shared" si="252"/>
        <v>26159.626420908262</v>
      </c>
      <c r="GM147" s="146">
        <f t="shared" si="253"/>
        <v>0.83106373044899229</v>
      </c>
      <c r="GN147" s="166">
        <v>2748</v>
      </c>
      <c r="GO147" s="97">
        <f t="shared" si="204"/>
        <v>2319.6724067865489</v>
      </c>
      <c r="GP147" s="53"/>
      <c r="GQ147" s="53"/>
      <c r="GR147" s="102">
        <f t="shared" si="205"/>
        <v>1</v>
      </c>
      <c r="GS147" s="53"/>
      <c r="GT147" s="102">
        <f t="shared" si="206"/>
        <v>1</v>
      </c>
      <c r="GU147" s="53"/>
      <c r="GV147" s="102"/>
      <c r="GW147" s="170"/>
      <c r="GX147" s="102"/>
      <c r="GY147" s="170"/>
      <c r="GZ147" s="102"/>
      <c r="HA147" s="102"/>
      <c r="HB147" s="102"/>
      <c r="HC147" s="102"/>
      <c r="HD147" s="102"/>
      <c r="HE147" s="177"/>
      <c r="HF147" s="178"/>
      <c r="HG147" s="102"/>
      <c r="HH147" s="177"/>
      <c r="HI147" s="64">
        <v>4572</v>
      </c>
      <c r="HJ147" s="53">
        <v>3622</v>
      </c>
      <c r="HK147" s="53">
        <v>4828</v>
      </c>
      <c r="HL147" s="77">
        <f t="shared" si="257"/>
        <v>1200</v>
      </c>
      <c r="HM147" s="77">
        <f t="shared" si="254"/>
        <v>15421.2</v>
      </c>
      <c r="HN147" s="52"/>
      <c r="HO147" s="183"/>
      <c r="HP147" s="53">
        <v>1443</v>
      </c>
      <c r="HQ147" s="186"/>
      <c r="HR147" s="186"/>
      <c r="HS147" s="186"/>
      <c r="HT147" s="53">
        <v>4328</v>
      </c>
      <c r="HU147" s="153">
        <v>4888</v>
      </c>
      <c r="HV147" s="186"/>
      <c r="HW147" s="186"/>
      <c r="HX147" s="186"/>
      <c r="HY147" s="186"/>
      <c r="HZ147" s="189">
        <v>93</v>
      </c>
      <c r="IA147" s="128"/>
      <c r="IB147" s="190">
        <v>306</v>
      </c>
      <c r="IC147" s="191"/>
      <c r="ID147" s="191">
        <v>1204</v>
      </c>
      <c r="IE147" s="192">
        <v>4.1100000000000003</v>
      </c>
      <c r="IF147" s="192">
        <v>11.4</v>
      </c>
      <c r="IG147" s="192">
        <v>0.68</v>
      </c>
      <c r="IH147" s="97">
        <f t="shared" si="255"/>
        <v>35438.567999999999</v>
      </c>
      <c r="II147" s="97">
        <f t="shared" si="258"/>
        <v>2631.7071142135751</v>
      </c>
      <c r="IJ147" s="202">
        <f t="shared" si="259"/>
        <v>1.485222040695084</v>
      </c>
      <c r="IK147" s="202">
        <f t="shared" si="265"/>
        <v>1.7719284</v>
      </c>
      <c r="IL147" s="202">
        <f t="shared" si="207"/>
        <v>0.54035507363694768</v>
      </c>
      <c r="IM147" s="203"/>
      <c r="IN147" s="204">
        <f t="shared" si="208"/>
        <v>0.888646288209607</v>
      </c>
      <c r="IO147" s="186"/>
      <c r="IP147" s="186"/>
      <c r="IQ147" s="153">
        <v>1465</v>
      </c>
      <c r="IR147" s="153"/>
      <c r="IS147" s="128"/>
      <c r="IT147" s="128"/>
      <c r="IU147" s="128"/>
      <c r="IV147" s="128"/>
      <c r="IW147" s="189">
        <v>0.26</v>
      </c>
      <c r="IX147" s="189"/>
      <c r="IY147" s="48">
        <v>8.1300000000000008</v>
      </c>
      <c r="IZ147" s="52">
        <v>143</v>
      </c>
      <c r="JA147" s="128">
        <v>2.64</v>
      </c>
      <c r="JB147" s="128">
        <v>10.1</v>
      </c>
      <c r="JC147" s="128">
        <v>175</v>
      </c>
      <c r="JD147" s="97">
        <f t="shared" si="209"/>
        <v>4120.5959999999995</v>
      </c>
      <c r="JE147" s="210">
        <f t="shared" si="184"/>
        <v>0.91309310288602641</v>
      </c>
      <c r="JF147" s="210">
        <f t="shared" si="210"/>
        <v>0.33512464285714288</v>
      </c>
      <c r="JG147" s="210">
        <f t="shared" si="211"/>
        <v>0.12214779442494555</v>
      </c>
      <c r="JH147" s="203"/>
      <c r="JI147" s="203">
        <f t="shared" si="212"/>
        <v>0.5326797385620915</v>
      </c>
      <c r="JJ147" s="212">
        <f t="shared" si="256"/>
        <v>2.469151880188833</v>
      </c>
      <c r="JK147" s="203">
        <f t="shared" si="213"/>
        <v>0.98887246128705941</v>
      </c>
      <c r="JL147" s="53">
        <v>14538</v>
      </c>
      <c r="JM147" s="213">
        <v>8.49</v>
      </c>
      <c r="JN147" s="214">
        <v>143</v>
      </c>
      <c r="JO147" s="213">
        <v>10.8</v>
      </c>
      <c r="JP147" s="213">
        <v>3.18</v>
      </c>
      <c r="JQ147" s="213">
        <v>0.7</v>
      </c>
      <c r="JR147" s="214">
        <v>171</v>
      </c>
      <c r="JS147" s="213">
        <v>0.63</v>
      </c>
      <c r="JT147" s="222"/>
    </row>
    <row r="148" spans="1:280" s="25" customFormat="1" ht="15" customHeight="1">
      <c r="A148" s="50">
        <v>43565</v>
      </c>
      <c r="B148" s="51">
        <v>0</v>
      </c>
      <c r="C148" s="52">
        <v>0</v>
      </c>
      <c r="D148" s="53">
        <v>34492</v>
      </c>
      <c r="E148" s="48" t="s">
        <v>127</v>
      </c>
      <c r="F148" s="53" t="s">
        <v>127</v>
      </c>
      <c r="G148" s="52" t="s">
        <v>127</v>
      </c>
      <c r="H148" s="52" t="s">
        <v>127</v>
      </c>
      <c r="I148" s="61">
        <v>25.6</v>
      </c>
      <c r="J148" s="64"/>
      <c r="K148" s="53">
        <v>6970</v>
      </c>
      <c r="L148" s="48">
        <v>3.19</v>
      </c>
      <c r="M148" s="53">
        <v>12335</v>
      </c>
      <c r="N148" s="53">
        <v>2771</v>
      </c>
      <c r="O148" s="65">
        <v>7.64</v>
      </c>
      <c r="P148" s="65">
        <v>4.45</v>
      </c>
      <c r="Q148" s="74">
        <v>62.5</v>
      </c>
      <c r="R148" s="70">
        <v>68.7</v>
      </c>
      <c r="S148" s="64">
        <v>2321</v>
      </c>
      <c r="T148" s="53">
        <v>5225</v>
      </c>
      <c r="U148" s="52">
        <v>3.19</v>
      </c>
      <c r="V148" s="52"/>
      <c r="W148" s="52"/>
      <c r="X148" s="52"/>
      <c r="Y148" s="53">
        <v>5418</v>
      </c>
      <c r="Z148" s="53">
        <v>4193</v>
      </c>
      <c r="AA148" s="52">
        <v>4.26</v>
      </c>
      <c r="AB148" s="52"/>
      <c r="AC148" s="77">
        <f t="shared" si="214"/>
        <v>7739</v>
      </c>
      <c r="AD148" s="52"/>
      <c r="AE148" s="52"/>
      <c r="AF148" s="52"/>
      <c r="AG148" s="52"/>
      <c r="AH148" s="61"/>
      <c r="AI148" s="79"/>
      <c r="AJ148" s="52"/>
      <c r="AK148" s="52"/>
      <c r="AL148" s="48">
        <v>8.2899999999999991</v>
      </c>
      <c r="AM148" s="53">
        <v>148000</v>
      </c>
      <c r="AN148" s="52"/>
      <c r="AO148" s="52"/>
      <c r="AP148" s="53">
        <v>1884</v>
      </c>
      <c r="AQ148" s="83"/>
      <c r="AR148" s="86">
        <f t="shared" si="215"/>
        <v>13524</v>
      </c>
      <c r="AS148" s="53"/>
      <c r="AT148" s="87">
        <v>13524</v>
      </c>
      <c r="AU148" s="53">
        <f t="shared" ref="AU148:AU211" si="272">AT148-AV148-AW148-AX148-AY148</f>
        <v>12324</v>
      </c>
      <c r="AV148" s="53">
        <v>480</v>
      </c>
      <c r="AW148" s="53">
        <v>240</v>
      </c>
      <c r="AX148" s="53">
        <v>480</v>
      </c>
      <c r="AY148" s="95">
        <v>0</v>
      </c>
      <c r="AZ148" s="96">
        <v>4.93</v>
      </c>
      <c r="BA148" s="53">
        <v>4478</v>
      </c>
      <c r="BB148" s="52">
        <v>62</v>
      </c>
      <c r="BC148" s="53">
        <v>11197</v>
      </c>
      <c r="BD148" s="97">
        <f t="shared" si="185"/>
        <v>8275.5697999999993</v>
      </c>
      <c r="BE148" s="102">
        <f t="shared" si="186"/>
        <v>0.73908813074930779</v>
      </c>
      <c r="BF148" s="53">
        <v>5437</v>
      </c>
      <c r="BG148" s="97">
        <f t="shared" si="187"/>
        <v>5801.2789999999995</v>
      </c>
      <c r="BH148" s="102">
        <f t="shared" si="188"/>
        <v>0.51811011878181656</v>
      </c>
      <c r="BI148" s="53">
        <v>317</v>
      </c>
      <c r="BJ148" s="97">
        <f t="shared" si="189"/>
        <v>623.53899999999999</v>
      </c>
      <c r="BK148" s="102">
        <f t="shared" si="190"/>
        <v>5.5688041439671342E-2</v>
      </c>
      <c r="BL148" s="103">
        <v>559</v>
      </c>
      <c r="BM148" s="97">
        <f t="shared" si="191"/>
        <v>807.755</v>
      </c>
      <c r="BN148" s="102">
        <f t="shared" si="192"/>
        <v>7.2140305438956859E-2</v>
      </c>
      <c r="BO148" s="53">
        <v>484</v>
      </c>
      <c r="BP148" s="97">
        <f t="shared" si="193"/>
        <v>996.07199999999989</v>
      </c>
      <c r="BQ148" s="102">
        <f t="shared" si="194"/>
        <v>8.8958828257568984E-2</v>
      </c>
      <c r="BR148" s="53">
        <v>28.2</v>
      </c>
      <c r="BS148" s="105">
        <f t="shared" si="195"/>
        <v>46.924799999999998</v>
      </c>
      <c r="BT148" s="102">
        <f t="shared" si="196"/>
        <v>2.5185317495757791E-3</v>
      </c>
      <c r="BU148" s="52">
        <v>7.55</v>
      </c>
      <c r="BV148" s="48">
        <v>6.9</v>
      </c>
      <c r="BW148" s="61">
        <v>76.5</v>
      </c>
      <c r="BX148" s="117">
        <f t="shared" si="216"/>
        <v>137991.82800000001</v>
      </c>
      <c r="BY148" s="118">
        <f t="shared" si="217"/>
        <v>0.91994552000000007</v>
      </c>
      <c r="BZ148" s="120">
        <v>74.8</v>
      </c>
      <c r="CA148" s="51"/>
      <c r="CB148" s="52">
        <v>6.08</v>
      </c>
      <c r="CC148" s="129">
        <v>7307</v>
      </c>
      <c r="CD148" s="77">
        <f t="shared" si="218"/>
        <v>7509.4904075059512</v>
      </c>
      <c r="CE148" s="77">
        <f t="shared" si="197"/>
        <v>21423</v>
      </c>
      <c r="CF148" s="77">
        <f t="shared" si="219"/>
        <v>12324</v>
      </c>
      <c r="CG148" s="77">
        <f t="shared" si="220"/>
        <v>513.5</v>
      </c>
      <c r="CH148" s="77">
        <f t="shared" si="198"/>
        <v>9099</v>
      </c>
      <c r="CI148" s="130">
        <f t="shared" si="221"/>
        <v>379.125</v>
      </c>
      <c r="CJ148" s="64">
        <v>3569</v>
      </c>
      <c r="CK148" s="56"/>
      <c r="CL148" s="52">
        <v>7.38</v>
      </c>
      <c r="CM148" s="53">
        <v>2587</v>
      </c>
      <c r="CN148" s="134"/>
      <c r="CO148" s="135">
        <v>3869</v>
      </c>
      <c r="CP148" s="53">
        <v>5040</v>
      </c>
      <c r="CQ148" s="52">
        <v>19.7</v>
      </c>
      <c r="CR148" s="52">
        <v>24.2</v>
      </c>
      <c r="CS148" s="53">
        <v>4168</v>
      </c>
      <c r="CT148" s="141">
        <f t="shared" si="266"/>
        <v>0.23724457145223771</v>
      </c>
      <c r="CU148" s="142">
        <f t="shared" si="222"/>
        <v>1.408237601569067</v>
      </c>
      <c r="CV148" s="142">
        <f t="shared" si="223"/>
        <v>5.3325450187800918</v>
      </c>
      <c r="CW148" s="118">
        <f t="shared" si="224"/>
        <v>0.88875750313001534</v>
      </c>
      <c r="CX148" s="143">
        <f t="shared" si="267"/>
        <v>26801.371264388741</v>
      </c>
      <c r="CY148" s="144">
        <f t="shared" si="268"/>
        <v>0.65550258944145945</v>
      </c>
      <c r="CZ148" s="145">
        <f t="shared" si="269"/>
        <v>22988.976059935583</v>
      </c>
      <c r="DA148" s="146">
        <f t="shared" si="270"/>
        <v>0.76895597034920071</v>
      </c>
      <c r="DB148" s="64">
        <v>3576</v>
      </c>
      <c r="DC148" s="152"/>
      <c r="DD148" s="48">
        <v>7.51</v>
      </c>
      <c r="DE148" s="53">
        <v>2246</v>
      </c>
      <c r="DF148" s="153"/>
      <c r="DG148" s="53">
        <v>3899</v>
      </c>
      <c r="DH148" s="53">
        <v>4160</v>
      </c>
      <c r="DI148" s="52">
        <v>20</v>
      </c>
      <c r="DJ148" s="52">
        <v>27.5</v>
      </c>
      <c r="DK148" s="53">
        <v>4880</v>
      </c>
      <c r="DL148" s="141">
        <f t="shared" si="225"/>
        <v>0.25926773646282769</v>
      </c>
      <c r="DM148" s="142">
        <f t="shared" si="226"/>
        <v>1.4054809843400446</v>
      </c>
      <c r="DN148" s="142">
        <f t="shared" si="227"/>
        <v>5.3430039190690968</v>
      </c>
      <c r="DO148" s="118">
        <f t="shared" si="199"/>
        <v>0.89050065317818283</v>
      </c>
      <c r="DP148" s="143">
        <f t="shared" si="228"/>
        <v>26853.937697241279</v>
      </c>
      <c r="DQ148" s="144">
        <f t="shared" si="229"/>
        <v>0.70091179585833707</v>
      </c>
      <c r="DR148" s="145">
        <f t="shared" si="230"/>
        <v>23034.065113569526</v>
      </c>
      <c r="DS148" s="146">
        <f t="shared" si="231"/>
        <v>0.79941055639903547</v>
      </c>
      <c r="DT148" s="53">
        <v>3574</v>
      </c>
      <c r="DU148" s="74"/>
      <c r="DV148" s="157">
        <v>7.31</v>
      </c>
      <c r="DW148" s="153">
        <v>2694</v>
      </c>
      <c r="DX148" s="53"/>
      <c r="DY148" s="153">
        <v>3832</v>
      </c>
      <c r="DZ148" s="153">
        <v>4870</v>
      </c>
      <c r="EA148" s="152">
        <v>20.2</v>
      </c>
      <c r="EB148" s="128">
        <v>25.6</v>
      </c>
      <c r="EC148" s="53">
        <v>5626</v>
      </c>
      <c r="ED148" s="141">
        <f t="shared" si="260"/>
        <v>0.3268922749765979</v>
      </c>
      <c r="EE148" s="142">
        <f t="shared" si="232"/>
        <v>1.4062674874090655</v>
      </c>
      <c r="EF148" s="142">
        <f t="shared" si="271"/>
        <v>5.3400156618436672</v>
      </c>
      <c r="EG148" s="118">
        <f t="shared" si="200"/>
        <v>0.8900026103072779</v>
      </c>
      <c r="EH148" s="143">
        <f t="shared" si="261"/>
        <v>26838.918716426269</v>
      </c>
      <c r="EI148" s="144">
        <f t="shared" si="262"/>
        <v>0.64125395282384678</v>
      </c>
      <c r="EJ148" s="145">
        <f t="shared" si="263"/>
        <v>23021.18252681697</v>
      </c>
      <c r="EK148" s="146">
        <f t="shared" si="264"/>
        <v>0.75939983924265431</v>
      </c>
      <c r="EL148" s="64">
        <v>3574</v>
      </c>
      <c r="EM148" s="56"/>
      <c r="EN148" s="52">
        <v>7.39</v>
      </c>
      <c r="EO148" s="53">
        <v>2532</v>
      </c>
      <c r="EP148" s="134"/>
      <c r="EQ148" s="135">
        <v>3867</v>
      </c>
      <c r="ER148" s="53">
        <v>5482</v>
      </c>
      <c r="ES148" s="52">
        <v>19.600000000000001</v>
      </c>
      <c r="ET148" s="52">
        <v>25.9</v>
      </c>
      <c r="EU148" s="53">
        <v>5652</v>
      </c>
      <c r="EV148" s="141">
        <f t="shared" si="233"/>
        <v>0.31771460055936845</v>
      </c>
      <c r="EW148" s="142">
        <f t="shared" si="234"/>
        <v>1.4062674874090655</v>
      </c>
      <c r="EX148" s="142">
        <f t="shared" si="235"/>
        <v>5.3400156618436672</v>
      </c>
      <c r="EY148" s="118">
        <f t="shared" si="201"/>
        <v>0.8900026103072779</v>
      </c>
      <c r="EZ148" s="143">
        <f t="shared" si="236"/>
        <v>26838.918716426269</v>
      </c>
      <c r="FA148" s="144">
        <f t="shared" si="237"/>
        <v>0.66282665499256876</v>
      </c>
      <c r="FB148" s="145">
        <f t="shared" si="238"/>
        <v>23021.18252681697</v>
      </c>
      <c r="FC148" s="146">
        <f t="shared" si="239"/>
        <v>0.77386800035723857</v>
      </c>
      <c r="FD148" s="64">
        <v>3568</v>
      </c>
      <c r="FE148" s="56"/>
      <c r="FF148" s="52">
        <v>7.42</v>
      </c>
      <c r="FG148" s="53">
        <v>2159</v>
      </c>
      <c r="FH148" s="134"/>
      <c r="FI148" s="135">
        <v>3865</v>
      </c>
      <c r="FJ148" s="53">
        <v>4628</v>
      </c>
      <c r="FK148" s="52">
        <v>21.7</v>
      </c>
      <c r="FL148" s="52">
        <v>29.1</v>
      </c>
      <c r="FM148" s="53">
        <v>5624</v>
      </c>
      <c r="FN148" s="141">
        <f t="shared" si="240"/>
        <v>0.29459602088909065</v>
      </c>
      <c r="FO148" s="142">
        <f t="shared" si="241"/>
        <v>1.4086322869955157</v>
      </c>
      <c r="FP148" s="142">
        <f t="shared" si="242"/>
        <v>5.3310508901673765</v>
      </c>
      <c r="FQ148" s="118">
        <f t="shared" si="202"/>
        <v>0.88850848169456276</v>
      </c>
      <c r="FR148" s="143">
        <f t="shared" si="243"/>
        <v>26793.861773981233</v>
      </c>
      <c r="FS148" s="144">
        <f t="shared" si="244"/>
        <v>0.71249713591190988</v>
      </c>
      <c r="FT148" s="145">
        <f t="shared" si="245"/>
        <v>22982.534766559307</v>
      </c>
      <c r="FU148" s="146">
        <f t="shared" si="246"/>
        <v>0.80718049477538623</v>
      </c>
      <c r="FV148" s="64">
        <v>3562</v>
      </c>
      <c r="FW148" s="73"/>
      <c r="FX148" s="52">
        <v>7.48</v>
      </c>
      <c r="FY148" s="53">
        <v>2220</v>
      </c>
      <c r="FZ148" s="134"/>
      <c r="GA148" s="135">
        <v>3900</v>
      </c>
      <c r="GB148" s="53">
        <v>4986</v>
      </c>
      <c r="GC148" s="52">
        <v>21.3</v>
      </c>
      <c r="GD148" s="52">
        <v>27.9</v>
      </c>
      <c r="GE148" s="53">
        <v>4965</v>
      </c>
      <c r="GF148" s="141">
        <f t="shared" si="247"/>
        <v>0.26351873912220225</v>
      </c>
      <c r="GG148" s="142">
        <f t="shared" si="248"/>
        <v>1.4110050533408198</v>
      </c>
      <c r="GH148" s="142">
        <f t="shared" si="249"/>
        <v>5.3220861184910859</v>
      </c>
      <c r="GI148" s="118">
        <f t="shared" si="203"/>
        <v>0.88701435308184762</v>
      </c>
      <c r="GJ148" s="143">
        <f t="shared" si="250"/>
        <v>26748.804831536199</v>
      </c>
      <c r="GK148" s="144">
        <f t="shared" si="251"/>
        <v>0.70437408139158864</v>
      </c>
      <c r="GL148" s="145">
        <f t="shared" si="252"/>
        <v>22943.887006301637</v>
      </c>
      <c r="GM148" s="146">
        <f t="shared" si="253"/>
        <v>0.80173260694828974</v>
      </c>
      <c r="GN148" s="166">
        <v>2515</v>
      </c>
      <c r="GO148" s="97">
        <f t="shared" si="204"/>
        <v>2406.4498436260096</v>
      </c>
      <c r="GP148" s="53"/>
      <c r="GQ148" s="53"/>
      <c r="GR148" s="102">
        <f t="shared" si="205"/>
        <v>1</v>
      </c>
      <c r="GS148" s="53"/>
      <c r="GT148" s="102">
        <f t="shared" si="206"/>
        <v>1</v>
      </c>
      <c r="GU148" s="53"/>
      <c r="GV148" s="102"/>
      <c r="GW148" s="170"/>
      <c r="GX148" s="102"/>
      <c r="GY148" s="170"/>
      <c r="GZ148" s="102"/>
      <c r="HA148" s="102"/>
      <c r="HB148" s="102"/>
      <c r="HC148" s="102"/>
      <c r="HD148" s="102"/>
      <c r="HE148" s="177"/>
      <c r="HF148" s="178"/>
      <c r="HG148" s="102"/>
      <c r="HH148" s="177"/>
      <c r="HI148" s="64">
        <v>4086</v>
      </c>
      <c r="HJ148" s="53">
        <v>3034</v>
      </c>
      <c r="HK148" s="53">
        <v>4212</v>
      </c>
      <c r="HL148" s="77">
        <f t="shared" si="257"/>
        <v>1200</v>
      </c>
      <c r="HM148" s="77">
        <f t="shared" si="254"/>
        <v>13436.4</v>
      </c>
      <c r="HN148" s="52"/>
      <c r="HO148" s="183"/>
      <c r="HP148" s="53">
        <v>2403</v>
      </c>
      <c r="HQ148" s="186"/>
      <c r="HR148" s="186"/>
      <c r="HS148" s="186"/>
      <c r="HT148" s="53">
        <v>4416</v>
      </c>
      <c r="HU148" s="153">
        <v>4252</v>
      </c>
      <c r="HV148" s="186"/>
      <c r="HW148" s="186"/>
      <c r="HX148" s="186"/>
      <c r="HY148" s="186"/>
      <c r="HZ148" s="189"/>
      <c r="IA148" s="128">
        <v>98</v>
      </c>
      <c r="IB148" s="190">
        <v>355</v>
      </c>
      <c r="IC148" s="191"/>
      <c r="ID148" s="191"/>
      <c r="IE148" s="192"/>
      <c r="IF148" s="192"/>
      <c r="IG148" s="192"/>
      <c r="IH148" s="97">
        <f t="shared" si="255"/>
        <v>33878.46</v>
      </c>
      <c r="II148" s="97">
        <f t="shared" si="258"/>
        <v>2505.0621118012423</v>
      </c>
      <c r="IJ148" s="202">
        <f t="shared" si="259"/>
        <v>1.4788524105294292</v>
      </c>
      <c r="IK148" s="202">
        <f t="shared" si="265"/>
        <v>1.6939230000000001</v>
      </c>
      <c r="IL148" s="202">
        <f t="shared" si="207"/>
        <v>0.48719766198917752</v>
      </c>
      <c r="IM148" s="203"/>
      <c r="IN148" s="204">
        <f t="shared" si="208"/>
        <v>0.85884691848906558</v>
      </c>
      <c r="IO148" s="186"/>
      <c r="IP148" s="186"/>
      <c r="IQ148" s="153">
        <v>1350</v>
      </c>
      <c r="IR148" s="153"/>
      <c r="IS148" s="128"/>
      <c r="IT148" s="128"/>
      <c r="IU148" s="128"/>
      <c r="IV148" s="128"/>
      <c r="IW148" s="189"/>
      <c r="IX148" s="189">
        <v>0.32</v>
      </c>
      <c r="IY148" s="48"/>
      <c r="IZ148" s="52">
        <v>184</v>
      </c>
      <c r="JA148" s="128"/>
      <c r="JB148" s="128"/>
      <c r="JC148" s="128"/>
      <c r="JD148" s="97">
        <f t="shared" si="209"/>
        <v>4801.0200000000004</v>
      </c>
      <c r="JE148" s="210">
        <f t="shared" si="184"/>
        <v>0.90879584550470627</v>
      </c>
      <c r="JF148" s="210">
        <f t="shared" si="210"/>
        <v>0.39062678571428566</v>
      </c>
      <c r="JG148" s="210">
        <f t="shared" si="211"/>
        <v>0.13900032456994482</v>
      </c>
      <c r="JH148" s="203"/>
      <c r="JI148" s="203">
        <f t="shared" si="212"/>
        <v>0.48169014084507045</v>
      </c>
      <c r="JJ148" s="212">
        <f t="shared" si="256"/>
        <v>2.469151880188833</v>
      </c>
      <c r="JK148" s="203">
        <f t="shared" si="213"/>
        <v>0.98356702688220055</v>
      </c>
      <c r="JL148" s="53">
        <v>15337</v>
      </c>
      <c r="JM148" s="213">
        <v>8.2200000000000006</v>
      </c>
      <c r="JN148" s="214">
        <v>93</v>
      </c>
      <c r="JO148" s="213">
        <v>9.24</v>
      </c>
      <c r="JP148" s="213">
        <v>1.86</v>
      </c>
      <c r="JQ148" s="213">
        <v>0.59</v>
      </c>
      <c r="JR148" s="214">
        <v>225</v>
      </c>
      <c r="JS148" s="213">
        <v>0.48</v>
      </c>
      <c r="JT148" s="222"/>
    </row>
    <row r="149" spans="1:280" s="25" customFormat="1" ht="15" customHeight="1">
      <c r="A149" s="50">
        <v>43566</v>
      </c>
      <c r="B149" s="51">
        <v>0</v>
      </c>
      <c r="C149" s="52">
        <v>0</v>
      </c>
      <c r="D149" s="53">
        <v>25223</v>
      </c>
      <c r="E149" s="48" t="s">
        <v>127</v>
      </c>
      <c r="F149" s="53" t="s">
        <v>127</v>
      </c>
      <c r="G149" s="52" t="s">
        <v>127</v>
      </c>
      <c r="H149" s="52" t="s">
        <v>127</v>
      </c>
      <c r="I149" s="61">
        <v>82.1</v>
      </c>
      <c r="J149" s="64"/>
      <c r="K149" s="53">
        <v>4164</v>
      </c>
      <c r="L149" s="48">
        <v>4.28</v>
      </c>
      <c r="M149" s="53">
        <v>9811</v>
      </c>
      <c r="N149" s="53">
        <v>2389</v>
      </c>
      <c r="O149" s="65">
        <v>8.08</v>
      </c>
      <c r="P149" s="65">
        <v>5.51</v>
      </c>
      <c r="Q149" s="74">
        <v>59.6</v>
      </c>
      <c r="R149" s="70">
        <v>29.6</v>
      </c>
      <c r="S149" s="64">
        <v>1204</v>
      </c>
      <c r="T149" s="53">
        <v>4886</v>
      </c>
      <c r="U149" s="52"/>
      <c r="V149" s="52"/>
      <c r="W149" s="52"/>
      <c r="X149" s="52"/>
      <c r="Y149" s="53">
        <v>5306</v>
      </c>
      <c r="Z149" s="53"/>
      <c r="AA149" s="52"/>
      <c r="AB149" s="52"/>
      <c r="AC149" s="77">
        <f t="shared" si="214"/>
        <v>6510</v>
      </c>
      <c r="AD149" s="52"/>
      <c r="AE149" s="52"/>
      <c r="AF149" s="52"/>
      <c r="AG149" s="52"/>
      <c r="AH149" s="61"/>
      <c r="AI149" s="79"/>
      <c r="AJ149" s="52"/>
      <c r="AK149" s="52"/>
      <c r="AL149" s="48" t="s">
        <v>127</v>
      </c>
      <c r="AM149" s="53" t="s">
        <v>127</v>
      </c>
      <c r="AN149" s="52"/>
      <c r="AO149" s="52"/>
      <c r="AP149" s="53"/>
      <c r="AQ149" s="83"/>
      <c r="AR149" s="86">
        <f t="shared" si="215"/>
        <v>13934</v>
      </c>
      <c r="AS149" s="53"/>
      <c r="AT149" s="87">
        <v>13934</v>
      </c>
      <c r="AU149" s="53">
        <f t="shared" si="272"/>
        <v>12974</v>
      </c>
      <c r="AV149" s="53">
        <v>480</v>
      </c>
      <c r="AW149" s="53">
        <v>240</v>
      </c>
      <c r="AX149" s="53">
        <v>240</v>
      </c>
      <c r="AY149" s="95">
        <v>0</v>
      </c>
      <c r="AZ149" s="96">
        <v>4.93</v>
      </c>
      <c r="BA149" s="53">
        <v>4478</v>
      </c>
      <c r="BB149" s="52">
        <v>62</v>
      </c>
      <c r="BC149" s="53">
        <v>7566</v>
      </c>
      <c r="BD149" s="97">
        <f t="shared" si="185"/>
        <v>0</v>
      </c>
      <c r="BE149" s="102">
        <f t="shared" si="186"/>
        <v>0</v>
      </c>
      <c r="BF149" s="53"/>
      <c r="BG149" s="97">
        <f t="shared" si="187"/>
        <v>0</v>
      </c>
      <c r="BH149" s="102">
        <f t="shared" si="188"/>
        <v>0</v>
      </c>
      <c r="BI149" s="53"/>
      <c r="BJ149" s="97">
        <f t="shared" si="189"/>
        <v>0</v>
      </c>
      <c r="BK149" s="102">
        <f t="shared" si="190"/>
        <v>0</v>
      </c>
      <c r="BL149" s="103"/>
      <c r="BM149" s="97">
        <f t="shared" si="191"/>
        <v>0</v>
      </c>
      <c r="BN149" s="102">
        <f t="shared" si="192"/>
        <v>0</v>
      </c>
      <c r="BO149" s="53"/>
      <c r="BP149" s="97">
        <f t="shared" si="193"/>
        <v>0</v>
      </c>
      <c r="BQ149" s="102">
        <f t="shared" si="194"/>
        <v>0</v>
      </c>
      <c r="BR149" s="53"/>
      <c r="BS149" s="105">
        <f t="shared" si="195"/>
        <v>0</v>
      </c>
      <c r="BT149" s="102">
        <f t="shared" si="196"/>
        <v>0</v>
      </c>
      <c r="BU149" s="52"/>
      <c r="BV149" s="48"/>
      <c r="BW149" s="61"/>
      <c r="BX149" s="117">
        <f t="shared" si="216"/>
        <v>98161.284</v>
      </c>
      <c r="BY149" s="118">
        <f t="shared" si="217"/>
        <v>0.65440856000000003</v>
      </c>
      <c r="BZ149" s="120"/>
      <c r="CA149" s="51"/>
      <c r="CB149" s="52">
        <v>5.52</v>
      </c>
      <c r="CC149" s="129">
        <v>5609</v>
      </c>
      <c r="CD149" s="77">
        <f t="shared" si="218"/>
        <v>5520.0757149341807</v>
      </c>
      <c r="CE149" s="77">
        <f t="shared" si="197"/>
        <v>22030</v>
      </c>
      <c r="CF149" s="77">
        <f t="shared" si="219"/>
        <v>12974</v>
      </c>
      <c r="CG149" s="77">
        <f t="shared" si="220"/>
        <v>540.58333333333337</v>
      </c>
      <c r="CH149" s="77">
        <f t="shared" si="198"/>
        <v>9056</v>
      </c>
      <c r="CI149" s="130">
        <f t="shared" si="221"/>
        <v>377.33333333333331</v>
      </c>
      <c r="CJ149" s="64">
        <v>3707</v>
      </c>
      <c r="CK149" s="56"/>
      <c r="CL149" s="52">
        <v>7.16</v>
      </c>
      <c r="CM149" s="53">
        <v>2480</v>
      </c>
      <c r="CN149" s="134"/>
      <c r="CO149" s="135">
        <v>3335</v>
      </c>
      <c r="CP149" s="53">
        <v>5231</v>
      </c>
      <c r="CQ149" s="52">
        <v>21.6</v>
      </c>
      <c r="CR149" s="52">
        <v>30.4</v>
      </c>
      <c r="CS149" s="53">
        <v>3457</v>
      </c>
      <c r="CT149" s="141">
        <f t="shared" si="266"/>
        <v>0.3067555248705322</v>
      </c>
      <c r="CU149" s="142">
        <f t="shared" si="222"/>
        <v>1.3558133261397356</v>
      </c>
      <c r="CV149" s="142">
        <f t="shared" si="223"/>
        <v>4.0714127885517328</v>
      </c>
      <c r="CW149" s="118">
        <f t="shared" si="224"/>
        <v>0.67856879809195547</v>
      </c>
      <c r="CX149" s="143">
        <f t="shared" si="267"/>
        <v>20462.920675261008</v>
      </c>
      <c r="CY149" s="144">
        <f t="shared" si="268"/>
        <v>0.5507308000702722</v>
      </c>
      <c r="CZ149" s="145">
        <f t="shared" si="269"/>
        <v>16517.6522827054</v>
      </c>
      <c r="DA149" s="146">
        <f t="shared" si="270"/>
        <v>0.67221781654771351</v>
      </c>
      <c r="DB149" s="64">
        <v>3576</v>
      </c>
      <c r="DC149" s="152"/>
      <c r="DD149" s="48">
        <v>7.51</v>
      </c>
      <c r="DE149" s="53">
        <v>2246</v>
      </c>
      <c r="DF149" s="153"/>
      <c r="DG149" s="53">
        <v>3899</v>
      </c>
      <c r="DH149" s="53">
        <v>4160</v>
      </c>
      <c r="DI149" s="52">
        <v>20</v>
      </c>
      <c r="DJ149" s="52">
        <v>27.5</v>
      </c>
      <c r="DK149" s="53">
        <v>4880</v>
      </c>
      <c r="DL149" s="141">
        <f t="shared" si="225"/>
        <v>0.41680564613189119</v>
      </c>
      <c r="DM149" s="142">
        <f t="shared" si="226"/>
        <v>1.4054809843400446</v>
      </c>
      <c r="DN149" s="142">
        <f t="shared" si="227"/>
        <v>3.9275349694796322</v>
      </c>
      <c r="DO149" s="118">
        <f t="shared" si="199"/>
        <v>0.65458916157993874</v>
      </c>
      <c r="DP149" s="143">
        <f t="shared" si="228"/>
        <v>19739.790756604631</v>
      </c>
      <c r="DQ149" s="144">
        <f t="shared" si="229"/>
        <v>0.59312152296686738</v>
      </c>
      <c r="DR149" s="145">
        <f t="shared" si="230"/>
        <v>15933.942423241037</v>
      </c>
      <c r="DS149" s="146">
        <f t="shared" si="231"/>
        <v>0.70314565159925979</v>
      </c>
      <c r="DT149" s="53">
        <v>3574</v>
      </c>
      <c r="DU149" s="74"/>
      <c r="DV149" s="157">
        <v>7.31</v>
      </c>
      <c r="DW149" s="153">
        <v>2694</v>
      </c>
      <c r="DX149" s="53"/>
      <c r="DY149" s="153">
        <v>3832</v>
      </c>
      <c r="DZ149" s="153">
        <v>4870</v>
      </c>
      <c r="EA149" s="152">
        <v>20.2</v>
      </c>
      <c r="EB149" s="128">
        <v>25.6</v>
      </c>
      <c r="EC149" s="53">
        <v>5626</v>
      </c>
      <c r="ED149" s="141">
        <f t="shared" si="260"/>
        <v>0.5570079407707117</v>
      </c>
      <c r="EE149" s="142">
        <f t="shared" si="232"/>
        <v>1.4062674874090655</v>
      </c>
      <c r="EF149" s="142">
        <f t="shared" si="271"/>
        <v>3.9253383615548674</v>
      </c>
      <c r="EG149" s="118">
        <f t="shared" si="200"/>
        <v>0.65422306025914456</v>
      </c>
      <c r="EH149" s="143">
        <f t="shared" si="261"/>
        <v>19728.750605174762</v>
      </c>
      <c r="EI149" s="144">
        <f t="shared" si="262"/>
        <v>0.51196321588278759</v>
      </c>
      <c r="EJ149" s="145">
        <f t="shared" si="263"/>
        <v>15925.030822333183</v>
      </c>
      <c r="EK149" s="146">
        <f t="shared" si="264"/>
        <v>0.64393338620142737</v>
      </c>
      <c r="EL149" s="64">
        <v>3723</v>
      </c>
      <c r="EM149" s="56"/>
      <c r="EN149" s="52">
        <v>7.21</v>
      </c>
      <c r="EO149" s="53">
        <v>2303</v>
      </c>
      <c r="EP149" s="134"/>
      <c r="EQ149" s="135">
        <v>3265</v>
      </c>
      <c r="ER149" s="53">
        <v>5091</v>
      </c>
      <c r="ES149" s="52">
        <v>21</v>
      </c>
      <c r="ET149" s="52">
        <v>30.8</v>
      </c>
      <c r="EU149" s="53">
        <v>4564</v>
      </c>
      <c r="EV149" s="141">
        <f t="shared" si="233"/>
        <v>0.381058204901433</v>
      </c>
      <c r="EW149" s="142">
        <f t="shared" si="234"/>
        <v>1.3499865699704539</v>
      </c>
      <c r="EX149" s="142">
        <f t="shared" si="235"/>
        <v>4.0889856519498515</v>
      </c>
      <c r="EY149" s="118">
        <f t="shared" si="201"/>
        <v>0.68149760865830855</v>
      </c>
      <c r="EZ149" s="143">
        <f t="shared" si="236"/>
        <v>20551.241886699954</v>
      </c>
      <c r="FA149" s="144">
        <f t="shared" si="237"/>
        <v>0.58279557764590195</v>
      </c>
      <c r="FB149" s="145">
        <f t="shared" si="238"/>
        <v>16588.945089968223</v>
      </c>
      <c r="FC149" s="146">
        <f t="shared" si="239"/>
        <v>0.69561194818926775</v>
      </c>
      <c r="FD149" s="64">
        <v>3725</v>
      </c>
      <c r="FE149" s="56"/>
      <c r="FF149" s="52">
        <v>7.35</v>
      </c>
      <c r="FG149" s="53">
        <v>2015</v>
      </c>
      <c r="FH149" s="134"/>
      <c r="FI149" s="135">
        <v>3366</v>
      </c>
      <c r="FJ149" s="53">
        <v>4983</v>
      </c>
      <c r="FK149" s="52">
        <v>25.2</v>
      </c>
      <c r="FL149" s="52">
        <v>33.5</v>
      </c>
      <c r="FM149" s="53">
        <v>4589</v>
      </c>
      <c r="FN149" s="141">
        <f t="shared" si="240"/>
        <v>0.35147494916467625</v>
      </c>
      <c r="FO149" s="142">
        <f t="shared" si="241"/>
        <v>1.349261744966443</v>
      </c>
      <c r="FP149" s="142">
        <f t="shared" si="242"/>
        <v>4.0911822598746168</v>
      </c>
      <c r="FQ149" s="118">
        <f t="shared" si="202"/>
        <v>0.68186370997910284</v>
      </c>
      <c r="FR149" s="143">
        <f t="shared" si="243"/>
        <v>20562.282038129822</v>
      </c>
      <c r="FS149" s="144">
        <f t="shared" si="244"/>
        <v>0.63496877505709604</v>
      </c>
      <c r="FT149" s="145">
        <f t="shared" si="245"/>
        <v>16597.856690876077</v>
      </c>
      <c r="FU149" s="146">
        <f t="shared" si="246"/>
        <v>0.73367697594501724</v>
      </c>
      <c r="FV149" s="64">
        <v>3725</v>
      </c>
      <c r="FW149" s="73"/>
      <c r="FX149" s="52">
        <v>7.58</v>
      </c>
      <c r="FY149" s="53">
        <v>1987</v>
      </c>
      <c r="FZ149" s="134"/>
      <c r="GA149" s="135">
        <v>3340</v>
      </c>
      <c r="GB149" s="53">
        <v>4885</v>
      </c>
      <c r="GC149" s="52">
        <v>24.3</v>
      </c>
      <c r="GD149" s="52">
        <v>35.1</v>
      </c>
      <c r="GE149" s="53">
        <v>4270</v>
      </c>
      <c r="GF149" s="141">
        <f t="shared" si="247"/>
        <v>0.32445065357269587</v>
      </c>
      <c r="GG149" s="142">
        <f t="shared" si="248"/>
        <v>1.349261744966443</v>
      </c>
      <c r="GH149" s="142">
        <f t="shared" si="249"/>
        <v>4.0911822598746168</v>
      </c>
      <c r="GI149" s="118">
        <f t="shared" si="203"/>
        <v>0.68186370997910284</v>
      </c>
      <c r="GJ149" s="143">
        <f t="shared" si="250"/>
        <v>20562.282038129822</v>
      </c>
      <c r="GK149" s="144">
        <f t="shared" si="251"/>
        <v>0.64004116924985111</v>
      </c>
      <c r="GL149" s="145">
        <f t="shared" si="252"/>
        <v>16597.856690876077</v>
      </c>
      <c r="GM149" s="146">
        <f t="shared" si="253"/>
        <v>0.73737774253238175</v>
      </c>
      <c r="GN149" s="166">
        <v>2589</v>
      </c>
      <c r="GO149" s="97">
        <f t="shared" si="204"/>
        <v>2284.8357240127098</v>
      </c>
      <c r="GP149" s="53"/>
      <c r="GQ149" s="53"/>
      <c r="GR149" s="102" t="e">
        <f t="shared" si="205"/>
        <v>#DIV/0!</v>
      </c>
      <c r="GS149" s="53"/>
      <c r="GT149" s="102" t="e">
        <f t="shared" si="206"/>
        <v>#DIV/0!</v>
      </c>
      <c r="GU149" s="53"/>
      <c r="GV149" s="102"/>
      <c r="GW149" s="170"/>
      <c r="GX149" s="102"/>
      <c r="GY149" s="170"/>
      <c r="GZ149" s="102"/>
      <c r="HA149" s="102"/>
      <c r="HB149" s="102"/>
      <c r="HC149" s="102"/>
      <c r="HD149" s="102"/>
      <c r="HE149" s="177"/>
      <c r="HF149" s="178"/>
      <c r="HG149" s="102"/>
      <c r="HH149" s="177"/>
      <c r="HI149" s="64">
        <v>4619</v>
      </c>
      <c r="HJ149" s="53">
        <v>3897</v>
      </c>
      <c r="HK149" s="53">
        <v>4071</v>
      </c>
      <c r="HL149" s="77">
        <f t="shared" si="257"/>
        <v>960</v>
      </c>
      <c r="HM149" s="77">
        <f t="shared" si="254"/>
        <v>7263.36</v>
      </c>
      <c r="HN149" s="52"/>
      <c r="HO149" s="183"/>
      <c r="HP149" s="53">
        <v>1986</v>
      </c>
      <c r="HQ149" s="186"/>
      <c r="HR149" s="186"/>
      <c r="HS149" s="186"/>
      <c r="HT149" s="53">
        <v>4326</v>
      </c>
      <c r="HU149" s="153">
        <v>4179</v>
      </c>
      <c r="HV149" s="186"/>
      <c r="HW149" s="186"/>
      <c r="HX149" s="186"/>
      <c r="HY149" s="186"/>
      <c r="HZ149" s="189">
        <v>97</v>
      </c>
      <c r="IA149" s="128"/>
      <c r="IB149" s="190">
        <v>260</v>
      </c>
      <c r="IC149" s="191"/>
      <c r="ID149" s="191">
        <v>1861</v>
      </c>
      <c r="IE149" s="192">
        <v>3.57</v>
      </c>
      <c r="IF149" s="192">
        <v>9.6300000000000008</v>
      </c>
      <c r="IG149" s="192">
        <v>1.1499999999999999</v>
      </c>
      <c r="IH149" s="97">
        <f t="shared" si="255"/>
        <v>35496.245999999999</v>
      </c>
      <c r="II149" s="97">
        <f t="shared" si="258"/>
        <v>2547.4555762882155</v>
      </c>
      <c r="IJ149" s="202">
        <f t="shared" si="259"/>
        <v>1.4353380221042056</v>
      </c>
      <c r="IK149" s="202">
        <f t="shared" si="265"/>
        <v>1.7748122999999996</v>
      </c>
      <c r="IL149" s="202">
        <f t="shared" si="207"/>
        <v>0.5297336268664713</v>
      </c>
      <c r="IM149" s="203"/>
      <c r="IN149" s="204">
        <f t="shared" si="208"/>
        <v>0.89957512553109309</v>
      </c>
      <c r="IO149" s="186"/>
      <c r="IP149" s="186"/>
      <c r="IQ149" s="153">
        <v>1001</v>
      </c>
      <c r="IR149" s="153"/>
      <c r="IS149" s="128"/>
      <c r="IT149" s="128"/>
      <c r="IU149" s="128"/>
      <c r="IV149" s="128"/>
      <c r="IW149" s="189">
        <v>0.3</v>
      </c>
      <c r="IX149" s="189"/>
      <c r="IY149" s="48">
        <v>8.23</v>
      </c>
      <c r="IZ149" s="52">
        <v>176</v>
      </c>
      <c r="JA149" s="128">
        <v>4.66</v>
      </c>
      <c r="JB149" s="128">
        <v>8.23</v>
      </c>
      <c r="JC149" s="128">
        <v>177</v>
      </c>
      <c r="JD149" s="97">
        <f t="shared" si="209"/>
        <v>3622.84</v>
      </c>
      <c r="JE149" s="210">
        <f t="shared" si="184"/>
        <v>0.8632649915215046</v>
      </c>
      <c r="JF149" s="210">
        <f t="shared" si="210"/>
        <v>0.30118214285714284</v>
      </c>
      <c r="JG149" s="210">
        <f t="shared" si="211"/>
        <v>9.0125382556398431E-2</v>
      </c>
      <c r="JH149" s="203"/>
      <c r="JI149" s="203">
        <f t="shared" si="212"/>
        <v>0.32307692307692304</v>
      </c>
      <c r="JJ149" s="212">
        <f t="shared" si="256"/>
        <v>2.469151880188833</v>
      </c>
      <c r="JK149" s="203">
        <f t="shared" si="213"/>
        <v>0.97673803859370867</v>
      </c>
      <c r="JL149" s="53">
        <v>15565</v>
      </c>
      <c r="JM149" s="213">
        <v>8.33</v>
      </c>
      <c r="JN149" s="214">
        <v>133</v>
      </c>
      <c r="JO149" s="213">
        <v>7.63</v>
      </c>
      <c r="JP149" s="213">
        <v>4.8899999999999997</v>
      </c>
      <c r="JQ149" s="213"/>
      <c r="JR149" s="214">
        <v>187</v>
      </c>
      <c r="JS149" s="213"/>
      <c r="JT149" s="222"/>
    </row>
    <row r="150" spans="1:280" s="25" customFormat="1" ht="15" customHeight="1">
      <c r="A150" s="50">
        <v>43567</v>
      </c>
      <c r="B150" s="51">
        <v>0</v>
      </c>
      <c r="C150" s="52">
        <v>0</v>
      </c>
      <c r="D150" s="53" t="s">
        <v>127</v>
      </c>
      <c r="E150" s="48" t="s">
        <v>127</v>
      </c>
      <c r="F150" s="53" t="s">
        <v>127</v>
      </c>
      <c r="G150" s="52" t="s">
        <v>127</v>
      </c>
      <c r="H150" s="52" t="s">
        <v>127</v>
      </c>
      <c r="I150" s="61">
        <v>85.2</v>
      </c>
      <c r="J150" s="64"/>
      <c r="K150" s="53">
        <v>747</v>
      </c>
      <c r="L150" s="48">
        <v>4.5599999999999996</v>
      </c>
      <c r="M150" s="53">
        <v>9921</v>
      </c>
      <c r="N150" s="53">
        <v>3140</v>
      </c>
      <c r="O150" s="65">
        <v>12.8</v>
      </c>
      <c r="P150" s="65">
        <v>11.5</v>
      </c>
      <c r="Q150" s="74">
        <v>65.2</v>
      </c>
      <c r="R150" s="70">
        <v>18.5</v>
      </c>
      <c r="S150" s="64">
        <v>1286</v>
      </c>
      <c r="T150" s="53">
        <v>4840</v>
      </c>
      <c r="U150" s="52">
        <v>3.7</v>
      </c>
      <c r="V150" s="52">
        <v>32.700000000000003</v>
      </c>
      <c r="W150" s="52">
        <v>12.4</v>
      </c>
      <c r="X150" s="52">
        <v>10.5</v>
      </c>
      <c r="Y150" s="53">
        <v>5756</v>
      </c>
      <c r="Z150" s="53">
        <v>4335</v>
      </c>
      <c r="AA150" s="52"/>
      <c r="AB150" s="52"/>
      <c r="AC150" s="77">
        <f t="shared" si="214"/>
        <v>7042</v>
      </c>
      <c r="AD150" s="52"/>
      <c r="AE150" s="52"/>
      <c r="AF150" s="52"/>
      <c r="AG150" s="52"/>
      <c r="AH150" s="61"/>
      <c r="AI150" s="79"/>
      <c r="AJ150" s="52"/>
      <c r="AK150" s="52"/>
      <c r="AL150" s="48" t="s">
        <v>127</v>
      </c>
      <c r="AM150" s="53" t="s">
        <v>127</v>
      </c>
      <c r="AN150" s="52" t="s">
        <v>127</v>
      </c>
      <c r="AO150" s="52" t="s">
        <v>127</v>
      </c>
      <c r="AP150" s="53" t="s">
        <v>127</v>
      </c>
      <c r="AQ150" s="83"/>
      <c r="AR150" s="86">
        <f t="shared" si="215"/>
        <v>14381</v>
      </c>
      <c r="AS150" s="53"/>
      <c r="AT150" s="87">
        <v>14381</v>
      </c>
      <c r="AU150" s="53">
        <f t="shared" si="272"/>
        <v>13421</v>
      </c>
      <c r="AV150" s="53">
        <v>480</v>
      </c>
      <c r="AW150" s="53">
        <v>240</v>
      </c>
      <c r="AX150" s="53">
        <v>240</v>
      </c>
      <c r="AY150" s="95">
        <v>0</v>
      </c>
      <c r="AZ150" s="96">
        <v>4.93</v>
      </c>
      <c r="BA150" s="53">
        <v>4478</v>
      </c>
      <c r="BB150" s="52">
        <v>62</v>
      </c>
      <c r="BC150" s="53">
        <v>7578</v>
      </c>
      <c r="BD150" s="97">
        <f t="shared" si="185"/>
        <v>5967.8263999999999</v>
      </c>
      <c r="BE150" s="102">
        <f t="shared" si="186"/>
        <v>0.78751997888624969</v>
      </c>
      <c r="BF150" s="53">
        <v>2485</v>
      </c>
      <c r="BG150" s="97">
        <f t="shared" si="187"/>
        <v>2651.4949999999999</v>
      </c>
      <c r="BH150" s="102">
        <f t="shared" si="188"/>
        <v>0.34989377144365269</v>
      </c>
      <c r="BI150" s="53">
        <v>343</v>
      </c>
      <c r="BJ150" s="97">
        <f t="shared" si="189"/>
        <v>674.68100000000004</v>
      </c>
      <c r="BK150" s="102">
        <f t="shared" si="190"/>
        <v>8.9031538664555293E-2</v>
      </c>
      <c r="BL150" s="103">
        <v>742</v>
      </c>
      <c r="BM150" s="97">
        <f t="shared" si="191"/>
        <v>1072.19</v>
      </c>
      <c r="BN150" s="102">
        <f t="shared" si="192"/>
        <v>0.14148719978886251</v>
      </c>
      <c r="BO150" s="53">
        <v>731</v>
      </c>
      <c r="BP150" s="97">
        <f t="shared" si="193"/>
        <v>1504.3979999999999</v>
      </c>
      <c r="BQ150" s="102">
        <f t="shared" si="194"/>
        <v>0.1985217735550277</v>
      </c>
      <c r="BR150" s="53">
        <v>39.1</v>
      </c>
      <c r="BS150" s="105">
        <f t="shared" si="195"/>
        <v>65.062399999999997</v>
      </c>
      <c r="BT150" s="102">
        <f t="shared" si="196"/>
        <v>5.1596727368698869E-3</v>
      </c>
      <c r="BU150" s="52">
        <v>9.34</v>
      </c>
      <c r="BV150" s="48">
        <v>9.2100000000000009</v>
      </c>
      <c r="BW150" s="61">
        <v>46.6</v>
      </c>
      <c r="BX150" s="117">
        <f t="shared" si="216"/>
        <v>101704.338</v>
      </c>
      <c r="BY150" s="118">
        <f t="shared" si="217"/>
        <v>0.67802892000000003</v>
      </c>
      <c r="BZ150" s="120">
        <v>53.4</v>
      </c>
      <c r="CA150" s="51"/>
      <c r="CB150" s="52">
        <v>5.31</v>
      </c>
      <c r="CC150" s="129">
        <v>5602</v>
      </c>
      <c r="CD150" s="77">
        <f t="shared" si="218"/>
        <v>5284.356682271884</v>
      </c>
      <c r="CE150" s="77">
        <f t="shared" si="197"/>
        <v>22642</v>
      </c>
      <c r="CF150" s="77">
        <f t="shared" si="219"/>
        <v>13421</v>
      </c>
      <c r="CG150" s="77">
        <f t="shared" si="220"/>
        <v>559.20833333333337</v>
      </c>
      <c r="CH150" s="77">
        <f t="shared" si="198"/>
        <v>9221</v>
      </c>
      <c r="CI150" s="130">
        <f t="shared" si="221"/>
        <v>384.20833333333331</v>
      </c>
      <c r="CJ150" s="64">
        <v>3774</v>
      </c>
      <c r="CK150" s="56"/>
      <c r="CL150" s="52">
        <v>7.1</v>
      </c>
      <c r="CM150" s="53">
        <v>1968</v>
      </c>
      <c r="CN150" s="134"/>
      <c r="CO150" s="135">
        <v>2957</v>
      </c>
      <c r="CP150" s="53">
        <v>5016</v>
      </c>
      <c r="CQ150" s="52">
        <v>19.5</v>
      </c>
      <c r="CR150" s="52">
        <v>38.200000000000003</v>
      </c>
      <c r="CS150" s="53">
        <v>3149</v>
      </c>
      <c r="CT150" s="141">
        <f t="shared" si="266"/>
        <v>0.2515993593833078</v>
      </c>
      <c r="CU150" s="142">
        <f t="shared" si="222"/>
        <v>1.3317435082140965</v>
      </c>
      <c r="CV150" s="142">
        <f t="shared" si="223"/>
        <v>3.9679988298635274</v>
      </c>
      <c r="CW150" s="118">
        <f t="shared" si="224"/>
        <v>0.66133313831058793</v>
      </c>
      <c r="CX150" s="143">
        <f t="shared" si="267"/>
        <v>19943.162118894088</v>
      </c>
      <c r="CY150" s="144">
        <f t="shared" si="268"/>
        <v>0.62758002187810202</v>
      </c>
      <c r="CZ150" s="145">
        <f t="shared" si="269"/>
        <v>16952.220281423903</v>
      </c>
      <c r="DA150" s="146">
        <f t="shared" si="270"/>
        <v>0.74030087094220109</v>
      </c>
      <c r="DB150" s="64">
        <v>3764</v>
      </c>
      <c r="DC150" s="152"/>
      <c r="DD150" s="48">
        <v>7.09</v>
      </c>
      <c r="DE150" s="53">
        <v>2039</v>
      </c>
      <c r="DF150" s="153"/>
      <c r="DG150" s="53">
        <v>2944</v>
      </c>
      <c r="DH150" s="53">
        <v>4658</v>
      </c>
      <c r="DI150" s="52">
        <v>19.100000000000001</v>
      </c>
      <c r="DJ150" s="52">
        <v>37.5</v>
      </c>
      <c r="DK150" s="53">
        <v>3738</v>
      </c>
      <c r="DL150" s="141">
        <f t="shared" si="225"/>
        <v>0.306004101262631</v>
      </c>
      <c r="DM150" s="142">
        <f t="shared" si="226"/>
        <v>1.3352816153028693</v>
      </c>
      <c r="DN150" s="142">
        <f t="shared" si="227"/>
        <v>3.9574847895088281</v>
      </c>
      <c r="DO150" s="118">
        <f t="shared" si="199"/>
        <v>0.65958079825147131</v>
      </c>
      <c r="DP150" s="143">
        <f t="shared" si="228"/>
        <v>19890.318552071371</v>
      </c>
      <c r="DQ150" s="144">
        <f t="shared" si="229"/>
        <v>0.61414413852106209</v>
      </c>
      <c r="DR150" s="145">
        <f t="shared" si="230"/>
        <v>16907.301838706826</v>
      </c>
      <c r="DS150" s="146">
        <f t="shared" si="231"/>
        <v>0.73093164423330692</v>
      </c>
      <c r="DT150" s="53">
        <v>3781</v>
      </c>
      <c r="DU150" s="74"/>
      <c r="DV150" s="157">
        <v>7.12</v>
      </c>
      <c r="DW150" s="153">
        <v>2116</v>
      </c>
      <c r="DX150" s="53"/>
      <c r="DY150" s="153">
        <v>2926</v>
      </c>
      <c r="DZ150" s="153">
        <v>5234</v>
      </c>
      <c r="EA150" s="152">
        <v>18.8</v>
      </c>
      <c r="EB150" s="128">
        <v>39.9</v>
      </c>
      <c r="EC150" s="53">
        <v>4299</v>
      </c>
      <c r="ED150" s="141">
        <f t="shared" si="260"/>
        <v>0.35886136172825006</v>
      </c>
      <c r="EE150" s="142">
        <f t="shared" si="232"/>
        <v>1.329277968791325</v>
      </c>
      <c r="EF150" s="142">
        <f t="shared" si="271"/>
        <v>3.9753586581118165</v>
      </c>
      <c r="EG150" s="118">
        <f t="shared" si="200"/>
        <v>0.66255977635196939</v>
      </c>
      <c r="EH150" s="143">
        <f t="shared" si="261"/>
        <v>19980.152615669991</v>
      </c>
      <c r="EI150" s="144">
        <f t="shared" si="262"/>
        <v>0.59957282840145532</v>
      </c>
      <c r="EJ150" s="145">
        <f t="shared" si="263"/>
        <v>16983.663191325853</v>
      </c>
      <c r="EK150" s="146">
        <f t="shared" si="264"/>
        <v>0.72077065188704137</v>
      </c>
      <c r="EL150" s="64">
        <v>3781</v>
      </c>
      <c r="EM150" s="56"/>
      <c r="EN150" s="52">
        <v>7.15</v>
      </c>
      <c r="EO150" s="53">
        <v>1939</v>
      </c>
      <c r="EP150" s="134"/>
      <c r="EQ150" s="135">
        <v>2892</v>
      </c>
      <c r="ER150" s="53">
        <v>4836</v>
      </c>
      <c r="ES150" s="52">
        <v>19.8</v>
      </c>
      <c r="ET150" s="52">
        <v>37.5</v>
      </c>
      <c r="EU150" s="53">
        <v>4066</v>
      </c>
      <c r="EV150" s="141">
        <f t="shared" si="233"/>
        <v>0.32145358075594066</v>
      </c>
      <c r="EW150" s="142">
        <f t="shared" si="234"/>
        <v>1.329277968791325</v>
      </c>
      <c r="EX150" s="142">
        <f t="shared" si="235"/>
        <v>3.9753586581118165</v>
      </c>
      <c r="EY150" s="118">
        <f t="shared" si="201"/>
        <v>0.66255977635196939</v>
      </c>
      <c r="EZ150" s="143">
        <f t="shared" si="236"/>
        <v>19980.152615669991</v>
      </c>
      <c r="FA150" s="144">
        <f t="shared" si="237"/>
        <v>0.63306791789717476</v>
      </c>
      <c r="FB150" s="145">
        <f t="shared" si="238"/>
        <v>16983.663191325853</v>
      </c>
      <c r="FC150" s="146">
        <f t="shared" si="239"/>
        <v>0.74412773818949596</v>
      </c>
      <c r="FD150" s="64">
        <v>3771</v>
      </c>
      <c r="FE150" s="56"/>
      <c r="FF150" s="52">
        <v>7.15</v>
      </c>
      <c r="FG150" s="53">
        <v>1673</v>
      </c>
      <c r="FH150" s="134"/>
      <c r="FI150" s="135">
        <v>2985</v>
      </c>
      <c r="FJ150" s="53">
        <v>5164</v>
      </c>
      <c r="FK150" s="52">
        <v>20.9</v>
      </c>
      <c r="FL150" s="52">
        <v>42.8</v>
      </c>
      <c r="FM150" s="53">
        <v>4315</v>
      </c>
      <c r="FN150" s="141">
        <f t="shared" si="240"/>
        <v>0.31685012530249351</v>
      </c>
      <c r="FO150" s="142">
        <f t="shared" si="241"/>
        <v>1.3328029700344737</v>
      </c>
      <c r="FP150" s="142">
        <f t="shared" si="242"/>
        <v>3.9648446177571177</v>
      </c>
      <c r="FQ150" s="118">
        <f t="shared" si="202"/>
        <v>0.66080743629285299</v>
      </c>
      <c r="FR150" s="143">
        <f t="shared" si="243"/>
        <v>19927.309048847274</v>
      </c>
      <c r="FS150" s="144">
        <f t="shared" si="244"/>
        <v>0.68340517103763454</v>
      </c>
      <c r="FT150" s="145">
        <f t="shared" si="245"/>
        <v>16938.74474860878</v>
      </c>
      <c r="FU150" s="146">
        <f t="shared" si="246"/>
        <v>0.77922934811295863</v>
      </c>
      <c r="FV150" s="64">
        <v>3771</v>
      </c>
      <c r="FW150" s="73"/>
      <c r="FX150" s="52">
        <v>7.17</v>
      </c>
      <c r="FY150" s="53">
        <v>1894</v>
      </c>
      <c r="FZ150" s="134"/>
      <c r="GA150" s="135">
        <v>2992</v>
      </c>
      <c r="GB150" s="53">
        <v>4964</v>
      </c>
      <c r="GC150" s="52">
        <v>20.5</v>
      </c>
      <c r="GD150" s="52">
        <v>39.9</v>
      </c>
      <c r="GE150" s="53">
        <v>4049</v>
      </c>
      <c r="GF150" s="141">
        <f t="shared" si="247"/>
        <v>0.31669838874356993</v>
      </c>
      <c r="GG150" s="142">
        <f t="shared" si="248"/>
        <v>1.3328029700344737</v>
      </c>
      <c r="GH150" s="142">
        <f t="shared" si="249"/>
        <v>3.9648446177571177</v>
      </c>
      <c r="GI150" s="118">
        <f t="shared" si="203"/>
        <v>0.66080743629285299</v>
      </c>
      <c r="GJ150" s="143">
        <f t="shared" si="250"/>
        <v>19927.309048847274</v>
      </c>
      <c r="GK150" s="144">
        <f t="shared" si="251"/>
        <v>0.64158361861642543</v>
      </c>
      <c r="GL150" s="145">
        <f t="shared" si="252"/>
        <v>16938.74474860878</v>
      </c>
      <c r="GM150" s="146">
        <f t="shared" si="253"/>
        <v>0.7500659804697809</v>
      </c>
      <c r="GN150" s="166">
        <v>1946</v>
      </c>
      <c r="GO150" s="97">
        <f t="shared" si="204"/>
        <v>1938.2183552689692</v>
      </c>
      <c r="GP150" s="53"/>
      <c r="GQ150" s="53"/>
      <c r="GR150" s="102">
        <f t="shared" si="205"/>
        <v>1</v>
      </c>
      <c r="GS150" s="53"/>
      <c r="GT150" s="102">
        <f t="shared" si="206"/>
        <v>1</v>
      </c>
      <c r="GU150" s="53"/>
      <c r="GV150" s="102"/>
      <c r="GW150" s="170"/>
      <c r="GX150" s="102"/>
      <c r="GY150" s="170"/>
      <c r="GZ150" s="102"/>
      <c r="HA150" s="102"/>
      <c r="HB150" s="102"/>
      <c r="HC150" s="102"/>
      <c r="HD150" s="102"/>
      <c r="HE150" s="177"/>
      <c r="HF150" s="178"/>
      <c r="HG150" s="102"/>
      <c r="HH150" s="177"/>
      <c r="HI150" s="64">
        <v>3902</v>
      </c>
      <c r="HJ150" s="53">
        <v>2608</v>
      </c>
      <c r="HK150" s="53">
        <v>3754</v>
      </c>
      <c r="HL150" s="77">
        <f t="shared" si="257"/>
        <v>960</v>
      </c>
      <c r="HM150" s="77" t="e">
        <f t="shared" si="254"/>
        <v>#VALUE!</v>
      </c>
      <c r="HN150" s="52"/>
      <c r="HO150" s="183"/>
      <c r="HP150" s="53">
        <v>1865</v>
      </c>
      <c r="HQ150" s="186"/>
      <c r="HR150" s="186"/>
      <c r="HS150" s="186"/>
      <c r="HT150" s="53">
        <v>4294</v>
      </c>
      <c r="HU150" s="153">
        <v>4430</v>
      </c>
      <c r="HV150" s="186"/>
      <c r="HW150" s="186"/>
      <c r="HX150" s="186"/>
      <c r="HY150" s="186"/>
      <c r="HZ150" s="189">
        <v>95</v>
      </c>
      <c r="IA150" s="128" t="s">
        <v>132</v>
      </c>
      <c r="IB150" s="190">
        <v>222</v>
      </c>
      <c r="IC150" s="191"/>
      <c r="ID150" s="191"/>
      <c r="IE150" s="192"/>
      <c r="IF150" s="192"/>
      <c r="IG150" s="192"/>
      <c r="IH150" s="97">
        <f t="shared" si="255"/>
        <v>27907.666000000001</v>
      </c>
      <c r="II150" s="97" t="e">
        <f t="shared" si="258"/>
        <v>#VALUE!</v>
      </c>
      <c r="IJ150" s="202">
        <f t="shared" si="259"/>
        <v>1.390723871775259</v>
      </c>
      <c r="IK150" s="202" t="e">
        <f t="shared" si="265"/>
        <v>#VALUE!</v>
      </c>
      <c r="IL150" s="202">
        <f t="shared" si="207"/>
        <v>0.40037487479496364</v>
      </c>
      <c r="IM150" s="203"/>
      <c r="IN150" s="204">
        <f t="shared" si="208"/>
        <v>0.88591983556012333</v>
      </c>
      <c r="IO150" s="186"/>
      <c r="IP150" s="186"/>
      <c r="IQ150" s="153">
        <v>1173</v>
      </c>
      <c r="IR150" s="153"/>
      <c r="IS150" s="128"/>
      <c r="IT150" s="128"/>
      <c r="IU150" s="128"/>
      <c r="IV150" s="128"/>
      <c r="IW150" s="189">
        <v>0.5</v>
      </c>
      <c r="IX150" s="189"/>
      <c r="IY150" s="48"/>
      <c r="IZ150" s="52">
        <v>172</v>
      </c>
      <c r="JA150" s="128"/>
      <c r="JB150" s="128"/>
      <c r="JC150" s="128"/>
      <c r="JD150" s="97">
        <f t="shared" si="209"/>
        <v>3192.5819999999999</v>
      </c>
      <c r="JE150" s="210">
        <f t="shared" ref="JE150:JE181" si="273">11200/AU150</f>
        <v>0.83451307652186868</v>
      </c>
      <c r="JF150" s="210">
        <f t="shared" si="210"/>
        <v>0.26602339285714288</v>
      </c>
      <c r="JG150" s="210">
        <f t="shared" si="211"/>
        <v>4.5674752441317266E-2</v>
      </c>
      <c r="JH150" s="203"/>
      <c r="JI150" s="203">
        <f t="shared" si="212"/>
        <v>0.22522522522522526</v>
      </c>
      <c r="JJ150" s="212">
        <f t="shared" si="256"/>
        <v>2.469151880188833</v>
      </c>
      <c r="JK150" s="203">
        <f t="shared" si="213"/>
        <v>0.97730271839535499</v>
      </c>
      <c r="JL150" s="53">
        <v>17374</v>
      </c>
      <c r="JM150" s="213">
        <v>8.2899999999999991</v>
      </c>
      <c r="JN150" s="214">
        <v>42</v>
      </c>
      <c r="JO150" s="213">
        <v>8.75</v>
      </c>
      <c r="JP150" s="213">
        <v>1.68</v>
      </c>
      <c r="JQ150" s="213">
        <v>0.95</v>
      </c>
      <c r="JR150" s="214">
        <v>167</v>
      </c>
      <c r="JS150" s="213">
        <v>0.6</v>
      </c>
      <c r="JT150" s="222"/>
    </row>
    <row r="151" spans="1:280" s="25" customFormat="1" ht="15" customHeight="1">
      <c r="A151" s="50">
        <v>43568</v>
      </c>
      <c r="B151" s="51">
        <v>0</v>
      </c>
      <c r="C151" s="52">
        <v>0</v>
      </c>
      <c r="D151" s="53">
        <v>39177</v>
      </c>
      <c r="E151" s="48">
        <v>5.09</v>
      </c>
      <c r="F151" s="53">
        <v>212</v>
      </c>
      <c r="G151" s="52">
        <v>26.9</v>
      </c>
      <c r="H151" s="52">
        <v>10.3</v>
      </c>
      <c r="I151" s="61">
        <v>85.2</v>
      </c>
      <c r="J151" s="64"/>
      <c r="K151" s="53">
        <v>401</v>
      </c>
      <c r="L151" s="48">
        <v>5.17</v>
      </c>
      <c r="M151" s="53">
        <v>13502</v>
      </c>
      <c r="N151" s="53">
        <v>5100</v>
      </c>
      <c r="O151" s="65">
        <v>9.74</v>
      </c>
      <c r="P151" s="65">
        <v>6.59</v>
      </c>
      <c r="Q151" s="74">
        <v>70.3</v>
      </c>
      <c r="R151" s="70">
        <v>18.5</v>
      </c>
      <c r="S151" s="64">
        <v>1862</v>
      </c>
      <c r="T151" s="53">
        <v>5554</v>
      </c>
      <c r="U151" s="52">
        <v>2.7</v>
      </c>
      <c r="V151" s="52">
        <v>33.700000000000003</v>
      </c>
      <c r="W151" s="52">
        <v>12.3</v>
      </c>
      <c r="X151" s="52">
        <v>10.8</v>
      </c>
      <c r="Y151" s="53">
        <v>5662</v>
      </c>
      <c r="Z151" s="53"/>
      <c r="AA151" s="52"/>
      <c r="AB151" s="52"/>
      <c r="AC151" s="77">
        <f t="shared" si="214"/>
        <v>7524</v>
      </c>
      <c r="AD151" s="52"/>
      <c r="AE151" s="52"/>
      <c r="AF151" s="52"/>
      <c r="AG151" s="52"/>
      <c r="AH151" s="61"/>
      <c r="AI151" s="79"/>
      <c r="AJ151" s="52"/>
      <c r="AK151" s="52"/>
      <c r="AL151" s="48" t="s">
        <v>127</v>
      </c>
      <c r="AM151" s="53" t="s">
        <v>127</v>
      </c>
      <c r="AN151" s="52" t="s">
        <v>127</v>
      </c>
      <c r="AO151" s="52" t="s">
        <v>127</v>
      </c>
      <c r="AP151" s="53" t="s">
        <v>127</v>
      </c>
      <c r="AQ151" s="83"/>
      <c r="AR151" s="86">
        <f t="shared" si="215"/>
        <v>13717</v>
      </c>
      <c r="AS151" s="53"/>
      <c r="AT151" s="87">
        <v>13717</v>
      </c>
      <c r="AU151" s="53">
        <f t="shared" si="272"/>
        <v>13717</v>
      </c>
      <c r="AV151" s="53">
        <v>0</v>
      </c>
      <c r="AW151" s="53">
        <v>0</v>
      </c>
      <c r="AX151" s="53">
        <v>0</v>
      </c>
      <c r="AY151" s="95">
        <v>0</v>
      </c>
      <c r="AZ151" s="96">
        <v>4.93</v>
      </c>
      <c r="BA151" s="53">
        <v>4478</v>
      </c>
      <c r="BB151" s="52">
        <v>62</v>
      </c>
      <c r="BC151" s="53">
        <v>8658</v>
      </c>
      <c r="BD151" s="97" t="e">
        <f t="shared" si="185"/>
        <v>#VALUE!</v>
      </c>
      <c r="BE151" s="102" t="e">
        <f t="shared" si="186"/>
        <v>#VALUE!</v>
      </c>
      <c r="BF151" s="53">
        <v>2075</v>
      </c>
      <c r="BG151" s="97">
        <f t="shared" si="187"/>
        <v>2214.0250000000001</v>
      </c>
      <c r="BH151" s="102">
        <f t="shared" si="188"/>
        <v>0.25572014322014325</v>
      </c>
      <c r="BI151" s="53">
        <v>338</v>
      </c>
      <c r="BJ151" s="97">
        <f t="shared" si="189"/>
        <v>664.846</v>
      </c>
      <c r="BK151" s="102">
        <f t="shared" si="190"/>
        <v>7.6789789789789786E-2</v>
      </c>
      <c r="BL151" s="103">
        <v>360</v>
      </c>
      <c r="BM151" s="97">
        <f t="shared" si="191"/>
        <v>520.20000000000005</v>
      </c>
      <c r="BN151" s="102">
        <f t="shared" si="192"/>
        <v>6.0083160083160086E-2</v>
      </c>
      <c r="BO151" s="53">
        <v>360</v>
      </c>
      <c r="BP151" s="97">
        <f t="shared" si="193"/>
        <v>740.87999999999988</v>
      </c>
      <c r="BQ151" s="102">
        <f t="shared" si="194"/>
        <v>8.5571725571725557E-2</v>
      </c>
      <c r="BR151" s="53" t="s">
        <v>131</v>
      </c>
      <c r="BS151" s="105" t="e">
        <f t="shared" si="195"/>
        <v>#VALUE!</v>
      </c>
      <c r="BT151" s="102" t="e">
        <f t="shared" si="196"/>
        <v>#VALUE!</v>
      </c>
      <c r="BU151" s="52">
        <v>9.81</v>
      </c>
      <c r="BV151" s="48">
        <v>9.57</v>
      </c>
      <c r="BW151" s="61">
        <v>47.3</v>
      </c>
      <c r="BX151" s="117">
        <f t="shared" si="216"/>
        <v>118761.78599999999</v>
      </c>
      <c r="BY151" s="118">
        <f t="shared" si="217"/>
        <v>0.79174523999999991</v>
      </c>
      <c r="BZ151" s="120">
        <v>53.4</v>
      </c>
      <c r="CA151" s="51"/>
      <c r="CB151" s="52">
        <v>6.21</v>
      </c>
      <c r="CC151" s="129">
        <v>1826</v>
      </c>
      <c r="CD151" s="77">
        <f t="shared" si="218"/>
        <v>6485.1687670459887</v>
      </c>
      <c r="CE151" s="77">
        <f t="shared" si="197"/>
        <v>21266</v>
      </c>
      <c r="CF151" s="77">
        <f t="shared" si="219"/>
        <v>13717</v>
      </c>
      <c r="CG151" s="77">
        <f t="shared" si="220"/>
        <v>571.54166666666663</v>
      </c>
      <c r="CH151" s="77">
        <f t="shared" si="198"/>
        <v>7549</v>
      </c>
      <c r="CI151" s="130">
        <f t="shared" si="221"/>
        <v>314.54166666666669</v>
      </c>
      <c r="CJ151" s="64">
        <v>3543</v>
      </c>
      <c r="CK151" s="56"/>
      <c r="CL151" s="52">
        <v>7.25</v>
      </c>
      <c r="CM151" s="53">
        <v>2643</v>
      </c>
      <c r="CN151" s="134"/>
      <c r="CO151" s="135">
        <v>3735</v>
      </c>
      <c r="CP151" s="53">
        <v>5514</v>
      </c>
      <c r="CQ151" s="52">
        <v>20.7</v>
      </c>
      <c r="CR151" s="52">
        <v>29.6</v>
      </c>
      <c r="CS151" s="53">
        <v>2996</v>
      </c>
      <c r="CT151" s="141">
        <f t="shared" si="266"/>
        <v>0.22008691323575991</v>
      </c>
      <c r="CU151" s="142">
        <f t="shared" si="222"/>
        <v>1.4185718317809766</v>
      </c>
      <c r="CV151" s="142">
        <f t="shared" si="223"/>
        <v>4.5716181738248984</v>
      </c>
      <c r="CW151" s="118">
        <f t="shared" si="224"/>
        <v>0.76193636230414974</v>
      </c>
      <c r="CX151" s="143">
        <f t="shared" si="267"/>
        <v>22976.95294164394</v>
      </c>
      <c r="CY151" s="144">
        <f t="shared" si="268"/>
        <v>0.59245470782036513</v>
      </c>
      <c r="CZ151" s="145">
        <f t="shared" si="269"/>
        <v>19786.184886579518</v>
      </c>
      <c r="DA151" s="146">
        <f t="shared" si="270"/>
        <v>0.69473319473319473</v>
      </c>
      <c r="DB151" s="64">
        <v>3543</v>
      </c>
      <c r="DC151" s="152"/>
      <c r="DD151" s="48">
        <v>7.19</v>
      </c>
      <c r="DE151" s="53">
        <v>2444</v>
      </c>
      <c r="DF151" s="153"/>
      <c r="DG151" s="53">
        <v>3758</v>
      </c>
      <c r="DH151" s="53">
        <v>5278</v>
      </c>
      <c r="DI151" s="52">
        <v>20.6</v>
      </c>
      <c r="DJ151" s="52">
        <v>26</v>
      </c>
      <c r="DK151" s="53">
        <v>3515</v>
      </c>
      <c r="DL151" s="141">
        <f t="shared" si="225"/>
        <v>0.24549756519680352</v>
      </c>
      <c r="DM151" s="142">
        <f t="shared" si="226"/>
        <v>1.4185718317809766</v>
      </c>
      <c r="DN151" s="142">
        <f t="shared" si="227"/>
        <v>4.5716181738248984</v>
      </c>
      <c r="DO151" s="118">
        <f t="shared" si="199"/>
        <v>0.76193636230414974</v>
      </c>
      <c r="DP151" s="143">
        <f t="shared" si="228"/>
        <v>22976.95294164394</v>
      </c>
      <c r="DQ151" s="144">
        <f t="shared" si="229"/>
        <v>0.62314010817743948</v>
      </c>
      <c r="DR151" s="145">
        <f t="shared" si="230"/>
        <v>19786.184886579518</v>
      </c>
      <c r="DS151" s="146">
        <f t="shared" si="231"/>
        <v>0.71771771771771764</v>
      </c>
      <c r="DT151" s="53">
        <v>3545</v>
      </c>
      <c r="DU151" s="74"/>
      <c r="DV151" s="157">
        <v>7.34</v>
      </c>
      <c r="DW151" s="153">
        <v>2720</v>
      </c>
      <c r="DX151" s="53"/>
      <c r="DY151" s="153">
        <v>3683</v>
      </c>
      <c r="DZ151" s="153">
        <v>5398</v>
      </c>
      <c r="EA151" s="152">
        <v>20.9</v>
      </c>
      <c r="EB151" s="128">
        <v>27.3</v>
      </c>
      <c r="EC151" s="53">
        <v>4047</v>
      </c>
      <c r="ED151" s="141">
        <f t="shared" si="260"/>
        <v>0.30320231816439447</v>
      </c>
      <c r="EE151" s="142">
        <f t="shared" si="232"/>
        <v>1.417771509167842</v>
      </c>
      <c r="EF151" s="142">
        <f t="shared" si="271"/>
        <v>4.5741988219614065</v>
      </c>
      <c r="EG151" s="118">
        <f t="shared" si="200"/>
        <v>0.76236647032690108</v>
      </c>
      <c r="EH151" s="143">
        <f t="shared" si="261"/>
        <v>22989.92327917803</v>
      </c>
      <c r="EI151" s="144">
        <f t="shared" si="262"/>
        <v>0.58058146245607012</v>
      </c>
      <c r="EJ151" s="145">
        <f t="shared" si="263"/>
        <v>19797.354056710243</v>
      </c>
      <c r="EK151" s="146">
        <f t="shared" si="264"/>
        <v>0.6858396858396858</v>
      </c>
      <c r="EL151" s="64">
        <v>3545</v>
      </c>
      <c r="EM151" s="56"/>
      <c r="EN151" s="52">
        <v>7.34</v>
      </c>
      <c r="EO151" s="53">
        <v>2657</v>
      </c>
      <c r="EP151" s="134"/>
      <c r="EQ151" s="135">
        <v>3739</v>
      </c>
      <c r="ER151" s="53">
        <v>5800</v>
      </c>
      <c r="ES151" s="52">
        <v>19.899999999999999</v>
      </c>
      <c r="ET151" s="52">
        <v>29</v>
      </c>
      <c r="EU151" s="53">
        <v>3725</v>
      </c>
      <c r="EV151" s="141">
        <f t="shared" si="233"/>
        <v>0.27448521850053675</v>
      </c>
      <c r="EW151" s="142">
        <f t="shared" si="234"/>
        <v>1.417771509167842</v>
      </c>
      <c r="EX151" s="142">
        <f t="shared" si="235"/>
        <v>4.5741988219614065</v>
      </c>
      <c r="EY151" s="118">
        <f t="shared" si="201"/>
        <v>0.76236647032690108</v>
      </c>
      <c r="EZ151" s="143">
        <f t="shared" si="236"/>
        <v>22989.92327917803</v>
      </c>
      <c r="FA151" s="144">
        <f t="shared" si="237"/>
        <v>0.59029593593594787</v>
      </c>
      <c r="FB151" s="145">
        <f t="shared" si="238"/>
        <v>19797.354056710243</v>
      </c>
      <c r="FC151" s="146">
        <f t="shared" si="239"/>
        <v>0.6931161931161931</v>
      </c>
      <c r="FD151" s="64">
        <v>3545</v>
      </c>
      <c r="FE151" s="56"/>
      <c r="FF151" s="52">
        <v>7.29</v>
      </c>
      <c r="FG151" s="53">
        <v>2267</v>
      </c>
      <c r="FH151" s="134"/>
      <c r="FI151" s="135">
        <v>3813</v>
      </c>
      <c r="FJ151" s="53">
        <v>5350</v>
      </c>
      <c r="FK151" s="52">
        <v>24.4</v>
      </c>
      <c r="FL151" s="52">
        <v>32.700000000000003</v>
      </c>
      <c r="FM151" s="53">
        <v>4076</v>
      </c>
      <c r="FN151" s="141">
        <f t="shared" si="240"/>
        <v>0.27257999807814065</v>
      </c>
      <c r="FO151" s="142">
        <f t="shared" si="241"/>
        <v>1.417771509167842</v>
      </c>
      <c r="FP151" s="142">
        <f t="shared" si="242"/>
        <v>4.5741988219614065</v>
      </c>
      <c r="FQ151" s="118">
        <f t="shared" si="202"/>
        <v>0.76236647032690108</v>
      </c>
      <c r="FR151" s="143">
        <f t="shared" si="243"/>
        <v>22989.92327917803</v>
      </c>
      <c r="FS151" s="144">
        <f t="shared" si="244"/>
        <v>0.65043315271614366</v>
      </c>
      <c r="FT151" s="145">
        <f t="shared" si="245"/>
        <v>19797.354056710243</v>
      </c>
      <c r="FU151" s="146">
        <f t="shared" si="246"/>
        <v>0.73816123816123813</v>
      </c>
      <c r="FV151" s="64">
        <v>3545</v>
      </c>
      <c r="FW151" s="73"/>
      <c r="FX151" s="52">
        <v>7.24</v>
      </c>
      <c r="FY151" s="53">
        <v>2358</v>
      </c>
      <c r="FZ151" s="134"/>
      <c r="GA151" s="135">
        <v>3822</v>
      </c>
      <c r="GB151" s="53">
        <v>5384</v>
      </c>
      <c r="GC151" s="52">
        <v>21.2</v>
      </c>
      <c r="GD151" s="52">
        <v>27.8</v>
      </c>
      <c r="GE151" s="53">
        <v>3871</v>
      </c>
      <c r="GF151" s="141">
        <f t="shared" si="247"/>
        <v>0.26457859355699986</v>
      </c>
      <c r="GG151" s="142">
        <f t="shared" si="248"/>
        <v>1.417771509167842</v>
      </c>
      <c r="GH151" s="142">
        <f t="shared" si="249"/>
        <v>4.5741988219614065</v>
      </c>
      <c r="GI151" s="118">
        <f t="shared" si="203"/>
        <v>0.76236647032690108</v>
      </c>
      <c r="GJ151" s="143">
        <f t="shared" si="250"/>
        <v>22989.92327917803</v>
      </c>
      <c r="GK151" s="144">
        <f t="shared" si="251"/>
        <v>0.63640113546743127</v>
      </c>
      <c r="GL151" s="145">
        <f t="shared" si="252"/>
        <v>19797.354056710243</v>
      </c>
      <c r="GM151" s="146">
        <f t="shared" si="253"/>
        <v>0.72765072765072758</v>
      </c>
      <c r="GN151" s="166">
        <v>2537</v>
      </c>
      <c r="GO151" s="97">
        <f t="shared" si="204"/>
        <v>2514.8279413147748</v>
      </c>
      <c r="GP151" s="53"/>
      <c r="GQ151" s="53"/>
      <c r="GR151" s="102">
        <f t="shared" si="205"/>
        <v>1</v>
      </c>
      <c r="GS151" s="53"/>
      <c r="GT151" s="102">
        <f t="shared" si="206"/>
        <v>1</v>
      </c>
      <c r="GU151" s="53"/>
      <c r="GV151" s="102"/>
      <c r="GW151" s="170"/>
      <c r="GX151" s="102"/>
      <c r="GY151" s="170"/>
      <c r="GZ151" s="102"/>
      <c r="HA151" s="102"/>
      <c r="HB151" s="102"/>
      <c r="HC151" s="102"/>
      <c r="HD151" s="102"/>
      <c r="HE151" s="177"/>
      <c r="HF151" s="178"/>
      <c r="HG151" s="102"/>
      <c r="HH151" s="177"/>
      <c r="HI151" s="64">
        <v>3430</v>
      </c>
      <c r="HJ151" s="53">
        <v>2614</v>
      </c>
      <c r="HK151" s="53">
        <v>3220</v>
      </c>
      <c r="HL151" s="77">
        <f t="shared" si="257"/>
        <v>0</v>
      </c>
      <c r="HM151" s="77">
        <f t="shared" si="254"/>
        <v>0</v>
      </c>
      <c r="HN151" s="52"/>
      <c r="HO151" s="183"/>
      <c r="HP151" s="53">
        <v>1339</v>
      </c>
      <c r="HQ151" s="186"/>
      <c r="HR151" s="186"/>
      <c r="HS151" s="186"/>
      <c r="HT151" s="53">
        <v>4232</v>
      </c>
      <c r="HU151" s="153">
        <v>4074</v>
      </c>
      <c r="HV151" s="186"/>
      <c r="HW151" s="186"/>
      <c r="HX151" s="186"/>
      <c r="HY151" s="186"/>
      <c r="HZ151" s="189">
        <v>93</v>
      </c>
      <c r="IA151" s="128"/>
      <c r="IB151" s="190">
        <v>220</v>
      </c>
      <c r="IC151" s="191"/>
      <c r="ID151" s="191">
        <v>1094</v>
      </c>
      <c r="IE151" s="192">
        <v>3.57</v>
      </c>
      <c r="IF151" s="192">
        <v>8.56</v>
      </c>
      <c r="IG151" s="192">
        <v>1.17</v>
      </c>
      <c r="IH151" s="97">
        <f t="shared" si="255"/>
        <v>34800.029000000002</v>
      </c>
      <c r="II151" s="97">
        <f t="shared" si="258"/>
        <v>2537.0000000000005</v>
      </c>
      <c r="IJ151" s="202">
        <f t="shared" si="259"/>
        <v>1.4580447619741925</v>
      </c>
      <c r="IK151" s="202">
        <f t="shared" si="265"/>
        <v>1.7400014500000005</v>
      </c>
      <c r="IL151" s="202">
        <f t="shared" si="207"/>
        <v>0.54749527410207954</v>
      </c>
      <c r="IM151" s="203"/>
      <c r="IN151" s="204">
        <f t="shared" si="208"/>
        <v>0.91328340559716203</v>
      </c>
      <c r="IO151" s="186"/>
      <c r="IP151" s="186"/>
      <c r="IQ151" s="153">
        <v>644</v>
      </c>
      <c r="IR151" s="153"/>
      <c r="IS151" s="128"/>
      <c r="IT151" s="128"/>
      <c r="IU151" s="128"/>
      <c r="IV151" s="128"/>
      <c r="IW151" s="189">
        <v>0.15</v>
      </c>
      <c r="IX151" s="189"/>
      <c r="IY151" s="48">
        <v>8.2899999999999991</v>
      </c>
      <c r="IZ151" s="52">
        <v>146</v>
      </c>
      <c r="JA151" s="128">
        <v>2.48</v>
      </c>
      <c r="JB151" s="128">
        <v>9.8800000000000008</v>
      </c>
      <c r="JC151" s="128">
        <v>140</v>
      </c>
      <c r="JD151" s="97">
        <f t="shared" si="209"/>
        <v>3017.74</v>
      </c>
      <c r="JE151" s="210">
        <f t="shared" si="273"/>
        <v>0.8165050667055479</v>
      </c>
      <c r="JF151" s="210">
        <f t="shared" si="210"/>
        <v>0.26944107142857143</v>
      </c>
      <c r="JG151" s="210">
        <f t="shared" si="211"/>
        <v>0.11490683229813663</v>
      </c>
      <c r="JH151" s="203"/>
      <c r="JI151" s="203">
        <f t="shared" si="212"/>
        <v>0.33636363636363631</v>
      </c>
      <c r="JJ151" s="212">
        <f t="shared" si="256"/>
        <v>2.469151880188833</v>
      </c>
      <c r="JK151" s="203">
        <f t="shared" si="213"/>
        <v>0.98313698313698317</v>
      </c>
      <c r="JL151" s="53">
        <v>14720</v>
      </c>
      <c r="JM151" s="213">
        <v>8.69</v>
      </c>
      <c r="JN151" s="214">
        <v>177</v>
      </c>
      <c r="JO151" s="213">
        <v>12</v>
      </c>
      <c r="JP151" s="213">
        <v>1.47</v>
      </c>
      <c r="JQ151" s="213">
        <v>0.77</v>
      </c>
      <c r="JR151" s="214">
        <v>148</v>
      </c>
      <c r="JS151" s="213">
        <v>0.41</v>
      </c>
      <c r="JT151" s="222"/>
    </row>
    <row r="152" spans="1:280" s="25" customFormat="1" ht="15" customHeight="1">
      <c r="A152" s="50">
        <v>43569</v>
      </c>
      <c r="B152" s="57"/>
      <c r="C152" s="52"/>
      <c r="D152" s="58">
        <v>33243</v>
      </c>
      <c r="E152" s="59">
        <v>5.38</v>
      </c>
      <c r="F152" s="58">
        <v>228</v>
      </c>
      <c r="G152" s="60">
        <v>23.2</v>
      </c>
      <c r="H152" s="60">
        <v>9.4600000000000009</v>
      </c>
      <c r="I152" s="66">
        <v>81.8</v>
      </c>
      <c r="J152" s="67"/>
      <c r="K152" s="58">
        <v>522</v>
      </c>
      <c r="L152" s="59">
        <v>4.87</v>
      </c>
      <c r="M152" s="58">
        <v>12200</v>
      </c>
      <c r="N152" s="58">
        <v>4858</v>
      </c>
      <c r="O152" s="68">
        <v>12.1</v>
      </c>
      <c r="P152" s="68">
        <v>10.7</v>
      </c>
      <c r="Q152" s="75">
        <v>71.2</v>
      </c>
      <c r="R152" s="76">
        <v>35</v>
      </c>
      <c r="S152" s="67">
        <v>4820</v>
      </c>
      <c r="T152" s="58">
        <v>6941</v>
      </c>
      <c r="U152" s="60">
        <v>2.93</v>
      </c>
      <c r="V152" s="60"/>
      <c r="W152" s="60">
        <v>9.64</v>
      </c>
      <c r="X152" s="60">
        <v>8.3699999999999992</v>
      </c>
      <c r="Y152" s="58">
        <v>6465</v>
      </c>
      <c r="Z152" s="58">
        <v>5085</v>
      </c>
      <c r="AA152" s="60">
        <v>4.88</v>
      </c>
      <c r="AB152" s="60"/>
      <c r="AC152" s="58">
        <f t="shared" si="214"/>
        <v>11285</v>
      </c>
      <c r="AD152" s="60"/>
      <c r="AE152" s="60"/>
      <c r="AF152" s="60"/>
      <c r="AG152" s="60"/>
      <c r="AH152" s="66"/>
      <c r="AI152" s="80"/>
      <c r="AJ152" s="60"/>
      <c r="AK152" s="60"/>
      <c r="AL152" s="59" t="s">
        <v>129</v>
      </c>
      <c r="AM152" s="58" t="s">
        <v>129</v>
      </c>
      <c r="AN152" s="60" t="s">
        <v>129</v>
      </c>
      <c r="AO152" s="60" t="s">
        <v>129</v>
      </c>
      <c r="AP152" s="58" t="s">
        <v>129</v>
      </c>
      <c r="AQ152" s="88"/>
      <c r="AR152" s="86">
        <f t="shared" si="215"/>
        <v>11261</v>
      </c>
      <c r="AS152" s="58"/>
      <c r="AT152" s="89">
        <v>11261</v>
      </c>
      <c r="AU152" s="58">
        <f t="shared" si="272"/>
        <v>11261</v>
      </c>
      <c r="AV152" s="58">
        <v>0</v>
      </c>
      <c r="AW152" s="58">
        <v>0</v>
      </c>
      <c r="AX152" s="58">
        <v>0</v>
      </c>
      <c r="AY152" s="98">
        <v>0</v>
      </c>
      <c r="AZ152" s="96">
        <v>4.93</v>
      </c>
      <c r="BA152" s="53">
        <v>4478</v>
      </c>
      <c r="BB152" s="52">
        <v>62</v>
      </c>
      <c r="BC152" s="58">
        <v>7406</v>
      </c>
      <c r="BD152" s="97">
        <f t="shared" si="185"/>
        <v>4867.6143999999995</v>
      </c>
      <c r="BE152" s="102">
        <f t="shared" si="186"/>
        <v>0.65725282203618685</v>
      </c>
      <c r="BF152" s="58">
        <v>1861</v>
      </c>
      <c r="BG152" s="97">
        <f t="shared" si="187"/>
        <v>1985.6869999999999</v>
      </c>
      <c r="BH152" s="102">
        <f t="shared" si="188"/>
        <v>0.26811868755063462</v>
      </c>
      <c r="BI152" s="58">
        <v>149</v>
      </c>
      <c r="BJ152" s="97">
        <f t="shared" si="189"/>
        <v>293.08300000000003</v>
      </c>
      <c r="BK152" s="102">
        <f t="shared" si="190"/>
        <v>3.9573724007561442E-2</v>
      </c>
      <c r="BL152" s="103">
        <v>814</v>
      </c>
      <c r="BM152" s="97">
        <f t="shared" si="191"/>
        <v>1176.23</v>
      </c>
      <c r="BN152" s="102">
        <f t="shared" si="192"/>
        <v>0.15882122603294627</v>
      </c>
      <c r="BO152" s="58">
        <v>656</v>
      </c>
      <c r="BP152" s="97">
        <f t="shared" si="193"/>
        <v>1350.0479999999998</v>
      </c>
      <c r="BQ152" s="102">
        <f t="shared" si="194"/>
        <v>0.18229111531190922</v>
      </c>
      <c r="BR152" s="58">
        <v>37.6</v>
      </c>
      <c r="BS152" s="105">
        <f t="shared" si="195"/>
        <v>62.566400000000002</v>
      </c>
      <c r="BT152" s="102">
        <f t="shared" si="196"/>
        <v>5.0769646232784234E-3</v>
      </c>
      <c r="BU152" s="60">
        <v>10.7</v>
      </c>
      <c r="BV152" s="59">
        <v>11.9</v>
      </c>
      <c r="BW152" s="66">
        <v>46.4</v>
      </c>
      <c r="BX152" s="117">
        <f t="shared" si="216"/>
        <v>83398.966</v>
      </c>
      <c r="BY152" s="118">
        <f t="shared" si="217"/>
        <v>0.55599310666666668</v>
      </c>
      <c r="BZ152" s="121">
        <v>28.9</v>
      </c>
      <c r="CA152" s="57"/>
      <c r="CB152" s="60">
        <v>6.52</v>
      </c>
      <c r="CC152" s="129">
        <v>5535</v>
      </c>
      <c r="CD152" s="77">
        <f t="shared" si="218"/>
        <v>5302.9440868030315</v>
      </c>
      <c r="CE152" s="77">
        <f t="shared" si="197"/>
        <v>19262</v>
      </c>
      <c r="CF152" s="77">
        <f t="shared" si="219"/>
        <v>11261</v>
      </c>
      <c r="CG152" s="77">
        <f t="shared" si="220"/>
        <v>469.20833333333331</v>
      </c>
      <c r="CH152" s="77">
        <f t="shared" si="198"/>
        <v>8001</v>
      </c>
      <c r="CI152" s="130">
        <f t="shared" si="221"/>
        <v>333.375</v>
      </c>
      <c r="CJ152" s="67">
        <v>3237</v>
      </c>
      <c r="CK152" s="136"/>
      <c r="CL152" s="60">
        <v>7.01</v>
      </c>
      <c r="CM152" s="58">
        <v>2765</v>
      </c>
      <c r="CN152" s="137"/>
      <c r="CO152" s="138">
        <v>2557</v>
      </c>
      <c r="CP152" s="58">
        <v>5150</v>
      </c>
      <c r="CQ152" s="60">
        <v>18.3</v>
      </c>
      <c r="CR152" s="60">
        <v>35.5</v>
      </c>
      <c r="CS152" s="58">
        <v>2988</v>
      </c>
      <c r="CT152" s="141">
        <f t="shared" si="266"/>
        <v>0.36371050405594013</v>
      </c>
      <c r="CU152" s="142">
        <f t="shared" si="222"/>
        <v>1.5526722273710225</v>
      </c>
      <c r="CV152" s="142">
        <f t="shared" si="223"/>
        <v>3.4153660980862344</v>
      </c>
      <c r="CW152" s="118">
        <f t="shared" si="224"/>
        <v>0.56922768301437243</v>
      </c>
      <c r="CX152" s="143">
        <f t="shared" si="267"/>
        <v>17165.630008981414</v>
      </c>
      <c r="CY152" s="144">
        <f t="shared" si="268"/>
        <v>0.47859152298418317</v>
      </c>
      <c r="CZ152" s="145">
        <f t="shared" si="269"/>
        <v>14015.286727338802</v>
      </c>
      <c r="DA152" s="146">
        <f t="shared" si="270"/>
        <v>0.62665406427221171</v>
      </c>
      <c r="DB152" s="67">
        <v>3201</v>
      </c>
      <c r="DC152" s="75"/>
      <c r="DD152" s="59">
        <v>7.14</v>
      </c>
      <c r="DE152" s="58">
        <v>2434</v>
      </c>
      <c r="DF152" s="58"/>
      <c r="DG152" s="58">
        <v>2488</v>
      </c>
      <c r="DH152" s="58">
        <v>5536</v>
      </c>
      <c r="DI152" s="60">
        <v>18.2</v>
      </c>
      <c r="DJ152" s="60">
        <v>32.9</v>
      </c>
      <c r="DK152" s="58">
        <v>3488</v>
      </c>
      <c r="DL152" s="141">
        <f t="shared" si="225"/>
        <v>0.37981203134087765</v>
      </c>
      <c r="DM152" s="142">
        <f t="shared" si="226"/>
        <v>1.570134333020931</v>
      </c>
      <c r="DN152" s="142">
        <f t="shared" si="227"/>
        <v>3.3773824158090937</v>
      </c>
      <c r="DO152" s="118">
        <f t="shared" si="199"/>
        <v>0.56289706930151562</v>
      </c>
      <c r="DP152" s="143">
        <f t="shared" si="228"/>
        <v>16974.724021856506</v>
      </c>
      <c r="DQ152" s="144">
        <f t="shared" si="229"/>
        <v>0.54100968063056132</v>
      </c>
      <c r="DR152" s="145">
        <f t="shared" si="230"/>
        <v>13859.41699543142</v>
      </c>
      <c r="DS152" s="146">
        <f t="shared" si="231"/>
        <v>0.67134755603564678</v>
      </c>
      <c r="DT152" s="58">
        <v>3206</v>
      </c>
      <c r="DU152" s="75"/>
      <c r="DV152" s="59">
        <v>7.03</v>
      </c>
      <c r="DW152" s="58">
        <v>2698</v>
      </c>
      <c r="DX152" s="58"/>
      <c r="DY152" s="58">
        <v>2410</v>
      </c>
      <c r="DZ152" s="58">
        <v>5212</v>
      </c>
      <c r="EA152" s="75">
        <v>18.600000000000001</v>
      </c>
      <c r="EB152" s="60">
        <v>32.700000000000003</v>
      </c>
      <c r="EC152" s="58">
        <v>4007</v>
      </c>
      <c r="ED152" s="141">
        <f t="shared" si="260"/>
        <v>0.47979687884754441</v>
      </c>
      <c r="EE152" s="142">
        <f t="shared" si="232"/>
        <v>1.5676855895196506</v>
      </c>
      <c r="EF152" s="142">
        <f t="shared" si="271"/>
        <v>3.3826579272364743</v>
      </c>
      <c r="EG152" s="118">
        <f t="shared" si="200"/>
        <v>0.56377632120607901</v>
      </c>
      <c r="EH152" s="143">
        <f t="shared" si="261"/>
        <v>17001.238742290519</v>
      </c>
      <c r="EI152" s="144">
        <f t="shared" si="262"/>
        <v>0.49122601410897881</v>
      </c>
      <c r="EJ152" s="145">
        <f t="shared" si="263"/>
        <v>13881.065569307446</v>
      </c>
      <c r="EK152" s="146">
        <f t="shared" si="264"/>
        <v>0.6357007831487983</v>
      </c>
      <c r="EL152" s="67">
        <v>3206</v>
      </c>
      <c r="EM152" s="136"/>
      <c r="EN152" s="60">
        <v>7.25</v>
      </c>
      <c r="EO152" s="58">
        <v>2836</v>
      </c>
      <c r="EP152" s="137"/>
      <c r="EQ152" s="138">
        <v>2438</v>
      </c>
      <c r="ER152" s="58">
        <v>4978</v>
      </c>
      <c r="ES152" s="60">
        <v>17.8</v>
      </c>
      <c r="ET152" s="60">
        <v>32.299999999999997</v>
      </c>
      <c r="EU152" s="58">
        <v>3669</v>
      </c>
      <c r="EV152" s="141">
        <f t="shared" si="233"/>
        <v>0.46390054998595526</v>
      </c>
      <c r="EW152" s="142">
        <f t="shared" si="234"/>
        <v>1.5676855895196506</v>
      </c>
      <c r="EX152" s="142">
        <f t="shared" si="235"/>
        <v>3.3826579272364743</v>
      </c>
      <c r="EY152" s="118">
        <f t="shared" si="201"/>
        <v>0.56377632120607901</v>
      </c>
      <c r="EZ152" s="143">
        <f t="shared" si="236"/>
        <v>17001.238742290519</v>
      </c>
      <c r="FA152" s="144">
        <f t="shared" si="237"/>
        <v>0.4652027338817879</v>
      </c>
      <c r="FB152" s="145">
        <f t="shared" si="238"/>
        <v>13881.065569307446</v>
      </c>
      <c r="FC152" s="146">
        <f t="shared" si="239"/>
        <v>0.61706724277612746</v>
      </c>
      <c r="FD152" s="67">
        <v>3207</v>
      </c>
      <c r="FE152" s="136"/>
      <c r="FF152" s="60">
        <v>7.27</v>
      </c>
      <c r="FG152" s="58">
        <v>1858</v>
      </c>
      <c r="FH152" s="137"/>
      <c r="FI152" s="138">
        <v>2628</v>
      </c>
      <c r="FJ152" s="58">
        <v>4994</v>
      </c>
      <c r="FK152" s="60">
        <v>19.2</v>
      </c>
      <c r="FL152" s="60">
        <v>31.2</v>
      </c>
      <c r="FM152" s="58">
        <v>3868</v>
      </c>
      <c r="FN152" s="141">
        <f t="shared" si="240"/>
        <v>0.35011065504023925</v>
      </c>
      <c r="FO152" s="142">
        <f t="shared" si="241"/>
        <v>1.5671967570938572</v>
      </c>
      <c r="FP152" s="142">
        <f t="shared" si="242"/>
        <v>3.38371302952195</v>
      </c>
      <c r="FQ152" s="118">
        <f t="shared" si="202"/>
        <v>0.56395217158699162</v>
      </c>
      <c r="FR152" s="143">
        <f t="shared" si="243"/>
        <v>17006.541686377321</v>
      </c>
      <c r="FS152" s="144">
        <f t="shared" si="244"/>
        <v>0.64962858940492318</v>
      </c>
      <c r="FT152" s="145">
        <f t="shared" si="245"/>
        <v>13885.395284082651</v>
      </c>
      <c r="FU152" s="146">
        <f t="shared" si="246"/>
        <v>0.74912233324331623</v>
      </c>
      <c r="FV152" s="67">
        <v>3205</v>
      </c>
      <c r="FW152" s="160"/>
      <c r="FX152" s="60">
        <v>7.14</v>
      </c>
      <c r="FY152" s="58">
        <v>1982</v>
      </c>
      <c r="FZ152" s="137"/>
      <c r="GA152" s="138">
        <v>2596</v>
      </c>
      <c r="GB152" s="58">
        <v>5028</v>
      </c>
      <c r="GC152" s="60">
        <v>19.100000000000001</v>
      </c>
      <c r="GD152" s="60">
        <v>30.6</v>
      </c>
      <c r="GE152" s="58">
        <v>3663</v>
      </c>
      <c r="GF152" s="141">
        <f t="shared" si="247"/>
        <v>0.34414964124520331</v>
      </c>
      <c r="GG152" s="142">
        <f t="shared" si="248"/>
        <v>1.5681747269890796</v>
      </c>
      <c r="GH152" s="142">
        <f t="shared" si="249"/>
        <v>3.3816028249509977</v>
      </c>
      <c r="GI152" s="118">
        <f t="shared" si="203"/>
        <v>0.56360047082516629</v>
      </c>
      <c r="GJ152" s="143">
        <f t="shared" si="250"/>
        <v>16995.935798203715</v>
      </c>
      <c r="GK152" s="144">
        <f t="shared" si="251"/>
        <v>0.62624535209933141</v>
      </c>
      <c r="GL152" s="145">
        <f t="shared" si="252"/>
        <v>13876.73585453224</v>
      </c>
      <c r="GM152" s="146">
        <f t="shared" si="253"/>
        <v>0.73237915203888737</v>
      </c>
      <c r="GN152" s="167">
        <v>2343</v>
      </c>
      <c r="GO152" s="97">
        <f t="shared" si="204"/>
        <v>2429.3665766794725</v>
      </c>
      <c r="GP152" s="58"/>
      <c r="GQ152" s="58"/>
      <c r="GR152" s="102">
        <f t="shared" si="205"/>
        <v>1</v>
      </c>
      <c r="GS152" s="58"/>
      <c r="GT152" s="102">
        <f t="shared" si="206"/>
        <v>1</v>
      </c>
      <c r="GU152" s="58"/>
      <c r="GV152" s="102"/>
      <c r="GW152" s="170"/>
      <c r="GX152" s="102"/>
      <c r="GY152" s="170"/>
      <c r="GZ152" s="102"/>
      <c r="HA152" s="102"/>
      <c r="HB152" s="102"/>
      <c r="HC152" s="102"/>
      <c r="HD152" s="102"/>
      <c r="HE152" s="177"/>
      <c r="HF152" s="178"/>
      <c r="HG152" s="102"/>
      <c r="HH152" s="177"/>
      <c r="HI152" s="67">
        <v>3494</v>
      </c>
      <c r="HJ152" s="58">
        <v>2138</v>
      </c>
      <c r="HK152" s="58">
        <v>2144</v>
      </c>
      <c r="HL152" s="77">
        <f t="shared" si="257"/>
        <v>0</v>
      </c>
      <c r="HM152" s="77">
        <f t="shared" si="254"/>
        <v>0</v>
      </c>
      <c r="HN152" s="60"/>
      <c r="HO152" s="60"/>
      <c r="HP152" s="58">
        <v>1136</v>
      </c>
      <c r="HQ152" s="136"/>
      <c r="HR152" s="136"/>
      <c r="HS152" s="136"/>
      <c r="HT152" s="58">
        <v>3778</v>
      </c>
      <c r="HU152" s="58">
        <v>3790</v>
      </c>
      <c r="HV152" s="136"/>
      <c r="HW152" s="136"/>
      <c r="HX152" s="136"/>
      <c r="HY152" s="136"/>
      <c r="HZ152" s="193"/>
      <c r="IA152" s="60">
        <v>97</v>
      </c>
      <c r="IB152" s="194">
        <v>198</v>
      </c>
      <c r="IC152" s="195"/>
      <c r="ID152" s="195"/>
      <c r="IE152" s="196"/>
      <c r="IF152" s="196"/>
      <c r="IG152" s="196"/>
      <c r="IH152" s="97">
        <f t="shared" si="255"/>
        <v>26384.523000000001</v>
      </c>
      <c r="II152" s="97">
        <f t="shared" si="258"/>
        <v>2343</v>
      </c>
      <c r="IJ152" s="202">
        <f t="shared" si="259"/>
        <v>1.7760412041559364</v>
      </c>
      <c r="IK152" s="202">
        <f t="shared" si="265"/>
        <v>1.31922615</v>
      </c>
      <c r="IL152" s="202">
        <f t="shared" si="207"/>
        <v>0.56776071995764965</v>
      </c>
      <c r="IM152" s="205"/>
      <c r="IN152" s="204">
        <f t="shared" si="208"/>
        <v>0.91549295774647887</v>
      </c>
      <c r="IO152" s="136"/>
      <c r="IP152" s="136"/>
      <c r="IQ152" s="58">
        <v>1924</v>
      </c>
      <c r="IR152" s="58"/>
      <c r="IS152" s="60"/>
      <c r="IT152" s="60"/>
      <c r="IU152" s="60"/>
      <c r="IV152" s="60"/>
      <c r="IW152" s="193"/>
      <c r="IX152" s="193">
        <v>0.65</v>
      </c>
      <c r="IY152" s="59"/>
      <c r="IZ152" s="60">
        <v>116</v>
      </c>
      <c r="JA152" s="60"/>
      <c r="JB152" s="60"/>
      <c r="JC152" s="60"/>
      <c r="JD152" s="97">
        <f t="shared" si="209"/>
        <v>2229.6779999999999</v>
      </c>
      <c r="JE152" s="211">
        <f t="shared" si="273"/>
        <v>0.9945830743273244</v>
      </c>
      <c r="JF152" s="210">
        <f t="shared" si="210"/>
        <v>0.19907839285714285</v>
      </c>
      <c r="JG152" s="211">
        <f t="shared" si="211"/>
        <v>4.2619542619542615E-2</v>
      </c>
      <c r="JH152" s="205"/>
      <c r="JI152" s="205">
        <f t="shared" si="212"/>
        <v>0.41414141414141414</v>
      </c>
      <c r="JJ152" s="215">
        <f t="shared" si="256"/>
        <v>2.469151880188833</v>
      </c>
      <c r="JK152" s="205">
        <f t="shared" si="213"/>
        <v>0.98433702403456658</v>
      </c>
      <c r="JL152" s="58">
        <v>12618</v>
      </c>
      <c r="JM152" s="216">
        <v>8.18</v>
      </c>
      <c r="JN152" s="217">
        <v>152</v>
      </c>
      <c r="JO152" s="216">
        <v>7.68</v>
      </c>
      <c r="JP152" s="216">
        <v>4.88</v>
      </c>
      <c r="JQ152" s="216">
        <v>1</v>
      </c>
      <c r="JR152" s="217">
        <v>157</v>
      </c>
      <c r="JS152" s="216">
        <v>0.77</v>
      </c>
      <c r="JT152" s="223"/>
    </row>
    <row r="153" spans="1:280" s="25" customFormat="1" ht="15" customHeight="1">
      <c r="A153" s="50">
        <v>43570</v>
      </c>
      <c r="B153" s="51"/>
      <c r="C153" s="52"/>
      <c r="D153" s="53">
        <v>30554</v>
      </c>
      <c r="E153" s="48">
        <v>5.27</v>
      </c>
      <c r="F153" s="53">
        <v>130</v>
      </c>
      <c r="G153" s="52">
        <v>25.3</v>
      </c>
      <c r="H153" s="52">
        <v>12.4</v>
      </c>
      <c r="I153" s="61">
        <v>76.7</v>
      </c>
      <c r="J153" s="64"/>
      <c r="K153" s="53">
        <v>619</v>
      </c>
      <c r="L153" s="48">
        <v>4.87</v>
      </c>
      <c r="M153" s="53">
        <v>11165</v>
      </c>
      <c r="N153" s="53">
        <v>4266</v>
      </c>
      <c r="O153" s="65">
        <v>11.5</v>
      </c>
      <c r="P153" s="65">
        <v>9.5399999999999991</v>
      </c>
      <c r="Q153" s="74">
        <v>75.099999999999994</v>
      </c>
      <c r="R153" s="70">
        <v>35.799999999999997</v>
      </c>
      <c r="S153" s="64">
        <v>6075</v>
      </c>
      <c r="T153" s="53">
        <v>5245</v>
      </c>
      <c r="U153" s="52">
        <v>2.79</v>
      </c>
      <c r="V153" s="52">
        <v>29.8</v>
      </c>
      <c r="W153" s="52">
        <v>13.9</v>
      </c>
      <c r="X153" s="52">
        <v>12.2</v>
      </c>
      <c r="Y153" s="53">
        <v>7651</v>
      </c>
      <c r="Z153" s="53"/>
      <c r="AA153" s="52"/>
      <c r="AB153" s="52"/>
      <c r="AC153" s="77">
        <f t="shared" si="214"/>
        <v>13726</v>
      </c>
      <c r="AD153" s="52"/>
      <c r="AE153" s="52"/>
      <c r="AF153" s="52"/>
      <c r="AG153" s="52"/>
      <c r="AH153" s="61"/>
      <c r="AI153" s="79"/>
      <c r="AJ153" s="52"/>
      <c r="AK153" s="52"/>
      <c r="AL153" s="48">
        <v>8.6999999999999993</v>
      </c>
      <c r="AM153" s="53">
        <v>130648</v>
      </c>
      <c r="AN153" s="52">
        <v>0.82</v>
      </c>
      <c r="AO153" s="52">
        <v>0.3</v>
      </c>
      <c r="AP153" s="53">
        <v>1915</v>
      </c>
      <c r="AQ153" s="83"/>
      <c r="AR153" s="86">
        <f t="shared" si="215"/>
        <v>17770</v>
      </c>
      <c r="AS153" s="53"/>
      <c r="AT153" s="87">
        <v>17770</v>
      </c>
      <c r="AU153" s="53">
        <f t="shared" si="272"/>
        <v>17770</v>
      </c>
      <c r="AV153" s="53">
        <v>0</v>
      </c>
      <c r="AW153" s="53">
        <v>0</v>
      </c>
      <c r="AX153" s="53">
        <v>0</v>
      </c>
      <c r="AY153" s="95">
        <v>0</v>
      </c>
      <c r="AZ153" s="96">
        <v>4.93</v>
      </c>
      <c r="BA153" s="53">
        <v>4478</v>
      </c>
      <c r="BB153" s="52">
        <v>62</v>
      </c>
      <c r="BC153" s="53">
        <v>8454</v>
      </c>
      <c r="BD153" s="97">
        <f t="shared" si="185"/>
        <v>6192.6081999999988</v>
      </c>
      <c r="BE153" s="102">
        <f t="shared" si="186"/>
        <v>0.73250629287911029</v>
      </c>
      <c r="BF153" s="53">
        <v>2516</v>
      </c>
      <c r="BG153" s="97">
        <f t="shared" si="187"/>
        <v>2684.5719999999997</v>
      </c>
      <c r="BH153" s="102">
        <f t="shared" si="188"/>
        <v>0.31755050863496564</v>
      </c>
      <c r="BI153" s="53">
        <v>300</v>
      </c>
      <c r="BJ153" s="97">
        <f t="shared" si="189"/>
        <v>590.1</v>
      </c>
      <c r="BK153" s="102">
        <f t="shared" si="190"/>
        <v>6.9801277501774311E-2</v>
      </c>
      <c r="BL153" s="103">
        <v>1011</v>
      </c>
      <c r="BM153" s="97">
        <f t="shared" si="191"/>
        <v>1460.895</v>
      </c>
      <c r="BN153" s="102">
        <f t="shared" si="192"/>
        <v>0.17280518097941802</v>
      </c>
      <c r="BO153" s="53">
        <v>675</v>
      </c>
      <c r="BP153" s="97">
        <f t="shared" si="193"/>
        <v>1389.1499999999999</v>
      </c>
      <c r="BQ153" s="102">
        <f t="shared" si="194"/>
        <v>0.16431866572036904</v>
      </c>
      <c r="BR153" s="53">
        <v>40.799999999999997</v>
      </c>
      <c r="BS153" s="105">
        <f t="shared" si="195"/>
        <v>67.891199999999998</v>
      </c>
      <c r="BT153" s="102">
        <f t="shared" si="196"/>
        <v>4.8261178140525194E-3</v>
      </c>
      <c r="BU153" s="52">
        <v>10.9</v>
      </c>
      <c r="BV153" s="48">
        <v>11.3</v>
      </c>
      <c r="BW153" s="61">
        <v>50.5</v>
      </c>
      <c r="BX153" s="117">
        <f t="shared" si="216"/>
        <v>150227.57999999999</v>
      </c>
      <c r="BY153" s="118">
        <f t="shared" si="217"/>
        <v>1.0015171999999999</v>
      </c>
      <c r="BZ153" s="120">
        <v>35.200000000000003</v>
      </c>
      <c r="CA153" s="51"/>
      <c r="CB153" s="52">
        <v>6.27</v>
      </c>
      <c r="CC153" s="129">
        <v>5614</v>
      </c>
      <c r="CD153" s="77">
        <f t="shared" si="218"/>
        <v>7339.9218570443572</v>
      </c>
      <c r="CE153" s="77">
        <f t="shared" si="197"/>
        <v>21755</v>
      </c>
      <c r="CF153" s="77">
        <f t="shared" si="219"/>
        <v>17770</v>
      </c>
      <c r="CG153" s="77">
        <f t="shared" si="220"/>
        <v>740.41666666666663</v>
      </c>
      <c r="CH153" s="77">
        <f t="shared" si="198"/>
        <v>3985</v>
      </c>
      <c r="CI153" s="130">
        <f t="shared" si="221"/>
        <v>166.04166666666666</v>
      </c>
      <c r="CJ153" s="64">
        <v>3633</v>
      </c>
      <c r="CK153" s="56"/>
      <c r="CL153" s="52">
        <v>6.85</v>
      </c>
      <c r="CM153" s="53">
        <v>3661</v>
      </c>
      <c r="CN153" s="134"/>
      <c r="CO153" s="135">
        <v>2397</v>
      </c>
      <c r="CP153" s="53">
        <v>5671</v>
      </c>
      <c r="CQ153" s="52">
        <v>19.100000000000001</v>
      </c>
      <c r="CR153" s="52">
        <v>46.4</v>
      </c>
      <c r="CS153" s="53">
        <v>3303</v>
      </c>
      <c r="CT153" s="141">
        <f t="shared" si="266"/>
        <v>0.24712837452344361</v>
      </c>
      <c r="CU153" s="142">
        <f t="shared" si="222"/>
        <v>1.3834296724470134</v>
      </c>
      <c r="CV153" s="142">
        <f t="shared" si="223"/>
        <v>5.3055981111504469</v>
      </c>
      <c r="CW153" s="118">
        <f t="shared" si="224"/>
        <v>0.88426635185840785</v>
      </c>
      <c r="CX153" s="143">
        <f t="shared" si="267"/>
        <v>26665.936106642148</v>
      </c>
      <c r="CY153" s="144">
        <f t="shared" si="268"/>
        <v>0.50122084794589172</v>
      </c>
      <c r="CZ153" s="145">
        <f t="shared" si="269"/>
        <v>25087.418898643988</v>
      </c>
      <c r="DA153" s="146">
        <f t="shared" si="270"/>
        <v>0.56695055594984622</v>
      </c>
      <c r="DB153" s="64">
        <v>3639</v>
      </c>
      <c r="DC153" s="152"/>
      <c r="DD153" s="48">
        <v>6.87</v>
      </c>
      <c r="DE153" s="53">
        <v>2213</v>
      </c>
      <c r="DF153" s="153"/>
      <c r="DG153" s="53">
        <v>2429</v>
      </c>
      <c r="DH153" s="53">
        <v>5114</v>
      </c>
      <c r="DI153" s="52">
        <v>20.3</v>
      </c>
      <c r="DJ153" s="52">
        <v>49.3</v>
      </c>
      <c r="DK153" s="53">
        <v>3851</v>
      </c>
      <c r="DL153" s="141">
        <f t="shared" si="225"/>
        <v>0.20641191588822394</v>
      </c>
      <c r="DM153" s="142">
        <f t="shared" si="226"/>
        <v>1.3811486672162683</v>
      </c>
      <c r="DN153" s="142">
        <f t="shared" si="227"/>
        <v>5.3143604532002424</v>
      </c>
      <c r="DO153" s="118">
        <f t="shared" si="199"/>
        <v>0.88572674220004044</v>
      </c>
      <c r="DP153" s="143">
        <f t="shared" si="228"/>
        <v>26709.975637784417</v>
      </c>
      <c r="DQ153" s="144">
        <f t="shared" si="229"/>
        <v>0.69849815255511016</v>
      </c>
      <c r="DR153" s="145">
        <f t="shared" si="230"/>
        <v>25128.851464950585</v>
      </c>
      <c r="DS153" s="146">
        <f t="shared" si="231"/>
        <v>0.73823042346818069</v>
      </c>
      <c r="DT153" s="53">
        <v>3620</v>
      </c>
      <c r="DU153" s="74"/>
      <c r="DV153" s="157">
        <v>6.87</v>
      </c>
      <c r="DW153" s="153">
        <v>3339</v>
      </c>
      <c r="DX153" s="53"/>
      <c r="DY153" s="153">
        <v>2333</v>
      </c>
      <c r="DZ153" s="153">
        <v>5608</v>
      </c>
      <c r="EA153" s="152">
        <v>18.899999999999999</v>
      </c>
      <c r="EB153" s="128">
        <v>44.7</v>
      </c>
      <c r="EC153" s="53">
        <v>4468</v>
      </c>
      <c r="ED153" s="141">
        <f t="shared" si="260"/>
        <v>0.30849243942949744</v>
      </c>
      <c r="EE153" s="142">
        <f t="shared" si="232"/>
        <v>1.3883977900552487</v>
      </c>
      <c r="EF153" s="142">
        <f t="shared" si="271"/>
        <v>5.2866130367092268</v>
      </c>
      <c r="EG153" s="118">
        <f t="shared" si="200"/>
        <v>0.88110217278487113</v>
      </c>
      <c r="EH153" s="143">
        <f t="shared" si="261"/>
        <v>26570.517122500572</v>
      </c>
      <c r="EI153" s="144">
        <f t="shared" si="262"/>
        <v>0.54509052479959919</v>
      </c>
      <c r="EJ153" s="145">
        <f t="shared" si="263"/>
        <v>24997.648338313029</v>
      </c>
      <c r="EK153" s="146">
        <f t="shared" si="264"/>
        <v>0.60503903477643717</v>
      </c>
      <c r="EL153" s="64">
        <v>3611</v>
      </c>
      <c r="EM153" s="56"/>
      <c r="EN153" s="52">
        <v>7.05</v>
      </c>
      <c r="EO153" s="53">
        <v>3399</v>
      </c>
      <c r="EP153" s="134"/>
      <c r="EQ153" s="135">
        <v>2353</v>
      </c>
      <c r="ER153" s="53">
        <v>5001</v>
      </c>
      <c r="ES153" s="52">
        <v>18.399999999999999</v>
      </c>
      <c r="ET153" s="52">
        <v>45</v>
      </c>
      <c r="EU153" s="53">
        <v>4152</v>
      </c>
      <c r="EV153" s="141">
        <f t="shared" si="233"/>
        <v>0.29176422070031061</v>
      </c>
      <c r="EW153" s="142">
        <f t="shared" si="234"/>
        <v>1.3918582110218776</v>
      </c>
      <c r="EX153" s="142">
        <f t="shared" si="235"/>
        <v>5.2734695236345352</v>
      </c>
      <c r="EY153" s="118">
        <f t="shared" si="201"/>
        <v>0.87891158727242258</v>
      </c>
      <c r="EZ153" s="143">
        <f t="shared" si="236"/>
        <v>26504.457825787176</v>
      </c>
      <c r="FA153" s="144">
        <f t="shared" si="237"/>
        <v>0.53691605085170346</v>
      </c>
      <c r="FB153" s="145">
        <f t="shared" si="238"/>
        <v>24935.499488853133</v>
      </c>
      <c r="FC153" s="146">
        <f t="shared" si="239"/>
        <v>0.59794180269694819</v>
      </c>
      <c r="FD153" s="64">
        <v>3626</v>
      </c>
      <c r="FE153" s="56"/>
      <c r="FF153" s="52">
        <v>6.89</v>
      </c>
      <c r="FG153" s="53">
        <v>2290</v>
      </c>
      <c r="FH153" s="134"/>
      <c r="FI153" s="135">
        <v>2482</v>
      </c>
      <c r="FJ153" s="53">
        <v>5244</v>
      </c>
      <c r="FK153" s="52">
        <v>20.6</v>
      </c>
      <c r="FL153" s="52">
        <v>45.5</v>
      </c>
      <c r="FM153" s="53">
        <v>4473</v>
      </c>
      <c r="FN153" s="141">
        <f t="shared" si="240"/>
        <v>0.24427917273015695</v>
      </c>
      <c r="FO153" s="142">
        <f t="shared" si="241"/>
        <v>1.386100386100386</v>
      </c>
      <c r="FP153" s="142">
        <f t="shared" si="242"/>
        <v>5.2953753787590214</v>
      </c>
      <c r="FQ153" s="118">
        <f t="shared" si="202"/>
        <v>0.88256256312650361</v>
      </c>
      <c r="FR153" s="143">
        <f t="shared" si="243"/>
        <v>26614.556653642841</v>
      </c>
      <c r="FS153" s="144">
        <f t="shared" si="244"/>
        <v>0.68800757765531062</v>
      </c>
      <c r="FT153" s="145">
        <f t="shared" si="245"/>
        <v>25039.080904619626</v>
      </c>
      <c r="FU153" s="146">
        <f t="shared" si="246"/>
        <v>0.72912230896616981</v>
      </c>
      <c r="FV153" s="64">
        <v>3626</v>
      </c>
      <c r="FW153" s="73"/>
      <c r="FX153" s="52">
        <v>6.99</v>
      </c>
      <c r="FY153" s="53">
        <v>2063</v>
      </c>
      <c r="FZ153" s="134"/>
      <c r="GA153" s="135">
        <v>2506</v>
      </c>
      <c r="GB153" s="53">
        <v>5656</v>
      </c>
      <c r="GC153" s="52">
        <v>19.399999999999999</v>
      </c>
      <c r="GD153" s="52">
        <v>43.3</v>
      </c>
      <c r="GE153" s="53">
        <v>4189</v>
      </c>
      <c r="GF153" s="141">
        <f t="shared" si="247"/>
        <v>0.21892829640222175</v>
      </c>
      <c r="GG153" s="142">
        <f t="shared" si="248"/>
        <v>1.386100386100386</v>
      </c>
      <c r="GH153" s="142">
        <f t="shared" si="249"/>
        <v>5.2953753787590214</v>
      </c>
      <c r="GI153" s="118">
        <f t="shared" si="203"/>
        <v>0.88256256312650361</v>
      </c>
      <c r="GJ153" s="143">
        <f t="shared" si="250"/>
        <v>26614.556653642841</v>
      </c>
      <c r="GK153" s="144">
        <f t="shared" si="251"/>
        <v>0.71893433742484969</v>
      </c>
      <c r="GL153" s="145">
        <f t="shared" si="252"/>
        <v>25039.080904619626</v>
      </c>
      <c r="GM153" s="146">
        <f t="shared" si="253"/>
        <v>0.7559735036669033</v>
      </c>
      <c r="GN153" s="166">
        <v>2372</v>
      </c>
      <c r="GO153" s="97">
        <f t="shared" si="204"/>
        <v>2826.8658699149619</v>
      </c>
      <c r="GP153" s="53"/>
      <c r="GQ153" s="53"/>
      <c r="GR153" s="102">
        <f t="shared" si="205"/>
        <v>1</v>
      </c>
      <c r="GS153" s="53"/>
      <c r="GT153" s="102">
        <f t="shared" si="206"/>
        <v>1</v>
      </c>
      <c r="GU153" s="53"/>
      <c r="GV153" s="102"/>
      <c r="GW153" s="170"/>
      <c r="GX153" s="102"/>
      <c r="GY153" s="170"/>
      <c r="GZ153" s="102"/>
      <c r="HA153" s="102"/>
      <c r="HB153" s="102"/>
      <c r="HC153" s="102"/>
      <c r="HD153" s="102"/>
      <c r="HE153" s="177"/>
      <c r="HF153" s="178"/>
      <c r="HG153" s="102"/>
      <c r="HH153" s="177"/>
      <c r="HI153" s="64">
        <v>3732</v>
      </c>
      <c r="HJ153" s="53">
        <v>2132</v>
      </c>
      <c r="HK153" s="53">
        <v>3560</v>
      </c>
      <c r="HL153" s="77">
        <f t="shared" si="257"/>
        <v>0</v>
      </c>
      <c r="HM153" s="77">
        <f t="shared" si="254"/>
        <v>0</v>
      </c>
      <c r="HN153" s="52"/>
      <c r="HO153" s="183"/>
      <c r="HP153" s="53">
        <v>1832</v>
      </c>
      <c r="HQ153" s="186"/>
      <c r="HR153" s="186"/>
      <c r="HS153" s="186"/>
      <c r="HT153" s="53">
        <v>3672</v>
      </c>
      <c r="HU153" s="153">
        <v>4066</v>
      </c>
      <c r="HV153" s="186"/>
      <c r="HW153" s="186"/>
      <c r="HX153" s="186"/>
      <c r="HY153" s="186"/>
      <c r="HZ153" s="189">
        <v>96</v>
      </c>
      <c r="IA153" s="128"/>
      <c r="IB153" s="190">
        <v>186</v>
      </c>
      <c r="IC153" s="191"/>
      <c r="ID153" s="191">
        <v>1190</v>
      </c>
      <c r="IE153" s="192">
        <v>6.75</v>
      </c>
      <c r="IF153" s="192">
        <v>6.15</v>
      </c>
      <c r="IG153" s="192">
        <v>1.05</v>
      </c>
      <c r="IH153" s="97">
        <f t="shared" si="255"/>
        <v>42150.44</v>
      </c>
      <c r="II153" s="97">
        <f t="shared" si="258"/>
        <v>2372.0000000000005</v>
      </c>
      <c r="IJ153" s="202">
        <f t="shared" si="259"/>
        <v>1.1254924029262803</v>
      </c>
      <c r="IK153" s="202">
        <f t="shared" si="265"/>
        <v>2.1075220000000003</v>
      </c>
      <c r="IL153" s="202">
        <f t="shared" si="207"/>
        <v>0.59531590413943358</v>
      </c>
      <c r="IM153" s="203"/>
      <c r="IN153" s="204">
        <f t="shared" si="208"/>
        <v>0.92158516020236092</v>
      </c>
      <c r="IO153" s="186"/>
      <c r="IP153" s="186"/>
      <c r="IQ153" s="153">
        <v>1544</v>
      </c>
      <c r="IR153" s="153"/>
      <c r="IS153" s="128"/>
      <c r="IT153" s="128"/>
      <c r="IU153" s="128"/>
      <c r="IV153" s="128"/>
      <c r="IW153" s="189">
        <v>0.57999999999999996</v>
      </c>
      <c r="IX153" s="189"/>
      <c r="IY153" s="48"/>
      <c r="IZ153" s="52">
        <v>137</v>
      </c>
      <c r="JA153" s="128">
        <v>4.5</v>
      </c>
      <c r="JB153" s="128">
        <v>7.82</v>
      </c>
      <c r="JC153" s="128"/>
      <c r="JD153" s="97">
        <f t="shared" si="209"/>
        <v>3305.22</v>
      </c>
      <c r="JE153" s="210">
        <f t="shared" si="273"/>
        <v>0.63027574563871691</v>
      </c>
      <c r="JF153" s="210">
        <f t="shared" si="210"/>
        <v>0.29510892857142856</v>
      </c>
      <c r="JG153" s="210">
        <f t="shared" si="211"/>
        <v>3.1735751295336782E-2</v>
      </c>
      <c r="JH153" s="203"/>
      <c r="JI153" s="203">
        <f t="shared" si="212"/>
        <v>0.26344086021505375</v>
      </c>
      <c r="JJ153" s="212">
        <f t="shared" si="256"/>
        <v>2.469151880188833</v>
      </c>
      <c r="JK153" s="203">
        <f t="shared" si="213"/>
        <v>0.98379465341850014</v>
      </c>
      <c r="JL153" s="53">
        <v>14202</v>
      </c>
      <c r="JM153" s="213">
        <v>7.61</v>
      </c>
      <c r="JN153" s="214">
        <v>98</v>
      </c>
      <c r="JO153" s="213">
        <v>7.82</v>
      </c>
      <c r="JP153" s="213">
        <v>3.34</v>
      </c>
      <c r="JQ153" s="213"/>
      <c r="JR153" s="214">
        <v>142</v>
      </c>
      <c r="JS153" s="213"/>
      <c r="JT153" s="222"/>
    </row>
    <row r="154" spans="1:280" s="25" customFormat="1" ht="15" customHeight="1">
      <c r="A154" s="50">
        <v>43571</v>
      </c>
      <c r="B154" s="51"/>
      <c r="C154" s="52"/>
      <c r="D154" s="53">
        <v>33830</v>
      </c>
      <c r="E154" s="48">
        <v>5.0599999999999996</v>
      </c>
      <c r="F154" s="53">
        <v>217</v>
      </c>
      <c r="G154" s="52">
        <v>24.8</v>
      </c>
      <c r="H154" s="52">
        <v>12.5</v>
      </c>
      <c r="I154" s="61">
        <v>71.599999999999994</v>
      </c>
      <c r="J154" s="64"/>
      <c r="K154" s="53">
        <v>491</v>
      </c>
      <c r="L154" s="48">
        <v>5.81</v>
      </c>
      <c r="M154" s="53">
        <v>8614</v>
      </c>
      <c r="N154" s="53">
        <v>3675</v>
      </c>
      <c r="O154" s="65">
        <v>9.2200000000000006</v>
      </c>
      <c r="P154" s="65">
        <v>7.77</v>
      </c>
      <c r="Q154" s="74">
        <v>72</v>
      </c>
      <c r="R154" s="70">
        <v>38.9</v>
      </c>
      <c r="S154" s="64">
        <v>8703</v>
      </c>
      <c r="T154" s="53">
        <v>4893</v>
      </c>
      <c r="U154" s="52">
        <v>2.54</v>
      </c>
      <c r="V154" s="52">
        <v>32.5</v>
      </c>
      <c r="W154" s="52">
        <v>13.1</v>
      </c>
      <c r="X154" s="52">
        <v>11.1</v>
      </c>
      <c r="Y154" s="53">
        <v>8419</v>
      </c>
      <c r="Z154" s="53"/>
      <c r="AA154" s="52"/>
      <c r="AB154" s="52"/>
      <c r="AC154" s="77">
        <f t="shared" si="214"/>
        <v>17122</v>
      </c>
      <c r="AD154" s="52"/>
      <c r="AE154" s="52"/>
      <c r="AF154" s="52"/>
      <c r="AG154" s="52"/>
      <c r="AH154" s="61"/>
      <c r="AI154" s="79"/>
      <c r="AJ154" s="52"/>
      <c r="AK154" s="52"/>
      <c r="AL154" s="48">
        <v>8.57</v>
      </c>
      <c r="AM154" s="53" t="s">
        <v>129</v>
      </c>
      <c r="AN154" s="52">
        <v>1.1000000000000001</v>
      </c>
      <c r="AO154" s="52">
        <v>0.22</v>
      </c>
      <c r="AP154" s="53">
        <v>1833</v>
      </c>
      <c r="AQ154" s="83"/>
      <c r="AR154" s="86">
        <f t="shared" si="215"/>
        <v>12500</v>
      </c>
      <c r="AS154" s="53"/>
      <c r="AT154" s="87">
        <v>12500</v>
      </c>
      <c r="AU154" s="53">
        <f t="shared" si="272"/>
        <v>12500</v>
      </c>
      <c r="AV154" s="53">
        <v>0</v>
      </c>
      <c r="AW154" s="53">
        <v>0</v>
      </c>
      <c r="AX154" s="53">
        <v>0</v>
      </c>
      <c r="AY154" s="95">
        <v>0</v>
      </c>
      <c r="AZ154" s="96">
        <v>4.93</v>
      </c>
      <c r="BA154" s="53">
        <v>4478</v>
      </c>
      <c r="BB154" s="52">
        <v>62</v>
      </c>
      <c r="BC154" s="53">
        <v>9160</v>
      </c>
      <c r="BD154" s="97">
        <f t="shared" si="185"/>
        <v>6158.9403999999995</v>
      </c>
      <c r="BE154" s="102">
        <f t="shared" si="186"/>
        <v>0.67237340611353702</v>
      </c>
      <c r="BF154" s="53">
        <v>2208</v>
      </c>
      <c r="BG154" s="97">
        <f t="shared" si="187"/>
        <v>2355.9359999999997</v>
      </c>
      <c r="BH154" s="102">
        <f t="shared" si="188"/>
        <v>0.25719825327510915</v>
      </c>
      <c r="BI154" s="53">
        <v>338</v>
      </c>
      <c r="BJ154" s="97">
        <f t="shared" si="189"/>
        <v>664.846</v>
      </c>
      <c r="BK154" s="102">
        <f t="shared" si="190"/>
        <v>7.2581441048034934E-2</v>
      </c>
      <c r="BL154" s="103">
        <v>1062</v>
      </c>
      <c r="BM154" s="97">
        <f t="shared" si="191"/>
        <v>1534.5900000000001</v>
      </c>
      <c r="BN154" s="102">
        <f t="shared" si="192"/>
        <v>0.16753165938864631</v>
      </c>
      <c r="BO154" s="53">
        <v>769</v>
      </c>
      <c r="BP154" s="97">
        <f t="shared" si="193"/>
        <v>1582.6019999999999</v>
      </c>
      <c r="BQ154" s="102">
        <f t="shared" si="194"/>
        <v>0.17277314410480349</v>
      </c>
      <c r="BR154" s="53">
        <v>12.6</v>
      </c>
      <c r="BS154" s="105">
        <f t="shared" si="195"/>
        <v>20.9664</v>
      </c>
      <c r="BT154" s="102">
        <f t="shared" si="196"/>
        <v>1.3755458515283842E-3</v>
      </c>
      <c r="BU154" s="52">
        <v>11.2</v>
      </c>
      <c r="BV154" s="48">
        <v>11.2</v>
      </c>
      <c r="BW154" s="61">
        <v>56</v>
      </c>
      <c r="BX154" s="117">
        <f t="shared" si="216"/>
        <v>114500</v>
      </c>
      <c r="BY154" s="118">
        <f t="shared" si="217"/>
        <v>0.76333333333333331</v>
      </c>
      <c r="BZ154" s="120">
        <v>35.5</v>
      </c>
      <c r="CA154" s="51"/>
      <c r="CB154" s="52">
        <v>6.33</v>
      </c>
      <c r="CC154" s="129">
        <v>6120</v>
      </c>
      <c r="CD154" s="77">
        <f t="shared" si="218"/>
        <v>6433.141986477478</v>
      </c>
      <c r="CE154" s="77">
        <f t="shared" si="197"/>
        <v>21002</v>
      </c>
      <c r="CF154" s="77">
        <f t="shared" si="219"/>
        <v>12500</v>
      </c>
      <c r="CG154" s="77">
        <f t="shared" si="220"/>
        <v>520.83333333333337</v>
      </c>
      <c r="CH154" s="77">
        <f t="shared" si="198"/>
        <v>8502</v>
      </c>
      <c r="CI154" s="130">
        <f t="shared" si="221"/>
        <v>354.25</v>
      </c>
      <c r="CJ154" s="64">
        <v>3512</v>
      </c>
      <c r="CK154" s="56"/>
      <c r="CL154" s="52">
        <v>7.11</v>
      </c>
      <c r="CM154" s="53">
        <v>2746</v>
      </c>
      <c r="CN154" s="134"/>
      <c r="CO154" s="135">
        <v>2469</v>
      </c>
      <c r="CP154" s="53">
        <v>5246</v>
      </c>
      <c r="CQ154" s="52">
        <v>15.9</v>
      </c>
      <c r="CR154" s="52">
        <v>41.3</v>
      </c>
      <c r="CS154" s="53">
        <v>3270</v>
      </c>
      <c r="CT154" s="141">
        <f t="shared" si="266"/>
        <v>0.25252442067384867</v>
      </c>
      <c r="CU154" s="142">
        <f t="shared" si="222"/>
        <v>1.4310933940774488</v>
      </c>
      <c r="CV154" s="142">
        <f t="shared" si="223"/>
        <v>4.4952635607856957</v>
      </c>
      <c r="CW154" s="118">
        <f t="shared" si="224"/>
        <v>0.74921059346428265</v>
      </c>
      <c r="CX154" s="143">
        <f t="shared" si="267"/>
        <v>22593.194656508906</v>
      </c>
      <c r="CY154" s="144">
        <f t="shared" si="268"/>
        <v>0.57314792588565333</v>
      </c>
      <c r="CZ154" s="145">
        <f t="shared" si="269"/>
        <v>19146.9383868203</v>
      </c>
      <c r="DA154" s="146">
        <f t="shared" si="270"/>
        <v>0.70021834061135368</v>
      </c>
      <c r="DB154" s="64">
        <v>3512</v>
      </c>
      <c r="DC154" s="152"/>
      <c r="DD154" s="48">
        <v>7.18</v>
      </c>
      <c r="DE154" s="53">
        <v>2645</v>
      </c>
      <c r="DF154" s="153"/>
      <c r="DG154" s="53">
        <v>2526</v>
      </c>
      <c r="DH154" s="53">
        <v>4540</v>
      </c>
      <c r="DI154" s="52">
        <v>16.3</v>
      </c>
      <c r="DJ154" s="52">
        <v>41.8</v>
      </c>
      <c r="DK154" s="53">
        <v>3856</v>
      </c>
      <c r="DL154" s="141">
        <f t="shared" si="225"/>
        <v>0.28983863065960375</v>
      </c>
      <c r="DM154" s="142">
        <f t="shared" si="226"/>
        <v>1.4310933940774488</v>
      </c>
      <c r="DN154" s="142">
        <f t="shared" si="227"/>
        <v>4.4952635607856957</v>
      </c>
      <c r="DO154" s="118">
        <f t="shared" si="199"/>
        <v>0.74921059346428265</v>
      </c>
      <c r="DP154" s="143">
        <f t="shared" si="228"/>
        <v>22593.194656508906</v>
      </c>
      <c r="DQ154" s="144">
        <f t="shared" si="229"/>
        <v>0.58884787471505939</v>
      </c>
      <c r="DR154" s="145">
        <f t="shared" si="230"/>
        <v>19146.9383868203</v>
      </c>
      <c r="DS154" s="146">
        <f t="shared" si="231"/>
        <v>0.71124454148471616</v>
      </c>
      <c r="DT154" s="53">
        <v>3502</v>
      </c>
      <c r="DU154" s="74"/>
      <c r="DV154" s="157">
        <v>7.14</v>
      </c>
      <c r="DW154" s="153">
        <v>2948</v>
      </c>
      <c r="DX154" s="53"/>
      <c r="DY154" s="153">
        <v>2362</v>
      </c>
      <c r="DZ154" s="153">
        <v>5052</v>
      </c>
      <c r="EA154" s="152">
        <v>18.600000000000001</v>
      </c>
      <c r="EB154" s="128">
        <v>44.1</v>
      </c>
      <c r="EC154" s="53">
        <v>4338</v>
      </c>
      <c r="ED154" s="141">
        <f t="shared" si="260"/>
        <v>0.35542905735753327</v>
      </c>
      <c r="EE154" s="142">
        <f t="shared" si="232"/>
        <v>1.435179897201599</v>
      </c>
      <c r="EF154" s="142">
        <f t="shared" si="271"/>
        <v>4.4824638353848245</v>
      </c>
      <c r="EG154" s="118">
        <f t="shared" si="200"/>
        <v>0.74707730589747079</v>
      </c>
      <c r="EH154" s="143">
        <f t="shared" si="261"/>
        <v>22528.863236644127</v>
      </c>
      <c r="EI154" s="144">
        <f t="shared" si="262"/>
        <v>0.54174802822684121</v>
      </c>
      <c r="EJ154" s="145">
        <f t="shared" si="263"/>
        <v>19092.419769545755</v>
      </c>
      <c r="EK154" s="146">
        <f t="shared" si="264"/>
        <v>0.67816593886462884</v>
      </c>
      <c r="EL154" s="64">
        <v>3501</v>
      </c>
      <c r="EM154" s="56"/>
      <c r="EN154" s="52">
        <v>7.14</v>
      </c>
      <c r="EO154" s="53">
        <v>2677</v>
      </c>
      <c r="EP154" s="134"/>
      <c r="EQ154" s="135">
        <v>2403</v>
      </c>
      <c r="ER154" s="53">
        <v>5068</v>
      </c>
      <c r="ES154" s="52">
        <v>16.7</v>
      </c>
      <c r="ET154" s="52">
        <v>45.3</v>
      </c>
      <c r="EU154" s="53">
        <v>4171</v>
      </c>
      <c r="EV154" s="141">
        <f t="shared" si="233"/>
        <v>0.31718020710145017</v>
      </c>
      <c r="EW154" s="142">
        <f t="shared" si="234"/>
        <v>1.435589831476721</v>
      </c>
      <c r="EX154" s="142">
        <f t="shared" si="235"/>
        <v>4.4811838628447376</v>
      </c>
      <c r="EY154" s="118">
        <f t="shared" si="201"/>
        <v>0.74686397714078956</v>
      </c>
      <c r="EZ154" s="143">
        <f t="shared" si="236"/>
        <v>22522.430094657651</v>
      </c>
      <c r="FA154" s="144">
        <f t="shared" si="237"/>
        <v>0.58387363350178223</v>
      </c>
      <c r="FB154" s="145">
        <f t="shared" si="238"/>
        <v>19086.967907818304</v>
      </c>
      <c r="FC154" s="146">
        <f t="shared" si="239"/>
        <v>0.70775109170305672</v>
      </c>
      <c r="FD154" s="64">
        <v>3486</v>
      </c>
      <c r="FE154" s="56"/>
      <c r="FF154" s="52">
        <v>7.34</v>
      </c>
      <c r="FG154" s="53">
        <v>1994</v>
      </c>
      <c r="FH154" s="134"/>
      <c r="FI154" s="135">
        <v>2628</v>
      </c>
      <c r="FJ154" s="53">
        <v>5242</v>
      </c>
      <c r="FK154" s="52">
        <v>17</v>
      </c>
      <c r="FL154" s="52">
        <v>261</v>
      </c>
      <c r="FM154" s="53">
        <v>4150</v>
      </c>
      <c r="FN154" s="141">
        <f t="shared" si="240"/>
        <v>0.26817709235312165</v>
      </c>
      <c r="FO154" s="142">
        <f t="shared" si="241"/>
        <v>1.4417670682730923</v>
      </c>
      <c r="FP154" s="142">
        <f t="shared" si="242"/>
        <v>4.4619842747434317</v>
      </c>
      <c r="FQ154" s="118">
        <f t="shared" si="202"/>
        <v>0.74366404579057199</v>
      </c>
      <c r="FR154" s="143">
        <f t="shared" si="243"/>
        <v>22425.932964860487</v>
      </c>
      <c r="FS154" s="144">
        <f t="shared" si="244"/>
        <v>0.69004259439766669</v>
      </c>
      <c r="FT154" s="145">
        <f t="shared" si="245"/>
        <v>19005.189981906486</v>
      </c>
      <c r="FU154" s="146">
        <f t="shared" si="246"/>
        <v>0.78231441048034933</v>
      </c>
      <c r="FV154" s="64">
        <v>3489</v>
      </c>
      <c r="FW154" s="73"/>
      <c r="FX154" s="52">
        <v>7.15</v>
      </c>
      <c r="FY154" s="53">
        <v>2074</v>
      </c>
      <c r="FZ154" s="134"/>
      <c r="GA154" s="135">
        <v>2533</v>
      </c>
      <c r="GB154" s="53">
        <v>4896</v>
      </c>
      <c r="GC154" s="52">
        <v>19.5</v>
      </c>
      <c r="GD154" s="52">
        <v>49.2</v>
      </c>
      <c r="GE154" s="53">
        <v>3939</v>
      </c>
      <c r="GF154" s="141">
        <f t="shared" si="247"/>
        <v>0.25899059670023455</v>
      </c>
      <c r="GG154" s="142">
        <f t="shared" si="248"/>
        <v>1.4405273717397535</v>
      </c>
      <c r="GH154" s="142">
        <f t="shared" si="249"/>
        <v>4.4658241923636934</v>
      </c>
      <c r="GI154" s="118">
        <f t="shared" si="203"/>
        <v>0.74430403206061557</v>
      </c>
      <c r="GJ154" s="143">
        <f t="shared" si="250"/>
        <v>22445.232390819921</v>
      </c>
      <c r="GK154" s="144">
        <f t="shared" si="251"/>
        <v>0.67760699136447378</v>
      </c>
      <c r="GL154" s="145">
        <f t="shared" si="252"/>
        <v>19021.545567088848</v>
      </c>
      <c r="GM154" s="146">
        <f t="shared" si="253"/>
        <v>0.77358078602620084</v>
      </c>
      <c r="GN154" s="166">
        <v>2424</v>
      </c>
      <c r="GO154" s="97">
        <f t="shared" si="204"/>
        <v>2514.8335872774023</v>
      </c>
      <c r="GP154" s="53"/>
      <c r="GQ154" s="53"/>
      <c r="GR154" s="102">
        <f t="shared" si="205"/>
        <v>1</v>
      </c>
      <c r="GS154" s="53"/>
      <c r="GT154" s="102">
        <f t="shared" si="206"/>
        <v>1</v>
      </c>
      <c r="GU154" s="53"/>
      <c r="GV154" s="102"/>
      <c r="GW154" s="170"/>
      <c r="GX154" s="102"/>
      <c r="GY154" s="170"/>
      <c r="GZ154" s="102"/>
      <c r="HA154" s="102"/>
      <c r="HB154" s="102"/>
      <c r="HC154" s="102"/>
      <c r="HD154" s="102"/>
      <c r="HE154" s="177"/>
      <c r="HF154" s="178"/>
      <c r="HG154" s="102"/>
      <c r="HH154" s="177"/>
      <c r="HI154" s="64">
        <v>4132</v>
      </c>
      <c r="HJ154" s="53">
        <v>2032</v>
      </c>
      <c r="HK154" s="53">
        <v>3430</v>
      </c>
      <c r="HL154" s="77">
        <f t="shared" si="257"/>
        <v>0</v>
      </c>
      <c r="HM154" s="77">
        <f t="shared" si="254"/>
        <v>0</v>
      </c>
      <c r="HN154" s="52"/>
      <c r="HO154" s="183"/>
      <c r="HP154" s="53">
        <v>1079</v>
      </c>
      <c r="HQ154" s="186"/>
      <c r="HR154" s="186"/>
      <c r="HS154" s="186"/>
      <c r="HT154" s="53">
        <v>3878</v>
      </c>
      <c r="HU154" s="153">
        <v>3808</v>
      </c>
      <c r="HV154" s="186"/>
      <c r="HW154" s="186"/>
      <c r="HX154" s="186"/>
      <c r="HY154" s="186"/>
      <c r="HZ154" s="189">
        <v>97</v>
      </c>
      <c r="IA154" s="128"/>
      <c r="IB154" s="190">
        <v>216</v>
      </c>
      <c r="IC154" s="191"/>
      <c r="ID154" s="191"/>
      <c r="IE154" s="192"/>
      <c r="IF154" s="192"/>
      <c r="IG154" s="192"/>
      <c r="IH154" s="97">
        <f t="shared" si="255"/>
        <v>30300</v>
      </c>
      <c r="II154" s="97">
        <f t="shared" si="258"/>
        <v>2424</v>
      </c>
      <c r="IJ154" s="202">
        <f t="shared" si="259"/>
        <v>1.6</v>
      </c>
      <c r="IK154" s="202">
        <f t="shared" si="265"/>
        <v>1.5149999999999999</v>
      </c>
      <c r="IL154" s="202">
        <f t="shared" si="207"/>
        <v>0.56936565239814341</v>
      </c>
      <c r="IM154" s="203"/>
      <c r="IN154" s="204">
        <f t="shared" si="208"/>
        <v>0.91089108910891092</v>
      </c>
      <c r="IO154" s="186"/>
      <c r="IP154" s="186"/>
      <c r="IQ154" s="153">
        <v>1717</v>
      </c>
      <c r="IR154" s="153"/>
      <c r="IS154" s="128"/>
      <c r="IT154" s="128"/>
      <c r="IU154" s="128"/>
      <c r="IV154" s="128"/>
      <c r="IW154" s="189">
        <v>0.92</v>
      </c>
      <c r="IX154" s="189"/>
      <c r="IY154" s="48"/>
      <c r="IZ154" s="52">
        <v>174</v>
      </c>
      <c r="JA154" s="128"/>
      <c r="JB154" s="128"/>
      <c r="JC154" s="128"/>
      <c r="JD154" s="97">
        <f t="shared" si="209"/>
        <v>2700</v>
      </c>
      <c r="JE154" s="210">
        <f t="shared" si="273"/>
        <v>0.89600000000000002</v>
      </c>
      <c r="JF154" s="210">
        <f t="shared" si="210"/>
        <v>0.24107142857142855</v>
      </c>
      <c r="JG154" s="210">
        <f t="shared" si="211"/>
        <v>2.4461269656377398E-2</v>
      </c>
      <c r="JH154" s="203"/>
      <c r="JI154" s="203">
        <f t="shared" si="212"/>
        <v>0.19444444444444442</v>
      </c>
      <c r="JJ154" s="212">
        <f t="shared" si="256"/>
        <v>2.469151880188833</v>
      </c>
      <c r="JK154" s="203">
        <f t="shared" si="213"/>
        <v>0.98100436681222702</v>
      </c>
      <c r="JL154" s="53">
        <v>11208</v>
      </c>
      <c r="JM154" s="213">
        <v>8.0500000000000007</v>
      </c>
      <c r="JN154" s="214">
        <v>53</v>
      </c>
      <c r="JO154" s="213">
        <v>7.95</v>
      </c>
      <c r="JP154" s="213">
        <v>5.9</v>
      </c>
      <c r="JQ154" s="213">
        <v>1.19</v>
      </c>
      <c r="JR154" s="214">
        <v>154</v>
      </c>
      <c r="JS154" s="213">
        <v>1.03</v>
      </c>
      <c r="JT154" s="222"/>
    </row>
    <row r="155" spans="1:280" s="25" customFormat="1" ht="15" customHeight="1">
      <c r="A155" s="50">
        <v>43572</v>
      </c>
      <c r="B155" s="51"/>
      <c r="C155" s="52"/>
      <c r="D155" s="53">
        <v>31435</v>
      </c>
      <c r="E155" s="48">
        <v>5.15</v>
      </c>
      <c r="F155" s="53">
        <v>208</v>
      </c>
      <c r="G155" s="52">
        <v>26.7</v>
      </c>
      <c r="H155" s="52">
        <v>12.9</v>
      </c>
      <c r="I155" s="61">
        <v>71.599999999999994</v>
      </c>
      <c r="J155" s="64"/>
      <c r="K155" s="53">
        <v>496</v>
      </c>
      <c r="L155" s="48">
        <v>4.8</v>
      </c>
      <c r="M155" s="53">
        <v>10495</v>
      </c>
      <c r="N155" s="53">
        <v>4137</v>
      </c>
      <c r="O155" s="65">
        <v>12.1</v>
      </c>
      <c r="P155" s="65">
        <v>10.1</v>
      </c>
      <c r="Q155" s="74">
        <v>70.8</v>
      </c>
      <c r="R155" s="70">
        <v>38.9</v>
      </c>
      <c r="S155" s="64">
        <v>8760</v>
      </c>
      <c r="T155" s="53">
        <v>5932</v>
      </c>
      <c r="U155" s="52">
        <v>2.59</v>
      </c>
      <c r="V155" s="52">
        <v>30.5</v>
      </c>
      <c r="W155" s="52">
        <v>13.1</v>
      </c>
      <c r="X155" s="52">
        <v>11.6</v>
      </c>
      <c r="Y155" s="53">
        <v>8855</v>
      </c>
      <c r="Z155" s="53"/>
      <c r="AA155" s="52"/>
      <c r="AB155" s="52"/>
      <c r="AC155" s="77">
        <f t="shared" si="214"/>
        <v>17615</v>
      </c>
      <c r="AD155" s="52"/>
      <c r="AE155" s="52"/>
      <c r="AF155" s="52"/>
      <c r="AG155" s="52"/>
      <c r="AH155" s="61"/>
      <c r="AI155" s="79"/>
      <c r="AJ155" s="52"/>
      <c r="AK155" s="52"/>
      <c r="AL155" s="48">
        <v>8.77</v>
      </c>
      <c r="AM155" s="53">
        <v>144945</v>
      </c>
      <c r="AN155" s="52">
        <v>0.93</v>
      </c>
      <c r="AO155" s="52">
        <v>0.18</v>
      </c>
      <c r="AP155" s="53">
        <v>1879</v>
      </c>
      <c r="AQ155" s="83"/>
      <c r="AR155" s="86">
        <f t="shared" si="215"/>
        <v>11510</v>
      </c>
      <c r="AS155" s="53"/>
      <c r="AT155" s="87">
        <v>11510</v>
      </c>
      <c r="AU155" s="53">
        <f t="shared" si="272"/>
        <v>11510</v>
      </c>
      <c r="AV155" s="53">
        <v>0</v>
      </c>
      <c r="AW155" s="53">
        <v>0</v>
      </c>
      <c r="AX155" s="53">
        <v>0</v>
      </c>
      <c r="AY155" s="95">
        <v>0</v>
      </c>
      <c r="AZ155" s="96">
        <v>4.93</v>
      </c>
      <c r="BA155" s="53">
        <v>4478</v>
      </c>
      <c r="BB155" s="52">
        <v>62</v>
      </c>
      <c r="BC155" s="53">
        <v>9038</v>
      </c>
      <c r="BD155" s="97" t="e">
        <f t="shared" si="185"/>
        <v>#VALUE!</v>
      </c>
      <c r="BE155" s="102" t="e">
        <f t="shared" si="186"/>
        <v>#VALUE!</v>
      </c>
      <c r="BF155" s="53">
        <v>2829</v>
      </c>
      <c r="BG155" s="97">
        <f t="shared" si="187"/>
        <v>3018.5429999999997</v>
      </c>
      <c r="BH155" s="102">
        <f t="shared" si="188"/>
        <v>0.33398351405178134</v>
      </c>
      <c r="BI155" s="53">
        <v>264</v>
      </c>
      <c r="BJ155" s="97">
        <f t="shared" si="189"/>
        <v>519.28800000000001</v>
      </c>
      <c r="BK155" s="102">
        <f t="shared" si="190"/>
        <v>5.7456074352732908E-2</v>
      </c>
      <c r="BL155" s="103">
        <v>1072</v>
      </c>
      <c r="BM155" s="97">
        <f t="shared" si="191"/>
        <v>1549.04</v>
      </c>
      <c r="BN155" s="102">
        <f t="shared" si="192"/>
        <v>0.17139190086302278</v>
      </c>
      <c r="BO155" s="53">
        <v>646</v>
      </c>
      <c r="BP155" s="97">
        <f t="shared" si="193"/>
        <v>1329.4679999999998</v>
      </c>
      <c r="BQ155" s="102">
        <f t="shared" si="194"/>
        <v>0.14709758796193848</v>
      </c>
      <c r="BR155" s="53" t="s">
        <v>131</v>
      </c>
      <c r="BS155" s="105" t="e">
        <f t="shared" si="195"/>
        <v>#VALUE!</v>
      </c>
      <c r="BT155" s="102" t="e">
        <f t="shared" si="196"/>
        <v>#VALUE!</v>
      </c>
      <c r="BU155" s="52">
        <v>12.1</v>
      </c>
      <c r="BV155" s="48">
        <v>11.3</v>
      </c>
      <c r="BW155" s="61">
        <v>57.6</v>
      </c>
      <c r="BX155" s="117">
        <f t="shared" si="216"/>
        <v>104027.38</v>
      </c>
      <c r="BY155" s="118">
        <f t="shared" si="217"/>
        <v>0.69351586666666665</v>
      </c>
      <c r="BZ155" s="120">
        <v>35.5</v>
      </c>
      <c r="CA155" s="51"/>
      <c r="CB155" s="52">
        <v>6.31</v>
      </c>
      <c r="CC155" s="129">
        <v>6393</v>
      </c>
      <c r="CD155" s="77">
        <f t="shared" si="218"/>
        <v>6105.0787025643549</v>
      </c>
      <c r="CE155" s="77">
        <f t="shared" si="197"/>
        <v>20317</v>
      </c>
      <c r="CF155" s="77">
        <f t="shared" si="219"/>
        <v>11510</v>
      </c>
      <c r="CG155" s="77">
        <f t="shared" si="220"/>
        <v>479.58333333333331</v>
      </c>
      <c r="CH155" s="77">
        <f t="shared" si="198"/>
        <v>8807</v>
      </c>
      <c r="CI155" s="130">
        <f t="shared" si="221"/>
        <v>366.95833333333331</v>
      </c>
      <c r="CJ155" s="64">
        <v>3384</v>
      </c>
      <c r="CK155" s="56"/>
      <c r="CL155" s="52">
        <v>7.38</v>
      </c>
      <c r="CM155" s="53">
        <v>2587</v>
      </c>
      <c r="CN155" s="134"/>
      <c r="CO155" s="135">
        <v>3869</v>
      </c>
      <c r="CP155" s="53">
        <v>5040</v>
      </c>
      <c r="CQ155" s="52">
        <v>19.7</v>
      </c>
      <c r="CR155" s="52">
        <v>24.2</v>
      </c>
      <c r="CS155" s="53">
        <v>3319</v>
      </c>
      <c r="CT155" s="141">
        <f t="shared" si="266"/>
        <v>0.27878624814732944</v>
      </c>
      <c r="CU155" s="142">
        <f t="shared" si="222"/>
        <v>1.4852245862884161</v>
      </c>
      <c r="CV155" s="142">
        <f t="shared" si="223"/>
        <v>4.1105424451806165</v>
      </c>
      <c r="CW155" s="118">
        <f t="shared" si="224"/>
        <v>0.68509040753010275</v>
      </c>
      <c r="CX155" s="143">
        <f t="shared" si="267"/>
        <v>20659.586329477777</v>
      </c>
      <c r="CY155" s="144">
        <f t="shared" si="268"/>
        <v>0.57625443896188167</v>
      </c>
      <c r="CZ155" s="145">
        <f t="shared" si="269"/>
        <v>17326.802870502535</v>
      </c>
      <c r="DA155" s="146">
        <f t="shared" si="270"/>
        <v>0.71376410710334137</v>
      </c>
      <c r="DB155" s="64">
        <v>3384</v>
      </c>
      <c r="DC155" s="152"/>
      <c r="DD155" s="48">
        <v>7.51</v>
      </c>
      <c r="DE155" s="53">
        <v>2246</v>
      </c>
      <c r="DF155" s="153"/>
      <c r="DG155" s="53">
        <v>3899</v>
      </c>
      <c r="DH155" s="53">
        <v>4160</v>
      </c>
      <c r="DI155" s="52">
        <v>20</v>
      </c>
      <c r="DJ155" s="52">
        <v>27.5</v>
      </c>
      <c r="DK155" s="53">
        <v>3881</v>
      </c>
      <c r="DL155" s="141">
        <f t="shared" si="225"/>
        <v>0.29718689373477958</v>
      </c>
      <c r="DM155" s="142">
        <f t="shared" si="226"/>
        <v>1.4852245862884161</v>
      </c>
      <c r="DN155" s="142">
        <f t="shared" si="227"/>
        <v>4.1105424451806165</v>
      </c>
      <c r="DO155" s="118">
        <f t="shared" si="199"/>
        <v>0.68509040753010275</v>
      </c>
      <c r="DP155" s="143">
        <f t="shared" si="228"/>
        <v>20659.586329477777</v>
      </c>
      <c r="DQ155" s="144">
        <f t="shared" si="229"/>
        <v>0.6321095747616492</v>
      </c>
      <c r="DR155" s="145">
        <f t="shared" si="230"/>
        <v>17326.802870502535</v>
      </c>
      <c r="DS155" s="146">
        <f t="shared" si="231"/>
        <v>0.75149369329497673</v>
      </c>
      <c r="DT155" s="53">
        <v>3408</v>
      </c>
      <c r="DU155" s="74"/>
      <c r="DV155" s="157">
        <v>7.31</v>
      </c>
      <c r="DW155" s="153">
        <v>2694</v>
      </c>
      <c r="DX155" s="53"/>
      <c r="DY155" s="153">
        <v>3832</v>
      </c>
      <c r="DZ155" s="153">
        <v>4870</v>
      </c>
      <c r="EA155" s="152">
        <v>20.2</v>
      </c>
      <c r="EB155" s="128">
        <v>25.6</v>
      </c>
      <c r="EC155" s="53">
        <v>4425</v>
      </c>
      <c r="ED155" s="141">
        <f t="shared" si="260"/>
        <v>0.38064659486796182</v>
      </c>
      <c r="EE155" s="142">
        <f t="shared" si="232"/>
        <v>1.4747652582159625</v>
      </c>
      <c r="EF155" s="142">
        <f t="shared" si="271"/>
        <v>4.139695228479769</v>
      </c>
      <c r="EG155" s="118">
        <f t="shared" si="200"/>
        <v>0.68994920474662813</v>
      </c>
      <c r="EH155" s="143">
        <f t="shared" si="261"/>
        <v>20806.108218339319</v>
      </c>
      <c r="EI155" s="144">
        <f t="shared" si="262"/>
        <v>0.55872804737661741</v>
      </c>
      <c r="EJ155" s="145">
        <f t="shared" si="263"/>
        <v>17449.687997243687</v>
      </c>
      <c r="EK155" s="146">
        <f t="shared" si="264"/>
        <v>0.70192520469130337</v>
      </c>
      <c r="EL155" s="64">
        <v>3383</v>
      </c>
      <c r="EM155" s="56"/>
      <c r="EN155" s="52">
        <v>7.39</v>
      </c>
      <c r="EO155" s="53">
        <v>2532</v>
      </c>
      <c r="EP155" s="134"/>
      <c r="EQ155" s="135">
        <v>3867</v>
      </c>
      <c r="ER155" s="53">
        <v>5482</v>
      </c>
      <c r="ES155" s="52">
        <v>19.600000000000001</v>
      </c>
      <c r="ET155" s="52">
        <v>25.9</v>
      </c>
      <c r="EU155" s="53">
        <v>4185</v>
      </c>
      <c r="EV155" s="141">
        <f t="shared" si="233"/>
        <v>0.3462189877066908</v>
      </c>
      <c r="EW155" s="142">
        <f t="shared" si="234"/>
        <v>1.4856636121785398</v>
      </c>
      <c r="EX155" s="142">
        <f t="shared" si="235"/>
        <v>4.1093277458764854</v>
      </c>
      <c r="EY155" s="118">
        <f t="shared" si="201"/>
        <v>0.6848879576460809</v>
      </c>
      <c r="EZ155" s="143">
        <f t="shared" si="236"/>
        <v>20653.481250775214</v>
      </c>
      <c r="FA155" s="144">
        <f t="shared" si="237"/>
        <v>0.58526333183281198</v>
      </c>
      <c r="FB155" s="145">
        <f t="shared" si="238"/>
        <v>17321.682656888323</v>
      </c>
      <c r="FC155" s="146">
        <f t="shared" si="239"/>
        <v>0.71984952423102455</v>
      </c>
      <c r="FD155" s="64">
        <v>3379</v>
      </c>
      <c r="FE155" s="56"/>
      <c r="FF155" s="52">
        <v>7.42</v>
      </c>
      <c r="FG155" s="53">
        <v>2159</v>
      </c>
      <c r="FH155" s="134"/>
      <c r="FI155" s="135">
        <v>3865</v>
      </c>
      <c r="FJ155" s="53">
        <v>4628</v>
      </c>
      <c r="FK155" s="52">
        <v>21.7</v>
      </c>
      <c r="FL155" s="52">
        <v>29.1</v>
      </c>
      <c r="FM155" s="53">
        <v>3825</v>
      </c>
      <c r="FN155" s="141">
        <f t="shared" si="240"/>
        <v>0.28686496110406712</v>
      </c>
      <c r="FO155" s="142">
        <f t="shared" si="241"/>
        <v>1.4874223142941698</v>
      </c>
      <c r="FP155" s="142">
        <f t="shared" si="242"/>
        <v>4.1044689486599593</v>
      </c>
      <c r="FQ155" s="118">
        <f t="shared" si="202"/>
        <v>0.68407815810999317</v>
      </c>
      <c r="FR155" s="143">
        <f t="shared" si="243"/>
        <v>20629.060935964957</v>
      </c>
      <c r="FS155" s="144">
        <f t="shared" si="244"/>
        <v>0.6463600053029388</v>
      </c>
      <c r="FT155" s="145">
        <f t="shared" si="245"/>
        <v>17301.20180243146</v>
      </c>
      <c r="FU155" s="146">
        <f t="shared" si="246"/>
        <v>0.7611197167514937</v>
      </c>
      <c r="FV155" s="64">
        <v>3379</v>
      </c>
      <c r="FW155" s="73"/>
      <c r="FX155" s="52">
        <v>7.48</v>
      </c>
      <c r="FY155" s="53">
        <v>2220</v>
      </c>
      <c r="FZ155" s="134"/>
      <c r="GA155" s="135">
        <v>3900</v>
      </c>
      <c r="GB155" s="53">
        <v>4986</v>
      </c>
      <c r="GC155" s="52">
        <v>21.3</v>
      </c>
      <c r="GD155" s="52">
        <v>27.9</v>
      </c>
      <c r="GE155" s="53">
        <v>3806</v>
      </c>
      <c r="GF155" s="141">
        <f t="shared" si="247"/>
        <v>0.28992173244955832</v>
      </c>
      <c r="GG155" s="142">
        <f t="shared" si="248"/>
        <v>1.4874223142941698</v>
      </c>
      <c r="GH155" s="142">
        <f t="shared" si="249"/>
        <v>4.1044689486599593</v>
      </c>
      <c r="GI155" s="118">
        <f t="shared" si="203"/>
        <v>0.68407815810999317</v>
      </c>
      <c r="GJ155" s="143">
        <f t="shared" si="250"/>
        <v>20629.060935964957</v>
      </c>
      <c r="GK155" s="144">
        <f t="shared" si="251"/>
        <v>0.63636832411881616</v>
      </c>
      <c r="GL155" s="145">
        <f t="shared" si="252"/>
        <v>17301.20180243146</v>
      </c>
      <c r="GM155" s="146">
        <f t="shared" si="253"/>
        <v>0.75437043593715425</v>
      </c>
      <c r="GN155" s="166">
        <v>2272</v>
      </c>
      <c r="GO155" s="97">
        <f t="shared" si="204"/>
        <v>2406.7736870600975</v>
      </c>
      <c r="GP155" s="53"/>
      <c r="GQ155" s="53"/>
      <c r="GR155" s="102">
        <f t="shared" si="205"/>
        <v>1</v>
      </c>
      <c r="GS155" s="53"/>
      <c r="GT155" s="102">
        <f t="shared" si="206"/>
        <v>1</v>
      </c>
      <c r="GU155" s="53"/>
      <c r="GV155" s="102"/>
      <c r="GW155" s="170"/>
      <c r="GX155" s="102"/>
      <c r="GY155" s="170"/>
      <c r="GZ155" s="102"/>
      <c r="HA155" s="102"/>
      <c r="HB155" s="102"/>
      <c r="HC155" s="102"/>
      <c r="HD155" s="102"/>
      <c r="HE155" s="177"/>
      <c r="HF155" s="178"/>
      <c r="HG155" s="102"/>
      <c r="HH155" s="177"/>
      <c r="HI155" s="64">
        <v>3844</v>
      </c>
      <c r="HJ155" s="53">
        <v>2020</v>
      </c>
      <c r="HK155" s="53">
        <v>4006</v>
      </c>
      <c r="HL155" s="77">
        <f t="shared" si="257"/>
        <v>0</v>
      </c>
      <c r="HM155" s="77">
        <f t="shared" si="254"/>
        <v>0</v>
      </c>
      <c r="HN155" s="52"/>
      <c r="HO155" s="183"/>
      <c r="HP155" s="53">
        <v>461</v>
      </c>
      <c r="HQ155" s="186"/>
      <c r="HR155" s="186"/>
      <c r="HS155" s="186"/>
      <c r="HT155" s="53">
        <v>3510</v>
      </c>
      <c r="HU155" s="153">
        <v>3510</v>
      </c>
      <c r="HV155" s="186"/>
      <c r="HW155" s="186"/>
      <c r="HX155" s="186"/>
      <c r="HY155" s="186"/>
      <c r="HZ155" s="189">
        <v>99</v>
      </c>
      <c r="IA155" s="128"/>
      <c r="IB155" s="190">
        <v>234</v>
      </c>
      <c r="IC155" s="191"/>
      <c r="ID155" s="191">
        <v>560</v>
      </c>
      <c r="IE155" s="192">
        <v>6.44</v>
      </c>
      <c r="IF155" s="192">
        <v>9.18</v>
      </c>
      <c r="IG155" s="192">
        <v>0.96</v>
      </c>
      <c r="IH155" s="97">
        <f t="shared" si="255"/>
        <v>26150.720000000001</v>
      </c>
      <c r="II155" s="97">
        <f t="shared" si="258"/>
        <v>2272.0000000000005</v>
      </c>
      <c r="IJ155" s="202">
        <f t="shared" si="259"/>
        <v>1.737619461337967</v>
      </c>
      <c r="IK155" s="202">
        <f t="shared" si="265"/>
        <v>1.3075360000000003</v>
      </c>
      <c r="IL155" s="202">
        <f t="shared" si="207"/>
        <v>0.58062678062678064</v>
      </c>
      <c r="IM155" s="203"/>
      <c r="IN155" s="204">
        <f t="shared" si="208"/>
        <v>0.89700704225352113</v>
      </c>
      <c r="IO155" s="186"/>
      <c r="IP155" s="186"/>
      <c r="IQ155" s="153">
        <v>1978</v>
      </c>
      <c r="IR155" s="153"/>
      <c r="IS155" s="128"/>
      <c r="IT155" s="128"/>
      <c r="IU155" s="128"/>
      <c r="IV155" s="128"/>
      <c r="IW155" s="189">
        <v>0.85</v>
      </c>
      <c r="IX155" s="189"/>
      <c r="IY155" s="48"/>
      <c r="IZ155" s="52">
        <v>118</v>
      </c>
      <c r="JA155" s="128">
        <v>1.94</v>
      </c>
      <c r="JB155" s="128">
        <v>8.02</v>
      </c>
      <c r="JC155" s="128">
        <v>88.2</v>
      </c>
      <c r="JD155" s="97">
        <f t="shared" si="209"/>
        <v>2693.34</v>
      </c>
      <c r="JE155" s="210">
        <f t="shared" si="273"/>
        <v>0.97306689834926152</v>
      </c>
      <c r="JF155" s="210">
        <f t="shared" si="210"/>
        <v>0.24047678571428571</v>
      </c>
      <c r="JG155" s="210">
        <f t="shared" si="211"/>
        <v>5.864509605662286E-2</v>
      </c>
      <c r="JH155" s="203"/>
      <c r="JI155" s="203">
        <f t="shared" si="212"/>
        <v>0.49572649572649574</v>
      </c>
      <c r="JJ155" s="212">
        <f t="shared" si="256"/>
        <v>2.469151880188833</v>
      </c>
      <c r="JK155" s="203">
        <f t="shared" si="213"/>
        <v>0.98694401416242528</v>
      </c>
      <c r="JL155" s="53">
        <v>10606</v>
      </c>
      <c r="JM155" s="213">
        <v>8.0299999999999994</v>
      </c>
      <c r="JN155" s="214">
        <v>70</v>
      </c>
      <c r="JO155" s="213">
        <v>8.16</v>
      </c>
      <c r="JP155" s="213">
        <v>2.48</v>
      </c>
      <c r="JQ155" s="213">
        <v>1.27</v>
      </c>
      <c r="JR155" s="214">
        <v>104</v>
      </c>
      <c r="JS155" s="213">
        <v>1.21</v>
      </c>
      <c r="JT155" s="222"/>
    </row>
    <row r="156" spans="1:280" s="25" customFormat="1" ht="15" customHeight="1">
      <c r="A156" s="50">
        <v>43573</v>
      </c>
      <c r="B156" s="51"/>
      <c r="C156" s="52"/>
      <c r="D156" s="53">
        <v>33252</v>
      </c>
      <c r="E156" s="48">
        <v>5.04</v>
      </c>
      <c r="F156" s="53">
        <v>138</v>
      </c>
      <c r="G156" s="52">
        <v>26.9</v>
      </c>
      <c r="H156" s="52">
        <v>13.4</v>
      </c>
      <c r="I156" s="61">
        <v>65.3</v>
      </c>
      <c r="J156" s="64"/>
      <c r="K156" s="53">
        <v>158</v>
      </c>
      <c r="L156" s="48">
        <v>4.45</v>
      </c>
      <c r="M156" s="53">
        <v>8613</v>
      </c>
      <c r="N156" s="53">
        <v>2573</v>
      </c>
      <c r="O156" s="65">
        <v>13.2</v>
      </c>
      <c r="P156" s="65">
        <v>11.8</v>
      </c>
      <c r="Q156" s="74">
        <v>66.8</v>
      </c>
      <c r="R156" s="70">
        <v>37.1</v>
      </c>
      <c r="S156" s="64">
        <v>7529</v>
      </c>
      <c r="T156" s="53">
        <v>6074</v>
      </c>
      <c r="U156" s="52">
        <v>2.77</v>
      </c>
      <c r="V156" s="52"/>
      <c r="W156" s="52">
        <v>13.8</v>
      </c>
      <c r="X156" s="52">
        <v>12.7</v>
      </c>
      <c r="Y156" s="53">
        <v>6850</v>
      </c>
      <c r="Z156" s="53">
        <v>32072</v>
      </c>
      <c r="AA156" s="52">
        <v>5.13</v>
      </c>
      <c r="AB156" s="52"/>
      <c r="AC156" s="77">
        <f t="shared" si="214"/>
        <v>14379</v>
      </c>
      <c r="AD156" s="52"/>
      <c r="AE156" s="52"/>
      <c r="AF156" s="52"/>
      <c r="AG156" s="52"/>
      <c r="AH156" s="61"/>
      <c r="AI156" s="79"/>
      <c r="AJ156" s="52"/>
      <c r="AK156" s="52"/>
      <c r="AL156" s="48"/>
      <c r="AM156" s="53"/>
      <c r="AN156" s="52"/>
      <c r="AO156" s="52"/>
      <c r="AP156" s="53"/>
      <c r="AQ156" s="83"/>
      <c r="AR156" s="86">
        <f t="shared" si="215"/>
        <v>11371</v>
      </c>
      <c r="AS156" s="53"/>
      <c r="AT156" s="87">
        <v>11371</v>
      </c>
      <c r="AU156" s="53">
        <f t="shared" si="272"/>
        <v>11371</v>
      </c>
      <c r="AV156" s="53">
        <v>0</v>
      </c>
      <c r="AW156" s="53">
        <v>0</v>
      </c>
      <c r="AX156" s="53">
        <v>0</v>
      </c>
      <c r="AY156" s="95">
        <v>0</v>
      </c>
      <c r="AZ156" s="96">
        <v>4.93</v>
      </c>
      <c r="BA156" s="53">
        <v>4478</v>
      </c>
      <c r="BB156" s="52">
        <v>62</v>
      </c>
      <c r="BC156" s="53">
        <v>8223</v>
      </c>
      <c r="BD156" s="97">
        <f t="shared" si="185"/>
        <v>5713.4293999999991</v>
      </c>
      <c r="BE156" s="102">
        <f t="shared" si="186"/>
        <v>0.69481082330049848</v>
      </c>
      <c r="BF156" s="53">
        <v>2142</v>
      </c>
      <c r="BG156" s="97">
        <f t="shared" si="187"/>
        <v>2285.5139999999997</v>
      </c>
      <c r="BH156" s="102">
        <f t="shared" si="188"/>
        <v>0.27794162714337828</v>
      </c>
      <c r="BI156" s="53">
        <v>340</v>
      </c>
      <c r="BJ156" s="97">
        <f t="shared" si="189"/>
        <v>668.78</v>
      </c>
      <c r="BK156" s="102">
        <f t="shared" si="190"/>
        <v>8.1330414690502242E-2</v>
      </c>
      <c r="BL156" s="103">
        <v>913</v>
      </c>
      <c r="BM156" s="97">
        <f t="shared" si="191"/>
        <v>1319.2850000000001</v>
      </c>
      <c r="BN156" s="102">
        <f t="shared" si="192"/>
        <v>0.16043840447525234</v>
      </c>
      <c r="BO156" s="53">
        <v>666</v>
      </c>
      <c r="BP156" s="97">
        <f t="shared" si="193"/>
        <v>1370.6279999999999</v>
      </c>
      <c r="BQ156" s="102">
        <f t="shared" si="194"/>
        <v>0.16668223276176578</v>
      </c>
      <c r="BR156" s="53">
        <v>41.6</v>
      </c>
      <c r="BS156" s="105">
        <f t="shared" si="195"/>
        <v>69.222399999999993</v>
      </c>
      <c r="BT156" s="102">
        <f t="shared" si="196"/>
        <v>5.0589809072114798E-3</v>
      </c>
      <c r="BU156" s="52">
        <v>12.5</v>
      </c>
      <c r="BV156" s="48">
        <v>11.8</v>
      </c>
      <c r="BW156" s="61">
        <v>55.9</v>
      </c>
      <c r="BX156" s="117">
        <f t="shared" si="216"/>
        <v>93503.732999999993</v>
      </c>
      <c r="BY156" s="118">
        <f t="shared" si="217"/>
        <v>0.62335821999999996</v>
      </c>
      <c r="BZ156" s="120">
        <v>45.2</v>
      </c>
      <c r="CA156" s="51"/>
      <c r="CB156" s="52">
        <v>6.14</v>
      </c>
      <c r="CC156" s="129">
        <v>5619</v>
      </c>
      <c r="CD156" s="77">
        <f t="shared" si="218"/>
        <v>5560.7977232924695</v>
      </c>
      <c r="CE156" s="77">
        <f t="shared" si="197"/>
        <v>20556</v>
      </c>
      <c r="CF156" s="77">
        <f t="shared" si="219"/>
        <v>11371</v>
      </c>
      <c r="CG156" s="77">
        <f t="shared" si="220"/>
        <v>473.79166666666669</v>
      </c>
      <c r="CH156" s="77">
        <f t="shared" si="198"/>
        <v>9185</v>
      </c>
      <c r="CI156" s="130">
        <f t="shared" si="221"/>
        <v>382.70833333333331</v>
      </c>
      <c r="CJ156" s="64">
        <v>3420</v>
      </c>
      <c r="CK156" s="56"/>
      <c r="CL156" s="52">
        <v>7.09</v>
      </c>
      <c r="CM156" s="53">
        <v>2573</v>
      </c>
      <c r="CN156" s="134"/>
      <c r="CO156" s="135">
        <v>2491</v>
      </c>
      <c r="CP156" s="53">
        <v>4810</v>
      </c>
      <c r="CQ156" s="52">
        <v>18.399999999999999</v>
      </c>
      <c r="CR156" s="52">
        <v>45.3</v>
      </c>
      <c r="CS156" s="53">
        <v>3517</v>
      </c>
      <c r="CT156" s="141">
        <f t="shared" si="266"/>
        <v>0.34418748132861826</v>
      </c>
      <c r="CU156" s="142">
        <f t="shared" si="222"/>
        <v>1.4695906432748538</v>
      </c>
      <c r="CV156" s="142">
        <f t="shared" si="223"/>
        <v>3.7839093142977016</v>
      </c>
      <c r="CW156" s="118">
        <f t="shared" si="224"/>
        <v>0.63065155238295023</v>
      </c>
      <c r="CX156" s="143">
        <f t="shared" si="267"/>
        <v>19017.928213660249</v>
      </c>
      <c r="CY156" s="144">
        <f t="shared" si="268"/>
        <v>0.53729660238808985</v>
      </c>
      <c r="CZ156" s="145">
        <f t="shared" si="269"/>
        <v>15556.663108581435</v>
      </c>
      <c r="DA156" s="146">
        <f t="shared" si="270"/>
        <v>0.68709716648425156</v>
      </c>
      <c r="DB156" s="64">
        <v>3432</v>
      </c>
      <c r="DC156" s="152"/>
      <c r="DD156" s="48">
        <v>7.12</v>
      </c>
      <c r="DE156" s="53">
        <v>2381</v>
      </c>
      <c r="DF156" s="153"/>
      <c r="DG156" s="53">
        <v>2524</v>
      </c>
      <c r="DH156" s="53">
        <v>5452</v>
      </c>
      <c r="DI156" s="52">
        <v>18.5</v>
      </c>
      <c r="DJ156" s="52">
        <v>47.3</v>
      </c>
      <c r="DK156" s="53">
        <v>3869</v>
      </c>
      <c r="DL156" s="141">
        <f t="shared" si="225"/>
        <v>0.35452915576143174</v>
      </c>
      <c r="DM156" s="142">
        <f t="shared" si="226"/>
        <v>1.4644522144522145</v>
      </c>
      <c r="DN156" s="142">
        <f t="shared" si="227"/>
        <v>3.7971861890847109</v>
      </c>
      <c r="DO156" s="118">
        <f t="shared" si="199"/>
        <v>0.63286436484745179</v>
      </c>
      <c r="DP156" s="143">
        <f t="shared" si="228"/>
        <v>19084.657786339758</v>
      </c>
      <c r="DQ156" s="144">
        <f t="shared" si="229"/>
        <v>0.57182402265295074</v>
      </c>
      <c r="DR156" s="145">
        <f t="shared" si="230"/>
        <v>15611.247891418563</v>
      </c>
      <c r="DS156" s="146">
        <f t="shared" si="231"/>
        <v>0.71044630913291984</v>
      </c>
      <c r="DT156" s="53">
        <v>3416</v>
      </c>
      <c r="DU156" s="74"/>
      <c r="DV156" s="157">
        <v>6.93</v>
      </c>
      <c r="DW156" s="153">
        <v>2651</v>
      </c>
      <c r="DX156" s="53"/>
      <c r="DY156" s="153">
        <v>2423</v>
      </c>
      <c r="DZ156" s="153">
        <v>5784</v>
      </c>
      <c r="EA156" s="152">
        <v>19.100000000000001</v>
      </c>
      <c r="EB156" s="128">
        <v>43</v>
      </c>
      <c r="EC156" s="53">
        <v>4571</v>
      </c>
      <c r="ED156" s="141">
        <f t="shared" si="260"/>
        <v>0.45986521447417611</v>
      </c>
      <c r="EE156" s="142">
        <f t="shared" si="232"/>
        <v>1.471311475409836</v>
      </c>
      <c r="EF156" s="142">
        <f t="shared" si="271"/>
        <v>3.7794836893686972</v>
      </c>
      <c r="EG156" s="118">
        <f t="shared" si="200"/>
        <v>0.62991394822811619</v>
      </c>
      <c r="EH156" s="143">
        <f t="shared" si="261"/>
        <v>18995.685022767073</v>
      </c>
      <c r="EI156" s="144">
        <f t="shared" si="262"/>
        <v>0.5232698379054902</v>
      </c>
      <c r="EJ156" s="145">
        <f t="shared" si="263"/>
        <v>15538.468180969059</v>
      </c>
      <c r="EK156" s="146">
        <f t="shared" si="264"/>
        <v>0.67761157728322996</v>
      </c>
      <c r="EL156" s="64">
        <v>3432</v>
      </c>
      <c r="EM156" s="56"/>
      <c r="EN156" s="52">
        <v>6.91</v>
      </c>
      <c r="EO156" s="53">
        <v>2630</v>
      </c>
      <c r="EP156" s="134"/>
      <c r="EQ156" s="135">
        <v>2488</v>
      </c>
      <c r="ER156" s="53">
        <v>5012</v>
      </c>
      <c r="ES156" s="52">
        <v>18.8</v>
      </c>
      <c r="ET156" s="52">
        <v>47.6</v>
      </c>
      <c r="EU156" s="53">
        <v>4370</v>
      </c>
      <c r="EV156" s="141">
        <f t="shared" si="233"/>
        <v>0.43445851386822487</v>
      </c>
      <c r="EW156" s="142">
        <f t="shared" si="234"/>
        <v>1.4644522144522145</v>
      </c>
      <c r="EX156" s="142">
        <f t="shared" si="235"/>
        <v>3.7971861890847109</v>
      </c>
      <c r="EY156" s="118">
        <f t="shared" si="201"/>
        <v>0.63286436484745179</v>
      </c>
      <c r="EZ156" s="143">
        <f t="shared" si="236"/>
        <v>19084.657786339758</v>
      </c>
      <c r="FA156" s="144">
        <f t="shared" si="237"/>
        <v>0.52704627449695929</v>
      </c>
      <c r="FB156" s="145">
        <f t="shared" si="238"/>
        <v>15611.247891418563</v>
      </c>
      <c r="FC156" s="146">
        <f t="shared" si="239"/>
        <v>0.68016538976042806</v>
      </c>
      <c r="FD156" s="64">
        <v>3422</v>
      </c>
      <c r="FE156" s="56"/>
      <c r="FF156" s="52">
        <v>7.09</v>
      </c>
      <c r="FG156" s="53">
        <v>1926</v>
      </c>
      <c r="FH156" s="134"/>
      <c r="FI156" s="135">
        <v>2568</v>
      </c>
      <c r="FJ156" s="53">
        <v>4762</v>
      </c>
      <c r="FK156" s="52">
        <v>20.2</v>
      </c>
      <c r="FL156" s="52">
        <v>49.2</v>
      </c>
      <c r="FM156" s="53">
        <v>3860</v>
      </c>
      <c r="FN156" s="141">
        <f t="shared" si="240"/>
        <v>0.31033235141072796</v>
      </c>
      <c r="FO156" s="142">
        <f t="shared" si="241"/>
        <v>1.4687317358270018</v>
      </c>
      <c r="FP156" s="142">
        <f t="shared" si="242"/>
        <v>3.7861221267622023</v>
      </c>
      <c r="FQ156" s="118">
        <f t="shared" si="202"/>
        <v>0.63102035446036708</v>
      </c>
      <c r="FR156" s="143">
        <f t="shared" si="243"/>
        <v>19029.049809106829</v>
      </c>
      <c r="FS156" s="144">
        <f t="shared" si="244"/>
        <v>0.65364681546811543</v>
      </c>
      <c r="FT156" s="145">
        <f t="shared" si="245"/>
        <v>15565.760572387622</v>
      </c>
      <c r="FU156" s="146">
        <f t="shared" si="246"/>
        <v>0.76577891280554544</v>
      </c>
      <c r="FV156" s="64">
        <v>3434</v>
      </c>
      <c r="FW156" s="73"/>
      <c r="FX156" s="52">
        <v>6.97</v>
      </c>
      <c r="FY156" s="53">
        <v>1962</v>
      </c>
      <c r="FZ156" s="134"/>
      <c r="GA156" s="135">
        <v>2550</v>
      </c>
      <c r="GB156" s="53">
        <v>4746</v>
      </c>
      <c r="GC156" s="52">
        <v>19.899999999999999</v>
      </c>
      <c r="GD156" s="52">
        <v>37.9</v>
      </c>
      <c r="GE156" s="53">
        <v>3830</v>
      </c>
      <c r="GF156" s="141">
        <f t="shared" si="247"/>
        <v>0.30991389343048953</v>
      </c>
      <c r="GG156" s="142">
        <f t="shared" si="248"/>
        <v>1.4635993011065813</v>
      </c>
      <c r="GH156" s="142">
        <f t="shared" si="249"/>
        <v>3.7993990015492116</v>
      </c>
      <c r="GI156" s="118">
        <f t="shared" si="203"/>
        <v>0.63323316692486864</v>
      </c>
      <c r="GJ156" s="143">
        <f t="shared" si="250"/>
        <v>19095.779381786338</v>
      </c>
      <c r="GK156" s="144">
        <f t="shared" si="251"/>
        <v>0.64717292416845407</v>
      </c>
      <c r="GL156" s="145">
        <f t="shared" si="252"/>
        <v>15620.34535522475</v>
      </c>
      <c r="GM156" s="146">
        <f t="shared" si="253"/>
        <v>0.76140094855892015</v>
      </c>
      <c r="GN156" s="166">
        <v>2265</v>
      </c>
      <c r="GO156" s="97">
        <f t="shared" si="204"/>
        <v>2353.6440941817473</v>
      </c>
      <c r="GP156" s="53"/>
      <c r="GQ156" s="53"/>
      <c r="GR156" s="102">
        <f t="shared" si="205"/>
        <v>1</v>
      </c>
      <c r="GS156" s="53"/>
      <c r="GT156" s="102">
        <f t="shared" si="206"/>
        <v>1</v>
      </c>
      <c r="GU156" s="53"/>
      <c r="GV156" s="102"/>
      <c r="GW156" s="170"/>
      <c r="GX156" s="102"/>
      <c r="GY156" s="170"/>
      <c r="GZ156" s="102"/>
      <c r="HA156" s="102"/>
      <c r="HB156" s="102"/>
      <c r="HC156" s="102"/>
      <c r="HD156" s="102"/>
      <c r="HE156" s="177"/>
      <c r="HF156" s="178"/>
      <c r="HG156" s="102"/>
      <c r="HH156" s="177"/>
      <c r="HI156" s="64">
        <v>4208</v>
      </c>
      <c r="HJ156" s="53">
        <v>2524</v>
      </c>
      <c r="HK156" s="53">
        <v>5378</v>
      </c>
      <c r="HL156" s="77">
        <f t="shared" si="257"/>
        <v>0</v>
      </c>
      <c r="HM156" s="77">
        <f t="shared" si="254"/>
        <v>0</v>
      </c>
      <c r="HN156" s="52"/>
      <c r="HO156" s="183"/>
      <c r="HP156" s="53">
        <v>299</v>
      </c>
      <c r="HQ156" s="186"/>
      <c r="HR156" s="186"/>
      <c r="HS156" s="186"/>
      <c r="HT156" s="53">
        <v>4270</v>
      </c>
      <c r="HU156" s="153">
        <v>4828</v>
      </c>
      <c r="HV156" s="186"/>
      <c r="HW156" s="186"/>
      <c r="HX156" s="186"/>
      <c r="HY156" s="186"/>
      <c r="HZ156" s="189"/>
      <c r="IA156" s="128">
        <v>95</v>
      </c>
      <c r="IB156" s="190">
        <v>236</v>
      </c>
      <c r="IC156" s="191"/>
      <c r="ID156" s="191"/>
      <c r="IE156" s="192"/>
      <c r="IF156" s="192"/>
      <c r="IG156" s="192"/>
      <c r="IH156" s="97">
        <f t="shared" si="255"/>
        <v>25755.314999999999</v>
      </c>
      <c r="II156" s="97">
        <f t="shared" si="258"/>
        <v>2264.9999999999995</v>
      </c>
      <c r="IJ156" s="202">
        <f t="shared" si="259"/>
        <v>1.758860258552458</v>
      </c>
      <c r="IK156" s="202">
        <f t="shared" si="265"/>
        <v>1.2877657499999997</v>
      </c>
      <c r="IL156" s="202">
        <f t="shared" si="207"/>
        <v>0.47517564402810303</v>
      </c>
      <c r="IM156" s="203"/>
      <c r="IN156" s="204">
        <f t="shared" si="208"/>
        <v>0.89580573951434883</v>
      </c>
      <c r="IO156" s="186"/>
      <c r="IP156" s="186"/>
      <c r="IQ156" s="153">
        <v>2016</v>
      </c>
      <c r="IR156" s="153"/>
      <c r="IS156" s="128"/>
      <c r="IT156" s="128"/>
      <c r="IU156" s="128"/>
      <c r="IV156" s="128"/>
      <c r="IW156" s="189"/>
      <c r="IX156" s="189">
        <v>0.43</v>
      </c>
      <c r="IY156" s="48"/>
      <c r="IZ156" s="52">
        <v>130</v>
      </c>
      <c r="JA156" s="128"/>
      <c r="JB156" s="128"/>
      <c r="JC156" s="128"/>
      <c r="JD156" s="97">
        <f t="shared" si="209"/>
        <v>2683.556</v>
      </c>
      <c r="JE156" s="210">
        <f t="shared" si="273"/>
        <v>0.98496174478937648</v>
      </c>
      <c r="JF156" s="210">
        <f t="shared" si="210"/>
        <v>0.23960321428571427</v>
      </c>
      <c r="JG156" s="210">
        <f t="shared" si="211"/>
        <v>5.257936507936508E-2</v>
      </c>
      <c r="JH156" s="203"/>
      <c r="JI156" s="203">
        <f t="shared" si="212"/>
        <v>0.44915254237288138</v>
      </c>
      <c r="JJ156" s="212">
        <f t="shared" si="256"/>
        <v>2.469151880188833</v>
      </c>
      <c r="JK156" s="203">
        <f t="shared" si="213"/>
        <v>0.98419068466496418</v>
      </c>
      <c r="JL156" s="53">
        <v>10427</v>
      </c>
      <c r="JM156" s="213">
        <v>8.1199999999999992</v>
      </c>
      <c r="JN156" s="214">
        <v>232</v>
      </c>
      <c r="JO156" s="213">
        <v>9.19</v>
      </c>
      <c r="JP156" s="213">
        <v>5.82</v>
      </c>
      <c r="JQ156" s="213">
        <v>1.42</v>
      </c>
      <c r="JR156" s="214">
        <v>113</v>
      </c>
      <c r="JS156" s="213">
        <v>1.2</v>
      </c>
      <c r="JT156" s="222"/>
    </row>
    <row r="157" spans="1:280" s="25" customFormat="1" ht="15" customHeight="1">
      <c r="A157" s="50">
        <v>43574</v>
      </c>
      <c r="B157" s="51"/>
      <c r="C157" s="52"/>
      <c r="D157" s="53">
        <v>33747</v>
      </c>
      <c r="E157" s="48">
        <v>4.8099999999999996</v>
      </c>
      <c r="F157" s="53">
        <v>170</v>
      </c>
      <c r="G157" s="52">
        <v>25.9</v>
      </c>
      <c r="H157" s="52">
        <v>14.8</v>
      </c>
      <c r="I157" s="61">
        <v>65.7</v>
      </c>
      <c r="J157" s="64"/>
      <c r="K157" s="53">
        <v>153</v>
      </c>
      <c r="L157" s="48">
        <v>5.08</v>
      </c>
      <c r="M157" s="53">
        <v>10759</v>
      </c>
      <c r="N157" s="53">
        <v>4073</v>
      </c>
      <c r="O157" s="65">
        <v>12</v>
      </c>
      <c r="P157" s="65">
        <v>10.5</v>
      </c>
      <c r="Q157" s="74">
        <v>81.3</v>
      </c>
      <c r="R157" s="70">
        <v>31.5</v>
      </c>
      <c r="S157" s="64">
        <v>2833</v>
      </c>
      <c r="T157" s="53">
        <v>3535</v>
      </c>
      <c r="U157" s="52">
        <v>2.97</v>
      </c>
      <c r="V157" s="52">
        <v>23</v>
      </c>
      <c r="W157" s="52">
        <v>8.86</v>
      </c>
      <c r="X157" s="52">
        <v>7.58</v>
      </c>
      <c r="Y157" s="53">
        <v>6298</v>
      </c>
      <c r="Z157" s="53">
        <v>8909</v>
      </c>
      <c r="AA157" s="52"/>
      <c r="AB157" s="52"/>
      <c r="AC157" s="77">
        <f t="shared" si="214"/>
        <v>9131</v>
      </c>
      <c r="AD157" s="52"/>
      <c r="AE157" s="52"/>
      <c r="AF157" s="52"/>
      <c r="AG157" s="52"/>
      <c r="AH157" s="61"/>
      <c r="AI157" s="79"/>
      <c r="AJ157" s="52"/>
      <c r="AK157" s="52"/>
      <c r="AL157" s="48">
        <v>8.74</v>
      </c>
      <c r="AM157" s="53">
        <v>143875</v>
      </c>
      <c r="AN157" s="52">
        <v>0.44</v>
      </c>
      <c r="AO157" s="52">
        <v>0.01</v>
      </c>
      <c r="AP157" s="53">
        <v>1981</v>
      </c>
      <c r="AQ157" s="83"/>
      <c r="AR157" s="86">
        <f t="shared" si="215"/>
        <v>12673</v>
      </c>
      <c r="AS157" s="53"/>
      <c r="AT157" s="87">
        <v>12673</v>
      </c>
      <c r="AU157" s="53">
        <f t="shared" si="272"/>
        <v>12673</v>
      </c>
      <c r="AV157" s="53">
        <v>0</v>
      </c>
      <c r="AW157" s="53">
        <v>0</v>
      </c>
      <c r="AX157" s="53">
        <v>0</v>
      </c>
      <c r="AY157" s="95">
        <v>0</v>
      </c>
      <c r="AZ157" s="96">
        <v>4.93</v>
      </c>
      <c r="BA157" s="53">
        <v>4478</v>
      </c>
      <c r="BB157" s="52">
        <v>62</v>
      </c>
      <c r="BC157" s="53">
        <v>8350</v>
      </c>
      <c r="BD157" s="97">
        <f t="shared" si="185"/>
        <v>6119.2397999999994</v>
      </c>
      <c r="BE157" s="102">
        <f t="shared" si="186"/>
        <v>0.73284308982035917</v>
      </c>
      <c r="BF157" s="53">
        <v>2520</v>
      </c>
      <c r="BG157" s="97">
        <f t="shared" si="187"/>
        <v>2688.8399999999997</v>
      </c>
      <c r="BH157" s="102">
        <f t="shared" si="188"/>
        <v>0.32201676646706584</v>
      </c>
      <c r="BI157" s="53">
        <v>404</v>
      </c>
      <c r="BJ157" s="97">
        <f t="shared" si="189"/>
        <v>794.66800000000001</v>
      </c>
      <c r="BK157" s="102">
        <f t="shared" si="190"/>
        <v>9.516982035928144E-2</v>
      </c>
      <c r="BL157" s="103">
        <v>919</v>
      </c>
      <c r="BM157" s="97">
        <f t="shared" si="191"/>
        <v>1327.9550000000002</v>
      </c>
      <c r="BN157" s="102">
        <f t="shared" si="192"/>
        <v>0.15903652694610781</v>
      </c>
      <c r="BO157" s="53">
        <v>626</v>
      </c>
      <c r="BP157" s="97">
        <f t="shared" si="193"/>
        <v>1288.308</v>
      </c>
      <c r="BQ157" s="102">
        <f t="shared" si="194"/>
        <v>0.15428838323353294</v>
      </c>
      <c r="BR157" s="53">
        <v>11.7</v>
      </c>
      <c r="BS157" s="105">
        <f t="shared" si="195"/>
        <v>19.468799999999998</v>
      </c>
      <c r="BT157" s="102">
        <f t="shared" si="196"/>
        <v>1.401197604790419E-3</v>
      </c>
      <c r="BU157" s="52">
        <v>10.8</v>
      </c>
      <c r="BV157" s="48">
        <v>10.8</v>
      </c>
      <c r="BW157" s="61">
        <v>47.4</v>
      </c>
      <c r="BX157" s="117">
        <f t="shared" si="216"/>
        <v>105819.55</v>
      </c>
      <c r="BY157" s="118">
        <f t="shared" si="217"/>
        <v>0.70546366666666671</v>
      </c>
      <c r="BZ157" s="120">
        <v>43.7</v>
      </c>
      <c r="CA157" s="51"/>
      <c r="CB157" s="52">
        <v>6.34</v>
      </c>
      <c r="CC157" s="129">
        <v>5608</v>
      </c>
      <c r="CD157" s="77">
        <f t="shared" si="218"/>
        <v>6100.5686135093956</v>
      </c>
      <c r="CE157" s="77">
        <f t="shared" si="197"/>
        <v>19690</v>
      </c>
      <c r="CF157" s="77">
        <f t="shared" si="219"/>
        <v>12673</v>
      </c>
      <c r="CG157" s="77">
        <f t="shared" si="220"/>
        <v>528.04166666666663</v>
      </c>
      <c r="CH157" s="77">
        <f t="shared" si="198"/>
        <v>7017</v>
      </c>
      <c r="CI157" s="130">
        <f t="shared" si="221"/>
        <v>292.375</v>
      </c>
      <c r="CJ157" s="64">
        <v>3265</v>
      </c>
      <c r="CK157" s="56"/>
      <c r="CL157" s="52">
        <v>7.66</v>
      </c>
      <c r="CM157" s="53">
        <v>2169</v>
      </c>
      <c r="CN157" s="134"/>
      <c r="CO157" s="135">
        <v>2497</v>
      </c>
      <c r="CP157" s="53">
        <v>5814</v>
      </c>
      <c r="CQ157" s="52">
        <v>24.6</v>
      </c>
      <c r="CR157" s="52">
        <v>49.7</v>
      </c>
      <c r="CS157" s="53">
        <v>3532</v>
      </c>
      <c r="CT157" s="141">
        <f t="shared" si="266"/>
        <v>0.27515135124996221</v>
      </c>
      <c r="CU157" s="142">
        <f t="shared" si="222"/>
        <v>1.5393568147013783</v>
      </c>
      <c r="CV157" s="142">
        <f t="shared" si="223"/>
        <v>3.9630633750712647</v>
      </c>
      <c r="CW157" s="118">
        <f t="shared" si="224"/>
        <v>0.66051056251187745</v>
      </c>
      <c r="CX157" s="143">
        <f t="shared" si="267"/>
        <v>19918.356523108177</v>
      </c>
      <c r="CY157" s="144">
        <f t="shared" si="268"/>
        <v>0.64445937134501508</v>
      </c>
      <c r="CZ157" s="145">
        <f t="shared" si="269"/>
        <v>17547.020352971052</v>
      </c>
      <c r="DA157" s="146">
        <f t="shared" si="270"/>
        <v>0.74023952095808387</v>
      </c>
      <c r="DB157" s="64">
        <v>3257</v>
      </c>
      <c r="DC157" s="152"/>
      <c r="DD157" s="48">
        <v>7.36</v>
      </c>
      <c r="DE157" s="53">
        <v>2039</v>
      </c>
      <c r="DF157" s="153"/>
      <c r="DG157" s="53">
        <v>2356</v>
      </c>
      <c r="DH157" s="53">
        <v>5354</v>
      </c>
      <c r="DI157" s="52">
        <v>24.2</v>
      </c>
      <c r="DJ157" s="52">
        <v>42.7</v>
      </c>
      <c r="DK157" s="53">
        <v>3912</v>
      </c>
      <c r="DL157" s="141">
        <f t="shared" si="225"/>
        <v>0.29572449118338573</v>
      </c>
      <c r="DM157" s="142">
        <f t="shared" si="226"/>
        <v>1.5431378569235492</v>
      </c>
      <c r="DN157" s="142">
        <f t="shared" si="227"/>
        <v>3.9533529594508749</v>
      </c>
      <c r="DO157" s="118">
        <f t="shared" si="199"/>
        <v>0.65889215990847916</v>
      </c>
      <c r="DP157" s="143">
        <f t="shared" si="228"/>
        <v>19869.551974200098</v>
      </c>
      <c r="DQ157" s="144">
        <f t="shared" si="229"/>
        <v>0.66576886038381089</v>
      </c>
      <c r="DR157" s="145">
        <f t="shared" si="230"/>
        <v>17504.026122397154</v>
      </c>
      <c r="DS157" s="146">
        <f t="shared" si="231"/>
        <v>0.75580838323353294</v>
      </c>
      <c r="DT157" s="53">
        <v>3289</v>
      </c>
      <c r="DU157" s="74"/>
      <c r="DV157" s="157">
        <v>7.38</v>
      </c>
      <c r="DW157" s="153">
        <v>2301</v>
      </c>
      <c r="DX157" s="53"/>
      <c r="DY157" s="153">
        <v>2372</v>
      </c>
      <c r="DZ157" s="153">
        <v>4914</v>
      </c>
      <c r="EA157" s="152">
        <v>23.5</v>
      </c>
      <c r="EB157" s="128">
        <v>48.7</v>
      </c>
      <c r="EC157" s="53">
        <v>4699</v>
      </c>
      <c r="ED157" s="141">
        <f t="shared" si="260"/>
        <v>0.37601682674443598</v>
      </c>
      <c r="EE157" s="142">
        <f t="shared" si="232"/>
        <v>1.5281240498631803</v>
      </c>
      <c r="EF157" s="142">
        <f t="shared" si="271"/>
        <v>3.9921946219324318</v>
      </c>
      <c r="EG157" s="118">
        <f t="shared" si="200"/>
        <v>0.665365770322072</v>
      </c>
      <c r="EH157" s="143">
        <f t="shared" si="261"/>
        <v>20064.770169832402</v>
      </c>
      <c r="EI157" s="144">
        <f t="shared" si="262"/>
        <v>0.62282204401331476</v>
      </c>
      <c r="EJ157" s="145">
        <f t="shared" si="263"/>
        <v>17676.003044692741</v>
      </c>
      <c r="EK157" s="146">
        <f t="shared" si="264"/>
        <v>0.72443113772455092</v>
      </c>
      <c r="EL157" s="64">
        <v>3289</v>
      </c>
      <c r="EM157" s="56"/>
      <c r="EN157" s="52">
        <v>7.31</v>
      </c>
      <c r="EO157" s="53">
        <v>2175</v>
      </c>
      <c r="EP157" s="134"/>
      <c r="EQ157" s="135">
        <v>2352</v>
      </c>
      <c r="ER157" s="53">
        <v>5672</v>
      </c>
      <c r="ES157" s="52">
        <v>22.2</v>
      </c>
      <c r="ET157" s="52">
        <v>46.6</v>
      </c>
      <c r="EU157" s="53">
        <v>4567</v>
      </c>
      <c r="EV157" s="141">
        <f t="shared" si="233"/>
        <v>0.35372403096120836</v>
      </c>
      <c r="EW157" s="142">
        <f t="shared" si="234"/>
        <v>1.5281240498631803</v>
      </c>
      <c r="EX157" s="142">
        <f t="shared" si="235"/>
        <v>3.9921946219324318</v>
      </c>
      <c r="EY157" s="118">
        <f t="shared" si="201"/>
        <v>0.665365770322072</v>
      </c>
      <c r="EZ157" s="143">
        <f t="shared" si="236"/>
        <v>20064.770169832402</v>
      </c>
      <c r="FA157" s="144">
        <f t="shared" si="237"/>
        <v>0.64347585646630145</v>
      </c>
      <c r="FB157" s="145">
        <f t="shared" si="238"/>
        <v>17676.003044692741</v>
      </c>
      <c r="FC157" s="146">
        <f t="shared" si="239"/>
        <v>0.73952095808383234</v>
      </c>
      <c r="FD157" s="64">
        <v>3295</v>
      </c>
      <c r="FE157" s="56"/>
      <c r="FF157" s="52">
        <v>7.26</v>
      </c>
      <c r="FG157" s="53">
        <v>1916</v>
      </c>
      <c r="FH157" s="134"/>
      <c r="FI157" s="135">
        <v>2440</v>
      </c>
      <c r="FJ157" s="53">
        <v>5758</v>
      </c>
      <c r="FK157" s="52">
        <v>23.4</v>
      </c>
      <c r="FL157" s="52">
        <v>45.5</v>
      </c>
      <c r="FM157" s="53">
        <v>4133</v>
      </c>
      <c r="FN157" s="141">
        <f t="shared" si="240"/>
        <v>0.29975006991083586</v>
      </c>
      <c r="FO157" s="142">
        <f t="shared" si="241"/>
        <v>1.5253414264036418</v>
      </c>
      <c r="FP157" s="142">
        <f t="shared" si="242"/>
        <v>3.9994774336477232</v>
      </c>
      <c r="FQ157" s="118">
        <f t="shared" si="202"/>
        <v>0.6665795722746205</v>
      </c>
      <c r="FR157" s="143">
        <f t="shared" si="243"/>
        <v>20101.373581513457</v>
      </c>
      <c r="FS157" s="144">
        <f t="shared" si="244"/>
        <v>0.68593091539744067</v>
      </c>
      <c r="FT157" s="145">
        <f t="shared" si="245"/>
        <v>17708.248717623159</v>
      </c>
      <c r="FU157" s="146">
        <f t="shared" si="246"/>
        <v>0.77053892215568864</v>
      </c>
      <c r="FV157" s="64">
        <v>3295</v>
      </c>
      <c r="FW157" s="73"/>
      <c r="FX157" s="52">
        <v>7.33</v>
      </c>
      <c r="FY157" s="53">
        <v>1796</v>
      </c>
      <c r="FZ157" s="134"/>
      <c r="GA157" s="135">
        <v>2366</v>
      </c>
      <c r="GB157" s="53">
        <v>5606</v>
      </c>
      <c r="GC157" s="52">
        <v>32.6</v>
      </c>
      <c r="GD157" s="52">
        <v>44.9</v>
      </c>
      <c r="GE157" s="53">
        <v>4024</v>
      </c>
      <c r="GF157" s="141">
        <f t="shared" si="247"/>
        <v>0.28370887287687879</v>
      </c>
      <c r="GG157" s="142">
        <f t="shared" si="248"/>
        <v>1.5253414264036418</v>
      </c>
      <c r="GH157" s="142">
        <f t="shared" si="249"/>
        <v>3.9994774336477232</v>
      </c>
      <c r="GI157" s="118">
        <f t="shared" si="203"/>
        <v>0.6665795722746205</v>
      </c>
      <c r="GJ157" s="143">
        <f t="shared" si="250"/>
        <v>20101.373581513457</v>
      </c>
      <c r="GK157" s="144">
        <f t="shared" si="251"/>
        <v>0.70560121297171374</v>
      </c>
      <c r="GL157" s="145">
        <f t="shared" si="252"/>
        <v>17708.248717623159</v>
      </c>
      <c r="GM157" s="146">
        <f t="shared" si="253"/>
        <v>0.78491017964071852</v>
      </c>
      <c r="GN157" s="166">
        <v>2038</v>
      </c>
      <c r="GO157" s="97">
        <f t="shared" si="204"/>
        <v>2065.7903504316914</v>
      </c>
      <c r="GP157" s="53"/>
      <c r="GQ157" s="53"/>
      <c r="GR157" s="102">
        <f t="shared" si="205"/>
        <v>1</v>
      </c>
      <c r="GS157" s="53"/>
      <c r="GT157" s="102">
        <f t="shared" si="206"/>
        <v>1</v>
      </c>
      <c r="GU157" s="53"/>
      <c r="GV157" s="102"/>
      <c r="GW157" s="170"/>
      <c r="GX157" s="102"/>
      <c r="GY157" s="170"/>
      <c r="GZ157" s="102"/>
      <c r="HA157" s="102"/>
      <c r="HB157" s="102"/>
      <c r="HC157" s="102"/>
      <c r="HD157" s="102"/>
      <c r="HE157" s="177"/>
      <c r="HF157" s="178"/>
      <c r="HG157" s="102"/>
      <c r="HH157" s="177"/>
      <c r="HI157" s="64">
        <v>4364</v>
      </c>
      <c r="HJ157" s="53">
        <v>2320</v>
      </c>
      <c r="HK157" s="53">
        <v>4984</v>
      </c>
      <c r="HL157" s="77">
        <f t="shared" si="257"/>
        <v>0</v>
      </c>
      <c r="HM157" s="77">
        <f t="shared" si="254"/>
        <v>0</v>
      </c>
      <c r="HN157" s="52"/>
      <c r="HO157" s="183"/>
      <c r="HP157" s="53">
        <v>204</v>
      </c>
      <c r="HQ157" s="186"/>
      <c r="HR157" s="186"/>
      <c r="HS157" s="186"/>
      <c r="HT157" s="53">
        <v>4188</v>
      </c>
      <c r="HU157" s="153">
        <v>3758</v>
      </c>
      <c r="HV157" s="186"/>
      <c r="HW157" s="186"/>
      <c r="HX157" s="186"/>
      <c r="HY157" s="186"/>
      <c r="HZ157" s="189">
        <v>97</v>
      </c>
      <c r="IA157" s="128"/>
      <c r="IB157" s="190">
        <v>238</v>
      </c>
      <c r="IC157" s="191"/>
      <c r="ID157" s="191">
        <v>672</v>
      </c>
      <c r="IE157" s="192">
        <v>6.98</v>
      </c>
      <c r="IF157" s="192">
        <v>9.1199999999999992</v>
      </c>
      <c r="IG157" s="192">
        <v>0.91</v>
      </c>
      <c r="IH157" s="97">
        <f t="shared" si="255"/>
        <v>25827.574000000001</v>
      </c>
      <c r="II157" s="97">
        <f t="shared" si="258"/>
        <v>2038.0000000000002</v>
      </c>
      <c r="IJ157" s="202">
        <f t="shared" si="259"/>
        <v>1.5781582892764143</v>
      </c>
      <c r="IK157" s="202">
        <f t="shared" si="265"/>
        <v>1.2913787000000001</v>
      </c>
      <c r="IL157" s="202">
        <f t="shared" si="207"/>
        <v>0.42979942693409739</v>
      </c>
      <c r="IM157" s="203"/>
      <c r="IN157" s="204">
        <f t="shared" si="208"/>
        <v>0.88321884200196266</v>
      </c>
      <c r="IO157" s="186"/>
      <c r="IP157" s="186"/>
      <c r="IQ157" s="153">
        <v>1260</v>
      </c>
      <c r="IR157" s="153"/>
      <c r="IS157" s="128"/>
      <c r="IT157" s="128"/>
      <c r="IU157" s="128"/>
      <c r="IV157" s="128"/>
      <c r="IW157" s="189">
        <v>0.49</v>
      </c>
      <c r="IX157" s="189"/>
      <c r="IY157" s="48">
        <v>8.07</v>
      </c>
      <c r="IZ157" s="52">
        <v>122</v>
      </c>
      <c r="JA157" s="128">
        <v>5.74</v>
      </c>
      <c r="JB157" s="128">
        <v>8.5500000000000007</v>
      </c>
      <c r="JC157" s="128"/>
      <c r="JD157" s="97">
        <f t="shared" si="209"/>
        <v>3016.174</v>
      </c>
      <c r="JE157" s="210">
        <f t="shared" si="273"/>
        <v>0.8837686419947921</v>
      </c>
      <c r="JF157" s="210">
        <f t="shared" si="210"/>
        <v>0.26930124999999999</v>
      </c>
      <c r="JG157" s="210">
        <f t="shared" si="211"/>
        <v>9.2063492063492083E-2</v>
      </c>
      <c r="JH157" s="203"/>
      <c r="JI157" s="203">
        <f t="shared" si="212"/>
        <v>0.48739495798319332</v>
      </c>
      <c r="JJ157" s="212">
        <f t="shared" si="256"/>
        <v>2.469151880188833</v>
      </c>
      <c r="JK157" s="203">
        <f t="shared" si="213"/>
        <v>0.98538922155688624</v>
      </c>
      <c r="JL157" s="53">
        <v>11067</v>
      </c>
      <c r="JM157" s="213">
        <v>8.19</v>
      </c>
      <c r="JN157" s="214">
        <v>75</v>
      </c>
      <c r="JO157" s="213">
        <v>8.52</v>
      </c>
      <c r="JP157" s="213">
        <v>4.3499999999999996</v>
      </c>
      <c r="JQ157" s="213">
        <v>1.37</v>
      </c>
      <c r="JR157" s="214">
        <v>119</v>
      </c>
      <c r="JS157" s="213"/>
      <c r="JT157" s="222"/>
    </row>
    <row r="158" spans="1:280" s="25" customFormat="1" ht="15" customHeight="1">
      <c r="A158" s="50">
        <v>43575</v>
      </c>
      <c r="B158" s="51"/>
      <c r="C158" s="52"/>
      <c r="D158" s="53">
        <v>35029</v>
      </c>
      <c r="E158" s="48">
        <v>4.87</v>
      </c>
      <c r="F158" s="53">
        <v>213</v>
      </c>
      <c r="G158" s="52">
        <v>34.1</v>
      </c>
      <c r="H158" s="52">
        <v>15.7</v>
      </c>
      <c r="I158" s="61">
        <v>65.3</v>
      </c>
      <c r="J158" s="64"/>
      <c r="K158" s="53">
        <v>0</v>
      </c>
      <c r="L158" s="48">
        <v>4.95</v>
      </c>
      <c r="M158" s="53">
        <v>16856</v>
      </c>
      <c r="N158" s="53">
        <v>6637</v>
      </c>
      <c r="O158" s="65">
        <v>15.4</v>
      </c>
      <c r="P158" s="65">
        <v>11.2</v>
      </c>
      <c r="Q158" s="74">
        <v>92.8</v>
      </c>
      <c r="R158" s="70">
        <v>37.1</v>
      </c>
      <c r="S158" s="64">
        <v>2681</v>
      </c>
      <c r="T158" s="53">
        <v>5572</v>
      </c>
      <c r="U158" s="52">
        <v>2.58</v>
      </c>
      <c r="V158" s="52">
        <v>27</v>
      </c>
      <c r="W158" s="52">
        <v>11.4</v>
      </c>
      <c r="X158" s="52">
        <v>10.9</v>
      </c>
      <c r="Y158" s="53">
        <v>6032</v>
      </c>
      <c r="Z158" s="53">
        <v>17261</v>
      </c>
      <c r="AA158" s="52"/>
      <c r="AB158" s="52"/>
      <c r="AC158" s="77">
        <f t="shared" si="214"/>
        <v>8713</v>
      </c>
      <c r="AD158" s="52"/>
      <c r="AE158" s="52"/>
      <c r="AF158" s="52"/>
      <c r="AG158" s="52"/>
      <c r="AH158" s="61"/>
      <c r="AI158" s="79"/>
      <c r="AJ158" s="52"/>
      <c r="AK158" s="52"/>
      <c r="AL158" s="48">
        <v>8.5399999999999991</v>
      </c>
      <c r="AM158" s="53">
        <v>150743</v>
      </c>
      <c r="AN158" s="52">
        <v>1.1499999999999999</v>
      </c>
      <c r="AO158" s="52">
        <v>0.09</v>
      </c>
      <c r="AP158" s="53">
        <v>1896</v>
      </c>
      <c r="AQ158" s="83"/>
      <c r="AR158" s="86">
        <f t="shared" si="215"/>
        <v>9162</v>
      </c>
      <c r="AS158" s="53"/>
      <c r="AT158" s="87">
        <v>9162</v>
      </c>
      <c r="AU158" s="53">
        <f t="shared" si="272"/>
        <v>6492</v>
      </c>
      <c r="AV158" s="53">
        <v>840</v>
      </c>
      <c r="AW158" s="53">
        <v>840</v>
      </c>
      <c r="AX158" s="53">
        <v>840</v>
      </c>
      <c r="AY158" s="95">
        <v>150</v>
      </c>
      <c r="AZ158" s="96">
        <v>4.93</v>
      </c>
      <c r="BA158" s="53">
        <v>4478</v>
      </c>
      <c r="BB158" s="52">
        <v>62</v>
      </c>
      <c r="BC158" s="53">
        <v>9565</v>
      </c>
      <c r="BD158" s="97">
        <f t="shared" si="185"/>
        <v>6495.4395999999997</v>
      </c>
      <c r="BE158" s="102">
        <f t="shared" si="186"/>
        <v>0.67908411918452694</v>
      </c>
      <c r="BF158" s="53">
        <v>2529</v>
      </c>
      <c r="BG158" s="97">
        <f t="shared" si="187"/>
        <v>2698.4429999999998</v>
      </c>
      <c r="BH158" s="102">
        <f t="shared" si="188"/>
        <v>0.28211636173549398</v>
      </c>
      <c r="BI158" s="53">
        <v>409</v>
      </c>
      <c r="BJ158" s="97">
        <f t="shared" si="189"/>
        <v>804.50300000000004</v>
      </c>
      <c r="BK158" s="102">
        <f t="shared" si="190"/>
        <v>8.4109043387349716E-2</v>
      </c>
      <c r="BL158" s="103">
        <v>960</v>
      </c>
      <c r="BM158" s="97">
        <f t="shared" si="191"/>
        <v>1387.2</v>
      </c>
      <c r="BN158" s="102">
        <f t="shared" si="192"/>
        <v>0.14502875065342394</v>
      </c>
      <c r="BO158" s="53">
        <v>770</v>
      </c>
      <c r="BP158" s="97">
        <f t="shared" si="193"/>
        <v>1584.6599999999999</v>
      </c>
      <c r="BQ158" s="102">
        <f t="shared" si="194"/>
        <v>0.16567276529012021</v>
      </c>
      <c r="BR158" s="53">
        <v>12.4</v>
      </c>
      <c r="BS158" s="105">
        <f t="shared" si="195"/>
        <v>20.633600000000001</v>
      </c>
      <c r="BT158" s="102">
        <f t="shared" si="196"/>
        <v>1.2963930998431783E-3</v>
      </c>
      <c r="BU158" s="52">
        <v>12.1</v>
      </c>
      <c r="BV158" s="48">
        <v>11.1</v>
      </c>
      <c r="BW158" s="61">
        <v>49.3</v>
      </c>
      <c r="BX158" s="117">
        <f t="shared" si="216"/>
        <v>62095.98</v>
      </c>
      <c r="BY158" s="118">
        <f t="shared" si="217"/>
        <v>0.41397320000000004</v>
      </c>
      <c r="BZ158" s="120">
        <v>45.2</v>
      </c>
      <c r="CA158" s="51"/>
      <c r="CB158" s="52">
        <v>9.14</v>
      </c>
      <c r="CC158" s="129">
        <v>5807</v>
      </c>
      <c r="CD158" s="77">
        <f t="shared" si="218"/>
        <v>8428.7974683544307</v>
      </c>
      <c r="CE158" s="77">
        <f t="shared" si="197"/>
        <v>7900</v>
      </c>
      <c r="CF158" s="77">
        <f t="shared" si="219"/>
        <v>6492</v>
      </c>
      <c r="CG158" s="77">
        <f t="shared" si="220"/>
        <v>270.5</v>
      </c>
      <c r="CH158" s="77">
        <f t="shared" si="198"/>
        <v>1408</v>
      </c>
      <c r="CI158" s="130">
        <f t="shared" si="221"/>
        <v>58.666666666666664</v>
      </c>
      <c r="CJ158" s="64">
        <v>1349</v>
      </c>
      <c r="CK158" s="56"/>
      <c r="CL158" s="52">
        <v>7.1</v>
      </c>
      <c r="CM158" s="53">
        <v>2337</v>
      </c>
      <c r="CN158" s="134"/>
      <c r="CO158" s="135">
        <v>2392</v>
      </c>
      <c r="CP158" s="53">
        <v>614</v>
      </c>
      <c r="CQ158" s="52">
        <v>20.100000000000001</v>
      </c>
      <c r="CR158" s="52">
        <v>43.1</v>
      </c>
      <c r="CS158" s="53">
        <v>1923</v>
      </c>
      <c r="CT158" s="141">
        <f t="shared" si="266"/>
        <v>0.23400324420667101</v>
      </c>
      <c r="CU158" s="142">
        <f t="shared" si="222"/>
        <v>3.7257227575982208</v>
      </c>
      <c r="CV158" s="142">
        <f t="shared" si="223"/>
        <v>2.2623254645463842</v>
      </c>
      <c r="CW158" s="118">
        <f t="shared" si="224"/>
        <v>0.37705424409106403</v>
      </c>
      <c r="CX158" s="143">
        <f t="shared" si="267"/>
        <v>11370.447784810127</v>
      </c>
      <c r="CY158" s="144">
        <f t="shared" si="268"/>
        <v>0.72273624929603908</v>
      </c>
      <c r="CZ158" s="145">
        <f t="shared" si="269"/>
        <v>10603.47810379747</v>
      </c>
      <c r="DA158" s="146">
        <f t="shared" si="270"/>
        <v>0.75567171981181391</v>
      </c>
      <c r="DB158" s="64">
        <v>1348</v>
      </c>
      <c r="DC158" s="152"/>
      <c r="DD158" s="48">
        <v>7.06</v>
      </c>
      <c r="DE158" s="53">
        <v>2047</v>
      </c>
      <c r="DF158" s="153"/>
      <c r="DG158" s="53">
        <v>2366</v>
      </c>
      <c r="DH158" s="53">
        <v>638</v>
      </c>
      <c r="DI158" s="52">
        <v>20.100000000000001</v>
      </c>
      <c r="DJ158" s="52">
        <v>39.700000000000003</v>
      </c>
      <c r="DK158" s="53">
        <v>2358</v>
      </c>
      <c r="DL158" s="141">
        <f t="shared" si="225"/>
        <v>0.27410117116869914</v>
      </c>
      <c r="DM158" s="142">
        <f t="shared" si="226"/>
        <v>3.728486646884273</v>
      </c>
      <c r="DN158" s="142">
        <f t="shared" si="227"/>
        <v>2.2606484256549488</v>
      </c>
      <c r="DO158" s="118">
        <f t="shared" si="199"/>
        <v>0.37677473760915814</v>
      </c>
      <c r="DP158" s="143">
        <f t="shared" si="228"/>
        <v>11362.018987341773</v>
      </c>
      <c r="DQ158" s="144">
        <f t="shared" si="229"/>
        <v>0.75714210625117329</v>
      </c>
      <c r="DR158" s="145">
        <f t="shared" si="230"/>
        <v>10595.617853164558</v>
      </c>
      <c r="DS158" s="146">
        <f t="shared" si="231"/>
        <v>0.78599059069524313</v>
      </c>
      <c r="DT158" s="53">
        <v>1355</v>
      </c>
      <c r="DU158" s="74"/>
      <c r="DV158" s="157">
        <v>7.13</v>
      </c>
      <c r="DW158" s="153">
        <v>2226</v>
      </c>
      <c r="DX158" s="53"/>
      <c r="DY158" s="153">
        <v>2322</v>
      </c>
      <c r="DZ158" s="153">
        <v>560</v>
      </c>
      <c r="EA158" s="152">
        <v>20.399999999999999</v>
      </c>
      <c r="EB158" s="128">
        <v>44.1</v>
      </c>
      <c r="EC158" s="53">
        <v>3063</v>
      </c>
      <c r="ED158" s="141">
        <f t="shared" si="260"/>
        <v>0.36443501769948239</v>
      </c>
      <c r="EE158" s="142">
        <f t="shared" si="232"/>
        <v>3.7092250922509225</v>
      </c>
      <c r="EF158" s="142">
        <f t="shared" si="271"/>
        <v>2.2723876978949966</v>
      </c>
      <c r="EG158" s="118">
        <f t="shared" si="200"/>
        <v>0.37873128298249942</v>
      </c>
      <c r="EH158" s="143">
        <f t="shared" si="261"/>
        <v>11421.020569620254</v>
      </c>
      <c r="EI158" s="144">
        <f t="shared" si="262"/>
        <v>0.73590538764783187</v>
      </c>
      <c r="EJ158" s="145">
        <f t="shared" si="263"/>
        <v>10650.639607594938</v>
      </c>
      <c r="EK158" s="146">
        <f t="shared" si="264"/>
        <v>0.76727652901202303</v>
      </c>
      <c r="EL158" s="64">
        <v>1288</v>
      </c>
      <c r="EM158" s="56"/>
      <c r="EN158" s="52">
        <v>7.22</v>
      </c>
      <c r="EO158" s="53">
        <v>2168</v>
      </c>
      <c r="EP158" s="134"/>
      <c r="EQ158" s="135">
        <v>2369</v>
      </c>
      <c r="ER158" s="53">
        <v>596</v>
      </c>
      <c r="ES158" s="52">
        <v>19.600000000000001</v>
      </c>
      <c r="ET158" s="52">
        <v>38</v>
      </c>
      <c r="EU158" s="53">
        <v>2712</v>
      </c>
      <c r="EV158" s="141">
        <f t="shared" si="233"/>
        <v>0.3363133966167457</v>
      </c>
      <c r="EW158" s="142">
        <f t="shared" si="234"/>
        <v>3.902173913043478</v>
      </c>
      <c r="EX158" s="142">
        <f t="shared" si="235"/>
        <v>2.1600260921688235</v>
      </c>
      <c r="EY158" s="118">
        <f t="shared" si="201"/>
        <v>0.36000434869480391</v>
      </c>
      <c r="EZ158" s="143">
        <f t="shared" si="236"/>
        <v>10856.291139240508</v>
      </c>
      <c r="FA158" s="144">
        <f t="shared" si="237"/>
        <v>0.74278655903885871</v>
      </c>
      <c r="FB158" s="145">
        <f t="shared" si="238"/>
        <v>10124.002815189873</v>
      </c>
      <c r="FC158" s="146">
        <f t="shared" si="239"/>
        <v>0.77334030318870883</v>
      </c>
      <c r="FD158" s="64">
        <v>1280</v>
      </c>
      <c r="FE158" s="56"/>
      <c r="FF158" s="52">
        <v>7.06</v>
      </c>
      <c r="FG158" s="53">
        <v>1827</v>
      </c>
      <c r="FH158" s="134"/>
      <c r="FI158" s="135">
        <v>2435</v>
      </c>
      <c r="FJ158" s="53">
        <v>1212</v>
      </c>
      <c r="FK158" s="52">
        <v>20.6</v>
      </c>
      <c r="FL158" s="52">
        <v>43.4</v>
      </c>
      <c r="FM158" s="53">
        <v>1964</v>
      </c>
      <c r="FN158" s="141">
        <f t="shared" si="240"/>
        <v>0.23241776309482265</v>
      </c>
      <c r="FO158" s="142">
        <f t="shared" si="241"/>
        <v>3.9265625000000002</v>
      </c>
      <c r="FP158" s="142">
        <f t="shared" si="242"/>
        <v>2.1466097810373399</v>
      </c>
      <c r="FQ158" s="118">
        <f t="shared" si="202"/>
        <v>0.35776829683955663</v>
      </c>
      <c r="FR158" s="143">
        <f t="shared" si="243"/>
        <v>10788.860759493671</v>
      </c>
      <c r="FS158" s="144">
        <f t="shared" si="244"/>
        <v>0.78324310118265439</v>
      </c>
      <c r="FT158" s="145">
        <f t="shared" si="245"/>
        <v>10061.120810126584</v>
      </c>
      <c r="FU158" s="146">
        <f t="shared" si="246"/>
        <v>0.80899111343439623</v>
      </c>
      <c r="FV158" s="64">
        <v>1280</v>
      </c>
      <c r="FW158" s="73"/>
      <c r="FX158" s="52">
        <v>7.06</v>
      </c>
      <c r="FY158" s="53">
        <v>1754</v>
      </c>
      <c r="FZ158" s="134"/>
      <c r="GA158" s="135">
        <v>2454</v>
      </c>
      <c r="GB158" s="53">
        <v>532</v>
      </c>
      <c r="GC158" s="52">
        <v>21.6</v>
      </c>
      <c r="GD158" s="52">
        <v>44.2</v>
      </c>
      <c r="GE158" s="53">
        <v>2013</v>
      </c>
      <c r="GF158" s="141">
        <f t="shared" si="247"/>
        <v>0.23561108145318971</v>
      </c>
      <c r="GG158" s="142">
        <f t="shared" si="248"/>
        <v>3.9265625000000002</v>
      </c>
      <c r="GH158" s="142">
        <f t="shared" si="249"/>
        <v>2.1466097810373399</v>
      </c>
      <c r="GI158" s="118">
        <f t="shared" si="203"/>
        <v>0.35776829683955663</v>
      </c>
      <c r="GJ158" s="143">
        <f t="shared" si="250"/>
        <v>10788.860759493671</v>
      </c>
      <c r="GK158" s="144">
        <f t="shared" si="251"/>
        <v>0.79190388586446403</v>
      </c>
      <c r="GL158" s="145">
        <f t="shared" si="252"/>
        <v>10061.120810126584</v>
      </c>
      <c r="GM158" s="146">
        <f t="shared" si="253"/>
        <v>0.81662310507056979</v>
      </c>
      <c r="GN158" s="166">
        <v>3190</v>
      </c>
      <c r="GO158" s="97">
        <f t="shared" si="204"/>
        <v>2063.8307594936709</v>
      </c>
      <c r="GP158" s="53"/>
      <c r="GQ158" s="53"/>
      <c r="GR158" s="102">
        <f t="shared" si="205"/>
        <v>1</v>
      </c>
      <c r="GS158" s="53"/>
      <c r="GT158" s="102">
        <f t="shared" si="206"/>
        <v>1</v>
      </c>
      <c r="GU158" s="53"/>
      <c r="GV158" s="102"/>
      <c r="GW158" s="170"/>
      <c r="GX158" s="102"/>
      <c r="GY158" s="170"/>
      <c r="GZ158" s="102"/>
      <c r="HA158" s="102"/>
      <c r="HB158" s="102"/>
      <c r="HC158" s="102"/>
      <c r="HD158" s="102"/>
      <c r="HE158" s="177"/>
      <c r="HF158" s="178"/>
      <c r="HG158" s="102"/>
      <c r="HH158" s="177"/>
      <c r="HI158" s="64">
        <v>3560</v>
      </c>
      <c r="HJ158" s="53">
        <v>2038</v>
      </c>
      <c r="HK158" s="53">
        <v>6452</v>
      </c>
      <c r="HL158" s="77">
        <f t="shared" si="257"/>
        <v>2520</v>
      </c>
      <c r="HM158" s="77">
        <f t="shared" si="254"/>
        <v>24103.8</v>
      </c>
      <c r="HN158" s="52"/>
      <c r="HO158" s="183"/>
      <c r="HP158" s="53">
        <v>233</v>
      </c>
      <c r="HQ158" s="186"/>
      <c r="HR158" s="186"/>
      <c r="HS158" s="186"/>
      <c r="HT158" s="53">
        <v>3418</v>
      </c>
      <c r="HU158" s="153">
        <v>4028</v>
      </c>
      <c r="HV158" s="186"/>
      <c r="HW158" s="186"/>
      <c r="HX158" s="186"/>
      <c r="HY158" s="186"/>
      <c r="HZ158" s="189">
        <v>98</v>
      </c>
      <c r="IA158" s="128"/>
      <c r="IB158" s="190">
        <v>285</v>
      </c>
      <c r="IC158" s="191"/>
      <c r="ID158" s="191"/>
      <c r="IE158" s="192"/>
      <c r="IF158" s="192"/>
      <c r="IG158" s="192"/>
      <c r="IH158" s="97">
        <f t="shared" si="255"/>
        <v>22731.39</v>
      </c>
      <c r="II158" s="97">
        <f t="shared" si="258"/>
        <v>2481.051080550098</v>
      </c>
      <c r="IJ158" s="202">
        <f t="shared" si="259"/>
        <v>2.1829294913774286</v>
      </c>
      <c r="IK158" s="202">
        <f t="shared" si="265"/>
        <v>1.1365694999999998</v>
      </c>
      <c r="IL158" s="202">
        <f t="shared" si="207"/>
        <v>0.66102685111625858</v>
      </c>
      <c r="IM158" s="203"/>
      <c r="IN158" s="204">
        <f t="shared" si="208"/>
        <v>0.91065830721003138</v>
      </c>
      <c r="IO158" s="186"/>
      <c r="IP158" s="186"/>
      <c r="IQ158" s="153">
        <v>1077</v>
      </c>
      <c r="IR158" s="153"/>
      <c r="IS158" s="128"/>
      <c r="IT158" s="128"/>
      <c r="IU158" s="128"/>
      <c r="IV158" s="128"/>
      <c r="IW158" s="189">
        <v>0.82</v>
      </c>
      <c r="IX158" s="189"/>
      <c r="IY158" s="48"/>
      <c r="IZ158" s="52">
        <v>139</v>
      </c>
      <c r="JA158" s="128"/>
      <c r="JB158" s="128"/>
      <c r="JC158" s="128"/>
      <c r="JD158" s="97">
        <f t="shared" si="209"/>
        <v>2611.17</v>
      </c>
      <c r="JE158" s="210">
        <f t="shared" si="273"/>
        <v>1.7252002464571781</v>
      </c>
      <c r="JF158" s="210">
        <f t="shared" si="210"/>
        <v>0.16519821428571427</v>
      </c>
      <c r="JG158" s="210">
        <f t="shared" si="211"/>
        <v>0.1913149588866177</v>
      </c>
      <c r="JH158" s="203"/>
      <c r="JI158" s="203">
        <f t="shared" si="212"/>
        <v>0.512280701754386</v>
      </c>
      <c r="JJ158" s="212">
        <f t="shared" si="256"/>
        <v>2.469151880188833</v>
      </c>
      <c r="JK158" s="203">
        <f t="shared" si="213"/>
        <v>0.9854678515420805</v>
      </c>
      <c r="JL158" s="53">
        <v>9029</v>
      </c>
      <c r="JM158" s="213">
        <v>8.9</v>
      </c>
      <c r="JN158" s="214">
        <v>88</v>
      </c>
      <c r="JO158" s="213">
        <v>10.199999999999999</v>
      </c>
      <c r="JP158" s="213">
        <v>3.49</v>
      </c>
      <c r="JQ158" s="213">
        <v>1.39</v>
      </c>
      <c r="JR158" s="214">
        <v>117</v>
      </c>
      <c r="JS158" s="213">
        <v>1.0900000000000001</v>
      </c>
      <c r="JT158" s="222"/>
    </row>
    <row r="159" spans="1:280" s="25" customFormat="1" ht="15" customHeight="1">
      <c r="A159" s="50">
        <v>43576</v>
      </c>
      <c r="B159" s="57"/>
      <c r="C159" s="52"/>
      <c r="D159" s="58">
        <v>33401</v>
      </c>
      <c r="E159" s="59">
        <v>1.4</v>
      </c>
      <c r="F159" s="58">
        <v>1714</v>
      </c>
      <c r="G159" s="60">
        <v>65.2</v>
      </c>
      <c r="H159" s="60">
        <v>73.8</v>
      </c>
      <c r="I159" s="66">
        <v>64.7</v>
      </c>
      <c r="J159" s="67"/>
      <c r="K159" s="58">
        <v>332</v>
      </c>
      <c r="L159" s="59">
        <v>5.24</v>
      </c>
      <c r="M159" s="58">
        <v>12230</v>
      </c>
      <c r="N159" s="58">
        <v>5454</v>
      </c>
      <c r="O159" s="68">
        <v>12.8</v>
      </c>
      <c r="P159" s="68">
        <v>9.5399999999999991</v>
      </c>
      <c r="Q159" s="75">
        <v>118</v>
      </c>
      <c r="R159" s="76">
        <v>34.799999999999997</v>
      </c>
      <c r="S159" s="67">
        <v>2772</v>
      </c>
      <c r="T159" s="58">
        <v>6834</v>
      </c>
      <c r="U159" s="60">
        <v>2.74</v>
      </c>
      <c r="V159" s="60">
        <v>30.5</v>
      </c>
      <c r="W159" s="60">
        <v>13</v>
      </c>
      <c r="X159" s="60">
        <v>11.2</v>
      </c>
      <c r="Y159" s="58">
        <v>5569</v>
      </c>
      <c r="Z159" s="58" t="s">
        <v>132</v>
      </c>
      <c r="AA159" s="60"/>
      <c r="AB159" s="60"/>
      <c r="AC159" s="58">
        <f t="shared" si="214"/>
        <v>8341</v>
      </c>
      <c r="AD159" s="60"/>
      <c r="AE159" s="60"/>
      <c r="AF159" s="60"/>
      <c r="AG159" s="60"/>
      <c r="AH159" s="66"/>
      <c r="AI159" s="80"/>
      <c r="AJ159" s="60"/>
      <c r="AK159" s="60"/>
      <c r="AL159" s="59">
        <v>8.75</v>
      </c>
      <c r="AM159" s="58">
        <v>150762</v>
      </c>
      <c r="AN159" s="60"/>
      <c r="AO159" s="60"/>
      <c r="AP159" s="58">
        <v>2025</v>
      </c>
      <c r="AQ159" s="88"/>
      <c r="AR159" s="86">
        <f t="shared" si="215"/>
        <v>11710</v>
      </c>
      <c r="AS159" s="58"/>
      <c r="AT159" s="89">
        <v>11710</v>
      </c>
      <c r="AU159" s="58">
        <f t="shared" si="272"/>
        <v>11710</v>
      </c>
      <c r="AV159" s="58">
        <v>0</v>
      </c>
      <c r="AW159" s="58">
        <v>0</v>
      </c>
      <c r="AX159" s="58">
        <v>0</v>
      </c>
      <c r="AY159" s="98">
        <v>0</v>
      </c>
      <c r="AZ159" s="96">
        <v>4.93</v>
      </c>
      <c r="BA159" s="53">
        <v>4478</v>
      </c>
      <c r="BB159" s="52">
        <v>62</v>
      </c>
      <c r="BC159" s="58">
        <v>7840</v>
      </c>
      <c r="BD159" s="97" t="e">
        <f t="shared" si="185"/>
        <v>#VALUE!</v>
      </c>
      <c r="BE159" s="102" t="e">
        <f t="shared" si="186"/>
        <v>#VALUE!</v>
      </c>
      <c r="BF159" s="58">
        <v>1536</v>
      </c>
      <c r="BG159" s="97">
        <f t="shared" si="187"/>
        <v>1638.9119999999998</v>
      </c>
      <c r="BH159" s="102">
        <f t="shared" si="188"/>
        <v>0.20904489795918366</v>
      </c>
      <c r="BI159" s="58">
        <v>198</v>
      </c>
      <c r="BJ159" s="97">
        <f t="shared" si="189"/>
        <v>389.46600000000001</v>
      </c>
      <c r="BK159" s="102">
        <f t="shared" si="190"/>
        <v>4.9676785714285715E-2</v>
      </c>
      <c r="BL159" s="103">
        <v>345</v>
      </c>
      <c r="BM159" s="97">
        <f t="shared" si="191"/>
        <v>498.52500000000003</v>
      </c>
      <c r="BN159" s="102">
        <f t="shared" si="192"/>
        <v>6.3587372448979593E-2</v>
      </c>
      <c r="BO159" s="58">
        <v>772</v>
      </c>
      <c r="BP159" s="97">
        <f t="shared" si="193"/>
        <v>1588.7759999999998</v>
      </c>
      <c r="BQ159" s="102">
        <f t="shared" si="194"/>
        <v>0.20264999999999997</v>
      </c>
      <c r="BR159" s="58" t="s">
        <v>131</v>
      </c>
      <c r="BS159" s="105" t="e">
        <f t="shared" si="195"/>
        <v>#VALUE!</v>
      </c>
      <c r="BT159" s="102" t="e">
        <f t="shared" si="196"/>
        <v>#VALUE!</v>
      </c>
      <c r="BU159" s="60">
        <v>11.6</v>
      </c>
      <c r="BV159" s="59">
        <v>12.1</v>
      </c>
      <c r="BW159" s="66">
        <v>44.3</v>
      </c>
      <c r="BX159" s="117">
        <f t="shared" si="216"/>
        <v>91806.399999999994</v>
      </c>
      <c r="BY159" s="118">
        <f t="shared" si="217"/>
        <v>0.61204266666666662</v>
      </c>
      <c r="BZ159" s="121">
        <v>46.5</v>
      </c>
      <c r="CA159" s="57"/>
      <c r="CB159" s="60">
        <v>6.66</v>
      </c>
      <c r="CC159" s="129">
        <v>3572</v>
      </c>
      <c r="CD159" s="77">
        <f t="shared" si="218"/>
        <v>5933.5223932016534</v>
      </c>
      <c r="CE159" s="77">
        <f t="shared" si="197"/>
        <v>17416</v>
      </c>
      <c r="CF159" s="77">
        <f t="shared" si="219"/>
        <v>11710</v>
      </c>
      <c r="CG159" s="77">
        <f t="shared" si="220"/>
        <v>487.91666666666669</v>
      </c>
      <c r="CH159" s="77">
        <f t="shared" si="198"/>
        <v>5706</v>
      </c>
      <c r="CI159" s="130">
        <f t="shared" si="221"/>
        <v>237.75</v>
      </c>
      <c r="CJ159" s="67">
        <v>2909</v>
      </c>
      <c r="CK159" s="136"/>
      <c r="CL159" s="60">
        <v>7.17</v>
      </c>
      <c r="CM159" s="58">
        <v>2100</v>
      </c>
      <c r="CN159" s="137"/>
      <c r="CO159" s="138">
        <v>2491</v>
      </c>
      <c r="CP159" s="58">
        <v>4364</v>
      </c>
      <c r="CQ159" s="60">
        <v>19.600000000000001</v>
      </c>
      <c r="CR159" s="60">
        <v>55.7</v>
      </c>
      <c r="CS159" s="58">
        <v>2697</v>
      </c>
      <c r="CT159" s="141">
        <f t="shared" si="266"/>
        <v>0.241846173698955</v>
      </c>
      <c r="CU159" s="142">
        <f t="shared" si="222"/>
        <v>1.7277414919216225</v>
      </c>
      <c r="CV159" s="142">
        <f t="shared" si="223"/>
        <v>3.4342651495868703</v>
      </c>
      <c r="CW159" s="118">
        <f t="shared" si="224"/>
        <v>0.57237752493114502</v>
      </c>
      <c r="CX159" s="143">
        <f t="shared" si="267"/>
        <v>17260.61664182361</v>
      </c>
      <c r="CY159" s="144">
        <f t="shared" si="268"/>
        <v>0.64607869308691246</v>
      </c>
      <c r="CZ159" s="145">
        <f t="shared" si="269"/>
        <v>15334.452090032153</v>
      </c>
      <c r="DA159" s="146">
        <f t="shared" si="270"/>
        <v>0.73214285714285721</v>
      </c>
      <c r="DB159" s="67">
        <v>2908</v>
      </c>
      <c r="DC159" s="75"/>
      <c r="DD159" s="59">
        <v>7.25</v>
      </c>
      <c r="DE159" s="58">
        <v>2119</v>
      </c>
      <c r="DF159" s="58"/>
      <c r="DG159" s="58">
        <v>2450</v>
      </c>
      <c r="DH159" s="58">
        <v>5000</v>
      </c>
      <c r="DI159" s="60">
        <v>19.600000000000001</v>
      </c>
      <c r="DJ159" s="60">
        <v>60.7</v>
      </c>
      <c r="DK159" s="58">
        <v>3627</v>
      </c>
      <c r="DL159" s="141">
        <f t="shared" si="225"/>
        <v>0.32697382261695923</v>
      </c>
      <c r="DM159" s="142">
        <f t="shared" si="226"/>
        <v>1.7283356258596974</v>
      </c>
      <c r="DN159" s="142">
        <f t="shared" si="227"/>
        <v>3.4330845840490265</v>
      </c>
      <c r="DO159" s="118">
        <f t="shared" si="199"/>
        <v>0.57218076400817108</v>
      </c>
      <c r="DP159" s="143">
        <f t="shared" si="228"/>
        <v>17254.683119430407</v>
      </c>
      <c r="DQ159" s="144">
        <f t="shared" si="229"/>
        <v>0.64287654792912741</v>
      </c>
      <c r="DR159" s="145">
        <f t="shared" si="230"/>
        <v>15329.180707395497</v>
      </c>
      <c r="DS159" s="146">
        <f t="shared" si="231"/>
        <v>0.72971938775510203</v>
      </c>
      <c r="DT159" s="58">
        <v>2905</v>
      </c>
      <c r="DU159" s="75"/>
      <c r="DV159" s="59">
        <v>7.16</v>
      </c>
      <c r="DW159" s="58">
        <v>2125</v>
      </c>
      <c r="DX159" s="58"/>
      <c r="DY159" s="58">
        <v>2377</v>
      </c>
      <c r="DZ159" s="58">
        <v>4308</v>
      </c>
      <c r="EA159" s="75">
        <v>24.3</v>
      </c>
      <c r="EB159" s="60">
        <v>55.6</v>
      </c>
      <c r="EC159" s="58">
        <v>4568</v>
      </c>
      <c r="ED159" s="141">
        <f t="shared" si="260"/>
        <v>0.41287961873953843</v>
      </c>
      <c r="EE159" s="142">
        <f t="shared" si="232"/>
        <v>1.730120481927711</v>
      </c>
      <c r="EF159" s="142">
        <f t="shared" si="271"/>
        <v>3.4295428874354958</v>
      </c>
      <c r="EG159" s="118">
        <f t="shared" si="200"/>
        <v>0.57159048123924927</v>
      </c>
      <c r="EH159" s="143">
        <f t="shared" si="261"/>
        <v>17236.882552250801</v>
      </c>
      <c r="EI159" s="144">
        <f t="shared" si="262"/>
        <v>0.64186534419509</v>
      </c>
      <c r="EJ159" s="145">
        <f t="shared" si="263"/>
        <v>15313.36655948553</v>
      </c>
      <c r="EK159" s="146">
        <f t="shared" si="264"/>
        <v>0.72895408163265307</v>
      </c>
      <c r="EL159" s="67">
        <v>2899</v>
      </c>
      <c r="EM159" s="136"/>
      <c r="EN159" s="60">
        <v>7.02</v>
      </c>
      <c r="EO159" s="58">
        <v>1976</v>
      </c>
      <c r="EP159" s="137"/>
      <c r="EQ159" s="138">
        <v>2352</v>
      </c>
      <c r="ER159" s="58">
        <v>5194</v>
      </c>
      <c r="ES159" s="60">
        <v>23.5</v>
      </c>
      <c r="ET159" s="60">
        <v>60.9</v>
      </c>
      <c r="EU159" s="58">
        <v>4255</v>
      </c>
      <c r="EV159" s="141">
        <f t="shared" si="233"/>
        <v>0.37087534909694336</v>
      </c>
      <c r="EW159" s="142">
        <f t="shared" si="234"/>
        <v>1.7337012763021731</v>
      </c>
      <c r="EX159" s="142">
        <f t="shared" si="235"/>
        <v>3.4224594942084341</v>
      </c>
      <c r="EY159" s="118">
        <f t="shared" si="201"/>
        <v>0.57040991570140565</v>
      </c>
      <c r="EZ159" s="143">
        <f t="shared" si="236"/>
        <v>17201.281417891591</v>
      </c>
      <c r="FA159" s="144">
        <f t="shared" si="237"/>
        <v>0.66697690359035189</v>
      </c>
      <c r="FB159" s="145">
        <f t="shared" si="238"/>
        <v>15281.738263665595</v>
      </c>
      <c r="FC159" s="146">
        <f t="shared" si="239"/>
        <v>0.74795918367346936</v>
      </c>
      <c r="FD159" s="67">
        <v>2898</v>
      </c>
      <c r="FE159" s="136"/>
      <c r="FF159" s="60">
        <v>7.38</v>
      </c>
      <c r="FG159" s="58">
        <v>1963</v>
      </c>
      <c r="FH159" s="137"/>
      <c r="FI159" s="138">
        <v>2324</v>
      </c>
      <c r="FJ159" s="58">
        <v>5596</v>
      </c>
      <c r="FK159" s="60">
        <v>22.1</v>
      </c>
      <c r="FL159" s="60">
        <v>61.6</v>
      </c>
      <c r="FM159" s="58">
        <v>3862</v>
      </c>
      <c r="FN159" s="141">
        <f t="shared" si="240"/>
        <v>0.33563422397268866</v>
      </c>
      <c r="FO159" s="142">
        <f t="shared" si="241"/>
        <v>1.7342995169082125</v>
      </c>
      <c r="FP159" s="142">
        <f t="shared" si="242"/>
        <v>3.4212789286705911</v>
      </c>
      <c r="FQ159" s="118">
        <f t="shared" si="202"/>
        <v>0.57021315477843182</v>
      </c>
      <c r="FR159" s="143">
        <f t="shared" si="243"/>
        <v>17195.347895498391</v>
      </c>
      <c r="FS159" s="144">
        <f t="shared" si="244"/>
        <v>0.66916784501409965</v>
      </c>
      <c r="FT159" s="145">
        <f t="shared" si="245"/>
        <v>15276.466881028937</v>
      </c>
      <c r="FU159" s="146">
        <f t="shared" si="246"/>
        <v>0.74961734693877546</v>
      </c>
      <c r="FV159" s="67">
        <v>2897</v>
      </c>
      <c r="FW159" s="160"/>
      <c r="FX159" s="60">
        <v>7.3</v>
      </c>
      <c r="FY159" s="58">
        <v>1951</v>
      </c>
      <c r="FZ159" s="137"/>
      <c r="GA159" s="138">
        <v>2285</v>
      </c>
      <c r="GB159" s="58">
        <v>4848</v>
      </c>
      <c r="GC159" s="60">
        <v>21.6</v>
      </c>
      <c r="GD159" s="60">
        <v>60.4</v>
      </c>
      <c r="GE159" s="58">
        <v>3863</v>
      </c>
      <c r="GF159" s="141">
        <f t="shared" si="247"/>
        <v>0.33482508401397154</v>
      </c>
      <c r="GG159" s="142">
        <f t="shared" si="248"/>
        <v>1.734898170521229</v>
      </c>
      <c r="GH159" s="142">
        <f t="shared" si="249"/>
        <v>3.4200983631327482</v>
      </c>
      <c r="GI159" s="118">
        <f t="shared" si="203"/>
        <v>0.57001639385545799</v>
      </c>
      <c r="GJ159" s="143">
        <f t="shared" si="250"/>
        <v>17189.414373105192</v>
      </c>
      <c r="GK159" s="144">
        <f t="shared" si="251"/>
        <v>0.67119025248217445</v>
      </c>
      <c r="GL159" s="145">
        <f t="shared" si="252"/>
        <v>15271.195498392282</v>
      </c>
      <c r="GM159" s="146">
        <f t="shared" si="253"/>
        <v>0.7511479591836735</v>
      </c>
      <c r="GN159" s="167">
        <v>2021</v>
      </c>
      <c r="GO159" s="97">
        <f t="shared" si="204"/>
        <v>2039.1204639412035</v>
      </c>
      <c r="GP159" s="58"/>
      <c r="GQ159" s="58"/>
      <c r="GR159" s="102">
        <f t="shared" si="205"/>
        <v>1</v>
      </c>
      <c r="GS159" s="58"/>
      <c r="GT159" s="102">
        <f t="shared" si="206"/>
        <v>1</v>
      </c>
      <c r="GU159" s="58"/>
      <c r="GV159" s="102"/>
      <c r="GW159" s="170"/>
      <c r="GX159" s="102"/>
      <c r="GY159" s="170"/>
      <c r="GZ159" s="102"/>
      <c r="HA159" s="102"/>
      <c r="HB159" s="102"/>
      <c r="HC159" s="102"/>
      <c r="HD159" s="102"/>
      <c r="HE159" s="177"/>
      <c r="HF159" s="178"/>
      <c r="HG159" s="102"/>
      <c r="HH159" s="177"/>
      <c r="HI159" s="67">
        <v>3486</v>
      </c>
      <c r="HJ159" s="58">
        <v>2822</v>
      </c>
      <c r="HK159" s="58">
        <v>3234</v>
      </c>
      <c r="HL159" s="77">
        <f t="shared" si="257"/>
        <v>0</v>
      </c>
      <c r="HM159" s="77">
        <f t="shared" si="254"/>
        <v>0</v>
      </c>
      <c r="HN159" s="60"/>
      <c r="HO159" s="60"/>
      <c r="HP159" s="58">
        <v>700</v>
      </c>
      <c r="HQ159" s="136"/>
      <c r="HR159" s="136"/>
      <c r="HS159" s="136"/>
      <c r="HT159" s="58">
        <v>4348</v>
      </c>
      <c r="HU159" s="58">
        <v>4778</v>
      </c>
      <c r="HV159" s="136"/>
      <c r="HW159" s="136"/>
      <c r="HX159" s="136"/>
      <c r="HY159" s="136"/>
      <c r="HZ159" s="193">
        <v>98</v>
      </c>
      <c r="IA159" s="60"/>
      <c r="IB159" s="194">
        <v>274</v>
      </c>
      <c r="IC159" s="195"/>
      <c r="ID159" s="195">
        <v>681</v>
      </c>
      <c r="IE159" s="196">
        <v>5.9</v>
      </c>
      <c r="IF159" s="196">
        <v>9.57</v>
      </c>
      <c r="IG159" s="196">
        <v>1.27</v>
      </c>
      <c r="IH159" s="97">
        <f t="shared" si="255"/>
        <v>23665.91</v>
      </c>
      <c r="II159" s="97">
        <f t="shared" si="258"/>
        <v>2021</v>
      </c>
      <c r="IJ159" s="202">
        <f t="shared" si="259"/>
        <v>1.7079419299743808</v>
      </c>
      <c r="IK159" s="202">
        <f t="shared" si="265"/>
        <v>1.1832955000000003</v>
      </c>
      <c r="IL159" s="202">
        <f t="shared" si="207"/>
        <v>0.40179392824287025</v>
      </c>
      <c r="IM159" s="205"/>
      <c r="IN159" s="204">
        <f t="shared" si="208"/>
        <v>0.8644235526966848</v>
      </c>
      <c r="IO159" s="136"/>
      <c r="IP159" s="136"/>
      <c r="IQ159" s="58">
        <v>1454</v>
      </c>
      <c r="IR159" s="58"/>
      <c r="IS159" s="60"/>
      <c r="IT159" s="60"/>
      <c r="IU159" s="60"/>
      <c r="IV159" s="60"/>
      <c r="IW159" s="193">
        <v>0.23</v>
      </c>
      <c r="IX159" s="193"/>
      <c r="IY159" s="59">
        <v>8.18</v>
      </c>
      <c r="IZ159" s="60">
        <v>128</v>
      </c>
      <c r="JA159" s="60">
        <v>3.41</v>
      </c>
      <c r="JB159" s="60">
        <v>11.3</v>
      </c>
      <c r="JC159" s="60">
        <v>64.2</v>
      </c>
      <c r="JD159" s="97">
        <f t="shared" si="209"/>
        <v>3208.54</v>
      </c>
      <c r="JE159" s="211">
        <f t="shared" si="273"/>
        <v>0.95644748078565334</v>
      </c>
      <c r="JF159" s="210">
        <f t="shared" si="210"/>
        <v>0.2864767857142857</v>
      </c>
      <c r="JG159" s="211">
        <f t="shared" si="211"/>
        <v>0.10041265474552957</v>
      </c>
      <c r="JH159" s="205"/>
      <c r="JI159" s="205">
        <f t="shared" si="212"/>
        <v>0.53284671532846717</v>
      </c>
      <c r="JJ159" s="215">
        <f t="shared" si="256"/>
        <v>2.469151880188833</v>
      </c>
      <c r="JK159" s="205">
        <f t="shared" si="213"/>
        <v>0.98367346938775513</v>
      </c>
      <c r="JL159" s="58">
        <v>11078</v>
      </c>
      <c r="JM159" s="216">
        <v>8.18</v>
      </c>
      <c r="JN159" s="217">
        <v>65</v>
      </c>
      <c r="JO159" s="216">
        <v>11.5</v>
      </c>
      <c r="JP159" s="216">
        <v>3.41</v>
      </c>
      <c r="JQ159" s="216">
        <v>1.38</v>
      </c>
      <c r="JR159" s="217">
        <v>104</v>
      </c>
      <c r="JS159" s="216">
        <v>1.08</v>
      </c>
      <c r="JT159" s="223"/>
    </row>
    <row r="160" spans="1:280" s="25" customFormat="1" ht="15" customHeight="1">
      <c r="A160" s="50">
        <v>43577</v>
      </c>
      <c r="B160" s="51"/>
      <c r="C160" s="52"/>
      <c r="D160" s="53">
        <v>30373</v>
      </c>
      <c r="E160" s="48">
        <v>4.87</v>
      </c>
      <c r="F160" s="53">
        <v>147</v>
      </c>
      <c r="G160" s="52">
        <v>31.7</v>
      </c>
      <c r="H160" s="52">
        <v>17.2</v>
      </c>
      <c r="I160" s="61">
        <v>62.5</v>
      </c>
      <c r="J160" s="64"/>
      <c r="K160" s="53">
        <v>583</v>
      </c>
      <c r="L160" s="48">
        <v>5.32</v>
      </c>
      <c r="M160" s="53">
        <v>11861</v>
      </c>
      <c r="N160" s="53">
        <v>4778</v>
      </c>
      <c r="O160" s="65">
        <v>13.5</v>
      </c>
      <c r="P160" s="65">
        <v>8.8800000000000008</v>
      </c>
      <c r="Q160" s="74">
        <v>123</v>
      </c>
      <c r="R160" s="70">
        <v>35.799999999999997</v>
      </c>
      <c r="S160" s="64">
        <v>6285</v>
      </c>
      <c r="T160" s="53">
        <v>5518</v>
      </c>
      <c r="U160" s="52">
        <v>3.02</v>
      </c>
      <c r="V160" s="52">
        <v>123</v>
      </c>
      <c r="W160" s="52">
        <v>13.4</v>
      </c>
      <c r="X160" s="52">
        <v>11.5</v>
      </c>
      <c r="Y160" s="53">
        <v>6374</v>
      </c>
      <c r="Z160" s="53"/>
      <c r="AA160" s="52">
        <v>5.6</v>
      </c>
      <c r="AB160" s="52"/>
      <c r="AC160" s="77">
        <f t="shared" si="214"/>
        <v>12659</v>
      </c>
      <c r="AD160" s="52"/>
      <c r="AE160" s="52"/>
      <c r="AF160" s="52"/>
      <c r="AG160" s="52"/>
      <c r="AH160" s="61"/>
      <c r="AI160" s="79"/>
      <c r="AJ160" s="52"/>
      <c r="AK160" s="52"/>
      <c r="AL160" s="48" t="s">
        <v>127</v>
      </c>
      <c r="AM160" s="53" t="s">
        <v>127</v>
      </c>
      <c r="AN160" s="52" t="s">
        <v>127</v>
      </c>
      <c r="AO160" s="52" t="s">
        <v>127</v>
      </c>
      <c r="AP160" s="53" t="s">
        <v>127</v>
      </c>
      <c r="AQ160" s="83"/>
      <c r="AR160" s="86">
        <f t="shared" si="215"/>
        <v>13202</v>
      </c>
      <c r="AS160" s="53"/>
      <c r="AT160" s="87">
        <v>13202</v>
      </c>
      <c r="AU160" s="53">
        <f t="shared" si="272"/>
        <v>13202</v>
      </c>
      <c r="AV160" s="53">
        <v>0</v>
      </c>
      <c r="AW160" s="53">
        <v>0</v>
      </c>
      <c r="AX160" s="53">
        <v>0</v>
      </c>
      <c r="AY160" s="95">
        <v>0</v>
      </c>
      <c r="AZ160" s="96">
        <v>4.93</v>
      </c>
      <c r="BA160" s="53">
        <v>4478</v>
      </c>
      <c r="BB160" s="52">
        <v>62</v>
      </c>
      <c r="BC160" s="53">
        <v>8181</v>
      </c>
      <c r="BD160" s="97">
        <f t="shared" si="185"/>
        <v>5619.2825999999995</v>
      </c>
      <c r="BE160" s="102">
        <f t="shared" si="186"/>
        <v>0.68686989365603224</v>
      </c>
      <c r="BF160" s="53">
        <v>2000</v>
      </c>
      <c r="BG160" s="97">
        <f t="shared" si="187"/>
        <v>2134</v>
      </c>
      <c r="BH160" s="102">
        <f t="shared" si="188"/>
        <v>0.2608483070529275</v>
      </c>
      <c r="BI160" s="53">
        <v>394</v>
      </c>
      <c r="BJ160" s="97">
        <f t="shared" si="189"/>
        <v>774.99800000000005</v>
      </c>
      <c r="BK160" s="102">
        <f t="shared" si="190"/>
        <v>9.4731450922870067E-2</v>
      </c>
      <c r="BL160" s="103">
        <v>817</v>
      </c>
      <c r="BM160" s="97">
        <f t="shared" si="191"/>
        <v>1180.5650000000001</v>
      </c>
      <c r="BN160" s="102">
        <f t="shared" si="192"/>
        <v>0.14430570834861264</v>
      </c>
      <c r="BO160" s="53">
        <v>707</v>
      </c>
      <c r="BP160" s="97">
        <f t="shared" si="193"/>
        <v>1455.0059999999999</v>
      </c>
      <c r="BQ160" s="102">
        <f t="shared" si="194"/>
        <v>0.17785185185185184</v>
      </c>
      <c r="BR160" s="53">
        <v>44.9</v>
      </c>
      <c r="BS160" s="105">
        <f t="shared" si="195"/>
        <v>74.7136</v>
      </c>
      <c r="BT160" s="102">
        <f t="shared" si="196"/>
        <v>5.4883266104388219E-3</v>
      </c>
      <c r="BU160" s="52">
        <v>13.4</v>
      </c>
      <c r="BV160" s="48">
        <v>13.1</v>
      </c>
      <c r="BW160" s="61">
        <v>56.4</v>
      </c>
      <c r="BX160" s="117">
        <f t="shared" si="216"/>
        <v>108005.56200000001</v>
      </c>
      <c r="BY160" s="118">
        <f t="shared" si="217"/>
        <v>0.72003708</v>
      </c>
      <c r="BZ160" s="120">
        <v>43.4</v>
      </c>
      <c r="CA160" s="51"/>
      <c r="CB160" s="52">
        <v>6.81</v>
      </c>
      <c r="CC160" s="129">
        <v>5745</v>
      </c>
      <c r="CD160" s="77">
        <f t="shared" si="218"/>
        <v>5604.0963871724325</v>
      </c>
      <c r="CE160" s="77">
        <f t="shared" si="197"/>
        <v>22171</v>
      </c>
      <c r="CF160" s="77">
        <f t="shared" si="219"/>
        <v>13202</v>
      </c>
      <c r="CG160" s="77">
        <f t="shared" si="220"/>
        <v>550.08333333333337</v>
      </c>
      <c r="CH160" s="77">
        <f t="shared" si="198"/>
        <v>8969</v>
      </c>
      <c r="CI160" s="130">
        <f t="shared" si="221"/>
        <v>373.70833333333331</v>
      </c>
      <c r="CJ160" s="64">
        <v>3698</v>
      </c>
      <c r="CK160" s="56"/>
      <c r="CL160" s="52">
        <v>6.93</v>
      </c>
      <c r="CM160" s="53">
        <v>2345</v>
      </c>
      <c r="CN160" s="134"/>
      <c r="CO160" s="135">
        <v>2373</v>
      </c>
      <c r="CP160" s="53">
        <v>4596</v>
      </c>
      <c r="CQ160" s="52">
        <v>25.3</v>
      </c>
      <c r="CR160" s="52">
        <v>38.799999999999997</v>
      </c>
      <c r="CS160" s="53">
        <v>3251</v>
      </c>
      <c r="CT160" s="141">
        <f t="shared" si="266"/>
        <v>0.26974466118593249</v>
      </c>
      <c r="CU160" s="142">
        <f t="shared" si="222"/>
        <v>1.3591130340724715</v>
      </c>
      <c r="CV160" s="142">
        <f t="shared" si="223"/>
        <v>4.1233482769127843</v>
      </c>
      <c r="CW160" s="118">
        <f t="shared" si="224"/>
        <v>0.68722471281879738</v>
      </c>
      <c r="CX160" s="143">
        <f t="shared" si="267"/>
        <v>20723.948439763655</v>
      </c>
      <c r="CY160" s="144">
        <f t="shared" si="268"/>
        <v>0.58155609076110515</v>
      </c>
      <c r="CZ160" s="145">
        <f t="shared" si="269"/>
        <v>18014.729523972757</v>
      </c>
      <c r="DA160" s="146">
        <f t="shared" si="270"/>
        <v>0.71336022491137996</v>
      </c>
      <c r="DB160" s="64">
        <v>3698</v>
      </c>
      <c r="DC160" s="152"/>
      <c r="DD160" s="48">
        <v>6.81</v>
      </c>
      <c r="DE160" s="53">
        <v>2227</v>
      </c>
      <c r="DF160" s="153"/>
      <c r="DG160" s="53">
        <v>2217</v>
      </c>
      <c r="DH160" s="53">
        <v>4066</v>
      </c>
      <c r="DI160" s="52">
        <v>25.4</v>
      </c>
      <c r="DJ160" s="52">
        <v>40.299999999999997</v>
      </c>
      <c r="DK160" s="53">
        <v>3673</v>
      </c>
      <c r="DL160" s="141">
        <f t="shared" si="225"/>
        <v>0.29411052427752188</v>
      </c>
      <c r="DM160" s="142">
        <f t="shared" si="226"/>
        <v>1.3591130340724715</v>
      </c>
      <c r="DN160" s="142">
        <f t="shared" si="227"/>
        <v>4.1233482769127843</v>
      </c>
      <c r="DO160" s="118">
        <f t="shared" si="199"/>
        <v>0.68722471281879738</v>
      </c>
      <c r="DP160" s="143">
        <f t="shared" si="228"/>
        <v>20723.948439763655</v>
      </c>
      <c r="DQ160" s="144">
        <f t="shared" si="229"/>
        <v>0.6026121168976466</v>
      </c>
      <c r="DR160" s="145">
        <f t="shared" si="230"/>
        <v>18014.729523972757</v>
      </c>
      <c r="DS160" s="146">
        <f t="shared" si="231"/>
        <v>0.72778388950006112</v>
      </c>
      <c r="DT160" s="53">
        <v>3698</v>
      </c>
      <c r="DU160" s="74"/>
      <c r="DV160" s="157">
        <v>6.92</v>
      </c>
      <c r="DW160" s="153">
        <v>2120</v>
      </c>
      <c r="DX160" s="53"/>
      <c r="DY160" s="153">
        <v>2220</v>
      </c>
      <c r="DZ160" s="153">
        <v>4302</v>
      </c>
      <c r="EA160" s="152">
        <v>24.8</v>
      </c>
      <c r="EB160" s="128">
        <v>42.1</v>
      </c>
      <c r="EC160" s="53">
        <v>4408</v>
      </c>
      <c r="ED160" s="141">
        <f t="shared" si="260"/>
        <v>0.34212476948845832</v>
      </c>
      <c r="EE160" s="142">
        <f t="shared" si="232"/>
        <v>1.3591130340724715</v>
      </c>
      <c r="EF160" s="142">
        <f t="shared" si="271"/>
        <v>4.1233482769127843</v>
      </c>
      <c r="EG160" s="118">
        <f t="shared" si="200"/>
        <v>0.68722471281879738</v>
      </c>
      <c r="EH160" s="143">
        <f t="shared" si="261"/>
        <v>20723.948439763655</v>
      </c>
      <c r="EI160" s="144">
        <f t="shared" si="262"/>
        <v>0.62170529314010359</v>
      </c>
      <c r="EJ160" s="145">
        <f t="shared" si="263"/>
        <v>18014.729523972757</v>
      </c>
      <c r="EK160" s="146">
        <f t="shared" si="264"/>
        <v>0.74086297518640754</v>
      </c>
      <c r="EL160" s="64">
        <v>3697</v>
      </c>
      <c r="EM160" s="56"/>
      <c r="EN160" s="52">
        <v>7</v>
      </c>
      <c r="EO160" s="53">
        <v>2202</v>
      </c>
      <c r="EP160" s="134"/>
      <c r="EQ160" s="135">
        <v>2213</v>
      </c>
      <c r="ER160" s="53">
        <v>4168</v>
      </c>
      <c r="ES160" s="52">
        <v>24.2</v>
      </c>
      <c r="ET160" s="52">
        <v>43.6</v>
      </c>
      <c r="EU160" s="53">
        <v>3973</v>
      </c>
      <c r="EV160" s="141">
        <f t="shared" si="233"/>
        <v>0.31588027012686443</v>
      </c>
      <c r="EW160" s="142">
        <f t="shared" si="234"/>
        <v>1.3594806599945901</v>
      </c>
      <c r="EX160" s="142">
        <f t="shared" si="235"/>
        <v>4.1222332557454209</v>
      </c>
      <c r="EY160" s="118">
        <f t="shared" si="201"/>
        <v>0.68703887595757018</v>
      </c>
      <c r="EZ160" s="143">
        <f t="shared" si="236"/>
        <v>20718.344343376484</v>
      </c>
      <c r="FA160" s="144">
        <f t="shared" si="237"/>
        <v>0.60707313938420193</v>
      </c>
      <c r="FB160" s="145">
        <f t="shared" si="238"/>
        <v>18009.858044923552</v>
      </c>
      <c r="FC160" s="146">
        <f t="shared" si="239"/>
        <v>0.73083975064173079</v>
      </c>
      <c r="FD160" s="64">
        <v>3690</v>
      </c>
      <c r="FE160" s="56"/>
      <c r="FF160" s="52">
        <v>6.96</v>
      </c>
      <c r="FG160" s="53">
        <v>1930</v>
      </c>
      <c r="FH160" s="134"/>
      <c r="FI160" s="135">
        <v>2250</v>
      </c>
      <c r="FJ160" s="53">
        <v>5314</v>
      </c>
      <c r="FK160" s="52">
        <v>27.4</v>
      </c>
      <c r="FL160" s="52">
        <v>37.5</v>
      </c>
      <c r="FM160" s="53">
        <v>4307</v>
      </c>
      <c r="FN160" s="141">
        <f t="shared" si="240"/>
        <v>0.31768591487198278</v>
      </c>
      <c r="FO160" s="142">
        <f t="shared" si="241"/>
        <v>1.3620596205962059</v>
      </c>
      <c r="FP160" s="142">
        <f t="shared" si="242"/>
        <v>4.1144281075738709</v>
      </c>
      <c r="FQ160" s="118">
        <f t="shared" si="202"/>
        <v>0.68573801792897848</v>
      </c>
      <c r="FR160" s="143">
        <f t="shared" si="243"/>
        <v>20679.115668666276</v>
      </c>
      <c r="FS160" s="144">
        <f t="shared" si="244"/>
        <v>0.6556090640379244</v>
      </c>
      <c r="FT160" s="145">
        <f t="shared" si="245"/>
        <v>17975.757691579092</v>
      </c>
      <c r="FU160" s="146">
        <f t="shared" si="246"/>
        <v>0.76408751986309742</v>
      </c>
      <c r="FV160" s="64">
        <v>3690</v>
      </c>
      <c r="FW160" s="73"/>
      <c r="FX160" s="52">
        <v>6.83</v>
      </c>
      <c r="FY160" s="53">
        <v>1861</v>
      </c>
      <c r="FZ160" s="134"/>
      <c r="GA160" s="135">
        <v>2268</v>
      </c>
      <c r="GB160" s="53">
        <v>5060</v>
      </c>
      <c r="GC160" s="52">
        <v>26.5</v>
      </c>
      <c r="GD160" s="52">
        <v>41.7</v>
      </c>
      <c r="GE160" s="53">
        <v>4108</v>
      </c>
      <c r="GF160" s="141">
        <f t="shared" si="247"/>
        <v>0.29742197839375134</v>
      </c>
      <c r="GG160" s="142">
        <f t="shared" si="248"/>
        <v>1.3620596205962059</v>
      </c>
      <c r="GH160" s="142">
        <f t="shared" si="249"/>
        <v>4.1144281075738709</v>
      </c>
      <c r="GI160" s="118">
        <f t="shared" si="203"/>
        <v>0.68573801792897848</v>
      </c>
      <c r="GJ160" s="143">
        <f t="shared" si="250"/>
        <v>20679.115668666276</v>
      </c>
      <c r="GK160" s="144">
        <f t="shared" si="251"/>
        <v>0.66792148610081736</v>
      </c>
      <c r="GL160" s="145">
        <f t="shared" si="252"/>
        <v>17975.757691579092</v>
      </c>
      <c r="GM160" s="146">
        <f t="shared" si="253"/>
        <v>0.77252169661410586</v>
      </c>
      <c r="GN160" s="166">
        <v>1811</v>
      </c>
      <c r="GO160" s="97">
        <f t="shared" si="204"/>
        <v>2114.320508772721</v>
      </c>
      <c r="GP160" s="53"/>
      <c r="GQ160" s="53"/>
      <c r="GR160" s="102">
        <f t="shared" si="205"/>
        <v>1</v>
      </c>
      <c r="GS160" s="53"/>
      <c r="GT160" s="102">
        <f t="shared" si="206"/>
        <v>1</v>
      </c>
      <c r="GU160" s="53"/>
      <c r="GV160" s="102"/>
      <c r="GW160" s="170"/>
      <c r="GX160" s="102"/>
      <c r="GY160" s="170"/>
      <c r="GZ160" s="102"/>
      <c r="HA160" s="102"/>
      <c r="HB160" s="102"/>
      <c r="HC160" s="102"/>
      <c r="HD160" s="102"/>
      <c r="HE160" s="177"/>
      <c r="HF160" s="178"/>
      <c r="HG160" s="102"/>
      <c r="HH160" s="177"/>
      <c r="HI160" s="64">
        <v>2720</v>
      </c>
      <c r="HJ160" s="53">
        <v>2644</v>
      </c>
      <c r="HK160" s="53">
        <v>2694</v>
      </c>
      <c r="HL160" s="77">
        <f t="shared" si="257"/>
        <v>0</v>
      </c>
      <c r="HM160" s="77">
        <f t="shared" si="254"/>
        <v>0</v>
      </c>
      <c r="HN160" s="52"/>
      <c r="HO160" s="183"/>
      <c r="HP160" s="53">
        <v>901</v>
      </c>
      <c r="HQ160" s="186"/>
      <c r="HR160" s="186"/>
      <c r="HS160" s="186"/>
      <c r="HT160" s="53">
        <v>5002</v>
      </c>
      <c r="HU160" s="153">
        <v>4786</v>
      </c>
      <c r="HV160" s="186"/>
      <c r="HW160" s="186"/>
      <c r="HX160" s="186"/>
      <c r="HY160" s="186"/>
      <c r="HZ160" s="189"/>
      <c r="IA160" s="128">
        <v>98</v>
      </c>
      <c r="IB160" s="190">
        <v>189</v>
      </c>
      <c r="IC160" s="191"/>
      <c r="ID160" s="191"/>
      <c r="IE160" s="192"/>
      <c r="IF160" s="192"/>
      <c r="IG160" s="192"/>
      <c r="IH160" s="97">
        <f t="shared" si="255"/>
        <v>23908.822</v>
      </c>
      <c r="II160" s="97">
        <f t="shared" si="258"/>
        <v>1811</v>
      </c>
      <c r="IJ160" s="202">
        <f t="shared" si="259"/>
        <v>1.5149219815179518</v>
      </c>
      <c r="IK160" s="202">
        <f t="shared" si="265"/>
        <v>1.1954411</v>
      </c>
      <c r="IL160" s="202">
        <f t="shared" si="207"/>
        <v>0.32427029188324674</v>
      </c>
      <c r="IM160" s="203"/>
      <c r="IN160" s="204">
        <f t="shared" si="208"/>
        <v>0.89563776918829374</v>
      </c>
      <c r="IO160" s="186"/>
      <c r="IP160" s="186"/>
      <c r="IQ160" s="153">
        <v>1306</v>
      </c>
      <c r="IR160" s="153"/>
      <c r="IS160" s="128"/>
      <c r="IT160" s="128"/>
      <c r="IU160" s="128"/>
      <c r="IV160" s="128"/>
      <c r="IW160" s="189"/>
      <c r="IX160" s="189">
        <v>0.23</v>
      </c>
      <c r="IY160" s="48"/>
      <c r="IZ160" s="52">
        <v>158</v>
      </c>
      <c r="JA160" s="128"/>
      <c r="JB160" s="128"/>
      <c r="JC160" s="128"/>
      <c r="JD160" s="97">
        <f t="shared" si="209"/>
        <v>2495.1779999999999</v>
      </c>
      <c r="JE160" s="210">
        <f t="shared" si="273"/>
        <v>0.84835630965005304</v>
      </c>
      <c r="JF160" s="210">
        <f t="shared" si="210"/>
        <v>0.22278375</v>
      </c>
      <c r="JG160" s="210">
        <f t="shared" si="211"/>
        <v>2.3736600306278718E-2</v>
      </c>
      <c r="JH160" s="203"/>
      <c r="JI160" s="203">
        <f t="shared" si="212"/>
        <v>0.16402116402116407</v>
      </c>
      <c r="JJ160" s="212">
        <f t="shared" si="256"/>
        <v>2.469151880188833</v>
      </c>
      <c r="JK160" s="203">
        <f t="shared" si="213"/>
        <v>0.9806869575846473</v>
      </c>
      <c r="JL160" s="53">
        <v>14528</v>
      </c>
      <c r="JM160" s="213">
        <v>7.53</v>
      </c>
      <c r="JN160" s="214">
        <v>122</v>
      </c>
      <c r="JO160" s="213">
        <v>10.8</v>
      </c>
      <c r="JP160" s="213">
        <v>3.96</v>
      </c>
      <c r="JQ160" s="213">
        <v>1.46</v>
      </c>
      <c r="JR160" s="214">
        <v>117</v>
      </c>
      <c r="JS160" s="213">
        <v>1.08</v>
      </c>
      <c r="JT160" s="222"/>
    </row>
    <row r="161" spans="1:280" s="25" customFormat="1" ht="15" customHeight="1">
      <c r="A161" s="50">
        <v>43578</v>
      </c>
      <c r="B161" s="51"/>
      <c r="C161" s="52"/>
      <c r="D161" s="53">
        <v>29975</v>
      </c>
      <c r="E161" s="48">
        <v>5.01</v>
      </c>
      <c r="F161" s="53">
        <v>95.1</v>
      </c>
      <c r="G161" s="52">
        <v>55.8</v>
      </c>
      <c r="H161" s="52">
        <v>32.4</v>
      </c>
      <c r="I161" s="61">
        <v>59</v>
      </c>
      <c r="J161" s="64"/>
      <c r="K161" s="53">
        <v>1131</v>
      </c>
      <c r="L161" s="48">
        <v>5.81</v>
      </c>
      <c r="M161" s="53">
        <v>12125</v>
      </c>
      <c r="N161" s="53">
        <v>5607</v>
      </c>
      <c r="O161" s="65">
        <v>13.7</v>
      </c>
      <c r="P161" s="65">
        <v>8.82</v>
      </c>
      <c r="Q161" s="74">
        <v>106</v>
      </c>
      <c r="R161" s="70">
        <v>29.3</v>
      </c>
      <c r="S161" s="64">
        <v>6638</v>
      </c>
      <c r="T161" s="53">
        <v>7418</v>
      </c>
      <c r="U161" s="52">
        <v>3.77</v>
      </c>
      <c r="V161" s="52">
        <v>30.8</v>
      </c>
      <c r="W161" s="52">
        <v>15.1</v>
      </c>
      <c r="X161" s="52">
        <v>12.6</v>
      </c>
      <c r="Y161" s="53">
        <v>6061</v>
      </c>
      <c r="Z161" s="53"/>
      <c r="AA161" s="52"/>
      <c r="AB161" s="52"/>
      <c r="AC161" s="77">
        <f t="shared" si="214"/>
        <v>12699</v>
      </c>
      <c r="AD161" s="52"/>
      <c r="AE161" s="52"/>
      <c r="AF161" s="52"/>
      <c r="AG161" s="52"/>
      <c r="AH161" s="61"/>
      <c r="AI161" s="79"/>
      <c r="AJ161" s="52"/>
      <c r="AK161" s="52"/>
      <c r="AL161" s="48">
        <v>8.66</v>
      </c>
      <c r="AM161" s="53">
        <v>149551</v>
      </c>
      <c r="AN161" s="52">
        <v>0.95</v>
      </c>
      <c r="AO161" s="52">
        <v>0.08</v>
      </c>
      <c r="AP161" s="53">
        <v>1911</v>
      </c>
      <c r="AQ161" s="83"/>
      <c r="AR161" s="86">
        <f t="shared" si="215"/>
        <v>13637</v>
      </c>
      <c r="AS161" s="53"/>
      <c r="AT161" s="87">
        <v>13637</v>
      </c>
      <c r="AU161" s="53">
        <f t="shared" si="272"/>
        <v>13637</v>
      </c>
      <c r="AV161" s="53">
        <v>0</v>
      </c>
      <c r="AW161" s="53">
        <v>0</v>
      </c>
      <c r="AX161" s="53">
        <v>0</v>
      </c>
      <c r="AY161" s="95">
        <v>0</v>
      </c>
      <c r="AZ161" s="96">
        <v>4.93</v>
      </c>
      <c r="BA161" s="53">
        <v>4478</v>
      </c>
      <c r="BB161" s="52">
        <v>62</v>
      </c>
      <c r="BC161" s="53">
        <v>8830</v>
      </c>
      <c r="BD161" s="97">
        <f t="shared" si="185"/>
        <v>6043.1755999999996</v>
      </c>
      <c r="BE161" s="102">
        <f t="shared" si="186"/>
        <v>0.68439134767836918</v>
      </c>
      <c r="BF161" s="53">
        <v>2369</v>
      </c>
      <c r="BG161" s="97">
        <f t="shared" si="187"/>
        <v>2527.723</v>
      </c>
      <c r="BH161" s="102">
        <f t="shared" si="188"/>
        <v>0.28626534541336351</v>
      </c>
      <c r="BI161" s="53">
        <v>293</v>
      </c>
      <c r="BJ161" s="97">
        <f t="shared" si="189"/>
        <v>576.33100000000002</v>
      </c>
      <c r="BK161" s="102">
        <f t="shared" si="190"/>
        <v>6.5269648924122306E-2</v>
      </c>
      <c r="BL161" s="103">
        <v>1066</v>
      </c>
      <c r="BM161" s="97">
        <f t="shared" si="191"/>
        <v>1540.3700000000001</v>
      </c>
      <c r="BN161" s="102">
        <f t="shared" si="192"/>
        <v>0.17444733861834655</v>
      </c>
      <c r="BO161" s="53">
        <v>647</v>
      </c>
      <c r="BP161" s="97">
        <f t="shared" si="193"/>
        <v>1331.5259999999998</v>
      </c>
      <c r="BQ161" s="102">
        <f t="shared" si="194"/>
        <v>0.15079569648924121</v>
      </c>
      <c r="BR161" s="53">
        <v>40.4</v>
      </c>
      <c r="BS161" s="105">
        <f t="shared" si="195"/>
        <v>67.2256</v>
      </c>
      <c r="BT161" s="102">
        <f t="shared" si="196"/>
        <v>4.5753114382785951E-3</v>
      </c>
      <c r="BU161" s="52">
        <v>12.8</v>
      </c>
      <c r="BV161" s="48">
        <v>12.4</v>
      </c>
      <c r="BW161" s="61">
        <v>62.4</v>
      </c>
      <c r="BX161" s="117">
        <f t="shared" si="216"/>
        <v>120414.71</v>
      </c>
      <c r="BY161" s="118">
        <f t="shared" si="217"/>
        <v>0.80276473333333342</v>
      </c>
      <c r="BZ161" s="120">
        <v>47.9</v>
      </c>
      <c r="CA161" s="51"/>
      <c r="CB161" s="52">
        <v>7.62</v>
      </c>
      <c r="CC161" s="129">
        <v>6143</v>
      </c>
      <c r="CD161" s="77">
        <f t="shared" si="218"/>
        <v>6192.9003622397768</v>
      </c>
      <c r="CE161" s="77">
        <f t="shared" si="197"/>
        <v>22913</v>
      </c>
      <c r="CF161" s="77">
        <f t="shared" si="219"/>
        <v>13637</v>
      </c>
      <c r="CG161" s="77">
        <f t="shared" si="220"/>
        <v>568.20833333333337</v>
      </c>
      <c r="CH161" s="77">
        <f t="shared" si="198"/>
        <v>9276</v>
      </c>
      <c r="CI161" s="130">
        <f t="shared" si="221"/>
        <v>386.5</v>
      </c>
      <c r="CJ161" s="64">
        <v>3812</v>
      </c>
      <c r="CK161" s="56"/>
      <c r="CL161" s="52">
        <v>7.54</v>
      </c>
      <c r="CM161" s="53">
        <v>2312</v>
      </c>
      <c r="CN161" s="134"/>
      <c r="CO161" s="135">
        <v>2417</v>
      </c>
      <c r="CP161" s="53">
        <v>4636</v>
      </c>
      <c r="CQ161" s="52">
        <v>21.7</v>
      </c>
      <c r="CR161" s="52">
        <v>46.8</v>
      </c>
      <c r="CS161" s="53">
        <v>3736</v>
      </c>
      <c r="CT161" s="141">
        <f t="shared" si="266"/>
        <v>0.25253494488350597</v>
      </c>
      <c r="CU161" s="142">
        <f t="shared" si="222"/>
        <v>1.3184679958027283</v>
      </c>
      <c r="CV161" s="142">
        <f t="shared" si="223"/>
        <v>4.6970426145758113</v>
      </c>
      <c r="CW161" s="118">
        <f t="shared" si="224"/>
        <v>0.78284043576263518</v>
      </c>
      <c r="CX161" s="143">
        <f t="shared" si="267"/>
        <v>23607.336180858027</v>
      </c>
      <c r="CY161" s="144">
        <f t="shared" si="268"/>
        <v>0.62666927210761347</v>
      </c>
      <c r="CZ161" s="145">
        <f t="shared" si="269"/>
        <v>20033.207110374024</v>
      </c>
      <c r="DA161" s="146">
        <f t="shared" si="270"/>
        <v>0.73816534541336354</v>
      </c>
      <c r="DB161" s="64">
        <v>3811</v>
      </c>
      <c r="DC161" s="152"/>
      <c r="DD161" s="48">
        <v>7.42</v>
      </c>
      <c r="DE161" s="53">
        <v>2140</v>
      </c>
      <c r="DF161" s="153"/>
      <c r="DG161" s="53">
        <v>2373</v>
      </c>
      <c r="DH161" s="53">
        <v>4526</v>
      </c>
      <c r="DI161" s="52">
        <v>21.2</v>
      </c>
      <c r="DJ161" s="52">
        <v>41.2</v>
      </c>
      <c r="DK161" s="53">
        <v>4173</v>
      </c>
      <c r="DL161" s="141">
        <f t="shared" si="225"/>
        <v>0.27017397276217303</v>
      </c>
      <c r="DM161" s="142">
        <f t="shared" si="226"/>
        <v>1.3188139595906587</v>
      </c>
      <c r="DN161" s="142">
        <f t="shared" si="227"/>
        <v>4.6958104418017879</v>
      </c>
      <c r="DO161" s="118">
        <f t="shared" si="199"/>
        <v>0.78263507363363127</v>
      </c>
      <c r="DP161" s="143">
        <f t="shared" si="228"/>
        <v>23601.143280495788</v>
      </c>
      <c r="DQ161" s="144">
        <f t="shared" si="229"/>
        <v>0.65444301137988448</v>
      </c>
      <c r="DR161" s="145">
        <f t="shared" si="230"/>
        <v>20027.951809453149</v>
      </c>
      <c r="DS161" s="146">
        <f t="shared" si="231"/>
        <v>0.75764439411098528</v>
      </c>
      <c r="DT161" s="53">
        <v>3820</v>
      </c>
      <c r="DU161" s="74"/>
      <c r="DV161" s="157">
        <v>7.35</v>
      </c>
      <c r="DW161" s="153">
        <v>2205</v>
      </c>
      <c r="DX161" s="53"/>
      <c r="DY161" s="153">
        <v>2276</v>
      </c>
      <c r="DZ161" s="153">
        <v>4960</v>
      </c>
      <c r="EA161" s="152">
        <v>21.5</v>
      </c>
      <c r="EB161" s="128">
        <v>41.7</v>
      </c>
      <c r="EC161" s="53">
        <v>5007</v>
      </c>
      <c r="ED161" s="141">
        <f t="shared" si="260"/>
        <v>0.32867746564185207</v>
      </c>
      <c r="EE161" s="142">
        <f t="shared" si="232"/>
        <v>1.3157068062827224</v>
      </c>
      <c r="EF161" s="142">
        <f t="shared" si="271"/>
        <v>4.7068999967679961</v>
      </c>
      <c r="EG161" s="118">
        <f t="shared" si="200"/>
        <v>0.78448333279466598</v>
      </c>
      <c r="EH161" s="143">
        <f t="shared" si="261"/>
        <v>23656.87938375595</v>
      </c>
      <c r="EI161" s="144">
        <f t="shared" si="262"/>
        <v>0.64394712153861922</v>
      </c>
      <c r="EJ161" s="145">
        <f t="shared" si="263"/>
        <v>20075.24951774102</v>
      </c>
      <c r="EK161" s="146">
        <f t="shared" si="264"/>
        <v>0.7502831257078143</v>
      </c>
      <c r="EL161" s="64">
        <v>3820</v>
      </c>
      <c r="EM161" s="56"/>
      <c r="EN161" s="52">
        <v>7.56</v>
      </c>
      <c r="EO161" s="53">
        <v>2252</v>
      </c>
      <c r="EP161" s="134"/>
      <c r="EQ161" s="135">
        <v>2244</v>
      </c>
      <c r="ER161" s="53">
        <v>3574</v>
      </c>
      <c r="ES161" s="52">
        <v>21.9</v>
      </c>
      <c r="ET161" s="52">
        <v>40.299999999999997</v>
      </c>
      <c r="EU161" s="53">
        <v>4501</v>
      </c>
      <c r="EV161" s="141">
        <f t="shared" si="233"/>
        <v>0.29898554721115544</v>
      </c>
      <c r="EW161" s="142">
        <f t="shared" si="234"/>
        <v>1.3157068062827224</v>
      </c>
      <c r="EX161" s="142">
        <f t="shared" si="235"/>
        <v>4.7068999967679961</v>
      </c>
      <c r="EY161" s="118">
        <f t="shared" si="201"/>
        <v>0.78448333279466598</v>
      </c>
      <c r="EZ161" s="143">
        <f t="shared" si="236"/>
        <v>23656.87938375595</v>
      </c>
      <c r="FA161" s="144">
        <f t="shared" si="237"/>
        <v>0.63635778580724289</v>
      </c>
      <c r="FB161" s="145">
        <f t="shared" si="238"/>
        <v>20075.24951774102</v>
      </c>
      <c r="FC161" s="146">
        <f t="shared" si="239"/>
        <v>0.74496036240090602</v>
      </c>
      <c r="FD161" s="64">
        <v>3825</v>
      </c>
      <c r="FE161" s="56"/>
      <c r="FF161" s="52">
        <v>7.43</v>
      </c>
      <c r="FG161" s="53">
        <v>1580</v>
      </c>
      <c r="FH161" s="134"/>
      <c r="FI161" s="135">
        <v>2254</v>
      </c>
      <c r="FJ161" s="53">
        <v>4568</v>
      </c>
      <c r="FK161" s="52">
        <v>22.1</v>
      </c>
      <c r="FL161" s="52">
        <v>42.6</v>
      </c>
      <c r="FM161" s="53">
        <v>4916</v>
      </c>
      <c r="FN161" s="141">
        <f t="shared" si="240"/>
        <v>0.27861619745584454</v>
      </c>
      <c r="FO161" s="142">
        <f t="shared" si="241"/>
        <v>1.3139869281045751</v>
      </c>
      <c r="FP161" s="142">
        <f t="shared" si="242"/>
        <v>4.7130608606381115</v>
      </c>
      <c r="FQ161" s="118">
        <f t="shared" si="202"/>
        <v>0.78551014343968528</v>
      </c>
      <c r="FR161" s="143">
        <f t="shared" si="243"/>
        <v>23687.843885567148</v>
      </c>
      <c r="FS161" s="144">
        <f t="shared" si="244"/>
        <v>0.74486913924309228</v>
      </c>
      <c r="FT161" s="145">
        <f t="shared" si="245"/>
        <v>20101.526022345395</v>
      </c>
      <c r="FU161" s="146">
        <f t="shared" si="246"/>
        <v>0.82106455266138167</v>
      </c>
      <c r="FV161" s="64">
        <v>3825</v>
      </c>
      <c r="FW161" s="73"/>
      <c r="FX161" s="52">
        <v>7.57</v>
      </c>
      <c r="FY161" s="53">
        <v>1550</v>
      </c>
      <c r="FZ161" s="134"/>
      <c r="GA161" s="135">
        <v>2268</v>
      </c>
      <c r="GB161" s="53">
        <v>4044</v>
      </c>
      <c r="GC161" s="52">
        <v>21.9</v>
      </c>
      <c r="GD161" s="52">
        <v>45.1</v>
      </c>
      <c r="GE161" s="53">
        <v>4683</v>
      </c>
      <c r="GF161" s="141">
        <f t="shared" si="247"/>
        <v>0.26369588618515516</v>
      </c>
      <c r="GG161" s="142">
        <f t="shared" si="248"/>
        <v>1.3139869281045751</v>
      </c>
      <c r="GH161" s="142">
        <f t="shared" si="249"/>
        <v>4.7130608606381115</v>
      </c>
      <c r="GI161" s="118">
        <f t="shared" si="203"/>
        <v>0.78551014343968528</v>
      </c>
      <c r="GJ161" s="143">
        <f t="shared" si="250"/>
        <v>23687.843885567148</v>
      </c>
      <c r="GK161" s="144">
        <f t="shared" si="251"/>
        <v>0.74971339609290699</v>
      </c>
      <c r="GL161" s="145">
        <f t="shared" si="252"/>
        <v>20101.526022345395</v>
      </c>
      <c r="GM161" s="146">
        <f t="shared" si="253"/>
        <v>0.82446206115515286</v>
      </c>
      <c r="GN161" s="166">
        <v>2316</v>
      </c>
      <c r="GO161" s="97">
        <f t="shared" si="204"/>
        <v>2006.1482128049579</v>
      </c>
      <c r="GP161" s="53"/>
      <c r="GQ161" s="53"/>
      <c r="GR161" s="102">
        <f t="shared" si="205"/>
        <v>1</v>
      </c>
      <c r="GS161" s="53"/>
      <c r="GT161" s="102">
        <f t="shared" si="206"/>
        <v>1</v>
      </c>
      <c r="GU161" s="53"/>
      <c r="GV161" s="102"/>
      <c r="GW161" s="170"/>
      <c r="GX161" s="102"/>
      <c r="GY161" s="170"/>
      <c r="GZ161" s="102"/>
      <c r="HA161" s="102"/>
      <c r="HB161" s="102"/>
      <c r="HC161" s="102"/>
      <c r="HD161" s="102"/>
      <c r="HE161" s="177"/>
      <c r="HF161" s="178"/>
      <c r="HG161" s="102"/>
      <c r="HH161" s="177"/>
      <c r="HI161" s="64">
        <v>3028</v>
      </c>
      <c r="HJ161" s="53">
        <v>2038</v>
      </c>
      <c r="HK161" s="53">
        <v>3906</v>
      </c>
      <c r="HL161" s="77">
        <f t="shared" si="257"/>
        <v>0</v>
      </c>
      <c r="HM161" s="77">
        <f t="shared" si="254"/>
        <v>0</v>
      </c>
      <c r="HN161" s="52"/>
      <c r="HO161" s="183"/>
      <c r="HP161" s="53">
        <v>492</v>
      </c>
      <c r="HQ161" s="186"/>
      <c r="HR161" s="186"/>
      <c r="HS161" s="186"/>
      <c r="HT161" s="53">
        <v>3522</v>
      </c>
      <c r="HU161" s="153">
        <v>2770</v>
      </c>
      <c r="HV161" s="186"/>
      <c r="HW161" s="186"/>
      <c r="HX161" s="186"/>
      <c r="HY161" s="186"/>
      <c r="HZ161" s="189">
        <v>95</v>
      </c>
      <c r="IA161" s="128"/>
      <c r="IB161" s="190">
        <v>146</v>
      </c>
      <c r="IC161" s="191"/>
      <c r="ID161" s="191">
        <v>628</v>
      </c>
      <c r="IE161" s="192">
        <v>6.6</v>
      </c>
      <c r="IF161" s="192">
        <v>7.11</v>
      </c>
      <c r="IG161" s="192">
        <v>1.36</v>
      </c>
      <c r="IH161" s="97">
        <f t="shared" si="255"/>
        <v>31583.292000000001</v>
      </c>
      <c r="II161" s="97">
        <f t="shared" si="258"/>
        <v>2316.0000000000005</v>
      </c>
      <c r="IJ161" s="202">
        <f t="shared" si="259"/>
        <v>1.4665982254161471</v>
      </c>
      <c r="IK161" s="202">
        <f t="shared" si="265"/>
        <v>1.5791646000000006</v>
      </c>
      <c r="IL161" s="202">
        <f t="shared" si="207"/>
        <v>0.61612720045428737</v>
      </c>
      <c r="IM161" s="203"/>
      <c r="IN161" s="204">
        <f t="shared" si="208"/>
        <v>0.93696027633851464</v>
      </c>
      <c r="IO161" s="186"/>
      <c r="IP161" s="186"/>
      <c r="IQ161" s="153">
        <v>1804</v>
      </c>
      <c r="IR161" s="153"/>
      <c r="IS161" s="128"/>
      <c r="IT161" s="128"/>
      <c r="IU161" s="128"/>
      <c r="IV161" s="128"/>
      <c r="IW161" s="189">
        <v>0.72</v>
      </c>
      <c r="IX161" s="189"/>
      <c r="IY161" s="48">
        <v>8.68</v>
      </c>
      <c r="IZ161" s="52">
        <v>154</v>
      </c>
      <c r="JA161" s="128">
        <v>4.42</v>
      </c>
      <c r="JB161" s="128">
        <v>8.36</v>
      </c>
      <c r="JC161" s="128">
        <v>70.900000000000006</v>
      </c>
      <c r="JD161" s="97">
        <f t="shared" si="209"/>
        <v>1991.002</v>
      </c>
      <c r="JE161" s="210">
        <f t="shared" si="273"/>
        <v>0.82129500623304241</v>
      </c>
      <c r="JF161" s="210">
        <f t="shared" si="210"/>
        <v>0.17776803571428573</v>
      </c>
      <c r="JG161" s="210">
        <f t="shared" si="211"/>
        <v>-4.4345898004434581E-3</v>
      </c>
      <c r="JH161" s="203"/>
      <c r="JI161" s="203">
        <f t="shared" si="212"/>
        <v>-5.4794520547945202E-2</v>
      </c>
      <c r="JJ161" s="212">
        <f t="shared" si="256"/>
        <v>2.469151880188833</v>
      </c>
      <c r="JK161" s="203">
        <f t="shared" si="213"/>
        <v>0.98255945639864095</v>
      </c>
      <c r="JL161" s="53">
        <v>15544</v>
      </c>
      <c r="JM161" s="213">
        <v>8.3699999999999992</v>
      </c>
      <c r="JN161" s="214">
        <v>63</v>
      </c>
      <c r="JO161" s="213">
        <v>9.1199999999999992</v>
      </c>
      <c r="JP161" s="213">
        <v>3.36</v>
      </c>
      <c r="JQ161" s="213">
        <v>1.41</v>
      </c>
      <c r="JR161" s="214">
        <v>139</v>
      </c>
      <c r="JS161" s="213">
        <v>1.23</v>
      </c>
      <c r="JT161" s="222"/>
    </row>
    <row r="162" spans="1:280" s="25" customFormat="1" ht="15" customHeight="1">
      <c r="A162" s="50">
        <v>43579</v>
      </c>
      <c r="B162" s="51"/>
      <c r="C162" s="52"/>
      <c r="D162" s="53">
        <v>31862</v>
      </c>
      <c r="E162" s="48">
        <v>4.93</v>
      </c>
      <c r="F162" s="53">
        <v>274</v>
      </c>
      <c r="G162" s="52">
        <v>30.3</v>
      </c>
      <c r="H162" s="52">
        <v>16.600000000000001</v>
      </c>
      <c r="I162" s="61">
        <v>54.2</v>
      </c>
      <c r="J162" s="64"/>
      <c r="K162" s="53">
        <v>3774</v>
      </c>
      <c r="L162" s="48">
        <v>5.19</v>
      </c>
      <c r="M162" s="53">
        <v>10452</v>
      </c>
      <c r="N162" s="53">
        <v>5104</v>
      </c>
      <c r="O162" s="65">
        <v>8.3800000000000008</v>
      </c>
      <c r="P162" s="65">
        <v>5.62</v>
      </c>
      <c r="Q162" s="74">
        <v>87</v>
      </c>
      <c r="R162" s="70">
        <v>29.5</v>
      </c>
      <c r="S162" s="64">
        <v>137</v>
      </c>
      <c r="T162" s="53">
        <v>6151</v>
      </c>
      <c r="U162" s="52" t="s">
        <v>132</v>
      </c>
      <c r="V162" s="52">
        <v>37.200000000000003</v>
      </c>
      <c r="W162" s="52">
        <v>14.7</v>
      </c>
      <c r="X162" s="52">
        <v>12.8</v>
      </c>
      <c r="Y162" s="53">
        <v>6201</v>
      </c>
      <c r="Z162" s="53" t="s">
        <v>132</v>
      </c>
      <c r="AA162" s="52">
        <v>2.64</v>
      </c>
      <c r="AB162" s="52"/>
      <c r="AC162" s="77">
        <f t="shared" si="214"/>
        <v>6338</v>
      </c>
      <c r="AD162" s="52"/>
      <c r="AE162" s="52"/>
      <c r="AF162" s="52"/>
      <c r="AG162" s="52"/>
      <c r="AH162" s="61"/>
      <c r="AI162" s="79"/>
      <c r="AJ162" s="52"/>
      <c r="AK162" s="52"/>
      <c r="AL162" s="48">
        <v>8.59</v>
      </c>
      <c r="AM162" s="53">
        <v>141672</v>
      </c>
      <c r="AN162" s="52">
        <v>1.1399999999999999</v>
      </c>
      <c r="AO162" s="52">
        <v>0.03</v>
      </c>
      <c r="AP162" s="53">
        <v>1848</v>
      </c>
      <c r="AQ162" s="83"/>
      <c r="AR162" s="86">
        <f t="shared" si="215"/>
        <v>14198</v>
      </c>
      <c r="AS162" s="53"/>
      <c r="AT162" s="87">
        <v>14198</v>
      </c>
      <c r="AU162" s="53">
        <f t="shared" si="272"/>
        <v>14198</v>
      </c>
      <c r="AV162" s="53">
        <v>0</v>
      </c>
      <c r="AW162" s="53">
        <v>0</v>
      </c>
      <c r="AX162" s="53">
        <v>0</v>
      </c>
      <c r="AY162" s="95">
        <v>0</v>
      </c>
      <c r="AZ162" s="96">
        <v>4.93</v>
      </c>
      <c r="BA162" s="53">
        <v>4478</v>
      </c>
      <c r="BB162" s="52">
        <v>62</v>
      </c>
      <c r="BC162" s="53">
        <v>9190</v>
      </c>
      <c r="BD162" s="97">
        <f t="shared" si="185"/>
        <v>7233.6138000000001</v>
      </c>
      <c r="BE162" s="102">
        <f t="shared" si="186"/>
        <v>0.78711793253536455</v>
      </c>
      <c r="BF162" s="53">
        <v>2945</v>
      </c>
      <c r="BG162" s="97">
        <f t="shared" si="187"/>
        <v>3142.3150000000001</v>
      </c>
      <c r="BH162" s="102">
        <f t="shared" si="188"/>
        <v>0.34192763873775844</v>
      </c>
      <c r="BI162" s="53">
        <v>413</v>
      </c>
      <c r="BJ162" s="97">
        <f t="shared" si="189"/>
        <v>812.37099999999998</v>
      </c>
      <c r="BK162" s="102">
        <f t="shared" si="190"/>
        <v>8.8397279651795432E-2</v>
      </c>
      <c r="BL162" s="103">
        <v>1163</v>
      </c>
      <c r="BM162" s="97">
        <f t="shared" si="191"/>
        <v>1680.5350000000001</v>
      </c>
      <c r="BN162" s="102">
        <f t="shared" si="192"/>
        <v>0.18286561479869423</v>
      </c>
      <c r="BO162" s="53">
        <v>766</v>
      </c>
      <c r="BP162" s="97">
        <f t="shared" si="193"/>
        <v>1576.4279999999999</v>
      </c>
      <c r="BQ162" s="102">
        <f t="shared" si="194"/>
        <v>0.1715373231773667</v>
      </c>
      <c r="BR162" s="53">
        <v>13.2</v>
      </c>
      <c r="BS162" s="105">
        <f t="shared" si="195"/>
        <v>21.964799999999997</v>
      </c>
      <c r="BT162" s="102">
        <f t="shared" si="196"/>
        <v>1.4363438520130576E-3</v>
      </c>
      <c r="BU162" s="52">
        <v>12.5</v>
      </c>
      <c r="BV162" s="48">
        <v>12.4</v>
      </c>
      <c r="BW162" s="61">
        <v>60.2</v>
      </c>
      <c r="BX162" s="117">
        <f t="shared" si="216"/>
        <v>130479.62</v>
      </c>
      <c r="BY162" s="118">
        <f t="shared" si="217"/>
        <v>0.86986413333333334</v>
      </c>
      <c r="BZ162" s="120">
        <v>44.1</v>
      </c>
      <c r="CA162" s="51"/>
      <c r="CB162" s="52">
        <v>6.48</v>
      </c>
      <c r="CC162" s="129">
        <v>6480</v>
      </c>
      <c r="CD162" s="77">
        <f t="shared" si="218"/>
        <v>6310.4568527918782</v>
      </c>
      <c r="CE162" s="77">
        <f t="shared" si="197"/>
        <v>24428</v>
      </c>
      <c r="CF162" s="77">
        <f t="shared" si="219"/>
        <v>14198</v>
      </c>
      <c r="CG162" s="77">
        <f t="shared" si="220"/>
        <v>591.58333333333337</v>
      </c>
      <c r="CH162" s="77">
        <f t="shared" si="198"/>
        <v>10230</v>
      </c>
      <c r="CI162" s="130">
        <f t="shared" si="221"/>
        <v>426.25</v>
      </c>
      <c r="CJ162" s="64">
        <v>4071</v>
      </c>
      <c r="CK162" s="56"/>
      <c r="CL162" s="52">
        <v>7.14</v>
      </c>
      <c r="CM162" s="53">
        <v>2217</v>
      </c>
      <c r="CN162" s="134"/>
      <c r="CO162" s="135">
        <v>2400</v>
      </c>
      <c r="CP162" s="53">
        <v>4400</v>
      </c>
      <c r="CQ162" s="52">
        <v>22.2</v>
      </c>
      <c r="CR162" s="52">
        <v>51.8</v>
      </c>
      <c r="CS162" s="53">
        <v>3641</v>
      </c>
      <c r="CT162" s="141">
        <f t="shared" si="266"/>
        <v>0.21848889059746002</v>
      </c>
      <c r="CU162" s="142">
        <f t="shared" si="222"/>
        <v>1.2345860967821174</v>
      </c>
      <c r="CV162" s="142">
        <f t="shared" si="223"/>
        <v>5.1113947170146705</v>
      </c>
      <c r="CW162" s="118">
        <f t="shared" si="224"/>
        <v>0.85189911950244512</v>
      </c>
      <c r="CX162" s="143">
        <f t="shared" si="267"/>
        <v>25689.869847715734</v>
      </c>
      <c r="CY162" s="144">
        <f t="shared" si="268"/>
        <v>0.64867836802985934</v>
      </c>
      <c r="CZ162" s="145">
        <f t="shared" si="269"/>
        <v>21744.822868020306</v>
      </c>
      <c r="DA162" s="146">
        <f t="shared" si="270"/>
        <v>0.75875952121871593</v>
      </c>
      <c r="DB162" s="64">
        <v>4071</v>
      </c>
      <c r="DC162" s="152"/>
      <c r="DD162" s="48">
        <v>7.18</v>
      </c>
      <c r="DE162" s="53">
        <v>2456</v>
      </c>
      <c r="DF162" s="153"/>
      <c r="DG162" s="53">
        <v>2482</v>
      </c>
      <c r="DH162" s="53">
        <v>5242</v>
      </c>
      <c r="DI162" s="52">
        <v>18.2</v>
      </c>
      <c r="DJ162" s="52">
        <v>49.5</v>
      </c>
      <c r="DK162" s="53">
        <v>4186</v>
      </c>
      <c r="DL162" s="141">
        <f t="shared" si="225"/>
        <v>0.26676873729325462</v>
      </c>
      <c r="DM162" s="142">
        <f t="shared" si="226"/>
        <v>1.2345860967821174</v>
      </c>
      <c r="DN162" s="142">
        <f t="shared" si="227"/>
        <v>5.1113947170146705</v>
      </c>
      <c r="DO162" s="118">
        <f t="shared" si="199"/>
        <v>0.85189911950244512</v>
      </c>
      <c r="DP162" s="143">
        <f t="shared" si="228"/>
        <v>25689.869847715734</v>
      </c>
      <c r="DQ162" s="144">
        <f t="shared" si="229"/>
        <v>0.61080472344670034</v>
      </c>
      <c r="DR162" s="145">
        <f t="shared" si="230"/>
        <v>21744.822868020306</v>
      </c>
      <c r="DS162" s="146">
        <f t="shared" si="231"/>
        <v>0.73275299238302505</v>
      </c>
      <c r="DT162" s="53">
        <v>4071</v>
      </c>
      <c r="DU162" s="74"/>
      <c r="DV162" s="157">
        <v>7.14</v>
      </c>
      <c r="DW162" s="153">
        <v>2565</v>
      </c>
      <c r="DX162" s="53"/>
      <c r="DY162" s="153">
        <v>2403</v>
      </c>
      <c r="DZ162" s="153">
        <v>5628</v>
      </c>
      <c r="EA162" s="152">
        <v>18.5</v>
      </c>
      <c r="EB162" s="128">
        <v>46.4</v>
      </c>
      <c r="EC162" s="53">
        <v>4926</v>
      </c>
      <c r="ED162" s="141">
        <f t="shared" si="260"/>
        <v>0.323063955919908</v>
      </c>
      <c r="EE162" s="142">
        <f t="shared" si="232"/>
        <v>1.2345860967821174</v>
      </c>
      <c r="EF162" s="142">
        <f t="shared" si="271"/>
        <v>5.1113947170146705</v>
      </c>
      <c r="EG162" s="118">
        <f t="shared" si="200"/>
        <v>0.85189911950244512</v>
      </c>
      <c r="EH162" s="143">
        <f t="shared" si="261"/>
        <v>25689.869847715734</v>
      </c>
      <c r="EI162" s="144">
        <f t="shared" si="262"/>
        <v>0.59353180604266553</v>
      </c>
      <c r="EJ162" s="145">
        <f t="shared" si="263"/>
        <v>21744.822868020306</v>
      </c>
      <c r="EK162" s="146">
        <f t="shared" si="264"/>
        <v>0.72089227421109903</v>
      </c>
      <c r="EL162" s="64">
        <v>4070</v>
      </c>
      <c r="EM162" s="56"/>
      <c r="EN162" s="52">
        <v>7.14</v>
      </c>
      <c r="EO162" s="53">
        <v>2660</v>
      </c>
      <c r="EP162" s="134"/>
      <c r="EQ162" s="135">
        <v>2417</v>
      </c>
      <c r="ER162" s="53">
        <v>5056</v>
      </c>
      <c r="ES162" s="52">
        <v>18.399999999999999</v>
      </c>
      <c r="ET162" s="52">
        <v>40.700000000000003</v>
      </c>
      <c r="EU162" s="53">
        <v>4503</v>
      </c>
      <c r="EV162" s="141">
        <f t="shared" si="233"/>
        <v>0.3030821212260153</v>
      </c>
      <c r="EW162" s="142">
        <f t="shared" si="234"/>
        <v>1.2348894348894348</v>
      </c>
      <c r="EX162" s="142">
        <f t="shared" si="235"/>
        <v>5.1101391545688308</v>
      </c>
      <c r="EY162" s="118">
        <f t="shared" si="201"/>
        <v>0.8516898590948051</v>
      </c>
      <c r="EZ162" s="143">
        <f t="shared" si="236"/>
        <v>25683.559390862945</v>
      </c>
      <c r="FA162" s="144">
        <f t="shared" si="237"/>
        <v>0.5784774284886901</v>
      </c>
      <c r="FB162" s="145">
        <f t="shared" si="238"/>
        <v>21739.481472081217</v>
      </c>
      <c r="FC162" s="146">
        <f t="shared" si="239"/>
        <v>0.71055495103373234</v>
      </c>
      <c r="FD162" s="64">
        <v>4072</v>
      </c>
      <c r="FE162" s="56"/>
      <c r="FF162" s="52">
        <v>7.16</v>
      </c>
      <c r="FG162" s="53">
        <v>1963</v>
      </c>
      <c r="FH162" s="134"/>
      <c r="FI162" s="135">
        <v>2638</v>
      </c>
      <c r="FJ162" s="53">
        <v>7214</v>
      </c>
      <c r="FK162" s="52">
        <v>18.7</v>
      </c>
      <c r="FL162" s="52">
        <v>52.5</v>
      </c>
      <c r="FM162" s="53">
        <v>4929</v>
      </c>
      <c r="FN162" s="141">
        <f t="shared" si="240"/>
        <v>0.27842983394075183</v>
      </c>
      <c r="FO162" s="142">
        <f t="shared" si="241"/>
        <v>1.2342829076620825</v>
      </c>
      <c r="FP162" s="142">
        <f t="shared" si="242"/>
        <v>5.1126502794605111</v>
      </c>
      <c r="FQ162" s="118">
        <f t="shared" si="202"/>
        <v>0.85210837991008515</v>
      </c>
      <c r="FR162" s="143">
        <f t="shared" si="243"/>
        <v>25696.18030456853</v>
      </c>
      <c r="FS162" s="144">
        <f t="shared" si="244"/>
        <v>0.68892901959522512</v>
      </c>
      <c r="FT162" s="145">
        <f t="shared" si="245"/>
        <v>21750.164263959392</v>
      </c>
      <c r="FU162" s="146">
        <f t="shared" si="246"/>
        <v>0.7863982589771491</v>
      </c>
      <c r="FV162" s="64">
        <v>4073</v>
      </c>
      <c r="FW162" s="73"/>
      <c r="FX162" s="52">
        <v>7.11</v>
      </c>
      <c r="FY162" s="53">
        <v>1754</v>
      </c>
      <c r="FZ162" s="134"/>
      <c r="GA162" s="135">
        <v>2588</v>
      </c>
      <c r="GB162" s="53">
        <v>6406</v>
      </c>
      <c r="GC162" s="52">
        <v>18.2</v>
      </c>
      <c r="GD162" s="52">
        <v>48.6</v>
      </c>
      <c r="GE162" s="53">
        <v>4566</v>
      </c>
      <c r="GF162" s="141">
        <f t="shared" si="247"/>
        <v>0.24603349443147679</v>
      </c>
      <c r="GG162" s="142">
        <f t="shared" si="248"/>
        <v>1.2339798674195925</v>
      </c>
      <c r="GH162" s="142">
        <f t="shared" si="249"/>
        <v>5.1139058419063508</v>
      </c>
      <c r="GI162" s="118">
        <f t="shared" si="203"/>
        <v>0.85231764031772517</v>
      </c>
      <c r="GJ162" s="143">
        <f t="shared" si="250"/>
        <v>25702.490761421319</v>
      </c>
      <c r="GK162" s="144">
        <f t="shared" si="251"/>
        <v>0.72204865021397091</v>
      </c>
      <c r="GL162" s="145">
        <f t="shared" si="252"/>
        <v>21755.505659898474</v>
      </c>
      <c r="GM162" s="146">
        <f t="shared" si="253"/>
        <v>0.80914036996735583</v>
      </c>
      <c r="GN162" s="166">
        <v>2314</v>
      </c>
      <c r="GO162" s="97">
        <f t="shared" si="204"/>
        <v>2269.0959554609462</v>
      </c>
      <c r="GP162" s="53"/>
      <c r="GQ162" s="53"/>
      <c r="GR162" s="102">
        <f t="shared" si="205"/>
        <v>1</v>
      </c>
      <c r="GS162" s="53"/>
      <c r="GT162" s="102">
        <f t="shared" si="206"/>
        <v>1</v>
      </c>
      <c r="GU162" s="53"/>
      <c r="GV162" s="102"/>
      <c r="GW162" s="170"/>
      <c r="GX162" s="102"/>
      <c r="GY162" s="170"/>
      <c r="GZ162" s="102"/>
      <c r="HA162" s="102"/>
      <c r="HB162" s="102"/>
      <c r="HC162" s="102"/>
      <c r="HD162" s="102"/>
      <c r="HE162" s="177"/>
      <c r="HF162" s="178"/>
      <c r="HG162" s="102"/>
      <c r="HH162" s="177"/>
      <c r="HI162" s="64">
        <v>3022</v>
      </c>
      <c r="HJ162" s="53">
        <v>1448</v>
      </c>
      <c r="HK162" s="53">
        <v>6110</v>
      </c>
      <c r="HL162" s="77">
        <f t="shared" si="257"/>
        <v>0</v>
      </c>
      <c r="HM162" s="77">
        <f t="shared" si="254"/>
        <v>0</v>
      </c>
      <c r="HN162" s="52"/>
      <c r="HO162" s="183"/>
      <c r="HP162" s="53">
        <v>514</v>
      </c>
      <c r="HQ162" s="186"/>
      <c r="HR162" s="186"/>
      <c r="HS162" s="186"/>
      <c r="HT162" s="53">
        <v>3862</v>
      </c>
      <c r="HU162" s="153">
        <v>4012</v>
      </c>
      <c r="HV162" s="186"/>
      <c r="HW162" s="186"/>
      <c r="HX162" s="186"/>
      <c r="HY162" s="186"/>
      <c r="HZ162" s="189">
        <v>97</v>
      </c>
      <c r="IA162" s="128"/>
      <c r="IB162" s="190">
        <v>185</v>
      </c>
      <c r="IC162" s="191"/>
      <c r="ID162" s="191"/>
      <c r="IE162" s="192"/>
      <c r="IF162" s="192"/>
      <c r="IG162" s="192"/>
      <c r="IH162" s="97">
        <f t="shared" si="255"/>
        <v>32854.171999999999</v>
      </c>
      <c r="II162" s="97">
        <f t="shared" si="258"/>
        <v>2314</v>
      </c>
      <c r="IJ162" s="202">
        <f t="shared" si="259"/>
        <v>1.4086491055078181</v>
      </c>
      <c r="IK162" s="202">
        <f t="shared" si="265"/>
        <v>1.6427086</v>
      </c>
      <c r="IL162" s="202">
        <f t="shared" si="207"/>
        <v>0.55126877265665453</v>
      </c>
      <c r="IM162" s="203"/>
      <c r="IN162" s="204">
        <f t="shared" si="208"/>
        <v>0.9200518582541054</v>
      </c>
      <c r="IO162" s="186"/>
      <c r="IP162" s="186"/>
      <c r="IQ162" s="153">
        <v>1666</v>
      </c>
      <c r="IR162" s="153"/>
      <c r="IS162" s="128"/>
      <c r="IT162" s="128"/>
      <c r="IU162" s="128"/>
      <c r="IV162" s="128"/>
      <c r="IW162" s="189">
        <v>0.94</v>
      </c>
      <c r="IX162" s="189"/>
      <c r="IY162" s="48"/>
      <c r="IZ162" s="52">
        <v>126</v>
      </c>
      <c r="JA162" s="128"/>
      <c r="JB162" s="128"/>
      <c r="JC162" s="128"/>
      <c r="JD162" s="97">
        <f t="shared" si="209"/>
        <v>2626.63</v>
      </c>
      <c r="JE162" s="210">
        <f t="shared" si="273"/>
        <v>0.78884349908437812</v>
      </c>
      <c r="JF162" s="210">
        <f t="shared" si="210"/>
        <v>0.23452053571428569</v>
      </c>
      <c r="JG162" s="210">
        <f t="shared" si="211"/>
        <v>3.5414165666266505E-2</v>
      </c>
      <c r="JH162" s="203"/>
      <c r="JI162" s="203">
        <f t="shared" si="212"/>
        <v>0.31891891891891888</v>
      </c>
      <c r="JJ162" s="212">
        <f t="shared" si="256"/>
        <v>2.469151880188833</v>
      </c>
      <c r="JK162" s="203">
        <f t="shared" si="213"/>
        <v>0.98628944504896632</v>
      </c>
      <c r="JL162" s="53">
        <v>15691</v>
      </c>
      <c r="JM162" s="213">
        <v>7.68</v>
      </c>
      <c r="JN162" s="214">
        <v>89</v>
      </c>
      <c r="JO162" s="213">
        <v>12.3</v>
      </c>
      <c r="JP162" s="213">
        <v>7.24</v>
      </c>
      <c r="JQ162" s="213">
        <v>1.17</v>
      </c>
      <c r="JR162" s="214">
        <v>167</v>
      </c>
      <c r="JS162" s="213">
        <v>1.03</v>
      </c>
      <c r="JT162" s="222"/>
    </row>
    <row r="163" spans="1:280" s="25" customFormat="1" ht="15" customHeight="1">
      <c r="A163" s="50">
        <v>43580</v>
      </c>
      <c r="B163" s="51">
        <v>0</v>
      </c>
      <c r="C163" s="52">
        <v>0</v>
      </c>
      <c r="D163" s="53">
        <v>30672</v>
      </c>
      <c r="E163" s="48"/>
      <c r="F163" s="53">
        <v>229</v>
      </c>
      <c r="G163" s="52">
        <v>28</v>
      </c>
      <c r="H163" s="52">
        <v>16.399999999999999</v>
      </c>
      <c r="I163" s="61">
        <v>49.3</v>
      </c>
      <c r="J163" s="64"/>
      <c r="K163" s="53">
        <v>4648</v>
      </c>
      <c r="L163" s="48">
        <v>5.22</v>
      </c>
      <c r="M163" s="53">
        <v>10886</v>
      </c>
      <c r="N163" s="53">
        <v>3129</v>
      </c>
      <c r="O163" s="65">
        <v>6.12</v>
      </c>
      <c r="P163" s="65">
        <v>4.03</v>
      </c>
      <c r="Q163" s="74">
        <v>51.7</v>
      </c>
      <c r="R163" s="70">
        <v>46.1</v>
      </c>
      <c r="S163" s="64">
        <v>5806</v>
      </c>
      <c r="T163" s="53">
        <v>6280</v>
      </c>
      <c r="U163" s="52" t="s">
        <v>132</v>
      </c>
      <c r="V163" s="52">
        <v>31.7</v>
      </c>
      <c r="W163" s="52">
        <v>14.2</v>
      </c>
      <c r="X163" s="52">
        <v>11.9</v>
      </c>
      <c r="Y163" s="53">
        <v>5992</v>
      </c>
      <c r="Z163" s="53" t="s">
        <v>132</v>
      </c>
      <c r="AA163" s="52"/>
      <c r="AB163" s="52">
        <v>92</v>
      </c>
      <c r="AC163" s="77">
        <f t="shared" si="214"/>
        <v>11798</v>
      </c>
      <c r="AD163" s="52"/>
      <c r="AE163" s="52"/>
      <c r="AF163" s="52"/>
      <c r="AG163" s="52"/>
      <c r="AH163" s="61"/>
      <c r="AI163" s="79"/>
      <c r="AJ163" s="52"/>
      <c r="AK163" s="52"/>
      <c r="AL163" s="48"/>
      <c r="AM163" s="53"/>
      <c r="AN163" s="52">
        <v>2397</v>
      </c>
      <c r="AO163" s="52">
        <v>542</v>
      </c>
      <c r="AP163" s="53"/>
      <c r="AQ163" s="83"/>
      <c r="AR163" s="86">
        <f t="shared" si="215"/>
        <v>14214</v>
      </c>
      <c r="AS163" s="53"/>
      <c r="AT163" s="87">
        <v>14214</v>
      </c>
      <c r="AU163" s="53">
        <f t="shared" si="272"/>
        <v>14214</v>
      </c>
      <c r="AV163" s="53">
        <v>0</v>
      </c>
      <c r="AW163" s="53">
        <v>0</v>
      </c>
      <c r="AX163" s="53">
        <v>0</v>
      </c>
      <c r="AY163" s="95">
        <v>0</v>
      </c>
      <c r="AZ163" s="96">
        <v>4.93</v>
      </c>
      <c r="BA163" s="53">
        <v>4478</v>
      </c>
      <c r="BB163" s="52">
        <v>62</v>
      </c>
      <c r="BC163" s="53">
        <v>7329</v>
      </c>
      <c r="BD163" s="97" t="e">
        <f t="shared" si="185"/>
        <v>#VALUE!</v>
      </c>
      <c r="BE163" s="102" t="e">
        <f t="shared" si="186"/>
        <v>#VALUE!</v>
      </c>
      <c r="BF163" s="53">
        <v>2105</v>
      </c>
      <c r="BG163" s="97">
        <f t="shared" si="187"/>
        <v>2246.0349999999999</v>
      </c>
      <c r="BH163" s="102">
        <f t="shared" si="188"/>
        <v>0.30645858916632551</v>
      </c>
      <c r="BI163" s="53">
        <v>164</v>
      </c>
      <c r="BJ163" s="97">
        <f t="shared" si="189"/>
        <v>322.58800000000002</v>
      </c>
      <c r="BK163" s="102">
        <f t="shared" si="190"/>
        <v>4.4015281757402103E-2</v>
      </c>
      <c r="BL163" s="103">
        <v>656</v>
      </c>
      <c r="BM163" s="97">
        <f t="shared" si="191"/>
        <v>947.92000000000007</v>
      </c>
      <c r="BN163" s="102">
        <f t="shared" si="192"/>
        <v>0.12933824532678401</v>
      </c>
      <c r="BO163" s="53">
        <v>537</v>
      </c>
      <c r="BP163" s="97">
        <f t="shared" si="193"/>
        <v>1105.146</v>
      </c>
      <c r="BQ163" s="102">
        <f t="shared" si="194"/>
        <v>0.15079083094555873</v>
      </c>
      <c r="BR163" s="53" t="s">
        <v>131</v>
      </c>
      <c r="BS163" s="105" t="e">
        <f t="shared" si="195"/>
        <v>#VALUE!</v>
      </c>
      <c r="BT163" s="102" t="e">
        <f t="shared" si="196"/>
        <v>#VALUE!</v>
      </c>
      <c r="BU163" s="52">
        <v>10.4</v>
      </c>
      <c r="BV163" s="48">
        <v>10.5</v>
      </c>
      <c r="BW163" s="61">
        <v>46.6</v>
      </c>
      <c r="BX163" s="117">
        <f t="shared" si="216"/>
        <v>104174.406</v>
      </c>
      <c r="BY163" s="118">
        <f t="shared" si="217"/>
        <v>0.69449603999999998</v>
      </c>
      <c r="BZ163" s="120">
        <v>42.9</v>
      </c>
      <c r="CA163" s="51"/>
      <c r="CB163" s="52"/>
      <c r="CC163" s="129">
        <v>5605</v>
      </c>
      <c r="CD163" s="77">
        <f t="shared" si="218"/>
        <v>5196.1093276189704</v>
      </c>
      <c r="CE163" s="77">
        <f t="shared" si="197"/>
        <v>24733</v>
      </c>
      <c r="CF163" s="77">
        <f t="shared" si="219"/>
        <v>14214</v>
      </c>
      <c r="CG163" s="77">
        <f t="shared" si="220"/>
        <v>592.25</v>
      </c>
      <c r="CH163" s="77">
        <f t="shared" si="198"/>
        <v>10519</v>
      </c>
      <c r="CI163" s="130">
        <f t="shared" si="221"/>
        <v>438.29166666666669</v>
      </c>
      <c r="CJ163" s="64">
        <v>4103</v>
      </c>
      <c r="CK163" s="56"/>
      <c r="CL163" s="52"/>
      <c r="CM163" s="53">
        <v>2282</v>
      </c>
      <c r="CN163" s="134"/>
      <c r="CO163" s="135">
        <v>2510</v>
      </c>
      <c r="CP163" s="53">
        <v>5248</v>
      </c>
      <c r="CQ163" s="52">
        <v>18.399999999999999</v>
      </c>
      <c r="CR163" s="52">
        <v>47.8</v>
      </c>
      <c r="CS163" s="53">
        <v>2939</v>
      </c>
      <c r="CT163" s="141">
        <f t="shared" si="266"/>
        <v>0.24580585765595558</v>
      </c>
      <c r="CU163" s="142">
        <f t="shared" si="222"/>
        <v>1.2249573482817451</v>
      </c>
      <c r="CV163" s="142">
        <f t="shared" si="223"/>
        <v>4.2418695923638348</v>
      </c>
      <c r="CW163" s="118">
        <f t="shared" si="224"/>
        <v>0.70697826539397246</v>
      </c>
      <c r="CX163" s="143">
        <f t="shared" si="267"/>
        <v>21319.636571220635</v>
      </c>
      <c r="CY163" s="144">
        <f t="shared" si="268"/>
        <v>0.56082525287325158</v>
      </c>
      <c r="CZ163" s="145">
        <f t="shared" si="269"/>
        <v>17281.671767193628</v>
      </c>
      <c r="DA163" s="146">
        <f t="shared" si="270"/>
        <v>0.68863419293218719</v>
      </c>
      <c r="DB163" s="64">
        <v>4111</v>
      </c>
      <c r="DC163" s="152"/>
      <c r="DD163" s="48">
        <v>7.18</v>
      </c>
      <c r="DE163" s="53">
        <v>2242</v>
      </c>
      <c r="DF163" s="153">
        <v>2438</v>
      </c>
      <c r="DG163" s="53">
        <v>2438</v>
      </c>
      <c r="DH163" s="53">
        <v>5112</v>
      </c>
      <c r="DI163" s="52">
        <v>18.100000000000001</v>
      </c>
      <c r="DJ163" s="52">
        <v>48.1</v>
      </c>
      <c r="DK163" s="53">
        <v>3341</v>
      </c>
      <c r="DL163" s="141">
        <f t="shared" si="225"/>
        <v>0.27510750292095953</v>
      </c>
      <c r="DM163" s="142">
        <f t="shared" si="226"/>
        <v>1.2225735830698128</v>
      </c>
      <c r="DN163" s="142">
        <f t="shared" si="227"/>
        <v>4.2501403592999578</v>
      </c>
      <c r="DO163" s="118">
        <f t="shared" si="199"/>
        <v>0.70835672654999293</v>
      </c>
      <c r="DP163" s="143">
        <f t="shared" si="228"/>
        <v>21361.205445841588</v>
      </c>
      <c r="DQ163" s="144">
        <f t="shared" si="229"/>
        <v>0.56852332030755037</v>
      </c>
      <c r="DR163" s="145">
        <f t="shared" si="230"/>
        <v>17315.367446973672</v>
      </c>
      <c r="DS163" s="146">
        <f t="shared" si="231"/>
        <v>0.69409196343293766</v>
      </c>
      <c r="DT163" s="53">
        <v>4138</v>
      </c>
      <c r="DU163" s="74"/>
      <c r="DV163" s="157"/>
      <c r="DW163" s="153">
        <v>2292</v>
      </c>
      <c r="DX163" s="53"/>
      <c r="DY163" s="153">
        <v>2326</v>
      </c>
      <c r="DZ163" s="153">
        <v>6504</v>
      </c>
      <c r="EA163" s="152">
        <v>18.5</v>
      </c>
      <c r="EB163" s="128">
        <v>48.3</v>
      </c>
      <c r="EC163" s="53">
        <v>3958</v>
      </c>
      <c r="ED163" s="141">
        <f t="shared" si="260"/>
        <v>0.32936112834709819</v>
      </c>
      <c r="EE163" s="142">
        <f t="shared" si="232"/>
        <v>1.2145964233929434</v>
      </c>
      <c r="EF163" s="142">
        <f t="shared" si="271"/>
        <v>4.2780541977093716</v>
      </c>
      <c r="EG163" s="118">
        <f t="shared" si="200"/>
        <v>0.71300903295156193</v>
      </c>
      <c r="EH163" s="143">
        <f t="shared" si="261"/>
        <v>21501.500397687301</v>
      </c>
      <c r="EI163" s="144">
        <f t="shared" si="262"/>
        <v>0.55890073601467694</v>
      </c>
      <c r="EJ163" s="145">
        <f t="shared" si="263"/>
        <v>17429.090366231347</v>
      </c>
      <c r="EK163" s="146">
        <f t="shared" si="264"/>
        <v>0.68726975030699955</v>
      </c>
      <c r="EL163" s="64">
        <v>4139</v>
      </c>
      <c r="EM163" s="56"/>
      <c r="EN163" s="52"/>
      <c r="EO163" s="53">
        <v>2480</v>
      </c>
      <c r="EP163" s="134"/>
      <c r="EQ163" s="135">
        <v>2222</v>
      </c>
      <c r="ER163" s="53">
        <v>5232</v>
      </c>
      <c r="ES163" s="52">
        <v>18.3</v>
      </c>
      <c r="ET163" s="52">
        <v>41.3</v>
      </c>
      <c r="EU163" s="53">
        <v>3546</v>
      </c>
      <c r="EV163" s="141">
        <f t="shared" si="233"/>
        <v>0.31542496088542077</v>
      </c>
      <c r="EW163" s="142">
        <f t="shared" si="234"/>
        <v>1.2143029717323024</v>
      </c>
      <c r="EX163" s="142">
        <f t="shared" si="235"/>
        <v>4.2790880435763867</v>
      </c>
      <c r="EY163" s="118">
        <f t="shared" si="201"/>
        <v>0.71318134059606442</v>
      </c>
      <c r="EZ163" s="143">
        <f t="shared" si="236"/>
        <v>21506.69650701492</v>
      </c>
      <c r="FA163" s="144">
        <f t="shared" si="237"/>
        <v>0.52271981907347231</v>
      </c>
      <c r="FB163" s="145">
        <f t="shared" si="238"/>
        <v>17433.302326203851</v>
      </c>
      <c r="FC163" s="146">
        <f t="shared" si="239"/>
        <v>0.66161822895347244</v>
      </c>
      <c r="FD163" s="64">
        <v>4104</v>
      </c>
      <c r="FE163" s="56"/>
      <c r="FF163" s="52"/>
      <c r="FG163" s="53">
        <v>1568</v>
      </c>
      <c r="FH163" s="134"/>
      <c r="FI163" s="135">
        <v>2466</v>
      </c>
      <c r="FJ163" s="53">
        <v>5980</v>
      </c>
      <c r="FK163" s="52">
        <v>21.8</v>
      </c>
      <c r="FL163" s="52">
        <v>43.2</v>
      </c>
      <c r="FM163" s="53">
        <v>3521</v>
      </c>
      <c r="FN163" s="141">
        <f t="shared" si="240"/>
        <v>0.23647122848655172</v>
      </c>
      <c r="FO163" s="142">
        <f t="shared" si="241"/>
        <v>1.2246588693957114</v>
      </c>
      <c r="FP163" s="142">
        <f t="shared" si="242"/>
        <v>4.2429034382308499</v>
      </c>
      <c r="FQ163" s="118">
        <f t="shared" si="202"/>
        <v>0.70715057303847495</v>
      </c>
      <c r="FR163" s="143">
        <f t="shared" si="243"/>
        <v>21324.832680548254</v>
      </c>
      <c r="FS163" s="144">
        <f t="shared" si="244"/>
        <v>0.69823575657548576</v>
      </c>
      <c r="FT163" s="145">
        <f t="shared" si="245"/>
        <v>17285.883727166132</v>
      </c>
      <c r="FU163" s="146">
        <f t="shared" si="246"/>
        <v>0.78605539637058264</v>
      </c>
      <c r="FV163" s="64">
        <v>4138</v>
      </c>
      <c r="FW163" s="73"/>
      <c r="FX163" s="52"/>
      <c r="FY163" s="53">
        <v>1809</v>
      </c>
      <c r="FZ163" s="134"/>
      <c r="GA163" s="135">
        <v>2390</v>
      </c>
      <c r="GB163" s="53">
        <v>4532</v>
      </c>
      <c r="GC163" s="52">
        <v>18.7</v>
      </c>
      <c r="GD163" s="52">
        <v>48.5</v>
      </c>
      <c r="GE163" s="53">
        <v>3502</v>
      </c>
      <c r="GF163" s="141">
        <f t="shared" si="247"/>
        <v>0.24985983024613395</v>
      </c>
      <c r="GG163" s="142">
        <f t="shared" si="248"/>
        <v>1.2145964233929434</v>
      </c>
      <c r="GH163" s="142">
        <f t="shared" si="249"/>
        <v>4.2780541977093716</v>
      </c>
      <c r="GI163" s="118">
        <f t="shared" si="203"/>
        <v>0.71300903295156193</v>
      </c>
      <c r="GJ163" s="143">
        <f t="shared" si="250"/>
        <v>21501.500397687301</v>
      </c>
      <c r="GK163" s="144">
        <f t="shared" si="251"/>
        <v>0.6518549002838353</v>
      </c>
      <c r="GL163" s="145">
        <f t="shared" si="252"/>
        <v>17429.090366231347</v>
      </c>
      <c r="GM163" s="146">
        <f t="shared" si="253"/>
        <v>0.75317232910356124</v>
      </c>
      <c r="GN163" s="166">
        <v>2314</v>
      </c>
      <c r="GO163" s="97">
        <f t="shared" si="204"/>
        <v>2112.5475275947115</v>
      </c>
      <c r="GP163" s="53"/>
      <c r="GQ163" s="53"/>
      <c r="GR163" s="102">
        <f t="shared" si="205"/>
        <v>1</v>
      </c>
      <c r="GS163" s="53"/>
      <c r="GT163" s="102">
        <f t="shared" si="206"/>
        <v>1</v>
      </c>
      <c r="GU163" s="53"/>
      <c r="GV163" s="102"/>
      <c r="GW163" s="170"/>
      <c r="GX163" s="102"/>
      <c r="GY163" s="170"/>
      <c r="GZ163" s="102"/>
      <c r="HA163" s="102"/>
      <c r="HB163" s="102"/>
      <c r="HC163" s="102"/>
      <c r="HD163" s="102"/>
      <c r="HE163" s="177"/>
      <c r="HF163" s="178"/>
      <c r="HG163" s="102"/>
      <c r="HH163" s="177"/>
      <c r="HI163" s="64">
        <v>3208</v>
      </c>
      <c r="HJ163" s="53">
        <v>2446</v>
      </c>
      <c r="HK163" s="53">
        <v>6116</v>
      </c>
      <c r="HL163" s="77">
        <f t="shared" si="257"/>
        <v>0</v>
      </c>
      <c r="HM163" s="77">
        <f t="shared" si="254"/>
        <v>0</v>
      </c>
      <c r="HN163" s="52"/>
      <c r="HO163" s="183"/>
      <c r="HP163" s="53">
        <v>308</v>
      </c>
      <c r="HQ163" s="186"/>
      <c r="HR163" s="186"/>
      <c r="HS163" s="186"/>
      <c r="HT163" s="53">
        <v>3584</v>
      </c>
      <c r="HU163" s="153">
        <v>3686</v>
      </c>
      <c r="HV163" s="186"/>
      <c r="HW163" s="186"/>
      <c r="HX163" s="186"/>
      <c r="HY163" s="186"/>
      <c r="HZ163" s="189">
        <v>98</v>
      </c>
      <c r="IA163" s="128"/>
      <c r="IB163" s="190">
        <v>132</v>
      </c>
      <c r="IC163" s="191"/>
      <c r="ID163" s="191">
        <v>1256</v>
      </c>
      <c r="IE163" s="192">
        <v>6.6</v>
      </c>
      <c r="IF163" s="192">
        <v>5.6</v>
      </c>
      <c r="IG163" s="192">
        <v>1.18</v>
      </c>
      <c r="IH163" s="97">
        <f t="shared" si="255"/>
        <v>32891.196000000004</v>
      </c>
      <c r="II163" s="97">
        <f t="shared" si="258"/>
        <v>2314</v>
      </c>
      <c r="IJ163" s="202">
        <f t="shared" si="259"/>
        <v>1.4070634585619812</v>
      </c>
      <c r="IK163" s="202">
        <f t="shared" si="265"/>
        <v>1.6445597999999999</v>
      </c>
      <c r="IL163" s="202">
        <f t="shared" si="207"/>
        <v>0.6088169642857143</v>
      </c>
      <c r="IM163" s="203"/>
      <c r="IN163" s="204">
        <f t="shared" si="208"/>
        <v>0.94295592048401033</v>
      </c>
      <c r="IO163" s="186"/>
      <c r="IP163" s="186"/>
      <c r="IQ163" s="153">
        <v>1576</v>
      </c>
      <c r="IR163" s="153"/>
      <c r="IS163" s="128"/>
      <c r="IT163" s="128"/>
      <c r="IU163" s="128"/>
      <c r="IV163" s="128"/>
      <c r="IW163" s="189">
        <v>0.82</v>
      </c>
      <c r="IX163" s="189"/>
      <c r="IY163" s="48">
        <v>8.0500000000000007</v>
      </c>
      <c r="IZ163" s="52">
        <v>98.8</v>
      </c>
      <c r="JA163" s="128">
        <v>6.91</v>
      </c>
      <c r="JB163" s="128">
        <v>12.4</v>
      </c>
      <c r="JC163" s="128">
        <v>63.7</v>
      </c>
      <c r="JD163" s="97">
        <f t="shared" si="209"/>
        <v>1876.248</v>
      </c>
      <c r="JE163" s="210">
        <f t="shared" si="273"/>
        <v>0.78795553679470942</v>
      </c>
      <c r="JF163" s="210">
        <f t="shared" si="210"/>
        <v>0.16752214285714284</v>
      </c>
      <c r="JG163" s="210">
        <f t="shared" si="211"/>
        <v>2.1065989847715742E-2</v>
      </c>
      <c r="JH163" s="203"/>
      <c r="JI163" s="203">
        <f t="shared" si="212"/>
        <v>0.25151515151515158</v>
      </c>
      <c r="JJ163" s="212">
        <f t="shared" si="256"/>
        <v>2.469151880188833</v>
      </c>
      <c r="JK163" s="203">
        <f t="shared" si="213"/>
        <v>0.98651930686314637</v>
      </c>
      <c r="JL163" s="53">
        <v>15434</v>
      </c>
      <c r="JM163" s="213">
        <v>8.17</v>
      </c>
      <c r="JN163" s="214">
        <v>258</v>
      </c>
      <c r="JO163" s="213">
        <v>11.7</v>
      </c>
      <c r="JP163" s="213">
        <v>4.8899999999999997</v>
      </c>
      <c r="JQ163" s="213">
        <v>1.46</v>
      </c>
      <c r="JR163" s="214">
        <v>127</v>
      </c>
      <c r="JS163" s="213">
        <v>1.37</v>
      </c>
      <c r="JT163" s="222"/>
    </row>
    <row r="164" spans="1:280" s="25" customFormat="1" ht="15" customHeight="1">
      <c r="A164" s="50">
        <v>43581</v>
      </c>
      <c r="B164" s="51">
        <v>0</v>
      </c>
      <c r="C164" s="52">
        <v>0</v>
      </c>
      <c r="D164" s="53">
        <v>32623</v>
      </c>
      <c r="E164" s="48"/>
      <c r="F164" s="53"/>
      <c r="G164" s="52">
        <v>29.5</v>
      </c>
      <c r="H164" s="52">
        <v>17.100000000000001</v>
      </c>
      <c r="I164" s="61">
        <v>49.5</v>
      </c>
      <c r="J164" s="64"/>
      <c r="K164" s="53">
        <v>1918</v>
      </c>
      <c r="L164" s="48">
        <v>5.43</v>
      </c>
      <c r="M164" s="53">
        <v>5169</v>
      </c>
      <c r="N164" s="53">
        <v>2319</v>
      </c>
      <c r="O164" s="65">
        <v>2.98</v>
      </c>
      <c r="P164" s="65">
        <v>1.85</v>
      </c>
      <c r="Q164" s="74">
        <v>44.1</v>
      </c>
      <c r="R164" s="70">
        <v>70.599999999999994</v>
      </c>
      <c r="S164" s="64">
        <v>4931</v>
      </c>
      <c r="T164" s="53">
        <v>6585</v>
      </c>
      <c r="U164" s="52">
        <v>2.54</v>
      </c>
      <c r="V164" s="52"/>
      <c r="W164" s="52">
        <v>15</v>
      </c>
      <c r="X164" s="52">
        <v>12.5</v>
      </c>
      <c r="Y164" s="53">
        <v>4900</v>
      </c>
      <c r="Z164" s="53">
        <v>533</v>
      </c>
      <c r="AA164" s="52">
        <v>4.79</v>
      </c>
      <c r="AB164" s="52">
        <v>297</v>
      </c>
      <c r="AC164" s="77">
        <f t="shared" si="214"/>
        <v>9831</v>
      </c>
      <c r="AD164" s="52"/>
      <c r="AE164" s="52"/>
      <c r="AF164" s="52"/>
      <c r="AG164" s="52"/>
      <c r="AH164" s="61"/>
      <c r="AI164" s="79"/>
      <c r="AJ164" s="52"/>
      <c r="AK164" s="52"/>
      <c r="AL164" s="48"/>
      <c r="AM164" s="53"/>
      <c r="AN164" s="52"/>
      <c r="AO164" s="52"/>
      <c r="AP164" s="53"/>
      <c r="AQ164" s="83"/>
      <c r="AR164" s="86">
        <f t="shared" si="215"/>
        <v>14615</v>
      </c>
      <c r="AS164" s="53"/>
      <c r="AT164" s="87">
        <v>14615</v>
      </c>
      <c r="AU164" s="53">
        <f t="shared" si="272"/>
        <v>14615</v>
      </c>
      <c r="AV164" s="53">
        <v>0</v>
      </c>
      <c r="AW164" s="53">
        <v>0</v>
      </c>
      <c r="AX164" s="53">
        <v>0</v>
      </c>
      <c r="AY164" s="95">
        <v>0</v>
      </c>
      <c r="AZ164" s="96">
        <v>4.93</v>
      </c>
      <c r="BA164" s="53">
        <v>4478</v>
      </c>
      <c r="BB164" s="52">
        <v>62</v>
      </c>
      <c r="BC164" s="53">
        <v>5926</v>
      </c>
      <c r="BD164" s="97">
        <f t="shared" si="185"/>
        <v>4096.1256000000003</v>
      </c>
      <c r="BE164" s="102">
        <f t="shared" si="186"/>
        <v>0.69121255484306454</v>
      </c>
      <c r="BF164" s="53">
        <v>1484</v>
      </c>
      <c r="BG164" s="97">
        <f t="shared" si="187"/>
        <v>1583.4279999999999</v>
      </c>
      <c r="BH164" s="102">
        <f t="shared" si="188"/>
        <v>0.26720013499831252</v>
      </c>
      <c r="BI164" s="53">
        <v>310</v>
      </c>
      <c r="BJ164" s="97">
        <f t="shared" si="189"/>
        <v>609.77</v>
      </c>
      <c r="BK164" s="102">
        <f t="shared" si="190"/>
        <v>0.10289740128248397</v>
      </c>
      <c r="BL164" s="103">
        <v>470</v>
      </c>
      <c r="BM164" s="97">
        <f t="shared" si="191"/>
        <v>679.15</v>
      </c>
      <c r="BN164" s="102">
        <f t="shared" si="192"/>
        <v>0.11460512993587579</v>
      </c>
      <c r="BO164" s="53">
        <v>564</v>
      </c>
      <c r="BP164" s="97">
        <f t="shared" si="193"/>
        <v>1160.712</v>
      </c>
      <c r="BQ164" s="102">
        <f t="shared" si="194"/>
        <v>0.19586770165372933</v>
      </c>
      <c r="BR164" s="53">
        <v>37.9</v>
      </c>
      <c r="BS164" s="105">
        <f t="shared" si="195"/>
        <v>63.065599999999996</v>
      </c>
      <c r="BT164" s="102">
        <f t="shared" si="196"/>
        <v>6.395545055686804E-3</v>
      </c>
      <c r="BU164" s="52">
        <v>9.15</v>
      </c>
      <c r="BV164" s="48">
        <v>10.1</v>
      </c>
      <c r="BW164" s="61">
        <v>37.700000000000003</v>
      </c>
      <c r="BX164" s="117">
        <f t="shared" si="216"/>
        <v>86608.49</v>
      </c>
      <c r="BY164" s="118">
        <f t="shared" si="217"/>
        <v>0.57738993333333333</v>
      </c>
      <c r="BZ164" s="120">
        <v>39.9</v>
      </c>
      <c r="CA164" s="51"/>
      <c r="CB164" s="52">
        <v>6.68</v>
      </c>
      <c r="CC164" s="129">
        <v>4590</v>
      </c>
      <c r="CD164" s="77">
        <f t="shared" si="218"/>
        <v>4457.411764705882</v>
      </c>
      <c r="CE164" s="77">
        <f t="shared" si="197"/>
        <v>25160</v>
      </c>
      <c r="CF164" s="77">
        <f t="shared" si="219"/>
        <v>14615</v>
      </c>
      <c r="CG164" s="77">
        <f t="shared" si="220"/>
        <v>608.95833333333337</v>
      </c>
      <c r="CH164" s="77">
        <f t="shared" si="198"/>
        <v>10545</v>
      </c>
      <c r="CI164" s="130">
        <f t="shared" si="221"/>
        <v>439.375</v>
      </c>
      <c r="CJ164" s="64">
        <v>4153</v>
      </c>
      <c r="CK164" s="56"/>
      <c r="CL164" s="52">
        <v>6.92</v>
      </c>
      <c r="CM164" s="53">
        <v>2877</v>
      </c>
      <c r="CN164" s="134"/>
      <c r="CO164" s="135">
        <v>2225</v>
      </c>
      <c r="CP164" s="53">
        <v>4574</v>
      </c>
      <c r="CQ164" s="52">
        <v>21.4</v>
      </c>
      <c r="CR164" s="52">
        <v>28.2</v>
      </c>
      <c r="CS164" s="53">
        <v>2589</v>
      </c>
      <c r="CT164" s="141">
        <f t="shared" si="266"/>
        <v>0.3944571798058395</v>
      </c>
      <c r="CU164" s="142">
        <f t="shared" si="222"/>
        <v>1.2102094871177462</v>
      </c>
      <c r="CV164" s="142">
        <f t="shared" si="223"/>
        <v>3.6831737084806067</v>
      </c>
      <c r="CW164" s="118">
        <f t="shared" si="224"/>
        <v>0.61386228474676774</v>
      </c>
      <c r="CX164" s="143">
        <f t="shared" si="267"/>
        <v>18511.631058823528</v>
      </c>
      <c r="CY164" s="144">
        <f t="shared" si="268"/>
        <v>0.35455817145270263</v>
      </c>
      <c r="CZ164" s="145">
        <f t="shared" si="269"/>
        <v>14295.908544117647</v>
      </c>
      <c r="DA164" s="146">
        <f t="shared" si="270"/>
        <v>0.51451231859601754</v>
      </c>
      <c r="DB164" s="64">
        <v>4174</v>
      </c>
      <c r="DC164" s="152"/>
      <c r="DD164" s="48">
        <v>6.9</v>
      </c>
      <c r="DE164" s="53">
        <v>2577</v>
      </c>
      <c r="DF164" s="153"/>
      <c r="DG164" s="53">
        <v>2229</v>
      </c>
      <c r="DH164" s="53">
        <v>4736</v>
      </c>
      <c r="DI164" s="52">
        <v>19.3</v>
      </c>
      <c r="DJ164" s="52">
        <v>34</v>
      </c>
      <c r="DK164" s="53">
        <v>2991</v>
      </c>
      <c r="DL164" s="141">
        <f t="shared" si="225"/>
        <v>0.38107548289384263</v>
      </c>
      <c r="DM164" s="142">
        <f t="shared" si="226"/>
        <v>1.2041207474844273</v>
      </c>
      <c r="DN164" s="142">
        <f t="shared" si="227"/>
        <v>3.7017979916200461</v>
      </c>
      <c r="DO164" s="118">
        <f t="shared" si="199"/>
        <v>0.61696633193667438</v>
      </c>
      <c r="DP164" s="143">
        <f t="shared" si="228"/>
        <v>18605.236705882351</v>
      </c>
      <c r="DQ164" s="144">
        <f t="shared" si="229"/>
        <v>0.42186180320945943</v>
      </c>
      <c r="DR164" s="145">
        <f t="shared" si="230"/>
        <v>14368.197029411765</v>
      </c>
      <c r="DS164" s="146">
        <f t="shared" si="231"/>
        <v>0.56513668579142762</v>
      </c>
      <c r="DT164" s="53">
        <v>4205</v>
      </c>
      <c r="DU164" s="74"/>
      <c r="DV164" s="157">
        <v>6.81</v>
      </c>
      <c r="DW164" s="153">
        <v>2813</v>
      </c>
      <c r="DX164" s="53"/>
      <c r="DY164" s="153">
        <v>2121</v>
      </c>
      <c r="DZ164" s="153">
        <v>4570</v>
      </c>
      <c r="EA164" s="152">
        <v>20.7</v>
      </c>
      <c r="EB164" s="128">
        <v>35.700000000000003</v>
      </c>
      <c r="EC164" s="53">
        <v>3588</v>
      </c>
      <c r="ED164" s="141">
        <f t="shared" si="260"/>
        <v>0.51889066660768524</v>
      </c>
      <c r="EE164" s="142">
        <f t="shared" si="232"/>
        <v>1.195243757431629</v>
      </c>
      <c r="EF164" s="142">
        <f t="shared" si="271"/>
        <v>3.7292909810163613</v>
      </c>
      <c r="EG164" s="118">
        <f t="shared" si="200"/>
        <v>0.62154849683606017</v>
      </c>
      <c r="EH164" s="143">
        <f t="shared" si="261"/>
        <v>18743.416470588232</v>
      </c>
      <c r="EI164" s="144">
        <f t="shared" si="262"/>
        <v>0.36891627956081074</v>
      </c>
      <c r="EJ164" s="145">
        <f t="shared" si="263"/>
        <v>14474.908602941177</v>
      </c>
      <c r="EK164" s="146">
        <f t="shared" si="264"/>
        <v>0.52531218359770504</v>
      </c>
      <c r="EL164" s="64">
        <v>4224</v>
      </c>
      <c r="EM164" s="56"/>
      <c r="EN164" s="52">
        <v>7.01</v>
      </c>
      <c r="EO164" s="53">
        <v>2734</v>
      </c>
      <c r="EP164" s="134"/>
      <c r="EQ164" s="135">
        <v>2084</v>
      </c>
      <c r="ER164" s="53">
        <v>4700</v>
      </c>
      <c r="ES164" s="52">
        <v>20.3</v>
      </c>
      <c r="ET164" s="52">
        <v>36.200000000000003</v>
      </c>
      <c r="EU164" s="53">
        <v>3168</v>
      </c>
      <c r="EV164" s="141">
        <f t="shared" si="233"/>
        <v>0.435183288961704</v>
      </c>
      <c r="EW164" s="142">
        <f t="shared" si="234"/>
        <v>1.1898674242424243</v>
      </c>
      <c r="EX164" s="142">
        <f t="shared" si="235"/>
        <v>3.7461415229044261</v>
      </c>
      <c r="EY164" s="118">
        <f t="shared" si="201"/>
        <v>0.62435692048407099</v>
      </c>
      <c r="EZ164" s="143">
        <f t="shared" si="236"/>
        <v>18828.107294117646</v>
      </c>
      <c r="FA164" s="144">
        <f t="shared" si="237"/>
        <v>0.38663956925675669</v>
      </c>
      <c r="FB164" s="145">
        <f t="shared" si="238"/>
        <v>14540.312470588236</v>
      </c>
      <c r="FC164" s="146">
        <f t="shared" si="239"/>
        <v>0.53864326695916298</v>
      </c>
      <c r="FD164" s="64">
        <v>4185</v>
      </c>
      <c r="FE164" s="56"/>
      <c r="FF164" s="52">
        <v>6.94</v>
      </c>
      <c r="FG164" s="53">
        <v>2111</v>
      </c>
      <c r="FH164" s="134"/>
      <c r="FI164" s="135">
        <v>2219</v>
      </c>
      <c r="FJ164" s="53">
        <v>4798</v>
      </c>
      <c r="FK164" s="52">
        <v>21.3</v>
      </c>
      <c r="FL164" s="52">
        <v>38.799999999999997</v>
      </c>
      <c r="FM164" s="53">
        <v>3166</v>
      </c>
      <c r="FN164" s="141">
        <f t="shared" si="240"/>
        <v>0.3224120171229044</v>
      </c>
      <c r="FO164" s="142">
        <f t="shared" si="241"/>
        <v>1.2009557945041816</v>
      </c>
      <c r="FP164" s="142">
        <f t="shared" si="242"/>
        <v>3.7115535685026098</v>
      </c>
      <c r="FQ164" s="118">
        <f t="shared" si="202"/>
        <v>0.61859226141710166</v>
      </c>
      <c r="FR164" s="143">
        <f t="shared" si="243"/>
        <v>18654.268235294116</v>
      </c>
      <c r="FS164" s="144">
        <f t="shared" si="244"/>
        <v>0.5264067778716216</v>
      </c>
      <c r="FT164" s="145">
        <f t="shared" si="245"/>
        <v>14406.062426470591</v>
      </c>
      <c r="FU164" s="146">
        <f t="shared" si="246"/>
        <v>0.64377320283496453</v>
      </c>
      <c r="FV164" s="64">
        <v>4219</v>
      </c>
      <c r="FW164" s="73"/>
      <c r="FX164" s="52">
        <v>7.01</v>
      </c>
      <c r="FY164" s="53">
        <v>2038</v>
      </c>
      <c r="FZ164" s="134"/>
      <c r="GA164" s="135">
        <v>2206</v>
      </c>
      <c r="GB164" s="53">
        <v>4894</v>
      </c>
      <c r="GC164" s="52">
        <v>20.7</v>
      </c>
      <c r="GD164" s="52">
        <v>32.4</v>
      </c>
      <c r="GE164" s="53">
        <v>3121</v>
      </c>
      <c r="GF164" s="141">
        <f t="shared" si="247"/>
        <v>0.30575562474344842</v>
      </c>
      <c r="GG164" s="142">
        <f t="shared" si="248"/>
        <v>1.1912775539227305</v>
      </c>
      <c r="GH164" s="142">
        <f t="shared" si="249"/>
        <v>3.7417071697759878</v>
      </c>
      <c r="GI164" s="118">
        <f t="shared" si="203"/>
        <v>0.6236178616293313</v>
      </c>
      <c r="GJ164" s="143">
        <f t="shared" si="250"/>
        <v>18805.820235294115</v>
      </c>
      <c r="GK164" s="144">
        <f t="shared" si="251"/>
        <v>0.54278399493243246</v>
      </c>
      <c r="GL164" s="145">
        <f t="shared" si="252"/>
        <v>14523.10092647059</v>
      </c>
      <c r="GM164" s="146">
        <f t="shared" si="253"/>
        <v>0.65609179885251434</v>
      </c>
      <c r="GN164" s="166">
        <v>2422</v>
      </c>
      <c r="GO164" s="97">
        <f t="shared" si="204"/>
        <v>2524.4243640699524</v>
      </c>
      <c r="GP164" s="53"/>
      <c r="GQ164" s="53"/>
      <c r="GR164" s="102">
        <f t="shared" si="205"/>
        <v>1</v>
      </c>
      <c r="GS164" s="53"/>
      <c r="GT164" s="102">
        <f t="shared" si="206"/>
        <v>1</v>
      </c>
      <c r="GU164" s="53"/>
      <c r="GV164" s="102"/>
      <c r="GW164" s="170"/>
      <c r="GX164" s="102"/>
      <c r="GY164" s="170"/>
      <c r="GZ164" s="102"/>
      <c r="HA164" s="102"/>
      <c r="HB164" s="102"/>
      <c r="HC164" s="102"/>
      <c r="HD164" s="102"/>
      <c r="HE164" s="177"/>
      <c r="HF164" s="178"/>
      <c r="HG164" s="102"/>
      <c r="HH164" s="177"/>
      <c r="HI164" s="64">
        <v>3998</v>
      </c>
      <c r="HJ164" s="53">
        <v>1594</v>
      </c>
      <c r="HK164" s="53">
        <v>6232</v>
      </c>
      <c r="HL164" s="77">
        <f t="shared" si="257"/>
        <v>0</v>
      </c>
      <c r="HM164" s="77">
        <f t="shared" si="254"/>
        <v>0</v>
      </c>
      <c r="HN164" s="52"/>
      <c r="HO164" s="183"/>
      <c r="HP164" s="53">
        <v>239</v>
      </c>
      <c r="HQ164" s="186"/>
      <c r="HR164" s="186"/>
      <c r="HS164" s="186"/>
      <c r="HT164" s="53">
        <v>3372</v>
      </c>
      <c r="HU164" s="153">
        <v>3594</v>
      </c>
      <c r="HV164" s="186"/>
      <c r="HW164" s="186"/>
      <c r="HX164" s="186"/>
      <c r="HY164" s="186"/>
      <c r="HZ164" s="189"/>
      <c r="IA164" s="128">
        <v>98</v>
      </c>
      <c r="IB164" s="190">
        <v>130</v>
      </c>
      <c r="IC164" s="191"/>
      <c r="ID164" s="191"/>
      <c r="IE164" s="192"/>
      <c r="IF164" s="192"/>
      <c r="IG164" s="192"/>
      <c r="IH164" s="97">
        <f t="shared" si="255"/>
        <v>35397.53</v>
      </c>
      <c r="II164" s="97">
        <f t="shared" si="258"/>
        <v>2421.9999999999995</v>
      </c>
      <c r="IJ164" s="202">
        <f t="shared" si="259"/>
        <v>1.3684570646595964</v>
      </c>
      <c r="IK164" s="202">
        <f t="shared" si="265"/>
        <v>1.7698764999999996</v>
      </c>
      <c r="IL164" s="202">
        <f t="shared" si="207"/>
        <v>0.67971530249110323</v>
      </c>
      <c r="IM164" s="203"/>
      <c r="IN164" s="204">
        <f t="shared" si="208"/>
        <v>0.94632535094962844</v>
      </c>
      <c r="IO164" s="186"/>
      <c r="IP164" s="186"/>
      <c r="IQ164" s="153">
        <v>1712</v>
      </c>
      <c r="IR164" s="153"/>
      <c r="IS164" s="128"/>
      <c r="IT164" s="128"/>
      <c r="IU164" s="128"/>
      <c r="IV164" s="128"/>
      <c r="IW164" s="189"/>
      <c r="IX164" s="189">
        <v>0.6</v>
      </c>
      <c r="IY164" s="48"/>
      <c r="IZ164" s="52">
        <v>147</v>
      </c>
      <c r="JA164" s="128"/>
      <c r="JB164" s="128"/>
      <c r="JC164" s="128"/>
      <c r="JD164" s="97">
        <f t="shared" si="209"/>
        <v>1899.95</v>
      </c>
      <c r="JE164" s="210">
        <f t="shared" si="273"/>
        <v>0.76633595620937389</v>
      </c>
      <c r="JF164" s="210">
        <f t="shared" si="210"/>
        <v>0.16963839285714286</v>
      </c>
      <c r="JG164" s="210">
        <f t="shared" si="211"/>
        <v>-9.9299065420560724E-3</v>
      </c>
      <c r="JH164" s="203"/>
      <c r="JI164" s="203">
        <f t="shared" si="212"/>
        <v>-0.13076923076923075</v>
      </c>
      <c r="JJ164" s="212">
        <f t="shared" si="256"/>
        <v>2.469151880188833</v>
      </c>
      <c r="JK164" s="203">
        <f t="shared" si="213"/>
        <v>0.97519406007424903</v>
      </c>
      <c r="JL164" s="53">
        <v>16147</v>
      </c>
      <c r="JM164" s="213">
        <v>7.97</v>
      </c>
      <c r="JN164" s="214">
        <v>186</v>
      </c>
      <c r="JO164" s="213">
        <v>10.4</v>
      </c>
      <c r="JP164" s="213">
        <v>6.29</v>
      </c>
      <c r="JQ164" s="213">
        <v>1.1200000000000001</v>
      </c>
      <c r="JR164" s="214">
        <v>155</v>
      </c>
      <c r="JS164" s="213">
        <v>0.92</v>
      </c>
      <c r="JT164" s="222"/>
    </row>
    <row r="165" spans="1:280" s="25" customFormat="1" ht="15" customHeight="1">
      <c r="A165" s="50">
        <v>43582</v>
      </c>
      <c r="B165" s="51">
        <v>0</v>
      </c>
      <c r="C165" s="52">
        <v>0</v>
      </c>
      <c r="D165" s="53">
        <v>31693</v>
      </c>
      <c r="E165" s="48">
        <v>5.15</v>
      </c>
      <c r="F165" s="53">
        <v>157</v>
      </c>
      <c r="G165" s="52">
        <v>25.8</v>
      </c>
      <c r="H165" s="52">
        <v>15.2</v>
      </c>
      <c r="I165" s="61">
        <v>49.5</v>
      </c>
      <c r="J165" s="64"/>
      <c r="K165" s="53">
        <v>1240</v>
      </c>
      <c r="L165" s="48">
        <v>5.12</v>
      </c>
      <c r="M165" s="53">
        <v>6957</v>
      </c>
      <c r="N165" s="53">
        <v>2590</v>
      </c>
      <c r="O165" s="65">
        <v>3.56</v>
      </c>
      <c r="P165" s="65">
        <v>2.17</v>
      </c>
      <c r="Q165" s="74">
        <v>40.6</v>
      </c>
      <c r="R165" s="70">
        <v>72.2</v>
      </c>
      <c r="S165" s="64">
        <v>6317</v>
      </c>
      <c r="T165" s="53">
        <v>6758</v>
      </c>
      <c r="U165" s="52">
        <v>2.57</v>
      </c>
      <c r="V165" s="52">
        <v>32.200000000000003</v>
      </c>
      <c r="W165" s="52">
        <v>14.8</v>
      </c>
      <c r="X165" s="52">
        <v>12.2</v>
      </c>
      <c r="Y165" s="53">
        <v>5087</v>
      </c>
      <c r="Z165" s="53">
        <v>7687</v>
      </c>
      <c r="AA165" s="52">
        <v>3.59</v>
      </c>
      <c r="AB165" s="52">
        <v>353</v>
      </c>
      <c r="AC165" s="77">
        <f t="shared" si="214"/>
        <v>11404</v>
      </c>
      <c r="AD165" s="52"/>
      <c r="AE165" s="52"/>
      <c r="AF165" s="52"/>
      <c r="AG165" s="52"/>
      <c r="AH165" s="61"/>
      <c r="AI165" s="79"/>
      <c r="AJ165" s="52"/>
      <c r="AK165" s="52"/>
      <c r="AL165" s="48">
        <v>4.1399999999999997</v>
      </c>
      <c r="AM165" s="53">
        <v>146141</v>
      </c>
      <c r="AN165" s="52">
        <v>3179</v>
      </c>
      <c r="AO165" s="52">
        <v>713</v>
      </c>
      <c r="AP165" s="53">
        <v>1891</v>
      </c>
      <c r="AQ165" s="83"/>
      <c r="AR165" s="86">
        <f t="shared" si="215"/>
        <v>16269</v>
      </c>
      <c r="AS165" s="53"/>
      <c r="AT165" s="87">
        <v>16269</v>
      </c>
      <c r="AU165" s="53">
        <f t="shared" si="272"/>
        <v>16269</v>
      </c>
      <c r="AV165" s="53">
        <v>0</v>
      </c>
      <c r="AW165" s="53">
        <v>0</v>
      </c>
      <c r="AX165" s="53">
        <v>0</v>
      </c>
      <c r="AY165" s="95">
        <v>0</v>
      </c>
      <c r="AZ165" s="96">
        <v>4.93</v>
      </c>
      <c r="BA165" s="53">
        <v>4478</v>
      </c>
      <c r="BB165" s="52">
        <v>62</v>
      </c>
      <c r="BC165" s="53">
        <v>6199</v>
      </c>
      <c r="BD165" s="97">
        <f t="shared" si="185"/>
        <v>4172.8894</v>
      </c>
      <c r="BE165" s="102">
        <f t="shared" si="186"/>
        <v>0.67315525084691075</v>
      </c>
      <c r="BF165" s="53">
        <v>2006</v>
      </c>
      <c r="BG165" s="97">
        <f t="shared" si="187"/>
        <v>2140.402</v>
      </c>
      <c r="BH165" s="102">
        <f t="shared" si="188"/>
        <v>0.34528181964833038</v>
      </c>
      <c r="BI165" s="53">
        <v>125</v>
      </c>
      <c r="BJ165" s="97">
        <f t="shared" si="189"/>
        <v>245.875</v>
      </c>
      <c r="BK165" s="102">
        <f t="shared" si="190"/>
        <v>3.9663655428294885E-2</v>
      </c>
      <c r="BL165" s="103">
        <v>558</v>
      </c>
      <c r="BM165" s="97">
        <f t="shared" si="191"/>
        <v>806.31000000000006</v>
      </c>
      <c r="BN165" s="102">
        <f t="shared" si="192"/>
        <v>0.13007097919019198</v>
      </c>
      <c r="BO165" s="53">
        <v>452</v>
      </c>
      <c r="BP165" s="97">
        <f t="shared" si="193"/>
        <v>930.21599999999989</v>
      </c>
      <c r="BQ165" s="102">
        <f t="shared" si="194"/>
        <v>0.15005904178093238</v>
      </c>
      <c r="BR165" s="53">
        <v>30.1</v>
      </c>
      <c r="BS165" s="105">
        <f t="shared" si="195"/>
        <v>50.086399999999998</v>
      </c>
      <c r="BT165" s="102">
        <f t="shared" si="196"/>
        <v>4.8556218744958864E-3</v>
      </c>
      <c r="BU165" s="52">
        <v>6.81</v>
      </c>
      <c r="BV165" s="48">
        <v>7.35</v>
      </c>
      <c r="BW165" s="61">
        <v>37.6</v>
      </c>
      <c r="BX165" s="117">
        <f t="shared" si="216"/>
        <v>100851.531</v>
      </c>
      <c r="BY165" s="118">
        <f t="shared" si="217"/>
        <v>0.67234354000000007</v>
      </c>
      <c r="BZ165" s="120">
        <v>55.4</v>
      </c>
      <c r="CA165" s="51"/>
      <c r="CB165" s="52">
        <v>6.47</v>
      </c>
      <c r="CC165" s="129">
        <v>5266</v>
      </c>
      <c r="CD165" s="77">
        <f t="shared" si="218"/>
        <v>4856.6079329348759</v>
      </c>
      <c r="CE165" s="77">
        <f t="shared" si="197"/>
        <v>25766</v>
      </c>
      <c r="CF165" s="77">
        <f t="shared" si="219"/>
        <v>16269</v>
      </c>
      <c r="CG165" s="77">
        <f t="shared" si="220"/>
        <v>677.875</v>
      </c>
      <c r="CH165" s="77">
        <f t="shared" si="198"/>
        <v>9497</v>
      </c>
      <c r="CI165" s="130">
        <f t="shared" si="221"/>
        <v>395.70833333333331</v>
      </c>
      <c r="CJ165" s="64">
        <v>4296</v>
      </c>
      <c r="CK165" s="56"/>
      <c r="CL165" s="52">
        <v>6.99</v>
      </c>
      <c r="CM165" s="53">
        <v>2210</v>
      </c>
      <c r="CN165" s="134"/>
      <c r="CO165" s="135">
        <v>2129</v>
      </c>
      <c r="CP165" s="53">
        <v>4369</v>
      </c>
      <c r="CQ165" s="52">
        <v>19.7</v>
      </c>
      <c r="CR165" s="52">
        <v>36.799999999999997</v>
      </c>
      <c r="CS165" s="53">
        <v>3234</v>
      </c>
      <c r="CT165" s="141">
        <f t="shared" si="266"/>
        <v>0.28443702851543939</v>
      </c>
      <c r="CU165" s="142">
        <f t="shared" si="222"/>
        <v>1.1699255121042831</v>
      </c>
      <c r="CV165" s="142">
        <f t="shared" si="223"/>
        <v>4.1512112375424248</v>
      </c>
      <c r="CW165" s="118">
        <f t="shared" si="224"/>
        <v>0.69186853959040417</v>
      </c>
      <c r="CX165" s="143">
        <f t="shared" si="267"/>
        <v>20863.987679888225</v>
      </c>
      <c r="CY165" s="144">
        <f t="shared" si="268"/>
        <v>0.54494988466888983</v>
      </c>
      <c r="CZ165" s="145">
        <f t="shared" si="269"/>
        <v>16815.112053714201</v>
      </c>
      <c r="DA165" s="146">
        <f t="shared" si="270"/>
        <v>0.64349088562671397</v>
      </c>
      <c r="DB165" s="64">
        <v>4297</v>
      </c>
      <c r="DC165" s="152"/>
      <c r="DD165" s="48">
        <v>6.89</v>
      </c>
      <c r="DE165" s="53">
        <v>2031</v>
      </c>
      <c r="DF165" s="153"/>
      <c r="DG165" s="53">
        <v>2138</v>
      </c>
      <c r="DH165" s="53">
        <v>4534</v>
      </c>
      <c r="DI165" s="52">
        <v>19.600000000000001</v>
      </c>
      <c r="DJ165" s="52">
        <v>38.200000000000003</v>
      </c>
      <c r="DK165" s="53">
        <v>3655</v>
      </c>
      <c r="DL165" s="141">
        <f t="shared" si="225"/>
        <v>0.3010302410916359</v>
      </c>
      <c r="DM165" s="142">
        <f t="shared" si="226"/>
        <v>1.1696532464510123</v>
      </c>
      <c r="DN165" s="142">
        <f t="shared" si="227"/>
        <v>4.1521775343854284</v>
      </c>
      <c r="DO165" s="118">
        <f t="shared" si="199"/>
        <v>0.69202958906423806</v>
      </c>
      <c r="DP165" s="143">
        <f t="shared" si="228"/>
        <v>20868.844287821161</v>
      </c>
      <c r="DQ165" s="144">
        <f t="shared" si="229"/>
        <v>0.58180688496041411</v>
      </c>
      <c r="DR165" s="145">
        <f t="shared" si="230"/>
        <v>16819.026185942716</v>
      </c>
      <c r="DS165" s="146">
        <f t="shared" si="231"/>
        <v>0.67236651072753673</v>
      </c>
      <c r="DT165" s="53">
        <v>4291</v>
      </c>
      <c r="DU165" s="74"/>
      <c r="DV165" s="157">
        <v>7.15</v>
      </c>
      <c r="DW165" s="153">
        <v>2239</v>
      </c>
      <c r="DX165" s="53"/>
      <c r="DY165" s="153">
        <v>2079</v>
      </c>
      <c r="DZ165" s="153">
        <v>4619</v>
      </c>
      <c r="EA165" s="152">
        <v>19.2</v>
      </c>
      <c r="EB165" s="128">
        <v>35.1</v>
      </c>
      <c r="EC165" s="53">
        <v>4440</v>
      </c>
      <c r="ED165" s="141">
        <f t="shared" si="260"/>
        <v>0.39529366777111635</v>
      </c>
      <c r="EE165" s="142">
        <f t="shared" si="232"/>
        <v>1.1712887438825448</v>
      </c>
      <c r="EF165" s="142">
        <f t="shared" si="271"/>
        <v>4.1463797533274072</v>
      </c>
      <c r="EG165" s="118">
        <f t="shared" si="200"/>
        <v>0.69106329222123453</v>
      </c>
      <c r="EH165" s="143">
        <f t="shared" si="261"/>
        <v>20839.70464022355</v>
      </c>
      <c r="EI165" s="144">
        <f t="shared" si="262"/>
        <v>0.53897863881160379</v>
      </c>
      <c r="EJ165" s="145">
        <f t="shared" si="263"/>
        <v>16795.541392571606</v>
      </c>
      <c r="EK165" s="146">
        <f t="shared" si="264"/>
        <v>0.63881271172769805</v>
      </c>
      <c r="EL165" s="64">
        <v>4282</v>
      </c>
      <c r="EM165" s="56"/>
      <c r="EN165" s="52">
        <v>6.91</v>
      </c>
      <c r="EO165" s="53">
        <v>2224</v>
      </c>
      <c r="EP165" s="134"/>
      <c r="EQ165" s="135">
        <v>2082</v>
      </c>
      <c r="ER165" s="53">
        <v>4673</v>
      </c>
      <c r="ES165" s="52">
        <v>19.2</v>
      </c>
      <c r="ET165" s="52">
        <v>37.200000000000003</v>
      </c>
      <c r="EU165" s="53">
        <v>4023</v>
      </c>
      <c r="EV165" s="141">
        <f t="shared" si="233"/>
        <v>0.35687586971304247</v>
      </c>
      <c r="EW165" s="142">
        <f t="shared" si="234"/>
        <v>1.1737505838393274</v>
      </c>
      <c r="EX165" s="142">
        <f t="shared" si="235"/>
        <v>4.137683081740378</v>
      </c>
      <c r="EY165" s="118">
        <f t="shared" si="201"/>
        <v>0.68961384695672967</v>
      </c>
      <c r="EZ165" s="143">
        <f t="shared" si="236"/>
        <v>20795.995168827139</v>
      </c>
      <c r="FA165" s="144">
        <f t="shared" si="237"/>
        <v>0.54206721425502757</v>
      </c>
      <c r="FB165" s="145">
        <f t="shared" si="238"/>
        <v>16760.314202514943</v>
      </c>
      <c r="FC165" s="146">
        <f t="shared" si="239"/>
        <v>0.64123245684787866</v>
      </c>
      <c r="FD165" s="64">
        <v>4300</v>
      </c>
      <c r="FE165" s="56"/>
      <c r="FF165" s="52">
        <v>1697</v>
      </c>
      <c r="FG165" s="53">
        <v>2229</v>
      </c>
      <c r="FH165" s="134"/>
      <c r="FI165" s="135">
        <v>2082</v>
      </c>
      <c r="FJ165" s="53">
        <v>98.4</v>
      </c>
      <c r="FK165" s="52">
        <v>4711</v>
      </c>
      <c r="FL165" s="52">
        <v>6.96</v>
      </c>
      <c r="FM165" s="53">
        <v>4279</v>
      </c>
      <c r="FN165" s="141">
        <f t="shared" si="240"/>
        <v>0.37871566248404642</v>
      </c>
      <c r="FO165" s="142">
        <f t="shared" si="241"/>
        <v>1.1688372093023256</v>
      </c>
      <c r="FP165" s="142">
        <f t="shared" si="242"/>
        <v>4.155076424914439</v>
      </c>
      <c r="FQ165" s="118">
        <f t="shared" si="202"/>
        <v>0.69251273748573983</v>
      </c>
      <c r="FR165" s="143">
        <f t="shared" si="243"/>
        <v>20883.414111619968</v>
      </c>
      <c r="FS165" s="144">
        <f t="shared" si="244"/>
        <v>0.54103768910721961</v>
      </c>
      <c r="FT165" s="145">
        <f t="shared" si="245"/>
        <v>16830.768582628272</v>
      </c>
      <c r="FU165" s="146">
        <f t="shared" si="246"/>
        <v>0.64042587514115179</v>
      </c>
      <c r="FV165" s="64">
        <v>4300</v>
      </c>
      <c r="FW165" s="73"/>
      <c r="FX165" s="52">
        <v>7</v>
      </c>
      <c r="FY165" s="53">
        <v>1650</v>
      </c>
      <c r="FZ165" s="134"/>
      <c r="GA165" s="135">
        <v>2212</v>
      </c>
      <c r="GB165" s="53">
        <v>4823</v>
      </c>
      <c r="GC165" s="52">
        <v>19.600000000000001</v>
      </c>
      <c r="GD165" s="52">
        <v>33.5</v>
      </c>
      <c r="GE165" s="53">
        <v>3991</v>
      </c>
      <c r="GF165" s="141">
        <f t="shared" si="247"/>
        <v>0.28944590492365962</v>
      </c>
      <c r="GG165" s="142">
        <f t="shared" si="248"/>
        <v>1.1688372093023256</v>
      </c>
      <c r="GH165" s="142">
        <f t="shared" si="249"/>
        <v>4.155076424914439</v>
      </c>
      <c r="GI165" s="118">
        <f t="shared" si="203"/>
        <v>0.69251273748573983</v>
      </c>
      <c r="GJ165" s="143">
        <f t="shared" si="250"/>
        <v>20883.414111619968</v>
      </c>
      <c r="GK165" s="144">
        <f t="shared" si="251"/>
        <v>0.66025670122337932</v>
      </c>
      <c r="GL165" s="145">
        <f t="shared" si="252"/>
        <v>16830.768582628272</v>
      </c>
      <c r="GM165" s="146">
        <f t="shared" si="253"/>
        <v>0.73382803678012576</v>
      </c>
      <c r="GN165" s="166">
        <v>2557</v>
      </c>
      <c r="GO165" s="97">
        <f t="shared" si="204"/>
        <v>2097.0187068229448</v>
      </c>
      <c r="GP165" s="53"/>
      <c r="GQ165" s="53"/>
      <c r="GR165" s="102">
        <f t="shared" si="205"/>
        <v>1</v>
      </c>
      <c r="GS165" s="53"/>
      <c r="GT165" s="102">
        <f t="shared" si="206"/>
        <v>1</v>
      </c>
      <c r="GU165" s="53"/>
      <c r="GV165" s="102"/>
      <c r="GW165" s="170"/>
      <c r="GX165" s="102"/>
      <c r="GY165" s="170"/>
      <c r="GZ165" s="102"/>
      <c r="HA165" s="102"/>
      <c r="HB165" s="102"/>
      <c r="HC165" s="102"/>
      <c r="HD165" s="102"/>
      <c r="HE165" s="177"/>
      <c r="HF165" s="178"/>
      <c r="HG165" s="102"/>
      <c r="HH165" s="177"/>
      <c r="HI165" s="64">
        <v>4015</v>
      </c>
      <c r="HJ165" s="53">
        <v>1459</v>
      </c>
      <c r="HK165" s="53">
        <v>4876</v>
      </c>
      <c r="HL165" s="77">
        <f t="shared" si="257"/>
        <v>0</v>
      </c>
      <c r="HM165" s="77">
        <f t="shared" si="254"/>
        <v>0</v>
      </c>
      <c r="HN165" s="52"/>
      <c r="HO165" s="183"/>
      <c r="HP165" s="53">
        <v>173</v>
      </c>
      <c r="HQ165" s="186"/>
      <c r="HR165" s="186"/>
      <c r="HS165" s="186"/>
      <c r="HT165" s="53">
        <v>3514</v>
      </c>
      <c r="HU165" s="153">
        <v>3639</v>
      </c>
      <c r="HV165" s="186"/>
      <c r="HW165" s="186"/>
      <c r="HX165" s="186"/>
      <c r="HY165" s="186"/>
      <c r="HZ165" s="189">
        <v>98</v>
      </c>
      <c r="IA165" s="128"/>
      <c r="IB165" s="190">
        <v>151</v>
      </c>
      <c r="IC165" s="191"/>
      <c r="ID165" s="191">
        <v>953</v>
      </c>
      <c r="IE165" s="192">
        <v>5.41</v>
      </c>
      <c r="IF165" s="192">
        <v>7.05</v>
      </c>
      <c r="IG165" s="192">
        <v>1.35</v>
      </c>
      <c r="IH165" s="97">
        <f t="shared" si="255"/>
        <v>41599.832999999999</v>
      </c>
      <c r="II165" s="97">
        <f t="shared" si="258"/>
        <v>2557</v>
      </c>
      <c r="IJ165" s="202">
        <f t="shared" si="259"/>
        <v>1.2293318581351036</v>
      </c>
      <c r="IK165" s="202">
        <f t="shared" si="265"/>
        <v>2.0799916499999997</v>
      </c>
      <c r="IL165" s="202">
        <f t="shared" si="207"/>
        <v>0.68468981217985203</v>
      </c>
      <c r="IM165" s="203"/>
      <c r="IN165" s="204">
        <f t="shared" si="208"/>
        <v>0.94094642158779818</v>
      </c>
      <c r="IO165" s="186"/>
      <c r="IP165" s="186"/>
      <c r="IQ165" s="153">
        <v>1413</v>
      </c>
      <c r="IR165" s="153"/>
      <c r="IS165" s="128"/>
      <c r="IT165" s="128"/>
      <c r="IU165" s="128"/>
      <c r="IV165" s="128"/>
      <c r="IW165" s="189">
        <v>0.7</v>
      </c>
      <c r="IX165" s="189"/>
      <c r="IY165" s="48">
        <v>7.85</v>
      </c>
      <c r="IZ165" s="52">
        <v>117</v>
      </c>
      <c r="JA165" s="128">
        <v>5.36</v>
      </c>
      <c r="JB165" s="128">
        <v>9.42</v>
      </c>
      <c r="JC165" s="128"/>
      <c r="JD165" s="97">
        <f t="shared" si="209"/>
        <v>2456.6190000000001</v>
      </c>
      <c r="JE165" s="210">
        <f t="shared" si="273"/>
        <v>0.68842584055565803</v>
      </c>
      <c r="JF165" s="210">
        <f t="shared" si="210"/>
        <v>0.21934098214285713</v>
      </c>
      <c r="JG165" s="210">
        <f t="shared" si="211"/>
        <v>2.4062278839348909E-2</v>
      </c>
      <c r="JH165" s="203"/>
      <c r="JI165" s="203">
        <f t="shared" si="212"/>
        <v>0.22516556291390732</v>
      </c>
      <c r="JJ165" s="212">
        <f t="shared" si="256"/>
        <v>2.469151880188833</v>
      </c>
      <c r="JK165" s="203">
        <f t="shared" si="213"/>
        <v>0.98112598806259077</v>
      </c>
      <c r="JL165" s="53">
        <v>17493</v>
      </c>
      <c r="JM165" s="213">
        <v>7.97</v>
      </c>
      <c r="JN165" s="214">
        <v>186</v>
      </c>
      <c r="JO165" s="213">
        <v>10.4</v>
      </c>
      <c r="JP165" s="213">
        <v>6.29</v>
      </c>
      <c r="JQ165" s="213">
        <v>1.1200000000000001</v>
      </c>
      <c r="JR165" s="214">
        <v>155</v>
      </c>
      <c r="JS165" s="213">
        <v>0.92</v>
      </c>
      <c r="JT165" s="222"/>
    </row>
    <row r="166" spans="1:280" s="25" customFormat="1" ht="15" customHeight="1">
      <c r="A166" s="50">
        <v>43583</v>
      </c>
      <c r="B166" s="57">
        <v>0</v>
      </c>
      <c r="C166" s="52">
        <v>0</v>
      </c>
      <c r="D166" s="58"/>
      <c r="E166" s="59" t="s">
        <v>127</v>
      </c>
      <c r="F166" s="58" t="s">
        <v>127</v>
      </c>
      <c r="G166" s="60" t="s">
        <v>127</v>
      </c>
      <c r="H166" s="60" t="s">
        <v>127</v>
      </c>
      <c r="I166" s="66">
        <v>49.7</v>
      </c>
      <c r="J166" s="67"/>
      <c r="K166" s="58">
        <v>1999</v>
      </c>
      <c r="L166" s="59">
        <v>4.88</v>
      </c>
      <c r="M166" s="58">
        <v>8682</v>
      </c>
      <c r="N166" s="58">
        <v>2668</v>
      </c>
      <c r="O166" s="68">
        <v>3.48</v>
      </c>
      <c r="P166" s="68">
        <v>2.34</v>
      </c>
      <c r="Q166" s="75">
        <v>67.599999999999994</v>
      </c>
      <c r="R166" s="76">
        <v>64.8</v>
      </c>
      <c r="S166" s="67">
        <v>6896</v>
      </c>
      <c r="T166" s="58">
        <v>5369</v>
      </c>
      <c r="U166" s="60">
        <v>2.75</v>
      </c>
      <c r="V166" s="60">
        <v>33.5</v>
      </c>
      <c r="W166" s="60">
        <v>14.4</v>
      </c>
      <c r="X166" s="60">
        <v>11.7</v>
      </c>
      <c r="Y166" s="58">
        <v>5239</v>
      </c>
      <c r="Z166" s="58">
        <v>17765</v>
      </c>
      <c r="AA166" s="60">
        <v>2.54</v>
      </c>
      <c r="AB166" s="60">
        <v>298</v>
      </c>
      <c r="AC166" s="58">
        <f t="shared" si="214"/>
        <v>12135</v>
      </c>
      <c r="AD166" s="60"/>
      <c r="AE166" s="60"/>
      <c r="AF166" s="60"/>
      <c r="AG166" s="60"/>
      <c r="AH166" s="66"/>
      <c r="AI166" s="80"/>
      <c r="AJ166" s="60"/>
      <c r="AK166" s="60"/>
      <c r="AL166" s="59" t="s">
        <v>129</v>
      </c>
      <c r="AM166" s="58" t="s">
        <v>129</v>
      </c>
      <c r="AN166" s="60" t="s">
        <v>129</v>
      </c>
      <c r="AO166" s="60" t="s">
        <v>129</v>
      </c>
      <c r="AP166" s="58" t="s">
        <v>129</v>
      </c>
      <c r="AQ166" s="88"/>
      <c r="AR166" s="86">
        <f t="shared" si="215"/>
        <v>16029</v>
      </c>
      <c r="AS166" s="58"/>
      <c r="AT166" s="89">
        <v>16029</v>
      </c>
      <c r="AU166" s="58">
        <f t="shared" si="272"/>
        <v>16029</v>
      </c>
      <c r="AV166" s="58">
        <v>0</v>
      </c>
      <c r="AW166" s="58">
        <v>0</v>
      </c>
      <c r="AX166" s="58">
        <v>0</v>
      </c>
      <c r="AY166" s="98">
        <v>0</v>
      </c>
      <c r="AZ166" s="96">
        <v>4.93</v>
      </c>
      <c r="BA166" s="53">
        <v>4478</v>
      </c>
      <c r="BB166" s="52">
        <v>62</v>
      </c>
      <c r="BC166" s="58">
        <v>8351</v>
      </c>
      <c r="BD166" s="97" t="e">
        <f t="shared" si="185"/>
        <v>#VALUE!</v>
      </c>
      <c r="BE166" s="102" t="e">
        <f t="shared" si="186"/>
        <v>#VALUE!</v>
      </c>
      <c r="BF166" s="58">
        <v>3393</v>
      </c>
      <c r="BG166" s="97">
        <f t="shared" si="187"/>
        <v>3620.3309999999997</v>
      </c>
      <c r="BH166" s="102">
        <f t="shared" si="188"/>
        <v>0.43352065620883723</v>
      </c>
      <c r="BI166" s="58">
        <v>151</v>
      </c>
      <c r="BJ166" s="97">
        <f t="shared" si="189"/>
        <v>297.017</v>
      </c>
      <c r="BK166" s="102">
        <f t="shared" si="190"/>
        <v>3.5566638725901087E-2</v>
      </c>
      <c r="BL166" s="103">
        <v>479</v>
      </c>
      <c r="BM166" s="97">
        <f t="shared" si="191"/>
        <v>692.15500000000009</v>
      </c>
      <c r="BN166" s="102">
        <f t="shared" si="192"/>
        <v>8.2882888276853084E-2</v>
      </c>
      <c r="BO166" s="58">
        <v>523</v>
      </c>
      <c r="BP166" s="97">
        <f t="shared" si="193"/>
        <v>1076.3339999999998</v>
      </c>
      <c r="BQ166" s="102">
        <f t="shared" si="194"/>
        <v>0.12888683989941321</v>
      </c>
      <c r="BR166" s="58" t="s">
        <v>131</v>
      </c>
      <c r="BS166" s="105" t="e">
        <f t="shared" si="195"/>
        <v>#VALUE!</v>
      </c>
      <c r="BT166" s="102" t="e">
        <f t="shared" si="196"/>
        <v>#VALUE!</v>
      </c>
      <c r="BU166" s="60">
        <v>6.7</v>
      </c>
      <c r="BV166" s="59">
        <v>7.45</v>
      </c>
      <c r="BW166" s="66">
        <v>73</v>
      </c>
      <c r="BX166" s="117">
        <f t="shared" si="216"/>
        <v>133858.179</v>
      </c>
      <c r="BY166" s="118">
        <f t="shared" si="217"/>
        <v>0.89238786000000003</v>
      </c>
      <c r="BZ166" s="121">
        <v>57.1</v>
      </c>
      <c r="CA166" s="57"/>
      <c r="CB166" s="60">
        <v>5.85</v>
      </c>
      <c r="CC166" s="129">
        <v>5523</v>
      </c>
      <c r="CD166" s="77">
        <f t="shared" si="218"/>
        <v>6441.9918078201681</v>
      </c>
      <c r="CE166" s="77">
        <f t="shared" si="197"/>
        <v>25268</v>
      </c>
      <c r="CF166" s="77">
        <f t="shared" si="219"/>
        <v>16029</v>
      </c>
      <c r="CG166" s="77">
        <f t="shared" si="220"/>
        <v>667.875</v>
      </c>
      <c r="CH166" s="77">
        <f t="shared" si="198"/>
        <v>9239</v>
      </c>
      <c r="CI166" s="130">
        <f t="shared" si="221"/>
        <v>384.95833333333331</v>
      </c>
      <c r="CJ166" s="67">
        <v>4212</v>
      </c>
      <c r="CK166" s="136"/>
      <c r="CL166" s="60">
        <v>6.96</v>
      </c>
      <c r="CM166" s="58">
        <v>2540</v>
      </c>
      <c r="CN166" s="137"/>
      <c r="CO166" s="138">
        <v>2057</v>
      </c>
      <c r="CP166" s="58">
        <v>4908</v>
      </c>
      <c r="CQ166" s="60">
        <v>19</v>
      </c>
      <c r="CR166" s="60">
        <v>40.700000000000003</v>
      </c>
      <c r="CS166" s="58">
        <v>4141</v>
      </c>
      <c r="CT166" s="141">
        <f t="shared" si="266"/>
        <v>0.25195937055523843</v>
      </c>
      <c r="CU166" s="142">
        <f t="shared" si="222"/>
        <v>1.1932573599240266</v>
      </c>
      <c r="CV166" s="142">
        <f t="shared" si="223"/>
        <v>5.3986608624231094</v>
      </c>
      <c r="CW166" s="118">
        <f t="shared" si="224"/>
        <v>0.8997768104038516</v>
      </c>
      <c r="CX166" s="143">
        <f t="shared" si="267"/>
        <v>27133.66949453855</v>
      </c>
      <c r="CY166" s="144">
        <f t="shared" si="268"/>
        <v>0.60571201023313914</v>
      </c>
      <c r="CZ166" s="145">
        <f t="shared" si="269"/>
        <v>22313.228191704926</v>
      </c>
      <c r="DA166" s="146">
        <f t="shared" si="270"/>
        <v>0.69584480900490964</v>
      </c>
      <c r="DB166" s="67">
        <v>4212</v>
      </c>
      <c r="DC166" s="75"/>
      <c r="DD166" s="59">
        <v>7.04</v>
      </c>
      <c r="DE166" s="58">
        <v>2208</v>
      </c>
      <c r="DF166" s="58"/>
      <c r="DG166" s="58">
        <v>2042</v>
      </c>
      <c r="DH166" s="58">
        <v>4432</v>
      </c>
      <c r="DI166" s="60">
        <v>18.600000000000001</v>
      </c>
      <c r="DJ166" s="60">
        <v>41.1</v>
      </c>
      <c r="DK166" s="58">
        <v>4596</v>
      </c>
      <c r="DL166" s="141">
        <f t="shared" si="225"/>
        <v>0.25771615550901811</v>
      </c>
      <c r="DM166" s="142">
        <f t="shared" si="226"/>
        <v>1.1932573599240266</v>
      </c>
      <c r="DN166" s="142">
        <f t="shared" si="227"/>
        <v>5.3986608624231094</v>
      </c>
      <c r="DO166" s="118">
        <f t="shared" si="199"/>
        <v>0.8997768104038516</v>
      </c>
      <c r="DP166" s="143">
        <f t="shared" si="228"/>
        <v>27133.66949453855</v>
      </c>
      <c r="DQ166" s="144">
        <f t="shared" si="229"/>
        <v>0.6572488655884926</v>
      </c>
      <c r="DR166" s="145">
        <f t="shared" si="230"/>
        <v>22313.228191704926</v>
      </c>
      <c r="DS166" s="146">
        <f t="shared" si="231"/>
        <v>0.73560052688300803</v>
      </c>
      <c r="DT166" s="58">
        <v>4212</v>
      </c>
      <c r="DU166" s="75"/>
      <c r="DV166" s="59">
        <v>6.93</v>
      </c>
      <c r="DW166" s="58">
        <v>2120</v>
      </c>
      <c r="DX166" s="58"/>
      <c r="DY166" s="58">
        <v>2011</v>
      </c>
      <c r="DZ166" s="58">
        <v>5728</v>
      </c>
      <c r="EA166" s="75">
        <v>18.600000000000001</v>
      </c>
      <c r="EB166" s="60">
        <v>47.2</v>
      </c>
      <c r="EC166" s="58">
        <v>5636</v>
      </c>
      <c r="ED166" s="141">
        <f t="shared" si="260"/>
        <v>0.30959838216118168</v>
      </c>
      <c r="EE166" s="142">
        <f t="shared" si="232"/>
        <v>1.1932573599240266</v>
      </c>
      <c r="EF166" s="142">
        <f t="shared" si="271"/>
        <v>5.3986608624231094</v>
      </c>
      <c r="EG166" s="118">
        <f t="shared" si="200"/>
        <v>0.8997768104038516</v>
      </c>
      <c r="EH166" s="143">
        <f t="shared" si="261"/>
        <v>27133.66949453855</v>
      </c>
      <c r="EI166" s="144">
        <f t="shared" si="262"/>
        <v>0.67090923688750193</v>
      </c>
      <c r="EJ166" s="145">
        <f t="shared" si="263"/>
        <v>22313.228191704926</v>
      </c>
      <c r="EK166" s="146">
        <f t="shared" si="264"/>
        <v>0.74613818704346779</v>
      </c>
      <c r="EL166" s="67">
        <v>4208</v>
      </c>
      <c r="EM166" s="136"/>
      <c r="EN166" s="60">
        <v>7.36</v>
      </c>
      <c r="EO166" s="58">
        <v>2308</v>
      </c>
      <c r="EP166" s="137"/>
      <c r="EQ166" s="138">
        <v>1996</v>
      </c>
      <c r="ER166" s="58">
        <v>4674</v>
      </c>
      <c r="ES166" s="60">
        <v>18</v>
      </c>
      <c r="ET166" s="60">
        <v>40.4</v>
      </c>
      <c r="EU166" s="58">
        <v>5347</v>
      </c>
      <c r="EV166" s="141">
        <f t="shared" si="233"/>
        <v>0.30737238098519254</v>
      </c>
      <c r="EW166" s="142">
        <f t="shared" si="234"/>
        <v>1.1943916349809887</v>
      </c>
      <c r="EX166" s="142">
        <f t="shared" si="235"/>
        <v>5.3935339290304949</v>
      </c>
      <c r="EY166" s="118">
        <f t="shared" si="201"/>
        <v>0.89892232150508244</v>
      </c>
      <c r="EZ166" s="143">
        <f t="shared" si="236"/>
        <v>27107.901527307269</v>
      </c>
      <c r="FA166" s="144">
        <f t="shared" si="237"/>
        <v>0.64172571638507292</v>
      </c>
      <c r="FB166" s="145">
        <f t="shared" si="238"/>
        <v>22292.038041475382</v>
      </c>
      <c r="FC166" s="146">
        <f t="shared" si="239"/>
        <v>0.72362591306430368</v>
      </c>
      <c r="FD166" s="67">
        <v>4211</v>
      </c>
      <c r="FE166" s="136"/>
      <c r="FF166" s="60">
        <v>7.17</v>
      </c>
      <c r="FG166" s="58">
        <v>1717</v>
      </c>
      <c r="FH166" s="137"/>
      <c r="FI166" s="138">
        <v>2145</v>
      </c>
      <c r="FJ166" s="58">
        <v>4802</v>
      </c>
      <c r="FK166" s="60">
        <v>19.8</v>
      </c>
      <c r="FL166" s="60">
        <v>49.8</v>
      </c>
      <c r="FM166" s="58">
        <v>5278</v>
      </c>
      <c r="FN166" s="141">
        <f t="shared" si="240"/>
        <v>0.26526691373860362</v>
      </c>
      <c r="FO166" s="142">
        <f t="shared" si="241"/>
        <v>1.1935407266682498</v>
      </c>
      <c r="FP166" s="142">
        <f t="shared" si="242"/>
        <v>5.3973791290749551</v>
      </c>
      <c r="FQ166" s="118">
        <f t="shared" si="202"/>
        <v>0.89956318817915915</v>
      </c>
      <c r="FR166" s="143">
        <f t="shared" si="243"/>
        <v>27127.227502730726</v>
      </c>
      <c r="FS166" s="144">
        <f t="shared" si="244"/>
        <v>0.73346752817728345</v>
      </c>
      <c r="FT166" s="145">
        <f t="shared" si="245"/>
        <v>22307.930654147538</v>
      </c>
      <c r="FU166" s="146">
        <f t="shared" si="246"/>
        <v>0.79439588073284639</v>
      </c>
      <c r="FV166" s="67">
        <v>4213</v>
      </c>
      <c r="FW166" s="160"/>
      <c r="FX166" s="60">
        <v>7</v>
      </c>
      <c r="FY166" s="58">
        <v>1838</v>
      </c>
      <c r="FZ166" s="137"/>
      <c r="GA166" s="138">
        <v>2123</v>
      </c>
      <c r="GB166" s="58">
        <v>4430</v>
      </c>
      <c r="GC166" s="60">
        <v>18.600000000000001</v>
      </c>
      <c r="GD166" s="60">
        <v>46.4</v>
      </c>
      <c r="GE166" s="58">
        <v>4950</v>
      </c>
      <c r="GF166" s="141">
        <f t="shared" si="247"/>
        <v>0.25519913477101847</v>
      </c>
      <c r="GG166" s="142">
        <f t="shared" si="248"/>
        <v>1.1929741276999763</v>
      </c>
      <c r="GH166" s="142">
        <f t="shared" si="249"/>
        <v>5.3999425957712628</v>
      </c>
      <c r="GI166" s="118">
        <f t="shared" si="203"/>
        <v>0.89999043262854383</v>
      </c>
      <c r="GJ166" s="143">
        <f t="shared" si="250"/>
        <v>27140.111486346366</v>
      </c>
      <c r="GK166" s="144">
        <f t="shared" si="251"/>
        <v>0.7146845176411456</v>
      </c>
      <c r="GL166" s="145">
        <f t="shared" si="252"/>
        <v>22318.525729262306</v>
      </c>
      <c r="GM166" s="146">
        <f t="shared" si="253"/>
        <v>0.77990659801221407</v>
      </c>
      <c r="GN166" s="167">
        <v>3130</v>
      </c>
      <c r="GO166" s="97">
        <f t="shared" si="204"/>
        <v>2121.8086512585087</v>
      </c>
      <c r="GP166" s="58"/>
      <c r="GQ166" s="58"/>
      <c r="GR166" s="102">
        <f t="shared" si="205"/>
        <v>1</v>
      </c>
      <c r="GS166" s="58"/>
      <c r="GT166" s="102">
        <f t="shared" si="206"/>
        <v>1</v>
      </c>
      <c r="GU166" s="58"/>
      <c r="GV166" s="102"/>
      <c r="GW166" s="170"/>
      <c r="GX166" s="102"/>
      <c r="GY166" s="170"/>
      <c r="GZ166" s="102"/>
      <c r="HA166" s="102"/>
      <c r="HB166" s="102"/>
      <c r="HC166" s="102"/>
      <c r="HD166" s="102"/>
      <c r="HE166" s="177"/>
      <c r="HF166" s="178"/>
      <c r="HG166" s="102"/>
      <c r="HH166" s="177"/>
      <c r="HI166" s="67">
        <v>4268</v>
      </c>
      <c r="HJ166" s="58">
        <v>5400</v>
      </c>
      <c r="HK166" s="58">
        <v>5918</v>
      </c>
      <c r="HL166" s="77">
        <f t="shared" si="257"/>
        <v>0</v>
      </c>
      <c r="HM166" s="77">
        <f t="shared" si="254"/>
        <v>0</v>
      </c>
      <c r="HN166" s="60"/>
      <c r="HO166" s="60"/>
      <c r="HP166" s="58">
        <v>299</v>
      </c>
      <c r="HQ166" s="136"/>
      <c r="HR166" s="136"/>
      <c r="HS166" s="136"/>
      <c r="HT166" s="58" t="s">
        <v>129</v>
      </c>
      <c r="HU166" s="58" t="s">
        <v>129</v>
      </c>
      <c r="HV166" s="136"/>
      <c r="HW166" s="136"/>
      <c r="HX166" s="136"/>
      <c r="HY166" s="136"/>
      <c r="HZ166" s="193"/>
      <c r="IA166" s="60">
        <v>97</v>
      </c>
      <c r="IB166" s="194">
        <v>199</v>
      </c>
      <c r="IC166" s="195"/>
      <c r="ID166" s="195"/>
      <c r="IE166" s="196"/>
      <c r="IF166" s="196"/>
      <c r="IG166" s="196"/>
      <c r="IH166" s="97">
        <f t="shared" si="255"/>
        <v>50170.77</v>
      </c>
      <c r="II166" s="97">
        <f t="shared" si="258"/>
        <v>3130</v>
      </c>
      <c r="IJ166" s="202">
        <f t="shared" si="259"/>
        <v>1.2477384740158464</v>
      </c>
      <c r="IK166" s="202">
        <f t="shared" si="265"/>
        <v>2.5085384999999998</v>
      </c>
      <c r="IL166" s="202" t="e">
        <f t="shared" si="207"/>
        <v>#VALUE!</v>
      </c>
      <c r="IM166" s="205"/>
      <c r="IN166" s="204">
        <f t="shared" si="208"/>
        <v>0.93642172523961664</v>
      </c>
      <c r="IO166" s="136"/>
      <c r="IP166" s="136"/>
      <c r="IQ166" s="58" t="s">
        <v>129</v>
      </c>
      <c r="IR166" s="58"/>
      <c r="IS166" s="60"/>
      <c r="IT166" s="60"/>
      <c r="IU166" s="60"/>
      <c r="IV166" s="60"/>
      <c r="IW166" s="193"/>
      <c r="IX166" s="193">
        <v>0.86</v>
      </c>
      <c r="IY166" s="59"/>
      <c r="IZ166" s="60">
        <v>170</v>
      </c>
      <c r="JA166" s="60"/>
      <c r="JB166" s="60"/>
      <c r="JC166" s="60"/>
      <c r="JD166" s="97">
        <f t="shared" si="209"/>
        <v>3189.7710000000002</v>
      </c>
      <c r="JE166" s="211">
        <f t="shared" si="273"/>
        <v>0.69873354544887389</v>
      </c>
      <c r="JF166" s="210">
        <f t="shared" si="210"/>
        <v>0.28480098214285715</v>
      </c>
      <c r="JG166" s="211"/>
      <c r="JH166" s="205"/>
      <c r="JI166" s="205">
        <f t="shared" si="212"/>
        <v>0.14572864321608037</v>
      </c>
      <c r="JJ166" s="215">
        <f t="shared" si="256"/>
        <v>2.469151880188833</v>
      </c>
      <c r="JK166" s="205">
        <f t="shared" si="213"/>
        <v>0.97964315650820266</v>
      </c>
      <c r="JL166" s="58">
        <v>17229</v>
      </c>
      <c r="JM166" s="216">
        <v>8.07</v>
      </c>
      <c r="JN166" s="217">
        <v>78</v>
      </c>
      <c r="JO166" s="216">
        <v>10</v>
      </c>
      <c r="JP166" s="216">
        <v>3.41</v>
      </c>
      <c r="JQ166" s="216">
        <v>1.17</v>
      </c>
      <c r="JR166" s="217">
        <v>229</v>
      </c>
      <c r="JS166" s="216">
        <v>1.1000000000000001</v>
      </c>
      <c r="JT166" s="223"/>
    </row>
    <row r="167" spans="1:280" s="25" customFormat="1" ht="15" customHeight="1">
      <c r="A167" s="50">
        <v>43584</v>
      </c>
      <c r="B167" s="51">
        <v>0</v>
      </c>
      <c r="C167" s="52">
        <v>0</v>
      </c>
      <c r="D167" s="53">
        <v>31331</v>
      </c>
      <c r="E167" s="48"/>
      <c r="F167" s="53">
        <v>134</v>
      </c>
      <c r="G167" s="52">
        <v>28.6</v>
      </c>
      <c r="H167" s="52">
        <v>17.399999999999999</v>
      </c>
      <c r="I167" s="61">
        <v>49.9</v>
      </c>
      <c r="J167" s="64"/>
      <c r="K167" s="53">
        <v>1561</v>
      </c>
      <c r="L167" s="48">
        <v>4.2</v>
      </c>
      <c r="M167" s="53">
        <v>9297</v>
      </c>
      <c r="N167" s="53">
        <v>2727</v>
      </c>
      <c r="O167" s="65">
        <v>7.12</v>
      </c>
      <c r="P167" s="65">
        <v>3.7</v>
      </c>
      <c r="Q167" s="74">
        <v>65.900000000000006</v>
      </c>
      <c r="R167" s="70">
        <v>67.5</v>
      </c>
      <c r="S167" s="64">
        <v>6588</v>
      </c>
      <c r="T167" s="53">
        <v>4763</v>
      </c>
      <c r="U167" s="52"/>
      <c r="V167" s="52">
        <v>31.6</v>
      </c>
      <c r="W167" s="52">
        <v>12.5</v>
      </c>
      <c r="X167" s="52">
        <v>9.99</v>
      </c>
      <c r="Y167" s="53">
        <v>5032</v>
      </c>
      <c r="Z167" s="53"/>
      <c r="AA167" s="52"/>
      <c r="AB167" s="52">
        <v>467</v>
      </c>
      <c r="AC167" s="77">
        <f t="shared" si="214"/>
        <v>11620</v>
      </c>
      <c r="AD167" s="52"/>
      <c r="AE167" s="52"/>
      <c r="AF167" s="52"/>
      <c r="AG167" s="52"/>
      <c r="AH167" s="61"/>
      <c r="AI167" s="79"/>
      <c r="AJ167" s="52"/>
      <c r="AK167" s="52"/>
      <c r="AL167" s="48"/>
      <c r="AM167" s="53">
        <v>127172</v>
      </c>
      <c r="AN167" s="52"/>
      <c r="AO167" s="52"/>
      <c r="AP167" s="53">
        <v>1963</v>
      </c>
      <c r="AQ167" s="83"/>
      <c r="AR167" s="86">
        <f t="shared" si="215"/>
        <v>16230</v>
      </c>
      <c r="AS167" s="53"/>
      <c r="AT167" s="87">
        <v>16230</v>
      </c>
      <c r="AU167" s="53">
        <f t="shared" si="272"/>
        <v>15170</v>
      </c>
      <c r="AV167" s="53">
        <v>530</v>
      </c>
      <c r="AW167" s="53">
        <v>0</v>
      </c>
      <c r="AX167" s="53">
        <v>530</v>
      </c>
      <c r="AY167" s="95">
        <v>0</v>
      </c>
      <c r="AZ167" s="96">
        <v>4.93</v>
      </c>
      <c r="BA167" s="53">
        <v>4478</v>
      </c>
      <c r="BB167" s="52">
        <v>62</v>
      </c>
      <c r="BC167" s="53">
        <v>9535</v>
      </c>
      <c r="BD167" s="97">
        <f t="shared" si="185"/>
        <v>0</v>
      </c>
      <c r="BE167" s="102">
        <f t="shared" si="186"/>
        <v>0</v>
      </c>
      <c r="BF167" s="53"/>
      <c r="BG167" s="97">
        <f t="shared" si="187"/>
        <v>0</v>
      </c>
      <c r="BH167" s="102">
        <f t="shared" si="188"/>
        <v>0</v>
      </c>
      <c r="BI167" s="53"/>
      <c r="BJ167" s="97">
        <f t="shared" si="189"/>
        <v>0</v>
      </c>
      <c r="BK167" s="102">
        <f t="shared" si="190"/>
        <v>0</v>
      </c>
      <c r="BL167" s="103"/>
      <c r="BM167" s="97">
        <f t="shared" si="191"/>
        <v>0</v>
      </c>
      <c r="BN167" s="102">
        <f t="shared" si="192"/>
        <v>0</v>
      </c>
      <c r="BO167" s="53"/>
      <c r="BP167" s="97">
        <f t="shared" si="193"/>
        <v>0</v>
      </c>
      <c r="BQ167" s="102">
        <f t="shared" si="194"/>
        <v>0</v>
      </c>
      <c r="BR167" s="53"/>
      <c r="BS167" s="105">
        <f t="shared" si="195"/>
        <v>0</v>
      </c>
      <c r="BT167" s="102">
        <f t="shared" si="196"/>
        <v>0</v>
      </c>
      <c r="BU167" s="52"/>
      <c r="BV167" s="48"/>
      <c r="BW167" s="61"/>
      <c r="BX167" s="117">
        <f t="shared" si="216"/>
        <v>144645.95000000001</v>
      </c>
      <c r="BY167" s="118">
        <f t="shared" si="217"/>
        <v>0.96430633333333338</v>
      </c>
      <c r="BZ167" s="120">
        <v>46.9</v>
      </c>
      <c r="CA167" s="51"/>
      <c r="CB167" s="52"/>
      <c r="CC167" s="129">
        <v>5929</v>
      </c>
      <c r="CD167" s="77">
        <f t="shared" si="218"/>
        <v>6561.7518435269531</v>
      </c>
      <c r="CE167" s="77">
        <f t="shared" si="197"/>
        <v>25359</v>
      </c>
      <c r="CF167" s="77">
        <f t="shared" si="219"/>
        <v>15170</v>
      </c>
      <c r="CG167" s="77">
        <f t="shared" si="220"/>
        <v>632.08333333333337</v>
      </c>
      <c r="CH167" s="77">
        <f t="shared" si="198"/>
        <v>10189</v>
      </c>
      <c r="CI167" s="130">
        <f t="shared" si="221"/>
        <v>424.54166666666669</v>
      </c>
      <c r="CJ167" s="64">
        <v>4222</v>
      </c>
      <c r="CK167" s="56"/>
      <c r="CL167" s="52"/>
      <c r="CM167" s="53">
        <v>2101</v>
      </c>
      <c r="CN167" s="134"/>
      <c r="CO167" s="135">
        <v>2337</v>
      </c>
      <c r="CP167" s="53">
        <v>5664</v>
      </c>
      <c r="CQ167" s="52">
        <v>20</v>
      </c>
      <c r="CR167" s="52">
        <v>35.9</v>
      </c>
      <c r="CS167" s="53">
        <v>4077</v>
      </c>
      <c r="CT167" s="141">
        <f t="shared" si="266"/>
        <v>0.21647832496303437</v>
      </c>
      <c r="CU167" s="142">
        <f t="shared" si="222"/>
        <v>1.1904310753197536</v>
      </c>
      <c r="CV167" s="142">
        <f t="shared" si="223"/>
        <v>5.5120804383945075</v>
      </c>
      <c r="CW167" s="118">
        <f t="shared" si="224"/>
        <v>0.91868007306575128</v>
      </c>
      <c r="CX167" s="143">
        <f t="shared" si="267"/>
        <v>27703.716283370795</v>
      </c>
      <c r="CY167" s="144">
        <f t="shared" si="268"/>
        <v>0.67981111597924904</v>
      </c>
      <c r="CZ167" s="145">
        <f t="shared" si="269"/>
        <v>24081.990650262233</v>
      </c>
      <c r="DA167" s="146">
        <f t="shared" si="270"/>
        <v>0.77965390665967482</v>
      </c>
      <c r="DB167" s="64">
        <v>4226</v>
      </c>
      <c r="DC167" s="152"/>
      <c r="DD167" s="48"/>
      <c r="DE167" s="53">
        <v>1858</v>
      </c>
      <c r="DF167" s="153"/>
      <c r="DG167" s="53">
        <v>2398</v>
      </c>
      <c r="DH167" s="53">
        <v>4614</v>
      </c>
      <c r="DI167" s="52">
        <v>18.600000000000001</v>
      </c>
      <c r="DJ167" s="52">
        <v>32.200000000000003</v>
      </c>
      <c r="DK167" s="53">
        <v>4645</v>
      </c>
      <c r="DL167" s="141">
        <f t="shared" si="225"/>
        <v>0.23367477009497414</v>
      </c>
      <c r="DM167" s="142">
        <f t="shared" si="226"/>
        <v>1.1893043066729767</v>
      </c>
      <c r="DN167" s="142">
        <f t="shared" si="227"/>
        <v>5.5173026841911872</v>
      </c>
      <c r="DO167" s="118">
        <f t="shared" si="199"/>
        <v>0.91955044736519786</v>
      </c>
      <c r="DP167" s="143">
        <f t="shared" si="228"/>
        <v>27729.963290744905</v>
      </c>
      <c r="DQ167" s="144">
        <f t="shared" si="229"/>
        <v>0.7168439093238671</v>
      </c>
      <c r="DR167" s="145">
        <f t="shared" si="230"/>
        <v>24104.806368547655</v>
      </c>
      <c r="DS167" s="146">
        <f t="shared" si="231"/>
        <v>0.80513896171997901</v>
      </c>
      <c r="DT167" s="53">
        <v>4226</v>
      </c>
      <c r="DU167" s="74"/>
      <c r="DV167" s="157"/>
      <c r="DW167" s="153">
        <v>2068</v>
      </c>
      <c r="DX167" s="53"/>
      <c r="DY167" s="153">
        <v>2368</v>
      </c>
      <c r="DZ167" s="153">
        <v>5066</v>
      </c>
      <c r="EA167" s="152">
        <v>18.5</v>
      </c>
      <c r="EB167" s="128">
        <v>32.799999999999997</v>
      </c>
      <c r="EC167" s="53">
        <v>5591</v>
      </c>
      <c r="ED167" s="141">
        <f t="shared" si="260"/>
        <v>0.29440888578805013</v>
      </c>
      <c r="EE167" s="142">
        <f t="shared" si="232"/>
        <v>1.1893043066729767</v>
      </c>
      <c r="EF167" s="142">
        <f t="shared" si="271"/>
        <v>5.5173026841911872</v>
      </c>
      <c r="EG167" s="118">
        <f t="shared" si="200"/>
        <v>0.91955044736519786</v>
      </c>
      <c r="EH167" s="143">
        <f t="shared" si="261"/>
        <v>27729.963290744905</v>
      </c>
      <c r="EI167" s="144">
        <f t="shared" si="262"/>
        <v>0.68484026075444415</v>
      </c>
      <c r="EJ167" s="145">
        <f t="shared" si="263"/>
        <v>24104.806368547655</v>
      </c>
      <c r="EK167" s="146">
        <f t="shared" si="264"/>
        <v>0.78311484006292609</v>
      </c>
      <c r="EL167" s="64">
        <v>4226</v>
      </c>
      <c r="EM167" s="56"/>
      <c r="EN167" s="52"/>
      <c r="EO167" s="53">
        <v>2036</v>
      </c>
      <c r="EP167" s="134"/>
      <c r="EQ167" s="135">
        <v>2346</v>
      </c>
      <c r="ER167" s="53">
        <v>4916</v>
      </c>
      <c r="ES167" s="52">
        <v>18.899999999999999</v>
      </c>
      <c r="ET167" s="52">
        <v>29.1</v>
      </c>
      <c r="EU167" s="53">
        <v>5307</v>
      </c>
      <c r="EV167" s="141">
        <f t="shared" si="233"/>
        <v>0.27747819319523431</v>
      </c>
      <c r="EW167" s="142">
        <f t="shared" si="234"/>
        <v>1.1893043066729767</v>
      </c>
      <c r="EX167" s="142">
        <f t="shared" si="235"/>
        <v>5.5173026841911872</v>
      </c>
      <c r="EY167" s="118">
        <f t="shared" si="201"/>
        <v>0.91955044736519786</v>
      </c>
      <c r="EZ167" s="143">
        <f t="shared" si="236"/>
        <v>27729.963290744905</v>
      </c>
      <c r="FA167" s="144">
        <f t="shared" si="237"/>
        <v>0.68971700720311813</v>
      </c>
      <c r="FB167" s="145">
        <f t="shared" si="238"/>
        <v>24104.806368547655</v>
      </c>
      <c r="FC167" s="146">
        <f t="shared" si="239"/>
        <v>0.78647089669638182</v>
      </c>
      <c r="FD167" s="64">
        <v>4245</v>
      </c>
      <c r="FE167" s="56"/>
      <c r="FF167" s="52"/>
      <c r="FG167" s="53">
        <v>1581</v>
      </c>
      <c r="FH167" s="134"/>
      <c r="FI167" s="135">
        <v>2487</v>
      </c>
      <c r="FJ167" s="53">
        <v>5400</v>
      </c>
      <c r="FK167" s="52">
        <v>19.100000000000001</v>
      </c>
      <c r="FL167" s="52">
        <v>32.299999999999997</v>
      </c>
      <c r="FM167" s="53">
        <v>5520</v>
      </c>
      <c r="FN167" s="141">
        <f t="shared" si="240"/>
        <v>0.26107571662708201</v>
      </c>
      <c r="FO167" s="142">
        <f t="shared" si="241"/>
        <v>1.1839811542991756</v>
      </c>
      <c r="FP167" s="142">
        <f t="shared" si="242"/>
        <v>5.5421083517254113</v>
      </c>
      <c r="FQ167" s="118">
        <f t="shared" si="202"/>
        <v>0.92368472528756851</v>
      </c>
      <c r="FR167" s="143">
        <f t="shared" si="243"/>
        <v>27854.636575771918</v>
      </c>
      <c r="FS167" s="144">
        <f t="shared" si="244"/>
        <v>0.75905824577020131</v>
      </c>
      <c r="FT167" s="145">
        <f t="shared" si="245"/>
        <v>24213.181030403404</v>
      </c>
      <c r="FU167" s="146">
        <f t="shared" si="246"/>
        <v>0.83418982695332988</v>
      </c>
      <c r="FV167" s="64">
        <v>4214</v>
      </c>
      <c r="FW167" s="73"/>
      <c r="FX167" s="52"/>
      <c r="FY167" s="53">
        <v>1524</v>
      </c>
      <c r="FZ167" s="134"/>
      <c r="GA167" s="135">
        <v>2457</v>
      </c>
      <c r="GB167" s="53">
        <v>4906</v>
      </c>
      <c r="GC167" s="52">
        <v>18.100000000000001</v>
      </c>
      <c r="GD167" s="52">
        <v>24.3</v>
      </c>
      <c r="GE167" s="53">
        <v>4922</v>
      </c>
      <c r="GF167" s="141">
        <f t="shared" si="247"/>
        <v>0.23185171220840101</v>
      </c>
      <c r="GG167" s="142">
        <f t="shared" si="248"/>
        <v>1.1926910299003322</v>
      </c>
      <c r="GH167" s="142">
        <f t="shared" si="249"/>
        <v>5.5016359468011498</v>
      </c>
      <c r="GI167" s="118">
        <f t="shared" si="203"/>
        <v>0.91693932446685833</v>
      </c>
      <c r="GJ167" s="143">
        <f t="shared" si="250"/>
        <v>27651.22226862258</v>
      </c>
      <c r="GK167" s="144">
        <f t="shared" si="251"/>
        <v>0.76774495038190183</v>
      </c>
      <c r="GL167" s="145">
        <f t="shared" si="252"/>
        <v>24036.359213691387</v>
      </c>
      <c r="GM167" s="146">
        <f t="shared" si="253"/>
        <v>0.84016780283167281</v>
      </c>
      <c r="GN167" s="166">
        <v>2135</v>
      </c>
      <c r="GO167" s="97">
        <f t="shared" si="204"/>
        <v>1861.2451200757127</v>
      </c>
      <c r="GP167" s="53"/>
      <c r="GQ167" s="53"/>
      <c r="GR167" s="102" t="e">
        <f t="shared" si="205"/>
        <v>#DIV/0!</v>
      </c>
      <c r="GS167" s="53"/>
      <c r="GT167" s="102" t="e">
        <f t="shared" si="206"/>
        <v>#DIV/0!</v>
      </c>
      <c r="GU167" s="53"/>
      <c r="GV167" s="102"/>
      <c r="GW167" s="170"/>
      <c r="GX167" s="102"/>
      <c r="GY167" s="170"/>
      <c r="GZ167" s="102"/>
      <c r="HA167" s="102"/>
      <c r="HB167" s="102"/>
      <c r="HC167" s="102"/>
      <c r="HD167" s="102"/>
      <c r="HE167" s="177"/>
      <c r="HF167" s="178"/>
      <c r="HG167" s="102"/>
      <c r="HH167" s="177"/>
      <c r="HI167" s="64">
        <v>4184</v>
      </c>
      <c r="HJ167" s="53">
        <v>2792</v>
      </c>
      <c r="HK167" s="53">
        <v>5302</v>
      </c>
      <c r="HL167" s="77">
        <f t="shared" si="257"/>
        <v>1060</v>
      </c>
      <c r="HM167" s="77">
        <f t="shared" si="254"/>
        <v>10107.1</v>
      </c>
      <c r="HN167" s="52"/>
      <c r="HO167" s="183"/>
      <c r="HP167" s="53">
        <v>320</v>
      </c>
      <c r="HQ167" s="186"/>
      <c r="HR167" s="186"/>
      <c r="HS167" s="186"/>
      <c r="HT167" s="53">
        <v>2794</v>
      </c>
      <c r="HU167" s="153">
        <v>3024</v>
      </c>
      <c r="HV167" s="186"/>
      <c r="HW167" s="186"/>
      <c r="HX167" s="186"/>
      <c r="HY167" s="186"/>
      <c r="HZ167" s="189">
        <v>98</v>
      </c>
      <c r="IA167" s="128"/>
      <c r="IB167" s="190">
        <v>131</v>
      </c>
      <c r="IC167" s="191"/>
      <c r="ID167" s="191">
        <v>972</v>
      </c>
      <c r="IE167" s="192">
        <v>7.29</v>
      </c>
      <c r="IF167" s="192">
        <v>8.0500000000000007</v>
      </c>
      <c r="IG167" s="192">
        <v>1.7</v>
      </c>
      <c r="IH167" s="97">
        <f t="shared" si="255"/>
        <v>32727.15</v>
      </c>
      <c r="II167" s="97">
        <f t="shared" si="258"/>
        <v>2016.4602587800368</v>
      </c>
      <c r="IJ167" s="202">
        <f t="shared" si="259"/>
        <v>1.2322858903265557</v>
      </c>
      <c r="IK167" s="202">
        <f t="shared" si="265"/>
        <v>1.6363575000000001</v>
      </c>
      <c r="IL167" s="202">
        <f t="shared" si="207"/>
        <v>0.67742793751669161</v>
      </c>
      <c r="IM167" s="203"/>
      <c r="IN167" s="204">
        <f t="shared" si="208"/>
        <v>0.93864168618266974</v>
      </c>
      <c r="IO167" s="186"/>
      <c r="IP167" s="186"/>
      <c r="IQ167" s="153">
        <v>1712</v>
      </c>
      <c r="IR167" s="153"/>
      <c r="IS167" s="128"/>
      <c r="IT167" s="128"/>
      <c r="IU167" s="128"/>
      <c r="IV167" s="128"/>
      <c r="IW167" s="189">
        <v>0.86</v>
      </c>
      <c r="IX167" s="189"/>
      <c r="IY167" s="48">
        <v>7.91</v>
      </c>
      <c r="IZ167" s="52">
        <v>125</v>
      </c>
      <c r="JA167" s="128">
        <v>7.06</v>
      </c>
      <c r="JB167" s="128">
        <v>9.4600000000000009</v>
      </c>
      <c r="JC167" s="128">
        <v>56</v>
      </c>
      <c r="JD167" s="97">
        <f t="shared" si="209"/>
        <v>2126.13</v>
      </c>
      <c r="JE167" s="210">
        <f t="shared" si="273"/>
        <v>0.73829927488464075</v>
      </c>
      <c r="JF167" s="210">
        <f t="shared" si="210"/>
        <v>0.17743482142857142</v>
      </c>
      <c r="JG167" s="210">
        <f t="shared" si="211"/>
        <v>3.7495610495382518E-3</v>
      </c>
      <c r="JH167" s="203"/>
      <c r="JI167" s="203">
        <f t="shared" si="212"/>
        <v>4.5801526717557217E-2</v>
      </c>
      <c r="JJ167" s="212">
        <f t="shared" si="256"/>
        <v>2.469151880188833</v>
      </c>
      <c r="JK167" s="203">
        <f t="shared" si="213"/>
        <v>0.9868904037755637</v>
      </c>
      <c r="JL167" s="53">
        <v>18172</v>
      </c>
      <c r="JM167" s="213">
        <v>7.96</v>
      </c>
      <c r="JN167" s="214">
        <v>45</v>
      </c>
      <c r="JO167" s="213">
        <v>11.2</v>
      </c>
      <c r="JP167" s="213">
        <v>9.5399999999999991</v>
      </c>
      <c r="JQ167" s="213">
        <v>1.83</v>
      </c>
      <c r="JR167" s="214">
        <v>129</v>
      </c>
      <c r="JS167" s="213">
        <v>2.0499999999999998</v>
      </c>
      <c r="JT167" s="222"/>
    </row>
    <row r="168" spans="1:280" s="25" customFormat="1" ht="15" customHeight="1">
      <c r="A168" s="50">
        <v>43585</v>
      </c>
      <c r="B168" s="51">
        <v>0</v>
      </c>
      <c r="C168" s="52">
        <v>0</v>
      </c>
      <c r="D168" s="53"/>
      <c r="E168" s="48"/>
      <c r="F168" s="53"/>
      <c r="G168" s="52"/>
      <c r="H168" s="52"/>
      <c r="I168" s="61">
        <v>50.2</v>
      </c>
      <c r="J168" s="64"/>
      <c r="K168" s="53">
        <v>1732</v>
      </c>
      <c r="L168" s="48">
        <v>4.26</v>
      </c>
      <c r="M168" s="53">
        <v>9745</v>
      </c>
      <c r="N168" s="53">
        <v>2635</v>
      </c>
      <c r="O168" s="65">
        <v>6.26</v>
      </c>
      <c r="P168" s="65">
        <v>4.07</v>
      </c>
      <c r="Q168" s="74">
        <v>82.7</v>
      </c>
      <c r="R168" s="70">
        <v>57.3</v>
      </c>
      <c r="S168" s="64">
        <v>8254</v>
      </c>
      <c r="T168" s="53">
        <v>5432</v>
      </c>
      <c r="U168" s="52">
        <v>2.7</v>
      </c>
      <c r="V168" s="52"/>
      <c r="W168" s="52"/>
      <c r="X168" s="52"/>
      <c r="Y168" s="53">
        <v>5054</v>
      </c>
      <c r="Z168" s="53">
        <v>27755</v>
      </c>
      <c r="AA168" s="52">
        <v>2.1800000000000002</v>
      </c>
      <c r="AB168" s="52">
        <v>500</v>
      </c>
      <c r="AC168" s="77">
        <f t="shared" si="214"/>
        <v>13308</v>
      </c>
      <c r="AD168" s="52"/>
      <c r="AE168" s="52"/>
      <c r="AF168" s="52"/>
      <c r="AG168" s="52"/>
      <c r="AH168" s="61"/>
      <c r="AI168" s="79"/>
      <c r="AJ168" s="52"/>
      <c r="AK168" s="52"/>
      <c r="AL168" s="48"/>
      <c r="AM168" s="53"/>
      <c r="AN168" s="52"/>
      <c r="AO168" s="52"/>
      <c r="AP168" s="53"/>
      <c r="AQ168" s="83"/>
      <c r="AR168" s="86">
        <f t="shared" si="215"/>
        <v>15566</v>
      </c>
      <c r="AS168" s="53"/>
      <c r="AT168" s="87">
        <v>15566</v>
      </c>
      <c r="AU168" s="53">
        <f t="shared" si="272"/>
        <v>14506</v>
      </c>
      <c r="AV168" s="53">
        <v>530</v>
      </c>
      <c r="AW168" s="53">
        <v>0</v>
      </c>
      <c r="AX168" s="53">
        <v>530</v>
      </c>
      <c r="AY168" s="95">
        <v>0</v>
      </c>
      <c r="AZ168" s="96">
        <v>4.93</v>
      </c>
      <c r="BA168" s="53">
        <v>4478</v>
      </c>
      <c r="BB168" s="52">
        <v>62</v>
      </c>
      <c r="BC168" s="53">
        <v>8928</v>
      </c>
      <c r="BD168" s="97">
        <f t="shared" si="185"/>
        <v>7184.1094000000003</v>
      </c>
      <c r="BE168" s="102">
        <f t="shared" si="186"/>
        <v>0.8046717517921147</v>
      </c>
      <c r="BF168" s="53">
        <v>4487</v>
      </c>
      <c r="BG168" s="97">
        <f t="shared" si="187"/>
        <v>4787.6289999999999</v>
      </c>
      <c r="BH168" s="102">
        <f t="shared" si="188"/>
        <v>0.53624876792114695</v>
      </c>
      <c r="BI168" s="53">
        <v>167</v>
      </c>
      <c r="BJ168" s="97">
        <f t="shared" si="189"/>
        <v>328.48900000000003</v>
      </c>
      <c r="BK168" s="102">
        <f t="shared" si="190"/>
        <v>3.6793122759856633E-2</v>
      </c>
      <c r="BL168" s="103">
        <v>653</v>
      </c>
      <c r="BM168" s="97">
        <f t="shared" si="191"/>
        <v>943.58500000000004</v>
      </c>
      <c r="BN168" s="102">
        <f t="shared" si="192"/>
        <v>0.10568828405017922</v>
      </c>
      <c r="BO168" s="53">
        <v>520</v>
      </c>
      <c r="BP168" s="97">
        <f t="shared" si="193"/>
        <v>1070.1599999999999</v>
      </c>
      <c r="BQ168" s="102">
        <f t="shared" si="194"/>
        <v>0.11986559139784944</v>
      </c>
      <c r="BR168" s="53">
        <v>32.6</v>
      </c>
      <c r="BS168" s="105">
        <f t="shared" si="195"/>
        <v>54.246400000000001</v>
      </c>
      <c r="BT168" s="102">
        <f t="shared" si="196"/>
        <v>3.6514336917562724E-3</v>
      </c>
      <c r="BU168" s="52">
        <v>6.04</v>
      </c>
      <c r="BV168" s="48">
        <v>5.43</v>
      </c>
      <c r="BW168" s="61">
        <v>94.9</v>
      </c>
      <c r="BX168" s="117">
        <f t="shared" si="216"/>
        <v>129509.568</v>
      </c>
      <c r="BY168" s="118">
        <f t="shared" si="217"/>
        <v>0.86339712000000002</v>
      </c>
      <c r="BZ168" s="120">
        <v>42.9</v>
      </c>
      <c r="CA168" s="51"/>
      <c r="CB168" s="52">
        <v>6.53</v>
      </c>
      <c r="CC168" s="129">
        <v>6146</v>
      </c>
      <c r="CD168" s="77">
        <f t="shared" si="218"/>
        <v>6258.2044208077114</v>
      </c>
      <c r="CE168" s="77">
        <f t="shared" si="197"/>
        <v>24068</v>
      </c>
      <c r="CF168" s="77">
        <f t="shared" si="219"/>
        <v>14506</v>
      </c>
      <c r="CG168" s="77">
        <f t="shared" si="220"/>
        <v>604.41666666666663</v>
      </c>
      <c r="CH168" s="77">
        <f t="shared" si="198"/>
        <v>9562</v>
      </c>
      <c r="CI168" s="130">
        <f t="shared" si="221"/>
        <v>398.41666666666669</v>
      </c>
      <c r="CJ168" s="64">
        <v>4013</v>
      </c>
      <c r="CK168" s="56"/>
      <c r="CL168" s="52">
        <v>6.96</v>
      </c>
      <c r="CM168" s="53">
        <v>2271</v>
      </c>
      <c r="CN168" s="134"/>
      <c r="CO168" s="135">
        <v>2567</v>
      </c>
      <c r="CP168" s="53">
        <v>4776</v>
      </c>
      <c r="CQ168" s="52">
        <v>20.2</v>
      </c>
      <c r="CR168" s="52">
        <v>32.6</v>
      </c>
      <c r="CS168" s="53">
        <v>4678</v>
      </c>
      <c r="CT168" s="141">
        <f t="shared" si="266"/>
        <v>0.29236309825090862</v>
      </c>
      <c r="CU168" s="142">
        <f t="shared" si="222"/>
        <v>1.2524296037876901</v>
      </c>
      <c r="CV168" s="142">
        <f t="shared" si="223"/>
        <v>4.9968512416835145</v>
      </c>
      <c r="CW168" s="118">
        <f t="shared" si="224"/>
        <v>0.83280854028058571</v>
      </c>
      <c r="CX168" s="143">
        <f t="shared" si="267"/>
        <v>25114.174340701345</v>
      </c>
      <c r="CY168" s="144">
        <f t="shared" si="268"/>
        <v>0.63711636001386884</v>
      </c>
      <c r="CZ168" s="145">
        <f t="shared" si="269"/>
        <v>21593.896309788932</v>
      </c>
      <c r="DA168" s="146">
        <f t="shared" si="270"/>
        <v>0.7456317204301075</v>
      </c>
      <c r="DB168" s="64">
        <v>4013</v>
      </c>
      <c r="DC168" s="152"/>
      <c r="DD168" s="48">
        <v>6.97</v>
      </c>
      <c r="DE168" s="53">
        <v>1899</v>
      </c>
      <c r="DF168" s="153"/>
      <c r="DG168" s="53">
        <v>2584</v>
      </c>
      <c r="DH168" s="53">
        <v>4728</v>
      </c>
      <c r="DI168" s="52">
        <v>19.899999999999999</v>
      </c>
      <c r="DJ168" s="52">
        <v>36</v>
      </c>
      <c r="DK168" s="53">
        <v>5540</v>
      </c>
      <c r="DL168" s="141">
        <f t="shared" si="225"/>
        <v>0.31668928510956879</v>
      </c>
      <c r="DM168" s="142">
        <f t="shared" si="226"/>
        <v>1.2524296037876901</v>
      </c>
      <c r="DN168" s="142">
        <f t="shared" si="227"/>
        <v>4.9968512416835145</v>
      </c>
      <c r="DO168" s="118">
        <f t="shared" si="199"/>
        <v>0.83280854028058571</v>
      </c>
      <c r="DP168" s="143">
        <f t="shared" si="228"/>
        <v>25114.174340701345</v>
      </c>
      <c r="DQ168" s="144">
        <f t="shared" si="229"/>
        <v>0.69655833010406731</v>
      </c>
      <c r="DR168" s="145">
        <f t="shared" si="230"/>
        <v>21593.896309788932</v>
      </c>
      <c r="DS168" s="146">
        <f t="shared" si="231"/>
        <v>0.78729838709677424</v>
      </c>
      <c r="DT168" s="53">
        <v>4016</v>
      </c>
      <c r="DU168" s="74"/>
      <c r="DV168" s="157">
        <v>6.98</v>
      </c>
      <c r="DW168" s="153">
        <v>2099</v>
      </c>
      <c r="DX168" s="53"/>
      <c r="DY168" s="153">
        <v>2578</v>
      </c>
      <c r="DZ168" s="153">
        <v>4848</v>
      </c>
      <c r="EA168" s="152">
        <v>20.3</v>
      </c>
      <c r="EB168" s="128">
        <v>33.4</v>
      </c>
      <c r="EC168" s="53">
        <v>6303</v>
      </c>
      <c r="ED168" s="141">
        <f t="shared" si="260"/>
        <v>0.37734911602373117</v>
      </c>
      <c r="EE168" s="142">
        <f t="shared" si="232"/>
        <v>1.2514940239043826</v>
      </c>
      <c r="EF168" s="142">
        <f t="shared" si="271"/>
        <v>5.0005867397460744</v>
      </c>
      <c r="EG168" s="118">
        <f t="shared" si="200"/>
        <v>0.83343112329101243</v>
      </c>
      <c r="EH168" s="143">
        <f t="shared" si="261"/>
        <v>25132.948953963769</v>
      </c>
      <c r="EI168" s="144">
        <f t="shared" si="262"/>
        <v>0.66460028166847673</v>
      </c>
      <c r="EJ168" s="145">
        <f t="shared" si="263"/>
        <v>21610.039267409007</v>
      </c>
      <c r="EK168" s="146">
        <f t="shared" si="264"/>
        <v>0.76489695340501795</v>
      </c>
      <c r="EL168" s="64">
        <v>4007</v>
      </c>
      <c r="EM168" s="56"/>
      <c r="EN168" s="52">
        <v>7.04</v>
      </c>
      <c r="EO168" s="53">
        <v>2075</v>
      </c>
      <c r="EP168" s="134"/>
      <c r="EQ168" s="135">
        <v>2551</v>
      </c>
      <c r="ER168" s="53">
        <v>5158</v>
      </c>
      <c r="ES168" s="52">
        <v>19.399999999999999</v>
      </c>
      <c r="ET168" s="52">
        <v>33.700000000000003</v>
      </c>
      <c r="EU168" s="53">
        <v>6205</v>
      </c>
      <c r="EV168" s="141">
        <f t="shared" si="233"/>
        <v>0.37018034480966605</v>
      </c>
      <c r="EW168" s="142">
        <f t="shared" si="234"/>
        <v>1.2543049663089594</v>
      </c>
      <c r="EX168" s="142">
        <f t="shared" si="235"/>
        <v>4.9893802455583964</v>
      </c>
      <c r="EY168" s="118">
        <f t="shared" si="201"/>
        <v>0.8315633742597327</v>
      </c>
      <c r="EZ168" s="143">
        <f t="shared" si="236"/>
        <v>25076.625114176502</v>
      </c>
      <c r="FA168" s="144">
        <f t="shared" si="237"/>
        <v>0.66843524748074756</v>
      </c>
      <c r="FB168" s="145">
        <f t="shared" si="238"/>
        <v>21561.610394548778</v>
      </c>
      <c r="FC168" s="146">
        <f t="shared" si="239"/>
        <v>0.7675851254480287</v>
      </c>
      <c r="FD168" s="64">
        <v>4011</v>
      </c>
      <c r="FE168" s="56"/>
      <c r="FF168" s="52">
        <v>7</v>
      </c>
      <c r="FG168" s="53">
        <v>5086</v>
      </c>
      <c r="FH168" s="134"/>
      <c r="FI168" s="135">
        <v>2678</v>
      </c>
      <c r="FJ168" s="53">
        <v>1570</v>
      </c>
      <c r="FK168" s="52">
        <v>21.5</v>
      </c>
      <c r="FL168" s="52">
        <v>36.6</v>
      </c>
      <c r="FM168" s="53">
        <v>6940</v>
      </c>
      <c r="FN168" s="141">
        <f t="shared" si="240"/>
        <v>1.4760581040648588</v>
      </c>
      <c r="FO168" s="142">
        <f t="shared" si="241"/>
        <v>1.2530541012216405</v>
      </c>
      <c r="FP168" s="142">
        <f t="shared" si="242"/>
        <v>4.9943609096418093</v>
      </c>
      <c r="FQ168" s="118">
        <f t="shared" si="202"/>
        <v>0.83239348494030152</v>
      </c>
      <c r="FR168" s="143">
        <f t="shared" si="243"/>
        <v>25101.657931859732</v>
      </c>
      <c r="FS168" s="144">
        <f t="shared" si="244"/>
        <v>0.18730682828293133</v>
      </c>
      <c r="FT168" s="145">
        <f t="shared" si="245"/>
        <v>21583.134338042211</v>
      </c>
      <c r="FU168" s="146">
        <f t="shared" si="246"/>
        <v>0.43033154121863804</v>
      </c>
      <c r="FV168" s="64">
        <v>4008</v>
      </c>
      <c r="FW168" s="73"/>
      <c r="FX168" s="52">
        <v>6.98</v>
      </c>
      <c r="FY168" s="53">
        <v>1549</v>
      </c>
      <c r="FZ168" s="134"/>
      <c r="GA168" s="135">
        <v>2687</v>
      </c>
      <c r="GB168" s="53">
        <v>4082</v>
      </c>
      <c r="GC168" s="52">
        <v>21.3</v>
      </c>
      <c r="GD168" s="52">
        <v>32.6</v>
      </c>
      <c r="GE168" s="53">
        <v>5861</v>
      </c>
      <c r="GF168" s="141">
        <f t="shared" si="247"/>
        <v>0.31052492494062994</v>
      </c>
      <c r="GG168" s="142">
        <f t="shared" si="248"/>
        <v>1.253992015968064</v>
      </c>
      <c r="GH168" s="142">
        <f t="shared" si="249"/>
        <v>4.9906254115792485</v>
      </c>
      <c r="GI168" s="118">
        <f t="shared" si="203"/>
        <v>0.8317709019298748</v>
      </c>
      <c r="GJ168" s="143">
        <f t="shared" si="250"/>
        <v>25082.883318597305</v>
      </c>
      <c r="GK168" s="144">
        <f t="shared" si="251"/>
        <v>0.75248491486635083</v>
      </c>
      <c r="GL168" s="145">
        <f t="shared" si="252"/>
        <v>21566.991380422132</v>
      </c>
      <c r="GM168" s="146">
        <f t="shared" si="253"/>
        <v>0.82650089605734767</v>
      </c>
      <c r="GN168" s="166">
        <v>2208</v>
      </c>
      <c r="GO168" s="97">
        <f t="shared" si="204"/>
        <v>2496.5371863054679</v>
      </c>
      <c r="GP168" s="53"/>
      <c r="GQ168" s="53"/>
      <c r="GR168" s="102">
        <f t="shared" si="205"/>
        <v>1</v>
      </c>
      <c r="GS168" s="53"/>
      <c r="GT168" s="102">
        <f t="shared" si="206"/>
        <v>1</v>
      </c>
      <c r="GU168" s="53"/>
      <c r="GV168" s="102"/>
      <c r="GW168" s="170"/>
      <c r="GX168" s="102"/>
      <c r="GY168" s="170"/>
      <c r="GZ168" s="102"/>
      <c r="HA168" s="102"/>
      <c r="HB168" s="102"/>
      <c r="HC168" s="102"/>
      <c r="HD168" s="102"/>
      <c r="HE168" s="177"/>
      <c r="HF168" s="178"/>
      <c r="HG168" s="102"/>
      <c r="HH168" s="177"/>
      <c r="HI168" s="64">
        <v>3574</v>
      </c>
      <c r="HJ168" s="53">
        <v>3160</v>
      </c>
      <c r="HK168" s="53">
        <v>5008</v>
      </c>
      <c r="HL168" s="77">
        <f t="shared" si="257"/>
        <v>1060</v>
      </c>
      <c r="HM168" s="77">
        <f t="shared" si="254"/>
        <v>9463.68</v>
      </c>
      <c r="HN168" s="52"/>
      <c r="HO168" s="183"/>
      <c r="HP168" s="53">
        <v>538</v>
      </c>
      <c r="HQ168" s="186"/>
      <c r="HR168" s="186"/>
      <c r="HS168" s="186"/>
      <c r="HT168" s="53">
        <v>2834</v>
      </c>
      <c r="HU168" s="153">
        <v>3040</v>
      </c>
      <c r="HV168" s="186"/>
      <c r="HW168" s="186"/>
      <c r="HX168" s="186"/>
      <c r="HY168" s="186"/>
      <c r="HZ168" s="189"/>
      <c r="IA168" s="128">
        <v>98</v>
      </c>
      <c r="IB168" s="190">
        <v>161</v>
      </c>
      <c r="IC168" s="191"/>
      <c r="ID168" s="191"/>
      <c r="IE168" s="192"/>
      <c r="IF168" s="192"/>
      <c r="IG168" s="192"/>
      <c r="IH168" s="97">
        <f t="shared" si="255"/>
        <v>32599.527999999998</v>
      </c>
      <c r="II168" s="97">
        <f t="shared" si="258"/>
        <v>2094.2777849158419</v>
      </c>
      <c r="IJ168" s="202">
        <f t="shared" si="259"/>
        <v>1.2848515996402416</v>
      </c>
      <c r="IK168" s="202">
        <f t="shared" si="265"/>
        <v>1.6299763999999997</v>
      </c>
      <c r="IL168" s="202">
        <f t="shared" si="207"/>
        <v>0.6850988107853665</v>
      </c>
      <c r="IM168" s="203"/>
      <c r="IN168" s="204">
        <f t="shared" si="208"/>
        <v>0.92708333333333337</v>
      </c>
      <c r="IO168" s="186"/>
      <c r="IP168" s="186"/>
      <c r="IQ168" s="153">
        <v>1780</v>
      </c>
      <c r="IR168" s="153"/>
      <c r="IS168" s="128"/>
      <c r="IT168" s="128"/>
      <c r="IU168" s="128"/>
      <c r="IV168" s="128"/>
      <c r="IW168" s="189"/>
      <c r="IX168" s="189">
        <v>0.4</v>
      </c>
      <c r="IY168" s="48"/>
      <c r="IZ168" s="52">
        <v>142</v>
      </c>
      <c r="JA168" s="128"/>
      <c r="JB168" s="128"/>
      <c r="JC168" s="128"/>
      <c r="JD168" s="97">
        <f t="shared" si="209"/>
        <v>2506.1260000000002</v>
      </c>
      <c r="JE168" s="210">
        <f t="shared" si="273"/>
        <v>0.77209430580449467</v>
      </c>
      <c r="JF168" s="210">
        <f t="shared" si="210"/>
        <v>0.20852375000000001</v>
      </c>
      <c r="JG168" s="210">
        <f t="shared" si="211"/>
        <v>1.1454152253155223E-2</v>
      </c>
      <c r="JH168" s="203"/>
      <c r="JI168" s="203">
        <f t="shared" si="212"/>
        <v>0.11801242236024845</v>
      </c>
      <c r="JJ168" s="212">
        <f t="shared" si="256"/>
        <v>2.469151880188833</v>
      </c>
      <c r="JK168" s="203">
        <f t="shared" si="213"/>
        <v>0.98409498207885304</v>
      </c>
      <c r="JL168" s="53">
        <v>17203</v>
      </c>
      <c r="JM168" s="213">
        <v>7.94</v>
      </c>
      <c r="JN168" s="214">
        <v>72</v>
      </c>
      <c r="JO168" s="213">
        <v>7.97</v>
      </c>
      <c r="JP168" s="213">
        <v>6.29</v>
      </c>
      <c r="JQ168" s="213">
        <v>1.31</v>
      </c>
      <c r="JR168" s="214">
        <v>152</v>
      </c>
      <c r="JS168" s="213">
        <v>1.58</v>
      </c>
      <c r="JT168" s="222"/>
    </row>
    <row r="169" spans="1:280" s="25" customFormat="1" ht="15" customHeight="1">
      <c r="A169" s="50">
        <v>43586</v>
      </c>
      <c r="B169" s="51">
        <v>0</v>
      </c>
      <c r="C169" s="52">
        <v>0</v>
      </c>
      <c r="D169" s="53">
        <v>31009</v>
      </c>
      <c r="E169" s="48">
        <v>5</v>
      </c>
      <c r="F169" s="53">
        <v>157</v>
      </c>
      <c r="G169" s="52">
        <v>28.6</v>
      </c>
      <c r="H169" s="52">
        <v>17.8</v>
      </c>
      <c r="I169" s="61">
        <v>50.6</v>
      </c>
      <c r="J169" s="64"/>
      <c r="K169" s="53">
        <v>2019</v>
      </c>
      <c r="L169" s="48">
        <v>4.21</v>
      </c>
      <c r="M169" s="53">
        <v>9018</v>
      </c>
      <c r="N169" s="53">
        <v>2978</v>
      </c>
      <c r="O169" s="65">
        <v>6.06</v>
      </c>
      <c r="P169" s="65">
        <v>3.91</v>
      </c>
      <c r="Q169" s="74">
        <v>75.8</v>
      </c>
      <c r="R169" s="70">
        <v>40.700000000000003</v>
      </c>
      <c r="S169" s="64">
        <v>8096</v>
      </c>
      <c r="T169" s="53">
        <v>4915</v>
      </c>
      <c r="U169" s="52">
        <v>3.05</v>
      </c>
      <c r="V169" s="52">
        <v>31.7</v>
      </c>
      <c r="W169" s="52">
        <v>12.8</v>
      </c>
      <c r="X169" s="52">
        <v>9.75</v>
      </c>
      <c r="Y169" s="53">
        <v>5119</v>
      </c>
      <c r="Z169" s="53">
        <v>23680</v>
      </c>
      <c r="AA169" s="52">
        <v>2.19</v>
      </c>
      <c r="AB169" s="52">
        <v>484</v>
      </c>
      <c r="AC169" s="77">
        <f t="shared" si="214"/>
        <v>13215</v>
      </c>
      <c r="AD169" s="52"/>
      <c r="AE169" s="52"/>
      <c r="AF169" s="52"/>
      <c r="AG169" s="52"/>
      <c r="AH169" s="61"/>
      <c r="AI169" s="79"/>
      <c r="AJ169" s="52"/>
      <c r="AK169" s="52"/>
      <c r="AL169" s="48">
        <v>7.52</v>
      </c>
      <c r="AM169" s="53">
        <v>138913</v>
      </c>
      <c r="AN169" s="52">
        <v>94.2</v>
      </c>
      <c r="AO169" s="52">
        <v>19.600000000000001</v>
      </c>
      <c r="AP169" s="53">
        <v>2049</v>
      </c>
      <c r="AQ169" s="83"/>
      <c r="AR169" s="86">
        <f t="shared" si="215"/>
        <v>15439</v>
      </c>
      <c r="AS169" s="53"/>
      <c r="AT169" s="87">
        <v>15439</v>
      </c>
      <c r="AU169" s="53">
        <f t="shared" si="272"/>
        <v>14379</v>
      </c>
      <c r="AV169" s="53">
        <v>530</v>
      </c>
      <c r="AW169" s="53">
        <v>0</v>
      </c>
      <c r="AX169" s="53">
        <v>530</v>
      </c>
      <c r="AY169" s="95">
        <v>0</v>
      </c>
      <c r="AZ169" s="96">
        <v>4.93</v>
      </c>
      <c r="BA169" s="53">
        <v>4478</v>
      </c>
      <c r="BB169" s="52">
        <v>62</v>
      </c>
      <c r="BC169" s="53">
        <v>11699</v>
      </c>
      <c r="BD169" s="97">
        <f t="shared" si="185"/>
        <v>9745.8876</v>
      </c>
      <c r="BE169" s="102">
        <f t="shared" si="186"/>
        <v>0.83305304726899732</v>
      </c>
      <c r="BF169" s="53">
        <v>6738</v>
      </c>
      <c r="BG169" s="97">
        <f t="shared" si="187"/>
        <v>7189.4459999999999</v>
      </c>
      <c r="BH169" s="102">
        <f t="shared" si="188"/>
        <v>0.61453508846909988</v>
      </c>
      <c r="BI169" s="53">
        <v>322</v>
      </c>
      <c r="BJ169" s="97">
        <f t="shared" si="189"/>
        <v>633.37400000000002</v>
      </c>
      <c r="BK169" s="102">
        <f t="shared" si="190"/>
        <v>5.4139157192922477E-2</v>
      </c>
      <c r="BL169" s="103">
        <v>472</v>
      </c>
      <c r="BM169" s="97">
        <f t="shared" si="191"/>
        <v>682.04000000000008</v>
      </c>
      <c r="BN169" s="102">
        <f t="shared" si="192"/>
        <v>5.8298999914522615E-2</v>
      </c>
      <c r="BO169" s="53">
        <v>593</v>
      </c>
      <c r="BP169" s="97">
        <f t="shared" si="193"/>
        <v>1220.394</v>
      </c>
      <c r="BQ169" s="102">
        <f t="shared" si="194"/>
        <v>0.10431609539276861</v>
      </c>
      <c r="BR169" s="53">
        <v>12.4</v>
      </c>
      <c r="BS169" s="105">
        <f t="shared" si="195"/>
        <v>20.633600000000001</v>
      </c>
      <c r="BT169" s="102">
        <f t="shared" si="196"/>
        <v>1.0599196512522439E-3</v>
      </c>
      <c r="BU169" s="52">
        <v>8.75</v>
      </c>
      <c r="BV169" s="48">
        <v>8.26</v>
      </c>
      <c r="BW169" s="61">
        <v>120</v>
      </c>
      <c r="BX169" s="117">
        <f t="shared" si="216"/>
        <v>168219.921</v>
      </c>
      <c r="BY169" s="118">
        <f t="shared" si="217"/>
        <v>1.1214661400000001</v>
      </c>
      <c r="BZ169" s="120">
        <v>54.7</v>
      </c>
      <c r="CA169" s="51"/>
      <c r="CB169" s="52">
        <v>5.76</v>
      </c>
      <c r="CC169" s="129">
        <v>6370</v>
      </c>
      <c r="CD169" s="77">
        <f t="shared" si="218"/>
        <v>7908.1705830052078</v>
      </c>
      <c r="CE169" s="77">
        <f t="shared" si="197"/>
        <v>23619</v>
      </c>
      <c r="CF169" s="77">
        <f t="shared" si="219"/>
        <v>14379</v>
      </c>
      <c r="CG169" s="77">
        <f t="shared" si="220"/>
        <v>599.125</v>
      </c>
      <c r="CH169" s="77">
        <f t="shared" si="198"/>
        <v>9240</v>
      </c>
      <c r="CI169" s="130">
        <f t="shared" si="221"/>
        <v>385</v>
      </c>
      <c r="CJ169" s="64">
        <v>3928</v>
      </c>
      <c r="CK169" s="56"/>
      <c r="CL169" s="52">
        <v>7.42</v>
      </c>
      <c r="CM169" s="53">
        <v>2385</v>
      </c>
      <c r="CN169" s="134"/>
      <c r="CO169" s="135">
        <v>3000</v>
      </c>
      <c r="CP169" s="53">
        <v>2158</v>
      </c>
      <c r="CQ169" s="52">
        <v>15.2</v>
      </c>
      <c r="CR169" s="52">
        <v>34.6</v>
      </c>
      <c r="CS169" s="53">
        <v>5277</v>
      </c>
      <c r="CT169" s="141">
        <f t="shared" si="266"/>
        <v>0.24323561108683345</v>
      </c>
      <c r="CU169" s="142">
        <f t="shared" si="222"/>
        <v>1.2795315682281059</v>
      </c>
      <c r="CV169" s="142">
        <f t="shared" si="223"/>
        <v>6.1805201054604959</v>
      </c>
      <c r="CW169" s="118">
        <f t="shared" si="224"/>
        <v>1.030086684243416</v>
      </c>
      <c r="CX169" s="143">
        <f t="shared" si="267"/>
        <v>31063.294050044453</v>
      </c>
      <c r="CY169" s="144">
        <f t="shared" si="268"/>
        <v>0.69841318229459981</v>
      </c>
      <c r="CZ169" s="145">
        <f t="shared" si="269"/>
        <v>27976.114555569671</v>
      </c>
      <c r="DA169" s="146">
        <f t="shared" si="270"/>
        <v>0.7961364219164031</v>
      </c>
      <c r="DB169" s="64">
        <v>3930</v>
      </c>
      <c r="DC169" s="152"/>
      <c r="DD169" s="48">
        <v>7.36</v>
      </c>
      <c r="DE169" s="53">
        <v>2193</v>
      </c>
      <c r="DF169" s="153"/>
      <c r="DG169" s="53">
        <v>2999</v>
      </c>
      <c r="DH169" s="53">
        <v>4450</v>
      </c>
      <c r="DI169" s="52">
        <v>16</v>
      </c>
      <c r="DJ169" s="52">
        <v>32.4</v>
      </c>
      <c r="DK169" s="53">
        <v>6291</v>
      </c>
      <c r="DL169" s="141">
        <f t="shared" si="225"/>
        <v>0.28009021524899025</v>
      </c>
      <c r="DM169" s="142">
        <f t="shared" si="226"/>
        <v>1.278880407124682</v>
      </c>
      <c r="DN169" s="142">
        <f t="shared" si="227"/>
        <v>6.1836670097911792</v>
      </c>
      <c r="DO169" s="118">
        <f t="shared" si="199"/>
        <v>1.0306111682985299</v>
      </c>
      <c r="DP169" s="143">
        <f t="shared" si="228"/>
        <v>31079.110391210466</v>
      </c>
      <c r="DQ169" s="144">
        <f t="shared" si="229"/>
        <v>0.72269186950610376</v>
      </c>
      <c r="DR169" s="145">
        <f t="shared" si="230"/>
        <v>27990.359013082689</v>
      </c>
      <c r="DS169" s="146">
        <f t="shared" si="231"/>
        <v>0.81254808103256693</v>
      </c>
      <c r="DT169" s="53">
        <v>3940</v>
      </c>
      <c r="DU169" s="74"/>
      <c r="DV169" s="157">
        <v>7.2</v>
      </c>
      <c r="DW169" s="153">
        <v>2315</v>
      </c>
      <c r="DX169" s="53"/>
      <c r="DY169" s="153">
        <v>3002</v>
      </c>
      <c r="DZ169" s="153">
        <v>5212</v>
      </c>
      <c r="EA169" s="152">
        <v>15.9</v>
      </c>
      <c r="EB169" s="128">
        <v>33</v>
      </c>
      <c r="EC169" s="53">
        <v>7166</v>
      </c>
      <c r="ED169" s="141">
        <f t="shared" si="260"/>
        <v>0.32517901946611011</v>
      </c>
      <c r="EE169" s="142">
        <f t="shared" si="232"/>
        <v>1.2756345177664974</v>
      </c>
      <c r="EF169" s="142">
        <f t="shared" si="271"/>
        <v>6.1994015314445923</v>
      </c>
      <c r="EG169" s="118">
        <f t="shared" si="200"/>
        <v>1.0332335885740986</v>
      </c>
      <c r="EH169" s="143">
        <f t="shared" si="261"/>
        <v>31158.192097040519</v>
      </c>
      <c r="EI169" s="144">
        <f t="shared" si="262"/>
        <v>0.70726478700712725</v>
      </c>
      <c r="EJ169" s="145">
        <f t="shared" si="263"/>
        <v>28061.581300647784</v>
      </c>
      <c r="EK169" s="146">
        <f t="shared" si="264"/>
        <v>0.80211983930250452</v>
      </c>
      <c r="EL169" s="64">
        <v>3947</v>
      </c>
      <c r="EM169" s="56"/>
      <c r="EN169" s="52">
        <v>7.5</v>
      </c>
      <c r="EO169" s="53">
        <v>2347</v>
      </c>
      <c r="EP169" s="134"/>
      <c r="EQ169" s="135">
        <v>2988</v>
      </c>
      <c r="ER169" s="53">
        <v>5756</v>
      </c>
      <c r="ES169" s="52">
        <v>15.5</v>
      </c>
      <c r="ET169" s="52">
        <v>33.799999999999997</v>
      </c>
      <c r="EU169" s="53">
        <v>7123</v>
      </c>
      <c r="EV169" s="141">
        <f t="shared" si="233"/>
        <v>0.32451113331188208</v>
      </c>
      <c r="EW169" s="142">
        <f t="shared" si="234"/>
        <v>1.2733721814035976</v>
      </c>
      <c r="EX169" s="142">
        <f t="shared" si="235"/>
        <v>6.2104156966019808</v>
      </c>
      <c r="EY169" s="118">
        <f t="shared" si="201"/>
        <v>1.0350692827669967</v>
      </c>
      <c r="EZ169" s="143">
        <f t="shared" si="236"/>
        <v>31213.549291121555</v>
      </c>
      <c r="FA169" s="144">
        <f t="shared" si="237"/>
        <v>0.70321833913854337</v>
      </c>
      <c r="FB169" s="145">
        <f t="shared" si="238"/>
        <v>28111.436901943351</v>
      </c>
      <c r="FC169" s="146">
        <f t="shared" si="239"/>
        <v>0.79938456278314385</v>
      </c>
      <c r="FD169" s="64">
        <v>3937</v>
      </c>
      <c r="FE169" s="56"/>
      <c r="FF169" s="52">
        <v>7.56</v>
      </c>
      <c r="FG169" s="53">
        <v>1839</v>
      </c>
      <c r="FH169" s="134"/>
      <c r="FI169" s="135">
        <v>3157</v>
      </c>
      <c r="FJ169" s="53">
        <v>5310</v>
      </c>
      <c r="FK169" s="52">
        <v>17.3</v>
      </c>
      <c r="FL169" s="52">
        <v>35.6</v>
      </c>
      <c r="FM169" s="53">
        <v>7844</v>
      </c>
      <c r="FN169" s="141">
        <f t="shared" si="240"/>
        <v>0.32827879155992074</v>
      </c>
      <c r="FO169" s="142">
        <f t="shared" si="241"/>
        <v>1.2766065532131063</v>
      </c>
      <c r="FP169" s="142">
        <f t="shared" si="242"/>
        <v>6.1946811749485686</v>
      </c>
      <c r="FQ169" s="118">
        <f t="shared" si="202"/>
        <v>1.032446862491428</v>
      </c>
      <c r="FR169" s="143">
        <f t="shared" si="243"/>
        <v>31134.467585291506</v>
      </c>
      <c r="FS169" s="144">
        <f t="shared" si="244"/>
        <v>0.76745569905231403</v>
      </c>
      <c r="FT169" s="145">
        <f t="shared" si="245"/>
        <v>28040.214614378259</v>
      </c>
      <c r="FU169" s="146">
        <f t="shared" si="246"/>
        <v>0.84280707752799389</v>
      </c>
      <c r="FV169" s="64">
        <v>3937</v>
      </c>
      <c r="FW169" s="73"/>
      <c r="FX169" s="52">
        <v>7.6</v>
      </c>
      <c r="FY169" s="53">
        <v>1812</v>
      </c>
      <c r="FZ169" s="134"/>
      <c r="GA169" s="135">
        <v>3139</v>
      </c>
      <c r="GB169" s="53">
        <v>5614</v>
      </c>
      <c r="GC169" s="52">
        <v>16</v>
      </c>
      <c r="GD169" s="52">
        <v>34.4</v>
      </c>
      <c r="GE169" s="53">
        <v>5861</v>
      </c>
      <c r="GF169" s="141">
        <f t="shared" si="247"/>
        <v>0.24420198830133075</v>
      </c>
      <c r="GG169" s="142">
        <f t="shared" si="248"/>
        <v>1.2766065532131063</v>
      </c>
      <c r="GH169" s="142">
        <f t="shared" si="249"/>
        <v>6.1946811749485686</v>
      </c>
      <c r="GI169" s="118">
        <f t="shared" si="203"/>
        <v>1.032446862491428</v>
      </c>
      <c r="GJ169" s="143">
        <f t="shared" si="250"/>
        <v>31134.467585291506</v>
      </c>
      <c r="GK169" s="144">
        <f t="shared" si="251"/>
        <v>0.77086988944143187</v>
      </c>
      <c r="GL169" s="145">
        <f t="shared" si="252"/>
        <v>28040.214614378259</v>
      </c>
      <c r="GM169" s="146">
        <f t="shared" si="253"/>
        <v>0.84511496709120437</v>
      </c>
      <c r="GN169" s="166">
        <v>2009</v>
      </c>
      <c r="GO169" s="97">
        <f t="shared" si="204"/>
        <v>2148.5018840763792</v>
      </c>
      <c r="GP169" s="53"/>
      <c r="GQ169" s="53"/>
      <c r="GR169" s="102">
        <f t="shared" si="205"/>
        <v>1</v>
      </c>
      <c r="GS169" s="53"/>
      <c r="GT169" s="102">
        <f t="shared" si="206"/>
        <v>1</v>
      </c>
      <c r="GU169" s="53"/>
      <c r="GV169" s="102"/>
      <c r="GW169" s="170"/>
      <c r="GX169" s="102"/>
      <c r="GY169" s="170"/>
      <c r="GZ169" s="102"/>
      <c r="HA169" s="102"/>
      <c r="HB169" s="102"/>
      <c r="HC169" s="102"/>
      <c r="HD169" s="102"/>
      <c r="HE169" s="177"/>
      <c r="HF169" s="178"/>
      <c r="HG169" s="102"/>
      <c r="HH169" s="177"/>
      <c r="HI169" s="64">
        <v>2974</v>
      </c>
      <c r="HJ169" s="53">
        <v>6354</v>
      </c>
      <c r="HK169" s="53">
        <v>4002</v>
      </c>
      <c r="HL169" s="77">
        <f t="shared" si="257"/>
        <v>1060</v>
      </c>
      <c r="HM169" s="77">
        <f t="shared" si="254"/>
        <v>12400.94</v>
      </c>
      <c r="HN169" s="52"/>
      <c r="HO169" s="183"/>
      <c r="HP169" s="53">
        <v>549</v>
      </c>
      <c r="HQ169" s="186"/>
      <c r="HR169" s="186"/>
      <c r="HS169" s="186"/>
      <c r="HT169" s="53">
        <v>2726</v>
      </c>
      <c r="HU169" s="153">
        <v>2990</v>
      </c>
      <c r="HV169" s="186"/>
      <c r="HW169" s="186"/>
      <c r="HX169" s="186"/>
      <c r="HY169" s="186"/>
      <c r="HZ169" s="189">
        <v>98</v>
      </c>
      <c r="IA169" s="128"/>
      <c r="IB169" s="190">
        <v>131</v>
      </c>
      <c r="IC169" s="191"/>
      <c r="ID169" s="191">
        <v>2726</v>
      </c>
      <c r="IE169" s="192">
        <v>5.82</v>
      </c>
      <c r="IF169" s="192">
        <v>8.16</v>
      </c>
      <c r="IG169" s="192">
        <v>1.32</v>
      </c>
      <c r="IH169" s="97">
        <f t="shared" si="255"/>
        <v>29469.350999999999</v>
      </c>
      <c r="II169" s="97">
        <f t="shared" si="258"/>
        <v>1908.7603471727443</v>
      </c>
      <c r="IJ169" s="202">
        <f t="shared" si="259"/>
        <v>1.2954206878683852</v>
      </c>
      <c r="IK169" s="202">
        <f t="shared" si="265"/>
        <v>1.4734675500000001</v>
      </c>
      <c r="IL169" s="202">
        <f t="shared" si="207"/>
        <v>0.65454755361519057</v>
      </c>
      <c r="IM169" s="203"/>
      <c r="IN169" s="204">
        <f t="shared" si="208"/>
        <v>0.93479342956694877</v>
      </c>
      <c r="IO169" s="186"/>
      <c r="IP169" s="186"/>
      <c r="IQ169" s="153">
        <v>2720</v>
      </c>
      <c r="IR169" s="153"/>
      <c r="IS169" s="128"/>
      <c r="IT169" s="128"/>
      <c r="IU169" s="128"/>
      <c r="IV169" s="128"/>
      <c r="IW169" s="189">
        <v>0.94</v>
      </c>
      <c r="IX169" s="189"/>
      <c r="IY169" s="48">
        <v>7.96</v>
      </c>
      <c r="IZ169" s="52">
        <v>110</v>
      </c>
      <c r="JA169" s="128">
        <v>5.12</v>
      </c>
      <c r="JB169" s="128">
        <v>9.91</v>
      </c>
      <c r="JC169" s="128">
        <v>72.400000000000006</v>
      </c>
      <c r="JD169" s="97">
        <f t="shared" si="209"/>
        <v>2022.509</v>
      </c>
      <c r="JE169" s="210">
        <f t="shared" si="273"/>
        <v>0.77891369358091667</v>
      </c>
      <c r="JF169" s="210">
        <f t="shared" si="210"/>
        <v>0.16818294642857143</v>
      </c>
      <c r="JG169" s="210">
        <f t="shared" si="211"/>
        <v>8.2897393257323829E-3</v>
      </c>
      <c r="JH169" s="203"/>
      <c r="JI169" s="203">
        <f t="shared" si="212"/>
        <v>0.16030534351145043</v>
      </c>
      <c r="JJ169" s="212">
        <f t="shared" si="256"/>
        <v>2.469151880188833</v>
      </c>
      <c r="JK169" s="203">
        <f t="shared" si="213"/>
        <v>0.99059748696469785</v>
      </c>
      <c r="JL169" s="53">
        <v>17203</v>
      </c>
      <c r="JM169" s="213">
        <v>8.08</v>
      </c>
      <c r="JN169" s="214">
        <v>70</v>
      </c>
      <c r="JO169" s="213">
        <v>9</v>
      </c>
      <c r="JP169" s="213">
        <v>4.46</v>
      </c>
      <c r="JQ169" s="213">
        <v>1.08</v>
      </c>
      <c r="JR169" s="214">
        <v>129</v>
      </c>
      <c r="JS169" s="213">
        <v>1.31</v>
      </c>
      <c r="JT169" s="222"/>
    </row>
    <row r="170" spans="1:280" s="25" customFormat="1" ht="15" customHeight="1">
      <c r="A170" s="50">
        <v>43587</v>
      </c>
      <c r="B170" s="51">
        <v>0</v>
      </c>
      <c r="C170" s="52">
        <v>0</v>
      </c>
      <c r="D170" s="53">
        <v>29260</v>
      </c>
      <c r="E170" s="48">
        <v>4.83</v>
      </c>
      <c r="F170" s="53">
        <v>164</v>
      </c>
      <c r="G170" s="52">
        <v>25.2</v>
      </c>
      <c r="H170" s="52">
        <v>16.8</v>
      </c>
      <c r="I170" s="61">
        <v>50.9</v>
      </c>
      <c r="J170" s="64"/>
      <c r="K170" s="53">
        <v>1453</v>
      </c>
      <c r="L170" s="48">
        <v>4.57</v>
      </c>
      <c r="M170" s="53">
        <v>7548</v>
      </c>
      <c r="N170" s="53">
        <v>2864</v>
      </c>
      <c r="O170" s="65">
        <v>5.97</v>
      </c>
      <c r="P170" s="65">
        <v>4.16</v>
      </c>
      <c r="Q170" s="74">
        <v>75.400000000000006</v>
      </c>
      <c r="R170" s="70">
        <v>37.5</v>
      </c>
      <c r="S170" s="64">
        <v>8006</v>
      </c>
      <c r="T170" s="53">
        <v>4525</v>
      </c>
      <c r="U170" s="52">
        <v>3.39</v>
      </c>
      <c r="V170" s="52">
        <v>31.7</v>
      </c>
      <c r="W170" s="52">
        <v>11.7</v>
      </c>
      <c r="X170" s="52">
        <v>8.42</v>
      </c>
      <c r="Y170" s="53">
        <v>4952</v>
      </c>
      <c r="Z170" s="53" t="s">
        <v>132</v>
      </c>
      <c r="AA170" s="52"/>
      <c r="AB170" s="52">
        <v>476</v>
      </c>
      <c r="AC170" s="77">
        <f t="shared" si="214"/>
        <v>12958</v>
      </c>
      <c r="AD170" s="52"/>
      <c r="AE170" s="52"/>
      <c r="AF170" s="52"/>
      <c r="AG170" s="52"/>
      <c r="AH170" s="61"/>
      <c r="AI170" s="79"/>
      <c r="AJ170" s="52"/>
      <c r="AK170" s="52"/>
      <c r="AL170" s="48">
        <v>7.84</v>
      </c>
      <c r="AM170" s="53">
        <v>164950</v>
      </c>
      <c r="AN170" s="52">
        <v>28.2</v>
      </c>
      <c r="AO170" s="52">
        <v>4.46</v>
      </c>
      <c r="AP170" s="53">
        <v>1918</v>
      </c>
      <c r="AQ170" s="83"/>
      <c r="AR170" s="86">
        <f t="shared" si="215"/>
        <v>15032</v>
      </c>
      <c r="AS170" s="53"/>
      <c r="AT170" s="87">
        <v>15032</v>
      </c>
      <c r="AU170" s="53">
        <f t="shared" si="272"/>
        <v>13972</v>
      </c>
      <c r="AV170" s="53">
        <v>530</v>
      </c>
      <c r="AW170" s="53">
        <v>0</v>
      </c>
      <c r="AX170" s="53">
        <v>530</v>
      </c>
      <c r="AY170" s="95">
        <v>0</v>
      </c>
      <c r="AZ170" s="96">
        <v>4.93</v>
      </c>
      <c r="BA170" s="53">
        <v>4478</v>
      </c>
      <c r="BB170" s="52">
        <v>62</v>
      </c>
      <c r="BC170" s="53">
        <v>12903</v>
      </c>
      <c r="BD170" s="97">
        <f t="shared" si="185"/>
        <v>0</v>
      </c>
      <c r="BE170" s="102">
        <f t="shared" si="186"/>
        <v>0</v>
      </c>
      <c r="BF170" s="53"/>
      <c r="BG170" s="97">
        <f t="shared" si="187"/>
        <v>0</v>
      </c>
      <c r="BH170" s="102">
        <f t="shared" si="188"/>
        <v>0</v>
      </c>
      <c r="BI170" s="53"/>
      <c r="BJ170" s="97">
        <f t="shared" si="189"/>
        <v>0</v>
      </c>
      <c r="BK170" s="102">
        <f t="shared" si="190"/>
        <v>0</v>
      </c>
      <c r="BL170" s="103"/>
      <c r="BM170" s="97">
        <f t="shared" si="191"/>
        <v>0</v>
      </c>
      <c r="BN170" s="102">
        <f t="shared" si="192"/>
        <v>0</v>
      </c>
      <c r="BO170" s="53"/>
      <c r="BP170" s="97">
        <f t="shared" si="193"/>
        <v>0</v>
      </c>
      <c r="BQ170" s="102">
        <f t="shared" si="194"/>
        <v>0</v>
      </c>
      <c r="BR170" s="53"/>
      <c r="BS170" s="105">
        <f t="shared" si="195"/>
        <v>0</v>
      </c>
      <c r="BT170" s="102">
        <f t="shared" si="196"/>
        <v>0</v>
      </c>
      <c r="BU170" s="52"/>
      <c r="BV170" s="48"/>
      <c r="BW170" s="61"/>
      <c r="BX170" s="117">
        <f t="shared" si="216"/>
        <v>180280.71599999999</v>
      </c>
      <c r="BY170" s="118">
        <f t="shared" si="217"/>
        <v>1.2018714399999999</v>
      </c>
      <c r="BZ170" s="120">
        <v>51</v>
      </c>
      <c r="CA170" s="51"/>
      <c r="CB170" s="52">
        <v>5.79</v>
      </c>
      <c r="CC170" s="129">
        <v>8023</v>
      </c>
      <c r="CD170" s="77">
        <f t="shared" si="218"/>
        <v>8513.2440330805166</v>
      </c>
      <c r="CE170" s="77">
        <f t="shared" si="197"/>
        <v>23337</v>
      </c>
      <c r="CF170" s="77">
        <f t="shared" si="219"/>
        <v>13972</v>
      </c>
      <c r="CG170" s="77">
        <f t="shared" si="220"/>
        <v>582.16666666666663</v>
      </c>
      <c r="CH170" s="77">
        <f t="shared" si="198"/>
        <v>9365</v>
      </c>
      <c r="CI170" s="130">
        <f t="shared" si="221"/>
        <v>390.20833333333331</v>
      </c>
      <c r="CJ170" s="64">
        <v>3897</v>
      </c>
      <c r="CK170" s="56"/>
      <c r="CL170" s="52">
        <v>7.15</v>
      </c>
      <c r="CM170" s="53">
        <v>2409</v>
      </c>
      <c r="CN170" s="134"/>
      <c r="CO170" s="135">
        <v>3653</v>
      </c>
      <c r="CP170" s="53">
        <v>4966</v>
      </c>
      <c r="CQ170" s="52">
        <v>12.1</v>
      </c>
      <c r="CR170" s="52">
        <v>22.8</v>
      </c>
      <c r="CS170" s="53">
        <v>5506</v>
      </c>
      <c r="CT170" s="141">
        <f t="shared" si="266"/>
        <v>0.23145891550501499</v>
      </c>
      <c r="CU170" s="142">
        <f t="shared" si="222"/>
        <v>1.2897100333589941</v>
      </c>
      <c r="CV170" s="142">
        <f t="shared" si="223"/>
        <v>6.6008977311808152</v>
      </c>
      <c r="CW170" s="118">
        <f t="shared" si="224"/>
        <v>1.1001496218634692</v>
      </c>
      <c r="CX170" s="143">
        <f t="shared" si="267"/>
        <v>33176.111996914777</v>
      </c>
      <c r="CY170" s="144">
        <f t="shared" si="268"/>
        <v>0.7170291382886268</v>
      </c>
      <c r="CZ170" s="145">
        <f t="shared" si="269"/>
        <v>30104.724268414968</v>
      </c>
      <c r="DA170" s="146">
        <f t="shared" si="270"/>
        <v>0.8132992327365729</v>
      </c>
      <c r="DB170" s="64">
        <v>3894</v>
      </c>
      <c r="DC170" s="152"/>
      <c r="DD170" s="48">
        <v>7.13</v>
      </c>
      <c r="DE170" s="53">
        <v>1856</v>
      </c>
      <c r="DF170" s="153"/>
      <c r="DG170" s="53">
        <v>3828</v>
      </c>
      <c r="DH170" s="53">
        <v>4568</v>
      </c>
      <c r="DI170" s="52">
        <v>14.1</v>
      </c>
      <c r="DJ170" s="52">
        <v>21.3</v>
      </c>
      <c r="DK170" s="53">
        <v>6376</v>
      </c>
      <c r="DL170" s="141">
        <f t="shared" si="225"/>
        <v>0.24595626201976081</v>
      </c>
      <c r="DM170" s="142">
        <f t="shared" si="226"/>
        <v>1.2907036466358501</v>
      </c>
      <c r="DN170" s="142">
        <f t="shared" si="227"/>
        <v>6.5958162086779817</v>
      </c>
      <c r="DO170" s="118">
        <f t="shared" si="199"/>
        <v>1.0993027014463304</v>
      </c>
      <c r="DP170" s="143">
        <f t="shared" si="228"/>
        <v>33150.572264815535</v>
      </c>
      <c r="DQ170" s="144">
        <f t="shared" si="229"/>
        <v>0.78198674996417239</v>
      </c>
      <c r="DR170" s="145">
        <f t="shared" si="230"/>
        <v>30081.548961048979</v>
      </c>
      <c r="DS170" s="146">
        <f t="shared" si="231"/>
        <v>0.85615748275594816</v>
      </c>
      <c r="DT170" s="53">
        <v>3848</v>
      </c>
      <c r="DU170" s="74"/>
      <c r="DV170" s="157">
        <v>7.14</v>
      </c>
      <c r="DW170" s="153">
        <v>1874</v>
      </c>
      <c r="DX170" s="53"/>
      <c r="DY170" s="153">
        <v>4584</v>
      </c>
      <c r="DZ170" s="153">
        <v>5042</v>
      </c>
      <c r="EA170" s="152">
        <v>14.9</v>
      </c>
      <c r="EB170" s="128">
        <v>25.9</v>
      </c>
      <c r="EC170" s="53">
        <v>7452</v>
      </c>
      <c r="ED170" s="141">
        <f t="shared" si="260"/>
        <v>0.29168839508552985</v>
      </c>
      <c r="EE170" s="142">
        <f t="shared" si="232"/>
        <v>1.3061330561330562</v>
      </c>
      <c r="EF170" s="142">
        <f t="shared" si="271"/>
        <v>6.5178995303012002</v>
      </c>
      <c r="EG170" s="118">
        <f t="shared" si="200"/>
        <v>1.0863165883835333</v>
      </c>
      <c r="EH170" s="143">
        <f t="shared" si="261"/>
        <v>32758.963039293831</v>
      </c>
      <c r="EI170" s="144">
        <f t="shared" si="262"/>
        <v>0.7798723973237387</v>
      </c>
      <c r="EJ170" s="145">
        <f t="shared" si="263"/>
        <v>29726.194248103868</v>
      </c>
      <c r="EK170" s="146">
        <f t="shared" si="264"/>
        <v>0.854762458343021</v>
      </c>
      <c r="EL170" s="64">
        <v>3899</v>
      </c>
      <c r="EM170" s="56"/>
      <c r="EN170" s="52">
        <v>7.16</v>
      </c>
      <c r="EO170" s="53">
        <v>2315</v>
      </c>
      <c r="EP170" s="134"/>
      <c r="EQ170" s="135">
        <v>3734</v>
      </c>
      <c r="ER170" s="53">
        <v>4438</v>
      </c>
      <c r="ES170" s="52">
        <v>13.8</v>
      </c>
      <c r="ET170" s="52">
        <v>18.5</v>
      </c>
      <c r="EU170" s="53">
        <v>7519</v>
      </c>
      <c r="EV170" s="141">
        <f t="shared" si="233"/>
        <v>0.31112734191642494</v>
      </c>
      <c r="EW170" s="142">
        <f t="shared" si="234"/>
        <v>1.289048473967684</v>
      </c>
      <c r="EX170" s="142">
        <f t="shared" si="235"/>
        <v>6.6042854128493698</v>
      </c>
      <c r="EY170" s="118">
        <f t="shared" si="201"/>
        <v>1.1007142354748949</v>
      </c>
      <c r="EZ170" s="143">
        <f t="shared" si="236"/>
        <v>33193.138484980933</v>
      </c>
      <c r="FA170" s="144">
        <f t="shared" si="237"/>
        <v>0.7280707576331138</v>
      </c>
      <c r="FB170" s="145">
        <f t="shared" si="238"/>
        <v>30120.17447332562</v>
      </c>
      <c r="FC170" s="146">
        <f t="shared" si="239"/>
        <v>0.82058436022630399</v>
      </c>
      <c r="FD170" s="64">
        <v>3900</v>
      </c>
      <c r="FE170" s="56"/>
      <c r="FF170" s="52">
        <v>7.23</v>
      </c>
      <c r="FG170" s="53">
        <v>1491</v>
      </c>
      <c r="FH170" s="134"/>
      <c r="FI170" s="135">
        <v>7091</v>
      </c>
      <c r="FJ170" s="53">
        <v>4720</v>
      </c>
      <c r="FK170" s="52">
        <v>15.7</v>
      </c>
      <c r="FL170" s="52">
        <v>20.2</v>
      </c>
      <c r="FM170" s="53">
        <v>7956</v>
      </c>
      <c r="FN170" s="141">
        <f t="shared" si="240"/>
        <v>0.29050542681085001</v>
      </c>
      <c r="FO170" s="142">
        <f t="shared" si="241"/>
        <v>1.2887179487179488</v>
      </c>
      <c r="FP170" s="142">
        <f t="shared" si="242"/>
        <v>6.605979253683647</v>
      </c>
      <c r="FQ170" s="118">
        <f t="shared" si="202"/>
        <v>1.1009965422806078</v>
      </c>
      <c r="FR170" s="143">
        <f t="shared" si="243"/>
        <v>33201.651729014011</v>
      </c>
      <c r="FS170" s="144">
        <f t="shared" si="244"/>
        <v>0.8248611229507441</v>
      </c>
      <c r="FT170" s="145">
        <f t="shared" si="245"/>
        <v>30127.899575780946</v>
      </c>
      <c r="FU170" s="146">
        <f t="shared" si="246"/>
        <v>0.88444547779586147</v>
      </c>
      <c r="FV170" s="64">
        <v>3899</v>
      </c>
      <c r="FW170" s="73"/>
      <c r="FX170" s="52">
        <v>7.21</v>
      </c>
      <c r="FY170" s="53">
        <v>1618</v>
      </c>
      <c r="FZ170" s="134"/>
      <c r="GA170" s="135">
        <v>4017</v>
      </c>
      <c r="GB170" s="53">
        <v>4592</v>
      </c>
      <c r="GC170" s="52">
        <v>16.3</v>
      </c>
      <c r="GD170" s="52">
        <v>26.7</v>
      </c>
      <c r="GE170" s="53">
        <v>6656</v>
      </c>
      <c r="GF170" s="141">
        <f t="shared" si="247"/>
        <v>0.24757708031071207</v>
      </c>
      <c r="GG170" s="142">
        <f t="shared" si="248"/>
        <v>1.289048473967684</v>
      </c>
      <c r="GH170" s="142">
        <f t="shared" si="249"/>
        <v>6.6042854128493698</v>
      </c>
      <c r="GI170" s="118">
        <f t="shared" si="203"/>
        <v>1.1007142354748949</v>
      </c>
      <c r="GJ170" s="143">
        <f t="shared" si="250"/>
        <v>33193.138484980933</v>
      </c>
      <c r="GK170" s="144">
        <f t="shared" si="251"/>
        <v>0.80994319043212881</v>
      </c>
      <c r="GL170" s="145">
        <f t="shared" si="252"/>
        <v>30120.17447332562</v>
      </c>
      <c r="GM170" s="146">
        <f t="shared" si="253"/>
        <v>0.87460280554909708</v>
      </c>
      <c r="GN170" s="166">
        <v>1964</v>
      </c>
      <c r="GO170" s="97">
        <f t="shared" si="204"/>
        <v>1927.2381197240434</v>
      </c>
      <c r="GP170" s="53"/>
      <c r="GQ170" s="53"/>
      <c r="GR170" s="102" t="e">
        <f t="shared" si="205"/>
        <v>#DIV/0!</v>
      </c>
      <c r="GS170" s="53"/>
      <c r="GT170" s="102" t="e">
        <f t="shared" si="206"/>
        <v>#DIV/0!</v>
      </c>
      <c r="GU170" s="53"/>
      <c r="GV170" s="102"/>
      <c r="GW170" s="170"/>
      <c r="GX170" s="102"/>
      <c r="GY170" s="170"/>
      <c r="GZ170" s="102"/>
      <c r="HA170" s="102"/>
      <c r="HB170" s="102"/>
      <c r="HC170" s="102"/>
      <c r="HD170" s="102"/>
      <c r="HE170" s="177"/>
      <c r="HF170" s="178"/>
      <c r="HG170" s="102"/>
      <c r="HH170" s="177"/>
      <c r="HI170" s="64">
        <v>3154</v>
      </c>
      <c r="HJ170" s="53">
        <v>7514</v>
      </c>
      <c r="HK170" s="53">
        <v>3284</v>
      </c>
      <c r="HL170" s="77">
        <f t="shared" si="257"/>
        <v>1060</v>
      </c>
      <c r="HM170" s="77">
        <f t="shared" si="254"/>
        <v>13677.18</v>
      </c>
      <c r="HN170" s="52"/>
      <c r="HO170" s="183"/>
      <c r="HP170" s="53">
        <v>1856</v>
      </c>
      <c r="HQ170" s="186"/>
      <c r="HR170" s="186"/>
      <c r="HS170" s="186"/>
      <c r="HT170" s="53">
        <v>3170</v>
      </c>
      <c r="HU170" s="153">
        <v>3486</v>
      </c>
      <c r="HV170" s="186"/>
      <c r="HW170" s="186"/>
      <c r="HX170" s="186"/>
      <c r="HY170" s="186"/>
      <c r="HZ170" s="189"/>
      <c r="IA170" s="128">
        <v>96</v>
      </c>
      <c r="IB170" s="190">
        <v>119</v>
      </c>
      <c r="IC170" s="191"/>
      <c r="ID170" s="191"/>
      <c r="IE170" s="192"/>
      <c r="IF170" s="192"/>
      <c r="IG170" s="192"/>
      <c r="IH170" s="97">
        <f t="shared" si="255"/>
        <v>29408.368000000002</v>
      </c>
      <c r="II170" s="97">
        <f t="shared" si="258"/>
        <v>1956.3842469398619</v>
      </c>
      <c r="IJ170" s="202">
        <f t="shared" si="259"/>
        <v>1.3304949441192124</v>
      </c>
      <c r="IK170" s="202">
        <f t="shared" si="265"/>
        <v>1.4704184</v>
      </c>
      <c r="IL170" s="202">
        <f t="shared" si="207"/>
        <v>0.57976204738993442</v>
      </c>
      <c r="IM170" s="203"/>
      <c r="IN170" s="204">
        <f t="shared" si="208"/>
        <v>0.93940936863543789</v>
      </c>
      <c r="IO170" s="186"/>
      <c r="IP170" s="186"/>
      <c r="IQ170" s="153">
        <v>1434</v>
      </c>
      <c r="IR170" s="153"/>
      <c r="IS170" s="128"/>
      <c r="IT170" s="128"/>
      <c r="IU170" s="128"/>
      <c r="IV170" s="128"/>
      <c r="IW170" s="189"/>
      <c r="IX170" s="189">
        <v>0.72</v>
      </c>
      <c r="IY170" s="48"/>
      <c r="IZ170" s="52">
        <v>94</v>
      </c>
      <c r="JA170" s="128"/>
      <c r="JB170" s="128"/>
      <c r="JC170" s="128"/>
      <c r="JD170" s="97">
        <f t="shared" si="209"/>
        <v>1788.808</v>
      </c>
      <c r="JE170" s="210">
        <f t="shared" si="273"/>
        <v>0.80160320641282568</v>
      </c>
      <c r="JF170" s="210">
        <f t="shared" si="210"/>
        <v>0.14845249999999999</v>
      </c>
      <c r="JG170" s="210">
        <f t="shared" si="211"/>
        <v>1.8756381062583427E-2</v>
      </c>
      <c r="JH170" s="203"/>
      <c r="JI170" s="203">
        <f t="shared" si="212"/>
        <v>0.21008403361344541</v>
      </c>
      <c r="JJ170" s="212">
        <f t="shared" si="256"/>
        <v>2.469151880188833</v>
      </c>
      <c r="JK170" s="203">
        <f t="shared" si="213"/>
        <v>0.99271487251026891</v>
      </c>
      <c r="JL170" s="53">
        <v>16397</v>
      </c>
      <c r="JM170" s="213">
        <v>7.93</v>
      </c>
      <c r="JN170" s="214">
        <v>73</v>
      </c>
      <c r="JO170" s="213">
        <v>9.0299999999999994</v>
      </c>
      <c r="JP170" s="213">
        <v>6.29</v>
      </c>
      <c r="JQ170" s="213">
        <v>0.96</v>
      </c>
      <c r="JR170" s="214">
        <v>98.7</v>
      </c>
      <c r="JS170" s="213">
        <v>1.1100000000000001</v>
      </c>
      <c r="JT170" s="222"/>
    </row>
    <row r="171" spans="1:280" s="25" customFormat="1" ht="15" customHeight="1">
      <c r="A171" s="50">
        <v>43588</v>
      </c>
      <c r="B171" s="51">
        <v>0</v>
      </c>
      <c r="C171" s="52">
        <v>0</v>
      </c>
      <c r="D171" s="53">
        <v>31074</v>
      </c>
      <c r="E171" s="48">
        <v>4.78</v>
      </c>
      <c r="F171" s="53">
        <v>139</v>
      </c>
      <c r="G171" s="52">
        <v>35.6</v>
      </c>
      <c r="H171" s="52">
        <v>16.100000000000001</v>
      </c>
      <c r="I171" s="61">
        <v>48.8</v>
      </c>
      <c r="J171" s="64"/>
      <c r="K171" s="53">
        <v>1405</v>
      </c>
      <c r="L171" s="48">
        <v>4.99</v>
      </c>
      <c r="M171" s="53">
        <v>11635</v>
      </c>
      <c r="N171" s="53">
        <v>4297</v>
      </c>
      <c r="O171" s="65">
        <v>10.7</v>
      </c>
      <c r="P171" s="65">
        <v>5.66</v>
      </c>
      <c r="Q171" s="74">
        <v>77.2</v>
      </c>
      <c r="R171" s="70">
        <v>36.700000000000003</v>
      </c>
      <c r="S171" s="64">
        <v>6779</v>
      </c>
      <c r="T171" s="53">
        <v>5086</v>
      </c>
      <c r="U171" s="52">
        <v>2.8</v>
      </c>
      <c r="V171" s="52">
        <v>36.200000000000003</v>
      </c>
      <c r="W171" s="52">
        <v>15.7</v>
      </c>
      <c r="X171" s="52">
        <v>16.399999999999999</v>
      </c>
      <c r="Y171" s="53">
        <v>5016</v>
      </c>
      <c r="Z171" s="53"/>
      <c r="AA171" s="52"/>
      <c r="AB171" s="52">
        <v>480</v>
      </c>
      <c r="AC171" s="77">
        <f t="shared" si="214"/>
        <v>11795</v>
      </c>
      <c r="AD171" s="52"/>
      <c r="AE171" s="52"/>
      <c r="AF171" s="52"/>
      <c r="AG171" s="52"/>
      <c r="AH171" s="61"/>
      <c r="AI171" s="79"/>
      <c r="AJ171" s="52"/>
      <c r="AK171" s="52"/>
      <c r="AL171" s="48">
        <v>8.11</v>
      </c>
      <c r="AM171" s="53">
        <v>166247</v>
      </c>
      <c r="AN171" s="52">
        <v>9.24</v>
      </c>
      <c r="AO171" s="52"/>
      <c r="AP171" s="53">
        <v>3198</v>
      </c>
      <c r="AQ171" s="83"/>
      <c r="AR171" s="86">
        <f t="shared" si="215"/>
        <v>14296</v>
      </c>
      <c r="AS171" s="53"/>
      <c r="AT171" s="87">
        <v>14296</v>
      </c>
      <c r="AU171" s="53">
        <f t="shared" si="272"/>
        <v>13236</v>
      </c>
      <c r="AV171" s="53">
        <v>530</v>
      </c>
      <c r="AW171" s="53">
        <v>0</v>
      </c>
      <c r="AX171" s="53">
        <v>530</v>
      </c>
      <c r="AY171" s="95">
        <v>0</v>
      </c>
      <c r="AZ171" s="96">
        <v>4.93</v>
      </c>
      <c r="BA171" s="53">
        <v>4478</v>
      </c>
      <c r="BB171" s="52">
        <v>62</v>
      </c>
      <c r="BC171" s="53">
        <v>12500</v>
      </c>
      <c r="BD171" s="97" t="e">
        <f t="shared" si="185"/>
        <v>#VALUE!</v>
      </c>
      <c r="BE171" s="102" t="e">
        <f t="shared" si="186"/>
        <v>#VALUE!</v>
      </c>
      <c r="BF171" s="53">
        <v>6492</v>
      </c>
      <c r="BG171" s="97">
        <f t="shared" si="187"/>
        <v>6926.9639999999999</v>
      </c>
      <c r="BH171" s="102">
        <f t="shared" si="188"/>
        <v>0.55415711999999995</v>
      </c>
      <c r="BI171" s="53">
        <v>238</v>
      </c>
      <c r="BJ171" s="97">
        <f t="shared" si="189"/>
        <v>468.14600000000002</v>
      </c>
      <c r="BK171" s="102">
        <f t="shared" si="190"/>
        <v>3.7451680000000001E-2</v>
      </c>
      <c r="BL171" s="103">
        <v>362</v>
      </c>
      <c r="BM171" s="97">
        <f t="shared" si="191"/>
        <v>523.09</v>
      </c>
      <c r="BN171" s="102">
        <f t="shared" si="192"/>
        <v>4.1847200000000001E-2</v>
      </c>
      <c r="BO171" s="53">
        <v>591</v>
      </c>
      <c r="BP171" s="97">
        <f t="shared" si="193"/>
        <v>1216.2779999999998</v>
      </c>
      <c r="BQ171" s="102">
        <f t="shared" si="194"/>
        <v>9.7302239999999984E-2</v>
      </c>
      <c r="BR171" s="53" t="s">
        <v>131</v>
      </c>
      <c r="BS171" s="105" t="e">
        <f t="shared" si="195"/>
        <v>#VALUE!</v>
      </c>
      <c r="BT171" s="102" t="e">
        <f t="shared" si="196"/>
        <v>#VALUE!</v>
      </c>
      <c r="BU171" s="52">
        <v>12.5</v>
      </c>
      <c r="BV171" s="48">
        <v>8.7200000000000006</v>
      </c>
      <c r="BW171" s="61">
        <v>148</v>
      </c>
      <c r="BX171" s="117">
        <f t="shared" si="216"/>
        <v>165450</v>
      </c>
      <c r="BY171" s="118">
        <f t="shared" si="217"/>
        <v>1.103</v>
      </c>
      <c r="BZ171" s="120">
        <v>49.4</v>
      </c>
      <c r="CA171" s="51"/>
      <c r="CB171" s="52">
        <v>6.08</v>
      </c>
      <c r="CC171" s="129">
        <v>8159</v>
      </c>
      <c r="CD171" s="77">
        <f t="shared" si="218"/>
        <v>8253.8576645509092</v>
      </c>
      <c r="CE171" s="77">
        <f t="shared" si="197"/>
        <v>23002</v>
      </c>
      <c r="CF171" s="77">
        <f t="shared" si="219"/>
        <v>13236</v>
      </c>
      <c r="CG171" s="77">
        <f t="shared" si="220"/>
        <v>551.5</v>
      </c>
      <c r="CH171" s="77">
        <f t="shared" si="198"/>
        <v>9766</v>
      </c>
      <c r="CI171" s="130">
        <f t="shared" si="221"/>
        <v>406.91666666666669</v>
      </c>
      <c r="CJ171" s="64">
        <v>3830</v>
      </c>
      <c r="CK171" s="56"/>
      <c r="CL171" s="52">
        <v>7.01</v>
      </c>
      <c r="CM171" s="53">
        <v>2856</v>
      </c>
      <c r="CN171" s="134"/>
      <c r="CO171" s="135">
        <v>3850</v>
      </c>
      <c r="CP171" s="53">
        <v>4028</v>
      </c>
      <c r="CQ171" s="52">
        <v>13</v>
      </c>
      <c r="CR171" s="52">
        <v>26.1</v>
      </c>
      <c r="CS171" s="53">
        <v>5423</v>
      </c>
      <c r="CT171" s="141">
        <f t="shared" si="266"/>
        <v>0.26231275089914657</v>
      </c>
      <c r="CU171" s="142">
        <f t="shared" si="222"/>
        <v>1.3122715404699739</v>
      </c>
      <c r="CV171" s="142">
        <f t="shared" si="223"/>
        <v>6.2897482799900484</v>
      </c>
      <c r="CW171" s="118">
        <f t="shared" si="224"/>
        <v>1.0482913799983413</v>
      </c>
      <c r="CX171" s="143">
        <f t="shared" si="267"/>
        <v>31612.274855229982</v>
      </c>
      <c r="CY171" s="144">
        <f t="shared" si="268"/>
        <v>0.65397997929306495</v>
      </c>
      <c r="CZ171" s="145">
        <f t="shared" si="269"/>
        <v>27548.626206416833</v>
      </c>
      <c r="DA171" s="146">
        <f t="shared" si="270"/>
        <v>0.77151999999999998</v>
      </c>
      <c r="DB171" s="64">
        <v>3829</v>
      </c>
      <c r="DC171" s="152"/>
      <c r="DD171" s="48">
        <v>7.12</v>
      </c>
      <c r="DE171" s="53">
        <v>2217</v>
      </c>
      <c r="DF171" s="153"/>
      <c r="DG171" s="53">
        <v>3899</v>
      </c>
      <c r="DH171" s="53">
        <v>3232</v>
      </c>
      <c r="DI171" s="52">
        <v>13.3</v>
      </c>
      <c r="DJ171" s="52">
        <v>21.7</v>
      </c>
      <c r="DK171" s="53">
        <v>6189</v>
      </c>
      <c r="DL171" s="141">
        <f t="shared" si="225"/>
        <v>0.26774673281722028</v>
      </c>
      <c r="DM171" s="142">
        <f t="shared" si="226"/>
        <v>1.3126142595978063</v>
      </c>
      <c r="DN171" s="142">
        <f t="shared" si="227"/>
        <v>6.288106048063157</v>
      </c>
      <c r="DO171" s="118">
        <f t="shared" si="199"/>
        <v>1.0480176746771928</v>
      </c>
      <c r="DP171" s="143">
        <f t="shared" si="228"/>
        <v>31604.020997565429</v>
      </c>
      <c r="DQ171" s="144">
        <f t="shared" si="229"/>
        <v>0.73139832426215867</v>
      </c>
      <c r="DR171" s="145">
        <f t="shared" si="230"/>
        <v>27541.433353621425</v>
      </c>
      <c r="DS171" s="146">
        <f t="shared" si="231"/>
        <v>0.82264000000000004</v>
      </c>
      <c r="DT171" s="53">
        <v>3833</v>
      </c>
      <c r="DU171" s="74"/>
      <c r="DV171" s="157">
        <v>7.16</v>
      </c>
      <c r="DW171" s="153">
        <v>2568</v>
      </c>
      <c r="DX171" s="53"/>
      <c r="DY171" s="153">
        <v>3822</v>
      </c>
      <c r="DZ171" s="153">
        <v>3714</v>
      </c>
      <c r="EA171" s="152">
        <v>13.2</v>
      </c>
      <c r="EB171" s="128">
        <v>21.7</v>
      </c>
      <c r="EC171" s="53">
        <v>7300</v>
      </c>
      <c r="ED171" s="141">
        <f t="shared" si="260"/>
        <v>0.3349562279451429</v>
      </c>
      <c r="EE171" s="142">
        <f t="shared" si="232"/>
        <v>1.3112444560396557</v>
      </c>
      <c r="EF171" s="142">
        <f t="shared" si="271"/>
        <v>6.2946749757707199</v>
      </c>
      <c r="EG171" s="118">
        <f t="shared" si="200"/>
        <v>1.0491124959617866</v>
      </c>
      <c r="EH171" s="143">
        <f t="shared" si="261"/>
        <v>31637.036428223637</v>
      </c>
      <c r="EI171" s="144">
        <f t="shared" si="262"/>
        <v>0.68887275449040297</v>
      </c>
      <c r="EJ171" s="145">
        <f t="shared" si="263"/>
        <v>27570.20476480306</v>
      </c>
      <c r="EK171" s="146">
        <f t="shared" si="264"/>
        <v>0.79455999999999993</v>
      </c>
      <c r="EL171" s="64">
        <v>3832</v>
      </c>
      <c r="EM171" s="56"/>
      <c r="EN171" s="52">
        <v>7.14</v>
      </c>
      <c r="EO171" s="53">
        <v>2513</v>
      </c>
      <c r="EP171" s="134"/>
      <c r="EQ171" s="135">
        <v>3813</v>
      </c>
      <c r="ER171" s="53">
        <v>3900</v>
      </c>
      <c r="ES171" s="52">
        <v>12.2</v>
      </c>
      <c r="ET171" s="52">
        <v>21.7</v>
      </c>
      <c r="EU171" s="53">
        <v>7273</v>
      </c>
      <c r="EV171" s="141">
        <f t="shared" si="233"/>
        <v>0.33060643901942904</v>
      </c>
      <c r="EW171" s="142">
        <f t="shared" si="234"/>
        <v>1.3115866388308977</v>
      </c>
      <c r="EX171" s="142">
        <f t="shared" si="235"/>
        <v>6.2930327438438285</v>
      </c>
      <c r="EY171" s="118">
        <f t="shared" si="201"/>
        <v>1.048838790640638</v>
      </c>
      <c r="EZ171" s="143">
        <f t="shared" si="236"/>
        <v>31628.782570559084</v>
      </c>
      <c r="FA171" s="144">
        <f t="shared" si="237"/>
        <v>0.69553630530933908</v>
      </c>
      <c r="FB171" s="145">
        <f t="shared" si="238"/>
        <v>27563.011912007652</v>
      </c>
      <c r="FC171" s="146">
        <f t="shared" si="239"/>
        <v>0.79896</v>
      </c>
      <c r="FD171" s="64">
        <v>3839</v>
      </c>
      <c r="FE171" s="56"/>
      <c r="FF171" s="52">
        <v>7.19</v>
      </c>
      <c r="FG171" s="53">
        <v>1795</v>
      </c>
      <c r="FH171" s="134"/>
      <c r="FI171" s="135">
        <v>3961</v>
      </c>
      <c r="FJ171" s="53">
        <v>4240</v>
      </c>
      <c r="FK171" s="52">
        <v>14.9</v>
      </c>
      <c r="FL171" s="52">
        <v>24.1</v>
      </c>
      <c r="FM171" s="53">
        <v>7502</v>
      </c>
      <c r="FN171" s="141">
        <f t="shared" si="240"/>
        <v>0.30255423316091462</v>
      </c>
      <c r="FO171" s="142">
        <f t="shared" si="241"/>
        <v>1.309195102891378</v>
      </c>
      <c r="FP171" s="142">
        <f t="shared" si="242"/>
        <v>6.304528367332062</v>
      </c>
      <c r="FQ171" s="118">
        <f t="shared" si="202"/>
        <v>1.0507547278886771</v>
      </c>
      <c r="FR171" s="143">
        <f t="shared" si="243"/>
        <v>31686.559574210944</v>
      </c>
      <c r="FS171" s="144">
        <f t="shared" si="244"/>
        <v>0.78252593236381363</v>
      </c>
      <c r="FT171" s="145">
        <f t="shared" si="245"/>
        <v>27613.361881575514</v>
      </c>
      <c r="FU171" s="146">
        <f t="shared" si="246"/>
        <v>0.85640000000000005</v>
      </c>
      <c r="FV171" s="64">
        <v>3839</v>
      </c>
      <c r="FW171" s="73"/>
      <c r="FX171" s="52">
        <v>7.26</v>
      </c>
      <c r="FY171" s="53">
        <v>1823</v>
      </c>
      <c r="FZ171" s="134"/>
      <c r="GA171" s="135">
        <v>3925</v>
      </c>
      <c r="GB171" s="53">
        <v>5508</v>
      </c>
      <c r="GC171" s="52">
        <v>14.8</v>
      </c>
      <c r="GD171" s="52">
        <v>24.7</v>
      </c>
      <c r="GE171" s="53">
        <v>6392</v>
      </c>
      <c r="GF171" s="141">
        <f t="shared" si="247"/>
        <v>0.25891055569006294</v>
      </c>
      <c r="GG171" s="142">
        <f t="shared" si="248"/>
        <v>1.309195102891378</v>
      </c>
      <c r="GH171" s="142">
        <f t="shared" si="249"/>
        <v>6.304528367332062</v>
      </c>
      <c r="GI171" s="118">
        <f t="shared" si="203"/>
        <v>1.0507547278886771</v>
      </c>
      <c r="GJ171" s="143">
        <f t="shared" si="250"/>
        <v>31686.559574210944</v>
      </c>
      <c r="GK171" s="144">
        <f t="shared" si="251"/>
        <v>0.77913357921962789</v>
      </c>
      <c r="GL171" s="145">
        <f t="shared" si="252"/>
        <v>27613.361881575514</v>
      </c>
      <c r="GM171" s="146">
        <f t="shared" si="253"/>
        <v>0.85416000000000003</v>
      </c>
      <c r="GN171" s="166">
        <v>2499</v>
      </c>
      <c r="GO171" s="97">
        <f t="shared" si="204"/>
        <v>2295.0106512477178</v>
      </c>
      <c r="GP171" s="53"/>
      <c r="GQ171" s="53"/>
      <c r="GR171" s="102">
        <f t="shared" si="205"/>
        <v>1</v>
      </c>
      <c r="GS171" s="53"/>
      <c r="GT171" s="102">
        <f t="shared" si="206"/>
        <v>1</v>
      </c>
      <c r="GU171" s="53"/>
      <c r="GV171" s="102"/>
      <c r="GW171" s="170"/>
      <c r="GX171" s="102"/>
      <c r="GY171" s="170"/>
      <c r="GZ171" s="102"/>
      <c r="HA171" s="102"/>
      <c r="HB171" s="102"/>
      <c r="HC171" s="102"/>
      <c r="HD171" s="102"/>
      <c r="HE171" s="177"/>
      <c r="HF171" s="178"/>
      <c r="HG171" s="102"/>
      <c r="HH171" s="177"/>
      <c r="HI171" s="64">
        <v>2796</v>
      </c>
      <c r="HJ171" s="53">
        <v>7346</v>
      </c>
      <c r="HK171" s="53">
        <v>3260</v>
      </c>
      <c r="HL171" s="77">
        <f t="shared" si="257"/>
        <v>1060</v>
      </c>
      <c r="HM171" s="77">
        <f t="shared" si="254"/>
        <v>13250</v>
      </c>
      <c r="HN171" s="52"/>
      <c r="HO171" s="183"/>
      <c r="HP171" s="53">
        <v>2012</v>
      </c>
      <c r="HQ171" s="186"/>
      <c r="HR171" s="186"/>
      <c r="HS171" s="186"/>
      <c r="HT171" s="53">
        <v>3120</v>
      </c>
      <c r="HU171" s="153">
        <v>3020</v>
      </c>
      <c r="HV171" s="186"/>
      <c r="HW171" s="186"/>
      <c r="HX171" s="186"/>
      <c r="HY171" s="186"/>
      <c r="HZ171" s="189">
        <v>96</v>
      </c>
      <c r="IA171" s="128"/>
      <c r="IB171" s="190">
        <v>216</v>
      </c>
      <c r="IC171" s="191"/>
      <c r="ID171" s="191">
        <v>1125</v>
      </c>
      <c r="IE171" s="192">
        <v>8.3000000000000007</v>
      </c>
      <c r="IF171" s="192">
        <v>9.36</v>
      </c>
      <c r="IG171" s="192">
        <v>1.65</v>
      </c>
      <c r="IH171" s="97">
        <f t="shared" si="255"/>
        <v>35209.484000000004</v>
      </c>
      <c r="II171" s="97">
        <f t="shared" si="258"/>
        <v>2462.8905987688868</v>
      </c>
      <c r="IJ171" s="202">
        <f t="shared" si="259"/>
        <v>1.3989927252378287</v>
      </c>
      <c r="IK171" s="202">
        <f t="shared" si="265"/>
        <v>1.7604742000000004</v>
      </c>
      <c r="IL171" s="202">
        <f t="shared" si="207"/>
        <v>0.72115759598574936</v>
      </c>
      <c r="IM171" s="203"/>
      <c r="IN171" s="204">
        <f t="shared" si="208"/>
        <v>0.91356542617046821</v>
      </c>
      <c r="IO171" s="186"/>
      <c r="IP171" s="186"/>
      <c r="IQ171" s="153">
        <v>1561</v>
      </c>
      <c r="IR171" s="153"/>
      <c r="IS171" s="128"/>
      <c r="IT171" s="128"/>
      <c r="IU171" s="128"/>
      <c r="IV171" s="128"/>
      <c r="IW171" s="189"/>
      <c r="IX171" s="189"/>
      <c r="IY171" s="48">
        <v>8.11</v>
      </c>
      <c r="IZ171" s="52">
        <v>103</v>
      </c>
      <c r="JA171" s="128">
        <v>6.52</v>
      </c>
      <c r="JB171" s="128">
        <v>10.7</v>
      </c>
      <c r="JC171" s="128">
        <v>75.900000000000006</v>
      </c>
      <c r="JD171" s="97">
        <f t="shared" si="209"/>
        <v>3087.9360000000001</v>
      </c>
      <c r="JE171" s="210">
        <f t="shared" si="273"/>
        <v>0.84617709277727415</v>
      </c>
      <c r="JF171" s="210">
        <f t="shared" si="210"/>
        <v>0.25526571428571426</v>
      </c>
      <c r="JG171" s="210">
        <f t="shared" si="211"/>
        <v>7.8186778860440995E-2</v>
      </c>
      <c r="JH171" s="203"/>
      <c r="JI171" s="203">
        <f t="shared" si="212"/>
        <v>0.52314814814814814</v>
      </c>
      <c r="JJ171" s="212">
        <f t="shared" si="256"/>
        <v>2.469151880188833</v>
      </c>
      <c r="JK171" s="203">
        <f t="shared" si="213"/>
        <v>0.99175999999999997</v>
      </c>
      <c r="JL171" s="53">
        <v>15280</v>
      </c>
      <c r="JM171" s="213">
        <v>8.19</v>
      </c>
      <c r="JN171" s="214">
        <v>37</v>
      </c>
      <c r="JO171" s="213">
        <v>9.3699999999999992</v>
      </c>
      <c r="JP171" s="213">
        <v>6.36</v>
      </c>
      <c r="JQ171" s="213">
        <v>1.27</v>
      </c>
      <c r="JR171" s="214">
        <v>105</v>
      </c>
      <c r="JS171" s="213">
        <v>0.95</v>
      </c>
      <c r="JT171" s="222"/>
    </row>
    <row r="172" spans="1:280" s="25" customFormat="1" ht="15" customHeight="1">
      <c r="A172" s="50">
        <v>43589</v>
      </c>
      <c r="B172" s="51">
        <v>0</v>
      </c>
      <c r="C172" s="52">
        <v>0</v>
      </c>
      <c r="D172" s="53"/>
      <c r="E172" s="48">
        <v>0</v>
      </c>
      <c r="F172" s="53">
        <v>0</v>
      </c>
      <c r="G172" s="52">
        <v>0</v>
      </c>
      <c r="H172" s="52">
        <v>0</v>
      </c>
      <c r="I172" s="61">
        <v>49</v>
      </c>
      <c r="J172" s="64"/>
      <c r="K172" s="53">
        <v>1379</v>
      </c>
      <c r="L172" s="48">
        <v>4.6100000000000003</v>
      </c>
      <c r="M172" s="53">
        <v>11611</v>
      </c>
      <c r="N172" s="53">
        <v>4092</v>
      </c>
      <c r="O172" s="65">
        <v>6.83</v>
      </c>
      <c r="P172" s="65">
        <v>4.99</v>
      </c>
      <c r="Q172" s="74">
        <v>61.2</v>
      </c>
      <c r="R172" s="70">
        <v>37.200000000000003</v>
      </c>
      <c r="S172" s="64">
        <v>8237</v>
      </c>
      <c r="T172" s="53">
        <v>5689</v>
      </c>
      <c r="U172" s="52">
        <v>2.62</v>
      </c>
      <c r="V172" s="52">
        <v>29.9</v>
      </c>
      <c r="W172" s="52">
        <v>10.5</v>
      </c>
      <c r="X172" s="52">
        <v>8.66</v>
      </c>
      <c r="Y172" s="53">
        <v>5155</v>
      </c>
      <c r="Z172" s="53"/>
      <c r="AA172" s="52"/>
      <c r="AB172" s="52">
        <v>490</v>
      </c>
      <c r="AC172" s="77">
        <f t="shared" si="214"/>
        <v>13392</v>
      </c>
      <c r="AD172" s="52"/>
      <c r="AE172" s="52"/>
      <c r="AF172" s="52"/>
      <c r="AG172" s="52"/>
      <c r="AH172" s="61"/>
      <c r="AI172" s="79"/>
      <c r="AJ172" s="52"/>
      <c r="AK172" s="52"/>
      <c r="AL172" s="48">
        <v>8.0399999999999991</v>
      </c>
      <c r="AM172" s="53">
        <v>171504</v>
      </c>
      <c r="AN172" s="52">
        <v>6.38</v>
      </c>
      <c r="AO172" s="52">
        <v>1.02</v>
      </c>
      <c r="AP172" s="53">
        <v>3152</v>
      </c>
      <c r="AQ172" s="83"/>
      <c r="AR172" s="86">
        <f t="shared" si="215"/>
        <v>13887</v>
      </c>
      <c r="AS172" s="53"/>
      <c r="AT172" s="87">
        <v>13887</v>
      </c>
      <c r="AU172" s="53">
        <f t="shared" si="272"/>
        <v>12827</v>
      </c>
      <c r="AV172" s="53">
        <v>530</v>
      </c>
      <c r="AW172" s="53">
        <v>0</v>
      </c>
      <c r="AX172" s="53">
        <v>530</v>
      </c>
      <c r="AY172" s="95">
        <v>0</v>
      </c>
      <c r="AZ172" s="96">
        <v>4.93</v>
      </c>
      <c r="BA172" s="53">
        <v>4478</v>
      </c>
      <c r="BB172" s="52">
        <v>62</v>
      </c>
      <c r="BC172" s="53">
        <v>12885</v>
      </c>
      <c r="BD172" s="97">
        <f t="shared" si="185"/>
        <v>8887.4483999999993</v>
      </c>
      <c r="BE172" s="102">
        <f t="shared" si="186"/>
        <v>0.68975152502910353</v>
      </c>
      <c r="BF172" s="53">
        <v>5770</v>
      </c>
      <c r="BG172" s="97">
        <f t="shared" si="187"/>
        <v>6156.59</v>
      </c>
      <c r="BH172" s="102">
        <f t="shared" si="188"/>
        <v>0.47781063251843231</v>
      </c>
      <c r="BI172" s="53">
        <v>239</v>
      </c>
      <c r="BJ172" s="97">
        <f t="shared" si="189"/>
        <v>470.113</v>
      </c>
      <c r="BK172" s="102">
        <f t="shared" si="190"/>
        <v>3.6485292976329062E-2</v>
      </c>
      <c r="BL172" s="103">
        <v>767</v>
      </c>
      <c r="BM172" s="97">
        <f t="shared" si="191"/>
        <v>1108.3150000000001</v>
      </c>
      <c r="BN172" s="102">
        <f t="shared" si="192"/>
        <v>8.6015909972836632E-2</v>
      </c>
      <c r="BO172" s="53">
        <v>532</v>
      </c>
      <c r="BP172" s="97">
        <f t="shared" si="193"/>
        <v>1094.856</v>
      </c>
      <c r="BQ172" s="102">
        <f t="shared" si="194"/>
        <v>8.4971362048894064E-2</v>
      </c>
      <c r="BR172" s="53">
        <v>34.6</v>
      </c>
      <c r="BS172" s="105">
        <f t="shared" si="195"/>
        <v>57.574399999999997</v>
      </c>
      <c r="BT172" s="102">
        <f t="shared" si="196"/>
        <v>2.6852929763290651E-3</v>
      </c>
      <c r="BU172" s="52">
        <v>8.0299999999999994</v>
      </c>
      <c r="BV172" s="48">
        <v>8.09</v>
      </c>
      <c r="BW172" s="61">
        <v>140</v>
      </c>
      <c r="BX172" s="117">
        <f t="shared" si="216"/>
        <v>165275.89499999999</v>
      </c>
      <c r="BY172" s="118">
        <f t="shared" si="217"/>
        <v>1.1018393</v>
      </c>
      <c r="BZ172" s="120">
        <v>52</v>
      </c>
      <c r="CA172" s="51"/>
      <c r="CB172" s="52">
        <v>6.12</v>
      </c>
      <c r="CC172" s="129">
        <v>8760</v>
      </c>
      <c r="CD172" s="77">
        <f t="shared" si="218"/>
        <v>8226.9333305571745</v>
      </c>
      <c r="CE172" s="77">
        <f t="shared" si="197"/>
        <v>24014</v>
      </c>
      <c r="CF172" s="77">
        <f t="shared" si="219"/>
        <v>12827</v>
      </c>
      <c r="CG172" s="77">
        <f t="shared" si="220"/>
        <v>534.45833333333337</v>
      </c>
      <c r="CH172" s="77">
        <f t="shared" si="198"/>
        <v>11187</v>
      </c>
      <c r="CI172" s="130">
        <f t="shared" si="221"/>
        <v>466.125</v>
      </c>
      <c r="CJ172" s="64">
        <v>4035</v>
      </c>
      <c r="CK172" s="56"/>
      <c r="CL172" s="52">
        <v>6.96</v>
      </c>
      <c r="CM172" s="53">
        <v>2540</v>
      </c>
      <c r="CN172" s="134"/>
      <c r="CO172" s="135">
        <v>2057</v>
      </c>
      <c r="CP172" s="53">
        <v>4908</v>
      </c>
      <c r="CQ172" s="52">
        <v>19</v>
      </c>
      <c r="CR172" s="52">
        <v>40.700000000000003</v>
      </c>
      <c r="CS172" s="53">
        <v>5434</v>
      </c>
      <c r="CT172" s="141">
        <f t="shared" si="266"/>
        <v>0.23680886598852435</v>
      </c>
      <c r="CU172" s="142">
        <f t="shared" si="222"/>
        <v>1.2456009913258983</v>
      </c>
      <c r="CV172" s="142">
        <f t="shared" si="223"/>
        <v>6.6047902882606842</v>
      </c>
      <c r="CW172" s="118">
        <f t="shared" si="224"/>
        <v>1.1007983813767808</v>
      </c>
      <c r="CX172" s="143">
        <f t="shared" si="267"/>
        <v>33195.675988798197</v>
      </c>
      <c r="CY172" s="144">
        <f t="shared" si="268"/>
        <v>0.69125798180888176</v>
      </c>
      <c r="CZ172" s="145">
        <f t="shared" si="269"/>
        <v>27770.810207587238</v>
      </c>
      <c r="DA172" s="146">
        <f t="shared" si="270"/>
        <v>0.80287155607295302</v>
      </c>
      <c r="DB172" s="64">
        <v>4039</v>
      </c>
      <c r="DC172" s="152"/>
      <c r="DD172" s="48">
        <v>7.04</v>
      </c>
      <c r="DE172" s="53">
        <v>2208</v>
      </c>
      <c r="DF172" s="153"/>
      <c r="DG172" s="53">
        <v>2042</v>
      </c>
      <c r="DH172" s="53">
        <v>4432</v>
      </c>
      <c r="DI172" s="52">
        <v>18.600000000000001</v>
      </c>
      <c r="DJ172" s="52">
        <v>41.1</v>
      </c>
      <c r="DK172" s="53">
        <v>6299</v>
      </c>
      <c r="DL172" s="141">
        <f t="shared" si="225"/>
        <v>0.25910644894103207</v>
      </c>
      <c r="DM172" s="142">
        <f t="shared" si="226"/>
        <v>1.2443674176776429</v>
      </c>
      <c r="DN172" s="142">
        <f t="shared" si="227"/>
        <v>6.6113377879268658</v>
      </c>
      <c r="DO172" s="118">
        <f t="shared" si="199"/>
        <v>1.1018896313211444</v>
      </c>
      <c r="DP172" s="143">
        <f t="shared" si="228"/>
        <v>33228.583722120427</v>
      </c>
      <c r="DQ172" s="144">
        <f t="shared" si="229"/>
        <v>0.73161323772992559</v>
      </c>
      <c r="DR172" s="145">
        <f t="shared" si="230"/>
        <v>27798.340130965265</v>
      </c>
      <c r="DS172" s="146">
        <f t="shared" si="231"/>
        <v>0.82863795110593719</v>
      </c>
      <c r="DT172" s="53">
        <v>3988</v>
      </c>
      <c r="DU172" s="74"/>
      <c r="DV172" s="157">
        <v>6.93</v>
      </c>
      <c r="DW172" s="153">
        <v>2120</v>
      </c>
      <c r="DX172" s="53"/>
      <c r="DY172" s="153">
        <v>2011</v>
      </c>
      <c r="DZ172" s="153">
        <v>5728</v>
      </c>
      <c r="EA172" s="152">
        <v>18.600000000000001</v>
      </c>
      <c r="EB172" s="128">
        <v>47.2</v>
      </c>
      <c r="EC172" s="53">
        <v>7231</v>
      </c>
      <c r="ED172" s="141">
        <f t="shared" si="260"/>
        <v>0.29690672397445173</v>
      </c>
      <c r="EE172" s="142">
        <f t="shared" si="232"/>
        <v>1.2602808425275827</v>
      </c>
      <c r="EF172" s="142">
        <f t="shared" si="271"/>
        <v>6.5278571671830505</v>
      </c>
      <c r="EG172" s="118">
        <f t="shared" si="200"/>
        <v>1.0879761945305084</v>
      </c>
      <c r="EH172" s="143">
        <f t="shared" si="261"/>
        <v>32809.010122262014</v>
      </c>
      <c r="EI172" s="144">
        <f t="shared" si="262"/>
        <v>0.7423098115885155</v>
      </c>
      <c r="EJ172" s="145">
        <f t="shared" si="263"/>
        <v>27447.333607895394</v>
      </c>
      <c r="EK172" s="146">
        <f t="shared" si="264"/>
        <v>0.83546759798214976</v>
      </c>
      <c r="EL172" s="64">
        <v>3988</v>
      </c>
      <c r="EM172" s="56"/>
      <c r="EN172" s="52">
        <v>7.36</v>
      </c>
      <c r="EO172" s="53">
        <v>2308</v>
      </c>
      <c r="EP172" s="134"/>
      <c r="EQ172" s="135">
        <v>1996</v>
      </c>
      <c r="ER172" s="53">
        <v>4674</v>
      </c>
      <c r="ES172" s="52">
        <v>18</v>
      </c>
      <c r="ET172" s="52">
        <v>40.4</v>
      </c>
      <c r="EU172" s="53">
        <v>7292</v>
      </c>
      <c r="EV172" s="141">
        <f t="shared" si="233"/>
        <v>0.30892144821590412</v>
      </c>
      <c r="EW172" s="142">
        <f t="shared" si="234"/>
        <v>1.2602808425275827</v>
      </c>
      <c r="EX172" s="142">
        <f t="shared" si="235"/>
        <v>6.5278571671830505</v>
      </c>
      <c r="EY172" s="118">
        <f t="shared" si="201"/>
        <v>1.0879761945305084</v>
      </c>
      <c r="EZ172" s="143">
        <f t="shared" si="236"/>
        <v>32809.010122262014</v>
      </c>
      <c r="FA172" s="144">
        <f t="shared" si="237"/>
        <v>0.71945804016334614</v>
      </c>
      <c r="FB172" s="145">
        <f t="shared" si="238"/>
        <v>27447.333607895394</v>
      </c>
      <c r="FC172" s="146">
        <f t="shared" si="239"/>
        <v>0.82087698874660453</v>
      </c>
      <c r="FD172" s="64">
        <v>3982</v>
      </c>
      <c r="FE172" s="56"/>
      <c r="FF172" s="52">
        <v>7.17</v>
      </c>
      <c r="FG172" s="53">
        <v>1717</v>
      </c>
      <c r="FH172" s="134"/>
      <c r="FI172" s="135">
        <v>2145</v>
      </c>
      <c r="FJ172" s="53">
        <v>4802</v>
      </c>
      <c r="FK172" s="52">
        <v>19.8</v>
      </c>
      <c r="FL172" s="52">
        <v>49.8</v>
      </c>
      <c r="FM172" s="53">
        <v>7843</v>
      </c>
      <c r="FN172" s="141">
        <f t="shared" si="240"/>
        <v>0.30255505850164094</v>
      </c>
      <c r="FO172" s="142">
        <f t="shared" si="241"/>
        <v>1.2621798091411351</v>
      </c>
      <c r="FP172" s="142">
        <f t="shared" si="242"/>
        <v>6.5180359176837781</v>
      </c>
      <c r="FQ172" s="118">
        <f t="shared" si="202"/>
        <v>1.086339319613963</v>
      </c>
      <c r="FR172" s="143">
        <f t="shared" si="243"/>
        <v>32759.648522278669</v>
      </c>
      <c r="FS172" s="144">
        <f t="shared" si="244"/>
        <v>0.79129525778183074</v>
      </c>
      <c r="FT172" s="145">
        <f t="shared" si="245"/>
        <v>27406.038722828351</v>
      </c>
      <c r="FU172" s="146">
        <f t="shared" si="246"/>
        <v>0.86674427629025996</v>
      </c>
      <c r="FV172" s="64">
        <v>3982</v>
      </c>
      <c r="FW172" s="73"/>
      <c r="FX172" s="52">
        <v>7</v>
      </c>
      <c r="FY172" s="53">
        <v>1838</v>
      </c>
      <c r="FZ172" s="134"/>
      <c r="GA172" s="135">
        <v>2123</v>
      </c>
      <c r="GB172" s="53">
        <v>4430</v>
      </c>
      <c r="GC172" s="52">
        <v>18.600000000000001</v>
      </c>
      <c r="GD172" s="52">
        <v>46.4</v>
      </c>
      <c r="GE172" s="53">
        <v>6595</v>
      </c>
      <c r="GF172" s="141">
        <f t="shared" si="247"/>
        <v>0.25922995708652263</v>
      </c>
      <c r="GG172" s="142">
        <f t="shared" si="248"/>
        <v>1.2621798091411351</v>
      </c>
      <c r="GH172" s="142">
        <f t="shared" si="249"/>
        <v>6.5180359176837781</v>
      </c>
      <c r="GI172" s="118">
        <f t="shared" si="203"/>
        <v>1.086339319613963</v>
      </c>
      <c r="GJ172" s="143">
        <f t="shared" si="250"/>
        <v>32759.648522278669</v>
      </c>
      <c r="GK172" s="144">
        <f t="shared" si="251"/>
        <v>0.7765874687262696</v>
      </c>
      <c r="GL172" s="145">
        <f t="shared" si="252"/>
        <v>27406.038722828351</v>
      </c>
      <c r="GM172" s="146">
        <f t="shared" si="253"/>
        <v>0.8573535118354676</v>
      </c>
      <c r="GN172" s="166">
        <v>2886</v>
      </c>
      <c r="GO172" s="97">
        <f t="shared" si="204"/>
        <v>2123.006829349546</v>
      </c>
      <c r="GP172" s="53"/>
      <c r="GQ172" s="53"/>
      <c r="GR172" s="102">
        <f t="shared" si="205"/>
        <v>1</v>
      </c>
      <c r="GS172" s="53"/>
      <c r="GT172" s="102">
        <f t="shared" si="206"/>
        <v>1</v>
      </c>
      <c r="GU172" s="53"/>
      <c r="GV172" s="102"/>
      <c r="GW172" s="170"/>
      <c r="GX172" s="102"/>
      <c r="GY172" s="170"/>
      <c r="GZ172" s="102"/>
      <c r="HA172" s="102"/>
      <c r="HB172" s="102"/>
      <c r="HC172" s="102"/>
      <c r="HD172" s="102"/>
      <c r="HE172" s="177"/>
      <c r="HF172" s="178"/>
      <c r="HG172" s="102"/>
      <c r="HH172" s="177"/>
      <c r="HI172" s="64">
        <v>2704</v>
      </c>
      <c r="HJ172" s="53">
        <v>3894</v>
      </c>
      <c r="HK172" s="53">
        <v>3204</v>
      </c>
      <c r="HL172" s="77">
        <f t="shared" si="257"/>
        <v>1060</v>
      </c>
      <c r="HM172" s="77">
        <f t="shared" si="254"/>
        <v>13658.1</v>
      </c>
      <c r="HN172" s="52"/>
      <c r="HO172" s="183"/>
      <c r="HP172" s="53">
        <v>2505</v>
      </c>
      <c r="HQ172" s="186"/>
      <c r="HR172" s="186"/>
      <c r="HS172" s="186"/>
      <c r="HT172" s="53">
        <v>3448</v>
      </c>
      <c r="HU172" s="153">
        <v>2590</v>
      </c>
      <c r="HV172" s="186"/>
      <c r="HW172" s="186"/>
      <c r="HX172" s="186"/>
      <c r="HY172" s="186"/>
      <c r="HZ172" s="189"/>
      <c r="IA172" s="128">
        <v>98</v>
      </c>
      <c r="IB172" s="190">
        <v>238</v>
      </c>
      <c r="IC172" s="191"/>
      <c r="ID172" s="191"/>
      <c r="IE172" s="192"/>
      <c r="IF172" s="192"/>
      <c r="IG172" s="192"/>
      <c r="IH172" s="97">
        <f t="shared" si="255"/>
        <v>39674.022000000004</v>
      </c>
      <c r="II172" s="97">
        <f t="shared" si="258"/>
        <v>2856.9181248649816</v>
      </c>
      <c r="IJ172" s="202">
        <f t="shared" si="259"/>
        <v>1.4401958666378627</v>
      </c>
      <c r="IK172" s="202">
        <f t="shared" si="265"/>
        <v>1.9837011</v>
      </c>
      <c r="IL172" s="202">
        <f t="shared" si="207"/>
        <v>0.76024258186196025</v>
      </c>
      <c r="IM172" s="203"/>
      <c r="IN172" s="204">
        <f t="shared" si="208"/>
        <v>0.91753291753291755</v>
      </c>
      <c r="IO172" s="186"/>
      <c r="IP172" s="186"/>
      <c r="IQ172" s="153">
        <v>1211</v>
      </c>
      <c r="IR172" s="153"/>
      <c r="IS172" s="128"/>
      <c r="IT172" s="128"/>
      <c r="IU172" s="128"/>
      <c r="IV172" s="128"/>
      <c r="IW172" s="189"/>
      <c r="IX172" s="189">
        <v>0.78</v>
      </c>
      <c r="IY172" s="48"/>
      <c r="IZ172" s="52">
        <v>102</v>
      </c>
      <c r="JA172" s="128"/>
      <c r="JB172" s="128"/>
      <c r="JC172" s="128"/>
      <c r="JD172" s="97">
        <f t="shared" si="209"/>
        <v>3305.1060000000002</v>
      </c>
      <c r="JE172" s="210">
        <f t="shared" si="273"/>
        <v>0.87315818195992823</v>
      </c>
      <c r="JF172" s="210">
        <f t="shared" si="210"/>
        <v>0.27257375</v>
      </c>
      <c r="JG172" s="210">
        <f t="shared" si="211"/>
        <v>0.12158447000054141</v>
      </c>
      <c r="JH172" s="203"/>
      <c r="JI172" s="203">
        <f t="shared" si="212"/>
        <v>0.5714285714285714</v>
      </c>
      <c r="JJ172" s="212">
        <f t="shared" si="256"/>
        <v>2.469151880188833</v>
      </c>
      <c r="JK172" s="203">
        <f t="shared" si="213"/>
        <v>0.99208381839348081</v>
      </c>
      <c r="JL172" s="53">
        <v>15969</v>
      </c>
      <c r="JM172" s="213">
        <v>8.17</v>
      </c>
      <c r="JN172" s="214">
        <v>55</v>
      </c>
      <c r="JO172" s="213">
        <v>8.93</v>
      </c>
      <c r="JP172" s="213">
        <v>3.96</v>
      </c>
      <c r="JQ172" s="213">
        <v>1.1200000000000001</v>
      </c>
      <c r="JR172" s="214">
        <v>93.2</v>
      </c>
      <c r="JS172" s="213">
        <v>0.97</v>
      </c>
      <c r="JT172" s="222"/>
    </row>
    <row r="173" spans="1:280" s="25" customFormat="1" ht="15" customHeight="1">
      <c r="A173" s="50">
        <v>43590</v>
      </c>
      <c r="B173" s="57">
        <v>0</v>
      </c>
      <c r="C173" s="52">
        <v>0</v>
      </c>
      <c r="D173" s="58">
        <v>30584</v>
      </c>
      <c r="E173" s="59">
        <v>4.57</v>
      </c>
      <c r="F173" s="58">
        <v>490</v>
      </c>
      <c r="G173" s="60">
        <v>30.8</v>
      </c>
      <c r="H173" s="60">
        <v>19</v>
      </c>
      <c r="I173" s="66">
        <v>47.1</v>
      </c>
      <c r="J173" s="67"/>
      <c r="K173" s="58">
        <v>1822</v>
      </c>
      <c r="L173" s="59">
        <v>4.82</v>
      </c>
      <c r="M173" s="58">
        <v>14466</v>
      </c>
      <c r="N173" s="58">
        <v>5281</v>
      </c>
      <c r="O173" s="68">
        <v>8.65</v>
      </c>
      <c r="P173" s="68">
        <v>5.93</v>
      </c>
      <c r="Q173" s="75">
        <v>88.1</v>
      </c>
      <c r="R173" s="76">
        <v>33.6</v>
      </c>
      <c r="S173" s="67">
        <v>8084</v>
      </c>
      <c r="T173" s="58">
        <v>4780</v>
      </c>
      <c r="U173" s="60">
        <v>2.73</v>
      </c>
      <c r="V173" s="60">
        <v>31.1</v>
      </c>
      <c r="W173" s="60">
        <v>12.6</v>
      </c>
      <c r="X173" s="60">
        <v>11.1</v>
      </c>
      <c r="Y173" s="58">
        <v>4117</v>
      </c>
      <c r="Z173" s="58">
        <v>25095</v>
      </c>
      <c r="AA173" s="60"/>
      <c r="AB173" s="60">
        <v>497</v>
      </c>
      <c r="AC173" s="58">
        <f t="shared" si="214"/>
        <v>12201</v>
      </c>
      <c r="AD173" s="60"/>
      <c r="AE173" s="60"/>
      <c r="AF173" s="60"/>
      <c r="AG173" s="60"/>
      <c r="AH173" s="66"/>
      <c r="AI173" s="80"/>
      <c r="AJ173" s="60"/>
      <c r="AK173" s="60"/>
      <c r="AL173" s="59">
        <v>8.24</v>
      </c>
      <c r="AM173" s="58">
        <v>163089</v>
      </c>
      <c r="AN173" s="60">
        <v>4.3600000000000003</v>
      </c>
      <c r="AO173" s="60">
        <v>0.5</v>
      </c>
      <c r="AP173" s="58">
        <v>3323</v>
      </c>
      <c r="AQ173" s="88"/>
      <c r="AR173" s="86">
        <f t="shared" si="215"/>
        <v>13520</v>
      </c>
      <c r="AS173" s="58"/>
      <c r="AT173" s="89">
        <v>13520</v>
      </c>
      <c r="AU173" s="58">
        <f t="shared" si="272"/>
        <v>12460</v>
      </c>
      <c r="AV173" s="58">
        <v>530</v>
      </c>
      <c r="AW173" s="58">
        <v>0</v>
      </c>
      <c r="AX173" s="58">
        <v>530</v>
      </c>
      <c r="AY173" s="98">
        <v>0</v>
      </c>
      <c r="AZ173" s="96">
        <v>4.93</v>
      </c>
      <c r="BA173" s="53">
        <v>4478</v>
      </c>
      <c r="BB173" s="52">
        <v>62</v>
      </c>
      <c r="BC173" s="58">
        <v>12428</v>
      </c>
      <c r="BD173" s="97">
        <f t="shared" si="185"/>
        <v>10078.736800000001</v>
      </c>
      <c r="BE173" s="102">
        <f t="shared" si="186"/>
        <v>0.81097013196009016</v>
      </c>
      <c r="BF173" s="58">
        <v>6154</v>
      </c>
      <c r="BG173" s="97">
        <f t="shared" si="187"/>
        <v>6566.3179999999993</v>
      </c>
      <c r="BH173" s="102">
        <f t="shared" si="188"/>
        <v>0.52834872867718052</v>
      </c>
      <c r="BI173" s="58">
        <v>415</v>
      </c>
      <c r="BJ173" s="97">
        <f t="shared" si="189"/>
        <v>816.30500000000006</v>
      </c>
      <c r="BK173" s="102">
        <f t="shared" si="190"/>
        <v>6.5682732539427108E-2</v>
      </c>
      <c r="BL173" s="103">
        <v>873</v>
      </c>
      <c r="BM173" s="97">
        <f t="shared" si="191"/>
        <v>1261.4850000000001</v>
      </c>
      <c r="BN173" s="102">
        <f t="shared" si="192"/>
        <v>0.10150345992919216</v>
      </c>
      <c r="BO173" s="58">
        <v>684</v>
      </c>
      <c r="BP173" s="97">
        <f t="shared" si="193"/>
        <v>1407.6719999999998</v>
      </c>
      <c r="BQ173" s="102">
        <f t="shared" si="194"/>
        <v>0.11326617315738653</v>
      </c>
      <c r="BR173" s="58">
        <v>16.2</v>
      </c>
      <c r="BS173" s="105">
        <f t="shared" si="195"/>
        <v>26.956799999999998</v>
      </c>
      <c r="BT173" s="102">
        <f t="shared" si="196"/>
        <v>1.3035082072738976E-3</v>
      </c>
      <c r="BU173" s="60">
        <v>8.5299999999999994</v>
      </c>
      <c r="BV173" s="59">
        <v>8.3000000000000007</v>
      </c>
      <c r="BW173" s="66">
        <v>150</v>
      </c>
      <c r="BX173" s="117">
        <f t="shared" si="216"/>
        <v>154852.88</v>
      </c>
      <c r="BY173" s="118">
        <f t="shared" si="217"/>
        <v>1.0323525333333334</v>
      </c>
      <c r="BZ173" s="121">
        <v>59</v>
      </c>
      <c r="CA173" s="57"/>
      <c r="CB173" s="60">
        <v>6.38</v>
      </c>
      <c r="CC173" s="129">
        <v>8546</v>
      </c>
      <c r="CD173" s="77">
        <f t="shared" si="218"/>
        <v>7816.4958859023591</v>
      </c>
      <c r="CE173" s="77">
        <f t="shared" si="197"/>
        <v>23699</v>
      </c>
      <c r="CF173" s="77">
        <f t="shared" si="219"/>
        <v>12460</v>
      </c>
      <c r="CG173" s="77">
        <f t="shared" si="220"/>
        <v>519.16666666666663</v>
      </c>
      <c r="CH173" s="77">
        <f t="shared" si="198"/>
        <v>11239</v>
      </c>
      <c r="CI173" s="130">
        <f t="shared" si="221"/>
        <v>468.29166666666669</v>
      </c>
      <c r="CJ173" s="67">
        <v>3997</v>
      </c>
      <c r="CK173" s="136"/>
      <c r="CL173" s="60">
        <v>7.33</v>
      </c>
      <c r="CM173" s="58">
        <v>3124</v>
      </c>
      <c r="CN173" s="137"/>
      <c r="CO173" s="138">
        <v>3790</v>
      </c>
      <c r="CP173" s="58">
        <v>3934</v>
      </c>
      <c r="CQ173" s="60">
        <v>9.33</v>
      </c>
      <c r="CR173" s="60">
        <v>16.600000000000001</v>
      </c>
      <c r="CS173" s="58">
        <v>5481</v>
      </c>
      <c r="CT173" s="141">
        <f t="shared" si="266"/>
        <v>0.29222795121970335</v>
      </c>
      <c r="CU173" s="142">
        <f t="shared" si="222"/>
        <v>1.2574430823117337</v>
      </c>
      <c r="CV173" s="142">
        <f t="shared" si="223"/>
        <v>6.2161826613513185</v>
      </c>
      <c r="CW173" s="118">
        <f t="shared" si="224"/>
        <v>1.036030443558553</v>
      </c>
      <c r="CX173" s="143">
        <f t="shared" si="267"/>
        <v>31242.534055951728</v>
      </c>
      <c r="CY173" s="144">
        <f t="shared" si="268"/>
        <v>0.60033241933455495</v>
      </c>
      <c r="CZ173" s="145">
        <f t="shared" si="269"/>
        <v>26117.00752605595</v>
      </c>
      <c r="DA173" s="146">
        <f t="shared" si="270"/>
        <v>0.74863212101705834</v>
      </c>
      <c r="DB173" s="67">
        <v>3997</v>
      </c>
      <c r="DC173" s="75"/>
      <c r="DD173" s="59">
        <v>7.19</v>
      </c>
      <c r="DE173" s="58">
        <v>2735</v>
      </c>
      <c r="DF173" s="58"/>
      <c r="DG173" s="58">
        <v>3880</v>
      </c>
      <c r="DH173" s="58">
        <v>3564</v>
      </c>
      <c r="DI173" s="60">
        <v>10.199999999999999</v>
      </c>
      <c r="DJ173" s="60">
        <v>13.4</v>
      </c>
      <c r="DK173" s="58">
        <v>6169</v>
      </c>
      <c r="DL173" s="141">
        <f t="shared" si="225"/>
        <v>0.30373094661921107</v>
      </c>
      <c r="DM173" s="142">
        <f t="shared" si="226"/>
        <v>1.2574430823117337</v>
      </c>
      <c r="DN173" s="142">
        <f t="shared" si="227"/>
        <v>6.2161826613513185</v>
      </c>
      <c r="DO173" s="118">
        <f t="shared" si="199"/>
        <v>1.036030443558553</v>
      </c>
      <c r="DP173" s="143">
        <f t="shared" si="228"/>
        <v>31242.534055951728</v>
      </c>
      <c r="DQ173" s="144">
        <f t="shared" si="229"/>
        <v>0.65009896507042508</v>
      </c>
      <c r="DR173" s="145">
        <f t="shared" si="230"/>
        <v>26117.00752605595</v>
      </c>
      <c r="DS173" s="146">
        <f t="shared" si="231"/>
        <v>0.77993241068554875</v>
      </c>
      <c r="DT173" s="58">
        <v>3924</v>
      </c>
      <c r="DU173" s="75"/>
      <c r="DV173" s="59">
        <v>7.35</v>
      </c>
      <c r="DW173" s="58">
        <v>3041</v>
      </c>
      <c r="DX173" s="58"/>
      <c r="DY173" s="58">
        <v>3724</v>
      </c>
      <c r="DZ173" s="58">
        <v>5024</v>
      </c>
      <c r="EA173" s="75">
        <v>9.2899999999999991</v>
      </c>
      <c r="EB173" s="60">
        <v>19.2</v>
      </c>
      <c r="EC173" s="58">
        <v>7252</v>
      </c>
      <c r="ED173" s="141">
        <f t="shared" si="260"/>
        <v>0.38699942652466018</v>
      </c>
      <c r="EE173" s="142">
        <f t="shared" si="232"/>
        <v>1.280835881753313</v>
      </c>
      <c r="EF173" s="142">
        <f t="shared" si="271"/>
        <v>6.1026521799205842</v>
      </c>
      <c r="EG173" s="118">
        <f t="shared" si="200"/>
        <v>1.0171086966534306</v>
      </c>
      <c r="EH173" s="143">
        <f t="shared" si="261"/>
        <v>30671.929856280854</v>
      </c>
      <c r="EI173" s="144">
        <f t="shared" si="262"/>
        <v>0.61095098821907223</v>
      </c>
      <c r="EJ173" s="145">
        <f t="shared" si="263"/>
        <v>25640.014393856276</v>
      </c>
      <c r="EK173" s="146">
        <f t="shared" si="264"/>
        <v>0.7553105889925974</v>
      </c>
      <c r="EL173" s="67">
        <v>3924</v>
      </c>
      <c r="EM173" s="136"/>
      <c r="EN173" s="60">
        <v>7.2</v>
      </c>
      <c r="EO173" s="58">
        <v>2994</v>
      </c>
      <c r="EP173" s="137"/>
      <c r="EQ173" s="138">
        <v>4000</v>
      </c>
      <c r="ER173" s="58">
        <v>5204</v>
      </c>
      <c r="ES173" s="60">
        <v>9.57</v>
      </c>
      <c r="ET173" s="60">
        <v>18.2</v>
      </c>
      <c r="EU173" s="58">
        <v>7338</v>
      </c>
      <c r="EV173" s="141">
        <f t="shared" si="233"/>
        <v>0.38777235383578673</v>
      </c>
      <c r="EW173" s="142">
        <f t="shared" si="234"/>
        <v>1.280835881753313</v>
      </c>
      <c r="EX173" s="142">
        <f t="shared" si="235"/>
        <v>6.1026521799205842</v>
      </c>
      <c r="EY173" s="118">
        <f t="shared" si="201"/>
        <v>1.0171086966534306</v>
      </c>
      <c r="EZ173" s="143">
        <f t="shared" si="236"/>
        <v>30671.929856280854</v>
      </c>
      <c r="FA173" s="144">
        <f t="shared" si="237"/>
        <v>0.61696391276813634</v>
      </c>
      <c r="FB173" s="145">
        <f t="shared" si="238"/>
        <v>25640.014393856276</v>
      </c>
      <c r="FC173" s="146">
        <f t="shared" si="239"/>
        <v>0.75909237206308333</v>
      </c>
      <c r="FD173" s="67">
        <v>3929</v>
      </c>
      <c r="FE173" s="136"/>
      <c r="FF173" s="60">
        <v>7.18</v>
      </c>
      <c r="FG173" s="58">
        <v>2255</v>
      </c>
      <c r="FH173" s="137"/>
      <c r="FI173" s="138">
        <v>3895</v>
      </c>
      <c r="FJ173" s="58">
        <v>5540</v>
      </c>
      <c r="FK173" s="60">
        <v>11.2</v>
      </c>
      <c r="FL173" s="60">
        <v>19.600000000000001</v>
      </c>
      <c r="FM173" s="58">
        <v>7919</v>
      </c>
      <c r="FN173" s="141">
        <f t="shared" si="240"/>
        <v>0.3624070970072687</v>
      </c>
      <c r="FO173" s="142">
        <f t="shared" si="241"/>
        <v>1.2792059048103843</v>
      </c>
      <c r="FP173" s="142">
        <f t="shared" si="242"/>
        <v>6.1104282402925527</v>
      </c>
      <c r="FQ173" s="118">
        <f t="shared" si="202"/>
        <v>1.0184047067154254</v>
      </c>
      <c r="FR173" s="143">
        <f t="shared" si="243"/>
        <v>30711.012335710369</v>
      </c>
      <c r="FS173" s="144">
        <f t="shared" si="244"/>
        <v>0.71150755620980211</v>
      </c>
      <c r="FT173" s="145">
        <f t="shared" si="245"/>
        <v>25672.685156335709</v>
      </c>
      <c r="FU173" s="146">
        <f t="shared" si="246"/>
        <v>0.81855487608625688</v>
      </c>
      <c r="FV173" s="67">
        <v>3928</v>
      </c>
      <c r="FW173" s="160"/>
      <c r="FX173" s="60">
        <v>7.1</v>
      </c>
      <c r="FY173" s="58">
        <v>2327</v>
      </c>
      <c r="FZ173" s="137"/>
      <c r="GA173" s="138">
        <v>3508</v>
      </c>
      <c r="GB173" s="58">
        <v>5762</v>
      </c>
      <c r="GC173" s="60">
        <v>11.1</v>
      </c>
      <c r="GD173" s="60">
        <v>18.899999999999999</v>
      </c>
      <c r="GE173" s="58">
        <v>6544</v>
      </c>
      <c r="GF173" s="141">
        <f t="shared" si="247"/>
        <v>0.30348647939042572</v>
      </c>
      <c r="GG173" s="142">
        <f t="shared" si="248"/>
        <v>1.2795315682281059</v>
      </c>
      <c r="GH173" s="142">
        <f t="shared" si="249"/>
        <v>6.1088730282181594</v>
      </c>
      <c r="GI173" s="118">
        <f t="shared" si="203"/>
        <v>1.0181455047030266</v>
      </c>
      <c r="GJ173" s="143">
        <f t="shared" si="250"/>
        <v>30703.195839824468</v>
      </c>
      <c r="GK173" s="144">
        <f t="shared" si="251"/>
        <v>0.70229626753889551</v>
      </c>
      <c r="GL173" s="145">
        <f t="shared" si="252"/>
        <v>25666.151003839823</v>
      </c>
      <c r="GM173" s="146">
        <f t="shared" si="253"/>
        <v>0.81276150627615062</v>
      </c>
      <c r="GN173" s="167">
        <v>2704</v>
      </c>
      <c r="GO173" s="97">
        <f t="shared" si="204"/>
        <v>2746.9561584877001</v>
      </c>
      <c r="GP173" s="58"/>
      <c r="GQ173" s="58"/>
      <c r="GR173" s="102">
        <f t="shared" si="205"/>
        <v>1</v>
      </c>
      <c r="GS173" s="58"/>
      <c r="GT173" s="102">
        <f t="shared" si="206"/>
        <v>1</v>
      </c>
      <c r="GU173" s="58"/>
      <c r="GV173" s="102"/>
      <c r="GW173" s="170"/>
      <c r="GX173" s="102"/>
      <c r="GY173" s="170"/>
      <c r="GZ173" s="102"/>
      <c r="HA173" s="102"/>
      <c r="HB173" s="102"/>
      <c r="HC173" s="102"/>
      <c r="HD173" s="102"/>
      <c r="HE173" s="177"/>
      <c r="HF173" s="178"/>
      <c r="HG173" s="102"/>
      <c r="HH173" s="177"/>
      <c r="HI173" s="67">
        <v>3454</v>
      </c>
      <c r="HJ173" s="58">
        <v>4404</v>
      </c>
      <c r="HK173" s="58">
        <v>3462</v>
      </c>
      <c r="HL173" s="77">
        <f t="shared" si="257"/>
        <v>1060</v>
      </c>
      <c r="HM173" s="77">
        <f t="shared" si="254"/>
        <v>13173.68</v>
      </c>
      <c r="HN173" s="60"/>
      <c r="HO173" s="60"/>
      <c r="HP173" s="58">
        <v>1722</v>
      </c>
      <c r="HQ173" s="136"/>
      <c r="HR173" s="136"/>
      <c r="HS173" s="136"/>
      <c r="HT173" s="58">
        <v>3532</v>
      </c>
      <c r="HU173" s="58">
        <v>2724</v>
      </c>
      <c r="HV173" s="136"/>
      <c r="HW173" s="136"/>
      <c r="HX173" s="136"/>
      <c r="HY173" s="136"/>
      <c r="HZ173" s="193">
        <v>97</v>
      </c>
      <c r="IA173" s="60"/>
      <c r="IB173" s="194">
        <v>236</v>
      </c>
      <c r="IC173" s="195"/>
      <c r="ID173" s="195">
        <v>892</v>
      </c>
      <c r="IE173" s="196">
        <v>6.83</v>
      </c>
      <c r="IF173" s="196">
        <v>6.83</v>
      </c>
      <c r="IG173" s="196">
        <v>1.24</v>
      </c>
      <c r="IH173" s="97">
        <f t="shared" si="255"/>
        <v>35517.159999999996</v>
      </c>
      <c r="II173" s="97">
        <f t="shared" si="258"/>
        <v>2627.0088757396447</v>
      </c>
      <c r="IJ173" s="202">
        <f t="shared" si="259"/>
        <v>1.4792899408284024</v>
      </c>
      <c r="IK173" s="202">
        <f t="shared" si="265"/>
        <v>1.7758579999999999</v>
      </c>
      <c r="IL173" s="202">
        <f t="shared" si="207"/>
        <v>0.67885858303597912</v>
      </c>
      <c r="IM173" s="205"/>
      <c r="IN173" s="204">
        <f t="shared" si="208"/>
        <v>0.91272189349112431</v>
      </c>
      <c r="IO173" s="136"/>
      <c r="IP173" s="136"/>
      <c r="IQ173" s="58">
        <v>964</v>
      </c>
      <c r="IR173" s="58"/>
      <c r="IS173" s="60"/>
      <c r="IT173" s="60"/>
      <c r="IU173" s="60"/>
      <c r="IV173" s="60"/>
      <c r="IW173" s="193">
        <v>0.85</v>
      </c>
      <c r="IX173" s="193"/>
      <c r="IY173" s="59">
        <v>7.4</v>
      </c>
      <c r="IZ173" s="60">
        <v>82.9</v>
      </c>
      <c r="JA173" s="60">
        <v>5.43</v>
      </c>
      <c r="JB173" s="60">
        <v>9.5</v>
      </c>
      <c r="JC173" s="60">
        <v>98.6</v>
      </c>
      <c r="JD173" s="97">
        <f t="shared" si="209"/>
        <v>3190.72</v>
      </c>
      <c r="JE173" s="211">
        <f t="shared" si="273"/>
        <v>0.898876404494382</v>
      </c>
      <c r="JF173" s="210">
        <f t="shared" si="210"/>
        <v>0.26255000000000001</v>
      </c>
      <c r="JG173" s="211">
        <f t="shared" si="211"/>
        <v>0.1723283802774688</v>
      </c>
      <c r="JH173" s="205"/>
      <c r="JI173" s="205">
        <f t="shared" si="212"/>
        <v>0.64872881355932199</v>
      </c>
      <c r="JJ173" s="215">
        <f t="shared" si="256"/>
        <v>2.469151880188833</v>
      </c>
      <c r="JK173" s="205">
        <f t="shared" si="213"/>
        <v>0.99332957837141933</v>
      </c>
      <c r="JL173" s="58">
        <v>15501</v>
      </c>
      <c r="JM173" s="216">
        <v>0</v>
      </c>
      <c r="JN173" s="217">
        <v>48</v>
      </c>
      <c r="JO173" s="216">
        <v>7.52</v>
      </c>
      <c r="JP173" s="216">
        <v>5.59</v>
      </c>
      <c r="JQ173" s="216">
        <v>0.89</v>
      </c>
      <c r="JR173" s="217">
        <v>111</v>
      </c>
      <c r="JS173" s="216">
        <v>7.0000000000000007E-2</v>
      </c>
      <c r="JT173" s="223"/>
    </row>
    <row r="174" spans="1:280" s="25" customFormat="1" ht="15" customHeight="1">
      <c r="A174" s="50">
        <v>43591</v>
      </c>
      <c r="B174" s="51">
        <v>0</v>
      </c>
      <c r="C174" s="52">
        <v>0</v>
      </c>
      <c r="D174" s="53">
        <v>32083</v>
      </c>
      <c r="E174" s="48">
        <v>4.8</v>
      </c>
      <c r="F174" s="53">
        <v>167</v>
      </c>
      <c r="G174" s="52">
        <v>30</v>
      </c>
      <c r="H174" s="52">
        <v>18.600000000000001</v>
      </c>
      <c r="I174" s="61">
        <v>44.2</v>
      </c>
      <c r="J174" s="64"/>
      <c r="K174" s="53">
        <v>947</v>
      </c>
      <c r="L174" s="48">
        <v>4.63</v>
      </c>
      <c r="M174" s="53">
        <v>15297</v>
      </c>
      <c r="N174" s="53">
        <v>5923</v>
      </c>
      <c r="O174" s="65">
        <v>10.199999999999999</v>
      </c>
      <c r="P174" s="65">
        <v>5.62</v>
      </c>
      <c r="Q174" s="74">
        <v>89</v>
      </c>
      <c r="R174" s="70">
        <v>42.5</v>
      </c>
      <c r="S174" s="64">
        <v>7870</v>
      </c>
      <c r="T174" s="53">
        <v>5216</v>
      </c>
      <c r="U174" s="52">
        <v>2.6</v>
      </c>
      <c r="V174" s="52">
        <v>38</v>
      </c>
      <c r="W174" s="52">
        <v>13</v>
      </c>
      <c r="X174" s="52">
        <v>11.6</v>
      </c>
      <c r="Y174" s="53">
        <v>3572</v>
      </c>
      <c r="Z174" s="53">
        <v>25049</v>
      </c>
      <c r="AA174" s="52"/>
      <c r="AB174" s="52">
        <v>487</v>
      </c>
      <c r="AC174" s="77">
        <f t="shared" si="214"/>
        <v>11442</v>
      </c>
      <c r="AD174" s="52"/>
      <c r="AE174" s="52"/>
      <c r="AF174" s="52"/>
      <c r="AG174" s="52"/>
      <c r="AH174" s="61"/>
      <c r="AI174" s="79"/>
      <c r="AJ174" s="52"/>
      <c r="AK174" s="52"/>
      <c r="AL174" s="48"/>
      <c r="AM174" s="53">
        <v>158021</v>
      </c>
      <c r="AN174" s="52">
        <v>69.099999999999994</v>
      </c>
      <c r="AO174" s="52">
        <v>8</v>
      </c>
      <c r="AP174" s="53">
        <v>2924</v>
      </c>
      <c r="AQ174" s="83"/>
      <c r="AR174" s="86">
        <f t="shared" si="215"/>
        <v>13577</v>
      </c>
      <c r="AS174" s="53"/>
      <c r="AT174" s="87">
        <v>13577</v>
      </c>
      <c r="AU174" s="53">
        <f t="shared" si="272"/>
        <v>12517</v>
      </c>
      <c r="AV174" s="53">
        <v>530</v>
      </c>
      <c r="AW174" s="53">
        <v>0</v>
      </c>
      <c r="AX174" s="53">
        <v>530</v>
      </c>
      <c r="AY174" s="95">
        <v>0</v>
      </c>
      <c r="AZ174" s="96">
        <v>4.93</v>
      </c>
      <c r="BA174" s="53">
        <v>4478</v>
      </c>
      <c r="BB174" s="52">
        <v>62</v>
      </c>
      <c r="BC174" s="53">
        <v>12868</v>
      </c>
      <c r="BD174" s="97">
        <f t="shared" si="185"/>
        <v>9543.8835999999992</v>
      </c>
      <c r="BE174" s="102">
        <f t="shared" si="186"/>
        <v>0.74167575380789552</v>
      </c>
      <c r="BF174" s="53">
        <v>5885</v>
      </c>
      <c r="BG174" s="97">
        <f t="shared" si="187"/>
        <v>6279.2950000000001</v>
      </c>
      <c r="BH174" s="102">
        <f t="shared" si="188"/>
        <v>0.48797754118744174</v>
      </c>
      <c r="BI174" s="53">
        <v>433</v>
      </c>
      <c r="BJ174" s="97">
        <f t="shared" si="189"/>
        <v>851.71100000000001</v>
      </c>
      <c r="BK174" s="102">
        <f t="shared" si="190"/>
        <v>6.6188296549580361E-2</v>
      </c>
      <c r="BL174" s="103">
        <v>710</v>
      </c>
      <c r="BM174" s="97">
        <f t="shared" si="191"/>
        <v>1025.95</v>
      </c>
      <c r="BN174" s="102">
        <f t="shared" si="192"/>
        <v>7.9728784581908616E-2</v>
      </c>
      <c r="BO174" s="53">
        <v>655</v>
      </c>
      <c r="BP174" s="97">
        <f t="shared" si="193"/>
        <v>1347.9899999999998</v>
      </c>
      <c r="BQ174" s="102">
        <f t="shared" si="194"/>
        <v>0.1047552067143301</v>
      </c>
      <c r="BR174" s="53">
        <v>23.4</v>
      </c>
      <c r="BS174" s="105">
        <f t="shared" si="195"/>
        <v>38.937599999999996</v>
      </c>
      <c r="BT174" s="102">
        <f t="shared" si="196"/>
        <v>1.818464407833385E-3</v>
      </c>
      <c r="BU174" s="52">
        <v>9.9</v>
      </c>
      <c r="BV174" s="48">
        <v>9.27</v>
      </c>
      <c r="BW174" s="61">
        <v>168</v>
      </c>
      <c r="BX174" s="117">
        <f t="shared" si="216"/>
        <v>161068.75599999999</v>
      </c>
      <c r="BY174" s="118">
        <f t="shared" si="217"/>
        <v>1.0737917066666667</v>
      </c>
      <c r="BZ174" s="120">
        <v>58</v>
      </c>
      <c r="CA174" s="51"/>
      <c r="CB174" s="52">
        <v>6.01</v>
      </c>
      <c r="CC174" s="129">
        <v>8066</v>
      </c>
      <c r="CD174" s="77">
        <f t="shared" si="218"/>
        <v>8205.2520137606989</v>
      </c>
      <c r="CE174" s="77">
        <f t="shared" si="197"/>
        <v>23836</v>
      </c>
      <c r="CF174" s="77">
        <f t="shared" si="219"/>
        <v>12517</v>
      </c>
      <c r="CG174" s="77">
        <f t="shared" si="220"/>
        <v>521.54166666666663</v>
      </c>
      <c r="CH174" s="77">
        <f t="shared" si="198"/>
        <v>11319</v>
      </c>
      <c r="CI174" s="130">
        <f t="shared" si="221"/>
        <v>471.625</v>
      </c>
      <c r="CJ174" s="64">
        <v>3984</v>
      </c>
      <c r="CK174" s="56"/>
      <c r="CL174" s="52">
        <v>7.22</v>
      </c>
      <c r="CM174" s="53">
        <v>3185</v>
      </c>
      <c r="CN174" s="134"/>
      <c r="CO174" s="135">
        <v>3645</v>
      </c>
      <c r="CP174" s="53">
        <v>3910</v>
      </c>
      <c r="CQ174" s="52">
        <v>14.7</v>
      </c>
      <c r="CR174" s="52">
        <v>13</v>
      </c>
      <c r="CS174" s="53">
        <v>5441</v>
      </c>
      <c r="CT174" s="141">
        <f t="shared" si="266"/>
        <v>0.27204069589776614</v>
      </c>
      <c r="CU174" s="142">
        <f t="shared" si="222"/>
        <v>1.2615461847389557</v>
      </c>
      <c r="CV174" s="142">
        <f t="shared" si="223"/>
        <v>6.5041233630765269</v>
      </c>
      <c r="CW174" s="118">
        <f t="shared" si="224"/>
        <v>1.0840205605127544</v>
      </c>
      <c r="CX174" s="143">
        <f t="shared" si="267"/>
        <v>32689.724022822626</v>
      </c>
      <c r="CY174" s="144">
        <f t="shared" si="268"/>
        <v>0.61183398210578244</v>
      </c>
      <c r="CZ174" s="145">
        <f t="shared" si="269"/>
        <v>26921.376233596238</v>
      </c>
      <c r="DA174" s="146">
        <f t="shared" si="270"/>
        <v>0.75248678893378929</v>
      </c>
      <c r="DB174" s="64">
        <v>3986</v>
      </c>
      <c r="DC174" s="152"/>
      <c r="DD174" s="48">
        <v>7.26</v>
      </c>
      <c r="DE174" s="53">
        <v>3131</v>
      </c>
      <c r="DF174" s="153"/>
      <c r="DG174" s="53">
        <v>3715</v>
      </c>
      <c r="DH174" s="53">
        <v>4254</v>
      </c>
      <c r="DI174" s="52">
        <v>12.9</v>
      </c>
      <c r="DJ174" s="52">
        <v>12.3</v>
      </c>
      <c r="DK174" s="53">
        <v>6404</v>
      </c>
      <c r="DL174" s="141">
        <f t="shared" si="225"/>
        <v>0.316622662173069</v>
      </c>
      <c r="DM174" s="142">
        <f t="shared" si="226"/>
        <v>1.2609131961866533</v>
      </c>
      <c r="DN174" s="142">
        <f t="shared" si="227"/>
        <v>6.5073884852467465</v>
      </c>
      <c r="DO174" s="118">
        <f t="shared" si="199"/>
        <v>1.0845647475411244</v>
      </c>
      <c r="DP174" s="143">
        <f t="shared" si="228"/>
        <v>32706.134526850146</v>
      </c>
      <c r="DQ174" s="144">
        <f t="shared" si="229"/>
        <v>0.61841513280163418</v>
      </c>
      <c r="DR174" s="145">
        <f t="shared" si="230"/>
        <v>26934.890980701457</v>
      </c>
      <c r="DS174" s="146">
        <f t="shared" si="231"/>
        <v>0.75668324525955866</v>
      </c>
      <c r="DT174" s="53">
        <v>3971</v>
      </c>
      <c r="DU174" s="74"/>
      <c r="DV174" s="157">
        <v>7.2</v>
      </c>
      <c r="DW174" s="153">
        <v>3152</v>
      </c>
      <c r="DX174" s="53"/>
      <c r="DY174" s="153">
        <v>3725</v>
      </c>
      <c r="DZ174" s="153">
        <v>6284</v>
      </c>
      <c r="EA174" s="152">
        <v>12.1</v>
      </c>
      <c r="EB174" s="128">
        <v>9.31</v>
      </c>
      <c r="EC174" s="53">
        <v>7368</v>
      </c>
      <c r="ED174" s="141">
        <f t="shared" si="260"/>
        <v>0.36717979276405149</v>
      </c>
      <c r="EE174" s="142">
        <f t="shared" si="232"/>
        <v>1.2656761521027449</v>
      </c>
      <c r="EF174" s="142">
        <f t="shared" si="271"/>
        <v>6.4829000689701033</v>
      </c>
      <c r="EG174" s="118">
        <f t="shared" si="200"/>
        <v>1.0804833448283506</v>
      </c>
      <c r="EH174" s="143">
        <f t="shared" si="261"/>
        <v>32583.055746643739</v>
      </c>
      <c r="EI174" s="144">
        <f t="shared" si="262"/>
        <v>0.61585579641991406</v>
      </c>
      <c r="EJ174" s="145">
        <f t="shared" si="263"/>
        <v>26833.530377412317</v>
      </c>
      <c r="EK174" s="146">
        <f t="shared" si="264"/>
        <v>0.75505129002175941</v>
      </c>
      <c r="EL174" s="64">
        <v>3974</v>
      </c>
      <c r="EM174" s="56"/>
      <c r="EN174" s="52">
        <v>7.17</v>
      </c>
      <c r="EO174" s="53">
        <v>3285</v>
      </c>
      <c r="EP174" s="134"/>
      <c r="EQ174" s="135">
        <v>3619</v>
      </c>
      <c r="ER174" s="53">
        <v>5734</v>
      </c>
      <c r="ES174" s="52">
        <v>12.2</v>
      </c>
      <c r="ET174" s="52">
        <v>12.5</v>
      </c>
      <c r="EU174" s="53">
        <v>7575</v>
      </c>
      <c r="EV174" s="141">
        <f t="shared" si="233"/>
        <v>0.3874069669765251</v>
      </c>
      <c r="EW174" s="142">
        <f t="shared" si="234"/>
        <v>1.2647206844489181</v>
      </c>
      <c r="EX174" s="142">
        <f t="shared" si="235"/>
        <v>6.4877977522254318</v>
      </c>
      <c r="EY174" s="118">
        <f t="shared" si="201"/>
        <v>1.0812996253709053</v>
      </c>
      <c r="EZ174" s="143">
        <f t="shared" si="236"/>
        <v>32607.671502685018</v>
      </c>
      <c r="FA174" s="144">
        <f t="shared" si="237"/>
        <v>0.59964666600235339</v>
      </c>
      <c r="FB174" s="145">
        <f t="shared" si="238"/>
        <v>26853.802498070148</v>
      </c>
      <c r="FC174" s="146">
        <f t="shared" si="239"/>
        <v>0.74471557351569784</v>
      </c>
      <c r="FD174" s="64">
        <v>3964</v>
      </c>
      <c r="FE174" s="56"/>
      <c r="FF174" s="52">
        <v>7.22</v>
      </c>
      <c r="FG174" s="53">
        <v>2667</v>
      </c>
      <c r="FH174" s="134"/>
      <c r="FI174" s="135">
        <v>3769</v>
      </c>
      <c r="FJ174" s="53">
        <v>5422</v>
      </c>
      <c r="FK174" s="52">
        <v>13.8</v>
      </c>
      <c r="FL174" s="52">
        <v>11.1</v>
      </c>
      <c r="FM174" s="53">
        <v>8298</v>
      </c>
      <c r="FN174" s="141">
        <f t="shared" si="240"/>
        <v>0.37797847684497848</v>
      </c>
      <c r="FO174" s="142">
        <f t="shared" si="241"/>
        <v>1.2679112008072655</v>
      </c>
      <c r="FP174" s="142">
        <f t="shared" si="242"/>
        <v>6.4714721413743357</v>
      </c>
      <c r="FQ174" s="118">
        <f t="shared" si="202"/>
        <v>1.0785786902290559</v>
      </c>
      <c r="FR174" s="143">
        <f t="shared" si="243"/>
        <v>32525.61898254741</v>
      </c>
      <c r="FS174" s="144">
        <f t="shared" si="244"/>
        <v>0.67496427952154536</v>
      </c>
      <c r="FT174" s="145">
        <f t="shared" si="245"/>
        <v>26786.228762544048</v>
      </c>
      <c r="FU174" s="146">
        <f t="shared" si="246"/>
        <v>0.79274168479950258</v>
      </c>
      <c r="FV174" s="64">
        <v>3957</v>
      </c>
      <c r="FW174" s="73"/>
      <c r="FX174" s="52">
        <v>7.35</v>
      </c>
      <c r="FY174" s="53">
        <v>2638</v>
      </c>
      <c r="FZ174" s="134"/>
      <c r="GA174" s="135">
        <v>3765</v>
      </c>
      <c r="GB174" s="53">
        <v>2682</v>
      </c>
      <c r="GC174" s="52">
        <v>15.2</v>
      </c>
      <c r="GD174" s="52">
        <v>13.1</v>
      </c>
      <c r="GE174" s="53">
        <v>6839</v>
      </c>
      <c r="GF174" s="141">
        <f t="shared" si="247"/>
        <v>0.3104457169014111</v>
      </c>
      <c r="GG174" s="142">
        <f t="shared" si="248"/>
        <v>1.2701541571897903</v>
      </c>
      <c r="GH174" s="142">
        <f t="shared" si="249"/>
        <v>6.460044213778569</v>
      </c>
      <c r="GI174" s="118">
        <f t="shared" si="203"/>
        <v>1.0766740356297615</v>
      </c>
      <c r="GJ174" s="143">
        <f t="shared" si="250"/>
        <v>32468.182218451086</v>
      </c>
      <c r="GK174" s="144">
        <f t="shared" si="251"/>
        <v>0.67849860119153971</v>
      </c>
      <c r="GL174" s="145">
        <f t="shared" si="252"/>
        <v>26738.927147675782</v>
      </c>
      <c r="GM174" s="146">
        <f t="shared" si="253"/>
        <v>0.79499533727074911</v>
      </c>
      <c r="GN174" s="166">
        <v>3049</v>
      </c>
      <c r="GO174" s="97">
        <f t="shared" si="204"/>
        <v>3010.192230239973</v>
      </c>
      <c r="GP174" s="53"/>
      <c r="GQ174" s="53"/>
      <c r="GR174" s="102">
        <f t="shared" si="205"/>
        <v>1</v>
      </c>
      <c r="GS174" s="53"/>
      <c r="GT174" s="102">
        <f t="shared" si="206"/>
        <v>1</v>
      </c>
      <c r="GU174" s="53"/>
      <c r="GV174" s="102"/>
      <c r="GW174" s="170"/>
      <c r="GX174" s="102"/>
      <c r="GY174" s="170"/>
      <c r="GZ174" s="102"/>
      <c r="HA174" s="102"/>
      <c r="HB174" s="102"/>
      <c r="HC174" s="102"/>
      <c r="HD174" s="102"/>
      <c r="HE174" s="177"/>
      <c r="HF174" s="178"/>
      <c r="HG174" s="102"/>
      <c r="HH174" s="177"/>
      <c r="HI174" s="64">
        <v>3528</v>
      </c>
      <c r="HJ174" s="53">
        <v>5738</v>
      </c>
      <c r="HK174" s="53">
        <v>6024</v>
      </c>
      <c r="HL174" s="77">
        <f t="shared" si="257"/>
        <v>1060</v>
      </c>
      <c r="HM174" s="77">
        <f t="shared" si="254"/>
        <v>13640.08</v>
      </c>
      <c r="HN174" s="52"/>
      <c r="HO174" s="183"/>
      <c r="HP174" s="53">
        <v>1445</v>
      </c>
      <c r="HQ174" s="186"/>
      <c r="HR174" s="186"/>
      <c r="HS174" s="186"/>
      <c r="HT174" s="53">
        <v>3822</v>
      </c>
      <c r="HU174" s="153">
        <v>4134</v>
      </c>
      <c r="HV174" s="186"/>
      <c r="HW174" s="186"/>
      <c r="HX174" s="186"/>
      <c r="HY174" s="186"/>
      <c r="HZ174" s="189"/>
      <c r="IA174" s="128">
        <v>97</v>
      </c>
      <c r="IB174" s="190">
        <v>229</v>
      </c>
      <c r="IC174" s="191"/>
      <c r="ID174" s="191"/>
      <c r="IE174" s="192"/>
      <c r="IF174" s="192"/>
      <c r="IG174" s="192"/>
      <c r="IH174" s="97">
        <f t="shared" si="255"/>
        <v>39696.032999999996</v>
      </c>
      <c r="II174" s="97">
        <f t="shared" si="258"/>
        <v>2923.7705678721363</v>
      </c>
      <c r="IJ174" s="202">
        <f t="shared" si="259"/>
        <v>1.4730794726375489</v>
      </c>
      <c r="IK174" s="202">
        <f t="shared" si="265"/>
        <v>1.9848016499999996</v>
      </c>
      <c r="IL174" s="202">
        <f t="shared" si="207"/>
        <v>0.70752907477187321</v>
      </c>
      <c r="IM174" s="203"/>
      <c r="IN174" s="204">
        <f t="shared" si="208"/>
        <v>0.92489340767464745</v>
      </c>
      <c r="IO174" s="186"/>
      <c r="IP174" s="186"/>
      <c r="IQ174" s="153">
        <v>779</v>
      </c>
      <c r="IR174" s="153"/>
      <c r="IS174" s="128"/>
      <c r="IT174" s="128"/>
      <c r="IU174" s="128"/>
      <c r="IV174" s="128"/>
      <c r="IW174" s="189"/>
      <c r="IX174" s="189">
        <v>0.88</v>
      </c>
      <c r="IY174" s="48"/>
      <c r="IZ174" s="52">
        <v>119</v>
      </c>
      <c r="JA174" s="128"/>
      <c r="JB174" s="128"/>
      <c r="JC174" s="128"/>
      <c r="JD174" s="97">
        <f t="shared" si="209"/>
        <v>3109.1329999999998</v>
      </c>
      <c r="JE174" s="210">
        <f t="shared" si="273"/>
        <v>0.89478309499081254</v>
      </c>
      <c r="JF174" s="210">
        <f t="shared" si="210"/>
        <v>0.25592794642857142</v>
      </c>
      <c r="JG174" s="210">
        <f t="shared" si="211"/>
        <v>0.15316473831789024</v>
      </c>
      <c r="JH174" s="203"/>
      <c r="JI174" s="203">
        <f t="shared" si="212"/>
        <v>0.48034934497816595</v>
      </c>
      <c r="JJ174" s="212">
        <f t="shared" si="256"/>
        <v>2.469151880188833</v>
      </c>
      <c r="JK174" s="203">
        <f t="shared" si="213"/>
        <v>0.99075225365247122</v>
      </c>
      <c r="JL174" s="53">
        <v>15125</v>
      </c>
      <c r="JM174" s="213">
        <v>8.25</v>
      </c>
      <c r="JN174" s="214">
        <v>104</v>
      </c>
      <c r="JO174" s="213">
        <v>6.21</v>
      </c>
      <c r="JP174" s="213">
        <v>1.32</v>
      </c>
      <c r="JQ174" s="213">
        <v>0.5</v>
      </c>
      <c r="JR174" s="214">
        <v>157</v>
      </c>
      <c r="JS174" s="213">
        <v>0.28999999999999998</v>
      </c>
      <c r="JT174" s="222"/>
    </row>
    <row r="175" spans="1:280" s="25" customFormat="1" ht="15" customHeight="1">
      <c r="A175" s="50">
        <v>43592</v>
      </c>
      <c r="B175" s="51">
        <v>0</v>
      </c>
      <c r="C175" s="52">
        <v>0</v>
      </c>
      <c r="D175" s="53">
        <v>32168</v>
      </c>
      <c r="E175" s="48">
        <v>4.8499999999999996</v>
      </c>
      <c r="F175" s="53">
        <v>140</v>
      </c>
      <c r="G175" s="52">
        <v>29.8</v>
      </c>
      <c r="H175" s="52">
        <v>16.3</v>
      </c>
      <c r="I175" s="61">
        <v>44.5</v>
      </c>
      <c r="J175" s="64"/>
      <c r="K175" s="53">
        <v>1402</v>
      </c>
      <c r="L175" s="48">
        <v>4.5999999999999996</v>
      </c>
      <c r="M175" s="53">
        <v>16584</v>
      </c>
      <c r="N175" s="53">
        <v>6735</v>
      </c>
      <c r="O175" s="65">
        <v>10</v>
      </c>
      <c r="P175" s="65">
        <v>5.51</v>
      </c>
      <c r="Q175" s="74">
        <v>84</v>
      </c>
      <c r="R175" s="70">
        <v>40.200000000000003</v>
      </c>
      <c r="S175" s="64">
        <v>8503</v>
      </c>
      <c r="T175" s="53">
        <v>6938</v>
      </c>
      <c r="U175" s="52">
        <v>2.71</v>
      </c>
      <c r="V175" s="52">
        <v>38</v>
      </c>
      <c r="W175" s="52">
        <v>13.1</v>
      </c>
      <c r="X175" s="52">
        <v>12.4</v>
      </c>
      <c r="Y175" s="53">
        <v>4480</v>
      </c>
      <c r="Z175" s="53"/>
      <c r="AA175" s="52"/>
      <c r="AB175" s="52">
        <v>463</v>
      </c>
      <c r="AC175" s="77">
        <f t="shared" si="214"/>
        <v>12983</v>
      </c>
      <c r="AD175" s="52"/>
      <c r="AE175" s="52"/>
      <c r="AF175" s="52"/>
      <c r="AG175" s="52"/>
      <c r="AH175" s="61"/>
      <c r="AI175" s="79"/>
      <c r="AJ175" s="52"/>
      <c r="AK175" s="52"/>
      <c r="AL175" s="48"/>
      <c r="AM175" s="53"/>
      <c r="AN175" s="52">
        <v>10.1</v>
      </c>
      <c r="AO175" s="52">
        <v>0.69</v>
      </c>
      <c r="AP175" s="53"/>
      <c r="AQ175" s="83"/>
      <c r="AR175" s="86">
        <f t="shared" si="215"/>
        <v>13675</v>
      </c>
      <c r="AS175" s="53"/>
      <c r="AT175" s="87">
        <v>13675</v>
      </c>
      <c r="AU175" s="53">
        <f t="shared" si="272"/>
        <v>12955</v>
      </c>
      <c r="AV175" s="53">
        <v>360</v>
      </c>
      <c r="AW175" s="53">
        <v>0</v>
      </c>
      <c r="AX175" s="53">
        <v>360</v>
      </c>
      <c r="AY175" s="95">
        <v>0</v>
      </c>
      <c r="AZ175" s="96">
        <v>4.93</v>
      </c>
      <c r="BA175" s="53">
        <v>4478</v>
      </c>
      <c r="BB175" s="52">
        <v>62</v>
      </c>
      <c r="BC175" s="53">
        <v>13898</v>
      </c>
      <c r="BD175" s="97">
        <f t="shared" si="185"/>
        <v>9502.4243999999999</v>
      </c>
      <c r="BE175" s="102">
        <f t="shared" si="186"/>
        <v>0.68372603252266517</v>
      </c>
      <c r="BF175" s="53">
        <v>6111</v>
      </c>
      <c r="BG175" s="97">
        <f t="shared" si="187"/>
        <v>6520.4369999999999</v>
      </c>
      <c r="BH175" s="102">
        <f t="shared" si="188"/>
        <v>0.46916369261764279</v>
      </c>
      <c r="BI175" s="53">
        <v>363</v>
      </c>
      <c r="BJ175" s="97">
        <f t="shared" si="189"/>
        <v>714.02100000000007</v>
      </c>
      <c r="BK175" s="102">
        <f t="shared" si="190"/>
        <v>5.137580946898835E-2</v>
      </c>
      <c r="BL175" s="103">
        <v>676</v>
      </c>
      <c r="BM175" s="97">
        <f t="shared" si="191"/>
        <v>976.82</v>
      </c>
      <c r="BN175" s="102">
        <f t="shared" si="192"/>
        <v>7.0284933083896967E-2</v>
      </c>
      <c r="BO175" s="53">
        <v>618</v>
      </c>
      <c r="BP175" s="97">
        <f t="shared" si="193"/>
        <v>1271.8439999999998</v>
      </c>
      <c r="BQ175" s="102">
        <f t="shared" si="194"/>
        <v>9.1512735645416593E-2</v>
      </c>
      <c r="BR175" s="53">
        <v>11.6</v>
      </c>
      <c r="BS175" s="105">
        <f t="shared" si="195"/>
        <v>19.302399999999999</v>
      </c>
      <c r="BT175" s="102">
        <f t="shared" si="196"/>
        <v>8.3465246798100439E-4</v>
      </c>
      <c r="BU175" s="52">
        <v>10.5</v>
      </c>
      <c r="BV175" s="48">
        <v>8.8800000000000008</v>
      </c>
      <c r="BW175" s="61">
        <v>151</v>
      </c>
      <c r="BX175" s="117">
        <f t="shared" si="216"/>
        <v>180048.59</v>
      </c>
      <c r="BY175" s="118">
        <f t="shared" si="217"/>
        <v>1.2003239333333333</v>
      </c>
      <c r="BZ175" s="120">
        <v>61</v>
      </c>
      <c r="CA175" s="51"/>
      <c r="CB175" s="52">
        <v>5.82</v>
      </c>
      <c r="CC175" s="129">
        <v>9143</v>
      </c>
      <c r="CD175" s="77">
        <f t="shared" si="218"/>
        <v>9223.2167009073783</v>
      </c>
      <c r="CE175" s="77">
        <f t="shared" si="197"/>
        <v>23364</v>
      </c>
      <c r="CF175" s="77">
        <f t="shared" si="219"/>
        <v>12955</v>
      </c>
      <c r="CG175" s="77">
        <f t="shared" si="220"/>
        <v>539.79166666666663</v>
      </c>
      <c r="CH175" s="77">
        <f t="shared" si="198"/>
        <v>10409</v>
      </c>
      <c r="CI175" s="130">
        <f t="shared" si="221"/>
        <v>433.70833333333331</v>
      </c>
      <c r="CJ175" s="64">
        <v>3900</v>
      </c>
      <c r="CK175" s="56"/>
      <c r="CL175" s="52">
        <v>7.08</v>
      </c>
      <c r="CM175" s="53">
        <v>3534</v>
      </c>
      <c r="CN175" s="134"/>
      <c r="CO175" s="135">
        <v>3765</v>
      </c>
      <c r="CP175" s="53">
        <v>6089</v>
      </c>
      <c r="CQ175" s="52">
        <v>9</v>
      </c>
      <c r="CR175" s="52">
        <v>10.9</v>
      </c>
      <c r="CS175" s="53">
        <v>5328</v>
      </c>
      <c r="CT175" s="141">
        <f t="shared" si="266"/>
        <v>0.24013039368599848</v>
      </c>
      <c r="CU175" s="142">
        <f t="shared" si="222"/>
        <v>1.2887179487179488</v>
      </c>
      <c r="CV175" s="142">
        <f t="shared" si="223"/>
        <v>7.1568931821605206</v>
      </c>
      <c r="CW175" s="118">
        <f t="shared" si="224"/>
        <v>1.1928155303600867</v>
      </c>
      <c r="CX175" s="143">
        <f t="shared" si="267"/>
        <v>35970.545133538777</v>
      </c>
      <c r="CY175" s="144">
        <f t="shared" si="268"/>
        <v>0.6168364991736206</v>
      </c>
      <c r="CZ175" s="145">
        <f t="shared" si="269"/>
        <v>30054.335772984079</v>
      </c>
      <c r="DA175" s="146">
        <f t="shared" si="270"/>
        <v>0.74571880846164917</v>
      </c>
      <c r="DB175" s="64">
        <v>3900</v>
      </c>
      <c r="DC175" s="152"/>
      <c r="DD175" s="48">
        <v>7.1</v>
      </c>
      <c r="DE175" s="53">
        <v>3207</v>
      </c>
      <c r="DF175" s="153"/>
      <c r="DG175" s="53">
        <v>3686</v>
      </c>
      <c r="DH175" s="53">
        <v>4856</v>
      </c>
      <c r="DI175" s="52">
        <v>9.51</v>
      </c>
      <c r="DJ175" s="52">
        <v>9.31</v>
      </c>
      <c r="DK175" s="53">
        <v>6123</v>
      </c>
      <c r="DL175" s="141">
        <f t="shared" si="225"/>
        <v>0.26096134465422582</v>
      </c>
      <c r="DM175" s="142">
        <f t="shared" si="226"/>
        <v>1.2887179487179488</v>
      </c>
      <c r="DN175" s="142">
        <f t="shared" si="227"/>
        <v>7.1568931821605206</v>
      </c>
      <c r="DO175" s="118">
        <f t="shared" si="199"/>
        <v>1.1928155303600867</v>
      </c>
      <c r="DP175" s="143">
        <f t="shared" si="228"/>
        <v>35970.545133538777</v>
      </c>
      <c r="DQ175" s="144">
        <f t="shared" si="229"/>
        <v>0.65229050731460148</v>
      </c>
      <c r="DR175" s="145">
        <f t="shared" si="230"/>
        <v>30054.335772984079</v>
      </c>
      <c r="DS175" s="146">
        <f t="shared" si="231"/>
        <v>0.7692473737228378</v>
      </c>
      <c r="DT175" s="53">
        <v>3899</v>
      </c>
      <c r="DU175" s="74"/>
      <c r="DV175" s="157">
        <v>7.14</v>
      </c>
      <c r="DW175" s="153">
        <v>3553</v>
      </c>
      <c r="DX175" s="53"/>
      <c r="DY175" s="153">
        <v>3511</v>
      </c>
      <c r="DZ175" s="153">
        <v>5092</v>
      </c>
      <c r="EA175" s="152">
        <v>8.85</v>
      </c>
      <c r="EB175" s="128">
        <v>9.7799999999999994</v>
      </c>
      <c r="EC175" s="53">
        <v>7132</v>
      </c>
      <c r="ED175" s="141">
        <f t="shared" si="260"/>
        <v>0.32259560216199373</v>
      </c>
      <c r="EE175" s="142">
        <f t="shared" si="232"/>
        <v>1.289048473967684</v>
      </c>
      <c r="EF175" s="142">
        <f t="shared" si="271"/>
        <v>7.1550580813445821</v>
      </c>
      <c r="EG175" s="118">
        <f t="shared" si="200"/>
        <v>1.1925096802240971</v>
      </c>
      <c r="EH175" s="143">
        <f t="shared" si="261"/>
        <v>35961.321916837871</v>
      </c>
      <c r="EI175" s="144">
        <f t="shared" si="262"/>
        <v>0.61477648035197352</v>
      </c>
      <c r="EJ175" s="145">
        <f t="shared" si="263"/>
        <v>30046.629533042291</v>
      </c>
      <c r="EK175" s="146">
        <f t="shared" si="264"/>
        <v>0.74435170528133543</v>
      </c>
      <c r="EL175" s="64">
        <v>3899</v>
      </c>
      <c r="EM175" s="56"/>
      <c r="EN175" s="52">
        <v>7.15</v>
      </c>
      <c r="EO175" s="53">
        <v>3436</v>
      </c>
      <c r="EP175" s="134"/>
      <c r="EQ175" s="135">
        <v>3425</v>
      </c>
      <c r="ER175" s="53">
        <v>4910</v>
      </c>
      <c r="ES175" s="52">
        <v>9.27</v>
      </c>
      <c r="ET175" s="52">
        <v>10.199999999999999</v>
      </c>
      <c r="EU175" s="53">
        <v>7193</v>
      </c>
      <c r="EV175" s="141">
        <f t="shared" si="233"/>
        <v>0.31877707429168523</v>
      </c>
      <c r="EW175" s="142">
        <f t="shared" si="234"/>
        <v>1.289048473967684</v>
      </c>
      <c r="EX175" s="142">
        <f t="shared" si="235"/>
        <v>7.1550580813445821</v>
      </c>
      <c r="EY175" s="118">
        <f t="shared" si="201"/>
        <v>1.1925096802240971</v>
      </c>
      <c r="EZ175" s="143">
        <f t="shared" si="236"/>
        <v>35961.321916837871</v>
      </c>
      <c r="FA175" s="144">
        <f t="shared" si="237"/>
        <v>0.62746185941159038</v>
      </c>
      <c r="FB175" s="145">
        <f t="shared" si="238"/>
        <v>30046.629533042291</v>
      </c>
      <c r="FC175" s="146">
        <f t="shared" si="239"/>
        <v>0.75277018276010943</v>
      </c>
      <c r="FD175" s="64">
        <v>3883</v>
      </c>
      <c r="FE175" s="56"/>
      <c r="FF175" s="52">
        <v>7.2</v>
      </c>
      <c r="FG175" s="53">
        <v>2652</v>
      </c>
      <c r="FH175" s="134"/>
      <c r="FI175" s="135">
        <v>3524</v>
      </c>
      <c r="FJ175" s="53">
        <v>6606</v>
      </c>
      <c r="FK175" s="52">
        <v>10.5</v>
      </c>
      <c r="FL175" s="52">
        <v>11.4</v>
      </c>
      <c r="FM175" s="53">
        <v>7752</v>
      </c>
      <c r="FN175" s="141">
        <f t="shared" si="240"/>
        <v>0.30380896433201166</v>
      </c>
      <c r="FO175" s="142">
        <f t="shared" si="241"/>
        <v>1.2943600309039403</v>
      </c>
      <c r="FP175" s="142">
        <f t="shared" si="242"/>
        <v>7.1256964682895632</v>
      </c>
      <c r="FQ175" s="118">
        <f t="shared" si="202"/>
        <v>1.1876160780482605</v>
      </c>
      <c r="FR175" s="143">
        <f t="shared" si="243"/>
        <v>35813.750449623345</v>
      </c>
      <c r="FS175" s="144">
        <f t="shared" si="244"/>
        <v>0.71246474131534865</v>
      </c>
      <c r="FT175" s="145">
        <f t="shared" si="245"/>
        <v>29923.329693973636</v>
      </c>
      <c r="FU175" s="146">
        <f t="shared" si="246"/>
        <v>0.80918117714779103</v>
      </c>
      <c r="FV175" s="64">
        <v>3883</v>
      </c>
      <c r="FW175" s="73"/>
      <c r="FX175" s="52">
        <v>7.12</v>
      </c>
      <c r="FY175" s="53">
        <v>2643</v>
      </c>
      <c r="FZ175" s="134"/>
      <c r="GA175" s="135">
        <v>3493</v>
      </c>
      <c r="GB175" s="53">
        <v>5540</v>
      </c>
      <c r="GC175" s="52">
        <v>11.2</v>
      </c>
      <c r="GD175" s="52">
        <v>11.6</v>
      </c>
      <c r="GE175" s="53">
        <v>6531</v>
      </c>
      <c r="GF175" s="141">
        <f t="shared" si="247"/>
        <v>0.25560661976435645</v>
      </c>
      <c r="GG175" s="142">
        <f t="shared" si="248"/>
        <v>1.2943600309039403</v>
      </c>
      <c r="GH175" s="142">
        <f t="shared" si="249"/>
        <v>7.1256964682895632</v>
      </c>
      <c r="GI175" s="118">
        <f t="shared" si="203"/>
        <v>1.1876160780482605</v>
      </c>
      <c r="GJ175" s="143">
        <f t="shared" si="250"/>
        <v>35813.750449623345</v>
      </c>
      <c r="GK175" s="144">
        <f t="shared" si="251"/>
        <v>0.7134405397045499</v>
      </c>
      <c r="GL175" s="145">
        <f t="shared" si="252"/>
        <v>29923.329693973636</v>
      </c>
      <c r="GM175" s="146">
        <f t="shared" si="253"/>
        <v>0.80982875233846596</v>
      </c>
      <c r="GN175" s="166">
        <v>3405</v>
      </c>
      <c r="GO175" s="97">
        <f t="shared" si="204"/>
        <v>3171.567197397706</v>
      </c>
      <c r="GP175" s="53"/>
      <c r="GQ175" s="53"/>
      <c r="GR175" s="102">
        <f t="shared" si="205"/>
        <v>1</v>
      </c>
      <c r="GS175" s="53"/>
      <c r="GT175" s="102">
        <f t="shared" si="206"/>
        <v>1</v>
      </c>
      <c r="GU175" s="53"/>
      <c r="GV175" s="102"/>
      <c r="GW175" s="170"/>
      <c r="GX175" s="102"/>
      <c r="GY175" s="170"/>
      <c r="GZ175" s="102"/>
      <c r="HA175" s="102"/>
      <c r="HB175" s="102"/>
      <c r="HC175" s="102"/>
      <c r="HD175" s="102"/>
      <c r="HE175" s="177"/>
      <c r="HF175" s="178"/>
      <c r="HG175" s="102"/>
      <c r="HH175" s="177"/>
      <c r="HI175" s="64">
        <v>3936</v>
      </c>
      <c r="HJ175" s="53">
        <v>9456</v>
      </c>
      <c r="HK175" s="53">
        <v>3550</v>
      </c>
      <c r="HL175" s="77">
        <f t="shared" si="257"/>
        <v>720</v>
      </c>
      <c r="HM175" s="77">
        <f t="shared" si="254"/>
        <v>10006.56</v>
      </c>
      <c r="HN175" s="52"/>
      <c r="HO175" s="183"/>
      <c r="HP175" s="53">
        <v>738</v>
      </c>
      <c r="HQ175" s="186"/>
      <c r="HR175" s="186"/>
      <c r="HS175" s="186"/>
      <c r="HT175" s="53">
        <v>5204</v>
      </c>
      <c r="HU175" s="153">
        <v>4980</v>
      </c>
      <c r="HV175" s="186"/>
      <c r="HW175" s="186"/>
      <c r="HX175" s="186"/>
      <c r="HY175" s="186"/>
      <c r="HZ175" s="189">
        <v>98</v>
      </c>
      <c r="IA175" s="128"/>
      <c r="IB175" s="190">
        <v>202</v>
      </c>
      <c r="IC175" s="191"/>
      <c r="ID175" s="191">
        <v>221</v>
      </c>
      <c r="IE175" s="192">
        <v>2.33</v>
      </c>
      <c r="IF175" s="192">
        <v>4.07</v>
      </c>
      <c r="IG175" s="192">
        <v>1.47</v>
      </c>
      <c r="IH175" s="97">
        <f t="shared" si="255"/>
        <v>44643.135000000002</v>
      </c>
      <c r="II175" s="97">
        <f t="shared" si="258"/>
        <v>3264.5802559414992</v>
      </c>
      <c r="IJ175" s="202">
        <f t="shared" si="259"/>
        <v>1.4625228519195612</v>
      </c>
      <c r="IK175" s="202">
        <f t="shared" si="265"/>
        <v>2.2321567500000001</v>
      </c>
      <c r="IL175" s="202">
        <f t="shared" si="207"/>
        <v>0.59010580135356294</v>
      </c>
      <c r="IM175" s="203"/>
      <c r="IN175" s="204">
        <f t="shared" si="208"/>
        <v>0.94067547723935385</v>
      </c>
      <c r="IO175" s="186"/>
      <c r="IP175" s="186"/>
      <c r="IQ175" s="153">
        <v>955</v>
      </c>
      <c r="IR175" s="153"/>
      <c r="IS175" s="128"/>
      <c r="IT175" s="128"/>
      <c r="IU175" s="128"/>
      <c r="IV175" s="128"/>
      <c r="IW175" s="189">
        <v>0.28000000000000003</v>
      </c>
      <c r="IX175" s="189"/>
      <c r="IY175" s="48">
        <v>8.36</v>
      </c>
      <c r="IZ175" s="52">
        <v>135</v>
      </c>
      <c r="JA175" s="128">
        <v>2.33</v>
      </c>
      <c r="JB175" s="128">
        <v>6.07</v>
      </c>
      <c r="JC175" s="128">
        <v>130</v>
      </c>
      <c r="JD175" s="97">
        <f t="shared" si="209"/>
        <v>2762.35</v>
      </c>
      <c r="JE175" s="210">
        <f t="shared" si="273"/>
        <v>0.8645310690852952</v>
      </c>
      <c r="JF175" s="210">
        <f t="shared" si="210"/>
        <v>0.2336526785714286</v>
      </c>
      <c r="JG175" s="210">
        <f t="shared" si="211"/>
        <v>7.4056187245014449E-2</v>
      </c>
      <c r="JH175" s="203"/>
      <c r="JI175" s="203">
        <f t="shared" si="212"/>
        <v>0.33168316831683164</v>
      </c>
      <c r="JJ175" s="212">
        <f t="shared" si="256"/>
        <v>2.469151880188833</v>
      </c>
      <c r="JK175" s="203">
        <f t="shared" si="213"/>
        <v>0.99028637213987625</v>
      </c>
      <c r="JL175" s="53">
        <v>15201</v>
      </c>
      <c r="JM175" s="213">
        <v>8.44</v>
      </c>
      <c r="JN175" s="214">
        <v>158</v>
      </c>
      <c r="JO175" s="213">
        <v>6.28</v>
      </c>
      <c r="JP175" s="213">
        <v>1.71</v>
      </c>
      <c r="JQ175" s="213">
        <v>0.33</v>
      </c>
      <c r="JR175" s="214">
        <v>144</v>
      </c>
      <c r="JS175" s="213">
        <v>0.31</v>
      </c>
      <c r="JT175" s="222"/>
    </row>
    <row r="176" spans="1:280" s="25" customFormat="1" ht="15" customHeight="1">
      <c r="A176" s="50">
        <v>43593</v>
      </c>
      <c r="B176" s="51">
        <v>0</v>
      </c>
      <c r="C176" s="52">
        <v>0</v>
      </c>
      <c r="D176" s="53">
        <v>31935</v>
      </c>
      <c r="E176" s="48">
        <v>4.79</v>
      </c>
      <c r="F176" s="53">
        <v>204</v>
      </c>
      <c r="G176" s="52">
        <v>29.5</v>
      </c>
      <c r="H176" s="52">
        <v>19.3</v>
      </c>
      <c r="I176" s="61">
        <v>42.3</v>
      </c>
      <c r="J176" s="64"/>
      <c r="K176" s="53">
        <v>1246</v>
      </c>
      <c r="L176" s="48">
        <v>4.7699999999999996</v>
      </c>
      <c r="M176" s="53">
        <v>16904</v>
      </c>
      <c r="N176" s="53">
        <v>7685</v>
      </c>
      <c r="O176" s="65">
        <v>9.14</v>
      </c>
      <c r="P176" s="65">
        <v>4.96</v>
      </c>
      <c r="Q176" s="74">
        <v>78.5</v>
      </c>
      <c r="R176" s="70">
        <v>42</v>
      </c>
      <c r="S176" s="64">
        <v>8080</v>
      </c>
      <c r="T176" s="53">
        <v>9398</v>
      </c>
      <c r="U176" s="52">
        <v>2.5499999999999998</v>
      </c>
      <c r="V176" s="52">
        <v>34.9</v>
      </c>
      <c r="W176" s="52">
        <v>12.9</v>
      </c>
      <c r="X176" s="52">
        <v>11.9</v>
      </c>
      <c r="Y176" s="53">
        <v>3663</v>
      </c>
      <c r="Z176" s="53">
        <v>23840</v>
      </c>
      <c r="AA176" s="52">
        <v>2.46</v>
      </c>
      <c r="AB176" s="52">
        <v>498</v>
      </c>
      <c r="AC176" s="77">
        <f t="shared" si="214"/>
        <v>11743</v>
      </c>
      <c r="AD176" s="52"/>
      <c r="AE176" s="52"/>
      <c r="AF176" s="52"/>
      <c r="AG176" s="52"/>
      <c r="AH176" s="61"/>
      <c r="AI176" s="79"/>
      <c r="AJ176" s="52"/>
      <c r="AK176" s="52"/>
      <c r="AL176" s="48">
        <v>8.2200000000000006</v>
      </c>
      <c r="AM176" s="53">
        <v>171096</v>
      </c>
      <c r="AN176" s="52">
        <v>8.85</v>
      </c>
      <c r="AO176" s="52">
        <v>1.75</v>
      </c>
      <c r="AP176" s="53">
        <v>2818</v>
      </c>
      <c r="AQ176" s="83"/>
      <c r="AR176" s="86">
        <f t="shared" si="215"/>
        <v>13578</v>
      </c>
      <c r="AS176" s="53"/>
      <c r="AT176" s="87">
        <v>13578</v>
      </c>
      <c r="AU176" s="53">
        <f t="shared" si="272"/>
        <v>12858</v>
      </c>
      <c r="AV176" s="53">
        <v>360</v>
      </c>
      <c r="AW176" s="53">
        <v>0</v>
      </c>
      <c r="AX176" s="53">
        <v>360</v>
      </c>
      <c r="AY176" s="95">
        <v>0</v>
      </c>
      <c r="AZ176" s="96">
        <v>4.93</v>
      </c>
      <c r="BA176" s="53">
        <v>4478</v>
      </c>
      <c r="BB176" s="52">
        <v>62</v>
      </c>
      <c r="BC176" s="53">
        <v>12370</v>
      </c>
      <c r="BD176" s="97">
        <f t="shared" si="185"/>
        <v>9178.7962000000007</v>
      </c>
      <c r="BE176" s="102">
        <f t="shared" si="186"/>
        <v>0.74202071139854497</v>
      </c>
      <c r="BF176" s="53">
        <v>5967</v>
      </c>
      <c r="BG176" s="97">
        <f t="shared" si="187"/>
        <v>6366.7889999999998</v>
      </c>
      <c r="BH176" s="102">
        <f t="shared" si="188"/>
        <v>0.5146959579628132</v>
      </c>
      <c r="BI176" s="53">
        <v>307</v>
      </c>
      <c r="BJ176" s="97">
        <f t="shared" si="189"/>
        <v>603.86900000000003</v>
      </c>
      <c r="BK176" s="102">
        <f t="shared" si="190"/>
        <v>4.8817219078415526E-2</v>
      </c>
      <c r="BL176" s="103">
        <v>703</v>
      </c>
      <c r="BM176" s="97">
        <f t="shared" si="191"/>
        <v>1015.835</v>
      </c>
      <c r="BN176" s="102">
        <f t="shared" si="192"/>
        <v>8.2120856911883588E-2</v>
      </c>
      <c r="BO176" s="53">
        <v>550</v>
      </c>
      <c r="BP176" s="97">
        <f t="shared" si="193"/>
        <v>1131.8999999999999</v>
      </c>
      <c r="BQ176" s="102">
        <f t="shared" si="194"/>
        <v>9.1503637833468057E-2</v>
      </c>
      <c r="BR176" s="53">
        <v>36.299999999999997</v>
      </c>
      <c r="BS176" s="105">
        <f t="shared" si="195"/>
        <v>60.403199999999991</v>
      </c>
      <c r="BT176" s="102">
        <f t="shared" si="196"/>
        <v>2.9345189975747777E-3</v>
      </c>
      <c r="BU176" s="52">
        <v>9.34</v>
      </c>
      <c r="BV176" s="48">
        <v>8.4700000000000006</v>
      </c>
      <c r="BW176" s="61">
        <v>135</v>
      </c>
      <c r="BX176" s="117">
        <f t="shared" si="216"/>
        <v>159053.46</v>
      </c>
      <c r="BY176" s="118">
        <f t="shared" si="217"/>
        <v>1.0603563999999999</v>
      </c>
      <c r="BZ176" s="120">
        <v>66.099999999999994</v>
      </c>
      <c r="CA176" s="51"/>
      <c r="CB176" s="52">
        <v>5.96</v>
      </c>
      <c r="CC176" s="129">
        <v>8602</v>
      </c>
      <c r="CD176" s="77">
        <f t="shared" si="218"/>
        <v>8400.8911531901867</v>
      </c>
      <c r="CE176" s="77">
        <f t="shared" si="197"/>
        <v>22867</v>
      </c>
      <c r="CF176" s="77">
        <f t="shared" si="219"/>
        <v>12858</v>
      </c>
      <c r="CG176" s="77">
        <f t="shared" si="220"/>
        <v>535.75</v>
      </c>
      <c r="CH176" s="77">
        <f t="shared" si="198"/>
        <v>10009</v>
      </c>
      <c r="CI176" s="130">
        <f t="shared" si="221"/>
        <v>417.04166666666669</v>
      </c>
      <c r="CJ176" s="64">
        <v>3814</v>
      </c>
      <c r="CK176" s="56"/>
      <c r="CL176" s="52">
        <v>7.22</v>
      </c>
      <c r="CM176" s="53">
        <v>3582</v>
      </c>
      <c r="CN176" s="134"/>
      <c r="CO176" s="135">
        <v>3627</v>
      </c>
      <c r="CP176" s="53">
        <v>4994</v>
      </c>
      <c r="CQ176" s="52">
        <v>10.5</v>
      </c>
      <c r="CR176" s="52">
        <v>8.77</v>
      </c>
      <c r="CS176" s="53">
        <v>5484</v>
      </c>
      <c r="CT176" s="141">
        <f t="shared" si="266"/>
        <v>0.29837995260471584</v>
      </c>
      <c r="CU176" s="142">
        <f t="shared" si="222"/>
        <v>1.3177766124803356</v>
      </c>
      <c r="CV176" s="142">
        <f t="shared" si="223"/>
        <v>6.3750495141797394</v>
      </c>
      <c r="CW176" s="118">
        <f t="shared" si="224"/>
        <v>1.0625082523632898</v>
      </c>
      <c r="CX176" s="143">
        <f t="shared" si="267"/>
        <v>32040.998858267372</v>
      </c>
      <c r="CY176" s="144">
        <f t="shared" si="268"/>
        <v>0.57361666343697859</v>
      </c>
      <c r="CZ176" s="145">
        <f t="shared" si="269"/>
        <v>26528.617502951853</v>
      </c>
      <c r="DA176" s="146">
        <f t="shared" si="270"/>
        <v>0.7104284559417946</v>
      </c>
      <c r="DB176" s="64">
        <v>3821</v>
      </c>
      <c r="DC176" s="152"/>
      <c r="DD176" s="48">
        <v>7.15</v>
      </c>
      <c r="DE176" s="53">
        <v>3326</v>
      </c>
      <c r="DF176" s="153"/>
      <c r="DG176" s="53">
        <v>3624</v>
      </c>
      <c r="DH176" s="53">
        <v>5476</v>
      </c>
      <c r="DI176" s="52">
        <v>11.2</v>
      </c>
      <c r="DJ176" s="52">
        <v>8.5399999999999991</v>
      </c>
      <c r="DK176" s="53">
        <v>6229</v>
      </c>
      <c r="DL176" s="141">
        <f t="shared" si="225"/>
        <v>0.32122886357916547</v>
      </c>
      <c r="DM176" s="142">
        <f t="shared" si="226"/>
        <v>1.3153624705574456</v>
      </c>
      <c r="DN176" s="142">
        <f t="shared" si="227"/>
        <v>6.3867499196855757</v>
      </c>
      <c r="DO176" s="118">
        <f t="shared" si="199"/>
        <v>1.0644583199475959</v>
      </c>
      <c r="DP176" s="143">
        <f t="shared" si="228"/>
        <v>32099.805096339704</v>
      </c>
      <c r="DQ176" s="144">
        <f t="shared" si="229"/>
        <v>0.60408962104728947</v>
      </c>
      <c r="DR176" s="145">
        <f t="shared" si="230"/>
        <v>26577.306627891721</v>
      </c>
      <c r="DS176" s="146">
        <f t="shared" si="231"/>
        <v>0.73112368633791425</v>
      </c>
      <c r="DT176" s="53">
        <v>3810</v>
      </c>
      <c r="DU176" s="74"/>
      <c r="DV176" s="157">
        <v>7.06</v>
      </c>
      <c r="DW176" s="153">
        <v>3681</v>
      </c>
      <c r="DX176" s="53"/>
      <c r="DY176" s="153">
        <v>3495</v>
      </c>
      <c r="DZ176" s="153">
        <v>5224</v>
      </c>
      <c r="EA176" s="152">
        <v>11.1</v>
      </c>
      <c r="EB176" s="128">
        <v>9.6199999999999992</v>
      </c>
      <c r="EC176" s="53">
        <v>7219</v>
      </c>
      <c r="ED176" s="141">
        <f t="shared" si="260"/>
        <v>0.40143948126585766</v>
      </c>
      <c r="EE176" s="142">
        <f t="shared" si="232"/>
        <v>1.3191601049868766</v>
      </c>
      <c r="EF176" s="142">
        <f t="shared" si="271"/>
        <v>6.368363568176405</v>
      </c>
      <c r="EG176" s="118">
        <f t="shared" si="200"/>
        <v>1.0613939280294009</v>
      </c>
      <c r="EH176" s="143">
        <f t="shared" si="261"/>
        <v>32007.395293654612</v>
      </c>
      <c r="EI176" s="144">
        <f t="shared" si="262"/>
        <v>0.56183219936111617</v>
      </c>
      <c r="EJ176" s="145">
        <f t="shared" si="263"/>
        <v>26500.795145843356</v>
      </c>
      <c r="EK176" s="146">
        <f t="shared" si="264"/>
        <v>0.70242522231204529</v>
      </c>
      <c r="EL176" s="64">
        <v>3817</v>
      </c>
      <c r="EM176" s="56"/>
      <c r="EN176" s="52">
        <v>7.18</v>
      </c>
      <c r="EO176" s="53">
        <v>3521</v>
      </c>
      <c r="EP176" s="134"/>
      <c r="EQ176" s="135">
        <v>3457</v>
      </c>
      <c r="ER176" s="53">
        <v>5150</v>
      </c>
      <c r="ES176" s="52">
        <v>10.3</v>
      </c>
      <c r="ET176" s="52">
        <v>7.6</v>
      </c>
      <c r="EU176" s="53">
        <v>7267</v>
      </c>
      <c r="EV176" s="141">
        <f t="shared" si="233"/>
        <v>0.39014214298427619</v>
      </c>
      <c r="EW176" s="142">
        <f t="shared" si="234"/>
        <v>1.3167408959916165</v>
      </c>
      <c r="EX176" s="142">
        <f t="shared" si="235"/>
        <v>6.3800639736822404</v>
      </c>
      <c r="EY176" s="118">
        <f t="shared" si="201"/>
        <v>1.0633439956137067</v>
      </c>
      <c r="EZ176" s="143">
        <f t="shared" si="236"/>
        <v>32066.20153172694</v>
      </c>
      <c r="FA176" s="144">
        <f t="shared" si="237"/>
        <v>0.58087779786756055</v>
      </c>
      <c r="FB176" s="145">
        <f t="shared" si="238"/>
        <v>26549.484270783229</v>
      </c>
      <c r="FC176" s="146">
        <f t="shared" si="239"/>
        <v>0.71535974130961999</v>
      </c>
      <c r="FD176" s="64">
        <v>3803</v>
      </c>
      <c r="FE176" s="56"/>
      <c r="FF176" s="52">
        <v>7.2</v>
      </c>
      <c r="FG176" s="53">
        <v>2391</v>
      </c>
      <c r="FH176" s="134"/>
      <c r="FI176" s="135">
        <v>3517</v>
      </c>
      <c r="FJ176" s="53">
        <v>5848</v>
      </c>
      <c r="FK176" s="52">
        <v>12.4</v>
      </c>
      <c r="FL176" s="52">
        <v>8.92</v>
      </c>
      <c r="FM176" s="53">
        <v>8010</v>
      </c>
      <c r="FN176" s="141">
        <f t="shared" si="240"/>
        <v>0.35046090993655932</v>
      </c>
      <c r="FO176" s="142">
        <f t="shared" si="241"/>
        <v>1.3215882198264528</v>
      </c>
      <c r="FP176" s="142">
        <f t="shared" si="242"/>
        <v>6.3566631626705687</v>
      </c>
      <c r="FQ176" s="118">
        <f t="shared" si="202"/>
        <v>1.0594438604450949</v>
      </c>
      <c r="FR176" s="143">
        <f t="shared" si="243"/>
        <v>31948.589055582281</v>
      </c>
      <c r="FS176" s="144">
        <f t="shared" si="244"/>
        <v>0.71538733731932325</v>
      </c>
      <c r="FT176" s="145">
        <f t="shared" si="245"/>
        <v>26452.106020903488</v>
      </c>
      <c r="FU176" s="146">
        <f t="shared" si="246"/>
        <v>0.80670978172999197</v>
      </c>
      <c r="FV176" s="64">
        <v>3802</v>
      </c>
      <c r="FW176" s="73"/>
      <c r="FX176" s="52">
        <v>7.3</v>
      </c>
      <c r="FY176" s="53">
        <v>2382</v>
      </c>
      <c r="FZ176" s="134"/>
      <c r="GA176" s="135">
        <v>3561</v>
      </c>
      <c r="GB176" s="53">
        <v>5658</v>
      </c>
      <c r="GC176" s="52">
        <v>14</v>
      </c>
      <c r="GD176" s="52">
        <v>9.86</v>
      </c>
      <c r="GE176" s="53">
        <v>6648</v>
      </c>
      <c r="GF176" s="141">
        <f t="shared" si="247"/>
        <v>0.29051088455459018</v>
      </c>
      <c r="GG176" s="142">
        <f t="shared" si="248"/>
        <v>1.3219358232509206</v>
      </c>
      <c r="GH176" s="142">
        <f t="shared" si="249"/>
        <v>6.3549916761697354</v>
      </c>
      <c r="GI176" s="118">
        <f t="shared" si="203"/>
        <v>1.0591652793616226</v>
      </c>
      <c r="GJ176" s="143">
        <f t="shared" si="250"/>
        <v>31940.188164429092</v>
      </c>
      <c r="GK176" s="144">
        <f t="shared" si="251"/>
        <v>0.71645865223531069</v>
      </c>
      <c r="GL176" s="145">
        <f t="shared" si="252"/>
        <v>26445.15043162636</v>
      </c>
      <c r="GM176" s="146">
        <f t="shared" si="253"/>
        <v>0.80743734842360548</v>
      </c>
      <c r="GN176" s="166">
        <v>3302</v>
      </c>
      <c r="GO176" s="97">
        <f t="shared" si="204"/>
        <v>3147.9423623562338</v>
      </c>
      <c r="GP176" s="53"/>
      <c r="GQ176" s="53"/>
      <c r="GR176" s="102">
        <f t="shared" si="205"/>
        <v>1</v>
      </c>
      <c r="GS176" s="53"/>
      <c r="GT176" s="102">
        <f t="shared" si="206"/>
        <v>1</v>
      </c>
      <c r="GU176" s="53"/>
      <c r="GV176" s="102"/>
      <c r="GW176" s="170"/>
      <c r="GX176" s="102"/>
      <c r="GY176" s="170"/>
      <c r="GZ176" s="102"/>
      <c r="HA176" s="102"/>
      <c r="HB176" s="102"/>
      <c r="HC176" s="102"/>
      <c r="HD176" s="102"/>
      <c r="HE176" s="177"/>
      <c r="HF176" s="178"/>
      <c r="HG176" s="102"/>
      <c r="HH176" s="177"/>
      <c r="HI176" s="64">
        <v>2900</v>
      </c>
      <c r="HJ176" s="53">
        <v>6444</v>
      </c>
      <c r="HK176" s="53">
        <v>3552</v>
      </c>
      <c r="HL176" s="77">
        <f t="shared" si="257"/>
        <v>720</v>
      </c>
      <c r="HM176" s="77">
        <f t="shared" si="254"/>
        <v>8906.4</v>
      </c>
      <c r="HN176" s="52"/>
      <c r="HO176" s="183"/>
      <c r="HP176" s="53">
        <v>481</v>
      </c>
      <c r="HQ176" s="186"/>
      <c r="HR176" s="186"/>
      <c r="HS176" s="186"/>
      <c r="HT176" s="53">
        <v>5038</v>
      </c>
      <c r="HU176" s="153">
        <v>5286</v>
      </c>
      <c r="HV176" s="186"/>
      <c r="HW176" s="186"/>
      <c r="HX176" s="186"/>
      <c r="HY176" s="186"/>
      <c r="HZ176" s="189"/>
      <c r="IA176" s="128">
        <v>98</v>
      </c>
      <c r="IB176" s="190">
        <v>239</v>
      </c>
      <c r="IC176" s="191"/>
      <c r="ID176" s="191"/>
      <c r="IE176" s="192"/>
      <c r="IF176" s="192"/>
      <c r="IG176" s="192"/>
      <c r="IH176" s="97">
        <f t="shared" si="255"/>
        <v>42803.436000000002</v>
      </c>
      <c r="II176" s="97">
        <f t="shared" si="258"/>
        <v>3152.4109589041095</v>
      </c>
      <c r="IJ176" s="202">
        <f t="shared" si="259"/>
        <v>1.4729709824716453</v>
      </c>
      <c r="IK176" s="202">
        <f t="shared" si="265"/>
        <v>2.1401718000000001</v>
      </c>
      <c r="IL176" s="202">
        <f t="shared" si="207"/>
        <v>0.58043633780742354</v>
      </c>
      <c r="IM176" s="203"/>
      <c r="IN176" s="204">
        <f t="shared" si="208"/>
        <v>0.92761962447001811</v>
      </c>
      <c r="IO176" s="186"/>
      <c r="IP176" s="186"/>
      <c r="IQ176" s="153">
        <v>514</v>
      </c>
      <c r="IR176" s="153"/>
      <c r="IS176" s="128"/>
      <c r="IT176" s="128"/>
      <c r="IU176" s="128"/>
      <c r="IV176" s="128"/>
      <c r="IW176" s="189"/>
      <c r="IX176" s="189">
        <v>0.15</v>
      </c>
      <c r="IY176" s="48"/>
      <c r="IZ176" s="52">
        <v>161</v>
      </c>
      <c r="JA176" s="128"/>
      <c r="JB176" s="128"/>
      <c r="JC176" s="128"/>
      <c r="JD176" s="97">
        <f t="shared" si="209"/>
        <v>3245.1419999999998</v>
      </c>
      <c r="JE176" s="210">
        <f t="shared" si="273"/>
        <v>0.87105304090838387</v>
      </c>
      <c r="JF176" s="210">
        <f t="shared" si="210"/>
        <v>0.27438053571428572</v>
      </c>
      <c r="JG176" s="210">
        <f t="shared" si="211"/>
        <v>0.16024846073815571</v>
      </c>
      <c r="JH176" s="203"/>
      <c r="JI176" s="203">
        <f t="shared" si="212"/>
        <v>0.32635983263598323</v>
      </c>
      <c r="JJ176" s="212">
        <f t="shared" si="256"/>
        <v>2.469151880188833</v>
      </c>
      <c r="JK176" s="203">
        <f t="shared" si="213"/>
        <v>0.98698464025869037</v>
      </c>
      <c r="JL176" s="53">
        <v>15293</v>
      </c>
      <c r="JM176" s="213">
        <v>8.4</v>
      </c>
      <c r="JN176" s="214">
        <v>75</v>
      </c>
      <c r="JO176" s="213">
        <v>4.2</v>
      </c>
      <c r="JP176" s="213">
        <v>1.32</v>
      </c>
      <c r="JQ176" s="213">
        <v>0.77</v>
      </c>
      <c r="JR176" s="214">
        <v>106</v>
      </c>
      <c r="JS176" s="213">
        <v>0.31</v>
      </c>
      <c r="JT176" s="222"/>
    </row>
    <row r="177" spans="1:280" s="25" customFormat="1" ht="15" customHeight="1">
      <c r="A177" s="50">
        <v>43594</v>
      </c>
      <c r="B177" s="51">
        <v>0</v>
      </c>
      <c r="C177" s="52">
        <v>0</v>
      </c>
      <c r="D177" s="53">
        <v>33849</v>
      </c>
      <c r="E177" s="48">
        <v>4.8499999999999996</v>
      </c>
      <c r="F177" s="53">
        <v>192</v>
      </c>
      <c r="G177" s="52">
        <v>29.3</v>
      </c>
      <c r="H177" s="52">
        <v>19</v>
      </c>
      <c r="I177" s="61">
        <v>42.7</v>
      </c>
      <c r="J177" s="64"/>
      <c r="K177" s="53">
        <v>1602</v>
      </c>
      <c r="L177" s="48">
        <v>4.91</v>
      </c>
      <c r="M177" s="53">
        <v>15589</v>
      </c>
      <c r="N177" s="53">
        <v>6538</v>
      </c>
      <c r="O177" s="65">
        <v>12.9</v>
      </c>
      <c r="P177" s="65">
        <v>8.34</v>
      </c>
      <c r="Q177" s="74">
        <v>76</v>
      </c>
      <c r="R177" s="70">
        <v>49.5</v>
      </c>
      <c r="S177" s="64">
        <v>8040</v>
      </c>
      <c r="T177" s="53">
        <v>10886</v>
      </c>
      <c r="U177" s="52">
        <v>2.87</v>
      </c>
      <c r="V177" s="52">
        <v>35.4</v>
      </c>
      <c r="W177" s="52">
        <v>14.3</v>
      </c>
      <c r="X177" s="52">
        <v>12.6</v>
      </c>
      <c r="Y177" s="53">
        <v>3768</v>
      </c>
      <c r="Z177" s="53">
        <v>25927</v>
      </c>
      <c r="AA177" s="52"/>
      <c r="AB177" s="52">
        <v>500</v>
      </c>
      <c r="AC177" s="77">
        <f t="shared" si="214"/>
        <v>11808</v>
      </c>
      <c r="AD177" s="52"/>
      <c r="AE177" s="52"/>
      <c r="AF177" s="52"/>
      <c r="AG177" s="52"/>
      <c r="AH177" s="61"/>
      <c r="AI177" s="79"/>
      <c r="AJ177" s="52"/>
      <c r="AK177" s="52"/>
      <c r="AL177" s="48">
        <v>7.54</v>
      </c>
      <c r="AM177" s="53">
        <v>178948</v>
      </c>
      <c r="AN177" s="52">
        <v>91.9</v>
      </c>
      <c r="AO177" s="52">
        <v>19.100000000000001</v>
      </c>
      <c r="AP177" s="53">
        <v>2732</v>
      </c>
      <c r="AQ177" s="83"/>
      <c r="AR177" s="86">
        <f t="shared" si="215"/>
        <v>13077</v>
      </c>
      <c r="AS177" s="53"/>
      <c r="AT177" s="87">
        <v>13077</v>
      </c>
      <c r="AU177" s="53">
        <f t="shared" si="272"/>
        <v>12357</v>
      </c>
      <c r="AV177" s="53">
        <v>360</v>
      </c>
      <c r="AW177" s="53">
        <v>0</v>
      </c>
      <c r="AX177" s="53">
        <v>360</v>
      </c>
      <c r="AY177" s="95">
        <v>0</v>
      </c>
      <c r="AZ177" s="96">
        <v>4.93</v>
      </c>
      <c r="BA177" s="53">
        <v>4478</v>
      </c>
      <c r="BB177" s="52">
        <v>62</v>
      </c>
      <c r="BC177" s="53">
        <v>12744</v>
      </c>
      <c r="BD177" s="97">
        <f t="shared" si="185"/>
        <v>8578.277</v>
      </c>
      <c r="BE177" s="102">
        <f t="shared" si="186"/>
        <v>0.67312280288763338</v>
      </c>
      <c r="BF177" s="53">
        <v>5744</v>
      </c>
      <c r="BG177" s="97">
        <f t="shared" si="187"/>
        <v>6128.848</v>
      </c>
      <c r="BH177" s="102">
        <f t="shared" si="188"/>
        <v>0.48092027620841182</v>
      </c>
      <c r="BI177" s="53">
        <v>471</v>
      </c>
      <c r="BJ177" s="97">
        <f t="shared" si="189"/>
        <v>926.45699999999999</v>
      </c>
      <c r="BK177" s="102">
        <f t="shared" si="190"/>
        <v>7.2697504708097924E-2</v>
      </c>
      <c r="BL177" s="103">
        <v>244</v>
      </c>
      <c r="BM177" s="97">
        <f t="shared" si="191"/>
        <v>352.58000000000004</v>
      </c>
      <c r="BN177" s="102">
        <f t="shared" si="192"/>
        <v>2.766635279347144E-2</v>
      </c>
      <c r="BO177" s="53">
        <v>540</v>
      </c>
      <c r="BP177" s="97">
        <f t="shared" si="193"/>
        <v>1111.32</v>
      </c>
      <c r="BQ177" s="102">
        <f t="shared" si="194"/>
        <v>8.7203389830508474E-2</v>
      </c>
      <c r="BR177" s="53">
        <v>35.5</v>
      </c>
      <c r="BS177" s="105">
        <f t="shared" si="195"/>
        <v>59.071999999999996</v>
      </c>
      <c r="BT177" s="102">
        <f t="shared" si="196"/>
        <v>2.785624607658506E-3</v>
      </c>
      <c r="BU177" s="52">
        <v>9.77</v>
      </c>
      <c r="BV177" s="48">
        <v>9.06</v>
      </c>
      <c r="BW177" s="61">
        <v>137</v>
      </c>
      <c r="BX177" s="117">
        <f t="shared" si="216"/>
        <v>157477.60800000001</v>
      </c>
      <c r="BY177" s="118">
        <f t="shared" si="217"/>
        <v>1.04985072</v>
      </c>
      <c r="BZ177" s="120">
        <v>65</v>
      </c>
      <c r="CA177" s="51"/>
      <c r="CB177" s="52">
        <v>6.01</v>
      </c>
      <c r="CC177" s="129">
        <v>8000</v>
      </c>
      <c r="CD177" s="77">
        <f t="shared" si="218"/>
        <v>8431.6536327966442</v>
      </c>
      <c r="CE177" s="77">
        <f t="shared" si="197"/>
        <v>22173</v>
      </c>
      <c r="CF177" s="77">
        <f t="shared" si="219"/>
        <v>12357</v>
      </c>
      <c r="CG177" s="77">
        <f t="shared" si="220"/>
        <v>514.875</v>
      </c>
      <c r="CH177" s="77">
        <f t="shared" si="198"/>
        <v>9816</v>
      </c>
      <c r="CI177" s="130">
        <f t="shared" si="221"/>
        <v>409</v>
      </c>
      <c r="CJ177" s="64">
        <v>3714</v>
      </c>
      <c r="CK177" s="56"/>
      <c r="CL177" s="52">
        <v>7.34</v>
      </c>
      <c r="CM177" s="53">
        <v>3346</v>
      </c>
      <c r="CN177" s="134"/>
      <c r="CO177" s="135">
        <v>4491</v>
      </c>
      <c r="CP177" s="53">
        <v>4402</v>
      </c>
      <c r="CQ177" s="52">
        <v>9.83</v>
      </c>
      <c r="CR177" s="52">
        <v>2.64</v>
      </c>
      <c r="CS177" s="53">
        <v>4872</v>
      </c>
      <c r="CT177" s="141">
        <f t="shared" si="266"/>
        <v>0.25793994431770129</v>
      </c>
      <c r="CU177" s="142">
        <f t="shared" si="222"/>
        <v>1.353257942918686</v>
      </c>
      <c r="CV177" s="142">
        <f t="shared" si="223"/>
        <v>6.2306330267024945</v>
      </c>
      <c r="CW177" s="118">
        <f t="shared" si="224"/>
        <v>1.038438837783749</v>
      </c>
      <c r="CX177" s="143">
        <f t="shared" si="267"/>
        <v>31315.161592206736</v>
      </c>
      <c r="CY177" s="144">
        <f t="shared" si="268"/>
        <v>0.60316206693013963</v>
      </c>
      <c r="CZ177" s="145">
        <f t="shared" si="269"/>
        <v>26377.659140035179</v>
      </c>
      <c r="DA177" s="146">
        <f t="shared" si="270"/>
        <v>0.73744507219083488</v>
      </c>
      <c r="DB177" s="64">
        <v>3695</v>
      </c>
      <c r="DC177" s="152"/>
      <c r="DD177" s="48">
        <v>7.19</v>
      </c>
      <c r="DE177" s="53">
        <v>2963</v>
      </c>
      <c r="DF177" s="153"/>
      <c r="DG177" s="53">
        <v>3673</v>
      </c>
      <c r="DH177" s="53">
        <v>4868</v>
      </c>
      <c r="DI177" s="52">
        <v>9.98</v>
      </c>
      <c r="DJ177" s="52">
        <v>3.1</v>
      </c>
      <c r="DK177" s="53">
        <v>6044</v>
      </c>
      <c r="DL177" s="141">
        <f t="shared" si="225"/>
        <v>0.299109078965204</v>
      </c>
      <c r="DM177" s="142">
        <f t="shared" si="226"/>
        <v>1.3602165087956699</v>
      </c>
      <c r="DN177" s="142">
        <f t="shared" si="227"/>
        <v>6.1987584904861919</v>
      </c>
      <c r="DO177" s="118">
        <f t="shared" si="199"/>
        <v>1.033126415081032</v>
      </c>
      <c r="DP177" s="143">
        <f t="shared" si="228"/>
        <v>31154.960173183601</v>
      </c>
      <c r="DQ177" s="144">
        <f t="shared" si="229"/>
        <v>0.64858613398505782</v>
      </c>
      <c r="DR177" s="145">
        <f t="shared" si="230"/>
        <v>26242.716888107159</v>
      </c>
      <c r="DS177" s="146">
        <f t="shared" si="231"/>
        <v>0.76749843063402379</v>
      </c>
      <c r="DT177" s="53">
        <v>3692</v>
      </c>
      <c r="DU177" s="74"/>
      <c r="DV177" s="157">
        <v>7.22</v>
      </c>
      <c r="DW177" s="153">
        <v>3233</v>
      </c>
      <c r="DX177" s="53"/>
      <c r="DY177" s="153">
        <v>3482</v>
      </c>
      <c r="DZ177" s="153">
        <v>5438</v>
      </c>
      <c r="EA177" s="152">
        <v>9.8000000000000007</v>
      </c>
      <c r="EB177" s="128">
        <v>2.72</v>
      </c>
      <c r="EC177" s="53">
        <v>6867</v>
      </c>
      <c r="ED177" s="141">
        <f t="shared" si="260"/>
        <v>0.35777869207471347</v>
      </c>
      <c r="EE177" s="142">
        <f t="shared" si="232"/>
        <v>1.3613217768147345</v>
      </c>
      <c r="EF177" s="142">
        <f t="shared" si="271"/>
        <v>6.1937256689783542</v>
      </c>
      <c r="EG177" s="118">
        <f t="shared" si="200"/>
        <v>1.0322876114963924</v>
      </c>
      <c r="EH177" s="143">
        <f t="shared" si="261"/>
        <v>31129.66521228521</v>
      </c>
      <c r="EI177" s="144">
        <f t="shared" si="262"/>
        <v>0.61656394572179951</v>
      </c>
      <c r="EJ177" s="145">
        <f t="shared" si="263"/>
        <v>26221.410216750104</v>
      </c>
      <c r="EK177" s="146">
        <f t="shared" si="264"/>
        <v>0.74631198995605774</v>
      </c>
      <c r="EL177" s="64">
        <v>3681</v>
      </c>
      <c r="EM177" s="56"/>
      <c r="EN177" s="52">
        <v>7.28</v>
      </c>
      <c r="EO177" s="53">
        <v>3350</v>
      </c>
      <c r="EP177" s="134"/>
      <c r="EQ177" s="135">
        <v>3435</v>
      </c>
      <c r="ER177" s="53">
        <v>4784</v>
      </c>
      <c r="ES177" s="52">
        <v>10.4</v>
      </c>
      <c r="ET177" s="52">
        <v>3.03</v>
      </c>
      <c r="EU177" s="53">
        <v>6773</v>
      </c>
      <c r="EV177" s="141">
        <f t="shared" si="233"/>
        <v>0.36208472012191123</v>
      </c>
      <c r="EW177" s="142">
        <f t="shared" si="234"/>
        <v>1.3653898397174682</v>
      </c>
      <c r="EX177" s="142">
        <f t="shared" si="235"/>
        <v>6.1752719901162845</v>
      </c>
      <c r="EY177" s="118">
        <f t="shared" si="201"/>
        <v>1.0292119983527142</v>
      </c>
      <c r="EZ177" s="143">
        <f t="shared" si="236"/>
        <v>31036.917022324447</v>
      </c>
      <c r="FA177" s="144">
        <f t="shared" si="237"/>
        <v>0.60268766414105435</v>
      </c>
      <c r="FB177" s="145">
        <f t="shared" si="238"/>
        <v>26143.285755107561</v>
      </c>
      <c r="FC177" s="146">
        <f t="shared" si="239"/>
        <v>0.73713119899560575</v>
      </c>
      <c r="FD177" s="64">
        <v>3691</v>
      </c>
      <c r="FE177" s="56"/>
      <c r="FF177" s="52">
        <v>7.37</v>
      </c>
      <c r="FG177" s="53">
        <v>2640</v>
      </c>
      <c r="FH177" s="134"/>
      <c r="FI177" s="135">
        <v>3673</v>
      </c>
      <c r="FJ177" s="53">
        <v>5500</v>
      </c>
      <c r="FK177" s="52">
        <v>11.8</v>
      </c>
      <c r="FL177" s="52">
        <v>1.55</v>
      </c>
      <c r="FM177" s="53">
        <v>7385</v>
      </c>
      <c r="FN177" s="141">
        <f t="shared" si="240"/>
        <v>0.34546485593203985</v>
      </c>
      <c r="FO177" s="142">
        <f t="shared" si="241"/>
        <v>1.3616905987537253</v>
      </c>
      <c r="FP177" s="142">
        <f t="shared" si="242"/>
        <v>6.1920480618090759</v>
      </c>
      <c r="FQ177" s="118">
        <f t="shared" si="202"/>
        <v>1.0320080103015126</v>
      </c>
      <c r="FR177" s="143">
        <f t="shared" si="243"/>
        <v>31121.233558652413</v>
      </c>
      <c r="FS177" s="144">
        <f t="shared" si="244"/>
        <v>0.68689415920369656</v>
      </c>
      <c r="FT177" s="145">
        <f t="shared" si="245"/>
        <v>26214.307992964412</v>
      </c>
      <c r="FU177" s="146">
        <f t="shared" si="246"/>
        <v>0.79284369114877595</v>
      </c>
      <c r="FV177" s="64">
        <v>3700</v>
      </c>
      <c r="FW177" s="73"/>
      <c r="FX177" s="52">
        <v>7.54</v>
      </c>
      <c r="FY177" s="53">
        <v>2699</v>
      </c>
      <c r="FZ177" s="134"/>
      <c r="GA177" s="135">
        <v>3580</v>
      </c>
      <c r="GB177" s="53">
        <v>4758</v>
      </c>
      <c r="GC177" s="52">
        <v>10.5</v>
      </c>
      <c r="GD177" s="52">
        <v>3.41</v>
      </c>
      <c r="GE177" s="53">
        <v>6581</v>
      </c>
      <c r="GF177" s="141">
        <f t="shared" si="247"/>
        <v>0.31026619827037138</v>
      </c>
      <c r="GG177" s="142">
        <f t="shared" si="248"/>
        <v>1.3583783783783783</v>
      </c>
      <c r="GH177" s="142">
        <f t="shared" si="249"/>
        <v>6.207146526332588</v>
      </c>
      <c r="GI177" s="118">
        <f t="shared" si="203"/>
        <v>1.0345244210554314</v>
      </c>
      <c r="GJ177" s="143">
        <f t="shared" si="250"/>
        <v>31197.118441347586</v>
      </c>
      <c r="GK177" s="144">
        <f t="shared" si="251"/>
        <v>0.67989671806468821</v>
      </c>
      <c r="GL177" s="145">
        <f t="shared" si="252"/>
        <v>26278.228007035581</v>
      </c>
      <c r="GM177" s="146">
        <f t="shared" si="253"/>
        <v>0.7882140615191463</v>
      </c>
      <c r="GN177" s="166">
        <v>3003</v>
      </c>
      <c r="GO177" s="97">
        <f t="shared" si="204"/>
        <v>3038.5358318675867</v>
      </c>
      <c r="GP177" s="53"/>
      <c r="GQ177" s="53"/>
      <c r="GR177" s="102">
        <f t="shared" si="205"/>
        <v>1</v>
      </c>
      <c r="GS177" s="53"/>
      <c r="GT177" s="102">
        <f t="shared" si="206"/>
        <v>1</v>
      </c>
      <c r="GU177" s="53"/>
      <c r="GV177" s="102"/>
      <c r="GW177" s="170"/>
      <c r="GX177" s="102"/>
      <c r="GY177" s="170"/>
      <c r="GZ177" s="102"/>
      <c r="HA177" s="102"/>
      <c r="HB177" s="102"/>
      <c r="HC177" s="102"/>
      <c r="HD177" s="102"/>
      <c r="HE177" s="177"/>
      <c r="HF177" s="178"/>
      <c r="HG177" s="102"/>
      <c r="HH177" s="177"/>
      <c r="HI177" s="64">
        <v>2722</v>
      </c>
      <c r="HJ177" s="53">
        <v>6420</v>
      </c>
      <c r="HK177" s="53">
        <v>3178</v>
      </c>
      <c r="HL177" s="77">
        <f t="shared" si="257"/>
        <v>720</v>
      </c>
      <c r="HM177" s="77">
        <f t="shared" si="254"/>
        <v>9175.68</v>
      </c>
      <c r="HN177" s="52"/>
      <c r="HO177" s="183"/>
      <c r="HP177" s="53">
        <v>856</v>
      </c>
      <c r="HQ177" s="186"/>
      <c r="HR177" s="186"/>
      <c r="HS177" s="186"/>
      <c r="HT177" s="53">
        <v>4640</v>
      </c>
      <c r="HU177" s="153">
        <v>5848</v>
      </c>
      <c r="HV177" s="186"/>
      <c r="HW177" s="186"/>
      <c r="HX177" s="186"/>
      <c r="HY177" s="186"/>
      <c r="HZ177" s="189">
        <v>95</v>
      </c>
      <c r="IA177" s="128"/>
      <c r="IB177" s="190">
        <v>260</v>
      </c>
      <c r="IC177" s="191"/>
      <c r="ID177" s="191">
        <v>148</v>
      </c>
      <c r="IE177" s="192">
        <v>1.86</v>
      </c>
      <c r="IF177" s="192">
        <v>6.7</v>
      </c>
      <c r="IG177" s="192">
        <v>1.31</v>
      </c>
      <c r="IH177" s="97">
        <f t="shared" si="255"/>
        <v>37724.391000000003</v>
      </c>
      <c r="II177" s="97">
        <f t="shared" si="258"/>
        <v>2884.7894012388165</v>
      </c>
      <c r="IJ177" s="202">
        <f t="shared" si="259"/>
        <v>1.5294027682190106</v>
      </c>
      <c r="IK177" s="202">
        <f t="shared" si="265"/>
        <v>1.8862195500000001</v>
      </c>
      <c r="IL177" s="202">
        <f t="shared" si="207"/>
        <v>0.5678931217918628</v>
      </c>
      <c r="IM177" s="203"/>
      <c r="IN177" s="204">
        <f t="shared" si="208"/>
        <v>0.91341991341991347</v>
      </c>
      <c r="IO177" s="186"/>
      <c r="IP177" s="186"/>
      <c r="IQ177" s="153">
        <v>474</v>
      </c>
      <c r="IR177" s="153"/>
      <c r="IS177" s="128"/>
      <c r="IT177" s="128"/>
      <c r="IU177" s="128"/>
      <c r="IV177" s="128"/>
      <c r="IW177" s="189">
        <v>0.05</v>
      </c>
      <c r="IX177" s="189"/>
      <c r="IY177" s="48">
        <v>8.5</v>
      </c>
      <c r="IZ177" s="52">
        <v>147</v>
      </c>
      <c r="JA177" s="128">
        <v>1.71</v>
      </c>
      <c r="JB177" s="128">
        <v>3.87</v>
      </c>
      <c r="JC177" s="128">
        <v>145</v>
      </c>
      <c r="JD177" s="97">
        <f t="shared" si="209"/>
        <v>3400.02</v>
      </c>
      <c r="JE177" s="210">
        <f t="shared" si="273"/>
        <v>0.90636885975560411</v>
      </c>
      <c r="JF177" s="210">
        <f t="shared" si="210"/>
        <v>0.28685892857142858</v>
      </c>
      <c r="JG177" s="210">
        <f t="shared" si="211"/>
        <v>0.25228717797425332</v>
      </c>
      <c r="JH177" s="203"/>
      <c r="JI177" s="203">
        <f t="shared" si="212"/>
        <v>0.43461538461538463</v>
      </c>
      <c r="JJ177" s="212">
        <f t="shared" si="256"/>
        <v>2.469151880188833</v>
      </c>
      <c r="JK177" s="203">
        <f t="shared" si="213"/>
        <v>0.98846516007532959</v>
      </c>
      <c r="JL177" s="53">
        <v>14715</v>
      </c>
      <c r="JM177" s="213">
        <v>8.3800000000000008</v>
      </c>
      <c r="JN177" s="214">
        <v>34</v>
      </c>
      <c r="JO177" s="213">
        <v>3.87</v>
      </c>
      <c r="JP177" s="213">
        <v>1.71</v>
      </c>
      <c r="JQ177" s="213">
        <v>0.74</v>
      </c>
      <c r="JR177" s="214">
        <v>181</v>
      </c>
      <c r="JS177" s="213">
        <v>0.25</v>
      </c>
      <c r="JT177" s="222"/>
    </row>
    <row r="178" spans="1:280" s="25" customFormat="1" ht="15" customHeight="1">
      <c r="A178" s="50">
        <v>43595</v>
      </c>
      <c r="B178" s="51">
        <v>0</v>
      </c>
      <c r="C178" s="52">
        <v>0</v>
      </c>
      <c r="D178" s="53">
        <v>34690</v>
      </c>
      <c r="E178" s="48">
        <v>4.72</v>
      </c>
      <c r="F178" s="53">
        <v>201</v>
      </c>
      <c r="G178" s="52">
        <v>29.9</v>
      </c>
      <c r="H178" s="52">
        <v>19</v>
      </c>
      <c r="I178" s="61">
        <v>42.9</v>
      </c>
      <c r="J178" s="64"/>
      <c r="K178" s="53">
        <v>812</v>
      </c>
      <c r="L178" s="48">
        <v>4.6100000000000003</v>
      </c>
      <c r="M178" s="53">
        <v>14852</v>
      </c>
      <c r="N178" s="53">
        <v>6444</v>
      </c>
      <c r="O178" s="65">
        <v>5.05</v>
      </c>
      <c r="P178" s="65">
        <v>2.35</v>
      </c>
      <c r="Q178" s="74">
        <v>74.900000000000006</v>
      </c>
      <c r="R178" s="70">
        <v>49.5</v>
      </c>
      <c r="S178" s="64">
        <v>8086</v>
      </c>
      <c r="T178" s="53">
        <v>5668</v>
      </c>
      <c r="U178" s="52">
        <v>2.64</v>
      </c>
      <c r="V178" s="52">
        <v>58.8</v>
      </c>
      <c r="W178" s="52">
        <v>14.8</v>
      </c>
      <c r="X178" s="52">
        <v>12.9</v>
      </c>
      <c r="Y178" s="53">
        <v>1993</v>
      </c>
      <c r="Z178" s="53" t="s">
        <v>129</v>
      </c>
      <c r="AA178" s="52"/>
      <c r="AB178" s="52">
        <v>509</v>
      </c>
      <c r="AC178" s="77">
        <f t="shared" si="214"/>
        <v>10079</v>
      </c>
      <c r="AD178" s="52"/>
      <c r="AE178" s="52"/>
      <c r="AF178" s="52"/>
      <c r="AG178" s="52"/>
      <c r="AH178" s="61"/>
      <c r="AI178" s="79"/>
      <c r="AJ178" s="52"/>
      <c r="AK178" s="52"/>
      <c r="AL178" s="48">
        <v>7.38</v>
      </c>
      <c r="AM178" s="53">
        <v>180644</v>
      </c>
      <c r="AN178" s="52">
        <v>101</v>
      </c>
      <c r="AO178" s="52">
        <v>19.3</v>
      </c>
      <c r="AP178" s="53">
        <v>2520</v>
      </c>
      <c r="AQ178" s="83"/>
      <c r="AR178" s="86">
        <f t="shared" si="215"/>
        <v>14393</v>
      </c>
      <c r="AS178" s="53"/>
      <c r="AT178" s="87">
        <v>14393</v>
      </c>
      <c r="AU178" s="53">
        <f t="shared" si="272"/>
        <v>13673</v>
      </c>
      <c r="AV178" s="53">
        <v>360</v>
      </c>
      <c r="AW178" s="53">
        <v>0</v>
      </c>
      <c r="AX178" s="53">
        <v>360</v>
      </c>
      <c r="AY178" s="95">
        <v>0</v>
      </c>
      <c r="AZ178" s="96">
        <v>4.93</v>
      </c>
      <c r="BA178" s="53">
        <v>4478</v>
      </c>
      <c r="BB178" s="52">
        <v>62</v>
      </c>
      <c r="BC178" s="53">
        <v>13401</v>
      </c>
      <c r="BD178" s="97">
        <f t="shared" si="185"/>
        <v>0</v>
      </c>
      <c r="BE178" s="102">
        <f t="shared" si="186"/>
        <v>0</v>
      </c>
      <c r="BF178" s="53"/>
      <c r="BG178" s="97">
        <f t="shared" si="187"/>
        <v>0</v>
      </c>
      <c r="BH178" s="102">
        <f t="shared" si="188"/>
        <v>0</v>
      </c>
      <c r="BI178" s="53"/>
      <c r="BJ178" s="97">
        <f t="shared" si="189"/>
        <v>0</v>
      </c>
      <c r="BK178" s="102">
        <f t="shared" si="190"/>
        <v>0</v>
      </c>
      <c r="BL178" s="103"/>
      <c r="BM178" s="97">
        <f t="shared" si="191"/>
        <v>0</v>
      </c>
      <c r="BN178" s="102">
        <f t="shared" si="192"/>
        <v>0</v>
      </c>
      <c r="BO178" s="53"/>
      <c r="BP178" s="97">
        <f t="shared" si="193"/>
        <v>0</v>
      </c>
      <c r="BQ178" s="102">
        <f t="shared" si="194"/>
        <v>0</v>
      </c>
      <c r="BR178" s="53"/>
      <c r="BS178" s="105">
        <f t="shared" si="195"/>
        <v>0</v>
      </c>
      <c r="BT178" s="102">
        <f t="shared" si="196"/>
        <v>0</v>
      </c>
      <c r="BU178" s="52">
        <v>10.1</v>
      </c>
      <c r="BV178" s="48">
        <v>9.11</v>
      </c>
      <c r="BW178" s="61">
        <v>149</v>
      </c>
      <c r="BX178" s="117">
        <f t="shared" si="216"/>
        <v>183231.87299999999</v>
      </c>
      <c r="BY178" s="118">
        <f t="shared" si="217"/>
        <v>1.22154582</v>
      </c>
      <c r="BZ178" s="120">
        <v>66.8</v>
      </c>
      <c r="CA178" s="51"/>
      <c r="CB178" s="52">
        <v>5.66</v>
      </c>
      <c r="CC178" s="129">
        <v>9169</v>
      </c>
      <c r="CD178" s="77">
        <f t="shared" si="218"/>
        <v>9275.2954896168594</v>
      </c>
      <c r="CE178" s="77">
        <f t="shared" si="197"/>
        <v>22681</v>
      </c>
      <c r="CF178" s="77">
        <f t="shared" si="219"/>
        <v>13673</v>
      </c>
      <c r="CG178" s="77">
        <f t="shared" si="220"/>
        <v>569.70833333333337</v>
      </c>
      <c r="CH178" s="77">
        <f t="shared" si="198"/>
        <v>9008</v>
      </c>
      <c r="CI178" s="130">
        <f t="shared" si="221"/>
        <v>375.33333333333331</v>
      </c>
      <c r="CJ178" s="64">
        <v>3786</v>
      </c>
      <c r="CK178" s="56"/>
      <c r="CL178" s="52">
        <v>7.22</v>
      </c>
      <c r="CM178" s="53">
        <v>3328</v>
      </c>
      <c r="CN178" s="134"/>
      <c r="CO178" s="135">
        <v>3653</v>
      </c>
      <c r="CP178" s="53">
        <v>4896</v>
      </c>
      <c r="CQ178" s="52">
        <v>12.2</v>
      </c>
      <c r="CR178" s="52">
        <v>2.3199999999999998</v>
      </c>
      <c r="CS178" s="53">
        <v>5336</v>
      </c>
      <c r="CT178" s="141">
        <f t="shared" si="266"/>
        <v>0.23698218230123649</v>
      </c>
      <c r="CU178" s="142">
        <f t="shared" si="222"/>
        <v>1.3275224511357633</v>
      </c>
      <c r="CV178" s="142">
        <f t="shared" si="223"/>
        <v>6.9869217516294126</v>
      </c>
      <c r="CW178" s="118">
        <f t="shared" si="224"/>
        <v>1.164486958604902</v>
      </c>
      <c r="CX178" s="143">
        <f t="shared" si="267"/>
        <v>35116.268723689427</v>
      </c>
      <c r="CY178" s="144">
        <f t="shared" si="268"/>
        <v>0.64119741481815895</v>
      </c>
      <c r="CZ178" s="145">
        <f t="shared" si="269"/>
        <v>30585.770961509632</v>
      </c>
      <c r="DA178" s="146">
        <f t="shared" si="270"/>
        <v>0.75166032385642856</v>
      </c>
      <c r="DB178" s="64">
        <v>3786</v>
      </c>
      <c r="DC178" s="152"/>
      <c r="DD178" s="48">
        <v>7.19</v>
      </c>
      <c r="DE178" s="53">
        <v>2803</v>
      </c>
      <c r="DF178" s="153"/>
      <c r="DG178" s="53">
        <v>3712</v>
      </c>
      <c r="DH178" s="53">
        <v>5354</v>
      </c>
      <c r="DI178" s="52">
        <v>16</v>
      </c>
      <c r="DJ178" s="52">
        <v>3.41</v>
      </c>
      <c r="DK178" s="53">
        <v>6337</v>
      </c>
      <c r="DL178" s="141">
        <f t="shared" si="225"/>
        <v>0.25860967049392591</v>
      </c>
      <c r="DM178" s="142">
        <f t="shared" si="226"/>
        <v>1.3275224511357633</v>
      </c>
      <c r="DN178" s="142">
        <f t="shared" si="227"/>
        <v>6.9869217516294126</v>
      </c>
      <c r="DO178" s="118">
        <f t="shared" si="199"/>
        <v>1.164486958604902</v>
      </c>
      <c r="DP178" s="143">
        <f t="shared" si="228"/>
        <v>35116.268723689427</v>
      </c>
      <c r="DQ178" s="144">
        <f t="shared" si="229"/>
        <v>0.69779938513680873</v>
      </c>
      <c r="DR178" s="145">
        <f t="shared" si="230"/>
        <v>30585.770961509632</v>
      </c>
      <c r="DS178" s="146">
        <f t="shared" si="231"/>
        <v>0.79083650473845235</v>
      </c>
      <c r="DT178" s="53">
        <v>3779</v>
      </c>
      <c r="DU178" s="74"/>
      <c r="DV178" s="157">
        <v>7.17</v>
      </c>
      <c r="DW178" s="153">
        <v>3471</v>
      </c>
      <c r="DX178" s="53"/>
      <c r="DY178" s="153">
        <v>3592</v>
      </c>
      <c r="DZ178" s="153">
        <v>4972</v>
      </c>
      <c r="EA178" s="152">
        <v>11.4</v>
      </c>
      <c r="EB178" s="128">
        <v>2.48</v>
      </c>
      <c r="EC178" s="53">
        <v>7014</v>
      </c>
      <c r="ED178" s="141">
        <f t="shared" si="260"/>
        <v>0.31977120677052606</v>
      </c>
      <c r="EE178" s="142">
        <f t="shared" si="232"/>
        <v>1.3299814765811062</v>
      </c>
      <c r="EF178" s="142">
        <f t="shared" si="271"/>
        <v>6.9740035127859361</v>
      </c>
      <c r="EG178" s="118">
        <f t="shared" si="200"/>
        <v>1.162333918797656</v>
      </c>
      <c r="EH178" s="143">
        <f t="shared" si="261"/>
        <v>35051.341655262113</v>
      </c>
      <c r="EI178" s="144">
        <f t="shared" si="262"/>
        <v>0.62578011623612662</v>
      </c>
      <c r="EJ178" s="145">
        <f t="shared" si="263"/>
        <v>30529.220407698074</v>
      </c>
      <c r="EK178" s="146">
        <f t="shared" si="264"/>
        <v>0.74098947839713447</v>
      </c>
      <c r="EL178" s="64">
        <v>3779</v>
      </c>
      <c r="EM178" s="56"/>
      <c r="EN178" s="52">
        <v>7.25</v>
      </c>
      <c r="EO178" s="53">
        <v>3046</v>
      </c>
      <c r="EP178" s="134"/>
      <c r="EQ178" s="135">
        <v>3585</v>
      </c>
      <c r="ER178" s="53">
        <v>2986</v>
      </c>
      <c r="ES178" s="52">
        <v>12.9</v>
      </c>
      <c r="ET178" s="52">
        <v>2.64</v>
      </c>
      <c r="EU178" s="53">
        <v>6979</v>
      </c>
      <c r="EV178" s="141">
        <f t="shared" si="233"/>
        <v>0.29646769314424504</v>
      </c>
      <c r="EW178" s="142">
        <f t="shared" si="234"/>
        <v>1.3299814765811062</v>
      </c>
      <c r="EX178" s="142">
        <f t="shared" si="235"/>
        <v>6.9740035127859361</v>
      </c>
      <c r="EY178" s="118">
        <f t="shared" si="201"/>
        <v>1.162333918797656</v>
      </c>
      <c r="EZ178" s="143">
        <f t="shared" si="236"/>
        <v>35051.341655262113</v>
      </c>
      <c r="FA178" s="144">
        <f t="shared" si="237"/>
        <v>0.67160075887503368</v>
      </c>
      <c r="FB178" s="145">
        <f t="shared" si="238"/>
        <v>30529.220407698074</v>
      </c>
      <c r="FC178" s="146">
        <f t="shared" si="239"/>
        <v>0.77270352958734423</v>
      </c>
      <c r="FD178" s="64">
        <v>3771</v>
      </c>
      <c r="FE178" s="56"/>
      <c r="FF178" s="52">
        <v>7.29</v>
      </c>
      <c r="FG178" s="53">
        <v>2556</v>
      </c>
      <c r="FH178" s="134"/>
      <c r="FI178" s="135">
        <v>3743</v>
      </c>
      <c r="FJ178" s="53">
        <v>4688</v>
      </c>
      <c r="FK178" s="52">
        <v>12.5</v>
      </c>
      <c r="FL178" s="52">
        <v>3.88</v>
      </c>
      <c r="FM178" s="53">
        <v>7665</v>
      </c>
      <c r="FN178" s="141">
        <f t="shared" si="240"/>
        <v>0.30250453280716999</v>
      </c>
      <c r="FO178" s="142">
        <f t="shared" si="241"/>
        <v>1.3328029700344737</v>
      </c>
      <c r="FP178" s="142">
        <f t="shared" si="242"/>
        <v>6.9592398112505327</v>
      </c>
      <c r="FQ178" s="118">
        <f t="shared" si="202"/>
        <v>1.1598733018750889</v>
      </c>
      <c r="FR178" s="143">
        <f t="shared" si="243"/>
        <v>34977.139291345178</v>
      </c>
      <c r="FS178" s="144">
        <f t="shared" si="244"/>
        <v>0.7244292645057735</v>
      </c>
      <c r="FT178" s="145">
        <f t="shared" si="245"/>
        <v>30464.591203342003</v>
      </c>
      <c r="FU178" s="146">
        <f t="shared" si="246"/>
        <v>0.80926796507723298</v>
      </c>
      <c r="FV178" s="64">
        <v>3780</v>
      </c>
      <c r="FW178" s="73"/>
      <c r="FX178" s="52">
        <v>7.17</v>
      </c>
      <c r="FY178" s="53">
        <v>2606</v>
      </c>
      <c r="FZ178" s="134"/>
      <c r="GA178" s="135">
        <v>3675</v>
      </c>
      <c r="GB178" s="53">
        <v>5704</v>
      </c>
      <c r="GC178" s="52">
        <v>15.6</v>
      </c>
      <c r="GD178" s="52">
        <v>3.88</v>
      </c>
      <c r="GE178" s="53">
        <v>6995</v>
      </c>
      <c r="GF178" s="141">
        <f t="shared" si="247"/>
        <v>0.27746995217262604</v>
      </c>
      <c r="GG178" s="142">
        <f t="shared" si="248"/>
        <v>1.3296296296296297</v>
      </c>
      <c r="GH178" s="142">
        <f t="shared" si="249"/>
        <v>6.9758489754778603</v>
      </c>
      <c r="GI178" s="118">
        <f t="shared" si="203"/>
        <v>1.1626414959129767</v>
      </c>
      <c r="GJ178" s="143">
        <f t="shared" si="250"/>
        <v>35060.616950751726</v>
      </c>
      <c r="GK178" s="144">
        <f t="shared" si="251"/>
        <v>0.71903860066590197</v>
      </c>
      <c r="GL178" s="145">
        <f t="shared" si="252"/>
        <v>30537.299058242581</v>
      </c>
      <c r="GM178" s="146">
        <f t="shared" si="253"/>
        <v>0.80553690023132596</v>
      </c>
      <c r="GN178" s="166">
        <v>3013</v>
      </c>
      <c r="GO178" s="97">
        <f t="shared" si="204"/>
        <v>2968.5227723645344</v>
      </c>
      <c r="GP178" s="53"/>
      <c r="GQ178" s="53"/>
      <c r="GR178" s="102" t="e">
        <f t="shared" si="205"/>
        <v>#DIV/0!</v>
      </c>
      <c r="GS178" s="53"/>
      <c r="GT178" s="102" t="e">
        <f t="shared" si="206"/>
        <v>#DIV/0!</v>
      </c>
      <c r="GU178" s="53"/>
      <c r="GV178" s="102"/>
      <c r="GW178" s="170"/>
      <c r="GX178" s="102"/>
      <c r="GY178" s="170"/>
      <c r="GZ178" s="102"/>
      <c r="HA178" s="102"/>
      <c r="HB178" s="102"/>
      <c r="HC178" s="102"/>
      <c r="HD178" s="102"/>
      <c r="HE178" s="177"/>
      <c r="HF178" s="178"/>
      <c r="HG178" s="102"/>
      <c r="HH178" s="177"/>
      <c r="HI178" s="64">
        <v>2812</v>
      </c>
      <c r="HJ178" s="53">
        <v>5146</v>
      </c>
      <c r="HK178" s="53">
        <v>3230</v>
      </c>
      <c r="HL178" s="77">
        <f t="shared" si="257"/>
        <v>720</v>
      </c>
      <c r="HM178" s="77">
        <f t="shared" si="254"/>
        <v>9648.7199999999993</v>
      </c>
      <c r="HN178" s="52"/>
      <c r="HO178" s="183"/>
      <c r="HP178" s="53">
        <v>1272</v>
      </c>
      <c r="HQ178" s="186"/>
      <c r="HR178" s="186"/>
      <c r="HS178" s="186"/>
      <c r="HT178" s="53">
        <v>5542</v>
      </c>
      <c r="HU178" s="153">
        <v>5658</v>
      </c>
      <c r="HV178" s="186"/>
      <c r="HW178" s="186"/>
      <c r="HX178" s="186"/>
      <c r="HY178" s="186"/>
      <c r="HZ178" s="189"/>
      <c r="IA178" s="128">
        <v>98</v>
      </c>
      <c r="IB178" s="190">
        <v>287</v>
      </c>
      <c r="IC178" s="191"/>
      <c r="ID178" s="191"/>
      <c r="IE178" s="192"/>
      <c r="IF178" s="192"/>
      <c r="IG178" s="192"/>
      <c r="IH178" s="97">
        <f t="shared" si="255"/>
        <v>42112.589</v>
      </c>
      <c r="II178" s="97">
        <f t="shared" si="258"/>
        <v>2925.9076634475095</v>
      </c>
      <c r="IJ178" s="202">
        <f t="shared" si="259"/>
        <v>1.389564371569513</v>
      </c>
      <c r="IK178" s="202">
        <f t="shared" si="265"/>
        <v>2.1056294500000003</v>
      </c>
      <c r="IL178" s="202">
        <f t="shared" si="207"/>
        <v>0.47766213427354975</v>
      </c>
      <c r="IM178" s="203"/>
      <c r="IN178" s="204">
        <f t="shared" si="208"/>
        <v>0.9047461002323266</v>
      </c>
      <c r="IO178" s="186"/>
      <c r="IP178" s="186"/>
      <c r="IQ178" s="153">
        <v>341</v>
      </c>
      <c r="IR178" s="153"/>
      <c r="IS178" s="128"/>
      <c r="IT178" s="128"/>
      <c r="IU178" s="128"/>
      <c r="IV178" s="128"/>
      <c r="IW178" s="189"/>
      <c r="IX178" s="189">
        <v>0.03</v>
      </c>
      <c r="IY178" s="48"/>
      <c r="IZ178" s="52">
        <v>218</v>
      </c>
      <c r="JA178" s="128"/>
      <c r="JB178" s="128"/>
      <c r="JC178" s="128"/>
      <c r="JD178" s="97">
        <f t="shared" si="209"/>
        <v>4130.7910000000002</v>
      </c>
      <c r="JE178" s="210">
        <f t="shared" si="273"/>
        <v>0.81913259708915376</v>
      </c>
      <c r="JF178" s="210">
        <f t="shared" si="210"/>
        <v>0.35037062499999999</v>
      </c>
      <c r="JG178" s="210">
        <f t="shared" si="211"/>
        <v>0.21300128493490503</v>
      </c>
      <c r="JH178" s="203"/>
      <c r="JI178" s="203">
        <f t="shared" si="212"/>
        <v>0.24041811846689898</v>
      </c>
      <c r="JJ178" s="212">
        <f t="shared" si="256"/>
        <v>2.469151880188833</v>
      </c>
      <c r="JK178" s="203">
        <f t="shared" si="213"/>
        <v>0.98373255727184539</v>
      </c>
      <c r="JL178" s="53">
        <v>16214</v>
      </c>
      <c r="JM178" s="213">
        <v>8.4499999999999993</v>
      </c>
      <c r="JN178" s="214">
        <v>26</v>
      </c>
      <c r="JO178" s="213">
        <v>3.4</v>
      </c>
      <c r="JP178" s="213">
        <v>1.32</v>
      </c>
      <c r="JQ178" s="213">
        <v>0.83</v>
      </c>
      <c r="JR178" s="214">
        <v>192</v>
      </c>
      <c r="JS178" s="213">
        <v>0.27</v>
      </c>
      <c r="JT178" s="222"/>
    </row>
    <row r="179" spans="1:280" s="25" customFormat="1" ht="15" customHeight="1">
      <c r="A179" s="50">
        <v>43596</v>
      </c>
      <c r="B179" s="51">
        <v>0</v>
      </c>
      <c r="C179" s="52">
        <v>0</v>
      </c>
      <c r="D179" s="53"/>
      <c r="E179" s="48"/>
      <c r="F179" s="53"/>
      <c r="G179" s="52"/>
      <c r="H179" s="52"/>
      <c r="I179" s="61">
        <v>45.6</v>
      </c>
      <c r="J179" s="64"/>
      <c r="K179" s="53">
        <v>1270</v>
      </c>
      <c r="L179" s="48">
        <v>4.63</v>
      </c>
      <c r="M179" s="53">
        <v>13517</v>
      </c>
      <c r="N179" s="53">
        <v>6927</v>
      </c>
      <c r="O179" s="65">
        <v>4.3</v>
      </c>
      <c r="P179" s="65">
        <v>2.14</v>
      </c>
      <c r="Q179" s="74">
        <v>67.099999999999994</v>
      </c>
      <c r="R179" s="70">
        <v>47.8</v>
      </c>
      <c r="S179" s="64">
        <v>8240</v>
      </c>
      <c r="T179" s="53">
        <v>6299</v>
      </c>
      <c r="U179" s="52">
        <v>2.87</v>
      </c>
      <c r="V179" s="52">
        <v>40.6</v>
      </c>
      <c r="W179" s="52">
        <v>13</v>
      </c>
      <c r="X179" s="52">
        <v>10.8</v>
      </c>
      <c r="Y179" s="53">
        <v>1136</v>
      </c>
      <c r="Z179" s="53"/>
      <c r="AA179" s="52"/>
      <c r="AB179" s="52">
        <v>501</v>
      </c>
      <c r="AC179" s="77">
        <f t="shared" si="214"/>
        <v>9376</v>
      </c>
      <c r="AD179" s="52"/>
      <c r="AE179" s="52"/>
      <c r="AF179" s="52"/>
      <c r="AG179" s="52"/>
      <c r="AH179" s="61"/>
      <c r="AI179" s="79"/>
      <c r="AJ179" s="52"/>
      <c r="AK179" s="52"/>
      <c r="AL179" s="48">
        <v>7.04</v>
      </c>
      <c r="AM179" s="53">
        <v>172069</v>
      </c>
      <c r="AN179" s="52">
        <v>601</v>
      </c>
      <c r="AO179" s="52">
        <v>133</v>
      </c>
      <c r="AP179" s="53">
        <v>2156</v>
      </c>
      <c r="AQ179" s="83"/>
      <c r="AR179" s="86">
        <f t="shared" si="215"/>
        <v>14198</v>
      </c>
      <c r="AS179" s="53"/>
      <c r="AT179" s="87">
        <v>14198</v>
      </c>
      <c r="AU179" s="53">
        <f t="shared" si="272"/>
        <v>13478</v>
      </c>
      <c r="AV179" s="53">
        <v>360</v>
      </c>
      <c r="AW179" s="53">
        <v>0</v>
      </c>
      <c r="AX179" s="53">
        <v>360</v>
      </c>
      <c r="AY179" s="95">
        <v>0</v>
      </c>
      <c r="AZ179" s="96">
        <v>4.93</v>
      </c>
      <c r="BA179" s="53">
        <v>4478</v>
      </c>
      <c r="BB179" s="52">
        <v>62</v>
      </c>
      <c r="BC179" s="53">
        <v>11515</v>
      </c>
      <c r="BD179" s="97" t="e">
        <f t="shared" si="185"/>
        <v>#VALUE!</v>
      </c>
      <c r="BE179" s="102" t="e">
        <f t="shared" si="186"/>
        <v>#VALUE!</v>
      </c>
      <c r="BF179" s="53">
        <v>5452</v>
      </c>
      <c r="BG179" s="97">
        <f t="shared" si="187"/>
        <v>5817.2839999999997</v>
      </c>
      <c r="BH179" s="102">
        <f t="shared" si="188"/>
        <v>0.50519183673469381</v>
      </c>
      <c r="BI179" s="53">
        <v>261</v>
      </c>
      <c r="BJ179" s="97">
        <f t="shared" si="189"/>
        <v>513.38700000000006</v>
      </c>
      <c r="BK179" s="102">
        <f t="shared" si="190"/>
        <v>4.4584194528875382E-2</v>
      </c>
      <c r="BL179" s="103">
        <v>465</v>
      </c>
      <c r="BM179" s="97">
        <f t="shared" si="191"/>
        <v>671.92500000000007</v>
      </c>
      <c r="BN179" s="102">
        <f t="shared" si="192"/>
        <v>5.8352149370386457E-2</v>
      </c>
      <c r="BO179" s="53">
        <v>592</v>
      </c>
      <c r="BP179" s="97">
        <f t="shared" si="193"/>
        <v>1218.3359999999998</v>
      </c>
      <c r="BQ179" s="102">
        <f t="shared" si="194"/>
        <v>0.10580425531914892</v>
      </c>
      <c r="BR179" s="53" t="s">
        <v>131</v>
      </c>
      <c r="BS179" s="105" t="e">
        <f t="shared" si="195"/>
        <v>#VALUE!</v>
      </c>
      <c r="BT179" s="102" t="e">
        <f t="shared" si="196"/>
        <v>#VALUE!</v>
      </c>
      <c r="BU179" s="52">
        <v>8.76</v>
      </c>
      <c r="BV179" s="48">
        <v>8.83</v>
      </c>
      <c r="BW179" s="61">
        <v>114</v>
      </c>
      <c r="BX179" s="117">
        <f t="shared" si="216"/>
        <v>155199.17000000001</v>
      </c>
      <c r="BY179" s="118">
        <f t="shared" si="217"/>
        <v>1.0346611333333333</v>
      </c>
      <c r="BZ179" s="120">
        <v>64.2</v>
      </c>
      <c r="CA179" s="51"/>
      <c r="CB179" s="52">
        <v>5.49</v>
      </c>
      <c r="CC179" s="129">
        <v>7597</v>
      </c>
      <c r="CD179" s="77">
        <f t="shared" si="218"/>
        <v>7989.850482734626</v>
      </c>
      <c r="CE179" s="77">
        <f t="shared" si="197"/>
        <v>22994</v>
      </c>
      <c r="CF179" s="77">
        <f t="shared" si="219"/>
        <v>13478</v>
      </c>
      <c r="CG179" s="77">
        <f t="shared" si="220"/>
        <v>561.58333333333337</v>
      </c>
      <c r="CH179" s="77">
        <f t="shared" si="198"/>
        <v>9516</v>
      </c>
      <c r="CI179" s="130">
        <f t="shared" si="221"/>
        <v>396.5</v>
      </c>
      <c r="CJ179" s="64">
        <v>3926</v>
      </c>
      <c r="CK179" s="56"/>
      <c r="CL179" s="52">
        <v>7.07</v>
      </c>
      <c r="CM179" s="53">
        <v>3326</v>
      </c>
      <c r="CN179" s="134"/>
      <c r="CO179" s="135">
        <v>3424</v>
      </c>
      <c r="CP179" s="53">
        <v>5546</v>
      </c>
      <c r="CQ179" s="52">
        <v>10.1</v>
      </c>
      <c r="CR179" s="52">
        <v>3.41</v>
      </c>
      <c r="CS179" s="53">
        <v>5207</v>
      </c>
      <c r="CT179" s="141">
        <f t="shared" si="266"/>
        <v>0.28437581809168777</v>
      </c>
      <c r="CU179" s="142">
        <f t="shared" si="222"/>
        <v>1.2801833927661743</v>
      </c>
      <c r="CV179" s="142">
        <f t="shared" si="223"/>
        <v>6.2411764813402595</v>
      </c>
      <c r="CW179" s="118">
        <f t="shared" si="224"/>
        <v>1.0401960802233765</v>
      </c>
      <c r="CX179" s="143">
        <f t="shared" si="267"/>
        <v>31368.152995216144</v>
      </c>
      <c r="CY179" s="144">
        <f t="shared" si="268"/>
        <v>0.58372187224439331</v>
      </c>
      <c r="CZ179" s="145">
        <f t="shared" si="269"/>
        <v>26498.736253805342</v>
      </c>
      <c r="DA179" s="146">
        <f t="shared" si="270"/>
        <v>0.71115935735996527</v>
      </c>
      <c r="DB179" s="64">
        <v>3926</v>
      </c>
      <c r="DC179" s="152"/>
      <c r="DD179" s="48">
        <v>6.99</v>
      </c>
      <c r="DE179" s="53">
        <v>2742</v>
      </c>
      <c r="DF179" s="153"/>
      <c r="DG179" s="53">
        <v>3451</v>
      </c>
      <c r="DH179" s="53">
        <v>5124</v>
      </c>
      <c r="DI179" s="52">
        <v>10.8</v>
      </c>
      <c r="DJ179" s="52">
        <v>2.79</v>
      </c>
      <c r="DK179" s="53">
        <v>6132</v>
      </c>
      <c r="DL179" s="141">
        <f t="shared" si="225"/>
        <v>0.29762567811762525</v>
      </c>
      <c r="DM179" s="142">
        <f t="shared" si="226"/>
        <v>1.2801833927661743</v>
      </c>
      <c r="DN179" s="142">
        <f t="shared" si="227"/>
        <v>6.2411764813402595</v>
      </c>
      <c r="DO179" s="118">
        <f t="shared" si="199"/>
        <v>1.0401960802233765</v>
      </c>
      <c r="DP179" s="143">
        <f t="shared" si="228"/>
        <v>31368.152995216144</v>
      </c>
      <c r="DQ179" s="144">
        <f t="shared" si="229"/>
        <v>0.65681460423756066</v>
      </c>
      <c r="DR179" s="145">
        <f t="shared" si="230"/>
        <v>26498.736253805342</v>
      </c>
      <c r="DS179" s="146">
        <f t="shared" si="231"/>
        <v>0.76187581415544936</v>
      </c>
      <c r="DT179" s="53">
        <v>3785</v>
      </c>
      <c r="DU179" s="74"/>
      <c r="DV179" s="157">
        <v>6.99</v>
      </c>
      <c r="DW179" s="153">
        <v>3028</v>
      </c>
      <c r="DX179" s="53"/>
      <c r="DY179" s="153">
        <v>3274</v>
      </c>
      <c r="DZ179" s="153">
        <v>6950</v>
      </c>
      <c r="EA179" s="152">
        <v>9.65</v>
      </c>
      <c r="EB179" s="128">
        <v>2.48</v>
      </c>
      <c r="EC179" s="53">
        <v>6772</v>
      </c>
      <c r="ED179" s="141">
        <f t="shared" si="260"/>
        <v>0.36058478056300436</v>
      </c>
      <c r="EE179" s="142">
        <f t="shared" si="232"/>
        <v>1.3278731836195508</v>
      </c>
      <c r="EF179" s="142">
        <f t="shared" si="271"/>
        <v>6.0170282684342542</v>
      </c>
      <c r="EG179" s="118">
        <f t="shared" si="200"/>
        <v>1.0028380447390424</v>
      </c>
      <c r="EH179" s="143">
        <f t="shared" si="261"/>
        <v>30241.584077150561</v>
      </c>
      <c r="EI179" s="144">
        <f t="shared" si="262"/>
        <v>0.62101919096693425</v>
      </c>
      <c r="EJ179" s="145">
        <f t="shared" si="263"/>
        <v>25547.049597721147</v>
      </c>
      <c r="EK179" s="146">
        <f t="shared" si="264"/>
        <v>0.73703864524533214</v>
      </c>
      <c r="EL179" s="64">
        <v>3785</v>
      </c>
      <c r="EM179" s="56"/>
      <c r="EN179" s="52">
        <v>7.09</v>
      </c>
      <c r="EO179" s="53">
        <v>3324</v>
      </c>
      <c r="EP179" s="134"/>
      <c r="EQ179" s="135">
        <v>3098</v>
      </c>
      <c r="ER179" s="53">
        <v>4756</v>
      </c>
      <c r="ES179" s="52">
        <v>9.74</v>
      </c>
      <c r="ET179" s="52">
        <v>2.95</v>
      </c>
      <c r="EU179" s="53">
        <v>6789</v>
      </c>
      <c r="EV179" s="141">
        <f t="shared" si="233"/>
        <v>0.3844227730002806</v>
      </c>
      <c r="EW179" s="142">
        <f t="shared" si="234"/>
        <v>1.3278731836195508</v>
      </c>
      <c r="EX179" s="142">
        <f t="shared" si="235"/>
        <v>6.0170282684342542</v>
      </c>
      <c r="EY179" s="118">
        <f t="shared" si="201"/>
        <v>1.0028380447390424</v>
      </c>
      <c r="EZ179" s="143">
        <f t="shared" si="236"/>
        <v>30241.584077150561</v>
      </c>
      <c r="FA179" s="144">
        <f t="shared" si="237"/>
        <v>0.58397218981971244</v>
      </c>
      <c r="FB179" s="145">
        <f t="shared" si="238"/>
        <v>25547.049597721147</v>
      </c>
      <c r="FC179" s="146">
        <f t="shared" si="239"/>
        <v>0.71133304385584029</v>
      </c>
      <c r="FD179" s="64">
        <v>3796</v>
      </c>
      <c r="FE179" s="56"/>
      <c r="FF179" s="52">
        <v>7.06</v>
      </c>
      <c r="FG179" s="53">
        <v>2408</v>
      </c>
      <c r="FH179" s="134"/>
      <c r="FI179" s="135">
        <v>3469</v>
      </c>
      <c r="FJ179" s="53">
        <v>4058</v>
      </c>
      <c r="FK179" s="52">
        <v>11.1</v>
      </c>
      <c r="FL179" s="52">
        <v>2.1</v>
      </c>
      <c r="FM179" s="53">
        <v>7173</v>
      </c>
      <c r="FN179" s="141">
        <f t="shared" si="240"/>
        <v>0.33852942839728878</v>
      </c>
      <c r="FO179" s="142">
        <f t="shared" si="241"/>
        <v>1.3240252897787144</v>
      </c>
      <c r="FP179" s="142">
        <f t="shared" si="242"/>
        <v>6.0345150084481975</v>
      </c>
      <c r="FQ179" s="118">
        <f t="shared" si="202"/>
        <v>1.0057525014080329</v>
      </c>
      <c r="FR179" s="143">
        <f t="shared" si="243"/>
        <v>30329.47243246064</v>
      </c>
      <c r="FS179" s="144">
        <f t="shared" si="244"/>
        <v>0.69861763931584464</v>
      </c>
      <c r="FT179" s="145">
        <f t="shared" si="245"/>
        <v>25621.294655997215</v>
      </c>
      <c r="FU179" s="146">
        <f t="shared" si="246"/>
        <v>0.79088145896656536</v>
      </c>
      <c r="FV179" s="64">
        <v>3776</v>
      </c>
      <c r="FW179" s="73"/>
      <c r="FX179" s="52">
        <v>7.01</v>
      </c>
      <c r="FY179" s="53">
        <v>2520</v>
      </c>
      <c r="FZ179" s="134"/>
      <c r="GA179" s="135">
        <v>3374</v>
      </c>
      <c r="GB179" s="53">
        <v>6884</v>
      </c>
      <c r="GC179" s="52">
        <v>11.3</v>
      </c>
      <c r="GD179" s="52">
        <v>3.03</v>
      </c>
      <c r="GE179" s="53">
        <v>6670</v>
      </c>
      <c r="GF179" s="141">
        <f t="shared" si="247"/>
        <v>0.32293743624273819</v>
      </c>
      <c r="GG179" s="142">
        <f t="shared" si="248"/>
        <v>1.3310381355932204</v>
      </c>
      <c r="GH179" s="142">
        <f t="shared" si="249"/>
        <v>6.0027209356955726</v>
      </c>
      <c r="GI179" s="118">
        <f t="shared" si="203"/>
        <v>1.0004534892825954</v>
      </c>
      <c r="GJ179" s="143">
        <f t="shared" si="250"/>
        <v>30169.675422805947</v>
      </c>
      <c r="GK179" s="144">
        <f t="shared" si="251"/>
        <v>0.68459985509797694</v>
      </c>
      <c r="GL179" s="145">
        <f t="shared" si="252"/>
        <v>25486.303640949816</v>
      </c>
      <c r="GM179" s="146">
        <f t="shared" si="253"/>
        <v>0.78115501519756836</v>
      </c>
      <c r="GN179" s="166">
        <v>2997</v>
      </c>
      <c r="GO179" s="97">
        <f t="shared" si="204"/>
        <v>2892.9971296860049</v>
      </c>
      <c r="GP179" s="53"/>
      <c r="GQ179" s="53"/>
      <c r="GR179" s="102">
        <f t="shared" si="205"/>
        <v>1</v>
      </c>
      <c r="GS179" s="53"/>
      <c r="GT179" s="102">
        <f t="shared" si="206"/>
        <v>1</v>
      </c>
      <c r="GU179" s="53"/>
      <c r="GV179" s="102"/>
      <c r="GW179" s="170"/>
      <c r="GX179" s="102"/>
      <c r="GY179" s="170"/>
      <c r="GZ179" s="102"/>
      <c r="HA179" s="102"/>
      <c r="HB179" s="102"/>
      <c r="HC179" s="102"/>
      <c r="HD179" s="102"/>
      <c r="HE179" s="177"/>
      <c r="HF179" s="178"/>
      <c r="HG179" s="102"/>
      <c r="HH179" s="177"/>
      <c r="HI179" s="64">
        <v>3292</v>
      </c>
      <c r="HJ179" s="53">
        <v>5932</v>
      </c>
      <c r="HK179" s="53">
        <v>3236</v>
      </c>
      <c r="HL179" s="77">
        <f t="shared" si="257"/>
        <v>720</v>
      </c>
      <c r="HM179" s="77">
        <f t="shared" si="254"/>
        <v>8290.7999999999993</v>
      </c>
      <c r="HN179" s="52"/>
      <c r="HO179" s="183"/>
      <c r="HP179" s="53">
        <v>1563</v>
      </c>
      <c r="HQ179" s="186"/>
      <c r="HR179" s="186"/>
      <c r="HS179" s="186"/>
      <c r="HT179" s="53">
        <v>6080</v>
      </c>
      <c r="HU179" s="153">
        <v>6214</v>
      </c>
      <c r="HV179" s="186"/>
      <c r="HW179" s="186"/>
      <c r="HX179" s="186"/>
      <c r="HY179" s="186"/>
      <c r="HZ179" s="189">
        <v>97</v>
      </c>
      <c r="IA179" s="128"/>
      <c r="IB179" s="190">
        <v>357</v>
      </c>
      <c r="IC179" s="191"/>
      <c r="ID179" s="191">
        <v>1114</v>
      </c>
      <c r="IE179" s="192">
        <v>2.33</v>
      </c>
      <c r="IF179" s="192">
        <v>8</v>
      </c>
      <c r="IG179" s="192">
        <v>1.05</v>
      </c>
      <c r="IH179" s="97">
        <f t="shared" si="255"/>
        <v>41518.925999999999</v>
      </c>
      <c r="II179" s="97">
        <f t="shared" si="258"/>
        <v>2924.2798985772642</v>
      </c>
      <c r="IJ179" s="202">
        <f t="shared" si="259"/>
        <v>1.4086491055078181</v>
      </c>
      <c r="IK179" s="202">
        <f t="shared" si="265"/>
        <v>2.0759462999999996</v>
      </c>
      <c r="IL179" s="202">
        <f t="shared" si="207"/>
        <v>0.42367471266463713</v>
      </c>
      <c r="IM179" s="203"/>
      <c r="IN179" s="204">
        <f t="shared" si="208"/>
        <v>0.8808808808808809</v>
      </c>
      <c r="IO179" s="186"/>
      <c r="IP179" s="186"/>
      <c r="IQ179" s="153">
        <v>787</v>
      </c>
      <c r="IR179" s="153"/>
      <c r="IS179" s="128"/>
      <c r="IT179" s="128"/>
      <c r="IU179" s="128"/>
      <c r="IV179" s="128"/>
      <c r="IW179" s="189">
        <v>0.12</v>
      </c>
      <c r="IX179" s="189"/>
      <c r="IY179" s="48"/>
      <c r="IZ179" s="52">
        <v>225</v>
      </c>
      <c r="JA179" s="128">
        <v>1.86</v>
      </c>
      <c r="JB179" s="128">
        <v>4.87</v>
      </c>
      <c r="JC179" s="128">
        <v>148</v>
      </c>
      <c r="JD179" s="97">
        <f t="shared" si="209"/>
        <v>5068.6859999999997</v>
      </c>
      <c r="JE179" s="210">
        <f t="shared" si="273"/>
        <v>0.83098382549339667</v>
      </c>
      <c r="JF179" s="210">
        <f t="shared" si="210"/>
        <v>0.42961125</v>
      </c>
      <c r="JG179" s="210">
        <f t="shared" si="211"/>
        <v>0.17668550358219418</v>
      </c>
      <c r="JH179" s="203"/>
      <c r="JI179" s="203">
        <f t="shared" si="212"/>
        <v>0.36974789915966388</v>
      </c>
      <c r="JJ179" s="212">
        <f t="shared" si="256"/>
        <v>2.469151880188833</v>
      </c>
      <c r="JK179" s="203">
        <f t="shared" si="213"/>
        <v>0.98046026921406859</v>
      </c>
      <c r="JL179" s="53">
        <v>15269</v>
      </c>
      <c r="JM179" s="213">
        <v>8.3000000000000007</v>
      </c>
      <c r="JN179" s="214">
        <v>221</v>
      </c>
      <c r="JO179" s="213">
        <v>4.4800000000000004</v>
      </c>
      <c r="JP179" s="213">
        <v>2.41</v>
      </c>
      <c r="JQ179" s="213">
        <v>0.86</v>
      </c>
      <c r="JR179" s="214">
        <v>224</v>
      </c>
      <c r="JS179" s="213">
        <v>0.43</v>
      </c>
      <c r="JT179" s="222"/>
    </row>
    <row r="180" spans="1:280" s="25" customFormat="1" ht="15" customHeight="1">
      <c r="A180" s="50">
        <v>43597</v>
      </c>
      <c r="B180" s="57">
        <v>0</v>
      </c>
      <c r="C180" s="52">
        <v>0</v>
      </c>
      <c r="D180" s="58"/>
      <c r="E180" s="59" t="s">
        <v>127</v>
      </c>
      <c r="F180" s="58" t="s">
        <v>127</v>
      </c>
      <c r="G180" s="60" t="s">
        <v>127</v>
      </c>
      <c r="H180" s="60" t="s">
        <v>127</v>
      </c>
      <c r="I180" s="66">
        <v>46.1</v>
      </c>
      <c r="J180" s="67"/>
      <c r="K180" s="58">
        <v>1711</v>
      </c>
      <c r="L180" s="59">
        <v>4.83</v>
      </c>
      <c r="M180" s="58">
        <v>12530</v>
      </c>
      <c r="N180" s="58">
        <v>6756</v>
      </c>
      <c r="O180" s="68">
        <v>4.66</v>
      </c>
      <c r="P180" s="68">
        <v>2.4300000000000002</v>
      </c>
      <c r="Q180" s="75">
        <v>69</v>
      </c>
      <c r="R180" s="76">
        <v>49.8</v>
      </c>
      <c r="S180" s="67">
        <v>7290</v>
      </c>
      <c r="T180" s="58">
        <v>5977</v>
      </c>
      <c r="U180" s="60">
        <v>2.76</v>
      </c>
      <c r="V180" s="60">
        <v>36.9</v>
      </c>
      <c r="W180" s="60">
        <v>12.6</v>
      </c>
      <c r="X180" s="60">
        <v>10.4</v>
      </c>
      <c r="Y180" s="58">
        <v>2205</v>
      </c>
      <c r="Z180" s="58">
        <v>24563</v>
      </c>
      <c r="AA180" s="60">
        <v>2.52</v>
      </c>
      <c r="AB180" s="60">
        <v>473</v>
      </c>
      <c r="AC180" s="58">
        <f t="shared" si="214"/>
        <v>9495</v>
      </c>
      <c r="AD180" s="60"/>
      <c r="AE180" s="60"/>
      <c r="AF180" s="60"/>
      <c r="AG180" s="60"/>
      <c r="AH180" s="66"/>
      <c r="AI180" s="80"/>
      <c r="AJ180" s="60"/>
      <c r="AK180" s="60"/>
      <c r="AL180" s="59">
        <v>5.84</v>
      </c>
      <c r="AM180" s="58">
        <v>184404</v>
      </c>
      <c r="AN180" s="60">
        <v>996</v>
      </c>
      <c r="AO180" s="60">
        <v>235</v>
      </c>
      <c r="AP180" s="58">
        <v>2221</v>
      </c>
      <c r="AQ180" s="88"/>
      <c r="AR180" s="86">
        <f t="shared" si="215"/>
        <v>13924</v>
      </c>
      <c r="AS180" s="58"/>
      <c r="AT180" s="89">
        <v>13924</v>
      </c>
      <c r="AU180" s="58">
        <f t="shared" si="272"/>
        <v>13204</v>
      </c>
      <c r="AV180" s="58">
        <v>360</v>
      </c>
      <c r="AW180" s="58">
        <v>0</v>
      </c>
      <c r="AX180" s="58">
        <v>360</v>
      </c>
      <c r="AY180" s="98">
        <v>0</v>
      </c>
      <c r="AZ180" s="96">
        <v>4.93</v>
      </c>
      <c r="BA180" s="53">
        <v>4478</v>
      </c>
      <c r="BB180" s="52">
        <v>62</v>
      </c>
      <c r="BC180" s="58">
        <v>10790</v>
      </c>
      <c r="BD180" s="97">
        <f t="shared" si="185"/>
        <v>8143.8960000000006</v>
      </c>
      <c r="BE180" s="102">
        <f t="shared" si="186"/>
        <v>0.75476329935125119</v>
      </c>
      <c r="BF180" s="58">
        <v>5485</v>
      </c>
      <c r="BG180" s="97">
        <f t="shared" si="187"/>
        <v>5852.4949999999999</v>
      </c>
      <c r="BH180" s="102">
        <f t="shared" si="188"/>
        <v>0.54239990732159404</v>
      </c>
      <c r="BI180" s="58">
        <v>254</v>
      </c>
      <c r="BJ180" s="97">
        <f t="shared" si="189"/>
        <v>499.61799999999999</v>
      </c>
      <c r="BK180" s="102">
        <f t="shared" si="190"/>
        <v>4.6303799814643186E-2</v>
      </c>
      <c r="BL180" s="103">
        <v>395</v>
      </c>
      <c r="BM180" s="97">
        <f t="shared" si="191"/>
        <v>570.77499999999998</v>
      </c>
      <c r="BN180" s="102">
        <f t="shared" si="192"/>
        <v>5.2898517145505093E-2</v>
      </c>
      <c r="BO180" s="58">
        <v>584</v>
      </c>
      <c r="BP180" s="97">
        <f t="shared" si="193"/>
        <v>1201.8719999999998</v>
      </c>
      <c r="BQ180" s="102">
        <f t="shared" si="194"/>
        <v>0.11138758109360518</v>
      </c>
      <c r="BR180" s="58">
        <v>11.5</v>
      </c>
      <c r="BS180" s="105">
        <f t="shared" si="195"/>
        <v>19.135999999999999</v>
      </c>
      <c r="BT180" s="102">
        <f t="shared" si="196"/>
        <v>1.0658016682113067E-3</v>
      </c>
      <c r="BU180" s="60">
        <v>13.4</v>
      </c>
      <c r="BV180" s="59">
        <v>9.6300000000000008</v>
      </c>
      <c r="BW180" s="66">
        <v>120</v>
      </c>
      <c r="BX180" s="117">
        <f t="shared" si="216"/>
        <v>142471.16</v>
      </c>
      <c r="BY180" s="118">
        <f t="shared" si="217"/>
        <v>0.94980773333333335</v>
      </c>
      <c r="BZ180" s="121">
        <v>59.3</v>
      </c>
      <c r="CA180" s="57"/>
      <c r="CB180" s="60">
        <v>5.55</v>
      </c>
      <c r="CC180" s="129">
        <v>7684</v>
      </c>
      <c r="CD180" s="77">
        <f t="shared" si="218"/>
        <v>7298.9607468703589</v>
      </c>
      <c r="CE180" s="77">
        <f t="shared" si="197"/>
        <v>23565</v>
      </c>
      <c r="CF180" s="77">
        <f t="shared" si="219"/>
        <v>13204</v>
      </c>
      <c r="CG180" s="77">
        <f t="shared" si="220"/>
        <v>550.16666666666663</v>
      </c>
      <c r="CH180" s="77">
        <f t="shared" si="198"/>
        <v>10361</v>
      </c>
      <c r="CI180" s="130">
        <f t="shared" si="221"/>
        <v>431.70833333333331</v>
      </c>
      <c r="CJ180" s="67">
        <v>4084</v>
      </c>
      <c r="CK180" s="136"/>
      <c r="CL180" s="60">
        <v>7.06</v>
      </c>
      <c r="CM180" s="58">
        <v>3404</v>
      </c>
      <c r="CN180" s="137"/>
      <c r="CO180" s="138">
        <v>3264</v>
      </c>
      <c r="CP180" s="58">
        <v>4254</v>
      </c>
      <c r="CQ180" s="60">
        <v>7.32</v>
      </c>
      <c r="CR180" s="60">
        <v>5.09</v>
      </c>
      <c r="CS180" s="58">
        <v>4844</v>
      </c>
      <c r="CT180" s="141">
        <f t="shared" si="266"/>
        <v>0.30451964568690665</v>
      </c>
      <c r="CU180" s="142">
        <f t="shared" si="222"/>
        <v>1.2306562193927522</v>
      </c>
      <c r="CV180" s="142">
        <f t="shared" si="223"/>
        <v>5.9309501970192091</v>
      </c>
      <c r="CW180" s="118">
        <f t="shared" si="224"/>
        <v>0.98849169950320148</v>
      </c>
      <c r="CX180" s="143">
        <f t="shared" si="267"/>
        <v>29808.955690218547</v>
      </c>
      <c r="CY180" s="144">
        <f t="shared" si="268"/>
        <v>0.53363223641673052</v>
      </c>
      <c r="CZ180" s="145">
        <f t="shared" si="269"/>
        <v>24691.373538722684</v>
      </c>
      <c r="DA180" s="146">
        <f t="shared" si="270"/>
        <v>0.68452270620945321</v>
      </c>
      <c r="DB180" s="67">
        <v>4085</v>
      </c>
      <c r="DC180" s="75"/>
      <c r="DD180" s="59">
        <v>7.07</v>
      </c>
      <c r="DE180" s="58">
        <v>2755</v>
      </c>
      <c r="DF180" s="58"/>
      <c r="DG180" s="58">
        <v>3186</v>
      </c>
      <c r="DH180" s="58">
        <v>5464</v>
      </c>
      <c r="DI180" s="60">
        <v>8.42</v>
      </c>
      <c r="DJ180" s="60">
        <v>5.74</v>
      </c>
      <c r="DK180" s="58">
        <v>5345</v>
      </c>
      <c r="DL180" s="141">
        <f t="shared" si="225"/>
        <v>0.28795264865281439</v>
      </c>
      <c r="DM180" s="142">
        <f t="shared" si="226"/>
        <v>1.2303549571603427</v>
      </c>
      <c r="DN180" s="142">
        <f t="shared" si="227"/>
        <v>5.9324024375179896</v>
      </c>
      <c r="DO180" s="118">
        <f t="shared" si="199"/>
        <v>0.98873373958633159</v>
      </c>
      <c r="DP180" s="143">
        <f t="shared" si="228"/>
        <v>29816.254650965417</v>
      </c>
      <c r="DQ180" s="144">
        <f t="shared" si="229"/>
        <v>0.62254900450296491</v>
      </c>
      <c r="DR180" s="145">
        <f t="shared" si="230"/>
        <v>24697.419418629324</v>
      </c>
      <c r="DS180" s="146">
        <f t="shared" si="231"/>
        <v>0.74467099165894346</v>
      </c>
      <c r="DT180" s="58">
        <v>3823</v>
      </c>
      <c r="DU180" s="75"/>
      <c r="DV180" s="59">
        <v>7</v>
      </c>
      <c r="DW180" s="58">
        <v>3146</v>
      </c>
      <c r="DX180" s="58"/>
      <c r="DY180" s="58">
        <v>2961</v>
      </c>
      <c r="DZ180" s="58">
        <v>5450</v>
      </c>
      <c r="EA180" s="75">
        <v>8.1</v>
      </c>
      <c r="EB180" s="60">
        <v>6.13</v>
      </c>
      <c r="EC180" s="58">
        <v>6110</v>
      </c>
      <c r="ED180" s="141">
        <f t="shared" si="260"/>
        <v>0.38483900754018086</v>
      </c>
      <c r="EE180" s="142">
        <f t="shared" si="232"/>
        <v>1.314674339523934</v>
      </c>
      <c r="EF180" s="142">
        <f t="shared" si="271"/>
        <v>5.551915426837521</v>
      </c>
      <c r="EG180" s="118">
        <f t="shared" si="200"/>
        <v>0.92531923780625347</v>
      </c>
      <c r="EH180" s="143">
        <f t="shared" si="261"/>
        <v>27903.926935285381</v>
      </c>
      <c r="EI180" s="144">
        <f t="shared" si="262"/>
        <v>0.5689797343616434</v>
      </c>
      <c r="EJ180" s="145">
        <f t="shared" si="263"/>
        <v>23113.398883089325</v>
      </c>
      <c r="EK180" s="146">
        <f t="shared" si="264"/>
        <v>0.70843373493975903</v>
      </c>
      <c r="EL180" s="67">
        <v>3853</v>
      </c>
      <c r="EM180" s="136"/>
      <c r="EN180" s="60">
        <v>7.06</v>
      </c>
      <c r="EO180" s="58">
        <v>3198</v>
      </c>
      <c r="EP180" s="137"/>
      <c r="EQ180" s="138">
        <v>2915</v>
      </c>
      <c r="ER180" s="58">
        <v>5686</v>
      </c>
      <c r="ES180" s="60">
        <v>7.54</v>
      </c>
      <c r="ET180" s="60">
        <v>5.04</v>
      </c>
      <c r="EU180" s="58">
        <v>5935</v>
      </c>
      <c r="EV180" s="141">
        <f t="shared" si="233"/>
        <v>0.37560909687963329</v>
      </c>
      <c r="EW180" s="142">
        <f t="shared" si="234"/>
        <v>1.3044381001816767</v>
      </c>
      <c r="EX180" s="142">
        <f t="shared" si="235"/>
        <v>5.5954826418009329</v>
      </c>
      <c r="EY180" s="118">
        <f t="shared" si="201"/>
        <v>0.93258044030015552</v>
      </c>
      <c r="EZ180" s="143">
        <f t="shared" si="236"/>
        <v>28122.895757691491</v>
      </c>
      <c r="FA180" s="144">
        <f t="shared" si="237"/>
        <v>0.56185543245026559</v>
      </c>
      <c r="FB180" s="145">
        <f t="shared" si="238"/>
        <v>23294.775280288562</v>
      </c>
      <c r="FC180" s="146">
        <f t="shared" si="239"/>
        <v>0.70361445783132526</v>
      </c>
      <c r="FD180" s="67">
        <v>3861</v>
      </c>
      <c r="FE180" s="136"/>
      <c r="FF180" s="60">
        <v>7.1</v>
      </c>
      <c r="FG180" s="58">
        <v>2222</v>
      </c>
      <c r="FH180" s="137"/>
      <c r="FI180" s="138">
        <v>3157</v>
      </c>
      <c r="FJ180" s="58">
        <v>5506</v>
      </c>
      <c r="FK180" s="60">
        <v>9.14</v>
      </c>
      <c r="FL180" s="60">
        <v>5.98</v>
      </c>
      <c r="FM180" s="58">
        <v>6106</v>
      </c>
      <c r="FN180" s="141">
        <f t="shared" si="240"/>
        <v>0.31149651539662859</v>
      </c>
      <c r="FO180" s="142">
        <f t="shared" si="241"/>
        <v>1.3017353017353017</v>
      </c>
      <c r="FP180" s="142">
        <f t="shared" si="242"/>
        <v>5.6071005657911765</v>
      </c>
      <c r="FQ180" s="118">
        <f t="shared" si="202"/>
        <v>0.93451676096519609</v>
      </c>
      <c r="FR180" s="143">
        <f t="shared" si="243"/>
        <v>28181.287443666453</v>
      </c>
      <c r="FS180" s="144">
        <f t="shared" si="244"/>
        <v>0.6955730990945872</v>
      </c>
      <c r="FT180" s="145">
        <f t="shared" si="245"/>
        <v>23343.142319541694</v>
      </c>
      <c r="FU180" s="146">
        <f t="shared" si="246"/>
        <v>0.79406858202038921</v>
      </c>
      <c r="FV180" s="67">
        <v>3859</v>
      </c>
      <c r="FW180" s="160"/>
      <c r="FX180" s="60">
        <v>7.08</v>
      </c>
      <c r="FY180" s="58">
        <v>2299</v>
      </c>
      <c r="FZ180" s="137"/>
      <c r="GA180" s="138">
        <v>3153</v>
      </c>
      <c r="GB180" s="58">
        <v>6096</v>
      </c>
      <c r="GC180" s="60">
        <v>8.91</v>
      </c>
      <c r="GD180" s="60">
        <v>5.74</v>
      </c>
      <c r="GE180" s="58">
        <v>5719</v>
      </c>
      <c r="GF180" s="141">
        <f t="shared" si="247"/>
        <v>0.29640035750620164</v>
      </c>
      <c r="GG180" s="142">
        <f t="shared" si="248"/>
        <v>1.3024099507644467</v>
      </c>
      <c r="GH180" s="142">
        <f t="shared" si="249"/>
        <v>5.6041960847936165</v>
      </c>
      <c r="GI180" s="118">
        <f t="shared" si="203"/>
        <v>0.93403268079893609</v>
      </c>
      <c r="GJ180" s="143">
        <f t="shared" si="250"/>
        <v>28166.689522172717</v>
      </c>
      <c r="GK180" s="144">
        <f t="shared" si="251"/>
        <v>0.68502365203350868</v>
      </c>
      <c r="GL180" s="145">
        <f t="shared" si="252"/>
        <v>23331.05055972841</v>
      </c>
      <c r="GM180" s="146">
        <f t="shared" si="253"/>
        <v>0.78693234476367002</v>
      </c>
      <c r="GN180" s="167">
        <v>2850</v>
      </c>
      <c r="GO180" s="97">
        <f t="shared" si="204"/>
        <v>2841.3386802461278</v>
      </c>
      <c r="GP180" s="58"/>
      <c r="GQ180" s="58"/>
      <c r="GR180" s="102">
        <f t="shared" si="205"/>
        <v>1</v>
      </c>
      <c r="GS180" s="58"/>
      <c r="GT180" s="102">
        <f t="shared" si="206"/>
        <v>1</v>
      </c>
      <c r="GU180" s="58"/>
      <c r="GV180" s="102"/>
      <c r="GW180" s="170"/>
      <c r="GX180" s="102"/>
      <c r="GY180" s="170"/>
      <c r="GZ180" s="102"/>
      <c r="HA180" s="102"/>
      <c r="HB180" s="102"/>
      <c r="HC180" s="102"/>
      <c r="HD180" s="102"/>
      <c r="HE180" s="177"/>
      <c r="HF180" s="178"/>
      <c r="HG180" s="102"/>
      <c r="HH180" s="177"/>
      <c r="HI180" s="67">
        <v>2842</v>
      </c>
      <c r="HJ180" s="58">
        <v>5282</v>
      </c>
      <c r="HK180" s="58">
        <v>2912</v>
      </c>
      <c r="HL180" s="77">
        <f t="shared" si="257"/>
        <v>720</v>
      </c>
      <c r="HM180" s="77">
        <f t="shared" si="254"/>
        <v>7768.8</v>
      </c>
      <c r="HN180" s="60"/>
      <c r="HO180" s="60"/>
      <c r="HP180" s="58">
        <v>1666</v>
      </c>
      <c r="HQ180" s="136"/>
      <c r="HR180" s="136"/>
      <c r="HS180" s="136"/>
      <c r="HT180" s="58">
        <v>5432</v>
      </c>
      <c r="HU180" s="58">
        <v>5782</v>
      </c>
      <c r="HV180" s="136"/>
      <c r="HW180" s="136"/>
      <c r="HX180" s="136"/>
      <c r="HY180" s="136"/>
      <c r="HZ180" s="193"/>
      <c r="IA180" s="60">
        <v>98</v>
      </c>
      <c r="IB180" s="194">
        <v>342</v>
      </c>
      <c r="IC180" s="195"/>
      <c r="ID180" s="195"/>
      <c r="IE180" s="196"/>
      <c r="IF180" s="196"/>
      <c r="IG180" s="196"/>
      <c r="IH180" s="97">
        <f t="shared" si="255"/>
        <v>38830.92</v>
      </c>
      <c r="II180" s="97">
        <f t="shared" si="258"/>
        <v>2788.7762137316859</v>
      </c>
      <c r="IJ180" s="202">
        <f t="shared" si="259"/>
        <v>1.4363688595231254</v>
      </c>
      <c r="IK180" s="202">
        <f t="shared" si="265"/>
        <v>1.9415459999999998</v>
      </c>
      <c r="IL180" s="202">
        <f t="shared" si="207"/>
        <v>0.45178996098746022</v>
      </c>
      <c r="IM180" s="205"/>
      <c r="IN180" s="204">
        <f t="shared" si="208"/>
        <v>0.88</v>
      </c>
      <c r="IO180" s="136"/>
      <c r="IP180" s="136"/>
      <c r="IQ180" s="58">
        <v>1064</v>
      </c>
      <c r="IR180" s="58"/>
      <c r="IS180" s="60"/>
      <c r="IT180" s="60"/>
      <c r="IU180" s="60"/>
      <c r="IV180" s="60"/>
      <c r="IW180" s="193"/>
      <c r="IX180" s="193">
        <v>0.3</v>
      </c>
      <c r="IY180" s="59"/>
      <c r="IZ180" s="60">
        <v>260</v>
      </c>
      <c r="JA180" s="60"/>
      <c r="JB180" s="60"/>
      <c r="JC180" s="60"/>
      <c r="JD180" s="97">
        <f t="shared" si="209"/>
        <v>4762.0079999999998</v>
      </c>
      <c r="JE180" s="211">
        <f t="shared" si="273"/>
        <v>0.84822780975461987</v>
      </c>
      <c r="JF180" s="210">
        <f t="shared" si="210"/>
        <v>0.40319357142857143</v>
      </c>
      <c r="JG180" s="211">
        <f t="shared" si="211"/>
        <v>8.1270086758854138E-2</v>
      </c>
      <c r="JH180" s="205"/>
      <c r="JI180" s="205">
        <f t="shared" si="212"/>
        <v>0.23976608187134507</v>
      </c>
      <c r="JJ180" s="215">
        <f t="shared" si="256"/>
        <v>2.469151880188833</v>
      </c>
      <c r="JK180" s="205">
        <f t="shared" si="213"/>
        <v>0.97590361445783136</v>
      </c>
      <c r="JL180" s="58">
        <v>15585</v>
      </c>
      <c r="JM180" s="216">
        <v>8.1199999999999992</v>
      </c>
      <c r="JN180" s="217">
        <v>10</v>
      </c>
      <c r="JO180" s="216">
        <v>4.38</v>
      </c>
      <c r="JP180" s="216">
        <v>3.65</v>
      </c>
      <c r="JQ180" s="216">
        <v>0.75</v>
      </c>
      <c r="JR180" s="217">
        <v>280</v>
      </c>
      <c r="JS180" s="216">
        <v>0.43</v>
      </c>
      <c r="JT180" s="223"/>
    </row>
    <row r="181" spans="1:280" s="25" customFormat="1" ht="15" customHeight="1">
      <c r="A181" s="50">
        <v>43598</v>
      </c>
      <c r="B181" s="51">
        <v>0</v>
      </c>
      <c r="C181" s="52">
        <v>0</v>
      </c>
      <c r="D181" s="53"/>
      <c r="E181" s="48" t="s">
        <v>127</v>
      </c>
      <c r="F181" s="53" t="s">
        <v>127</v>
      </c>
      <c r="G181" s="52" t="s">
        <v>127</v>
      </c>
      <c r="H181" s="52" t="s">
        <v>127</v>
      </c>
      <c r="I181" s="61">
        <v>47.3</v>
      </c>
      <c r="J181" s="64"/>
      <c r="K181" s="53">
        <v>1139</v>
      </c>
      <c r="L181" s="48">
        <v>4.97</v>
      </c>
      <c r="M181" s="53">
        <v>13035</v>
      </c>
      <c r="N181" s="53">
        <v>7163</v>
      </c>
      <c r="O181" s="65">
        <v>3.74</v>
      </c>
      <c r="P181" s="65">
        <v>23.12</v>
      </c>
      <c r="Q181" s="74">
        <v>60.8</v>
      </c>
      <c r="R181" s="70">
        <v>54.4</v>
      </c>
      <c r="S181" s="64">
        <v>6215</v>
      </c>
      <c r="T181" s="53">
        <v>7045</v>
      </c>
      <c r="U181" s="52">
        <v>3.18</v>
      </c>
      <c r="V181" s="52">
        <v>24.8</v>
      </c>
      <c r="W181" s="52">
        <v>7.89</v>
      </c>
      <c r="X181" s="52">
        <v>7.82</v>
      </c>
      <c r="Y181" s="53">
        <v>7436</v>
      </c>
      <c r="Z181" s="53"/>
      <c r="AA181" s="52"/>
      <c r="AB181" s="52">
        <v>491</v>
      </c>
      <c r="AC181" s="77">
        <f t="shared" si="214"/>
        <v>13651</v>
      </c>
      <c r="AD181" s="52"/>
      <c r="AE181" s="52"/>
      <c r="AF181" s="52"/>
      <c r="AG181" s="52"/>
      <c r="AH181" s="61"/>
      <c r="AI181" s="79"/>
      <c r="AJ181" s="52"/>
      <c r="AK181" s="52"/>
      <c r="AL181" s="48">
        <v>7.36</v>
      </c>
      <c r="AM181" s="53">
        <v>125648</v>
      </c>
      <c r="AN181" s="52">
        <v>107</v>
      </c>
      <c r="AO181" s="52">
        <v>22.9</v>
      </c>
      <c r="AP181" s="53">
        <v>3749</v>
      </c>
      <c r="AQ181" s="83"/>
      <c r="AR181" s="86">
        <f t="shared" si="215"/>
        <v>14578</v>
      </c>
      <c r="AS181" s="53"/>
      <c r="AT181" s="87">
        <v>14578</v>
      </c>
      <c r="AU181" s="53">
        <f t="shared" si="272"/>
        <v>14578</v>
      </c>
      <c r="AV181" s="53">
        <v>0</v>
      </c>
      <c r="AW181" s="53">
        <v>0</v>
      </c>
      <c r="AX181" s="53">
        <v>0</v>
      </c>
      <c r="AY181" s="95">
        <v>0</v>
      </c>
      <c r="AZ181" s="96">
        <v>4.93</v>
      </c>
      <c r="BA181" s="53">
        <v>4478</v>
      </c>
      <c r="BB181" s="52">
        <v>62</v>
      </c>
      <c r="BC181" s="53">
        <v>9608</v>
      </c>
      <c r="BD181" s="97">
        <f t="shared" si="185"/>
        <v>6796.73</v>
      </c>
      <c r="BE181" s="102">
        <f t="shared" si="186"/>
        <v>0.70740320566194836</v>
      </c>
      <c r="BF181" s="53">
        <v>3976</v>
      </c>
      <c r="BG181" s="97">
        <f t="shared" si="187"/>
        <v>4242.3919999999998</v>
      </c>
      <c r="BH181" s="102">
        <f t="shared" si="188"/>
        <v>0.44154787676935886</v>
      </c>
      <c r="BI181" s="53">
        <v>156</v>
      </c>
      <c r="BJ181" s="97">
        <f t="shared" si="189"/>
        <v>306.85200000000003</v>
      </c>
      <c r="BK181" s="102">
        <f t="shared" si="190"/>
        <v>3.1937135720233142E-2</v>
      </c>
      <c r="BL181" s="103">
        <v>764</v>
      </c>
      <c r="BM181" s="97">
        <f t="shared" si="191"/>
        <v>1103.98</v>
      </c>
      <c r="BN181" s="102">
        <f t="shared" si="192"/>
        <v>0.11490216486261449</v>
      </c>
      <c r="BO181" s="53">
        <v>533</v>
      </c>
      <c r="BP181" s="97">
        <f t="shared" si="193"/>
        <v>1096.914</v>
      </c>
      <c r="BQ181" s="102">
        <f t="shared" si="194"/>
        <v>0.11416673605328892</v>
      </c>
      <c r="BR181" s="53">
        <v>28</v>
      </c>
      <c r="BS181" s="105">
        <f t="shared" si="195"/>
        <v>46.591999999999999</v>
      </c>
      <c r="BT181" s="102">
        <f t="shared" si="196"/>
        <v>2.9142381348875937E-3</v>
      </c>
      <c r="BU181" s="52">
        <v>7.67</v>
      </c>
      <c r="BV181" s="48">
        <v>6.87</v>
      </c>
      <c r="BW181" s="61">
        <v>86.6</v>
      </c>
      <c r="BX181" s="117">
        <f t="shared" si="216"/>
        <v>140065.424</v>
      </c>
      <c r="BY181" s="118">
        <f t="shared" si="217"/>
        <v>0.93376949333333337</v>
      </c>
      <c r="BZ181" s="120">
        <v>42.8</v>
      </c>
      <c r="CA181" s="51"/>
      <c r="CB181" s="52">
        <v>6.05</v>
      </c>
      <c r="CC181" s="129">
        <v>6752</v>
      </c>
      <c r="CD181" s="77">
        <f t="shared" si="218"/>
        <v>6969.3093075330598</v>
      </c>
      <c r="CE181" s="77">
        <f t="shared" si="197"/>
        <v>23669</v>
      </c>
      <c r="CF181" s="77">
        <f t="shared" si="219"/>
        <v>14578</v>
      </c>
      <c r="CG181" s="77">
        <f t="shared" si="220"/>
        <v>607.41666666666663</v>
      </c>
      <c r="CH181" s="77">
        <f t="shared" si="198"/>
        <v>9091</v>
      </c>
      <c r="CI181" s="130">
        <f t="shared" si="221"/>
        <v>378.79166666666669</v>
      </c>
      <c r="CJ181" s="64">
        <v>4047</v>
      </c>
      <c r="CK181" s="56"/>
      <c r="CL181" s="52">
        <v>7.2</v>
      </c>
      <c r="CM181" s="53">
        <v>3098</v>
      </c>
      <c r="CN181" s="134"/>
      <c r="CO181" s="135">
        <v>3188</v>
      </c>
      <c r="CP181" s="53">
        <v>5146</v>
      </c>
      <c r="CQ181" s="52">
        <v>8.3800000000000008</v>
      </c>
      <c r="CR181" s="52">
        <v>5.35</v>
      </c>
      <c r="CS181" s="53">
        <v>4329</v>
      </c>
      <c r="CT181" s="141">
        <f t="shared" si="266"/>
        <v>0.27630994074420223</v>
      </c>
      <c r="CU181" s="142">
        <f t="shared" si="222"/>
        <v>1.2419075858660735</v>
      </c>
      <c r="CV181" s="142">
        <f t="shared" si="223"/>
        <v>5.6117777094282326</v>
      </c>
      <c r="CW181" s="118">
        <f t="shared" si="224"/>
        <v>0.9352962849047054</v>
      </c>
      <c r="CX181" s="143">
        <f t="shared" si="267"/>
        <v>28204.794767586296</v>
      </c>
      <c r="CY181" s="144">
        <f t="shared" si="268"/>
        <v>0.55547962311682719</v>
      </c>
      <c r="CZ181" s="145">
        <f t="shared" si="269"/>
        <v>23948.826352106131</v>
      </c>
      <c r="DA181" s="146">
        <f t="shared" si="270"/>
        <v>0.67756036636136552</v>
      </c>
      <c r="DB181" s="64">
        <v>4045</v>
      </c>
      <c r="DC181" s="152"/>
      <c r="DD181" s="48">
        <v>7.07</v>
      </c>
      <c r="DE181" s="53">
        <v>2639</v>
      </c>
      <c r="DF181" s="153"/>
      <c r="DG181" s="53">
        <v>3212</v>
      </c>
      <c r="DH181" s="53">
        <v>5596</v>
      </c>
      <c r="DI181" s="52">
        <v>8.5399999999999991</v>
      </c>
      <c r="DJ181" s="52">
        <v>4.8099999999999996</v>
      </c>
      <c r="DK181" s="53">
        <v>4911</v>
      </c>
      <c r="DL181" s="141">
        <f t="shared" si="225"/>
        <v>0.28037061205760611</v>
      </c>
      <c r="DM181" s="142">
        <f t="shared" si="226"/>
        <v>1.2425216316440049</v>
      </c>
      <c r="DN181" s="142">
        <f t="shared" si="227"/>
        <v>5.6090044068784772</v>
      </c>
      <c r="DO181" s="118">
        <f t="shared" si="199"/>
        <v>0.93483406781307954</v>
      </c>
      <c r="DP181" s="143">
        <f t="shared" si="228"/>
        <v>28190.856148971227</v>
      </c>
      <c r="DQ181" s="144">
        <f t="shared" si="229"/>
        <v>0.62133980807143541</v>
      </c>
      <c r="DR181" s="145">
        <f t="shared" si="230"/>
        <v>23936.991004267184</v>
      </c>
      <c r="DS181" s="146">
        <f t="shared" si="231"/>
        <v>0.72533305578684426</v>
      </c>
      <c r="DT181" s="53">
        <v>3905</v>
      </c>
      <c r="DU181" s="74"/>
      <c r="DV181" s="157">
        <v>7.08</v>
      </c>
      <c r="DW181" s="153">
        <v>2936</v>
      </c>
      <c r="DX181" s="53"/>
      <c r="DY181" s="153">
        <v>3091</v>
      </c>
      <c r="DZ181" s="153">
        <v>5470</v>
      </c>
      <c r="EA181" s="152">
        <v>8.4</v>
      </c>
      <c r="EB181" s="128">
        <v>4.5</v>
      </c>
      <c r="EC181" s="53">
        <v>5641</v>
      </c>
      <c r="ED181" s="141">
        <f t="shared" si="260"/>
        <v>0.35815707363299587</v>
      </c>
      <c r="EE181" s="142">
        <f t="shared" si="232"/>
        <v>1.2870678617157489</v>
      </c>
      <c r="EF181" s="142">
        <f t="shared" si="271"/>
        <v>5.4148732283956624</v>
      </c>
      <c r="EG181" s="118">
        <f t="shared" si="200"/>
        <v>0.90247887139927707</v>
      </c>
      <c r="EH181" s="143">
        <f t="shared" si="261"/>
        <v>27215.1528459166</v>
      </c>
      <c r="EI181" s="144">
        <f t="shared" si="262"/>
        <v>0.57872439427727707</v>
      </c>
      <c r="EJ181" s="145">
        <f t="shared" si="263"/>
        <v>23108.516655541007</v>
      </c>
      <c r="EK181" s="146">
        <f t="shared" si="264"/>
        <v>0.69442131557035802</v>
      </c>
      <c r="EL181" s="64">
        <v>3906</v>
      </c>
      <c r="EM181" s="56"/>
      <c r="EN181" s="52">
        <v>7.12</v>
      </c>
      <c r="EO181" s="53">
        <v>2893</v>
      </c>
      <c r="EP181" s="134"/>
      <c r="EQ181" s="135">
        <v>3024</v>
      </c>
      <c r="ER181" s="53">
        <v>5692</v>
      </c>
      <c r="ES181" s="52">
        <v>8.36</v>
      </c>
      <c r="ET181" s="52">
        <v>5.51</v>
      </c>
      <c r="EU181" s="53">
        <v>5484</v>
      </c>
      <c r="EV181" s="141">
        <f t="shared" si="233"/>
        <v>0.34442770400473888</v>
      </c>
      <c r="EW181" s="142">
        <f t="shared" si="234"/>
        <v>1.2867383512544803</v>
      </c>
      <c r="EX181" s="142">
        <f t="shared" si="235"/>
        <v>5.4162598796705401</v>
      </c>
      <c r="EY181" s="118">
        <f t="shared" si="201"/>
        <v>0.90270997994509006</v>
      </c>
      <c r="EZ181" s="143">
        <f t="shared" si="236"/>
        <v>27222.122155224133</v>
      </c>
      <c r="FA181" s="144">
        <f t="shared" si="237"/>
        <v>0.58489430267171749</v>
      </c>
      <c r="FB181" s="145">
        <f t="shared" si="238"/>
        <v>23114.434329460477</v>
      </c>
      <c r="FC181" s="146">
        <f t="shared" si="239"/>
        <v>0.69889675270607832</v>
      </c>
      <c r="FD181" s="64">
        <v>3886</v>
      </c>
      <c r="FE181" s="56"/>
      <c r="FF181" s="52">
        <v>7.15</v>
      </c>
      <c r="FG181" s="53">
        <v>2153</v>
      </c>
      <c r="FH181" s="134"/>
      <c r="FI181" s="135">
        <v>3211</v>
      </c>
      <c r="FJ181" s="53">
        <v>5400</v>
      </c>
      <c r="FK181" s="52">
        <v>9.66</v>
      </c>
      <c r="FL181" s="52">
        <v>5.74</v>
      </c>
      <c r="FM181" s="53">
        <v>6139</v>
      </c>
      <c r="FN181" s="141">
        <f t="shared" si="240"/>
        <v>0.32800500241791114</v>
      </c>
      <c r="FO181" s="142">
        <f t="shared" si="241"/>
        <v>1.2933607822954194</v>
      </c>
      <c r="FP181" s="142">
        <f t="shared" si="242"/>
        <v>5.3885268541729943</v>
      </c>
      <c r="FQ181" s="118">
        <f t="shared" si="202"/>
        <v>0.89808780902883234</v>
      </c>
      <c r="FR181" s="143">
        <f t="shared" si="243"/>
        <v>27082.73596907347</v>
      </c>
      <c r="FS181" s="144">
        <f t="shared" si="244"/>
        <v>0.69107412155278536</v>
      </c>
      <c r="FT181" s="145">
        <f t="shared" si="245"/>
        <v>22996.080851071023</v>
      </c>
      <c r="FU181" s="146">
        <f t="shared" si="246"/>
        <v>0.77591590341382188</v>
      </c>
      <c r="FV181" s="64">
        <v>3880</v>
      </c>
      <c r="FW181" s="73"/>
      <c r="FX181" s="52">
        <v>7.14</v>
      </c>
      <c r="FY181" s="53">
        <v>2224</v>
      </c>
      <c r="FZ181" s="134"/>
      <c r="GA181" s="135">
        <v>3120</v>
      </c>
      <c r="GB181" s="53">
        <v>5370</v>
      </c>
      <c r="GC181" s="52">
        <v>8.91</v>
      </c>
      <c r="GD181" s="52">
        <v>4.8099999999999996</v>
      </c>
      <c r="GE181" s="53">
        <v>5575</v>
      </c>
      <c r="GF181" s="141">
        <f t="shared" si="247"/>
        <v>0.30279494485683378</v>
      </c>
      <c r="GG181" s="142">
        <f t="shared" si="248"/>
        <v>1.2953608247422681</v>
      </c>
      <c r="GH181" s="142">
        <f t="shared" si="249"/>
        <v>5.3802069465237308</v>
      </c>
      <c r="GI181" s="118">
        <f t="shared" si="203"/>
        <v>0.89670115775395509</v>
      </c>
      <c r="GJ181" s="143">
        <f t="shared" si="250"/>
        <v>27040.920113228272</v>
      </c>
      <c r="GK181" s="144">
        <f t="shared" si="251"/>
        <v>0.68088659838987198</v>
      </c>
      <c r="GL181" s="145">
        <f t="shared" si="252"/>
        <v>22960.574807554185</v>
      </c>
      <c r="GM181" s="146">
        <f t="shared" si="253"/>
        <v>0.76852622814321403</v>
      </c>
      <c r="GN181" s="166">
        <v>2738</v>
      </c>
      <c r="GO181" s="97">
        <f t="shared" si="204"/>
        <v>2660.5761544636443</v>
      </c>
      <c r="GP181" s="53"/>
      <c r="GQ181" s="53"/>
      <c r="GR181" s="102">
        <f t="shared" si="205"/>
        <v>1</v>
      </c>
      <c r="GS181" s="53"/>
      <c r="GT181" s="102">
        <f t="shared" si="206"/>
        <v>1</v>
      </c>
      <c r="GU181" s="53"/>
      <c r="GV181" s="102"/>
      <c r="GW181" s="170"/>
      <c r="GX181" s="102"/>
      <c r="GY181" s="170"/>
      <c r="GZ181" s="102"/>
      <c r="HA181" s="102"/>
      <c r="HB181" s="102"/>
      <c r="HC181" s="102"/>
      <c r="HD181" s="102"/>
      <c r="HE181" s="177"/>
      <c r="HF181" s="178"/>
      <c r="HG181" s="102"/>
      <c r="HH181" s="177"/>
      <c r="HI181" s="64">
        <v>2514</v>
      </c>
      <c r="HJ181" s="53">
        <v>4276</v>
      </c>
      <c r="HK181" s="53">
        <v>2868</v>
      </c>
      <c r="HL181" s="77">
        <f t="shared" si="257"/>
        <v>0</v>
      </c>
      <c r="HM181" s="77">
        <f t="shared" si="254"/>
        <v>0</v>
      </c>
      <c r="HN181" s="52"/>
      <c r="HO181" s="183"/>
      <c r="HP181" s="53">
        <v>1281</v>
      </c>
      <c r="HQ181" s="186"/>
      <c r="HR181" s="186"/>
      <c r="HS181" s="186"/>
      <c r="HT181" s="53">
        <v>4232</v>
      </c>
      <c r="HU181" s="153">
        <v>5800</v>
      </c>
      <c r="HV181" s="186"/>
      <c r="HW181" s="186"/>
      <c r="HX181" s="186"/>
      <c r="HY181" s="186"/>
      <c r="HZ181" s="189">
        <v>95</v>
      </c>
      <c r="IA181" s="128"/>
      <c r="IB181" s="190">
        <v>350</v>
      </c>
      <c r="IC181" s="191"/>
      <c r="ID181" s="191">
        <v>705</v>
      </c>
      <c r="IE181" s="192">
        <v>1.71</v>
      </c>
      <c r="IF181" s="192">
        <v>6.14</v>
      </c>
      <c r="IG181" s="192">
        <v>0.94</v>
      </c>
      <c r="IH181" s="97">
        <f t="shared" si="255"/>
        <v>39914.563999999998</v>
      </c>
      <c r="II181" s="97">
        <f t="shared" si="258"/>
        <v>2738</v>
      </c>
      <c r="IJ181" s="202">
        <f t="shared" si="259"/>
        <v>1.3719303059404582</v>
      </c>
      <c r="IK181" s="202">
        <f t="shared" si="265"/>
        <v>1.9957282000000001</v>
      </c>
      <c r="IL181" s="202">
        <f t="shared" si="207"/>
        <v>0.5642722117202269</v>
      </c>
      <c r="IM181" s="203"/>
      <c r="IN181" s="204">
        <f t="shared" si="208"/>
        <v>0.87216946676406137</v>
      </c>
      <c r="IO181" s="186"/>
      <c r="IP181" s="186"/>
      <c r="IQ181" s="153">
        <v>1030</v>
      </c>
      <c r="IR181" s="153"/>
      <c r="IS181" s="128"/>
      <c r="IT181" s="128"/>
      <c r="IU181" s="128"/>
      <c r="IV181" s="128"/>
      <c r="IW181" s="189">
        <v>0.27</v>
      </c>
      <c r="IX181" s="189"/>
      <c r="IY181" s="48">
        <v>8.26</v>
      </c>
      <c r="IZ181" s="52">
        <v>253</v>
      </c>
      <c r="JA181" s="128">
        <v>1.4</v>
      </c>
      <c r="JB181" s="128">
        <v>4.5199999999999996</v>
      </c>
      <c r="JC181" s="128">
        <v>158</v>
      </c>
      <c r="JD181" s="97">
        <f t="shared" si="209"/>
        <v>5102.3</v>
      </c>
      <c r="JE181" s="210">
        <f t="shared" si="273"/>
        <v>0.76828097132665663</v>
      </c>
      <c r="JF181" s="210">
        <f t="shared" si="210"/>
        <v>0.45556249999999998</v>
      </c>
      <c r="JG181" s="210">
        <f t="shared" si="211"/>
        <v>9.4174757281553403E-2</v>
      </c>
      <c r="JH181" s="203"/>
      <c r="JI181" s="203">
        <f t="shared" si="212"/>
        <v>0.27714285714285714</v>
      </c>
      <c r="JJ181" s="212">
        <f t="shared" si="256"/>
        <v>2.469151880188833</v>
      </c>
      <c r="JK181" s="203">
        <f t="shared" si="213"/>
        <v>0.97366777685262285</v>
      </c>
      <c r="JL181" s="53">
        <v>15979</v>
      </c>
      <c r="JM181" s="213">
        <v>8.1999999999999993</v>
      </c>
      <c r="JN181" s="214">
        <v>102</v>
      </c>
      <c r="JO181" s="213">
        <v>4.43</v>
      </c>
      <c r="JP181" s="213">
        <v>1.55</v>
      </c>
      <c r="JQ181" s="213">
        <v>0.71</v>
      </c>
      <c r="JR181" s="214">
        <v>280</v>
      </c>
      <c r="JS181" s="213">
        <v>0.4</v>
      </c>
      <c r="JT181" s="222"/>
    </row>
    <row r="182" spans="1:280" s="25" customFormat="1" ht="15" customHeight="1">
      <c r="A182" s="50">
        <v>43599</v>
      </c>
      <c r="B182" s="51">
        <v>0</v>
      </c>
      <c r="C182" s="52">
        <v>0</v>
      </c>
      <c r="D182" s="53">
        <v>34757</v>
      </c>
      <c r="E182" s="48">
        <v>4.88</v>
      </c>
      <c r="F182" s="53">
        <v>199</v>
      </c>
      <c r="G182" s="52">
        <v>29.9</v>
      </c>
      <c r="H182" s="52">
        <v>19.7</v>
      </c>
      <c r="I182" s="61">
        <v>47.9</v>
      </c>
      <c r="J182" s="64"/>
      <c r="K182" s="53" t="s">
        <v>127</v>
      </c>
      <c r="L182" s="48">
        <v>5.53</v>
      </c>
      <c r="M182" s="53">
        <v>11865</v>
      </c>
      <c r="N182" s="53">
        <v>6552</v>
      </c>
      <c r="O182" s="65">
        <v>1.29</v>
      </c>
      <c r="P182" s="65">
        <v>0.86</v>
      </c>
      <c r="Q182" s="74">
        <v>62.6</v>
      </c>
      <c r="R182" s="70">
        <v>50</v>
      </c>
      <c r="S182" s="64"/>
      <c r="T182" s="53">
        <v>5774</v>
      </c>
      <c r="U182" s="52">
        <v>3.14</v>
      </c>
      <c r="V182" s="52">
        <v>37.700000000000003</v>
      </c>
      <c r="W182" s="52">
        <v>13.4</v>
      </c>
      <c r="X182" s="52">
        <v>12.3</v>
      </c>
      <c r="Y182" s="53" t="s">
        <v>127</v>
      </c>
      <c r="Z182" s="53">
        <v>22711</v>
      </c>
      <c r="AA182" s="52">
        <v>3.63</v>
      </c>
      <c r="AB182" s="52" t="s">
        <v>127</v>
      </c>
      <c r="AC182" s="77" t="e">
        <f t="shared" si="214"/>
        <v>#VALUE!</v>
      </c>
      <c r="AD182" s="52"/>
      <c r="AE182" s="52"/>
      <c r="AF182" s="52"/>
      <c r="AG182" s="52"/>
      <c r="AH182" s="61"/>
      <c r="AI182" s="79"/>
      <c r="AJ182" s="52"/>
      <c r="AK182" s="52"/>
      <c r="AL182" s="48">
        <v>9.56</v>
      </c>
      <c r="AM182" s="53">
        <v>69148</v>
      </c>
      <c r="AN182" s="52">
        <v>3.54</v>
      </c>
      <c r="AO182" s="52">
        <v>0.34</v>
      </c>
      <c r="AP182" s="53">
        <v>3551</v>
      </c>
      <c r="AQ182" s="83"/>
      <c r="AR182" s="86">
        <f t="shared" si="215"/>
        <v>14560</v>
      </c>
      <c r="AS182" s="53"/>
      <c r="AT182" s="87">
        <v>14560</v>
      </c>
      <c r="AU182" s="53">
        <f t="shared" si="272"/>
        <v>14560</v>
      </c>
      <c r="AV182" s="53">
        <v>0</v>
      </c>
      <c r="AW182" s="53">
        <v>0</v>
      </c>
      <c r="AX182" s="53">
        <v>0</v>
      </c>
      <c r="AY182" s="95">
        <v>0</v>
      </c>
      <c r="AZ182" s="96">
        <v>4.93</v>
      </c>
      <c r="BA182" s="53">
        <v>4478</v>
      </c>
      <c r="BB182" s="52">
        <v>62</v>
      </c>
      <c r="BC182" s="53">
        <v>9998</v>
      </c>
      <c r="BD182" s="97">
        <f t="shared" si="185"/>
        <v>7126.314800000001</v>
      </c>
      <c r="BE182" s="102">
        <f t="shared" si="186"/>
        <v>0.71277403480696144</v>
      </c>
      <c r="BF182" s="53">
        <v>4015</v>
      </c>
      <c r="BG182" s="97">
        <f t="shared" si="187"/>
        <v>4284.0050000000001</v>
      </c>
      <c r="BH182" s="102">
        <f t="shared" si="188"/>
        <v>0.42848619723944792</v>
      </c>
      <c r="BI182" s="53">
        <v>157</v>
      </c>
      <c r="BJ182" s="97">
        <f t="shared" si="189"/>
        <v>308.81900000000002</v>
      </c>
      <c r="BK182" s="102">
        <f t="shared" si="190"/>
        <v>3.0888077615523105E-2</v>
      </c>
      <c r="BL182" s="103">
        <v>948</v>
      </c>
      <c r="BM182" s="97">
        <f t="shared" si="191"/>
        <v>1369.8600000000001</v>
      </c>
      <c r="BN182" s="102">
        <f t="shared" si="192"/>
        <v>0.13701340268053613</v>
      </c>
      <c r="BO182" s="53">
        <v>541</v>
      </c>
      <c r="BP182" s="97">
        <f t="shared" si="193"/>
        <v>1113.3779999999999</v>
      </c>
      <c r="BQ182" s="102">
        <f t="shared" si="194"/>
        <v>0.11136007201440287</v>
      </c>
      <c r="BR182" s="53">
        <v>30.2</v>
      </c>
      <c r="BS182" s="105">
        <f t="shared" si="195"/>
        <v>50.252799999999993</v>
      </c>
      <c r="BT182" s="102">
        <f t="shared" si="196"/>
        <v>3.0206041208241646E-3</v>
      </c>
      <c r="BU182" s="52">
        <v>7.91</v>
      </c>
      <c r="BV182" s="48">
        <v>6.91</v>
      </c>
      <c r="BW182" s="61">
        <v>91.2</v>
      </c>
      <c r="BX182" s="117">
        <f t="shared" si="216"/>
        <v>145570.88</v>
      </c>
      <c r="BY182" s="118">
        <f t="shared" si="217"/>
        <v>0.97047253333333339</v>
      </c>
      <c r="BZ182" s="120">
        <v>63.7</v>
      </c>
      <c r="CA182" s="51"/>
      <c r="CB182" s="52">
        <v>5.9</v>
      </c>
      <c r="CC182" s="129">
        <v>7404</v>
      </c>
      <c r="CD182" s="77">
        <f t="shared" si="218"/>
        <v>7246.8343656512034</v>
      </c>
      <c r="CE182" s="77">
        <f t="shared" si="197"/>
        <v>23733</v>
      </c>
      <c r="CF182" s="77">
        <f t="shared" si="219"/>
        <v>14560</v>
      </c>
      <c r="CG182" s="77">
        <f t="shared" si="220"/>
        <v>606.66666666666663</v>
      </c>
      <c r="CH182" s="77">
        <f t="shared" si="198"/>
        <v>9173</v>
      </c>
      <c r="CI182" s="130">
        <f t="shared" si="221"/>
        <v>382.20833333333331</v>
      </c>
      <c r="CJ182" s="64">
        <v>4108</v>
      </c>
      <c r="CK182" s="56"/>
      <c r="CL182" s="52">
        <v>7.03</v>
      </c>
      <c r="CM182" s="53">
        <v>3030</v>
      </c>
      <c r="CN182" s="134"/>
      <c r="CO182" s="135">
        <v>3233</v>
      </c>
      <c r="CP182" s="53">
        <v>5264</v>
      </c>
      <c r="CQ182" s="52">
        <v>7.86</v>
      </c>
      <c r="CR182" s="52">
        <v>11</v>
      </c>
      <c r="CS182" s="53">
        <v>4619</v>
      </c>
      <c r="CT182" s="141">
        <f t="shared" si="266"/>
        <v>0.26664348984450037</v>
      </c>
      <c r="CU182" s="142">
        <f t="shared" si="222"/>
        <v>1.2234664070107109</v>
      </c>
      <c r="CV182" s="142">
        <f t="shared" si="223"/>
        <v>5.9231984827089423</v>
      </c>
      <c r="CW182" s="118">
        <f t="shared" si="224"/>
        <v>0.98719974711815706</v>
      </c>
      <c r="CX182" s="143">
        <f t="shared" si="267"/>
        <v>29769.995574095145</v>
      </c>
      <c r="CY182" s="144">
        <f t="shared" si="268"/>
        <v>0.58188640072116193</v>
      </c>
      <c r="CZ182" s="145">
        <f t="shared" si="269"/>
        <v>25197.201156196013</v>
      </c>
      <c r="DA182" s="146">
        <f t="shared" si="270"/>
        <v>0.69693938787757559</v>
      </c>
      <c r="DB182" s="64">
        <v>4108</v>
      </c>
      <c r="DC182" s="152"/>
      <c r="DD182" s="48">
        <v>7</v>
      </c>
      <c r="DE182" s="53">
        <v>2461</v>
      </c>
      <c r="DF182" s="153"/>
      <c r="DG182" s="53">
        <v>3184</v>
      </c>
      <c r="DH182" s="53">
        <v>4482</v>
      </c>
      <c r="DI182" s="52">
        <v>8.33</v>
      </c>
      <c r="DJ182" s="52">
        <v>10.199999999999999</v>
      </c>
      <c r="DK182" s="53">
        <v>5197</v>
      </c>
      <c r="DL182" s="141">
        <f t="shared" si="225"/>
        <v>0.26434105440716288</v>
      </c>
      <c r="DM182" s="142">
        <f t="shared" si="226"/>
        <v>1.2234664070107109</v>
      </c>
      <c r="DN182" s="142">
        <f t="shared" si="227"/>
        <v>5.9231984827089423</v>
      </c>
      <c r="DO182" s="118">
        <f t="shared" si="199"/>
        <v>0.98719974711815706</v>
      </c>
      <c r="DP182" s="143">
        <f t="shared" si="228"/>
        <v>29769.995574095145</v>
      </c>
      <c r="DQ182" s="144">
        <f t="shared" si="229"/>
        <v>0.6604034429619734</v>
      </c>
      <c r="DR182" s="145">
        <f t="shared" si="230"/>
        <v>25197.201156196013</v>
      </c>
      <c r="DS182" s="146">
        <f t="shared" si="231"/>
        <v>0.75385077015403079</v>
      </c>
      <c r="DT182" s="53">
        <v>3872</v>
      </c>
      <c r="DU182" s="74"/>
      <c r="DV182" s="157">
        <v>7.09</v>
      </c>
      <c r="DW182" s="153">
        <v>2995</v>
      </c>
      <c r="DX182" s="53"/>
      <c r="DY182" s="153">
        <v>2089</v>
      </c>
      <c r="DZ182" s="153">
        <v>3262</v>
      </c>
      <c r="EA182" s="152">
        <v>7.59</v>
      </c>
      <c r="EB182" s="128">
        <v>8.23</v>
      </c>
      <c r="EC182" s="53">
        <v>5868</v>
      </c>
      <c r="ED182" s="141">
        <f t="shared" si="260"/>
        <v>0.35643342083399443</v>
      </c>
      <c r="EE182" s="142">
        <f t="shared" si="232"/>
        <v>1.2980371900826446</v>
      </c>
      <c r="EF182" s="142">
        <f t="shared" si="271"/>
        <v>5.5829173624754196</v>
      </c>
      <c r="EG182" s="118">
        <f t="shared" si="200"/>
        <v>0.93048622707923656</v>
      </c>
      <c r="EH182" s="143">
        <f t="shared" si="261"/>
        <v>28059.742663801459</v>
      </c>
      <c r="EI182" s="144">
        <f t="shared" si="262"/>
        <v>0.58671609576233663</v>
      </c>
      <c r="EJ182" s="145">
        <f t="shared" si="263"/>
        <v>23749.650164749502</v>
      </c>
      <c r="EK182" s="146">
        <f t="shared" si="264"/>
        <v>0.7004400880176036</v>
      </c>
      <c r="EL182" s="64">
        <v>3882</v>
      </c>
      <c r="EM182" s="56"/>
      <c r="EN182" s="52">
        <v>7.03</v>
      </c>
      <c r="EO182" s="53">
        <v>2358</v>
      </c>
      <c r="EP182" s="134"/>
      <c r="EQ182" s="135">
        <v>3279</v>
      </c>
      <c r="ER182" s="53">
        <v>5304</v>
      </c>
      <c r="ES182" s="52">
        <v>8.74</v>
      </c>
      <c r="ET182" s="52">
        <v>9.5399999999999991</v>
      </c>
      <c r="EU182" s="53">
        <v>5826</v>
      </c>
      <c r="EV182" s="141">
        <f t="shared" si="233"/>
        <v>0.30697967762447231</v>
      </c>
      <c r="EW182" s="142">
        <f t="shared" si="234"/>
        <v>1.2946934569809376</v>
      </c>
      <c r="EX182" s="142">
        <f t="shared" si="235"/>
        <v>5.5973360540107384</v>
      </c>
      <c r="EY182" s="118">
        <f t="shared" si="201"/>
        <v>0.93288934233512311</v>
      </c>
      <c r="EZ182" s="143">
        <f t="shared" si="236"/>
        <v>28132.211007457972</v>
      </c>
      <c r="FA182" s="144">
        <f t="shared" si="237"/>
        <v>0.67461654551171613</v>
      </c>
      <c r="FB182" s="145">
        <f t="shared" si="238"/>
        <v>23810.987071166732</v>
      </c>
      <c r="FC182" s="146">
        <f t="shared" si="239"/>
        <v>0.76415283056611316</v>
      </c>
      <c r="FD182" s="64">
        <v>3882</v>
      </c>
      <c r="FE182" s="56"/>
      <c r="FF182" s="52">
        <v>7.29</v>
      </c>
      <c r="FG182" s="53">
        <v>2135</v>
      </c>
      <c r="FH182" s="134"/>
      <c r="FI182" s="135">
        <v>3127</v>
      </c>
      <c r="FJ182" s="53">
        <v>4998</v>
      </c>
      <c r="FK182" s="52">
        <v>9.8800000000000008</v>
      </c>
      <c r="FL182" s="52">
        <v>10.5</v>
      </c>
      <c r="FM182" s="53">
        <v>6601</v>
      </c>
      <c r="FN182" s="141">
        <f t="shared" si="240"/>
        <v>0.33264226441039513</v>
      </c>
      <c r="FO182" s="142">
        <f t="shared" si="241"/>
        <v>1.2946934569809376</v>
      </c>
      <c r="FP182" s="142">
        <f t="shared" si="242"/>
        <v>5.5973360540107384</v>
      </c>
      <c r="FQ182" s="118">
        <f t="shared" si="202"/>
        <v>0.93288934233512311</v>
      </c>
      <c r="FR182" s="143">
        <f t="shared" si="243"/>
        <v>28132.211007457972</v>
      </c>
      <c r="FS182" s="144">
        <f t="shared" si="244"/>
        <v>0.70538860248834345</v>
      </c>
      <c r="FT182" s="145">
        <f t="shared" si="245"/>
        <v>23810.987071166732</v>
      </c>
      <c r="FU182" s="146">
        <f t="shared" si="246"/>
        <v>0.78645729145829169</v>
      </c>
      <c r="FV182" s="64">
        <v>3881</v>
      </c>
      <c r="FW182" s="73"/>
      <c r="FX182" s="52">
        <v>7.13</v>
      </c>
      <c r="FY182" s="53">
        <v>2670</v>
      </c>
      <c r="FZ182" s="134"/>
      <c r="GA182" s="135">
        <v>3021</v>
      </c>
      <c r="GB182" s="53">
        <v>5946</v>
      </c>
      <c r="GC182" s="52">
        <v>8.07</v>
      </c>
      <c r="GD182" s="52">
        <v>9.7799999999999994</v>
      </c>
      <c r="GE182" s="53">
        <v>5931</v>
      </c>
      <c r="GF182" s="141">
        <f t="shared" si="247"/>
        <v>0.33390205011717927</v>
      </c>
      <c r="GG182" s="142">
        <f t="shared" si="248"/>
        <v>1.2950270548827623</v>
      </c>
      <c r="GH182" s="142">
        <f t="shared" si="249"/>
        <v>5.5958941848572064</v>
      </c>
      <c r="GI182" s="118">
        <f t="shared" si="203"/>
        <v>0.93264903080953443</v>
      </c>
      <c r="GJ182" s="143">
        <f t="shared" si="250"/>
        <v>28124.964173092321</v>
      </c>
      <c r="GK182" s="144">
        <f t="shared" si="251"/>
        <v>0.63156326400181595</v>
      </c>
      <c r="GL182" s="145">
        <f t="shared" si="252"/>
        <v>23804.853380525008</v>
      </c>
      <c r="GM182" s="146">
        <f t="shared" si="253"/>
        <v>0.73294658931786349</v>
      </c>
      <c r="GN182" s="166">
        <v>2880</v>
      </c>
      <c r="GO182" s="97">
        <f t="shared" si="204"/>
        <v>2610.6166097838454</v>
      </c>
      <c r="GP182" s="53"/>
      <c r="GQ182" s="53"/>
      <c r="GR182" s="102">
        <f t="shared" si="205"/>
        <v>1</v>
      </c>
      <c r="GS182" s="53"/>
      <c r="GT182" s="102">
        <f t="shared" si="206"/>
        <v>1</v>
      </c>
      <c r="GU182" s="53"/>
      <c r="GV182" s="102"/>
      <c r="GW182" s="170"/>
      <c r="GX182" s="102"/>
      <c r="GY182" s="170"/>
      <c r="GZ182" s="102"/>
      <c r="HA182" s="102"/>
      <c r="HB182" s="102"/>
      <c r="HC182" s="102"/>
      <c r="HD182" s="102"/>
      <c r="HE182" s="177"/>
      <c r="HF182" s="178"/>
      <c r="HG182" s="102"/>
      <c r="HH182" s="177"/>
      <c r="HI182" s="64">
        <v>2314</v>
      </c>
      <c r="HJ182" s="53">
        <v>5272</v>
      </c>
      <c r="HK182" s="53">
        <v>2886</v>
      </c>
      <c r="HL182" s="77">
        <f t="shared" si="257"/>
        <v>0</v>
      </c>
      <c r="HM182" s="77">
        <f t="shared" si="254"/>
        <v>0</v>
      </c>
      <c r="HN182" s="52"/>
      <c r="HO182" s="183"/>
      <c r="HP182" s="53">
        <v>963</v>
      </c>
      <c r="HQ182" s="186"/>
      <c r="HR182" s="186"/>
      <c r="HS182" s="186"/>
      <c r="HT182" s="53">
        <v>5176</v>
      </c>
      <c r="HU182" s="153">
        <v>6108</v>
      </c>
      <c r="HV182" s="186"/>
      <c r="HW182" s="186"/>
      <c r="HX182" s="186"/>
      <c r="HY182" s="186"/>
      <c r="HZ182" s="189"/>
      <c r="IA182" s="128">
        <v>97</v>
      </c>
      <c r="IB182" s="190">
        <v>557</v>
      </c>
      <c r="IC182" s="191"/>
      <c r="ID182" s="191"/>
      <c r="IE182" s="192"/>
      <c r="IF182" s="192"/>
      <c r="IG182" s="192"/>
      <c r="IH182" s="97">
        <f t="shared" si="255"/>
        <v>41932.800000000003</v>
      </c>
      <c r="II182" s="97">
        <f t="shared" si="258"/>
        <v>2880.0000000000005</v>
      </c>
      <c r="IJ182" s="202">
        <f t="shared" si="259"/>
        <v>1.3736263736263736</v>
      </c>
      <c r="IK182" s="202">
        <f t="shared" si="265"/>
        <v>2.0966400000000003</v>
      </c>
      <c r="IL182" s="202">
        <f t="shared" si="207"/>
        <v>0.4488021638330757</v>
      </c>
      <c r="IM182" s="203"/>
      <c r="IN182" s="204">
        <f t="shared" si="208"/>
        <v>0.80659722222222219</v>
      </c>
      <c r="IO182" s="186"/>
      <c r="IP182" s="186"/>
      <c r="IQ182" s="153">
        <v>694</v>
      </c>
      <c r="IR182" s="153"/>
      <c r="IS182" s="128"/>
      <c r="IT182" s="128"/>
      <c r="IU182" s="128"/>
      <c r="IV182" s="128"/>
      <c r="IW182" s="189"/>
      <c r="IX182" s="189">
        <v>0.23</v>
      </c>
      <c r="IY182" s="48"/>
      <c r="IZ182" s="52">
        <v>343</v>
      </c>
      <c r="JA182" s="128"/>
      <c r="JB182" s="128"/>
      <c r="JC182" s="128"/>
      <c r="JD182" s="97">
        <f t="shared" si="209"/>
        <v>8109.92</v>
      </c>
      <c r="JE182" s="210">
        <f t="shared" ref="JE182:JE213" si="274">11200/AU182</f>
        <v>0.76923076923076927</v>
      </c>
      <c r="JF182" s="210">
        <f t="shared" si="210"/>
        <v>0.72409999999999985</v>
      </c>
      <c r="JG182" s="210">
        <f t="shared" si="211"/>
        <v>0.30835734870317005</v>
      </c>
      <c r="JH182" s="203"/>
      <c r="JI182" s="203">
        <f t="shared" si="212"/>
        <v>0.38420107719928187</v>
      </c>
      <c r="JJ182" s="212">
        <f t="shared" si="256"/>
        <v>2.469151880188833</v>
      </c>
      <c r="JK182" s="203">
        <f t="shared" si="213"/>
        <v>0.96569313862772554</v>
      </c>
      <c r="JL182" s="53">
        <v>16572</v>
      </c>
      <c r="JM182" s="213">
        <v>8</v>
      </c>
      <c r="JN182" s="214">
        <v>46</v>
      </c>
      <c r="JO182" s="213">
        <v>3.58</v>
      </c>
      <c r="JP182" s="213">
        <v>3.1</v>
      </c>
      <c r="JQ182" s="213">
        <v>0.73</v>
      </c>
      <c r="JR182" s="214">
        <v>293</v>
      </c>
      <c r="JS182" s="213">
        <v>0.42</v>
      </c>
      <c r="JT182" s="222"/>
    </row>
    <row r="183" spans="1:280" s="25" customFormat="1" ht="15" customHeight="1">
      <c r="A183" s="50">
        <v>43600</v>
      </c>
      <c r="B183" s="51">
        <v>0</v>
      </c>
      <c r="C183" s="52">
        <v>0</v>
      </c>
      <c r="D183" s="53">
        <v>30984</v>
      </c>
      <c r="E183" s="48">
        <v>4.9400000000000004</v>
      </c>
      <c r="F183" s="53">
        <v>164</v>
      </c>
      <c r="G183" s="52">
        <v>28.6</v>
      </c>
      <c r="H183" s="52">
        <v>18.2</v>
      </c>
      <c r="I183" s="61">
        <v>48</v>
      </c>
      <c r="J183" s="64"/>
      <c r="K183" s="53">
        <v>1148</v>
      </c>
      <c r="L183" s="48">
        <v>11.9</v>
      </c>
      <c r="M183" s="53">
        <v>12340</v>
      </c>
      <c r="N183" s="53">
        <v>11144</v>
      </c>
      <c r="O183" s="65">
        <v>0.05</v>
      </c>
      <c r="P183" s="65">
        <v>0.02</v>
      </c>
      <c r="Q183" s="74"/>
      <c r="R183" s="70">
        <v>35.6</v>
      </c>
      <c r="S183" s="64">
        <v>7651</v>
      </c>
      <c r="T183" s="53">
        <v>5902</v>
      </c>
      <c r="U183" s="52">
        <v>2.97</v>
      </c>
      <c r="V183" s="52">
        <v>41.4</v>
      </c>
      <c r="W183" s="52">
        <v>15.7</v>
      </c>
      <c r="X183" s="52">
        <v>14</v>
      </c>
      <c r="Y183" s="53">
        <v>2000</v>
      </c>
      <c r="Z183" s="53"/>
      <c r="AA183" s="52"/>
      <c r="AB183" s="52">
        <v>323</v>
      </c>
      <c r="AC183" s="77">
        <f t="shared" si="214"/>
        <v>9651</v>
      </c>
      <c r="AD183" s="52"/>
      <c r="AE183" s="52"/>
      <c r="AF183" s="52"/>
      <c r="AG183" s="52"/>
      <c r="AH183" s="61"/>
      <c r="AI183" s="79"/>
      <c r="AJ183" s="52"/>
      <c r="AK183" s="52"/>
      <c r="AL183" s="48">
        <v>6.4</v>
      </c>
      <c r="AM183" s="53">
        <v>73949</v>
      </c>
      <c r="AN183" s="52">
        <v>201</v>
      </c>
      <c r="AO183" s="52">
        <v>42.9</v>
      </c>
      <c r="AP183" s="53">
        <v>3390</v>
      </c>
      <c r="AQ183" s="83"/>
      <c r="AR183" s="86">
        <f t="shared" si="215"/>
        <v>14400</v>
      </c>
      <c r="AS183" s="53"/>
      <c r="AT183" s="87">
        <v>14400</v>
      </c>
      <c r="AU183" s="53">
        <f t="shared" si="272"/>
        <v>14400</v>
      </c>
      <c r="AV183" s="53">
        <v>0</v>
      </c>
      <c r="AW183" s="53">
        <v>0</v>
      </c>
      <c r="AX183" s="53">
        <v>0</v>
      </c>
      <c r="AY183" s="95">
        <v>0</v>
      </c>
      <c r="AZ183" s="96">
        <v>4.93</v>
      </c>
      <c r="BA183" s="53">
        <v>4478</v>
      </c>
      <c r="BB183" s="52">
        <v>62</v>
      </c>
      <c r="BC183" s="53">
        <v>10219</v>
      </c>
      <c r="BD183" s="97">
        <f t="shared" si="185"/>
        <v>7955.5771199999999</v>
      </c>
      <c r="BE183" s="102">
        <f t="shared" si="186"/>
        <v>0.77850837851061749</v>
      </c>
      <c r="BF183" s="53">
        <v>4079</v>
      </c>
      <c r="BG183" s="97">
        <f t="shared" si="187"/>
        <v>4352.2929999999997</v>
      </c>
      <c r="BH183" s="102">
        <f t="shared" si="188"/>
        <v>0.4259020452099031</v>
      </c>
      <c r="BI183" s="53">
        <v>318</v>
      </c>
      <c r="BJ183" s="97">
        <f t="shared" si="189"/>
        <v>625.50599999999997</v>
      </c>
      <c r="BK183" s="102">
        <f t="shared" si="190"/>
        <v>6.1210098835502491E-2</v>
      </c>
      <c r="BL183" s="103">
        <v>1167</v>
      </c>
      <c r="BM183" s="97">
        <f t="shared" si="191"/>
        <v>1686.3150000000001</v>
      </c>
      <c r="BN183" s="102">
        <f t="shared" si="192"/>
        <v>0.16501761424796949</v>
      </c>
      <c r="BO183" s="53">
        <v>621</v>
      </c>
      <c r="BP183" s="97">
        <f t="shared" si="193"/>
        <v>1278.0179999999998</v>
      </c>
      <c r="BQ183" s="102">
        <f t="shared" si="194"/>
        <v>0.12506292200802424</v>
      </c>
      <c r="BR183" s="53">
        <v>8.08</v>
      </c>
      <c r="BS183" s="105">
        <f t="shared" si="195"/>
        <v>13.445119999999999</v>
      </c>
      <c r="BT183" s="102">
        <f t="shared" si="196"/>
        <v>7.9068401996281433E-4</v>
      </c>
      <c r="BU183" s="52">
        <v>7.31</v>
      </c>
      <c r="BV183" s="48">
        <v>7.8</v>
      </c>
      <c r="BW183" s="61">
        <v>96.1</v>
      </c>
      <c r="BX183" s="117">
        <f t="shared" si="216"/>
        <v>147153.60000000001</v>
      </c>
      <c r="BY183" s="118">
        <f t="shared" si="217"/>
        <v>0.98102400000000001</v>
      </c>
      <c r="BZ183" s="120">
        <v>66</v>
      </c>
      <c r="CA183" s="51"/>
      <c r="CB183" s="52">
        <v>5.85</v>
      </c>
      <c r="CC183" s="129">
        <v>6954</v>
      </c>
      <c r="CD183" s="77">
        <f t="shared" si="218"/>
        <v>7156.4951676611481</v>
      </c>
      <c r="CE183" s="77">
        <f t="shared" si="197"/>
        <v>23798</v>
      </c>
      <c r="CF183" s="77">
        <f t="shared" si="219"/>
        <v>14400</v>
      </c>
      <c r="CG183" s="77">
        <f t="shared" si="220"/>
        <v>600</v>
      </c>
      <c r="CH183" s="77">
        <f t="shared" si="198"/>
        <v>9398</v>
      </c>
      <c r="CI183" s="130">
        <f t="shared" si="221"/>
        <v>391.58333333333331</v>
      </c>
      <c r="CJ183" s="64">
        <v>4116</v>
      </c>
      <c r="CK183" s="56"/>
      <c r="CL183" s="52">
        <v>6.89</v>
      </c>
      <c r="CM183" s="53">
        <v>2785</v>
      </c>
      <c r="CN183" s="134"/>
      <c r="CO183" s="135">
        <v>3108</v>
      </c>
      <c r="CP183" s="53">
        <v>6956</v>
      </c>
      <c r="CQ183" s="52">
        <v>7.21</v>
      </c>
      <c r="CR183" s="52">
        <v>8.92</v>
      </c>
      <c r="CS183" s="53">
        <v>4598</v>
      </c>
      <c r="CT183" s="141">
        <f t="shared" si="266"/>
        <v>0.25554277006066095</v>
      </c>
      <c r="CU183" s="142">
        <f t="shared" si="222"/>
        <v>1.2210884353741496</v>
      </c>
      <c r="CV183" s="142">
        <f t="shared" si="223"/>
        <v>5.8607509172489625</v>
      </c>
      <c r="CW183" s="118">
        <f t="shared" si="224"/>
        <v>0.97679181954149374</v>
      </c>
      <c r="CX183" s="143">
        <f t="shared" si="267"/>
        <v>29456.134110093284</v>
      </c>
      <c r="CY183" s="144">
        <f t="shared" si="268"/>
        <v>0.61084302654393041</v>
      </c>
      <c r="CZ183" s="145">
        <f t="shared" si="269"/>
        <v>25451.055450037817</v>
      </c>
      <c r="DA183" s="146">
        <f t="shared" si="270"/>
        <v>0.72746844113905462</v>
      </c>
      <c r="DB183" s="64">
        <v>4116</v>
      </c>
      <c r="DC183" s="152"/>
      <c r="DD183" s="48">
        <v>7.19</v>
      </c>
      <c r="DE183" s="53">
        <v>2963</v>
      </c>
      <c r="DF183" s="153"/>
      <c r="DG183" s="53">
        <v>3673</v>
      </c>
      <c r="DH183" s="53">
        <v>4868</v>
      </c>
      <c r="DI183" s="52">
        <v>9.98</v>
      </c>
      <c r="DJ183" s="52">
        <v>3.1</v>
      </c>
      <c r="DK183" s="53">
        <v>5339</v>
      </c>
      <c r="DL183" s="141">
        <f t="shared" si="225"/>
        <v>0.30932028942657114</v>
      </c>
      <c r="DM183" s="142">
        <f t="shared" si="226"/>
        <v>1.2210884353741496</v>
      </c>
      <c r="DN183" s="142">
        <f t="shared" si="227"/>
        <v>5.8607509172489625</v>
      </c>
      <c r="DO183" s="118">
        <f t="shared" si="199"/>
        <v>0.97679181954149374</v>
      </c>
      <c r="DP183" s="143">
        <f t="shared" si="228"/>
        <v>29456.134110093284</v>
      </c>
      <c r="DQ183" s="144">
        <f t="shared" si="229"/>
        <v>0.58597051621172913</v>
      </c>
      <c r="DR183" s="145">
        <f t="shared" si="230"/>
        <v>25451.055450037817</v>
      </c>
      <c r="DS183" s="146">
        <f t="shared" si="231"/>
        <v>0.71004990703591342</v>
      </c>
      <c r="DT183" s="53">
        <v>3877</v>
      </c>
      <c r="DU183" s="74"/>
      <c r="DV183" s="157">
        <v>7.22</v>
      </c>
      <c r="DW183" s="153">
        <v>3233</v>
      </c>
      <c r="DX183" s="53"/>
      <c r="DY183" s="153">
        <v>3482</v>
      </c>
      <c r="DZ183" s="153">
        <v>5438</v>
      </c>
      <c r="EA183" s="152">
        <v>9.8000000000000007</v>
      </c>
      <c r="EB183" s="128">
        <v>2.72</v>
      </c>
      <c r="EC183" s="53">
        <v>5911</v>
      </c>
      <c r="ED183" s="141">
        <f t="shared" si="260"/>
        <v>0.38859037226181897</v>
      </c>
      <c r="EE183" s="142">
        <f t="shared" si="232"/>
        <v>1.2963631673974723</v>
      </c>
      <c r="EF183" s="142">
        <f t="shared" si="271"/>
        <v>5.5204400646681799</v>
      </c>
      <c r="EG183" s="118">
        <f t="shared" si="200"/>
        <v>0.92007334411136332</v>
      </c>
      <c r="EH183" s="143">
        <f t="shared" si="261"/>
        <v>27745.731765022272</v>
      </c>
      <c r="EI183" s="144">
        <f t="shared" si="262"/>
        <v>0.54824255110108688</v>
      </c>
      <c r="EJ183" s="145">
        <f t="shared" si="263"/>
        <v>23973.212337171193</v>
      </c>
      <c r="EK183" s="146">
        <f t="shared" si="264"/>
        <v>0.68362853508171062</v>
      </c>
      <c r="EL183" s="64">
        <v>3877</v>
      </c>
      <c r="EM183" s="56"/>
      <c r="EN183" s="52">
        <v>7.28</v>
      </c>
      <c r="EO183" s="53">
        <v>3350</v>
      </c>
      <c r="EP183" s="134"/>
      <c r="EQ183" s="135">
        <v>3435</v>
      </c>
      <c r="ER183" s="53">
        <v>4784</v>
      </c>
      <c r="ES183" s="52">
        <v>10.4</v>
      </c>
      <c r="ET183" s="52">
        <v>3.03</v>
      </c>
      <c r="EU183" s="53">
        <v>5545</v>
      </c>
      <c r="EV183" s="141">
        <f t="shared" si="233"/>
        <v>0.3757339746778422</v>
      </c>
      <c r="EW183" s="142">
        <f t="shared" si="234"/>
        <v>1.2963631673974723</v>
      </c>
      <c r="EX183" s="142">
        <f t="shared" si="235"/>
        <v>5.5204400646681799</v>
      </c>
      <c r="EY183" s="118">
        <f t="shared" si="201"/>
        <v>0.92007334411136332</v>
      </c>
      <c r="EZ183" s="143">
        <f t="shared" si="236"/>
        <v>27745.731765022272</v>
      </c>
      <c r="FA183" s="144">
        <f t="shared" si="237"/>
        <v>0.53189376621980855</v>
      </c>
      <c r="FB183" s="145">
        <f t="shared" si="238"/>
        <v>23973.212337171193</v>
      </c>
      <c r="FC183" s="146">
        <f t="shared" si="239"/>
        <v>0.67217927390155596</v>
      </c>
      <c r="FD183" s="64">
        <v>3906</v>
      </c>
      <c r="FE183" s="56"/>
      <c r="FF183" s="52">
        <v>7.37</v>
      </c>
      <c r="FG183" s="53">
        <v>2640</v>
      </c>
      <c r="FH183" s="134"/>
      <c r="FI183" s="135">
        <v>3673</v>
      </c>
      <c r="FJ183" s="53">
        <v>5500</v>
      </c>
      <c r="FK183" s="52">
        <v>11.8</v>
      </c>
      <c r="FL183" s="52">
        <v>1.55</v>
      </c>
      <c r="FM183" s="53">
        <v>6927</v>
      </c>
      <c r="FN183" s="141">
        <f t="shared" si="240"/>
        <v>0.39265524115468348</v>
      </c>
      <c r="FO183" s="142">
        <f t="shared" si="241"/>
        <v>1.2867383512544803</v>
      </c>
      <c r="FP183" s="142">
        <f t="shared" si="242"/>
        <v>5.5617330133076894</v>
      </c>
      <c r="FQ183" s="118">
        <f t="shared" si="202"/>
        <v>0.9269555022179482</v>
      </c>
      <c r="FR183" s="143">
        <f t="shared" si="243"/>
        <v>27953.270124884446</v>
      </c>
      <c r="FS183" s="144">
        <f t="shared" si="244"/>
        <v>0.63110434114038649</v>
      </c>
      <c r="FT183" s="145">
        <f t="shared" si="245"/>
        <v>24152.532212790993</v>
      </c>
      <c r="FU183" s="146">
        <f t="shared" si="246"/>
        <v>0.74165769644779334</v>
      </c>
      <c r="FV183" s="64">
        <v>3906</v>
      </c>
      <c r="FW183" s="73"/>
      <c r="FX183" s="52">
        <v>7.54</v>
      </c>
      <c r="FY183" s="53">
        <v>2699</v>
      </c>
      <c r="FZ183" s="134"/>
      <c r="GA183" s="135">
        <v>3580</v>
      </c>
      <c r="GB183" s="53">
        <v>4758</v>
      </c>
      <c r="GC183" s="52">
        <v>10.5</v>
      </c>
      <c r="GD183" s="52">
        <v>3.41</v>
      </c>
      <c r="GE183" s="53">
        <v>6161</v>
      </c>
      <c r="GF183" s="141">
        <f t="shared" si="247"/>
        <v>0.35385724245491668</v>
      </c>
      <c r="GG183" s="142">
        <f t="shared" si="248"/>
        <v>1.2867383512544803</v>
      </c>
      <c r="GH183" s="142">
        <f t="shared" si="249"/>
        <v>5.5617330133076894</v>
      </c>
      <c r="GI183" s="118">
        <f t="shared" si="203"/>
        <v>0.9269555022179482</v>
      </c>
      <c r="GJ183" s="143">
        <f t="shared" si="250"/>
        <v>27953.270124884446</v>
      </c>
      <c r="GK183" s="144">
        <f t="shared" si="251"/>
        <v>0.6228600820976905</v>
      </c>
      <c r="GL183" s="145">
        <f t="shared" si="252"/>
        <v>24152.532212790993</v>
      </c>
      <c r="GM183" s="146">
        <f t="shared" si="253"/>
        <v>0.73588413739113423</v>
      </c>
      <c r="GN183" s="166">
        <v>2464</v>
      </c>
      <c r="GO183" s="97">
        <f t="shared" si="204"/>
        <v>2942.9024707958652</v>
      </c>
      <c r="GP183" s="53"/>
      <c r="GQ183" s="53"/>
      <c r="GR183" s="102">
        <f t="shared" si="205"/>
        <v>1</v>
      </c>
      <c r="GS183" s="53"/>
      <c r="GT183" s="102">
        <f t="shared" si="206"/>
        <v>1</v>
      </c>
      <c r="GU183" s="53"/>
      <c r="GV183" s="102"/>
      <c r="GW183" s="170"/>
      <c r="GX183" s="102"/>
      <c r="GY183" s="170"/>
      <c r="GZ183" s="102"/>
      <c r="HA183" s="102"/>
      <c r="HB183" s="102"/>
      <c r="HC183" s="102"/>
      <c r="HD183" s="102"/>
      <c r="HE183" s="177"/>
      <c r="HF183" s="178"/>
      <c r="HG183" s="102"/>
      <c r="HH183" s="177"/>
      <c r="HI183" s="64">
        <v>4022</v>
      </c>
      <c r="HJ183" s="53">
        <v>5642</v>
      </c>
      <c r="HK183" s="53">
        <v>4004</v>
      </c>
      <c r="HL183" s="77">
        <f t="shared" si="257"/>
        <v>0</v>
      </c>
      <c r="HM183" s="77">
        <f t="shared" si="254"/>
        <v>0</v>
      </c>
      <c r="HN183" s="52"/>
      <c r="HO183" s="183"/>
      <c r="HP183" s="53">
        <v>632</v>
      </c>
      <c r="HQ183" s="186"/>
      <c r="HR183" s="186"/>
      <c r="HS183" s="186"/>
      <c r="HT183" s="53">
        <v>6536</v>
      </c>
      <c r="HU183" s="153">
        <v>6614</v>
      </c>
      <c r="HV183" s="186"/>
      <c r="HW183" s="186"/>
      <c r="HX183" s="186"/>
      <c r="HY183" s="186"/>
      <c r="HZ183" s="189">
        <v>98</v>
      </c>
      <c r="IA183" s="128"/>
      <c r="IB183" s="190">
        <v>562</v>
      </c>
      <c r="IC183" s="191"/>
      <c r="ID183" s="191">
        <v>1664</v>
      </c>
      <c r="IE183" s="192">
        <v>7.45</v>
      </c>
      <c r="IF183" s="192">
        <v>3.93</v>
      </c>
      <c r="IG183" s="192">
        <v>0.94</v>
      </c>
      <c r="IH183" s="97">
        <f t="shared" si="255"/>
        <v>35481.599999999999</v>
      </c>
      <c r="II183" s="97">
        <f t="shared" si="258"/>
        <v>2464</v>
      </c>
      <c r="IJ183" s="202">
        <f t="shared" si="259"/>
        <v>1.3888888888888888</v>
      </c>
      <c r="IK183" s="202">
        <f t="shared" si="265"/>
        <v>1.7740800000000001</v>
      </c>
      <c r="IL183" s="202">
        <f t="shared" si="207"/>
        <v>0.29100367197062427</v>
      </c>
      <c r="IM183" s="203"/>
      <c r="IN183" s="204">
        <f t="shared" si="208"/>
        <v>0.77191558441558439</v>
      </c>
      <c r="IO183" s="186"/>
      <c r="IP183" s="186"/>
      <c r="IQ183" s="153">
        <v>1288</v>
      </c>
      <c r="IR183" s="153"/>
      <c r="IS183" s="128"/>
      <c r="IT183" s="128"/>
      <c r="IU183" s="128"/>
      <c r="IV183" s="128"/>
      <c r="IW183" s="189">
        <v>0.15</v>
      </c>
      <c r="IX183" s="189"/>
      <c r="IY183" s="48"/>
      <c r="IZ183" s="52">
        <v>281</v>
      </c>
      <c r="JA183" s="128">
        <v>5.74</v>
      </c>
      <c r="JB183" s="128">
        <v>2.81</v>
      </c>
      <c r="JC183" s="128">
        <v>139</v>
      </c>
      <c r="JD183" s="97">
        <f t="shared" si="209"/>
        <v>8092.8</v>
      </c>
      <c r="JE183" s="210">
        <f t="shared" si="274"/>
        <v>0.77777777777777779</v>
      </c>
      <c r="JF183" s="210">
        <f t="shared" si="210"/>
        <v>0.72257142857142853</v>
      </c>
      <c r="JG183" s="210">
        <f t="shared" si="211"/>
        <v>0.21816770186335405</v>
      </c>
      <c r="JH183" s="203"/>
      <c r="JI183" s="203">
        <f t="shared" si="212"/>
        <v>0.5</v>
      </c>
      <c r="JJ183" s="212">
        <f t="shared" si="256"/>
        <v>2.469151880188833</v>
      </c>
      <c r="JK183" s="203">
        <f t="shared" si="213"/>
        <v>0.97250220178099622</v>
      </c>
      <c r="JL183" s="53">
        <v>16040</v>
      </c>
      <c r="JM183" s="213">
        <v>8.1300000000000008</v>
      </c>
      <c r="JN183" s="214">
        <v>110</v>
      </c>
      <c r="JO183" s="213">
        <v>2.5099999999999998</v>
      </c>
      <c r="JP183" s="213">
        <v>4.1100000000000003</v>
      </c>
      <c r="JQ183" s="213">
        <v>0.56999999999999995</v>
      </c>
      <c r="JR183" s="214">
        <v>369</v>
      </c>
      <c r="JS183" s="213">
        <v>0.28999999999999998</v>
      </c>
      <c r="JT183" s="222"/>
    </row>
    <row r="184" spans="1:280" s="25" customFormat="1" ht="15" customHeight="1">
      <c r="A184" s="50">
        <v>43601</v>
      </c>
      <c r="B184" s="51">
        <v>0</v>
      </c>
      <c r="C184" s="52">
        <v>0</v>
      </c>
      <c r="D184" s="53"/>
      <c r="E184" s="48" t="s">
        <v>127</v>
      </c>
      <c r="F184" s="53" t="s">
        <v>127</v>
      </c>
      <c r="G184" s="52" t="s">
        <v>127</v>
      </c>
      <c r="H184" s="52" t="s">
        <v>127</v>
      </c>
      <c r="I184" s="61">
        <v>49.1</v>
      </c>
      <c r="J184" s="64"/>
      <c r="K184" s="53">
        <v>1271</v>
      </c>
      <c r="L184" s="48">
        <v>11.8</v>
      </c>
      <c r="M184" s="53">
        <v>10818</v>
      </c>
      <c r="N184" s="53">
        <v>8710</v>
      </c>
      <c r="O184" s="65">
        <v>0.06</v>
      </c>
      <c r="P184" s="65" t="s">
        <v>125</v>
      </c>
      <c r="Q184" s="74">
        <v>40.700000000000003</v>
      </c>
      <c r="R184" s="70">
        <v>31.8</v>
      </c>
      <c r="S184" s="64">
        <v>7541</v>
      </c>
      <c r="T184" s="53">
        <v>6000</v>
      </c>
      <c r="U184" s="52">
        <v>4.5</v>
      </c>
      <c r="V184" s="52">
        <v>35.299999999999997</v>
      </c>
      <c r="W184" s="52">
        <v>14.1</v>
      </c>
      <c r="X184" s="52">
        <v>11.8</v>
      </c>
      <c r="Y184" s="53">
        <v>3900</v>
      </c>
      <c r="Z184" s="53">
        <v>22608</v>
      </c>
      <c r="AA184" s="52">
        <v>4.45</v>
      </c>
      <c r="AB184" s="52">
        <v>504</v>
      </c>
      <c r="AC184" s="77">
        <f t="shared" si="214"/>
        <v>11441</v>
      </c>
      <c r="AD184" s="52"/>
      <c r="AE184" s="52"/>
      <c r="AF184" s="52"/>
      <c r="AG184" s="52"/>
      <c r="AH184" s="61"/>
      <c r="AI184" s="79"/>
      <c r="AJ184" s="52"/>
      <c r="AK184" s="52"/>
      <c r="AL184" s="48">
        <v>9.2899999999999991</v>
      </c>
      <c r="AM184" s="53">
        <v>75680</v>
      </c>
      <c r="AN184" s="52">
        <v>30.8</v>
      </c>
      <c r="AO184" s="52">
        <v>6.45</v>
      </c>
      <c r="AP184" s="53">
        <v>4170</v>
      </c>
      <c r="AQ184" s="83"/>
      <c r="AR184" s="86">
        <f t="shared" si="215"/>
        <v>13479</v>
      </c>
      <c r="AS184" s="53"/>
      <c r="AT184" s="87">
        <v>13479</v>
      </c>
      <c r="AU184" s="53">
        <f t="shared" si="272"/>
        <v>13479</v>
      </c>
      <c r="AV184" s="53">
        <v>0</v>
      </c>
      <c r="AW184" s="53">
        <v>0</v>
      </c>
      <c r="AX184" s="53">
        <v>0</v>
      </c>
      <c r="AY184" s="95">
        <v>0</v>
      </c>
      <c r="AZ184" s="96">
        <v>4.93</v>
      </c>
      <c r="BA184" s="53">
        <v>4478</v>
      </c>
      <c r="BB184" s="52">
        <v>62</v>
      </c>
      <c r="BC184" s="53">
        <v>9630</v>
      </c>
      <c r="BD184" s="97">
        <f t="shared" si="185"/>
        <v>7640.0967999999993</v>
      </c>
      <c r="BE184" s="102">
        <f t="shared" si="186"/>
        <v>0.79336415368639657</v>
      </c>
      <c r="BF184" s="53">
        <v>4102</v>
      </c>
      <c r="BG184" s="97">
        <f t="shared" si="187"/>
        <v>4376.8339999999998</v>
      </c>
      <c r="BH184" s="102">
        <f t="shared" si="188"/>
        <v>0.45449989615784009</v>
      </c>
      <c r="BI184" s="53">
        <v>303</v>
      </c>
      <c r="BJ184" s="97">
        <f t="shared" si="189"/>
        <v>596.00099999999998</v>
      </c>
      <c r="BK184" s="102">
        <f t="shared" si="190"/>
        <v>6.1890031152647976E-2</v>
      </c>
      <c r="BL184" s="103">
        <v>963</v>
      </c>
      <c r="BM184" s="97">
        <f t="shared" si="191"/>
        <v>1391.5350000000001</v>
      </c>
      <c r="BN184" s="102">
        <f t="shared" si="192"/>
        <v>0.14450000000000002</v>
      </c>
      <c r="BO184" s="53">
        <v>589</v>
      </c>
      <c r="BP184" s="97">
        <f t="shared" si="193"/>
        <v>1212.1619999999998</v>
      </c>
      <c r="BQ184" s="102">
        <f t="shared" si="194"/>
        <v>0.12587352024922116</v>
      </c>
      <c r="BR184" s="53">
        <v>38.200000000000003</v>
      </c>
      <c r="BS184" s="105">
        <f t="shared" si="195"/>
        <v>63.564800000000005</v>
      </c>
      <c r="BT184" s="102">
        <f t="shared" si="196"/>
        <v>3.9667705088265838E-3</v>
      </c>
      <c r="BU184" s="52">
        <v>7.13</v>
      </c>
      <c r="BV184" s="48">
        <v>8.26</v>
      </c>
      <c r="BW184" s="61">
        <v>92.3</v>
      </c>
      <c r="BX184" s="117">
        <f t="shared" si="216"/>
        <v>129802.77</v>
      </c>
      <c r="BY184" s="118">
        <f t="shared" si="217"/>
        <v>0.8653518</v>
      </c>
      <c r="BZ184" s="120">
        <v>58.3</v>
      </c>
      <c r="CA184" s="51"/>
      <c r="CB184" s="52">
        <v>5.88</v>
      </c>
      <c r="CC184" s="129">
        <v>6535</v>
      </c>
      <c r="CD184" s="77">
        <f t="shared" si="218"/>
        <v>6947.6002009499452</v>
      </c>
      <c r="CE184" s="77">
        <f t="shared" si="197"/>
        <v>21896</v>
      </c>
      <c r="CF184" s="77">
        <f t="shared" si="219"/>
        <v>13479</v>
      </c>
      <c r="CG184" s="77">
        <f t="shared" si="220"/>
        <v>561.625</v>
      </c>
      <c r="CH184" s="77">
        <f t="shared" si="198"/>
        <v>8417</v>
      </c>
      <c r="CI184" s="130">
        <f t="shared" si="221"/>
        <v>350.70833333333331</v>
      </c>
      <c r="CJ184" s="64">
        <v>3793</v>
      </c>
      <c r="CK184" s="56"/>
      <c r="CL184" s="52">
        <v>7.02</v>
      </c>
      <c r="CM184" s="53">
        <v>2867</v>
      </c>
      <c r="CN184" s="134"/>
      <c r="CO184" s="135">
        <v>3017</v>
      </c>
      <c r="CP184" s="53">
        <v>4794</v>
      </c>
      <c r="CQ184" s="52">
        <v>5.72</v>
      </c>
      <c r="CR184" s="52">
        <v>8.4</v>
      </c>
      <c r="CS184" s="53">
        <v>4322</v>
      </c>
      <c r="CT184" s="141">
        <f t="shared" si="266"/>
        <v>0.27924015681708503</v>
      </c>
      <c r="CU184" s="142">
        <f t="shared" si="222"/>
        <v>1.3250725019773266</v>
      </c>
      <c r="CV184" s="142">
        <f t="shared" si="223"/>
        <v>5.2431849506970041</v>
      </c>
      <c r="CW184" s="118">
        <f t="shared" si="224"/>
        <v>0.87386415844950072</v>
      </c>
      <c r="CX184" s="143">
        <f t="shared" si="267"/>
        <v>26352.247562203142</v>
      </c>
      <c r="CY184" s="144">
        <f t="shared" si="268"/>
        <v>0.58733952486097363</v>
      </c>
      <c r="CZ184" s="145">
        <f t="shared" si="269"/>
        <v>22485.472534252829</v>
      </c>
      <c r="DA184" s="146">
        <f t="shared" si="270"/>
        <v>0.70228452751817239</v>
      </c>
      <c r="DB184" s="64">
        <v>3793</v>
      </c>
      <c r="DC184" s="152"/>
      <c r="DD184" s="48">
        <v>7.08</v>
      </c>
      <c r="DE184" s="53">
        <v>2655</v>
      </c>
      <c r="DF184" s="153"/>
      <c r="DG184" s="53">
        <v>3039</v>
      </c>
      <c r="DH184" s="53">
        <v>5030</v>
      </c>
      <c r="DI184" s="52">
        <v>6.48</v>
      </c>
      <c r="DJ184" s="52">
        <v>7.14</v>
      </c>
      <c r="DK184" s="53">
        <v>4877</v>
      </c>
      <c r="DL184" s="141">
        <f t="shared" si="225"/>
        <v>0.29953630719195157</v>
      </c>
      <c r="DM184" s="142">
        <f t="shared" si="226"/>
        <v>1.3250725019773266</v>
      </c>
      <c r="DN184" s="142">
        <f t="shared" si="227"/>
        <v>5.2431849506970041</v>
      </c>
      <c r="DO184" s="118">
        <f t="shared" si="199"/>
        <v>0.87386415844950072</v>
      </c>
      <c r="DP184" s="143">
        <f t="shared" si="228"/>
        <v>26352.247562203142</v>
      </c>
      <c r="DQ184" s="144">
        <f t="shared" si="229"/>
        <v>0.61785365835573236</v>
      </c>
      <c r="DR184" s="145">
        <f t="shared" si="230"/>
        <v>22485.472534252829</v>
      </c>
      <c r="DS184" s="146">
        <f t="shared" si="231"/>
        <v>0.72429906542056077</v>
      </c>
      <c r="DT184" s="53">
        <v>3575</v>
      </c>
      <c r="DU184" s="74"/>
      <c r="DV184" s="157">
        <v>7.04</v>
      </c>
      <c r="DW184" s="153">
        <v>2837</v>
      </c>
      <c r="DX184" s="53"/>
      <c r="DY184" s="153">
        <v>3001</v>
      </c>
      <c r="DZ184" s="153">
        <v>5046</v>
      </c>
      <c r="EA184" s="152">
        <v>6.08</v>
      </c>
      <c r="EB184" s="128">
        <v>7.06</v>
      </c>
      <c r="EC184" s="53">
        <v>5598</v>
      </c>
      <c r="ED184" s="141">
        <f t="shared" si="260"/>
        <v>0.38093564183455692</v>
      </c>
      <c r="EE184" s="142">
        <f t="shared" si="232"/>
        <v>1.4058741258741259</v>
      </c>
      <c r="EF184" s="142">
        <f t="shared" si="271"/>
        <v>4.941836593393564</v>
      </c>
      <c r="EG184" s="118">
        <f t="shared" si="200"/>
        <v>0.82363943223226066</v>
      </c>
      <c r="EH184" s="143">
        <f t="shared" si="261"/>
        <v>24837.670718396053</v>
      </c>
      <c r="EI184" s="144">
        <f t="shared" si="262"/>
        <v>0.59165756261966584</v>
      </c>
      <c r="EJ184" s="145">
        <f t="shared" si="263"/>
        <v>21193.135858147605</v>
      </c>
      <c r="EK184" s="146">
        <f t="shared" si="264"/>
        <v>0.70539979231568017</v>
      </c>
      <c r="EL184" s="64">
        <v>3575</v>
      </c>
      <c r="EM184" s="56"/>
      <c r="EN184" s="52">
        <v>7.03</v>
      </c>
      <c r="EO184" s="53">
        <v>2704</v>
      </c>
      <c r="EP184" s="134"/>
      <c r="EQ184" s="135">
        <v>2934</v>
      </c>
      <c r="ER184" s="53">
        <v>5110</v>
      </c>
      <c r="ES184" s="52">
        <v>6.45</v>
      </c>
      <c r="ET184" s="52">
        <v>6.44</v>
      </c>
      <c r="EU184" s="53">
        <v>5246</v>
      </c>
      <c r="EV184" s="141">
        <f t="shared" si="233"/>
        <v>0.34579425910200068</v>
      </c>
      <c r="EW184" s="142">
        <f t="shared" si="234"/>
        <v>1.4058741258741259</v>
      </c>
      <c r="EX184" s="142">
        <f t="shared" si="235"/>
        <v>4.941836593393564</v>
      </c>
      <c r="EY184" s="118">
        <f t="shared" si="201"/>
        <v>0.82363943223226066</v>
      </c>
      <c r="EZ184" s="143">
        <f t="shared" si="236"/>
        <v>24837.670718396053</v>
      </c>
      <c r="FA184" s="144">
        <f t="shared" si="237"/>
        <v>0.61080086334986827</v>
      </c>
      <c r="FB184" s="145">
        <f t="shared" si="238"/>
        <v>21193.135858147605</v>
      </c>
      <c r="FC184" s="146">
        <f t="shared" si="239"/>
        <v>0.7192107995846313</v>
      </c>
      <c r="FD184" s="64">
        <v>3580</v>
      </c>
      <c r="FE184" s="56"/>
      <c r="FF184" s="52">
        <v>7.05</v>
      </c>
      <c r="FG184" s="53">
        <v>2033</v>
      </c>
      <c r="FH184" s="134"/>
      <c r="FI184" s="135">
        <v>3127</v>
      </c>
      <c r="FJ184" s="53">
        <v>5216</v>
      </c>
      <c r="FK184" s="52">
        <v>7.52</v>
      </c>
      <c r="FL184" s="52">
        <v>6.13</v>
      </c>
      <c r="FM184" s="53">
        <v>5589</v>
      </c>
      <c r="FN184" s="141">
        <f t="shared" si="240"/>
        <v>0.31766026136892722</v>
      </c>
      <c r="FO184" s="142">
        <f t="shared" si="241"/>
        <v>1.4039106145251397</v>
      </c>
      <c r="FP184" s="142">
        <f t="shared" si="242"/>
        <v>4.9487482529647444</v>
      </c>
      <c r="FQ184" s="118">
        <f t="shared" si="202"/>
        <v>0.82479137549412407</v>
      </c>
      <c r="FR184" s="143">
        <f t="shared" si="243"/>
        <v>24872.408719400806</v>
      </c>
      <c r="FS184" s="144">
        <f t="shared" si="244"/>
        <v>0.70738097455261917</v>
      </c>
      <c r="FT184" s="145">
        <f t="shared" si="245"/>
        <v>21222.776607599561</v>
      </c>
      <c r="FU184" s="146">
        <f t="shared" si="246"/>
        <v>0.78888888888888886</v>
      </c>
      <c r="FV184" s="64">
        <v>3580</v>
      </c>
      <c r="FW184" s="73"/>
      <c r="FX184" s="52">
        <v>6.91</v>
      </c>
      <c r="FY184" s="53">
        <v>1846</v>
      </c>
      <c r="FZ184" s="134"/>
      <c r="GA184" s="135">
        <v>3057</v>
      </c>
      <c r="GB184" s="53">
        <v>4814</v>
      </c>
      <c r="GC184" s="52">
        <v>7.3</v>
      </c>
      <c r="GD184" s="52">
        <v>6.6</v>
      </c>
      <c r="GE184" s="53">
        <v>5387</v>
      </c>
      <c r="GF184" s="141">
        <f t="shared" si="247"/>
        <v>0.29495619885536367</v>
      </c>
      <c r="GG184" s="142">
        <f t="shared" si="248"/>
        <v>1.4039106145251397</v>
      </c>
      <c r="GH184" s="142">
        <f t="shared" si="249"/>
        <v>4.9487482529647444</v>
      </c>
      <c r="GI184" s="118">
        <f t="shared" si="203"/>
        <v>0.82479137549412407</v>
      </c>
      <c r="GJ184" s="143">
        <f t="shared" si="250"/>
        <v>24872.408719400806</v>
      </c>
      <c r="GK184" s="144">
        <f t="shared" si="251"/>
        <v>0.73429674324846772</v>
      </c>
      <c r="GL184" s="145">
        <f t="shared" si="252"/>
        <v>21222.776607599561</v>
      </c>
      <c r="GM184" s="146">
        <f t="shared" si="253"/>
        <v>0.80830737279335407</v>
      </c>
      <c r="GN184" s="166">
        <v>2652</v>
      </c>
      <c r="GO184" s="97">
        <f t="shared" si="204"/>
        <v>2495.4713646328096</v>
      </c>
      <c r="GP184" s="53"/>
      <c r="GQ184" s="53"/>
      <c r="GR184" s="102">
        <f t="shared" si="205"/>
        <v>1</v>
      </c>
      <c r="GS184" s="53"/>
      <c r="GT184" s="102">
        <f t="shared" si="206"/>
        <v>1</v>
      </c>
      <c r="GU184" s="53"/>
      <c r="GV184" s="102"/>
      <c r="GW184" s="170"/>
      <c r="GX184" s="102"/>
      <c r="GY184" s="170"/>
      <c r="GZ184" s="102"/>
      <c r="HA184" s="102"/>
      <c r="HB184" s="102"/>
      <c r="HC184" s="102"/>
      <c r="HD184" s="102"/>
      <c r="HE184" s="177"/>
      <c r="HF184" s="178"/>
      <c r="HG184" s="102"/>
      <c r="HH184" s="177"/>
      <c r="HI184" s="64">
        <v>3566</v>
      </c>
      <c r="HJ184" s="53">
        <v>3498</v>
      </c>
      <c r="HK184" s="53">
        <v>3006</v>
      </c>
      <c r="HL184" s="77">
        <f t="shared" si="257"/>
        <v>0</v>
      </c>
      <c r="HM184" s="77">
        <f t="shared" si="254"/>
        <v>0</v>
      </c>
      <c r="HN184" s="52"/>
      <c r="HO184" s="183"/>
      <c r="HP184" s="53">
        <v>345</v>
      </c>
      <c r="HQ184" s="186"/>
      <c r="HR184" s="186"/>
      <c r="HS184" s="186"/>
      <c r="HT184" s="53">
        <v>4832</v>
      </c>
      <c r="HU184" s="153">
        <v>5768</v>
      </c>
      <c r="HV184" s="186"/>
      <c r="HW184" s="186"/>
      <c r="HX184" s="186"/>
      <c r="HY184" s="186"/>
      <c r="HZ184" s="189"/>
      <c r="IA184" s="128">
        <v>96</v>
      </c>
      <c r="IB184" s="190">
        <v>694</v>
      </c>
      <c r="IC184" s="191"/>
      <c r="ID184" s="191"/>
      <c r="IE184" s="192"/>
      <c r="IF184" s="192"/>
      <c r="IG184" s="192"/>
      <c r="IH184" s="97">
        <f t="shared" si="255"/>
        <v>35746.307999999997</v>
      </c>
      <c r="II184" s="97">
        <f t="shared" si="258"/>
        <v>2651.9999999999995</v>
      </c>
      <c r="IJ184" s="202">
        <f t="shared" si="259"/>
        <v>1.4837895986349137</v>
      </c>
      <c r="IK184" s="202">
        <f t="shared" si="265"/>
        <v>1.7873153999999996</v>
      </c>
      <c r="IL184" s="202">
        <f t="shared" si="207"/>
        <v>0.40521523178807944</v>
      </c>
      <c r="IM184" s="203"/>
      <c r="IN184" s="204">
        <f t="shared" si="208"/>
        <v>0.73831070889894423</v>
      </c>
      <c r="IO184" s="186"/>
      <c r="IP184" s="186"/>
      <c r="IQ184" s="153">
        <v>1220</v>
      </c>
      <c r="IR184" s="153"/>
      <c r="IS184" s="128"/>
      <c r="IT184" s="128"/>
      <c r="IU184" s="128"/>
      <c r="IV184" s="128"/>
      <c r="IW184" s="189"/>
      <c r="IX184" s="189">
        <v>0.18</v>
      </c>
      <c r="IY184" s="48"/>
      <c r="IZ184" s="52">
        <v>282</v>
      </c>
      <c r="JA184" s="128"/>
      <c r="JB184" s="128"/>
      <c r="JC184" s="128"/>
      <c r="JD184" s="97">
        <f t="shared" si="209"/>
        <v>9354.4259999999995</v>
      </c>
      <c r="JE184" s="210">
        <f t="shared" si="274"/>
        <v>0.83092217523555156</v>
      </c>
      <c r="JF184" s="210">
        <f t="shared" si="210"/>
        <v>0.83521660714285717</v>
      </c>
      <c r="JG184" s="210">
        <f t="shared" si="211"/>
        <v>0.33770491803278679</v>
      </c>
      <c r="JH184" s="203"/>
      <c r="JI184" s="203">
        <f t="shared" si="212"/>
        <v>0.59365994236311237</v>
      </c>
      <c r="JJ184" s="212">
        <f t="shared" si="256"/>
        <v>2.469151880188833</v>
      </c>
      <c r="JK184" s="203">
        <f t="shared" si="213"/>
        <v>0.97071651090342681</v>
      </c>
      <c r="JL184" s="53">
        <v>14812</v>
      </c>
      <c r="JM184" s="213">
        <v>8.2100000000000009</v>
      </c>
      <c r="JN184" s="214">
        <v>115</v>
      </c>
      <c r="JO184" s="213">
        <v>1.78</v>
      </c>
      <c r="JP184" s="213">
        <v>4.8099999999999996</v>
      </c>
      <c r="JQ184" s="213">
        <v>0.73</v>
      </c>
      <c r="JR184" s="214">
        <v>318</v>
      </c>
      <c r="JS184" s="213">
        <v>0.47</v>
      </c>
      <c r="JT184" s="222"/>
    </row>
    <row r="185" spans="1:280" s="25" customFormat="1" ht="15" customHeight="1">
      <c r="A185" s="50">
        <v>43602</v>
      </c>
      <c r="B185" s="51">
        <v>0</v>
      </c>
      <c r="C185" s="52">
        <v>0</v>
      </c>
      <c r="D185" s="53">
        <v>32974</v>
      </c>
      <c r="E185" s="48">
        <v>4.76</v>
      </c>
      <c r="F185" s="53">
        <v>161</v>
      </c>
      <c r="G185" s="52">
        <v>30.3</v>
      </c>
      <c r="H185" s="52">
        <v>19.5</v>
      </c>
      <c r="I185" s="61">
        <v>49.5</v>
      </c>
      <c r="J185" s="64"/>
      <c r="K185" s="53">
        <v>1213</v>
      </c>
      <c r="L185" s="48">
        <v>9.41</v>
      </c>
      <c r="M185" s="53">
        <v>12690</v>
      </c>
      <c r="N185" s="53">
        <v>7313</v>
      </c>
      <c r="O185" s="65">
        <v>0.28999999999999998</v>
      </c>
      <c r="P185" s="65">
        <v>0.06</v>
      </c>
      <c r="Q185" s="74">
        <v>34.6</v>
      </c>
      <c r="R185" s="70">
        <v>31.7</v>
      </c>
      <c r="S185" s="64">
        <v>4105</v>
      </c>
      <c r="T185" s="53">
        <v>5520</v>
      </c>
      <c r="U185" s="52">
        <v>2.92</v>
      </c>
      <c r="V185" s="52">
        <v>35</v>
      </c>
      <c r="W185" s="52">
        <v>15.3</v>
      </c>
      <c r="X185" s="52">
        <v>13.3</v>
      </c>
      <c r="Y185" s="53">
        <v>2000</v>
      </c>
      <c r="Z185" s="53">
        <v>24634</v>
      </c>
      <c r="AA185" s="52">
        <v>3.44</v>
      </c>
      <c r="AB185" s="52">
        <v>215</v>
      </c>
      <c r="AC185" s="77">
        <f t="shared" si="214"/>
        <v>6105</v>
      </c>
      <c r="AD185" s="52"/>
      <c r="AE185" s="52"/>
      <c r="AF185" s="52"/>
      <c r="AG185" s="52"/>
      <c r="AH185" s="61"/>
      <c r="AI185" s="79"/>
      <c r="AJ185" s="52"/>
      <c r="AK185" s="52"/>
      <c r="AL185" s="48">
        <v>7.02</v>
      </c>
      <c r="AM185" s="53">
        <v>80130</v>
      </c>
      <c r="AN185" s="52">
        <v>1019</v>
      </c>
      <c r="AO185" s="52">
        <v>143</v>
      </c>
      <c r="AP185" s="53">
        <v>3802</v>
      </c>
      <c r="AQ185" s="83"/>
      <c r="AR185" s="86">
        <f t="shared" si="215"/>
        <v>14991</v>
      </c>
      <c r="AS185" s="53"/>
      <c r="AT185" s="87">
        <v>14991</v>
      </c>
      <c r="AU185" s="53">
        <f t="shared" si="272"/>
        <v>14991</v>
      </c>
      <c r="AV185" s="53">
        <v>0</v>
      </c>
      <c r="AW185" s="53">
        <v>0</v>
      </c>
      <c r="AX185" s="53">
        <v>0</v>
      </c>
      <c r="AY185" s="95">
        <v>0</v>
      </c>
      <c r="AZ185" s="96">
        <v>4.93</v>
      </c>
      <c r="BA185" s="53">
        <v>4478</v>
      </c>
      <c r="BB185" s="52">
        <v>62</v>
      </c>
      <c r="BC185" s="53">
        <v>10100</v>
      </c>
      <c r="BD185" s="97">
        <f t="shared" si="185"/>
        <v>0</v>
      </c>
      <c r="BE185" s="102">
        <f t="shared" si="186"/>
        <v>0</v>
      </c>
      <c r="BF185" s="53"/>
      <c r="BG185" s="97">
        <f t="shared" si="187"/>
        <v>0</v>
      </c>
      <c r="BH185" s="102">
        <f t="shared" si="188"/>
        <v>0</v>
      </c>
      <c r="BI185" s="53"/>
      <c r="BJ185" s="97">
        <f t="shared" si="189"/>
        <v>0</v>
      </c>
      <c r="BK185" s="102">
        <f t="shared" si="190"/>
        <v>0</v>
      </c>
      <c r="BL185" s="103"/>
      <c r="BM185" s="97">
        <f t="shared" si="191"/>
        <v>0</v>
      </c>
      <c r="BN185" s="102">
        <f t="shared" si="192"/>
        <v>0</v>
      </c>
      <c r="BO185" s="53"/>
      <c r="BP185" s="97">
        <f t="shared" si="193"/>
        <v>0</v>
      </c>
      <c r="BQ185" s="102">
        <f t="shared" si="194"/>
        <v>0</v>
      </c>
      <c r="BR185" s="53"/>
      <c r="BS185" s="105">
        <f t="shared" si="195"/>
        <v>0</v>
      </c>
      <c r="BT185" s="102">
        <f t="shared" si="196"/>
        <v>0</v>
      </c>
      <c r="BU185" s="52">
        <v>8.15</v>
      </c>
      <c r="BV185" s="48">
        <v>8.9700000000000006</v>
      </c>
      <c r="BW185" s="61">
        <v>91.8</v>
      </c>
      <c r="BX185" s="117">
        <f t="shared" si="216"/>
        <v>151409.1</v>
      </c>
      <c r="BY185" s="118">
        <f t="shared" si="217"/>
        <v>1.0093940000000001</v>
      </c>
      <c r="BZ185" s="120">
        <v>59</v>
      </c>
      <c r="CA185" s="51"/>
      <c r="CB185" s="52">
        <v>6.55</v>
      </c>
      <c r="CC185" s="129">
        <v>6323</v>
      </c>
      <c r="CD185" s="77">
        <f t="shared" si="218"/>
        <v>7838.994429099761</v>
      </c>
      <c r="CE185" s="77">
        <f t="shared" si="197"/>
        <v>21361</v>
      </c>
      <c r="CF185" s="77">
        <f t="shared" si="219"/>
        <v>14991</v>
      </c>
      <c r="CG185" s="77">
        <f t="shared" si="220"/>
        <v>624.625</v>
      </c>
      <c r="CH185" s="77">
        <f t="shared" si="198"/>
        <v>6370</v>
      </c>
      <c r="CI185" s="130">
        <f t="shared" si="221"/>
        <v>265.41666666666669</v>
      </c>
      <c r="CJ185" s="64">
        <v>3725</v>
      </c>
      <c r="CK185" s="56"/>
      <c r="CL185" s="52">
        <v>7.51</v>
      </c>
      <c r="CM185" s="53">
        <v>2744</v>
      </c>
      <c r="CN185" s="134"/>
      <c r="CO185" s="135">
        <v>2944</v>
      </c>
      <c r="CP185" s="53">
        <v>5038</v>
      </c>
      <c r="CQ185" s="52">
        <v>5.51</v>
      </c>
      <c r="CR185" s="52">
        <v>9.93</v>
      </c>
      <c r="CS185" s="53">
        <v>4222</v>
      </c>
      <c r="CT185" s="141">
        <f t="shared" si="266"/>
        <v>0.22245810757288928</v>
      </c>
      <c r="CU185" s="142">
        <f t="shared" si="222"/>
        <v>1.349261744966443</v>
      </c>
      <c r="CV185" s="142">
        <f t="shared" si="223"/>
        <v>5.8098396833260271</v>
      </c>
      <c r="CW185" s="118">
        <f t="shared" si="224"/>
        <v>0.96830661388767114</v>
      </c>
      <c r="CX185" s="143">
        <f t="shared" si="267"/>
        <v>29200.25424839661</v>
      </c>
      <c r="CY185" s="144">
        <f t="shared" si="268"/>
        <v>0.64995510268335221</v>
      </c>
      <c r="CZ185" s="145">
        <f t="shared" si="269"/>
        <v>26403.206661673143</v>
      </c>
      <c r="DA185" s="146">
        <f t="shared" si="270"/>
        <v>0.7283168316831683</v>
      </c>
      <c r="DB185" s="64">
        <v>3725</v>
      </c>
      <c r="DC185" s="152"/>
      <c r="DD185" s="48">
        <v>7.74</v>
      </c>
      <c r="DE185" s="53">
        <v>2472</v>
      </c>
      <c r="DF185" s="153"/>
      <c r="DG185" s="53">
        <v>3017</v>
      </c>
      <c r="DH185" s="53">
        <v>3442</v>
      </c>
      <c r="DI185" s="52">
        <v>5.94</v>
      </c>
      <c r="DJ185" s="52">
        <v>10.199999999999999</v>
      </c>
      <c r="DK185" s="53">
        <v>4783</v>
      </c>
      <c r="DL185" s="141">
        <f t="shared" si="225"/>
        <v>0.23924504908661912</v>
      </c>
      <c r="DM185" s="142">
        <f t="shared" si="226"/>
        <v>1.349261744966443</v>
      </c>
      <c r="DN185" s="142">
        <f t="shared" si="227"/>
        <v>5.8098396833260271</v>
      </c>
      <c r="DO185" s="118">
        <f t="shared" si="199"/>
        <v>0.96830661388767114</v>
      </c>
      <c r="DP185" s="143">
        <f t="shared" si="228"/>
        <v>29200.25424839661</v>
      </c>
      <c r="DQ185" s="144">
        <f t="shared" si="229"/>
        <v>0.68465343069724738</v>
      </c>
      <c r="DR185" s="145">
        <f t="shared" si="230"/>
        <v>26403.206661673143</v>
      </c>
      <c r="DS185" s="146">
        <f t="shared" si="231"/>
        <v>0.75524752475247525</v>
      </c>
      <c r="DT185" s="53">
        <v>3494</v>
      </c>
      <c r="DU185" s="74"/>
      <c r="DV185" s="157">
        <v>7.38</v>
      </c>
      <c r="DW185" s="153">
        <v>2677</v>
      </c>
      <c r="DX185" s="53"/>
      <c r="DY185" s="153">
        <v>2922</v>
      </c>
      <c r="DZ185" s="153">
        <v>5260</v>
      </c>
      <c r="EA185" s="152">
        <v>6</v>
      </c>
      <c r="EB185" s="128">
        <v>9.01</v>
      </c>
      <c r="EC185" s="53">
        <v>5177</v>
      </c>
      <c r="ED185" s="141">
        <f t="shared" si="260"/>
        <v>0.28703690120100017</v>
      </c>
      <c r="EE185" s="142">
        <f t="shared" si="232"/>
        <v>1.4384659416141958</v>
      </c>
      <c r="EF185" s="142">
        <f t="shared" si="271"/>
        <v>5.4495516385345333</v>
      </c>
      <c r="EG185" s="118">
        <f t="shared" si="200"/>
        <v>0.90825860642242218</v>
      </c>
      <c r="EH185" s="143">
        <f t="shared" si="261"/>
        <v>27389.446535274565</v>
      </c>
      <c r="EI185" s="144">
        <f t="shared" si="262"/>
        <v>0.65850211730442187</v>
      </c>
      <c r="EJ185" s="145">
        <f t="shared" si="263"/>
        <v>24765.853443190859</v>
      </c>
      <c r="EK185" s="146">
        <f t="shared" si="264"/>
        <v>0.73495049504950494</v>
      </c>
      <c r="EL185" s="64">
        <v>3485</v>
      </c>
      <c r="EM185" s="56"/>
      <c r="EN185" s="52">
        <v>7.49</v>
      </c>
      <c r="EO185" s="53">
        <v>2616</v>
      </c>
      <c r="EP185" s="134"/>
      <c r="EQ185" s="135">
        <v>2879</v>
      </c>
      <c r="ER185" s="53">
        <v>4992</v>
      </c>
      <c r="ES185" s="52">
        <v>5.93</v>
      </c>
      <c r="ET185" s="52">
        <v>8.69</v>
      </c>
      <c r="EU185" s="53">
        <v>4985</v>
      </c>
      <c r="EV185" s="141">
        <f t="shared" si="233"/>
        <v>0.27386896315589571</v>
      </c>
      <c r="EW185" s="142">
        <f t="shared" si="234"/>
        <v>1.4421807747489239</v>
      </c>
      <c r="EX185" s="142">
        <f t="shared" si="235"/>
        <v>5.435514441984215</v>
      </c>
      <c r="EY185" s="118">
        <f t="shared" si="201"/>
        <v>0.90591907366403579</v>
      </c>
      <c r="EZ185" s="143">
        <f t="shared" si="236"/>
        <v>27318.895585412665</v>
      </c>
      <c r="FA185" s="144">
        <f t="shared" si="237"/>
        <v>0.66628372763106758</v>
      </c>
      <c r="FB185" s="145">
        <f t="shared" si="238"/>
        <v>24702.060460652585</v>
      </c>
      <c r="FC185" s="146">
        <f t="shared" si="239"/>
        <v>0.74099009900990098</v>
      </c>
      <c r="FD185" s="64">
        <v>3448</v>
      </c>
      <c r="FE185" s="56"/>
      <c r="FF185" s="52">
        <v>7.69</v>
      </c>
      <c r="FG185" s="53">
        <v>1798</v>
      </c>
      <c r="FH185" s="134"/>
      <c r="FI185" s="135">
        <v>3058</v>
      </c>
      <c r="FJ185" s="53">
        <v>5328</v>
      </c>
      <c r="FK185" s="52">
        <v>8.0299999999999994</v>
      </c>
      <c r="FL185" s="52">
        <v>8.85</v>
      </c>
      <c r="FM185" s="53">
        <v>5215</v>
      </c>
      <c r="FN185" s="141">
        <f t="shared" si="240"/>
        <v>0.25036788486249362</v>
      </c>
      <c r="FO185" s="142">
        <f t="shared" si="241"/>
        <v>1.4576566125290022</v>
      </c>
      <c r="FP185" s="142">
        <f t="shared" si="242"/>
        <v>5.3778059672773528</v>
      </c>
      <c r="FQ185" s="118">
        <f t="shared" si="202"/>
        <v>0.89630099454622547</v>
      </c>
      <c r="FR185" s="143">
        <f t="shared" si="243"/>
        <v>27028.852791535977</v>
      </c>
      <c r="FS185" s="144">
        <f t="shared" si="244"/>
        <v>0.77063384643756094</v>
      </c>
      <c r="FT185" s="145">
        <f t="shared" si="245"/>
        <v>24439.800421328589</v>
      </c>
      <c r="FU185" s="146">
        <f t="shared" si="246"/>
        <v>0.82198019801980204</v>
      </c>
      <c r="FV185" s="64">
        <v>3484</v>
      </c>
      <c r="FW185" s="73"/>
      <c r="FX185" s="52">
        <v>7.28</v>
      </c>
      <c r="FY185" s="53">
        <v>1938</v>
      </c>
      <c r="FZ185" s="134"/>
      <c r="GA185" s="135">
        <v>3006</v>
      </c>
      <c r="GB185" s="53">
        <v>4862</v>
      </c>
      <c r="GC185" s="52">
        <v>7</v>
      </c>
      <c r="GD185" s="52">
        <v>7.99</v>
      </c>
      <c r="GE185" s="53">
        <v>5123</v>
      </c>
      <c r="GF185" s="141">
        <f t="shared" si="247"/>
        <v>0.24918448878490107</v>
      </c>
      <c r="GG185" s="142">
        <f t="shared" si="248"/>
        <v>1.4425947187141217</v>
      </c>
      <c r="GH185" s="142">
        <f t="shared" si="249"/>
        <v>5.4339547534786243</v>
      </c>
      <c r="GI185" s="118">
        <f t="shared" si="203"/>
        <v>0.90565912557977069</v>
      </c>
      <c r="GJ185" s="143">
        <f t="shared" si="250"/>
        <v>27311.056590983564</v>
      </c>
      <c r="GK185" s="144">
        <f t="shared" si="251"/>
        <v>0.75277441290099723</v>
      </c>
      <c r="GL185" s="145">
        <f t="shared" si="252"/>
        <v>24694.972351481672</v>
      </c>
      <c r="GM185" s="146">
        <f t="shared" si="253"/>
        <v>0.80811881188118817</v>
      </c>
      <c r="GN185" s="166">
        <v>2518</v>
      </c>
      <c r="GO185" s="97">
        <f t="shared" si="204"/>
        <v>2380.5671082814474</v>
      </c>
      <c r="GP185" s="53"/>
      <c r="GQ185" s="53"/>
      <c r="GR185" s="102" t="e">
        <f t="shared" si="205"/>
        <v>#DIV/0!</v>
      </c>
      <c r="GS185" s="53"/>
      <c r="GT185" s="102" t="e">
        <f t="shared" si="206"/>
        <v>#DIV/0!</v>
      </c>
      <c r="GU185" s="53"/>
      <c r="GV185" s="102"/>
      <c r="GW185" s="170"/>
      <c r="GX185" s="102"/>
      <c r="GY185" s="170"/>
      <c r="GZ185" s="102"/>
      <c r="HA185" s="102"/>
      <c r="HB185" s="102"/>
      <c r="HC185" s="102"/>
      <c r="HD185" s="102"/>
      <c r="HE185" s="177"/>
      <c r="HF185" s="178"/>
      <c r="HG185" s="102"/>
      <c r="HH185" s="177"/>
      <c r="HI185" s="64">
        <v>6926</v>
      </c>
      <c r="HJ185" s="53">
        <v>6407</v>
      </c>
      <c r="HK185" s="53">
        <v>5309</v>
      </c>
      <c r="HL185" s="77">
        <f t="shared" si="257"/>
        <v>0</v>
      </c>
      <c r="HM185" s="77">
        <f t="shared" si="254"/>
        <v>0</v>
      </c>
      <c r="HN185" s="52"/>
      <c r="HO185" s="183"/>
      <c r="HP185" s="53">
        <v>213</v>
      </c>
      <c r="HQ185" s="186"/>
      <c r="HR185" s="186"/>
      <c r="HS185" s="186"/>
      <c r="HT185" s="53">
        <v>5780</v>
      </c>
      <c r="HU185" s="153">
        <v>4960</v>
      </c>
      <c r="HV185" s="186"/>
      <c r="HW185" s="186"/>
      <c r="HX185" s="186"/>
      <c r="HY185" s="186"/>
      <c r="HZ185" s="189">
        <v>98</v>
      </c>
      <c r="IA185" s="128"/>
      <c r="IB185" s="190">
        <v>542</v>
      </c>
      <c r="IC185" s="191"/>
      <c r="ID185" s="191">
        <v>1028</v>
      </c>
      <c r="IE185" s="192">
        <v>2.33</v>
      </c>
      <c r="IF185" s="192">
        <v>2.6</v>
      </c>
      <c r="IG185" s="192">
        <v>0.75</v>
      </c>
      <c r="IH185" s="97">
        <f t="shared" si="255"/>
        <v>37747.338000000003</v>
      </c>
      <c r="II185" s="97">
        <f t="shared" si="258"/>
        <v>2518.0000000000005</v>
      </c>
      <c r="IJ185" s="202">
        <f t="shared" si="259"/>
        <v>1.3341338136215062</v>
      </c>
      <c r="IK185" s="202">
        <f t="shared" si="265"/>
        <v>1.8873669000000004</v>
      </c>
      <c r="IL185" s="202">
        <f t="shared" si="207"/>
        <v>0.34186851211072666</v>
      </c>
      <c r="IM185" s="203"/>
      <c r="IN185" s="204">
        <f t="shared" si="208"/>
        <v>0.78474980142970607</v>
      </c>
      <c r="IO185" s="186"/>
      <c r="IP185" s="186"/>
      <c r="IQ185" s="153">
        <v>1431</v>
      </c>
      <c r="IR185" s="153"/>
      <c r="IS185" s="128"/>
      <c r="IT185" s="128"/>
      <c r="IU185" s="128"/>
      <c r="IV185" s="128"/>
      <c r="IW185" s="189">
        <v>0.18</v>
      </c>
      <c r="IX185" s="189"/>
      <c r="IY185" s="48">
        <v>8.41</v>
      </c>
      <c r="IZ185" s="52">
        <v>390</v>
      </c>
      <c r="JA185" s="128">
        <v>5.51</v>
      </c>
      <c r="JB185" s="128">
        <v>2.5299999999999998</v>
      </c>
      <c r="JC185" s="128">
        <v>119</v>
      </c>
      <c r="JD185" s="97">
        <f t="shared" si="209"/>
        <v>8125.1220000000003</v>
      </c>
      <c r="JE185" s="210">
        <f t="shared" si="274"/>
        <v>0.74711493562804354</v>
      </c>
      <c r="JF185" s="210">
        <f t="shared" si="210"/>
        <v>0.72545732142857144</v>
      </c>
      <c r="JG185" s="210">
        <f t="shared" si="211"/>
        <v>0.10621942697414397</v>
      </c>
      <c r="JH185" s="203"/>
      <c r="JI185" s="203">
        <f t="shared" si="212"/>
        <v>0.28044280442804426</v>
      </c>
      <c r="JJ185" s="212">
        <f t="shared" si="256"/>
        <v>2.469151880188833</v>
      </c>
      <c r="JK185" s="203">
        <f t="shared" si="213"/>
        <v>0.96138613861386135</v>
      </c>
      <c r="JL185" s="53">
        <v>11012</v>
      </c>
      <c r="JM185" s="213">
        <v>8.18</v>
      </c>
      <c r="JN185" s="214">
        <v>135</v>
      </c>
      <c r="JO185" s="213">
        <v>1.86</v>
      </c>
      <c r="JP185" s="213">
        <v>1.71</v>
      </c>
      <c r="JQ185" s="213">
        <v>0.56000000000000005</v>
      </c>
      <c r="JR185" s="214">
        <v>293</v>
      </c>
      <c r="JS185" s="213">
        <v>0.34</v>
      </c>
      <c r="JT185" s="222"/>
    </row>
    <row r="186" spans="1:280" s="25" customFormat="1" ht="15" customHeight="1">
      <c r="A186" s="50">
        <v>43603</v>
      </c>
      <c r="B186" s="51">
        <v>0</v>
      </c>
      <c r="C186" s="52">
        <v>0</v>
      </c>
      <c r="D186" s="53">
        <v>33775</v>
      </c>
      <c r="E186" s="48">
        <v>4.7</v>
      </c>
      <c r="F186" s="53">
        <v>191</v>
      </c>
      <c r="G186" s="52">
        <v>28.8</v>
      </c>
      <c r="H186" s="52">
        <v>19.3</v>
      </c>
      <c r="I186" s="61">
        <v>49.7</v>
      </c>
      <c r="J186" s="64"/>
      <c r="K186" s="53">
        <v>1024</v>
      </c>
      <c r="L186" s="48">
        <v>8.51</v>
      </c>
      <c r="M186" s="53">
        <v>13904</v>
      </c>
      <c r="N186" s="53">
        <v>7509</v>
      </c>
      <c r="O186" s="65">
        <v>20.2</v>
      </c>
      <c r="P186" s="65">
        <v>3.71</v>
      </c>
      <c r="Q186" s="74">
        <v>44.6</v>
      </c>
      <c r="R186" s="70">
        <v>34.1</v>
      </c>
      <c r="S186" s="64">
        <v>7623</v>
      </c>
      <c r="T186" s="53">
        <v>5794</v>
      </c>
      <c r="U186" s="52">
        <v>3.61</v>
      </c>
      <c r="V186" s="52">
        <v>34.700000000000003</v>
      </c>
      <c r="W186" s="52">
        <v>14</v>
      </c>
      <c r="X186" s="52">
        <v>11.4</v>
      </c>
      <c r="Y186" s="53">
        <v>3000</v>
      </c>
      <c r="Z186" s="53">
        <v>22852</v>
      </c>
      <c r="AA186" s="52">
        <v>2.2999999999999998</v>
      </c>
      <c r="AB186" s="52">
        <v>508</v>
      </c>
      <c r="AC186" s="77">
        <f t="shared" si="214"/>
        <v>10623</v>
      </c>
      <c r="AD186" s="52"/>
      <c r="AE186" s="52"/>
      <c r="AF186" s="52"/>
      <c r="AG186" s="52"/>
      <c r="AH186" s="61"/>
      <c r="AI186" s="79"/>
      <c r="AJ186" s="52"/>
      <c r="AK186" s="52"/>
      <c r="AL186" s="48">
        <v>3.83</v>
      </c>
      <c r="AM186" s="53">
        <v>87313</v>
      </c>
      <c r="AN186" s="52">
        <v>2928</v>
      </c>
      <c r="AO186" s="52">
        <v>516</v>
      </c>
      <c r="AP186" s="53">
        <v>2600</v>
      </c>
      <c r="AQ186" s="83"/>
      <c r="AR186" s="86">
        <f t="shared" si="215"/>
        <v>12536</v>
      </c>
      <c r="AS186" s="53"/>
      <c r="AT186" s="87">
        <v>12536</v>
      </c>
      <c r="AU186" s="53">
        <f t="shared" si="272"/>
        <v>12536</v>
      </c>
      <c r="AV186" s="53">
        <v>0</v>
      </c>
      <c r="AW186" s="53">
        <v>0</v>
      </c>
      <c r="AX186" s="53">
        <v>0</v>
      </c>
      <c r="AY186" s="95">
        <v>0</v>
      </c>
      <c r="AZ186" s="96">
        <v>4.93</v>
      </c>
      <c r="BA186" s="53">
        <v>4478</v>
      </c>
      <c r="BB186" s="52">
        <v>62</v>
      </c>
      <c r="BC186" s="53">
        <v>10005</v>
      </c>
      <c r="BD186" s="97">
        <f t="shared" si="185"/>
        <v>7402.5559999999996</v>
      </c>
      <c r="BE186" s="102">
        <f t="shared" si="186"/>
        <v>0.7398856571714143</v>
      </c>
      <c r="BF186" s="53">
        <v>3875</v>
      </c>
      <c r="BG186" s="97">
        <f t="shared" si="187"/>
        <v>4134.625</v>
      </c>
      <c r="BH186" s="102">
        <f t="shared" si="188"/>
        <v>0.41325587206396802</v>
      </c>
      <c r="BI186" s="53">
        <v>223</v>
      </c>
      <c r="BJ186" s="97">
        <f t="shared" si="189"/>
        <v>438.64100000000002</v>
      </c>
      <c r="BK186" s="102">
        <f t="shared" si="190"/>
        <v>4.3842178910544732E-2</v>
      </c>
      <c r="BL186" s="103">
        <v>978</v>
      </c>
      <c r="BM186" s="97">
        <f t="shared" si="191"/>
        <v>1413.21</v>
      </c>
      <c r="BN186" s="102">
        <f t="shared" si="192"/>
        <v>0.1412503748125937</v>
      </c>
      <c r="BO186" s="53">
        <v>680</v>
      </c>
      <c r="BP186" s="97">
        <f t="shared" si="193"/>
        <v>1399.4399999999998</v>
      </c>
      <c r="BQ186" s="102">
        <f t="shared" si="194"/>
        <v>0.13987406296851573</v>
      </c>
      <c r="BR186" s="53">
        <v>10</v>
      </c>
      <c r="BS186" s="105">
        <f t="shared" si="195"/>
        <v>16.64</v>
      </c>
      <c r="BT186" s="102">
        <f t="shared" si="196"/>
        <v>9.9950024987506244E-4</v>
      </c>
      <c r="BU186" s="52">
        <v>9.6</v>
      </c>
      <c r="BV186" s="48">
        <v>9.1300000000000008</v>
      </c>
      <c r="BW186" s="61">
        <v>93.2</v>
      </c>
      <c r="BX186" s="117">
        <f t="shared" si="216"/>
        <v>125422.68</v>
      </c>
      <c r="BY186" s="118">
        <f t="shared" si="217"/>
        <v>0.83615119999999998</v>
      </c>
      <c r="BZ186" s="120">
        <v>60.7</v>
      </c>
      <c r="CA186" s="51"/>
      <c r="CB186" s="52">
        <v>6.23</v>
      </c>
      <c r="CC186" s="129">
        <v>6464</v>
      </c>
      <c r="CD186" s="77">
        <f t="shared" si="218"/>
        <v>6773.7220673582233</v>
      </c>
      <c r="CE186" s="77">
        <f t="shared" si="197"/>
        <v>21883</v>
      </c>
      <c r="CF186" s="77">
        <f t="shared" si="219"/>
        <v>12536</v>
      </c>
      <c r="CG186" s="77">
        <f t="shared" si="220"/>
        <v>522.33333333333337</v>
      </c>
      <c r="CH186" s="77">
        <f t="shared" si="198"/>
        <v>9347</v>
      </c>
      <c r="CI186" s="130">
        <f t="shared" si="221"/>
        <v>389.45833333333331</v>
      </c>
      <c r="CJ186" s="64">
        <v>3743</v>
      </c>
      <c r="CK186" s="56"/>
      <c r="CL186" s="52">
        <v>7.15</v>
      </c>
      <c r="CM186" s="53">
        <v>2476</v>
      </c>
      <c r="CN186" s="134"/>
      <c r="CO186" s="135">
        <v>2794</v>
      </c>
      <c r="CP186" s="53">
        <v>3008</v>
      </c>
      <c r="CQ186" s="52"/>
      <c r="CR186" s="52">
        <v>11.3</v>
      </c>
      <c r="CS186" s="53">
        <v>4214</v>
      </c>
      <c r="CT186" s="141">
        <f t="shared" si="266"/>
        <v>0.26196084208164377</v>
      </c>
      <c r="CU186" s="142">
        <f t="shared" si="222"/>
        <v>1.3427731765963131</v>
      </c>
      <c r="CV186" s="142">
        <f t="shared" si="223"/>
        <v>5.044576541608004</v>
      </c>
      <c r="CW186" s="118">
        <f t="shared" si="224"/>
        <v>0.84076275693466729</v>
      </c>
      <c r="CX186" s="143">
        <f t="shared" si="267"/>
        <v>25354.04169812183</v>
      </c>
      <c r="CY186" s="144">
        <f t="shared" si="268"/>
        <v>0.63446979734649056</v>
      </c>
      <c r="CZ186" s="145">
        <f t="shared" si="269"/>
        <v>21453.049912717634</v>
      </c>
      <c r="DA186" s="146">
        <f t="shared" si="270"/>
        <v>0.75252373813093454</v>
      </c>
      <c r="DB186" s="64">
        <v>3743</v>
      </c>
      <c r="DC186" s="152"/>
      <c r="DD186" s="48">
        <v>7.12</v>
      </c>
      <c r="DE186" s="53">
        <v>2024</v>
      </c>
      <c r="DF186" s="153"/>
      <c r="DG186" s="53">
        <v>2792</v>
      </c>
      <c r="DH186" s="53">
        <v>4480</v>
      </c>
      <c r="DI186" s="52"/>
      <c r="DJ186" s="52">
        <v>8.15</v>
      </c>
      <c r="DK186" s="53">
        <v>4848</v>
      </c>
      <c r="DL186" s="141">
        <f t="shared" si="225"/>
        <v>0.27269337477283578</v>
      </c>
      <c r="DM186" s="142">
        <f t="shared" si="226"/>
        <v>1.3427731765963131</v>
      </c>
      <c r="DN186" s="142">
        <f t="shared" si="227"/>
        <v>5.044576541608004</v>
      </c>
      <c r="DO186" s="118">
        <f t="shared" si="199"/>
        <v>0.84076275693466729</v>
      </c>
      <c r="DP186" s="143">
        <f t="shared" si="228"/>
        <v>25354.04169812183</v>
      </c>
      <c r="DQ186" s="144">
        <f t="shared" si="229"/>
        <v>0.70119825114268863</v>
      </c>
      <c r="DR186" s="145">
        <f t="shared" si="230"/>
        <v>21453.049912717634</v>
      </c>
      <c r="DS186" s="146">
        <f t="shared" si="231"/>
        <v>0.79770114942528736</v>
      </c>
      <c r="DT186" s="53">
        <v>3600</v>
      </c>
      <c r="DU186" s="74"/>
      <c r="DV186" s="157">
        <v>7.18</v>
      </c>
      <c r="DW186" s="153">
        <v>2514</v>
      </c>
      <c r="DX186" s="53"/>
      <c r="DY186" s="153">
        <v>2534</v>
      </c>
      <c r="DZ186" s="153">
        <v>5116</v>
      </c>
      <c r="EA186" s="152"/>
      <c r="EB186" s="128">
        <v>11.3</v>
      </c>
      <c r="EC186" s="53">
        <v>5243</v>
      </c>
      <c r="ED186" s="141">
        <f t="shared" si="260"/>
        <v>0.34189763225376479</v>
      </c>
      <c r="EE186" s="142">
        <f t="shared" si="232"/>
        <v>1.3961111111111111</v>
      </c>
      <c r="EF186" s="142">
        <f t="shared" si="271"/>
        <v>4.8518502671089543</v>
      </c>
      <c r="EG186" s="118">
        <f t="shared" si="200"/>
        <v>0.80864171118482575</v>
      </c>
      <c r="EH186" s="143">
        <f t="shared" si="261"/>
        <v>24385.399442489605</v>
      </c>
      <c r="EI186" s="144">
        <f t="shared" si="262"/>
        <v>0.6288598830892882</v>
      </c>
      <c r="EJ186" s="145">
        <f t="shared" si="263"/>
        <v>20633.44367774071</v>
      </c>
      <c r="EK186" s="146">
        <f t="shared" si="264"/>
        <v>0.74872563718140928</v>
      </c>
      <c r="EL186" s="64">
        <v>3600</v>
      </c>
      <c r="EM186" s="56"/>
      <c r="EN186" s="52">
        <v>7.09</v>
      </c>
      <c r="EO186" s="53">
        <v>2325</v>
      </c>
      <c r="EP186" s="134"/>
      <c r="EQ186" s="135">
        <v>2514</v>
      </c>
      <c r="ER186" s="53">
        <v>4832</v>
      </c>
      <c r="ES186" s="52"/>
      <c r="ET186" s="52">
        <v>5.35</v>
      </c>
      <c r="EU186" s="53">
        <v>5056</v>
      </c>
      <c r="EV186" s="141">
        <f t="shared" si="233"/>
        <v>0.31569615345254487</v>
      </c>
      <c r="EW186" s="142">
        <f t="shared" si="234"/>
        <v>1.3961111111111111</v>
      </c>
      <c r="EX186" s="142">
        <f t="shared" si="235"/>
        <v>4.8518502671089543</v>
      </c>
      <c r="EY186" s="118">
        <f t="shared" si="201"/>
        <v>0.80864171118482575</v>
      </c>
      <c r="EZ186" s="143">
        <f t="shared" si="236"/>
        <v>24385.399442489605</v>
      </c>
      <c r="FA186" s="144">
        <f t="shared" si="237"/>
        <v>0.65676182505274261</v>
      </c>
      <c r="FB186" s="145">
        <f t="shared" si="238"/>
        <v>20633.44367774071</v>
      </c>
      <c r="FC186" s="146">
        <f t="shared" si="239"/>
        <v>0.76761619190404795</v>
      </c>
      <c r="FD186" s="64">
        <v>3600</v>
      </c>
      <c r="FE186" s="56"/>
      <c r="FF186" s="52">
        <v>7.31</v>
      </c>
      <c r="FG186" s="53">
        <v>1729</v>
      </c>
      <c r="FH186" s="134"/>
      <c r="FI186" s="135">
        <v>2689</v>
      </c>
      <c r="FJ186" s="53">
        <v>4594</v>
      </c>
      <c r="FK186" s="52"/>
      <c r="FL186" s="52">
        <v>6.67</v>
      </c>
      <c r="FM186" s="53">
        <v>5504</v>
      </c>
      <c r="FN186" s="141">
        <f t="shared" si="240"/>
        <v>0.30306702103204747</v>
      </c>
      <c r="FO186" s="142">
        <f t="shared" si="241"/>
        <v>1.3961111111111111</v>
      </c>
      <c r="FP186" s="142">
        <f t="shared" si="242"/>
        <v>4.8518502671089543</v>
      </c>
      <c r="FQ186" s="118">
        <f t="shared" si="202"/>
        <v>0.80864171118482575</v>
      </c>
      <c r="FR186" s="143">
        <f t="shared" si="243"/>
        <v>24385.399442489605</v>
      </c>
      <c r="FS186" s="144">
        <f t="shared" si="244"/>
        <v>0.74474890129728688</v>
      </c>
      <c r="FT186" s="145">
        <f t="shared" si="245"/>
        <v>20633.44367774071</v>
      </c>
      <c r="FU186" s="146">
        <f t="shared" si="246"/>
        <v>0.82718640679660171</v>
      </c>
      <c r="FV186" s="64">
        <v>3597</v>
      </c>
      <c r="FW186" s="73"/>
      <c r="FX186" s="52">
        <v>7.31</v>
      </c>
      <c r="FY186" s="53">
        <v>1628</v>
      </c>
      <c r="FZ186" s="134"/>
      <c r="GA186" s="135">
        <v>2706</v>
      </c>
      <c r="GB186" s="53">
        <v>4570</v>
      </c>
      <c r="GC186" s="52"/>
      <c r="GD186" s="52">
        <v>7.76</v>
      </c>
      <c r="GE186" s="53">
        <v>5293</v>
      </c>
      <c r="GF186" s="141">
        <f t="shared" si="247"/>
        <v>0.285966480869908</v>
      </c>
      <c r="GG186" s="142">
        <f t="shared" si="248"/>
        <v>1.3972755073672505</v>
      </c>
      <c r="GH186" s="142">
        <f t="shared" si="249"/>
        <v>4.8478070585530295</v>
      </c>
      <c r="GI186" s="118">
        <f t="shared" si="203"/>
        <v>0.80796784309217162</v>
      </c>
      <c r="GJ186" s="143">
        <f t="shared" si="250"/>
        <v>24365.078276287528</v>
      </c>
      <c r="GK186" s="144">
        <f t="shared" si="251"/>
        <v>0.75965946287564079</v>
      </c>
      <c r="GL186" s="145">
        <f t="shared" si="252"/>
        <v>20616.249141342596</v>
      </c>
      <c r="GM186" s="146">
        <f t="shared" si="253"/>
        <v>0.83728135932033987</v>
      </c>
      <c r="GN186" s="166">
        <v>2440</v>
      </c>
      <c r="GO186" s="97">
        <f t="shared" si="204"/>
        <v>2117.8182150527805</v>
      </c>
      <c r="GP186" s="53"/>
      <c r="GQ186" s="53"/>
      <c r="GR186" s="102">
        <f t="shared" si="205"/>
        <v>1</v>
      </c>
      <c r="GS186" s="53"/>
      <c r="GT186" s="102">
        <f t="shared" si="206"/>
        <v>1</v>
      </c>
      <c r="GU186" s="53"/>
      <c r="GV186" s="102"/>
      <c r="GW186" s="170"/>
      <c r="GX186" s="102"/>
      <c r="GY186" s="170"/>
      <c r="GZ186" s="102"/>
      <c r="HA186" s="102"/>
      <c r="HB186" s="102"/>
      <c r="HC186" s="102"/>
      <c r="HD186" s="102"/>
      <c r="HE186" s="177"/>
      <c r="HF186" s="178"/>
      <c r="HG186" s="102"/>
      <c r="HH186" s="177"/>
      <c r="HI186" s="64">
        <v>9934</v>
      </c>
      <c r="HJ186" s="53">
        <v>8434</v>
      </c>
      <c r="HK186" s="53">
        <v>9374</v>
      </c>
      <c r="HL186" s="77">
        <f t="shared" si="257"/>
        <v>0</v>
      </c>
      <c r="HM186" s="77">
        <f t="shared" si="254"/>
        <v>0</v>
      </c>
      <c r="HN186" s="52"/>
      <c r="HO186" s="183"/>
      <c r="HP186" s="53">
        <v>136</v>
      </c>
      <c r="HQ186" s="186"/>
      <c r="HR186" s="186"/>
      <c r="HS186" s="186"/>
      <c r="HT186" s="53">
        <v>5590</v>
      </c>
      <c r="HU186" s="153">
        <v>5978</v>
      </c>
      <c r="HV186" s="186"/>
      <c r="HW186" s="186"/>
      <c r="HX186" s="186"/>
      <c r="HY186" s="186"/>
      <c r="HZ186" s="189"/>
      <c r="IA186" s="128">
        <v>98</v>
      </c>
      <c r="IB186" s="190">
        <v>280</v>
      </c>
      <c r="IC186" s="191"/>
      <c r="ID186" s="191"/>
      <c r="IE186" s="192"/>
      <c r="IF186" s="192"/>
      <c r="IG186" s="192"/>
      <c r="IH186" s="97">
        <f t="shared" si="255"/>
        <v>30587.84</v>
      </c>
      <c r="II186" s="97">
        <f t="shared" si="258"/>
        <v>2440</v>
      </c>
      <c r="IJ186" s="202">
        <f t="shared" si="259"/>
        <v>1.5954052329291639</v>
      </c>
      <c r="IK186" s="202">
        <f t="shared" si="265"/>
        <v>1.5293920000000001</v>
      </c>
      <c r="IL186" s="202">
        <f t="shared" si="207"/>
        <v>0.38640429338103749</v>
      </c>
      <c r="IM186" s="203"/>
      <c r="IN186" s="204">
        <f t="shared" si="208"/>
        <v>0.88524590163934425</v>
      </c>
      <c r="IO186" s="186"/>
      <c r="IP186" s="186"/>
      <c r="IQ186" s="153">
        <v>494</v>
      </c>
      <c r="IR186" s="153"/>
      <c r="IS186" s="128"/>
      <c r="IT186" s="128"/>
      <c r="IU186" s="128"/>
      <c r="IV186" s="128"/>
      <c r="IW186" s="189"/>
      <c r="IX186" s="189">
        <v>0.16</v>
      </c>
      <c r="IY186" s="48"/>
      <c r="IZ186" s="52">
        <v>304</v>
      </c>
      <c r="JA186" s="128"/>
      <c r="JB186" s="128"/>
      <c r="JC186" s="128"/>
      <c r="JD186" s="97">
        <f t="shared" si="209"/>
        <v>3510.08</v>
      </c>
      <c r="JE186" s="210">
        <f t="shared" si="274"/>
        <v>0.89342693044033183</v>
      </c>
      <c r="JF186" s="210">
        <f t="shared" si="210"/>
        <v>0.31339999999999996</v>
      </c>
      <c r="JG186" s="210">
        <f t="shared" si="211"/>
        <v>-4.8582995951416956E-2</v>
      </c>
      <c r="JH186" s="203"/>
      <c r="JI186" s="203">
        <f t="shared" si="212"/>
        <v>-8.5714285714285632E-2</v>
      </c>
      <c r="JJ186" s="212">
        <f t="shared" si="256"/>
        <v>2.469151880188833</v>
      </c>
      <c r="JK186" s="203">
        <f t="shared" si="213"/>
        <v>0.96961519240379812</v>
      </c>
      <c r="JL186" s="53">
        <v>15031</v>
      </c>
      <c r="JM186" s="213">
        <v>8.0500000000000007</v>
      </c>
      <c r="JN186" s="214">
        <v>26</v>
      </c>
      <c r="JO186" s="213">
        <v>1.37</v>
      </c>
      <c r="JP186" s="213">
        <v>2.56</v>
      </c>
      <c r="JQ186" s="213">
        <v>0.44</v>
      </c>
      <c r="JR186" s="214">
        <v>222</v>
      </c>
      <c r="JS186" s="213">
        <v>0.34</v>
      </c>
      <c r="JT186" s="222"/>
    </row>
    <row r="187" spans="1:280" s="25" customFormat="1" ht="15" customHeight="1">
      <c r="A187" s="50">
        <v>43604</v>
      </c>
      <c r="B187" s="57">
        <v>0</v>
      </c>
      <c r="C187" s="52">
        <v>0</v>
      </c>
      <c r="D187" s="58">
        <v>31996</v>
      </c>
      <c r="E187" s="59">
        <v>4.9800000000000004</v>
      </c>
      <c r="F187" s="58">
        <v>125</v>
      </c>
      <c r="G187" s="60">
        <v>29</v>
      </c>
      <c r="H187" s="60">
        <v>16.7</v>
      </c>
      <c r="I187" s="66">
        <v>51</v>
      </c>
      <c r="J187" s="67"/>
      <c r="K187" s="58">
        <v>1288</v>
      </c>
      <c r="L187" s="59">
        <v>4.7699999999999996</v>
      </c>
      <c r="M187" s="58">
        <v>11958</v>
      </c>
      <c r="N187" s="58">
        <v>6372</v>
      </c>
      <c r="O187" s="68">
        <v>6.38</v>
      </c>
      <c r="P187" s="68">
        <v>2.82</v>
      </c>
      <c r="Q187" s="75">
        <v>29.8</v>
      </c>
      <c r="R187" s="76">
        <v>33.4</v>
      </c>
      <c r="S187" s="67">
        <v>7456</v>
      </c>
      <c r="T187" s="58">
        <v>5756</v>
      </c>
      <c r="U187" s="60">
        <v>3.28</v>
      </c>
      <c r="V187" s="60">
        <v>34.700000000000003</v>
      </c>
      <c r="W187" s="60">
        <v>12.9</v>
      </c>
      <c r="X187" s="60">
        <v>11.2</v>
      </c>
      <c r="Y187" s="58">
        <v>3000</v>
      </c>
      <c r="Z187" s="58"/>
      <c r="AA187" s="60"/>
      <c r="AB187" s="60">
        <v>508</v>
      </c>
      <c r="AC187" s="58">
        <f t="shared" si="214"/>
        <v>10456</v>
      </c>
      <c r="AD187" s="60"/>
      <c r="AE187" s="60"/>
      <c r="AF187" s="60"/>
      <c r="AG187" s="60"/>
      <c r="AH187" s="66"/>
      <c r="AI187" s="80"/>
      <c r="AJ187" s="60"/>
      <c r="AK187" s="60"/>
      <c r="AL187" s="59">
        <v>8.4600000000000009</v>
      </c>
      <c r="AM187" s="58">
        <v>75934</v>
      </c>
      <c r="AN187" s="60">
        <v>74.2</v>
      </c>
      <c r="AO187" s="60">
        <v>11.9</v>
      </c>
      <c r="AP187" s="58">
        <v>4608</v>
      </c>
      <c r="AQ187" s="88"/>
      <c r="AR187" s="86">
        <f t="shared" si="215"/>
        <v>12680</v>
      </c>
      <c r="AS187" s="58"/>
      <c r="AT187" s="89">
        <v>12680</v>
      </c>
      <c r="AU187" s="58">
        <f t="shared" si="272"/>
        <v>12680</v>
      </c>
      <c r="AV187" s="58">
        <v>0</v>
      </c>
      <c r="AW187" s="58">
        <v>0</v>
      </c>
      <c r="AX187" s="58">
        <v>0</v>
      </c>
      <c r="AY187" s="98">
        <v>0</v>
      </c>
      <c r="AZ187" s="96">
        <v>4.93</v>
      </c>
      <c r="BA187" s="53">
        <v>4478</v>
      </c>
      <c r="BB187" s="52">
        <v>62</v>
      </c>
      <c r="BC187" s="58">
        <v>9545</v>
      </c>
      <c r="BD187" s="97" t="e">
        <f t="shared" si="185"/>
        <v>#VALUE!</v>
      </c>
      <c r="BE187" s="102" t="e">
        <f t="shared" si="186"/>
        <v>#VALUE!</v>
      </c>
      <c r="BF187" s="58">
        <v>3782</v>
      </c>
      <c r="BG187" s="97">
        <f t="shared" si="187"/>
        <v>4035.3939999999998</v>
      </c>
      <c r="BH187" s="102">
        <f t="shared" si="188"/>
        <v>0.42277569408067051</v>
      </c>
      <c r="BI187" s="58">
        <v>286</v>
      </c>
      <c r="BJ187" s="97">
        <f t="shared" si="189"/>
        <v>562.56200000000001</v>
      </c>
      <c r="BK187" s="102">
        <f t="shared" si="190"/>
        <v>5.8937873232058673E-2</v>
      </c>
      <c r="BL187" s="103">
        <v>807</v>
      </c>
      <c r="BM187" s="97">
        <f t="shared" si="191"/>
        <v>1166.115</v>
      </c>
      <c r="BN187" s="102">
        <f t="shared" si="192"/>
        <v>0.1221702462022001</v>
      </c>
      <c r="BO187" s="58">
        <v>677</v>
      </c>
      <c r="BP187" s="97">
        <f t="shared" si="193"/>
        <v>1393.2659999999998</v>
      </c>
      <c r="BQ187" s="102">
        <f t="shared" si="194"/>
        <v>0.14596815086432685</v>
      </c>
      <c r="BR187" s="58" t="s">
        <v>131</v>
      </c>
      <c r="BS187" s="105" t="e">
        <f t="shared" si="195"/>
        <v>#VALUE!</v>
      </c>
      <c r="BT187" s="102" t="e">
        <f t="shared" si="196"/>
        <v>#VALUE!</v>
      </c>
      <c r="BU187" s="60">
        <v>8.4499999999999993</v>
      </c>
      <c r="BV187" s="59">
        <v>9.25</v>
      </c>
      <c r="BW187" s="66">
        <v>95.9</v>
      </c>
      <c r="BX187" s="117">
        <f t="shared" si="216"/>
        <v>121030.6</v>
      </c>
      <c r="BY187" s="118">
        <f t="shared" si="217"/>
        <v>0.80687066666666674</v>
      </c>
      <c r="BZ187" s="121">
        <v>58.2</v>
      </c>
      <c r="CA187" s="57"/>
      <c r="CB187" s="60">
        <v>6.34</v>
      </c>
      <c r="CC187" s="129">
        <v>5834</v>
      </c>
      <c r="CD187" s="77">
        <f t="shared" si="218"/>
        <v>6688.5544401182151</v>
      </c>
      <c r="CE187" s="77">
        <f t="shared" si="197"/>
        <v>21317</v>
      </c>
      <c r="CF187" s="77">
        <f t="shared" si="219"/>
        <v>12680</v>
      </c>
      <c r="CG187" s="77">
        <f t="shared" si="220"/>
        <v>528.33333333333337</v>
      </c>
      <c r="CH187" s="77">
        <f t="shared" si="198"/>
        <v>8637</v>
      </c>
      <c r="CI187" s="130">
        <f t="shared" si="221"/>
        <v>359.875</v>
      </c>
      <c r="CJ187" s="67">
        <v>3643</v>
      </c>
      <c r="CK187" s="136"/>
      <c r="CL187" s="60">
        <v>6.89</v>
      </c>
      <c r="CM187" s="58">
        <v>2785</v>
      </c>
      <c r="CN187" s="137"/>
      <c r="CO187" s="138">
        <v>3108</v>
      </c>
      <c r="CP187" s="58">
        <v>6956</v>
      </c>
      <c r="CQ187" s="60">
        <v>7.21</v>
      </c>
      <c r="CR187" s="60">
        <v>8.92</v>
      </c>
      <c r="CS187" s="58">
        <v>3963</v>
      </c>
      <c r="CT187" s="141">
        <f t="shared" si="266"/>
        <v>0.27867926763899109</v>
      </c>
      <c r="CU187" s="142">
        <f t="shared" si="222"/>
        <v>1.3796321712874005</v>
      </c>
      <c r="CV187" s="142">
        <f t="shared" si="223"/>
        <v>4.8480707969261161</v>
      </c>
      <c r="CW187" s="118">
        <f t="shared" si="224"/>
        <v>0.80801179948768598</v>
      </c>
      <c r="CX187" s="143">
        <f t="shared" si="267"/>
        <v>24366.403825350659</v>
      </c>
      <c r="CY187" s="144">
        <f t="shared" si="268"/>
        <v>0.58361705433756217</v>
      </c>
      <c r="CZ187" s="145">
        <f t="shared" si="269"/>
        <v>20683.702012478305</v>
      </c>
      <c r="DA187" s="146">
        <f t="shared" si="270"/>
        <v>0.70822420115243578</v>
      </c>
      <c r="DB187" s="67">
        <v>3643</v>
      </c>
      <c r="DC187" s="75"/>
      <c r="DD187" s="59">
        <v>7.19</v>
      </c>
      <c r="DE187" s="58">
        <v>2963</v>
      </c>
      <c r="DF187" s="58"/>
      <c r="DG187" s="58">
        <v>3673</v>
      </c>
      <c r="DH187" s="58">
        <v>4868</v>
      </c>
      <c r="DI187" s="60">
        <v>9.98</v>
      </c>
      <c r="DJ187" s="60">
        <v>3.1</v>
      </c>
      <c r="DK187" s="58">
        <v>4566</v>
      </c>
      <c r="DL187" s="141">
        <f t="shared" si="225"/>
        <v>0.33642311054004714</v>
      </c>
      <c r="DM187" s="142">
        <f t="shared" si="226"/>
        <v>1.3796321712874005</v>
      </c>
      <c r="DN187" s="142">
        <f t="shared" si="227"/>
        <v>4.8480707969261161</v>
      </c>
      <c r="DO187" s="118">
        <f t="shared" si="199"/>
        <v>0.80801179948768598</v>
      </c>
      <c r="DP187" s="143">
        <f t="shared" si="228"/>
        <v>24366.403825350659</v>
      </c>
      <c r="DQ187" s="144">
        <f t="shared" si="229"/>
        <v>0.55700442800797012</v>
      </c>
      <c r="DR187" s="145">
        <f t="shared" si="230"/>
        <v>20683.702012478305</v>
      </c>
      <c r="DS187" s="146">
        <f t="shared" si="231"/>
        <v>0.68957569408067054</v>
      </c>
      <c r="DT187" s="58">
        <v>3507</v>
      </c>
      <c r="DU187" s="75"/>
      <c r="DV187" s="59">
        <v>7.22</v>
      </c>
      <c r="DW187" s="58">
        <v>3233</v>
      </c>
      <c r="DX187" s="58"/>
      <c r="DY187" s="58">
        <v>3482</v>
      </c>
      <c r="DZ187" s="58">
        <v>5438</v>
      </c>
      <c r="EA187" s="75">
        <v>9.8000000000000007</v>
      </c>
      <c r="EB187" s="60">
        <v>2.72</v>
      </c>
      <c r="EC187" s="58">
        <v>4967</v>
      </c>
      <c r="ED187" s="141">
        <f t="shared" si="260"/>
        <v>0.40986483101712207</v>
      </c>
      <c r="EE187" s="142">
        <f t="shared" si="232"/>
        <v>1.43313373253493</v>
      </c>
      <c r="EF187" s="142">
        <f t="shared" si="271"/>
        <v>4.6670832513916798</v>
      </c>
      <c r="EG187" s="118">
        <f t="shared" si="200"/>
        <v>0.77784720856528</v>
      </c>
      <c r="EH187" s="143">
        <f t="shared" si="261"/>
        <v>23456.760421494582</v>
      </c>
      <c r="EI187" s="144">
        <f t="shared" si="262"/>
        <v>0.51663696110353263</v>
      </c>
      <c r="EJ187" s="145">
        <f t="shared" si="263"/>
        <v>19911.540751512879</v>
      </c>
      <c r="EK187" s="146">
        <f t="shared" si="264"/>
        <v>0.66128863279203776</v>
      </c>
      <c r="EL187" s="67">
        <v>3508</v>
      </c>
      <c r="EM187" s="136"/>
      <c r="EN187" s="60">
        <v>7.28</v>
      </c>
      <c r="EO187" s="58">
        <v>3350</v>
      </c>
      <c r="EP187" s="137"/>
      <c r="EQ187" s="138">
        <v>3435</v>
      </c>
      <c r="ER187" s="58">
        <v>4784</v>
      </c>
      <c r="ES187" s="60">
        <v>10.4</v>
      </c>
      <c r="ET187" s="60">
        <v>3.03</v>
      </c>
      <c r="EU187" s="58">
        <v>4798</v>
      </c>
      <c r="EV187" s="141">
        <f t="shared" si="233"/>
        <v>0.40967757912306074</v>
      </c>
      <c r="EW187" s="142">
        <f t="shared" si="234"/>
        <v>1.4327251995438997</v>
      </c>
      <c r="EX187" s="142">
        <f t="shared" si="235"/>
        <v>4.6684140421676679</v>
      </c>
      <c r="EY187" s="118">
        <f t="shared" si="201"/>
        <v>0.77806900702794468</v>
      </c>
      <c r="EZ187" s="143">
        <f t="shared" si="236"/>
        <v>23463.448975934698</v>
      </c>
      <c r="FA187" s="144">
        <f t="shared" si="237"/>
        <v>0.49914439211160977</v>
      </c>
      <c r="FB187" s="145">
        <f t="shared" si="238"/>
        <v>19917.218407843506</v>
      </c>
      <c r="FC187" s="146">
        <f t="shared" si="239"/>
        <v>0.64903090623363013</v>
      </c>
      <c r="FD187" s="67">
        <v>3508</v>
      </c>
      <c r="FE187" s="136"/>
      <c r="FF187" s="60">
        <v>7.37</v>
      </c>
      <c r="FG187" s="58">
        <v>2640</v>
      </c>
      <c r="FH187" s="137"/>
      <c r="FI187" s="138">
        <v>3673</v>
      </c>
      <c r="FJ187" s="58">
        <v>5500</v>
      </c>
      <c r="FK187" s="60">
        <v>11.8</v>
      </c>
      <c r="FL187" s="60">
        <v>1.55</v>
      </c>
      <c r="FM187" s="58">
        <v>4941</v>
      </c>
      <c r="FN187" s="141">
        <f t="shared" si="240"/>
        <v>0.3479006864558859</v>
      </c>
      <c r="FO187" s="142">
        <f t="shared" si="241"/>
        <v>1.4327251995438997</v>
      </c>
      <c r="FP187" s="142">
        <f t="shared" si="242"/>
        <v>4.6684140421676679</v>
      </c>
      <c r="FQ187" s="118">
        <f t="shared" si="202"/>
        <v>0.77806900702794468</v>
      </c>
      <c r="FR187" s="143">
        <f t="shared" si="243"/>
        <v>23463.448975934698</v>
      </c>
      <c r="FS187" s="144">
        <f t="shared" si="244"/>
        <v>0.60529587915661187</v>
      </c>
      <c r="FT187" s="145">
        <f t="shared" si="245"/>
        <v>19917.218407843506</v>
      </c>
      <c r="FU187" s="146">
        <f t="shared" si="246"/>
        <v>0.72341540073336819</v>
      </c>
      <c r="FV187" s="67">
        <v>3508</v>
      </c>
      <c r="FW187" s="160"/>
      <c r="FX187" s="60">
        <v>7.54</v>
      </c>
      <c r="FY187" s="58">
        <v>2699</v>
      </c>
      <c r="FZ187" s="137"/>
      <c r="GA187" s="138">
        <v>3580</v>
      </c>
      <c r="GB187" s="58">
        <v>4758</v>
      </c>
      <c r="GC187" s="60">
        <v>10.5</v>
      </c>
      <c r="GD187" s="60">
        <v>3.41</v>
      </c>
      <c r="GE187" s="58">
        <v>4883</v>
      </c>
      <c r="GF187" s="141">
        <f t="shared" si="247"/>
        <v>0.34890142555108944</v>
      </c>
      <c r="GG187" s="142">
        <f t="shared" si="248"/>
        <v>1.4327251995438997</v>
      </c>
      <c r="GH187" s="142">
        <f t="shared" si="249"/>
        <v>4.6684140421676679</v>
      </c>
      <c r="GI187" s="118">
        <f t="shared" si="203"/>
        <v>0.77806900702794468</v>
      </c>
      <c r="GJ187" s="143">
        <f t="shared" si="250"/>
        <v>23463.448975934698</v>
      </c>
      <c r="GK187" s="144">
        <f t="shared" si="251"/>
        <v>0.59647484009230889</v>
      </c>
      <c r="GL187" s="145">
        <f t="shared" si="252"/>
        <v>19917.218407843506</v>
      </c>
      <c r="GM187" s="146">
        <f t="shared" si="253"/>
        <v>0.7172341540073337</v>
      </c>
      <c r="GN187" s="167">
        <v>2495</v>
      </c>
      <c r="GO187" s="97">
        <f t="shared" si="204"/>
        <v>2944.0872073931605</v>
      </c>
      <c r="GP187" s="58"/>
      <c r="GQ187" s="58"/>
      <c r="GR187" s="102">
        <f t="shared" si="205"/>
        <v>1</v>
      </c>
      <c r="GS187" s="58"/>
      <c r="GT187" s="102">
        <f t="shared" si="206"/>
        <v>1</v>
      </c>
      <c r="GU187" s="58"/>
      <c r="GV187" s="102"/>
      <c r="GW187" s="170"/>
      <c r="GX187" s="102"/>
      <c r="GY187" s="170"/>
      <c r="GZ187" s="102"/>
      <c r="HA187" s="102"/>
      <c r="HB187" s="102"/>
      <c r="HC187" s="102"/>
      <c r="HD187" s="102"/>
      <c r="HE187" s="177"/>
      <c r="HF187" s="178"/>
      <c r="HG187" s="102"/>
      <c r="HH187" s="177"/>
      <c r="HI187" s="67">
        <v>3528</v>
      </c>
      <c r="HJ187" s="58">
        <v>4790</v>
      </c>
      <c r="HK187" s="58">
        <v>3444</v>
      </c>
      <c r="HL187" s="77">
        <f t="shared" si="257"/>
        <v>0</v>
      </c>
      <c r="HM187" s="77">
        <f t="shared" si="254"/>
        <v>0</v>
      </c>
      <c r="HN187" s="60"/>
      <c r="HO187" s="60"/>
      <c r="HP187" s="58">
        <v>134</v>
      </c>
      <c r="HQ187" s="136"/>
      <c r="HR187" s="136"/>
      <c r="HS187" s="136"/>
      <c r="HT187" s="58">
        <v>4922</v>
      </c>
      <c r="HU187" s="58">
        <v>5120</v>
      </c>
      <c r="HV187" s="136"/>
      <c r="HW187" s="136"/>
      <c r="HX187" s="136"/>
      <c r="HY187" s="136"/>
      <c r="HZ187" s="193">
        <v>98</v>
      </c>
      <c r="IA187" s="60"/>
      <c r="IB187" s="194">
        <v>281</v>
      </c>
      <c r="IC187" s="195"/>
      <c r="ID187" s="195">
        <v>1060</v>
      </c>
      <c r="IE187" s="196">
        <v>2.17</v>
      </c>
      <c r="IF187" s="196">
        <v>2.19</v>
      </c>
      <c r="IG187" s="196">
        <v>0.87</v>
      </c>
      <c r="IH187" s="97">
        <f t="shared" si="255"/>
        <v>31636.6</v>
      </c>
      <c r="II187" s="97">
        <f t="shared" si="258"/>
        <v>2495</v>
      </c>
      <c r="IJ187" s="202">
        <f t="shared" si="259"/>
        <v>1.5772870662460567</v>
      </c>
      <c r="IK187" s="202">
        <f t="shared" si="265"/>
        <v>1.5818299999999998</v>
      </c>
      <c r="IL187" s="202">
        <f t="shared" si="207"/>
        <v>0.44981714750101581</v>
      </c>
      <c r="IM187" s="205"/>
      <c r="IN187" s="204">
        <f t="shared" si="208"/>
        <v>0.88737474949899797</v>
      </c>
      <c r="IO187" s="136"/>
      <c r="IP187" s="136"/>
      <c r="IQ187" s="58">
        <v>711</v>
      </c>
      <c r="IR187" s="58"/>
      <c r="IS187" s="60"/>
      <c r="IT187" s="60"/>
      <c r="IU187" s="60"/>
      <c r="IV187" s="60"/>
      <c r="IW187" s="193">
        <v>0.16</v>
      </c>
      <c r="IX187" s="193"/>
      <c r="IY187" s="59"/>
      <c r="IZ187" s="60">
        <v>229</v>
      </c>
      <c r="JA187" s="60"/>
      <c r="JB187" s="60"/>
      <c r="JC187" s="60"/>
      <c r="JD187" s="97">
        <f t="shared" si="209"/>
        <v>3563.08</v>
      </c>
      <c r="JE187" s="211">
        <f t="shared" si="274"/>
        <v>0.88328075709779175</v>
      </c>
      <c r="JF187" s="210">
        <f t="shared" si="210"/>
        <v>0.31813214285714286</v>
      </c>
      <c r="JG187" s="211">
        <f t="shared" si="211"/>
        <v>7.3136427566807299E-2</v>
      </c>
      <c r="JH187" s="205"/>
      <c r="JI187" s="205">
        <f t="shared" si="212"/>
        <v>0.18505338078291811</v>
      </c>
      <c r="JJ187" s="215">
        <f t="shared" si="256"/>
        <v>2.469151880188833</v>
      </c>
      <c r="JK187" s="205">
        <f t="shared" si="213"/>
        <v>0.97600838135149293</v>
      </c>
      <c r="JL187" s="58">
        <v>13000</v>
      </c>
      <c r="JM187" s="216">
        <v>7.98</v>
      </c>
      <c r="JN187" s="217">
        <v>8.0216666666666701</v>
      </c>
      <c r="JO187" s="216">
        <v>8.0633333333333308</v>
      </c>
      <c r="JP187" s="216">
        <v>8.1050000000000004</v>
      </c>
      <c r="JQ187" s="216">
        <v>8.1466666666666701</v>
      </c>
      <c r="JR187" s="217">
        <v>8.1883333333333308</v>
      </c>
      <c r="JS187" s="216">
        <v>8.23</v>
      </c>
      <c r="JT187" s="223"/>
    </row>
    <row r="188" spans="1:280" s="25" customFormat="1" ht="15" customHeight="1">
      <c r="A188" s="50">
        <v>43605</v>
      </c>
      <c r="B188" s="51">
        <v>0</v>
      </c>
      <c r="C188" s="52">
        <v>0</v>
      </c>
      <c r="D188" s="53"/>
      <c r="E188" s="48" t="s">
        <v>127</v>
      </c>
      <c r="F188" s="53" t="s">
        <v>127</v>
      </c>
      <c r="G188" s="52" t="s">
        <v>127</v>
      </c>
      <c r="H188" s="52" t="s">
        <v>127</v>
      </c>
      <c r="I188" s="61">
        <v>52.1</v>
      </c>
      <c r="J188" s="64"/>
      <c r="K188" s="53">
        <v>1303</v>
      </c>
      <c r="L188" s="48">
        <v>5.0599999999999996</v>
      </c>
      <c r="M188" s="53">
        <v>11593</v>
      </c>
      <c r="N188" s="53">
        <v>5822</v>
      </c>
      <c r="O188" s="65">
        <v>5.64</v>
      </c>
      <c r="P188" s="65">
        <v>1.38</v>
      </c>
      <c r="Q188" s="74">
        <v>33.700000000000003</v>
      </c>
      <c r="R188" s="70">
        <v>39.1</v>
      </c>
      <c r="S188" s="64">
        <v>7475</v>
      </c>
      <c r="T188" s="53">
        <v>8003</v>
      </c>
      <c r="U188" s="52">
        <v>3.35</v>
      </c>
      <c r="V188" s="52"/>
      <c r="W188" s="52">
        <v>11.5</v>
      </c>
      <c r="X188" s="52">
        <v>10.3</v>
      </c>
      <c r="Y188" s="53">
        <v>3000</v>
      </c>
      <c r="Z188" s="53">
        <v>24928</v>
      </c>
      <c r="AA188" s="52">
        <v>2.54</v>
      </c>
      <c r="AB188" s="52">
        <v>500</v>
      </c>
      <c r="AC188" s="77">
        <f t="shared" si="214"/>
        <v>10475</v>
      </c>
      <c r="AD188" s="52"/>
      <c r="AE188" s="52"/>
      <c r="AF188" s="52"/>
      <c r="AG188" s="52"/>
      <c r="AH188" s="61"/>
      <c r="AI188" s="79"/>
      <c r="AJ188" s="52"/>
      <c r="AK188" s="52"/>
      <c r="AL188" s="48">
        <v>5.27</v>
      </c>
      <c r="AM188" s="53">
        <v>100990</v>
      </c>
      <c r="AN188" s="52">
        <v>823</v>
      </c>
      <c r="AO188" s="52">
        <v>125</v>
      </c>
      <c r="AP188" s="53">
        <v>3911</v>
      </c>
      <c r="AQ188" s="83"/>
      <c r="AR188" s="86">
        <f t="shared" si="215"/>
        <v>11886</v>
      </c>
      <c r="AS188" s="53"/>
      <c r="AT188" s="87">
        <v>11886</v>
      </c>
      <c r="AU188" s="53">
        <f t="shared" si="272"/>
        <v>11886</v>
      </c>
      <c r="AV188" s="53">
        <v>0</v>
      </c>
      <c r="AW188" s="53">
        <v>0</v>
      </c>
      <c r="AX188" s="53">
        <v>0</v>
      </c>
      <c r="AY188" s="95">
        <v>0</v>
      </c>
      <c r="AZ188" s="96">
        <v>4.93</v>
      </c>
      <c r="BA188" s="53">
        <v>4478</v>
      </c>
      <c r="BB188" s="52">
        <v>62</v>
      </c>
      <c r="BC188" s="53">
        <v>9756</v>
      </c>
      <c r="BD188" s="97">
        <f t="shared" si="185"/>
        <v>7167.2458000000006</v>
      </c>
      <c r="BE188" s="102">
        <f t="shared" si="186"/>
        <v>0.73465004100041009</v>
      </c>
      <c r="BF188" s="53">
        <v>4049</v>
      </c>
      <c r="BG188" s="97">
        <f t="shared" si="187"/>
        <v>4320.2829999999994</v>
      </c>
      <c r="BH188" s="102">
        <f t="shared" si="188"/>
        <v>0.4428334358343583</v>
      </c>
      <c r="BI188" s="53">
        <v>280</v>
      </c>
      <c r="BJ188" s="97">
        <f t="shared" si="189"/>
        <v>550.76</v>
      </c>
      <c r="BK188" s="102">
        <f t="shared" si="190"/>
        <v>5.6453464534645344E-2</v>
      </c>
      <c r="BL188" s="103">
        <v>680</v>
      </c>
      <c r="BM188" s="97">
        <f t="shared" si="191"/>
        <v>982.6</v>
      </c>
      <c r="BN188" s="102">
        <f t="shared" si="192"/>
        <v>0.10071750717507175</v>
      </c>
      <c r="BO188" s="53">
        <v>607</v>
      </c>
      <c r="BP188" s="97">
        <f t="shared" si="193"/>
        <v>1249.2059999999999</v>
      </c>
      <c r="BQ188" s="102">
        <f t="shared" si="194"/>
        <v>0.12804489544895448</v>
      </c>
      <c r="BR188" s="53">
        <v>38.700000000000003</v>
      </c>
      <c r="BS188" s="105">
        <f t="shared" si="195"/>
        <v>64.396799999999999</v>
      </c>
      <c r="BT188" s="102">
        <f t="shared" si="196"/>
        <v>3.966789667896679E-3</v>
      </c>
      <c r="BU188" s="52">
        <v>7.56</v>
      </c>
      <c r="BV188" s="48">
        <v>8.0500000000000007</v>
      </c>
      <c r="BW188" s="61">
        <v>94</v>
      </c>
      <c r="BX188" s="117">
        <f t="shared" si="216"/>
        <v>115959.81600000001</v>
      </c>
      <c r="BY188" s="118">
        <f t="shared" si="217"/>
        <v>0.77306543999999999</v>
      </c>
      <c r="BZ188" s="120">
        <v>58.7</v>
      </c>
      <c r="CA188" s="51"/>
      <c r="CB188" s="52">
        <v>6441</v>
      </c>
      <c r="CC188" s="129">
        <v>6.06</v>
      </c>
      <c r="CD188" s="77">
        <f t="shared" si="218"/>
        <v>6260.8070065965412</v>
      </c>
      <c r="CE188" s="77">
        <f t="shared" si="197"/>
        <v>22436</v>
      </c>
      <c r="CF188" s="77">
        <f t="shared" si="219"/>
        <v>11886</v>
      </c>
      <c r="CG188" s="77">
        <f t="shared" si="220"/>
        <v>495.25</v>
      </c>
      <c r="CH188" s="77">
        <f t="shared" si="198"/>
        <v>10550</v>
      </c>
      <c r="CI188" s="130">
        <f t="shared" si="221"/>
        <v>439.58333333333331</v>
      </c>
      <c r="CJ188" s="64">
        <v>3901</v>
      </c>
      <c r="CK188" s="56"/>
      <c r="CL188" s="52">
        <v>7.08</v>
      </c>
      <c r="CM188" s="53">
        <v>2577</v>
      </c>
      <c r="CN188" s="134"/>
      <c r="CO188" s="135">
        <v>2983</v>
      </c>
      <c r="CP188" s="53">
        <v>4456</v>
      </c>
      <c r="CQ188" s="52">
        <v>5.0599999999999996</v>
      </c>
      <c r="CR188" s="52">
        <v>17.3</v>
      </c>
      <c r="CS188" s="53">
        <v>4071</v>
      </c>
      <c r="CT188" s="141">
        <f t="shared" si="266"/>
        <v>0.28328806794949291</v>
      </c>
      <c r="CU188" s="142">
        <f t="shared" si="222"/>
        <v>1.2883875929248911</v>
      </c>
      <c r="CV188" s="142">
        <f t="shared" si="223"/>
        <v>4.8594126806074627</v>
      </c>
      <c r="CW188" s="118">
        <f t="shared" si="224"/>
        <v>0.80990211343457708</v>
      </c>
      <c r="CX188" s="143">
        <f t="shared" si="267"/>
        <v>24423.408132733108</v>
      </c>
      <c r="CY188" s="144">
        <f t="shared" si="268"/>
        <v>0.58839172054260591</v>
      </c>
      <c r="CZ188" s="145">
        <f t="shared" si="269"/>
        <v>20162.20548297379</v>
      </c>
      <c r="DA188" s="146">
        <f t="shared" si="270"/>
        <v>0.73585485854858557</v>
      </c>
      <c r="DB188" s="64">
        <v>3899</v>
      </c>
      <c r="DC188" s="152"/>
      <c r="DD188" s="48">
        <v>7.02</v>
      </c>
      <c r="DE188" s="53">
        <v>2212</v>
      </c>
      <c r="DF188" s="153"/>
      <c r="DG188" s="53">
        <v>2764</v>
      </c>
      <c r="DH188" s="53">
        <v>4258</v>
      </c>
      <c r="DI188" s="52">
        <v>6.03</v>
      </c>
      <c r="DJ188" s="52">
        <v>17.5</v>
      </c>
      <c r="DK188" s="53">
        <v>4739</v>
      </c>
      <c r="DL188" s="141">
        <f t="shared" si="225"/>
        <v>0.30019703443339407</v>
      </c>
      <c r="DM188" s="142">
        <f t="shared" si="226"/>
        <v>1.289048473967684</v>
      </c>
      <c r="DN188" s="142">
        <f t="shared" si="227"/>
        <v>4.8569213129168158</v>
      </c>
      <c r="DO188" s="118">
        <f t="shared" si="199"/>
        <v>0.80948688548613601</v>
      </c>
      <c r="DP188" s="143">
        <f t="shared" si="228"/>
        <v>24410.886518719915</v>
      </c>
      <c r="DQ188" s="144">
        <f t="shared" si="229"/>
        <v>0.64669091417937308</v>
      </c>
      <c r="DR188" s="145">
        <f t="shared" si="230"/>
        <v>20151.868540916388</v>
      </c>
      <c r="DS188" s="146">
        <f t="shared" si="231"/>
        <v>0.77326773267732674</v>
      </c>
      <c r="DT188" s="53">
        <v>3632</v>
      </c>
      <c r="DU188" s="74"/>
      <c r="DV188" s="157">
        <v>7</v>
      </c>
      <c r="DW188" s="153">
        <v>2431</v>
      </c>
      <c r="DX188" s="53"/>
      <c r="DY188" s="153">
        <v>2711</v>
      </c>
      <c r="DZ188" s="153">
        <v>4340</v>
      </c>
      <c r="EA188" s="152">
        <v>5.09</v>
      </c>
      <c r="EB188" s="128">
        <v>17.5</v>
      </c>
      <c r="EC188" s="53">
        <v>4970</v>
      </c>
      <c r="ED188" s="141">
        <f t="shared" si="260"/>
        <v>0.35730052927670602</v>
      </c>
      <c r="EE188" s="142">
        <f t="shared" si="232"/>
        <v>1.3838105726872247</v>
      </c>
      <c r="EF188" s="142">
        <f t="shared" si="271"/>
        <v>4.5243237262154077</v>
      </c>
      <c r="EG188" s="118">
        <f t="shared" si="200"/>
        <v>0.75405395436923461</v>
      </c>
      <c r="EH188" s="143">
        <f t="shared" si="261"/>
        <v>22739.251047958638</v>
      </c>
      <c r="EI188" s="144">
        <f t="shared" si="262"/>
        <v>0.61171139799731278</v>
      </c>
      <c r="EJ188" s="145">
        <f t="shared" si="263"/>
        <v>18771.886776252453</v>
      </c>
      <c r="EK188" s="146">
        <f t="shared" si="264"/>
        <v>0.75082000820008199</v>
      </c>
      <c r="EL188" s="64">
        <v>3632</v>
      </c>
      <c r="EM188" s="56"/>
      <c r="EN188" s="52">
        <v>6.99</v>
      </c>
      <c r="EO188" s="53">
        <v>2445</v>
      </c>
      <c r="EP188" s="134"/>
      <c r="EQ188" s="135">
        <v>2695</v>
      </c>
      <c r="ER188" s="53">
        <v>4636</v>
      </c>
      <c r="ES188" s="52">
        <v>5.49</v>
      </c>
      <c r="ET188" s="52">
        <v>17.5</v>
      </c>
      <c r="EU188" s="53">
        <v>4758</v>
      </c>
      <c r="EV188" s="141">
        <f t="shared" si="233"/>
        <v>0.34331453979905935</v>
      </c>
      <c r="EW188" s="142">
        <f t="shared" si="234"/>
        <v>1.3838105726872247</v>
      </c>
      <c r="EX188" s="142">
        <f t="shared" si="235"/>
        <v>4.5243237262154077</v>
      </c>
      <c r="EY188" s="118">
        <f t="shared" si="201"/>
        <v>0.75405395436923461</v>
      </c>
      <c r="EZ188" s="143">
        <f t="shared" si="236"/>
        <v>22739.251047958638</v>
      </c>
      <c r="FA188" s="144">
        <f t="shared" si="237"/>
        <v>0.60947526454275192</v>
      </c>
      <c r="FB188" s="145">
        <f t="shared" si="238"/>
        <v>18771.886776252453</v>
      </c>
      <c r="FC188" s="146">
        <f t="shared" si="239"/>
        <v>0.74938499384993851</v>
      </c>
      <c r="FD188" s="64">
        <v>3686</v>
      </c>
      <c r="FE188" s="56"/>
      <c r="FF188" s="52">
        <v>7.05</v>
      </c>
      <c r="FG188" s="53">
        <v>1750</v>
      </c>
      <c r="FH188" s="134"/>
      <c r="FI188" s="135">
        <v>2843</v>
      </c>
      <c r="FJ188" s="53">
        <v>4720</v>
      </c>
      <c r="FK188" s="52">
        <v>6.81</v>
      </c>
      <c r="FL188" s="52">
        <v>19.7</v>
      </c>
      <c r="FM188" s="53">
        <v>5177</v>
      </c>
      <c r="FN188" s="141">
        <f t="shared" si="240"/>
        <v>0.31136413613006642</v>
      </c>
      <c r="FO188" s="142">
        <f t="shared" si="241"/>
        <v>1.363537710255019</v>
      </c>
      <c r="FP188" s="142">
        <f t="shared" si="242"/>
        <v>4.5915906538628839</v>
      </c>
      <c r="FQ188" s="118">
        <f t="shared" si="202"/>
        <v>0.76526510897714728</v>
      </c>
      <c r="FR188" s="143">
        <f t="shared" si="243"/>
        <v>23077.334626314852</v>
      </c>
      <c r="FS188" s="144">
        <f t="shared" si="244"/>
        <v>0.72048331817988376</v>
      </c>
      <c r="FT188" s="145">
        <f t="shared" si="245"/>
        <v>19050.984211802461</v>
      </c>
      <c r="FU188" s="146">
        <f t="shared" si="246"/>
        <v>0.82062320623206231</v>
      </c>
      <c r="FV188" s="64">
        <v>3686</v>
      </c>
      <c r="FW188" s="73"/>
      <c r="FX188" s="52">
        <v>7.09</v>
      </c>
      <c r="FY188" s="53">
        <v>1738</v>
      </c>
      <c r="FZ188" s="134"/>
      <c r="GA188" s="135">
        <v>2794</v>
      </c>
      <c r="GB188" s="53">
        <v>4528</v>
      </c>
      <c r="GC188" s="52">
        <v>6.88</v>
      </c>
      <c r="GD188" s="52">
        <v>22.9</v>
      </c>
      <c r="GE188" s="53">
        <v>5021</v>
      </c>
      <c r="GF188" s="141">
        <f t="shared" si="247"/>
        <v>0.30118048908007361</v>
      </c>
      <c r="GG188" s="142">
        <f t="shared" si="248"/>
        <v>1.363537710255019</v>
      </c>
      <c r="GH188" s="142">
        <f t="shared" si="249"/>
        <v>4.5915906538628839</v>
      </c>
      <c r="GI188" s="118">
        <f t="shared" si="203"/>
        <v>0.76526510897714728</v>
      </c>
      <c r="GJ188" s="143">
        <f t="shared" si="250"/>
        <v>23077.334626314852</v>
      </c>
      <c r="GK188" s="144">
        <f t="shared" si="251"/>
        <v>0.7224000039980788</v>
      </c>
      <c r="GL188" s="145">
        <f t="shared" si="252"/>
        <v>19050.984211802461</v>
      </c>
      <c r="GM188" s="146">
        <f t="shared" si="253"/>
        <v>0.82185321853218529</v>
      </c>
      <c r="GN188" s="166">
        <v>2323</v>
      </c>
      <c r="GO188" s="97">
        <f t="shared" si="204"/>
        <v>2194.8593777857013</v>
      </c>
      <c r="GP188" s="53"/>
      <c r="GQ188" s="53"/>
      <c r="GR188" s="102">
        <f t="shared" si="205"/>
        <v>1</v>
      </c>
      <c r="GS188" s="53"/>
      <c r="GT188" s="102">
        <f t="shared" si="206"/>
        <v>1</v>
      </c>
      <c r="GU188" s="53"/>
      <c r="GV188" s="102"/>
      <c r="GW188" s="170"/>
      <c r="GX188" s="102"/>
      <c r="GY188" s="170"/>
      <c r="GZ188" s="102"/>
      <c r="HA188" s="102"/>
      <c r="HB188" s="102"/>
      <c r="HC188" s="102"/>
      <c r="HD188" s="102"/>
      <c r="HE188" s="177"/>
      <c r="HF188" s="178"/>
      <c r="HG188" s="102"/>
      <c r="HH188" s="177"/>
      <c r="HI188" s="64">
        <v>3286</v>
      </c>
      <c r="HJ188" s="53">
        <v>4528</v>
      </c>
      <c r="HK188" s="53">
        <v>2792</v>
      </c>
      <c r="HL188" s="77">
        <f t="shared" si="257"/>
        <v>0</v>
      </c>
      <c r="HM188" s="77">
        <f t="shared" si="254"/>
        <v>0</v>
      </c>
      <c r="HN188" s="52"/>
      <c r="HO188" s="183"/>
      <c r="HP188" s="53">
        <v>130</v>
      </c>
      <c r="HQ188" s="186"/>
      <c r="HR188" s="186"/>
      <c r="HS188" s="186"/>
      <c r="HT188" s="53">
        <v>5094</v>
      </c>
      <c r="HU188" s="153">
        <v>5302</v>
      </c>
      <c r="HV188" s="186"/>
      <c r="HW188" s="186"/>
      <c r="HX188" s="186"/>
      <c r="HY188" s="186"/>
      <c r="HZ188" s="189"/>
      <c r="IA188" s="128">
        <v>98</v>
      </c>
      <c r="IB188" s="190">
        <v>251</v>
      </c>
      <c r="IC188" s="191"/>
      <c r="ID188" s="191"/>
      <c r="IE188" s="192"/>
      <c r="IF188" s="192"/>
      <c r="IG188" s="192"/>
      <c r="IH188" s="97">
        <f t="shared" si="255"/>
        <v>27611.178</v>
      </c>
      <c r="II188" s="97">
        <f t="shared" si="258"/>
        <v>2323</v>
      </c>
      <c r="IJ188" s="202">
        <f t="shared" si="259"/>
        <v>1.6826518593303046</v>
      </c>
      <c r="IK188" s="202">
        <f t="shared" si="265"/>
        <v>1.3805589</v>
      </c>
      <c r="IL188" s="202">
        <f t="shared" si="207"/>
        <v>0.40675304279544566</v>
      </c>
      <c r="IM188" s="203"/>
      <c r="IN188" s="204">
        <f t="shared" si="208"/>
        <v>0.89195006457167458</v>
      </c>
      <c r="IO188" s="186"/>
      <c r="IP188" s="186"/>
      <c r="IQ188" s="153">
        <v>700</v>
      </c>
      <c r="IR188" s="153"/>
      <c r="IS188" s="128"/>
      <c r="IT188" s="128"/>
      <c r="IU188" s="128"/>
      <c r="IV188" s="128"/>
      <c r="IW188" s="189"/>
      <c r="IX188" s="189">
        <v>0.2</v>
      </c>
      <c r="IY188" s="48"/>
      <c r="IZ188" s="52">
        <v>241</v>
      </c>
      <c r="JA188" s="128"/>
      <c r="JB188" s="128"/>
      <c r="JC188" s="128"/>
      <c r="JD188" s="97">
        <f t="shared" si="209"/>
        <v>2983.386</v>
      </c>
      <c r="JE188" s="210">
        <f t="shared" si="274"/>
        <v>0.94228504122497059</v>
      </c>
      <c r="JF188" s="210">
        <f t="shared" si="210"/>
        <v>0.26637374999999996</v>
      </c>
      <c r="JG188" s="210">
        <f t="shared" si="211"/>
        <v>1.4285714285714273E-2</v>
      </c>
      <c r="JH188" s="203"/>
      <c r="JI188" s="203">
        <f t="shared" si="212"/>
        <v>3.9840637450199168E-2</v>
      </c>
      <c r="JJ188" s="212">
        <f t="shared" si="256"/>
        <v>2.469151880188833</v>
      </c>
      <c r="JK188" s="203">
        <f t="shared" si="213"/>
        <v>0.97529725297252967</v>
      </c>
      <c r="JL188" s="53">
        <v>14252</v>
      </c>
      <c r="JM188" s="213">
        <v>7.97</v>
      </c>
      <c r="JN188" s="214">
        <v>7</v>
      </c>
      <c r="JO188" s="213">
        <v>1.34</v>
      </c>
      <c r="JP188" s="213">
        <v>4.5</v>
      </c>
      <c r="JQ188" s="213">
        <v>0.13</v>
      </c>
      <c r="JR188" s="214">
        <v>130</v>
      </c>
      <c r="JS188" s="213">
        <v>0.11</v>
      </c>
      <c r="JT188" s="222"/>
    </row>
    <row r="189" spans="1:280" s="25" customFormat="1" ht="15" customHeight="1">
      <c r="A189" s="50">
        <v>43606</v>
      </c>
      <c r="B189" s="51">
        <v>0</v>
      </c>
      <c r="C189" s="52">
        <v>0</v>
      </c>
      <c r="D189" s="53">
        <v>32739</v>
      </c>
      <c r="E189" s="48">
        <v>4.6900000000000004</v>
      </c>
      <c r="F189" s="53">
        <v>200</v>
      </c>
      <c r="G189" s="52">
        <v>30.9</v>
      </c>
      <c r="H189" s="52">
        <v>14.9</v>
      </c>
      <c r="I189" s="61">
        <v>52.1</v>
      </c>
      <c r="J189" s="64"/>
      <c r="K189" s="53">
        <v>1159</v>
      </c>
      <c r="L189" s="48">
        <v>5.08</v>
      </c>
      <c r="M189" s="53">
        <v>11784</v>
      </c>
      <c r="N189" s="53">
        <v>5504</v>
      </c>
      <c r="O189" s="65">
        <v>6.6</v>
      </c>
      <c r="P189" s="65">
        <v>0.31</v>
      </c>
      <c r="Q189" s="74"/>
      <c r="R189" s="70">
        <v>46</v>
      </c>
      <c r="S189" s="64">
        <v>7973</v>
      </c>
      <c r="T189" s="53">
        <v>5628</v>
      </c>
      <c r="U189" s="52">
        <v>3.4</v>
      </c>
      <c r="V189" s="52">
        <v>32.200000000000003</v>
      </c>
      <c r="W189" s="52">
        <v>11.9</v>
      </c>
      <c r="X189" s="52">
        <v>11.3</v>
      </c>
      <c r="Y189" s="53">
        <v>4833</v>
      </c>
      <c r="Z189" s="53">
        <v>21998</v>
      </c>
      <c r="AA189" s="52">
        <v>2.2799999999999998</v>
      </c>
      <c r="AB189" s="52">
        <v>509</v>
      </c>
      <c r="AC189" s="77">
        <f t="shared" si="214"/>
        <v>12806</v>
      </c>
      <c r="AD189" s="52"/>
      <c r="AE189" s="52"/>
      <c r="AF189" s="52"/>
      <c r="AG189" s="52"/>
      <c r="AH189" s="61"/>
      <c r="AI189" s="79"/>
      <c r="AJ189" s="52"/>
      <c r="AK189" s="52"/>
      <c r="AL189" s="48">
        <v>8.9600000000000009</v>
      </c>
      <c r="AM189" s="53">
        <v>79179</v>
      </c>
      <c r="AN189" s="52">
        <v>18.899999999999999</v>
      </c>
      <c r="AO189" s="52">
        <v>0.01</v>
      </c>
      <c r="AP189" s="53">
        <v>4951</v>
      </c>
      <c r="AQ189" s="83"/>
      <c r="AR189" s="86">
        <f t="shared" si="215"/>
        <v>12647</v>
      </c>
      <c r="AS189" s="53"/>
      <c r="AT189" s="87">
        <v>12647</v>
      </c>
      <c r="AU189" s="53">
        <f t="shared" si="272"/>
        <v>12647</v>
      </c>
      <c r="AV189" s="53">
        <v>0</v>
      </c>
      <c r="AW189" s="53">
        <v>0</v>
      </c>
      <c r="AX189" s="53">
        <v>0</v>
      </c>
      <c r="AY189" s="95">
        <v>0</v>
      </c>
      <c r="AZ189" s="96">
        <v>4.93</v>
      </c>
      <c r="BA189" s="53">
        <v>4478</v>
      </c>
      <c r="BB189" s="52">
        <v>62</v>
      </c>
      <c r="BC189" s="53">
        <v>9464</v>
      </c>
      <c r="BD189" s="97">
        <f t="shared" si="185"/>
        <v>7161.4699999999993</v>
      </c>
      <c r="BE189" s="102">
        <f t="shared" si="186"/>
        <v>0.75670646661031271</v>
      </c>
      <c r="BF189" s="53">
        <v>3956</v>
      </c>
      <c r="BG189" s="97">
        <f t="shared" si="187"/>
        <v>4221.0519999999997</v>
      </c>
      <c r="BH189" s="102">
        <f t="shared" si="188"/>
        <v>0.44601141166525776</v>
      </c>
      <c r="BI189" s="53">
        <v>281</v>
      </c>
      <c r="BJ189" s="97">
        <f t="shared" si="189"/>
        <v>552.72699999999998</v>
      </c>
      <c r="BK189" s="102">
        <f t="shared" si="190"/>
        <v>5.8403106508875736E-2</v>
      </c>
      <c r="BL189" s="103">
        <v>639</v>
      </c>
      <c r="BM189" s="97">
        <f t="shared" si="191"/>
        <v>923.35500000000002</v>
      </c>
      <c r="BN189" s="102">
        <f t="shared" si="192"/>
        <v>9.7564983093829244E-2</v>
      </c>
      <c r="BO189" s="53">
        <v>680</v>
      </c>
      <c r="BP189" s="97">
        <f t="shared" si="193"/>
        <v>1399.4399999999998</v>
      </c>
      <c r="BQ189" s="102">
        <f t="shared" si="194"/>
        <v>0.14786982248520708</v>
      </c>
      <c r="BR189" s="53">
        <v>39</v>
      </c>
      <c r="BS189" s="105">
        <f t="shared" si="195"/>
        <v>64.896000000000001</v>
      </c>
      <c r="BT189" s="102">
        <f t="shared" si="196"/>
        <v>4.120879120879121E-3</v>
      </c>
      <c r="BU189" s="52">
        <v>8</v>
      </c>
      <c r="BV189" s="48">
        <v>7.34</v>
      </c>
      <c r="BW189" s="61">
        <v>90.2</v>
      </c>
      <c r="BX189" s="117">
        <f t="shared" si="216"/>
        <v>119691.208</v>
      </c>
      <c r="BY189" s="118">
        <f t="shared" si="217"/>
        <v>0.7979413866666667</v>
      </c>
      <c r="BZ189" s="120">
        <v>56.3</v>
      </c>
      <c r="CA189" s="51"/>
      <c r="CB189" s="52">
        <v>6.27</v>
      </c>
      <c r="CC189" s="129">
        <v>6.09</v>
      </c>
      <c r="CD189" s="77">
        <f t="shared" si="218"/>
        <v>6509.59065479121</v>
      </c>
      <c r="CE189" s="77">
        <f t="shared" si="197"/>
        <v>22343</v>
      </c>
      <c r="CF189" s="77">
        <f t="shared" si="219"/>
        <v>12647</v>
      </c>
      <c r="CG189" s="77">
        <f t="shared" si="220"/>
        <v>526.95833333333337</v>
      </c>
      <c r="CH189" s="77">
        <f t="shared" si="198"/>
        <v>9696</v>
      </c>
      <c r="CI189" s="130">
        <f t="shared" si="221"/>
        <v>404</v>
      </c>
      <c r="CJ189" s="64">
        <v>3911</v>
      </c>
      <c r="CK189" s="56"/>
      <c r="CL189" s="52">
        <v>7.21</v>
      </c>
      <c r="CM189" s="53">
        <v>2631</v>
      </c>
      <c r="CN189" s="134"/>
      <c r="CO189" s="135">
        <v>3021</v>
      </c>
      <c r="CP189" s="53">
        <v>4060</v>
      </c>
      <c r="CQ189" s="52">
        <v>4.67</v>
      </c>
      <c r="CR189" s="52">
        <v>17.899999999999999</v>
      </c>
      <c r="CS189" s="53">
        <v>4365</v>
      </c>
      <c r="CT189" s="141">
        <f t="shared" si="266"/>
        <v>0.28775473943967228</v>
      </c>
      <c r="CU189" s="142">
        <f t="shared" si="222"/>
        <v>1.2850933265149578</v>
      </c>
      <c r="CV189" s="142">
        <f t="shared" si="223"/>
        <v>5.0654614108413103</v>
      </c>
      <c r="CW189" s="118">
        <f t="shared" si="224"/>
        <v>0.84424356847355175</v>
      </c>
      <c r="CX189" s="143">
        <f t="shared" si="267"/>
        <v>25459.009050888424</v>
      </c>
      <c r="CY189" s="144">
        <f t="shared" si="268"/>
        <v>0.59582712039450247</v>
      </c>
      <c r="CZ189" s="145">
        <f t="shared" si="269"/>
        <v>20951.184464396007</v>
      </c>
      <c r="DA189" s="146">
        <f t="shared" si="270"/>
        <v>0.72199915469146236</v>
      </c>
      <c r="DB189" s="64">
        <v>3911</v>
      </c>
      <c r="DC189" s="152"/>
      <c r="DD189" s="48">
        <v>7.36</v>
      </c>
      <c r="DE189" s="53">
        <v>2271</v>
      </c>
      <c r="DF189" s="153"/>
      <c r="DG189" s="53">
        <v>2944</v>
      </c>
      <c r="DH189" s="53">
        <v>4184</v>
      </c>
      <c r="DI189" s="52">
        <v>5.08</v>
      </c>
      <c r="DJ189" s="52">
        <v>17.3</v>
      </c>
      <c r="DK189" s="53">
        <v>4936</v>
      </c>
      <c r="DL189" s="141">
        <f t="shared" si="225"/>
        <v>0.29775965926350334</v>
      </c>
      <c r="DM189" s="142">
        <f t="shared" si="226"/>
        <v>1.2850933265149578</v>
      </c>
      <c r="DN189" s="142">
        <f t="shared" si="227"/>
        <v>5.0654614108413103</v>
      </c>
      <c r="DO189" s="118">
        <f t="shared" si="199"/>
        <v>0.84424356847355175</v>
      </c>
      <c r="DP189" s="143">
        <f t="shared" si="228"/>
        <v>25459.009050888424</v>
      </c>
      <c r="DQ189" s="144">
        <f t="shared" si="229"/>
        <v>0.651130136988185</v>
      </c>
      <c r="DR189" s="145">
        <f t="shared" si="230"/>
        <v>20951.184464396007</v>
      </c>
      <c r="DS189" s="146">
        <f t="shared" si="231"/>
        <v>0.76003803888419275</v>
      </c>
      <c r="DT189" s="53">
        <v>3624</v>
      </c>
      <c r="DU189" s="74"/>
      <c r="DV189" s="157">
        <v>7.36</v>
      </c>
      <c r="DW189" s="153">
        <v>2499</v>
      </c>
      <c r="DX189" s="53"/>
      <c r="DY189" s="153">
        <v>2951</v>
      </c>
      <c r="DZ189" s="153">
        <v>3940</v>
      </c>
      <c r="EA189" s="152">
        <v>5.08</v>
      </c>
      <c r="EB189" s="128">
        <v>18.100000000000001</v>
      </c>
      <c r="EC189" s="53">
        <v>5194</v>
      </c>
      <c r="ED189" s="141">
        <f t="shared" si="260"/>
        <v>0.35735957154969439</v>
      </c>
      <c r="EE189" s="142">
        <f t="shared" si="232"/>
        <v>1.3868653421633554</v>
      </c>
      <c r="EF189" s="142">
        <f t="shared" si="271"/>
        <v>4.693743838631784</v>
      </c>
      <c r="EG189" s="118">
        <f t="shared" si="200"/>
        <v>0.782290639771964</v>
      </c>
      <c r="EH189" s="143">
        <f t="shared" si="261"/>
        <v>23590.756532963347</v>
      </c>
      <c r="EI189" s="144">
        <f t="shared" si="262"/>
        <v>0.61610489314551931</v>
      </c>
      <c r="EJ189" s="145">
        <f t="shared" si="263"/>
        <v>19413.728585776302</v>
      </c>
      <c r="EK189" s="146">
        <f t="shared" si="264"/>
        <v>0.73594674556213024</v>
      </c>
      <c r="EL189" s="64">
        <v>3633</v>
      </c>
      <c r="EM189" s="56"/>
      <c r="EN189" s="52">
        <v>7.37</v>
      </c>
      <c r="EO189" s="53">
        <v>2297</v>
      </c>
      <c r="EP189" s="134"/>
      <c r="EQ189" s="135">
        <v>2984</v>
      </c>
      <c r="ER189" s="53">
        <v>4092</v>
      </c>
      <c r="ES189" s="52">
        <v>4.8</v>
      </c>
      <c r="ET189" s="52">
        <v>16.399999999999999</v>
      </c>
      <c r="EU189" s="53">
        <v>4941</v>
      </c>
      <c r="EV189" s="141">
        <f t="shared" si="233"/>
        <v>0.32284955790955422</v>
      </c>
      <c r="EW189" s="142">
        <f t="shared" si="234"/>
        <v>1.3834296724470134</v>
      </c>
      <c r="EX189" s="142">
        <f t="shared" si="235"/>
        <v>4.7054004872376574</v>
      </c>
      <c r="EY189" s="118">
        <f t="shared" si="201"/>
        <v>0.7842334145396096</v>
      </c>
      <c r="EZ189" s="143">
        <f t="shared" si="236"/>
        <v>23649.342848856468</v>
      </c>
      <c r="FA189" s="144">
        <f t="shared" si="237"/>
        <v>0.64713603023419686</v>
      </c>
      <c r="FB189" s="145">
        <f t="shared" si="238"/>
        <v>19461.941487893302</v>
      </c>
      <c r="FC189" s="146">
        <f t="shared" si="239"/>
        <v>0.75729078613694001</v>
      </c>
      <c r="FD189" s="64">
        <v>3632</v>
      </c>
      <c r="FE189" s="56"/>
      <c r="FF189" s="52">
        <v>7.26</v>
      </c>
      <c r="FG189" s="53">
        <v>1834</v>
      </c>
      <c r="FH189" s="134"/>
      <c r="FI189" s="135">
        <v>3093</v>
      </c>
      <c r="FJ189" s="53">
        <v>4906</v>
      </c>
      <c r="FK189" s="52">
        <v>6.04</v>
      </c>
      <c r="FL189" s="52">
        <v>17.8</v>
      </c>
      <c r="FM189" s="53">
        <v>5201</v>
      </c>
      <c r="FN189" s="141">
        <f t="shared" si="240"/>
        <v>0.3062700518068408</v>
      </c>
      <c r="FO189" s="142">
        <f t="shared" si="241"/>
        <v>1.3838105726872247</v>
      </c>
      <c r="FP189" s="142">
        <f t="shared" si="242"/>
        <v>4.7041053040592269</v>
      </c>
      <c r="FQ189" s="118">
        <f t="shared" si="202"/>
        <v>0.78401755067653778</v>
      </c>
      <c r="FR189" s="143">
        <f t="shared" si="243"/>
        <v>23642.833258201674</v>
      </c>
      <c r="FS189" s="144">
        <f t="shared" si="244"/>
        <v>0.71826185435329437</v>
      </c>
      <c r="FT189" s="145">
        <f t="shared" si="245"/>
        <v>19456.584498769189</v>
      </c>
      <c r="FU189" s="146">
        <f t="shared" si="246"/>
        <v>0.80621301775147924</v>
      </c>
      <c r="FV189" s="64">
        <v>3632</v>
      </c>
      <c r="FW189" s="73"/>
      <c r="FX189" s="52">
        <v>7.26</v>
      </c>
      <c r="FY189" s="53">
        <v>1816</v>
      </c>
      <c r="FZ189" s="134"/>
      <c r="GA189" s="135">
        <v>3046</v>
      </c>
      <c r="GB189" s="53">
        <v>4906</v>
      </c>
      <c r="GC189" s="52">
        <v>6.28</v>
      </c>
      <c r="GD189" s="52">
        <v>18.3</v>
      </c>
      <c r="GE189" s="53">
        <v>5187</v>
      </c>
      <c r="GF189" s="141">
        <f t="shared" si="247"/>
        <v>0.30427424791763252</v>
      </c>
      <c r="GG189" s="142">
        <f t="shared" si="248"/>
        <v>1.3838105726872247</v>
      </c>
      <c r="GH189" s="142">
        <f t="shared" si="249"/>
        <v>4.7041053040592269</v>
      </c>
      <c r="GI189" s="118">
        <f t="shared" si="203"/>
        <v>0.78401755067653778</v>
      </c>
      <c r="GJ189" s="143">
        <f t="shared" si="250"/>
        <v>23642.833258201674</v>
      </c>
      <c r="GK189" s="144">
        <f t="shared" si="251"/>
        <v>0.72102700518297846</v>
      </c>
      <c r="GL189" s="145">
        <f t="shared" si="252"/>
        <v>19456.584498769189</v>
      </c>
      <c r="GM189" s="146">
        <f t="shared" si="253"/>
        <v>0.80811496196111587</v>
      </c>
      <c r="GN189" s="166">
        <v>2656</v>
      </c>
      <c r="GO189" s="97">
        <f t="shared" si="204"/>
        <v>2230.2241865461219</v>
      </c>
      <c r="GP189" s="53"/>
      <c r="GQ189" s="53"/>
      <c r="GR189" s="102">
        <f t="shared" si="205"/>
        <v>1</v>
      </c>
      <c r="GS189" s="53"/>
      <c r="GT189" s="102">
        <f t="shared" si="206"/>
        <v>1</v>
      </c>
      <c r="GU189" s="53"/>
      <c r="GV189" s="102"/>
      <c r="GW189" s="170"/>
      <c r="GX189" s="102"/>
      <c r="GY189" s="170"/>
      <c r="GZ189" s="102"/>
      <c r="HA189" s="102"/>
      <c r="HB189" s="102"/>
      <c r="HC189" s="102"/>
      <c r="HD189" s="102"/>
      <c r="HE189" s="177"/>
      <c r="HF189" s="178"/>
      <c r="HG189" s="102"/>
      <c r="HH189" s="177"/>
      <c r="HI189" s="64">
        <v>2904</v>
      </c>
      <c r="HJ189" s="53">
        <v>4354</v>
      </c>
      <c r="HK189" s="53">
        <v>2482</v>
      </c>
      <c r="HL189" s="77">
        <f t="shared" si="257"/>
        <v>0</v>
      </c>
      <c r="HM189" s="77">
        <f t="shared" si="254"/>
        <v>0</v>
      </c>
      <c r="HN189" s="52"/>
      <c r="HO189" s="183"/>
      <c r="HP189" s="53">
        <v>133</v>
      </c>
      <c r="HQ189" s="186"/>
      <c r="HR189" s="186"/>
      <c r="HS189" s="186"/>
      <c r="HT189" s="53">
        <v>4220</v>
      </c>
      <c r="HU189" s="153">
        <v>4774</v>
      </c>
      <c r="HV189" s="186"/>
      <c r="HW189" s="186"/>
      <c r="HX189" s="186"/>
      <c r="HY189" s="186"/>
      <c r="HZ189" s="189">
        <v>97</v>
      </c>
      <c r="IA189" s="128"/>
      <c r="IB189" s="190">
        <v>275</v>
      </c>
      <c r="IC189" s="191"/>
      <c r="ID189" s="191">
        <v>886</v>
      </c>
      <c r="IE189" s="192">
        <v>2.5499999999999998</v>
      </c>
      <c r="IF189" s="192">
        <v>1.24</v>
      </c>
      <c r="IG189" s="192">
        <v>0.99</v>
      </c>
      <c r="IH189" s="97">
        <f t="shared" si="255"/>
        <v>33590.432000000001</v>
      </c>
      <c r="II189" s="97">
        <f t="shared" si="258"/>
        <v>2656</v>
      </c>
      <c r="IJ189" s="202">
        <f t="shared" si="259"/>
        <v>1.5814027041986243</v>
      </c>
      <c r="IK189" s="202">
        <f t="shared" si="265"/>
        <v>1.6795215999999997</v>
      </c>
      <c r="IL189" s="202">
        <f t="shared" si="207"/>
        <v>0.56421800947867307</v>
      </c>
      <c r="IM189" s="203"/>
      <c r="IN189" s="204">
        <f t="shared" si="208"/>
        <v>0.89646084337349397</v>
      </c>
      <c r="IO189" s="186"/>
      <c r="IP189" s="186"/>
      <c r="IQ189" s="153">
        <v>768</v>
      </c>
      <c r="IR189" s="153"/>
      <c r="IS189" s="128"/>
      <c r="IT189" s="128"/>
      <c r="IU189" s="128"/>
      <c r="IV189" s="128"/>
      <c r="IW189" s="189">
        <v>0.16</v>
      </c>
      <c r="IX189" s="189"/>
      <c r="IY189" s="48">
        <v>8.1</v>
      </c>
      <c r="IZ189" s="52">
        <v>227</v>
      </c>
      <c r="JA189" s="128">
        <v>2.17</v>
      </c>
      <c r="JB189" s="128">
        <v>0.57999999999999996</v>
      </c>
      <c r="JC189" s="128">
        <v>109</v>
      </c>
      <c r="JD189" s="97">
        <f t="shared" si="209"/>
        <v>3477.9250000000002</v>
      </c>
      <c r="JE189" s="210">
        <f t="shared" si="274"/>
        <v>0.88558551435122956</v>
      </c>
      <c r="JF189" s="210">
        <f t="shared" si="210"/>
        <v>0.31052901785714282</v>
      </c>
      <c r="JG189" s="210">
        <f t="shared" si="211"/>
        <v>6.25E-2</v>
      </c>
      <c r="JH189" s="203"/>
      <c r="JI189" s="203">
        <f t="shared" si="212"/>
        <v>0.17454545454545456</v>
      </c>
      <c r="JJ189" s="212">
        <f t="shared" si="256"/>
        <v>2.469151880188833</v>
      </c>
      <c r="JK189" s="203">
        <f t="shared" si="213"/>
        <v>0.97601437024513948</v>
      </c>
      <c r="JL189" s="53">
        <v>14754</v>
      </c>
      <c r="JM189" s="213">
        <v>8.06</v>
      </c>
      <c r="JN189" s="214">
        <v>26</v>
      </c>
      <c r="JO189" s="213">
        <v>0.6</v>
      </c>
      <c r="JP189" s="213">
        <v>2.56</v>
      </c>
      <c r="JQ189" s="213">
        <v>0.49</v>
      </c>
      <c r="JR189" s="214">
        <v>268</v>
      </c>
      <c r="JS189" s="213">
        <v>0.24</v>
      </c>
      <c r="JT189" s="222"/>
    </row>
    <row r="190" spans="1:280" s="25" customFormat="1" ht="15" customHeight="1">
      <c r="A190" s="50">
        <v>43607</v>
      </c>
      <c r="B190" s="51">
        <v>0</v>
      </c>
      <c r="C190" s="52">
        <v>0</v>
      </c>
      <c r="D190" s="53">
        <v>33853</v>
      </c>
      <c r="E190" s="48">
        <v>4.8600000000000003</v>
      </c>
      <c r="F190" s="53">
        <v>228</v>
      </c>
      <c r="G190" s="52">
        <v>32.1</v>
      </c>
      <c r="H190" s="52">
        <v>19.399999999999999</v>
      </c>
      <c r="I190" s="61">
        <v>52.5</v>
      </c>
      <c r="J190" s="64"/>
      <c r="K190" s="53">
        <v>1286</v>
      </c>
      <c r="L190" s="48">
        <v>5.89</v>
      </c>
      <c r="M190" s="53">
        <v>11460</v>
      </c>
      <c r="N190" s="53">
        <v>7014</v>
      </c>
      <c r="O190" s="65">
        <v>4</v>
      </c>
      <c r="P190" s="65">
        <v>0.68</v>
      </c>
      <c r="Q190" s="74"/>
      <c r="R190" s="70">
        <v>48.6</v>
      </c>
      <c r="S190" s="64">
        <v>7650</v>
      </c>
      <c r="T190" s="53">
        <v>5669</v>
      </c>
      <c r="U190" s="52">
        <v>3.18</v>
      </c>
      <c r="V190" s="52"/>
      <c r="W190" s="52">
        <v>11.1</v>
      </c>
      <c r="X190" s="52">
        <v>10.6</v>
      </c>
      <c r="Y190" s="53">
        <v>4000</v>
      </c>
      <c r="Z190" s="53">
        <v>25605</v>
      </c>
      <c r="AA190" s="52">
        <v>2.5</v>
      </c>
      <c r="AB190" s="52">
        <v>494</v>
      </c>
      <c r="AC190" s="77">
        <f t="shared" si="214"/>
        <v>11650</v>
      </c>
      <c r="AD190" s="52"/>
      <c r="AE190" s="52"/>
      <c r="AF190" s="52"/>
      <c r="AG190" s="52"/>
      <c r="AH190" s="61"/>
      <c r="AI190" s="79"/>
      <c r="AJ190" s="52"/>
      <c r="AK190" s="52"/>
      <c r="AL190" s="48" t="s">
        <v>129</v>
      </c>
      <c r="AM190" s="53">
        <v>80908</v>
      </c>
      <c r="AN190" s="52">
        <v>2.97</v>
      </c>
      <c r="AO190" s="52">
        <v>0.25</v>
      </c>
      <c r="AP190" s="53">
        <v>2219</v>
      </c>
      <c r="AQ190" s="83"/>
      <c r="AR190" s="86">
        <f t="shared" si="215"/>
        <v>12665</v>
      </c>
      <c r="AS190" s="53"/>
      <c r="AT190" s="87">
        <v>12665</v>
      </c>
      <c r="AU190" s="53">
        <f t="shared" si="272"/>
        <v>12665</v>
      </c>
      <c r="AV190" s="53">
        <v>0</v>
      </c>
      <c r="AW190" s="53">
        <v>0</v>
      </c>
      <c r="AX190" s="53">
        <v>0</v>
      </c>
      <c r="AY190" s="95">
        <v>0</v>
      </c>
      <c r="AZ190" s="96">
        <v>4.93</v>
      </c>
      <c r="BA190" s="53">
        <v>4478</v>
      </c>
      <c r="BB190" s="52">
        <v>62</v>
      </c>
      <c r="BC190" s="53">
        <v>10553</v>
      </c>
      <c r="BD190" s="97">
        <f t="shared" si="185"/>
        <v>7066.530999999999</v>
      </c>
      <c r="BE190" s="102">
        <f t="shared" si="186"/>
        <v>0.66962295081967205</v>
      </c>
      <c r="BF190" s="53">
        <v>3822</v>
      </c>
      <c r="BG190" s="97">
        <f t="shared" si="187"/>
        <v>4078.0739999999996</v>
      </c>
      <c r="BH190" s="102">
        <f t="shared" si="188"/>
        <v>0.38643741116270253</v>
      </c>
      <c r="BI190" s="53">
        <v>381</v>
      </c>
      <c r="BJ190" s="97">
        <f t="shared" si="189"/>
        <v>749.42700000000002</v>
      </c>
      <c r="BK190" s="102">
        <f t="shared" si="190"/>
        <v>7.1015540604567426E-2</v>
      </c>
      <c r="BL190" s="103">
        <v>582</v>
      </c>
      <c r="BM190" s="97">
        <f t="shared" si="191"/>
        <v>840.99</v>
      </c>
      <c r="BN190" s="102">
        <f t="shared" si="192"/>
        <v>7.969203070217E-2</v>
      </c>
      <c r="BO190" s="53">
        <v>668</v>
      </c>
      <c r="BP190" s="97">
        <f t="shared" si="193"/>
        <v>1374.7439999999999</v>
      </c>
      <c r="BQ190" s="102">
        <f t="shared" si="194"/>
        <v>0.1302704444233867</v>
      </c>
      <c r="BR190" s="53">
        <v>14</v>
      </c>
      <c r="BS190" s="105">
        <f t="shared" si="195"/>
        <v>23.295999999999999</v>
      </c>
      <c r="BT190" s="102">
        <f t="shared" si="196"/>
        <v>1.3266369752676964E-3</v>
      </c>
      <c r="BU190" s="52">
        <v>9</v>
      </c>
      <c r="BV190" s="48">
        <v>8.1300000000000008</v>
      </c>
      <c r="BW190" s="61">
        <v>159</v>
      </c>
      <c r="BX190" s="117">
        <f t="shared" si="216"/>
        <v>133653.745</v>
      </c>
      <c r="BY190" s="118">
        <f t="shared" si="217"/>
        <v>0.89102496666666664</v>
      </c>
      <c r="BZ190" s="120">
        <v>56.9</v>
      </c>
      <c r="CA190" s="51"/>
      <c r="CB190" s="52">
        <v>6.1</v>
      </c>
      <c r="CC190" s="129">
        <v>6760</v>
      </c>
      <c r="CD190" s="77">
        <f t="shared" si="218"/>
        <v>6977.1942928705612</v>
      </c>
      <c r="CE190" s="77">
        <f t="shared" si="197"/>
        <v>22358</v>
      </c>
      <c r="CF190" s="77">
        <f t="shared" si="219"/>
        <v>12665</v>
      </c>
      <c r="CG190" s="77">
        <f t="shared" si="220"/>
        <v>527.70833333333337</v>
      </c>
      <c r="CH190" s="77">
        <f t="shared" si="198"/>
        <v>9693</v>
      </c>
      <c r="CI190" s="130">
        <f t="shared" si="221"/>
        <v>403.875</v>
      </c>
      <c r="CJ190" s="64">
        <v>3882</v>
      </c>
      <c r="CK190" s="56"/>
      <c r="CL190" s="52">
        <v>7.03</v>
      </c>
      <c r="CM190" s="53">
        <v>2697</v>
      </c>
      <c r="CN190" s="134"/>
      <c r="CO190" s="135">
        <v>2867</v>
      </c>
      <c r="CP190" s="53">
        <v>5168</v>
      </c>
      <c r="CQ190" s="52">
        <v>5.51</v>
      </c>
      <c r="CR190" s="52">
        <v>21.7</v>
      </c>
      <c r="CS190" s="53">
        <v>4334</v>
      </c>
      <c r="CT190" s="141">
        <f t="shared" si="266"/>
        <v>0.26083741788735543</v>
      </c>
      <c r="CU190" s="142">
        <f t="shared" si="222"/>
        <v>1.2946934569809376</v>
      </c>
      <c r="CV190" s="142">
        <f t="shared" si="223"/>
        <v>5.3890704824758293</v>
      </c>
      <c r="CW190" s="118">
        <f t="shared" si="224"/>
        <v>0.89817841374597152</v>
      </c>
      <c r="CX190" s="143">
        <f t="shared" si="267"/>
        <v>27085.468244923519</v>
      </c>
      <c r="CY190" s="144">
        <f t="shared" si="268"/>
        <v>0.61345493807505846</v>
      </c>
      <c r="CZ190" s="145">
        <f t="shared" si="269"/>
        <v>23206.182936309153</v>
      </c>
      <c r="DA190" s="146">
        <f t="shared" si="270"/>
        <v>0.74443286269307307</v>
      </c>
      <c r="DB190" s="64">
        <v>3882</v>
      </c>
      <c r="DC190" s="152"/>
      <c r="DD190" s="48">
        <v>7.09</v>
      </c>
      <c r="DE190" s="53">
        <v>2293</v>
      </c>
      <c r="DF190" s="153"/>
      <c r="DG190" s="53">
        <v>2860</v>
      </c>
      <c r="DH190" s="53">
        <v>5146</v>
      </c>
      <c r="DI190" s="52">
        <v>6.31</v>
      </c>
      <c r="DJ190" s="52">
        <v>21.3</v>
      </c>
      <c r="DK190" s="53">
        <v>5150</v>
      </c>
      <c r="DL190" s="141">
        <f t="shared" si="225"/>
        <v>0.28321535611465803</v>
      </c>
      <c r="DM190" s="142">
        <f t="shared" si="226"/>
        <v>1.2946934569809376</v>
      </c>
      <c r="DN190" s="142">
        <f t="shared" si="227"/>
        <v>5.3890704824758293</v>
      </c>
      <c r="DO190" s="118">
        <f t="shared" si="199"/>
        <v>0.89817841374597152</v>
      </c>
      <c r="DP190" s="143">
        <f t="shared" si="228"/>
        <v>27085.468244923519</v>
      </c>
      <c r="DQ190" s="144">
        <f t="shared" si="229"/>
        <v>0.6713578691160953</v>
      </c>
      <c r="DR190" s="145">
        <f t="shared" si="230"/>
        <v>23206.182936309153</v>
      </c>
      <c r="DS190" s="146">
        <f t="shared" si="231"/>
        <v>0.78271581540794088</v>
      </c>
      <c r="DT190" s="53">
        <v>3648</v>
      </c>
      <c r="DU190" s="74"/>
      <c r="DV190" s="157">
        <v>6.97</v>
      </c>
      <c r="DW190" s="153">
        <v>2153</v>
      </c>
      <c r="DX190" s="53"/>
      <c r="DY190" s="153">
        <v>2820</v>
      </c>
      <c r="DZ190" s="153">
        <v>4846</v>
      </c>
      <c r="EA190" s="152">
        <v>6.27</v>
      </c>
      <c r="EB190" s="128">
        <v>22.5</v>
      </c>
      <c r="EC190" s="53">
        <v>5465</v>
      </c>
      <c r="ED190" s="141">
        <f t="shared" si="260"/>
        <v>0.3105349928722434</v>
      </c>
      <c r="EE190" s="142">
        <f t="shared" si="232"/>
        <v>1.3777412280701755</v>
      </c>
      <c r="EF190" s="142">
        <f t="shared" si="271"/>
        <v>5.0642269758041802</v>
      </c>
      <c r="EG190" s="118">
        <f t="shared" si="200"/>
        <v>0.84403782930069671</v>
      </c>
      <c r="EH190" s="143">
        <f t="shared" si="261"/>
        <v>25452.804780391809</v>
      </c>
      <c r="EI190" s="144">
        <f t="shared" si="262"/>
        <v>0.69142324125902888</v>
      </c>
      <c r="EJ190" s="145">
        <f t="shared" si="263"/>
        <v>21807.35583504786</v>
      </c>
      <c r="EK190" s="146">
        <f t="shared" si="264"/>
        <v>0.79598218516061781</v>
      </c>
      <c r="EL190" s="64">
        <v>3648</v>
      </c>
      <c r="EM190" s="56"/>
      <c r="EN190" s="52">
        <v>7.15</v>
      </c>
      <c r="EO190" s="53">
        <v>2817</v>
      </c>
      <c r="EP190" s="134"/>
      <c r="EQ190" s="135">
        <v>2761</v>
      </c>
      <c r="ER190" s="53">
        <v>4802</v>
      </c>
      <c r="ES190" s="52">
        <v>13.2</v>
      </c>
      <c r="ET190" s="52">
        <v>23.6</v>
      </c>
      <c r="EU190" s="53">
        <v>5199</v>
      </c>
      <c r="EV190" s="141">
        <f t="shared" si="233"/>
        <v>0.34257161405335168</v>
      </c>
      <c r="EW190" s="142">
        <f t="shared" si="234"/>
        <v>1.3777412280701755</v>
      </c>
      <c r="EX190" s="142">
        <f t="shared" si="235"/>
        <v>5.0642269758041802</v>
      </c>
      <c r="EY190" s="118">
        <f t="shared" si="201"/>
        <v>0.84403782930069671</v>
      </c>
      <c r="EZ190" s="143">
        <f t="shared" si="236"/>
        <v>25452.804780391809</v>
      </c>
      <c r="FA190" s="144">
        <f t="shared" si="237"/>
        <v>0.59625604766682971</v>
      </c>
      <c r="FB190" s="145">
        <f t="shared" si="238"/>
        <v>21807.35583504786</v>
      </c>
      <c r="FC190" s="146">
        <f t="shared" si="239"/>
        <v>0.73306168861934995</v>
      </c>
      <c r="FD190" s="64">
        <v>3649</v>
      </c>
      <c r="FE190" s="56"/>
      <c r="FF190" s="52">
        <v>7.06</v>
      </c>
      <c r="FG190" s="53">
        <v>1849</v>
      </c>
      <c r="FH190" s="134"/>
      <c r="FI190" s="135">
        <v>2863</v>
      </c>
      <c r="FJ190" s="53">
        <v>5454</v>
      </c>
      <c r="FK190" s="52">
        <v>10.6</v>
      </c>
      <c r="FL190" s="52">
        <v>19.2</v>
      </c>
      <c r="FM190" s="53">
        <v>5623</v>
      </c>
      <c r="FN190" s="141">
        <f t="shared" si="240"/>
        <v>0.3004898100184572</v>
      </c>
      <c r="FO190" s="142">
        <f t="shared" si="241"/>
        <v>1.3773636612770621</v>
      </c>
      <c r="FP190" s="142">
        <f t="shared" si="242"/>
        <v>5.065615195918161</v>
      </c>
      <c r="FQ190" s="118">
        <f t="shared" si="202"/>
        <v>0.84426919931969346</v>
      </c>
      <c r="FR190" s="143">
        <f t="shared" si="243"/>
        <v>25459.781974684676</v>
      </c>
      <c r="FS190" s="144">
        <f t="shared" si="244"/>
        <v>0.73499376362654179</v>
      </c>
      <c r="FT190" s="145">
        <f t="shared" si="245"/>
        <v>21813.333728642992</v>
      </c>
      <c r="FU190" s="146">
        <f t="shared" si="246"/>
        <v>0.82478915948071641</v>
      </c>
      <c r="FV190" s="64">
        <v>3649</v>
      </c>
      <c r="FW190" s="73"/>
      <c r="FX190" s="52">
        <v>7.09</v>
      </c>
      <c r="FY190" s="53">
        <v>1677</v>
      </c>
      <c r="FZ190" s="134"/>
      <c r="GA190" s="135">
        <v>2766</v>
      </c>
      <c r="GB190" s="53">
        <v>4986</v>
      </c>
      <c r="GC190" s="52">
        <v>8.02</v>
      </c>
      <c r="GD190" s="52">
        <v>20.100000000000001</v>
      </c>
      <c r="GE190" s="53">
        <v>5527</v>
      </c>
      <c r="GF190" s="141">
        <f t="shared" si="247"/>
        <v>0.28577472209788735</v>
      </c>
      <c r="GG190" s="142">
        <f t="shared" si="248"/>
        <v>1.3773636612770621</v>
      </c>
      <c r="GH190" s="142">
        <f t="shared" si="249"/>
        <v>5.065615195918161</v>
      </c>
      <c r="GI190" s="118">
        <f t="shared" si="203"/>
        <v>0.84426919931969346</v>
      </c>
      <c r="GJ190" s="143">
        <f t="shared" si="250"/>
        <v>25459.781974684676</v>
      </c>
      <c r="GK190" s="144">
        <f t="shared" si="251"/>
        <v>0.75964550654500296</v>
      </c>
      <c r="GL190" s="145">
        <f t="shared" si="252"/>
        <v>21813.333728642992</v>
      </c>
      <c r="GM190" s="146">
        <f t="shared" si="253"/>
        <v>0.84108784231971945</v>
      </c>
      <c r="GN190" s="166">
        <v>2305</v>
      </c>
      <c r="GO190" s="97">
        <f t="shared" si="204"/>
        <v>2252.8005188299489</v>
      </c>
      <c r="GP190" s="53"/>
      <c r="GQ190" s="53"/>
      <c r="GR190" s="102">
        <f t="shared" si="205"/>
        <v>1</v>
      </c>
      <c r="GS190" s="53"/>
      <c r="GT190" s="102">
        <f t="shared" si="206"/>
        <v>1</v>
      </c>
      <c r="GU190" s="53"/>
      <c r="GV190" s="102"/>
      <c r="GW190" s="170"/>
      <c r="GX190" s="102"/>
      <c r="GY190" s="170"/>
      <c r="GZ190" s="102"/>
      <c r="HA190" s="102"/>
      <c r="HB190" s="102"/>
      <c r="HC190" s="102"/>
      <c r="HD190" s="102"/>
      <c r="HE190" s="177"/>
      <c r="HF190" s="178"/>
      <c r="HG190" s="102"/>
      <c r="HH190" s="177"/>
      <c r="HI190" s="64">
        <v>3170</v>
      </c>
      <c r="HJ190" s="53">
        <v>4525</v>
      </c>
      <c r="HK190" s="53">
        <v>2924</v>
      </c>
      <c r="HL190" s="77">
        <f t="shared" si="257"/>
        <v>0</v>
      </c>
      <c r="HM190" s="77">
        <f t="shared" si="254"/>
        <v>0</v>
      </c>
      <c r="HN190" s="52"/>
      <c r="HO190" s="183"/>
      <c r="HP190" s="53">
        <v>126</v>
      </c>
      <c r="HQ190" s="186"/>
      <c r="HR190" s="186"/>
      <c r="HS190" s="186"/>
      <c r="HT190" s="53">
        <v>5028</v>
      </c>
      <c r="HU190" s="153">
        <v>5256</v>
      </c>
      <c r="HV190" s="186"/>
      <c r="HW190" s="186"/>
      <c r="HX190" s="186"/>
      <c r="HY190" s="186"/>
      <c r="HZ190" s="189"/>
      <c r="IA190" s="128">
        <v>98</v>
      </c>
      <c r="IB190" s="190">
        <v>265</v>
      </c>
      <c r="IC190" s="191"/>
      <c r="ID190" s="191"/>
      <c r="IE190" s="192"/>
      <c r="IF190" s="192"/>
      <c r="IG190" s="192"/>
      <c r="IH190" s="97">
        <f t="shared" si="255"/>
        <v>29192.825000000001</v>
      </c>
      <c r="II190" s="97">
        <f t="shared" si="258"/>
        <v>2305</v>
      </c>
      <c r="IJ190" s="202">
        <f t="shared" si="259"/>
        <v>1.5791551519936833</v>
      </c>
      <c r="IK190" s="202">
        <f t="shared" si="265"/>
        <v>1.4596412500000002</v>
      </c>
      <c r="IL190" s="202">
        <f t="shared" si="207"/>
        <v>0.40572792362768501</v>
      </c>
      <c r="IM190" s="203"/>
      <c r="IN190" s="204">
        <f t="shared" si="208"/>
        <v>0.88503253796095449</v>
      </c>
      <c r="IO190" s="186"/>
      <c r="IP190" s="186"/>
      <c r="IQ190" s="153">
        <v>1054</v>
      </c>
      <c r="IR190" s="153"/>
      <c r="IS190" s="128"/>
      <c r="IT190" s="128"/>
      <c r="IU190" s="128"/>
      <c r="IV190" s="128"/>
      <c r="IW190" s="189"/>
      <c r="IX190" s="189">
        <v>0.2</v>
      </c>
      <c r="IY190" s="48"/>
      <c r="IZ190" s="52">
        <v>200</v>
      </c>
      <c r="JA190" s="128"/>
      <c r="JB190" s="128"/>
      <c r="JC190" s="128"/>
      <c r="JD190" s="97">
        <f t="shared" si="209"/>
        <v>3356.2249999999999</v>
      </c>
      <c r="JE190" s="210">
        <f t="shared" si="274"/>
        <v>0.88432688511646274</v>
      </c>
      <c r="JF190" s="210">
        <f t="shared" si="210"/>
        <v>0.29966294642857139</v>
      </c>
      <c r="JG190" s="210">
        <f t="shared" si="211"/>
        <v>6.166982922201137E-2</v>
      </c>
      <c r="JH190" s="203"/>
      <c r="JI190" s="203">
        <f t="shared" si="212"/>
        <v>0.24528301886792447</v>
      </c>
      <c r="JJ190" s="212">
        <f t="shared" si="256"/>
        <v>2.469151880188833</v>
      </c>
      <c r="JK190" s="203">
        <f t="shared" si="213"/>
        <v>0.98104804321046146</v>
      </c>
      <c r="JL190" s="53">
        <v>14544</v>
      </c>
      <c r="JM190" s="213">
        <v>8.09</v>
      </c>
      <c r="JN190" s="214">
        <v>25</v>
      </c>
      <c r="JO190" s="213">
        <v>0.64</v>
      </c>
      <c r="JP190" s="213">
        <v>2.17</v>
      </c>
      <c r="JQ190" s="213">
        <v>0.76</v>
      </c>
      <c r="JR190" s="214">
        <v>186</v>
      </c>
      <c r="JS190" s="213">
        <v>0.4</v>
      </c>
      <c r="JT190" s="222"/>
    </row>
    <row r="191" spans="1:280" s="25" customFormat="1" ht="15" customHeight="1">
      <c r="A191" s="50">
        <v>43608</v>
      </c>
      <c r="B191" s="51">
        <v>0</v>
      </c>
      <c r="C191" s="52">
        <v>0</v>
      </c>
      <c r="D191" s="53">
        <v>32769</v>
      </c>
      <c r="E191" s="48">
        <v>5.03</v>
      </c>
      <c r="F191" s="53">
        <v>138</v>
      </c>
      <c r="G191" s="52">
        <v>30.6</v>
      </c>
      <c r="H191" s="52">
        <v>16.600000000000001</v>
      </c>
      <c r="I191" s="61">
        <v>52.9</v>
      </c>
      <c r="J191" s="64"/>
      <c r="K191" s="53">
        <v>1348</v>
      </c>
      <c r="L191" s="48">
        <v>6.46</v>
      </c>
      <c r="M191" s="53">
        <v>11258</v>
      </c>
      <c r="N191" s="53">
        <v>7688</v>
      </c>
      <c r="O191" s="65">
        <v>2.2400000000000002</v>
      </c>
      <c r="P191" s="65">
        <v>0.47</v>
      </c>
      <c r="Q191" s="74"/>
      <c r="R191" s="70">
        <v>53.7</v>
      </c>
      <c r="S191" s="64">
        <v>8098</v>
      </c>
      <c r="T191" s="53">
        <v>7069</v>
      </c>
      <c r="U191" s="52">
        <v>3.05</v>
      </c>
      <c r="V191" s="52"/>
      <c r="W191" s="52">
        <v>12.6</v>
      </c>
      <c r="X191" s="52">
        <v>12.3</v>
      </c>
      <c r="Y191" s="53">
        <v>4000</v>
      </c>
      <c r="Z191" s="53" t="s">
        <v>129</v>
      </c>
      <c r="AA191" s="52"/>
      <c r="AB191" s="52">
        <v>504</v>
      </c>
      <c r="AC191" s="77">
        <f t="shared" si="214"/>
        <v>12098</v>
      </c>
      <c r="AD191" s="52"/>
      <c r="AE191" s="52"/>
      <c r="AF191" s="52"/>
      <c r="AG191" s="52"/>
      <c r="AH191" s="61"/>
      <c r="AI191" s="79"/>
      <c r="AJ191" s="52"/>
      <c r="AK191" s="52"/>
      <c r="AL191" s="48">
        <v>8.83</v>
      </c>
      <c r="AM191" s="53">
        <v>84551</v>
      </c>
      <c r="AN191" s="52">
        <v>17.899999999999999</v>
      </c>
      <c r="AO191" s="52">
        <v>4.0199999999999996</v>
      </c>
      <c r="AP191" s="53">
        <v>4089</v>
      </c>
      <c r="AQ191" s="83"/>
      <c r="AR191" s="86">
        <f t="shared" si="215"/>
        <v>13364</v>
      </c>
      <c r="AS191" s="53"/>
      <c r="AT191" s="87">
        <v>13364</v>
      </c>
      <c r="AU191" s="53">
        <f t="shared" si="272"/>
        <v>12884</v>
      </c>
      <c r="AV191" s="53">
        <v>240</v>
      </c>
      <c r="AW191" s="53">
        <v>0</v>
      </c>
      <c r="AX191" s="53">
        <v>240</v>
      </c>
      <c r="AY191" s="95">
        <v>0</v>
      </c>
      <c r="AZ191" s="96">
        <v>4.93</v>
      </c>
      <c r="BA191" s="53">
        <v>4478</v>
      </c>
      <c r="BB191" s="52">
        <v>62</v>
      </c>
      <c r="BC191" s="53">
        <v>11439</v>
      </c>
      <c r="BD191" s="97">
        <f t="shared" si="185"/>
        <v>7228.6547999999993</v>
      </c>
      <c r="BE191" s="102">
        <f t="shared" si="186"/>
        <v>0.6319306582743246</v>
      </c>
      <c r="BF191" s="53">
        <v>4085</v>
      </c>
      <c r="BG191" s="97">
        <f t="shared" si="187"/>
        <v>4358.6949999999997</v>
      </c>
      <c r="BH191" s="102">
        <f t="shared" si="188"/>
        <v>0.38103811521986186</v>
      </c>
      <c r="BI191" s="53">
        <v>340</v>
      </c>
      <c r="BJ191" s="97">
        <f t="shared" si="189"/>
        <v>668.78</v>
      </c>
      <c r="BK191" s="102">
        <f t="shared" si="190"/>
        <v>5.8464900778040035E-2</v>
      </c>
      <c r="BL191" s="103">
        <v>565</v>
      </c>
      <c r="BM191" s="97">
        <f t="shared" si="191"/>
        <v>816.42500000000007</v>
      </c>
      <c r="BN191" s="102">
        <f t="shared" si="192"/>
        <v>7.1372060494798509E-2</v>
      </c>
      <c r="BO191" s="53">
        <v>663</v>
      </c>
      <c r="BP191" s="97">
        <f t="shared" si="193"/>
        <v>1364.454</v>
      </c>
      <c r="BQ191" s="102">
        <f t="shared" si="194"/>
        <v>0.11928088119590873</v>
      </c>
      <c r="BR191" s="53">
        <v>12.2</v>
      </c>
      <c r="BS191" s="105">
        <f t="shared" si="195"/>
        <v>20.300799999999999</v>
      </c>
      <c r="BT191" s="102">
        <f t="shared" si="196"/>
        <v>1.0665267943002011E-3</v>
      </c>
      <c r="BU191" s="52">
        <v>8.84</v>
      </c>
      <c r="BV191" s="48">
        <v>8.24</v>
      </c>
      <c r="BW191" s="61">
        <v>187</v>
      </c>
      <c r="BX191" s="117">
        <f t="shared" si="216"/>
        <v>147380.076</v>
      </c>
      <c r="BY191" s="118">
        <f t="shared" si="217"/>
        <v>0.98253383999999999</v>
      </c>
      <c r="BZ191" s="120">
        <v>56.8</v>
      </c>
      <c r="CA191" s="51"/>
      <c r="CB191" s="52">
        <v>6.26</v>
      </c>
      <c r="CC191" s="129">
        <v>7364</v>
      </c>
      <c r="CD191" s="77">
        <f t="shared" si="218"/>
        <v>7750.8102852989277</v>
      </c>
      <c r="CE191" s="77">
        <f t="shared" si="197"/>
        <v>22012</v>
      </c>
      <c r="CF191" s="77">
        <f t="shared" si="219"/>
        <v>12884</v>
      </c>
      <c r="CG191" s="77">
        <f t="shared" si="220"/>
        <v>536.83333333333337</v>
      </c>
      <c r="CH191" s="77">
        <f t="shared" si="198"/>
        <v>9128</v>
      </c>
      <c r="CI191" s="130">
        <f t="shared" si="221"/>
        <v>380.33333333333331</v>
      </c>
      <c r="CJ191" s="64">
        <v>3861</v>
      </c>
      <c r="CK191" s="56"/>
      <c r="CL191" s="52">
        <v>7</v>
      </c>
      <c r="CM191" s="53">
        <v>2509</v>
      </c>
      <c r="CN191" s="134"/>
      <c r="CO191" s="135">
        <v>3069</v>
      </c>
      <c r="CP191" s="53">
        <v>6236</v>
      </c>
      <c r="CQ191" s="52">
        <v>6.16</v>
      </c>
      <c r="CR191" s="52">
        <v>25.7</v>
      </c>
      <c r="CS191" s="53">
        <v>4355</v>
      </c>
      <c r="CT191" s="141">
        <f t="shared" si="266"/>
        <v>0.21518255460514135</v>
      </c>
      <c r="CU191" s="142">
        <f t="shared" si="222"/>
        <v>1.3017353017353017</v>
      </c>
      <c r="CV191" s="142">
        <f t="shared" si="223"/>
        <v>5.9542137905967296</v>
      </c>
      <c r="CW191" s="118">
        <f t="shared" si="224"/>
        <v>0.99236896509945494</v>
      </c>
      <c r="CX191" s="143">
        <f t="shared" si="267"/>
        <v>29925.878511539162</v>
      </c>
      <c r="CY191" s="144">
        <f t="shared" si="268"/>
        <v>0.67629190914931092</v>
      </c>
      <c r="CZ191" s="145">
        <f t="shared" si="269"/>
        <v>25851.102736507361</v>
      </c>
      <c r="DA191" s="146">
        <f t="shared" si="270"/>
        <v>0.78066264533613072</v>
      </c>
      <c r="DB191" s="64">
        <v>3860</v>
      </c>
      <c r="DC191" s="152"/>
      <c r="DD191" s="48">
        <v>7</v>
      </c>
      <c r="DE191" s="53">
        <v>2579</v>
      </c>
      <c r="DF191" s="153"/>
      <c r="DG191" s="53">
        <v>3026</v>
      </c>
      <c r="DH191" s="53">
        <v>5364</v>
      </c>
      <c r="DI191" s="52">
        <v>4.71</v>
      </c>
      <c r="DJ191" s="52">
        <v>18.8</v>
      </c>
      <c r="DK191" s="53">
        <v>5149</v>
      </c>
      <c r="DL191" s="141">
        <f t="shared" si="225"/>
        <v>0.25792474012938316</v>
      </c>
      <c r="DM191" s="142">
        <f t="shared" si="226"/>
        <v>1.3020725388601035</v>
      </c>
      <c r="DN191" s="142">
        <f t="shared" si="227"/>
        <v>5.9526716476828216</v>
      </c>
      <c r="DO191" s="118">
        <f t="shared" si="199"/>
        <v>0.99211194128047031</v>
      </c>
      <c r="DP191" s="143">
        <f t="shared" si="228"/>
        <v>29918.127701253859</v>
      </c>
      <c r="DQ191" s="144">
        <f t="shared" si="229"/>
        <v>0.66726059533522242</v>
      </c>
      <c r="DR191" s="145">
        <f t="shared" si="230"/>
        <v>25844.407294203163</v>
      </c>
      <c r="DS191" s="146">
        <f t="shared" si="231"/>
        <v>0.77454322930326081</v>
      </c>
      <c r="DT191" s="53">
        <v>3613</v>
      </c>
      <c r="DU191" s="74"/>
      <c r="DV191" s="157">
        <v>7.03</v>
      </c>
      <c r="DW191" s="153">
        <v>2710</v>
      </c>
      <c r="DX191" s="53"/>
      <c r="DY191" s="153">
        <v>2840</v>
      </c>
      <c r="DZ191" s="153">
        <v>8018</v>
      </c>
      <c r="EA191" s="152">
        <v>6.92</v>
      </c>
      <c r="EB191" s="128">
        <v>23.7</v>
      </c>
      <c r="EC191" s="53">
        <v>5504</v>
      </c>
      <c r="ED191" s="141">
        <f t="shared" si="260"/>
        <v>0.30221089074546975</v>
      </c>
      <c r="EE191" s="142">
        <f t="shared" si="232"/>
        <v>1.3910877387212843</v>
      </c>
      <c r="EF191" s="142">
        <f t="shared" si="271"/>
        <v>5.5717623479476774</v>
      </c>
      <c r="EG191" s="118">
        <f t="shared" si="200"/>
        <v>0.92862705799127954</v>
      </c>
      <c r="EH191" s="143">
        <f t="shared" si="261"/>
        <v>28003.677560785025</v>
      </c>
      <c r="EI191" s="144">
        <f t="shared" si="262"/>
        <v>0.65035913662599953</v>
      </c>
      <c r="EJ191" s="145">
        <f t="shared" si="263"/>
        <v>24190.633045066326</v>
      </c>
      <c r="EK191" s="146">
        <f t="shared" si="264"/>
        <v>0.7630911792988897</v>
      </c>
      <c r="EL191" s="64">
        <v>3553</v>
      </c>
      <c r="EM191" s="56"/>
      <c r="EN191" s="52">
        <v>7.07</v>
      </c>
      <c r="EO191" s="53">
        <v>2678</v>
      </c>
      <c r="EP191" s="134"/>
      <c r="EQ191" s="135">
        <v>2879</v>
      </c>
      <c r="ER191" s="53">
        <v>6416</v>
      </c>
      <c r="ES191" s="52">
        <v>6.42</v>
      </c>
      <c r="ET191" s="52">
        <v>21.6</v>
      </c>
      <c r="EU191" s="53">
        <v>5122</v>
      </c>
      <c r="EV191" s="141">
        <f t="shared" si="233"/>
        <v>0.28418146312444637</v>
      </c>
      <c r="EW191" s="142">
        <f t="shared" si="234"/>
        <v>1.4145792288207149</v>
      </c>
      <c r="EX191" s="142">
        <f t="shared" si="235"/>
        <v>5.4792337731132292</v>
      </c>
      <c r="EY191" s="118">
        <f t="shared" si="201"/>
        <v>0.91320562885220491</v>
      </c>
      <c r="EZ191" s="143">
        <f t="shared" si="236"/>
        <v>27538.628943667092</v>
      </c>
      <c r="FA191" s="144">
        <f t="shared" si="237"/>
        <v>0.65448773722672571</v>
      </c>
      <c r="FB191" s="145">
        <f t="shared" si="238"/>
        <v>23788.906506814466</v>
      </c>
      <c r="FC191" s="146">
        <f t="shared" si="239"/>
        <v>0.76588862662820179</v>
      </c>
      <c r="FD191" s="64">
        <v>3563</v>
      </c>
      <c r="FE191" s="56"/>
      <c r="FF191" s="52">
        <v>7.06</v>
      </c>
      <c r="FG191" s="53">
        <v>2236</v>
      </c>
      <c r="FH191" s="134"/>
      <c r="FI191" s="135">
        <v>2932</v>
      </c>
      <c r="FJ191" s="53">
        <v>5708</v>
      </c>
      <c r="FK191" s="52">
        <v>6.27</v>
      </c>
      <c r="FL191" s="52">
        <v>22.9</v>
      </c>
      <c r="FM191" s="53">
        <v>5453</v>
      </c>
      <c r="FN191" s="141">
        <f t="shared" si="240"/>
        <v>0.27751668456927847</v>
      </c>
      <c r="FO191" s="142">
        <f t="shared" si="241"/>
        <v>1.4106090373280944</v>
      </c>
      <c r="FP191" s="142">
        <f t="shared" si="242"/>
        <v>5.4946552022523045</v>
      </c>
      <c r="FQ191" s="118">
        <f t="shared" si="202"/>
        <v>0.91577586704205072</v>
      </c>
      <c r="FR191" s="143">
        <f t="shared" si="243"/>
        <v>27616.137046520082</v>
      </c>
      <c r="FS191" s="144">
        <f t="shared" si="244"/>
        <v>0.71151403302425642</v>
      </c>
      <c r="FT191" s="145">
        <f t="shared" si="245"/>
        <v>23855.860929856441</v>
      </c>
      <c r="FU191" s="146">
        <f t="shared" si="246"/>
        <v>0.8045283678643238</v>
      </c>
      <c r="FV191" s="64">
        <v>3562</v>
      </c>
      <c r="FW191" s="73"/>
      <c r="FX191" s="52">
        <v>7.03</v>
      </c>
      <c r="FY191" s="53">
        <v>2195</v>
      </c>
      <c r="FZ191" s="134"/>
      <c r="GA191" s="135">
        <v>2869</v>
      </c>
      <c r="GB191" s="53">
        <v>6984</v>
      </c>
      <c r="GC191" s="52">
        <v>9.2200000000000006</v>
      </c>
      <c r="GD191" s="52">
        <v>26.7</v>
      </c>
      <c r="GE191" s="53">
        <v>5391</v>
      </c>
      <c r="GF191" s="141">
        <f t="shared" si="247"/>
        <v>0.27241311308345711</v>
      </c>
      <c r="GG191" s="142">
        <f t="shared" si="248"/>
        <v>1.4110050533408198</v>
      </c>
      <c r="GH191" s="142">
        <f t="shared" si="249"/>
        <v>5.4931130593383966</v>
      </c>
      <c r="GI191" s="118">
        <f t="shared" si="203"/>
        <v>0.91551884322306609</v>
      </c>
      <c r="GJ191" s="143">
        <f t="shared" si="250"/>
        <v>27608.386236234779</v>
      </c>
      <c r="GK191" s="144">
        <f t="shared" si="251"/>
        <v>0.71680380254393694</v>
      </c>
      <c r="GL191" s="145">
        <f t="shared" si="252"/>
        <v>23849.165487552244</v>
      </c>
      <c r="GM191" s="146">
        <f t="shared" si="253"/>
        <v>0.80811259725500484</v>
      </c>
      <c r="GN191" s="166">
        <v>2545</v>
      </c>
      <c r="GO191" s="97">
        <f t="shared" si="204"/>
        <v>2486.5442031619118</v>
      </c>
      <c r="GP191" s="53"/>
      <c r="GQ191" s="53"/>
      <c r="GR191" s="102">
        <f t="shared" si="205"/>
        <v>1</v>
      </c>
      <c r="GS191" s="53"/>
      <c r="GT191" s="102">
        <f t="shared" si="206"/>
        <v>1</v>
      </c>
      <c r="GU191" s="53"/>
      <c r="GV191" s="102"/>
      <c r="GW191" s="170"/>
      <c r="GX191" s="102"/>
      <c r="GY191" s="170"/>
      <c r="GZ191" s="102"/>
      <c r="HA191" s="102"/>
      <c r="HB191" s="102"/>
      <c r="HC191" s="102"/>
      <c r="HD191" s="102"/>
      <c r="HE191" s="177"/>
      <c r="HF191" s="178"/>
      <c r="HG191" s="102"/>
      <c r="HH191" s="177"/>
      <c r="HI191" s="64">
        <v>3360</v>
      </c>
      <c r="HJ191" s="53">
        <v>5804</v>
      </c>
      <c r="HK191" s="53">
        <v>2928</v>
      </c>
      <c r="HL191" s="77">
        <f t="shared" si="257"/>
        <v>480</v>
      </c>
      <c r="HM191" s="77">
        <f t="shared" si="254"/>
        <v>5490.72</v>
      </c>
      <c r="HN191" s="52"/>
      <c r="HO191" s="183"/>
      <c r="HP191" s="53">
        <v>135</v>
      </c>
      <c r="HQ191" s="186"/>
      <c r="HR191" s="186"/>
      <c r="HS191" s="186"/>
      <c r="HT191" s="53">
        <v>5136</v>
      </c>
      <c r="HU191" s="153">
        <v>5016</v>
      </c>
      <c r="HV191" s="186"/>
      <c r="HW191" s="186"/>
      <c r="HX191" s="186"/>
      <c r="HY191" s="186"/>
      <c r="HZ191" s="189">
        <v>97</v>
      </c>
      <c r="IA191" s="128"/>
      <c r="IB191" s="190">
        <v>411</v>
      </c>
      <c r="IC191" s="191"/>
      <c r="ID191" s="191">
        <v>1958</v>
      </c>
      <c r="IE191" s="192">
        <v>4.66</v>
      </c>
      <c r="IF191" s="192">
        <v>0.77</v>
      </c>
      <c r="IG191" s="192">
        <v>0.98</v>
      </c>
      <c r="IH191" s="97">
        <f t="shared" si="255"/>
        <v>32854.58</v>
      </c>
      <c r="II191" s="97">
        <f t="shared" si="258"/>
        <v>2458.439090092787</v>
      </c>
      <c r="IJ191" s="202">
        <f t="shared" si="259"/>
        <v>1.4965579167913798</v>
      </c>
      <c r="IK191" s="202">
        <f t="shared" si="265"/>
        <v>1.6427290000000003</v>
      </c>
      <c r="IL191" s="202">
        <f t="shared" si="207"/>
        <v>0.40136644895448953</v>
      </c>
      <c r="IM191" s="203"/>
      <c r="IN191" s="204">
        <f t="shared" si="208"/>
        <v>0.83850687622789788</v>
      </c>
      <c r="IO191" s="186"/>
      <c r="IP191" s="186"/>
      <c r="IQ191" s="153">
        <v>1154</v>
      </c>
      <c r="IR191" s="153"/>
      <c r="IS191" s="128"/>
      <c r="IT191" s="128"/>
      <c r="IU191" s="128"/>
      <c r="IV191" s="128"/>
      <c r="IW191" s="189">
        <v>0.2</v>
      </c>
      <c r="IX191" s="189"/>
      <c r="IY191" s="48"/>
      <c r="IZ191" s="52">
        <v>178</v>
      </c>
      <c r="JA191" s="128">
        <v>4.8099999999999996</v>
      </c>
      <c r="JB191" s="128">
        <v>0.6</v>
      </c>
      <c r="JC191" s="128">
        <v>109</v>
      </c>
      <c r="JD191" s="97">
        <f t="shared" si="209"/>
        <v>5492.6040000000003</v>
      </c>
      <c r="JE191" s="210">
        <f t="shared" si="274"/>
        <v>0.86929524992238438</v>
      </c>
      <c r="JF191" s="210">
        <f t="shared" si="210"/>
        <v>0.47279678571428568</v>
      </c>
      <c r="JG191" s="210">
        <f t="shared" si="211"/>
        <v>0.20942853899103422</v>
      </c>
      <c r="JH191" s="203"/>
      <c r="JI191" s="203">
        <f t="shared" si="212"/>
        <v>0.56690997566909973</v>
      </c>
      <c r="JJ191" s="212">
        <f t="shared" si="256"/>
        <v>2.469151880188833</v>
      </c>
      <c r="JK191" s="203">
        <f t="shared" si="213"/>
        <v>0.984439199230702</v>
      </c>
      <c r="JL191" s="53">
        <v>14917</v>
      </c>
      <c r="JM191" s="213">
        <v>7.97</v>
      </c>
      <c r="JN191" s="214">
        <v>240</v>
      </c>
      <c r="JO191" s="213">
        <v>0.67</v>
      </c>
      <c r="JP191" s="213">
        <v>3.57</v>
      </c>
      <c r="JQ191" s="213">
        <v>0.59</v>
      </c>
      <c r="JR191" s="214">
        <v>242</v>
      </c>
      <c r="JS191" s="213">
        <v>0.27</v>
      </c>
      <c r="JT191" s="222"/>
    </row>
    <row r="192" spans="1:280" s="25" customFormat="1" ht="15" customHeight="1">
      <c r="A192" s="50">
        <v>43609</v>
      </c>
      <c r="B192" s="51">
        <v>0</v>
      </c>
      <c r="C192" s="52">
        <v>0</v>
      </c>
      <c r="D192" s="53"/>
      <c r="E192" s="48"/>
      <c r="F192" s="53"/>
      <c r="G192" s="52"/>
      <c r="H192" s="52"/>
      <c r="I192" s="61">
        <v>53.8</v>
      </c>
      <c r="J192" s="64"/>
      <c r="K192" s="53">
        <v>1186</v>
      </c>
      <c r="L192" s="48">
        <v>5.05</v>
      </c>
      <c r="M192" s="53">
        <v>11462</v>
      </c>
      <c r="N192" s="53">
        <v>6510</v>
      </c>
      <c r="O192" s="65">
        <v>2.95</v>
      </c>
      <c r="P192" s="65">
        <v>0.9</v>
      </c>
      <c r="Q192" s="74">
        <v>51.9</v>
      </c>
      <c r="R192" s="70">
        <v>57.9</v>
      </c>
      <c r="S192" s="64">
        <v>7486</v>
      </c>
      <c r="T192" s="53">
        <v>5260</v>
      </c>
      <c r="U192" s="52">
        <v>2.59</v>
      </c>
      <c r="V192" s="52"/>
      <c r="W192" s="52">
        <v>11.9</v>
      </c>
      <c r="X192" s="52">
        <v>10.199999999999999</v>
      </c>
      <c r="Y192" s="53">
        <v>4613</v>
      </c>
      <c r="Z192" s="53">
        <v>24621</v>
      </c>
      <c r="AA192" s="52">
        <v>2.5</v>
      </c>
      <c r="AB192" s="52">
        <v>501</v>
      </c>
      <c r="AC192" s="77">
        <f t="shared" si="214"/>
        <v>12099</v>
      </c>
      <c r="AD192" s="52"/>
      <c r="AE192" s="52"/>
      <c r="AF192" s="52"/>
      <c r="AG192" s="52"/>
      <c r="AH192" s="61"/>
      <c r="AI192" s="79"/>
      <c r="AJ192" s="52"/>
      <c r="AK192" s="52"/>
      <c r="AL192" s="48">
        <v>8.8699999999999992</v>
      </c>
      <c r="AM192" s="53">
        <v>88044</v>
      </c>
      <c r="AN192" s="52">
        <v>5.47</v>
      </c>
      <c r="AO192" s="52">
        <v>0.1</v>
      </c>
      <c r="AP192" s="53"/>
      <c r="AQ192" s="83"/>
      <c r="AR192" s="86">
        <f t="shared" si="215"/>
        <v>13814</v>
      </c>
      <c r="AS192" s="53"/>
      <c r="AT192" s="87">
        <v>13814</v>
      </c>
      <c r="AU192" s="53">
        <f t="shared" si="272"/>
        <v>13334</v>
      </c>
      <c r="AV192" s="53">
        <v>240</v>
      </c>
      <c r="AW192" s="53">
        <v>0</v>
      </c>
      <c r="AX192" s="53">
        <v>240</v>
      </c>
      <c r="AY192" s="95">
        <v>0</v>
      </c>
      <c r="AZ192" s="96">
        <v>4.93</v>
      </c>
      <c r="BA192" s="53">
        <v>4478</v>
      </c>
      <c r="BB192" s="52">
        <v>62</v>
      </c>
      <c r="BC192" s="53">
        <v>8894</v>
      </c>
      <c r="BD192" s="97">
        <f t="shared" si="185"/>
        <v>6867.3891999999987</v>
      </c>
      <c r="BE192" s="102">
        <f t="shared" si="186"/>
        <v>0.77213730604902164</v>
      </c>
      <c r="BF192" s="53">
        <v>3926</v>
      </c>
      <c r="BG192" s="97">
        <f t="shared" si="187"/>
        <v>4189.0419999999995</v>
      </c>
      <c r="BH192" s="102">
        <f t="shared" si="188"/>
        <v>0.47099640206881038</v>
      </c>
      <c r="BI192" s="53">
        <v>274</v>
      </c>
      <c r="BJ192" s="97">
        <f t="shared" si="189"/>
        <v>538.95799999999997</v>
      </c>
      <c r="BK192" s="102">
        <f t="shared" si="190"/>
        <v>6.0597931189565996E-2</v>
      </c>
      <c r="BL192" s="103">
        <v>522</v>
      </c>
      <c r="BM192" s="97">
        <f t="shared" si="191"/>
        <v>754.29000000000008</v>
      </c>
      <c r="BN192" s="102">
        <f t="shared" si="192"/>
        <v>8.4808859905554312E-2</v>
      </c>
      <c r="BO192" s="53">
        <v>636</v>
      </c>
      <c r="BP192" s="97">
        <f t="shared" si="193"/>
        <v>1308.8879999999999</v>
      </c>
      <c r="BQ192" s="102">
        <f t="shared" si="194"/>
        <v>0.14716527996402068</v>
      </c>
      <c r="BR192" s="53">
        <v>45.8</v>
      </c>
      <c r="BS192" s="105">
        <f t="shared" si="195"/>
        <v>76.211199999999991</v>
      </c>
      <c r="BT192" s="102">
        <f t="shared" si="196"/>
        <v>5.1495390150663369E-3</v>
      </c>
      <c r="BU192" s="52">
        <v>7.28</v>
      </c>
      <c r="BV192" s="48">
        <v>7.72</v>
      </c>
      <c r="BW192" s="61">
        <v>136</v>
      </c>
      <c r="BX192" s="117">
        <f t="shared" si="216"/>
        <v>118592.59600000001</v>
      </c>
      <c r="BY192" s="118">
        <f t="shared" si="217"/>
        <v>0.79061730666666674</v>
      </c>
      <c r="BZ192" s="120">
        <v>54</v>
      </c>
      <c r="CA192" s="51"/>
      <c r="CB192" s="52">
        <v>6.27</v>
      </c>
      <c r="CC192" s="129">
        <v>7109</v>
      </c>
      <c r="CD192" s="77">
        <f t="shared" si="218"/>
        <v>6349.0135530162106</v>
      </c>
      <c r="CE192" s="77">
        <f t="shared" si="197"/>
        <v>22578</v>
      </c>
      <c r="CF192" s="77">
        <f t="shared" si="219"/>
        <v>13334</v>
      </c>
      <c r="CG192" s="77">
        <f t="shared" si="220"/>
        <v>555.58333333333337</v>
      </c>
      <c r="CH192" s="77">
        <f t="shared" si="198"/>
        <v>9244</v>
      </c>
      <c r="CI192" s="130">
        <f t="shared" si="221"/>
        <v>385.16666666666669</v>
      </c>
      <c r="CJ192" s="64">
        <v>3932</v>
      </c>
      <c r="CK192" s="56"/>
      <c r="CL192" s="52">
        <v>7.16</v>
      </c>
      <c r="CM192" s="53">
        <v>3221</v>
      </c>
      <c r="CN192" s="134"/>
      <c r="CO192" s="135">
        <v>3180</v>
      </c>
      <c r="CP192" s="53">
        <v>4780</v>
      </c>
      <c r="CQ192" s="52">
        <v>6.49</v>
      </c>
      <c r="CR192" s="52">
        <v>20.9</v>
      </c>
      <c r="CS192" s="53">
        <v>4073</v>
      </c>
      <c r="CT192" s="141">
        <f t="shared" si="266"/>
        <v>0.33115573058481323</v>
      </c>
      <c r="CU192" s="142">
        <f t="shared" si="222"/>
        <v>1.2782299084435402</v>
      </c>
      <c r="CV192" s="142">
        <f t="shared" si="223"/>
        <v>4.9670356725944576</v>
      </c>
      <c r="CW192" s="118">
        <f t="shared" si="224"/>
        <v>0.82783927876574293</v>
      </c>
      <c r="CX192" s="143">
        <f t="shared" si="267"/>
        <v>24964.321290459742</v>
      </c>
      <c r="CY192" s="144">
        <f t="shared" si="268"/>
        <v>0.49267709493708556</v>
      </c>
      <c r="CZ192" s="145">
        <f t="shared" si="269"/>
        <v>20653.117524670033</v>
      </c>
      <c r="DA192" s="146">
        <f t="shared" si="270"/>
        <v>0.63784573870024741</v>
      </c>
      <c r="DB192" s="64">
        <v>3932</v>
      </c>
      <c r="DC192" s="152"/>
      <c r="DD192" s="48">
        <v>7.11</v>
      </c>
      <c r="DE192" s="53">
        <v>2695</v>
      </c>
      <c r="DF192" s="153"/>
      <c r="DG192" s="53">
        <v>3131</v>
      </c>
      <c r="DH192" s="53">
        <v>4694</v>
      </c>
      <c r="DI192" s="52">
        <v>7.64</v>
      </c>
      <c r="DJ192" s="52">
        <v>17.600000000000001</v>
      </c>
      <c r="DK192" s="53">
        <v>4786</v>
      </c>
      <c r="DL192" s="141">
        <f t="shared" si="225"/>
        <v>0.33311104376197026</v>
      </c>
      <c r="DM192" s="142">
        <f t="shared" si="226"/>
        <v>1.2782299084435402</v>
      </c>
      <c r="DN192" s="142">
        <f t="shared" si="227"/>
        <v>4.9670356725944576</v>
      </c>
      <c r="DO192" s="118">
        <f t="shared" si="199"/>
        <v>0.82783927876574293</v>
      </c>
      <c r="DP192" s="143">
        <f t="shared" si="228"/>
        <v>24964.321290459742</v>
      </c>
      <c r="DQ192" s="144">
        <f t="shared" si="229"/>
        <v>0.57552461063503435</v>
      </c>
      <c r="DR192" s="145">
        <f t="shared" si="230"/>
        <v>20653.117524670033</v>
      </c>
      <c r="DS192" s="146">
        <f t="shared" si="231"/>
        <v>0.69698673262873845</v>
      </c>
      <c r="DT192" s="53">
        <v>3681</v>
      </c>
      <c r="DU192" s="74"/>
      <c r="DV192" s="157">
        <v>7.13</v>
      </c>
      <c r="DW192" s="153">
        <v>3154</v>
      </c>
      <c r="DX192" s="53"/>
      <c r="DY192" s="153">
        <v>2835</v>
      </c>
      <c r="DZ192" s="153">
        <v>4312</v>
      </c>
      <c r="EA192" s="152">
        <v>5.69</v>
      </c>
      <c r="EB192" s="128">
        <v>18.2</v>
      </c>
      <c r="EC192" s="53">
        <v>5125</v>
      </c>
      <c r="ED192" s="141">
        <f t="shared" si="260"/>
        <v>0.43576801229177015</v>
      </c>
      <c r="EE192" s="142">
        <f t="shared" si="232"/>
        <v>1.3653898397174682</v>
      </c>
      <c r="EF192" s="142">
        <f t="shared" si="271"/>
        <v>4.6499639651119518</v>
      </c>
      <c r="EG192" s="118">
        <f t="shared" si="200"/>
        <v>0.77499399418532533</v>
      </c>
      <c r="EH192" s="143">
        <f t="shared" si="261"/>
        <v>23370.718888652671</v>
      </c>
      <c r="EI192" s="144">
        <f t="shared" si="262"/>
        <v>0.5032299153776989</v>
      </c>
      <c r="EJ192" s="145">
        <f t="shared" si="263"/>
        <v>19334.721670475687</v>
      </c>
      <c r="EK192" s="146">
        <f t="shared" si="264"/>
        <v>0.64537890712840118</v>
      </c>
      <c r="EL192" s="64">
        <v>3681</v>
      </c>
      <c r="EM192" s="56"/>
      <c r="EN192" s="52">
        <v>7.17</v>
      </c>
      <c r="EO192" s="53">
        <v>2957</v>
      </c>
      <c r="EP192" s="134"/>
      <c r="EQ192" s="135">
        <v>2861</v>
      </c>
      <c r="ER192" s="53">
        <v>4796</v>
      </c>
      <c r="ES192" s="52">
        <v>7.79</v>
      </c>
      <c r="ET192" s="52">
        <v>19.5</v>
      </c>
      <c r="EU192" s="53">
        <v>4779</v>
      </c>
      <c r="EV192" s="141">
        <f t="shared" si="233"/>
        <v>0.38274862062476339</v>
      </c>
      <c r="EW192" s="142">
        <f t="shared" si="234"/>
        <v>1.3653898397174682</v>
      </c>
      <c r="EX192" s="142">
        <f t="shared" si="235"/>
        <v>4.6499639651119518</v>
      </c>
      <c r="EY192" s="118">
        <f t="shared" si="201"/>
        <v>0.77499399418532533</v>
      </c>
      <c r="EZ192" s="143">
        <f t="shared" si="236"/>
        <v>23370.718888652671</v>
      </c>
      <c r="FA192" s="144">
        <f t="shared" si="237"/>
        <v>0.53425835756875562</v>
      </c>
      <c r="FB192" s="145">
        <f t="shared" si="238"/>
        <v>19334.721670475687</v>
      </c>
      <c r="FC192" s="146">
        <f t="shared" si="239"/>
        <v>0.6675286710141668</v>
      </c>
      <c r="FD192" s="64">
        <v>3677</v>
      </c>
      <c r="FE192" s="56"/>
      <c r="FF192" s="52">
        <v>7.14</v>
      </c>
      <c r="FG192" s="53">
        <v>2442</v>
      </c>
      <c r="FH192" s="134"/>
      <c r="FI192" s="135">
        <v>3070</v>
      </c>
      <c r="FJ192" s="53">
        <v>20.100000000000001</v>
      </c>
      <c r="FK192" s="52">
        <v>7.07</v>
      </c>
      <c r="FL192" s="52">
        <v>20.100000000000001</v>
      </c>
      <c r="FM192" s="53">
        <v>5139</v>
      </c>
      <c r="FN192" s="141">
        <f t="shared" si="240"/>
        <v>0.35771740375710298</v>
      </c>
      <c r="FO192" s="142">
        <f t="shared" si="241"/>
        <v>1.3668751699755235</v>
      </c>
      <c r="FP192" s="142">
        <f t="shared" si="242"/>
        <v>4.6449110295345424</v>
      </c>
      <c r="FQ192" s="118">
        <f t="shared" si="202"/>
        <v>0.77415183825575706</v>
      </c>
      <c r="FR192" s="143">
        <f t="shared" si="243"/>
        <v>23345.322834440609</v>
      </c>
      <c r="FS192" s="144">
        <f t="shared" si="244"/>
        <v>0.61537332065705153</v>
      </c>
      <c r="FT192" s="145">
        <f t="shared" si="245"/>
        <v>19313.711377978565</v>
      </c>
      <c r="FU192" s="146">
        <f t="shared" si="246"/>
        <v>0.72543287609624474</v>
      </c>
      <c r="FV192" s="64">
        <v>3675</v>
      </c>
      <c r="FW192" s="73"/>
      <c r="FX192" s="52">
        <v>7.14</v>
      </c>
      <c r="FY192" s="53">
        <v>2435</v>
      </c>
      <c r="FZ192" s="134"/>
      <c r="GA192" s="135">
        <v>2951</v>
      </c>
      <c r="GB192" s="53">
        <v>5140</v>
      </c>
      <c r="GC192" s="52">
        <v>7.3</v>
      </c>
      <c r="GD192" s="52">
        <v>20.6</v>
      </c>
      <c r="GE192" s="53">
        <v>5138</v>
      </c>
      <c r="GF192" s="141">
        <f t="shared" si="247"/>
        <v>0.35720245194803685</v>
      </c>
      <c r="GG192" s="142">
        <f t="shared" si="248"/>
        <v>1.3676190476190475</v>
      </c>
      <c r="GH192" s="142">
        <f t="shared" si="249"/>
        <v>4.6423845617458364</v>
      </c>
      <c r="GI192" s="118">
        <f t="shared" si="203"/>
        <v>0.77373076029097276</v>
      </c>
      <c r="GJ192" s="143">
        <f t="shared" si="250"/>
        <v>23332.624807334574</v>
      </c>
      <c r="GK192" s="144">
        <f t="shared" si="251"/>
        <v>0.61647585413592165</v>
      </c>
      <c r="GL192" s="145">
        <f t="shared" si="252"/>
        <v>19303.206231730004</v>
      </c>
      <c r="GM192" s="146">
        <f t="shared" si="253"/>
        <v>0.72621992354396214</v>
      </c>
      <c r="GN192" s="166">
        <v>2678</v>
      </c>
      <c r="GO192" s="97">
        <f t="shared" si="204"/>
        <v>2820.6290193994155</v>
      </c>
      <c r="GP192" s="53"/>
      <c r="GQ192" s="53"/>
      <c r="GR192" s="102">
        <f t="shared" si="205"/>
        <v>1</v>
      </c>
      <c r="GS192" s="53"/>
      <c r="GT192" s="102">
        <f t="shared" si="206"/>
        <v>1</v>
      </c>
      <c r="GU192" s="53"/>
      <c r="GV192" s="102"/>
      <c r="GW192" s="170"/>
      <c r="GX192" s="102"/>
      <c r="GY192" s="170"/>
      <c r="GZ192" s="102"/>
      <c r="HA192" s="102"/>
      <c r="HB192" s="102"/>
      <c r="HC192" s="102"/>
      <c r="HD192" s="102"/>
      <c r="HE192" s="177"/>
      <c r="HF192" s="178"/>
      <c r="HG192" s="102"/>
      <c r="HH192" s="177"/>
      <c r="HI192" s="64">
        <v>3124</v>
      </c>
      <c r="HJ192" s="53">
        <v>4372</v>
      </c>
      <c r="HK192" s="53">
        <v>2504</v>
      </c>
      <c r="HL192" s="77">
        <f t="shared" si="257"/>
        <v>480</v>
      </c>
      <c r="HM192" s="77">
        <f t="shared" si="254"/>
        <v>4269.12</v>
      </c>
      <c r="HN192" s="52"/>
      <c r="HO192" s="183"/>
      <c r="HP192" s="53">
        <v>139</v>
      </c>
      <c r="HQ192" s="186"/>
      <c r="HR192" s="186"/>
      <c r="HS192" s="186"/>
      <c r="HT192" s="53">
        <v>4418</v>
      </c>
      <c r="HU192" s="153">
        <v>4522</v>
      </c>
      <c r="HV192" s="186"/>
      <c r="HW192" s="186"/>
      <c r="HX192" s="186"/>
      <c r="HY192" s="186"/>
      <c r="HZ192" s="189"/>
      <c r="IA192" s="128">
        <v>98</v>
      </c>
      <c r="IB192" s="190">
        <v>480</v>
      </c>
      <c r="IC192" s="191"/>
      <c r="ID192" s="191"/>
      <c r="IE192" s="192"/>
      <c r="IF192" s="192"/>
      <c r="IG192" s="192"/>
      <c r="IH192" s="97">
        <f t="shared" si="255"/>
        <v>35775.171999999999</v>
      </c>
      <c r="II192" s="97">
        <f t="shared" si="258"/>
        <v>2589.7764586651224</v>
      </c>
      <c r="IJ192" s="202">
        <f t="shared" si="259"/>
        <v>1.4478065730418417</v>
      </c>
      <c r="IK192" s="202">
        <f t="shared" si="265"/>
        <v>1.7887586</v>
      </c>
      <c r="IL192" s="202">
        <f t="shared" si="207"/>
        <v>0.48112030120397703</v>
      </c>
      <c r="IM192" s="203"/>
      <c r="IN192" s="204">
        <f t="shared" si="208"/>
        <v>0.8207617625093353</v>
      </c>
      <c r="IO192" s="186"/>
      <c r="IP192" s="186"/>
      <c r="IQ192" s="153">
        <v>1158</v>
      </c>
      <c r="IR192" s="153"/>
      <c r="IS192" s="128"/>
      <c r="IT192" s="128"/>
      <c r="IU192" s="128"/>
      <c r="IV192" s="128"/>
      <c r="IW192" s="189"/>
      <c r="IX192" s="189">
        <v>0.25</v>
      </c>
      <c r="IY192" s="48"/>
      <c r="IZ192" s="52">
        <v>174</v>
      </c>
      <c r="JA192" s="128"/>
      <c r="JB192" s="128"/>
      <c r="JC192" s="128"/>
      <c r="JD192" s="97">
        <f t="shared" si="209"/>
        <v>6630.72</v>
      </c>
      <c r="JE192" s="210">
        <f t="shared" si="274"/>
        <v>0.83995800209989502</v>
      </c>
      <c r="JF192" s="210">
        <f t="shared" si="210"/>
        <v>0.57145714285714277</v>
      </c>
      <c r="JG192" s="210">
        <f t="shared" si="211"/>
        <v>0.27376118240720088</v>
      </c>
      <c r="JH192" s="203"/>
      <c r="JI192" s="203">
        <f t="shared" si="212"/>
        <v>0.63749999999999996</v>
      </c>
      <c r="JJ192" s="212">
        <f t="shared" si="256"/>
        <v>2.469151880188833</v>
      </c>
      <c r="JK192" s="203">
        <f t="shared" si="213"/>
        <v>0.98043624915673488</v>
      </c>
      <c r="JL192" s="53">
        <v>15744</v>
      </c>
      <c r="JM192" s="213">
        <v>8.0500000000000007</v>
      </c>
      <c r="JN192" s="214">
        <v>12</v>
      </c>
      <c r="JO192" s="213">
        <v>0.6</v>
      </c>
      <c r="JP192" s="213">
        <v>6.13</v>
      </c>
      <c r="JQ192" s="213">
        <v>0.62</v>
      </c>
      <c r="JR192" s="214">
        <v>211</v>
      </c>
      <c r="JS192" s="213">
        <v>0.39</v>
      </c>
      <c r="JT192" s="222"/>
    </row>
    <row r="193" spans="1:280" s="25" customFormat="1" ht="15" customHeight="1">
      <c r="A193" s="50">
        <v>43610</v>
      </c>
      <c r="B193" s="51">
        <v>0</v>
      </c>
      <c r="C193" s="52">
        <v>0</v>
      </c>
      <c r="D193" s="53"/>
      <c r="E193" s="48"/>
      <c r="F193" s="53"/>
      <c r="G193" s="52">
        <v>37.4</v>
      </c>
      <c r="H193" s="52">
        <v>49.7</v>
      </c>
      <c r="I193" s="61">
        <v>55.1</v>
      </c>
      <c r="J193" s="64"/>
      <c r="K193" s="53">
        <v>1530</v>
      </c>
      <c r="L193" s="48">
        <v>4.88</v>
      </c>
      <c r="M193" s="53">
        <v>11602</v>
      </c>
      <c r="N193" s="53">
        <v>6144</v>
      </c>
      <c r="O193" s="65">
        <v>5.23</v>
      </c>
      <c r="P193" s="65">
        <v>1.69</v>
      </c>
      <c r="Q193" s="74">
        <v>55</v>
      </c>
      <c r="R193" s="70">
        <v>52.8</v>
      </c>
      <c r="S193" s="64">
        <v>7644</v>
      </c>
      <c r="T193" s="53">
        <v>7039</v>
      </c>
      <c r="U193" s="52">
        <v>2.44</v>
      </c>
      <c r="V193" s="52">
        <v>29.3</v>
      </c>
      <c r="W193" s="52">
        <v>13.1</v>
      </c>
      <c r="X193" s="52">
        <v>11.3</v>
      </c>
      <c r="Y193" s="53">
        <v>5037</v>
      </c>
      <c r="Z193" s="53">
        <v>24226</v>
      </c>
      <c r="AA193" s="52">
        <v>3.07</v>
      </c>
      <c r="AB193" s="52">
        <v>502</v>
      </c>
      <c r="AC193" s="77">
        <f t="shared" si="214"/>
        <v>12681</v>
      </c>
      <c r="AD193" s="52"/>
      <c r="AE193" s="52"/>
      <c r="AF193" s="52"/>
      <c r="AG193" s="52"/>
      <c r="AH193" s="61"/>
      <c r="AI193" s="79"/>
      <c r="AJ193" s="52"/>
      <c r="AK193" s="52"/>
      <c r="AL193" s="48">
        <v>8.9</v>
      </c>
      <c r="AM193" s="53">
        <v>83861</v>
      </c>
      <c r="AN193" s="52">
        <v>2.23</v>
      </c>
      <c r="AO193" s="52">
        <v>0.09</v>
      </c>
      <c r="AP193" s="53">
        <v>4059</v>
      </c>
      <c r="AQ193" s="83"/>
      <c r="AR193" s="86">
        <f t="shared" si="215"/>
        <v>13816</v>
      </c>
      <c r="AS193" s="53"/>
      <c r="AT193" s="87">
        <v>13816</v>
      </c>
      <c r="AU193" s="53">
        <f t="shared" si="272"/>
        <v>13336</v>
      </c>
      <c r="AV193" s="53">
        <v>240</v>
      </c>
      <c r="AW193" s="53">
        <v>0</v>
      </c>
      <c r="AX193" s="53">
        <v>240</v>
      </c>
      <c r="AY193" s="95">
        <v>0</v>
      </c>
      <c r="AZ193" s="96">
        <v>4.93</v>
      </c>
      <c r="BA193" s="53">
        <v>4478</v>
      </c>
      <c r="BB193" s="52">
        <v>62</v>
      </c>
      <c r="BC193" s="53">
        <v>9755</v>
      </c>
      <c r="BD193" s="97">
        <f t="shared" si="185"/>
        <v>6538.2367999999997</v>
      </c>
      <c r="BE193" s="102">
        <f t="shared" si="186"/>
        <v>0.6702446745258841</v>
      </c>
      <c r="BF193" s="53">
        <v>3556</v>
      </c>
      <c r="BG193" s="97">
        <f t="shared" si="187"/>
        <v>3794.252</v>
      </c>
      <c r="BH193" s="102">
        <f t="shared" si="188"/>
        <v>0.38895458739108152</v>
      </c>
      <c r="BI193" s="53">
        <v>213</v>
      </c>
      <c r="BJ193" s="97">
        <f t="shared" si="189"/>
        <v>418.971</v>
      </c>
      <c r="BK193" s="102">
        <f t="shared" si="190"/>
        <v>4.2949359302921576E-2</v>
      </c>
      <c r="BL193" s="103">
        <v>631</v>
      </c>
      <c r="BM193" s="97">
        <f t="shared" si="191"/>
        <v>911.79500000000007</v>
      </c>
      <c r="BN193" s="102">
        <f t="shared" si="192"/>
        <v>9.3469502819067157E-2</v>
      </c>
      <c r="BO193" s="53">
        <v>655</v>
      </c>
      <c r="BP193" s="97">
        <f t="shared" si="193"/>
        <v>1347.9899999999998</v>
      </c>
      <c r="BQ193" s="102">
        <f t="shared" si="194"/>
        <v>0.13818452075858531</v>
      </c>
      <c r="BR193" s="53">
        <v>39.200000000000003</v>
      </c>
      <c r="BS193" s="105">
        <f t="shared" si="195"/>
        <v>65.228800000000007</v>
      </c>
      <c r="BT193" s="102">
        <f t="shared" si="196"/>
        <v>4.0184520758585343E-3</v>
      </c>
      <c r="BU193" s="52">
        <v>7.02</v>
      </c>
      <c r="BV193" s="48">
        <v>7.08</v>
      </c>
      <c r="BW193" s="61">
        <v>106</v>
      </c>
      <c r="BX193" s="117">
        <f t="shared" si="216"/>
        <v>130092.68</v>
      </c>
      <c r="BY193" s="118">
        <f t="shared" si="217"/>
        <v>0.86728453333333333</v>
      </c>
      <c r="BZ193" s="120">
        <v>50.4</v>
      </c>
      <c r="CA193" s="51"/>
      <c r="CB193" s="52">
        <v>6.11</v>
      </c>
      <c r="CC193" s="129">
        <v>6460</v>
      </c>
      <c r="CD193" s="77">
        <f t="shared" si="218"/>
        <v>6846.9579021844875</v>
      </c>
      <c r="CE193" s="77">
        <f t="shared" si="197"/>
        <v>22614</v>
      </c>
      <c r="CF193" s="77">
        <f t="shared" si="219"/>
        <v>13336</v>
      </c>
      <c r="CG193" s="77">
        <f t="shared" si="220"/>
        <v>555.66666666666663</v>
      </c>
      <c r="CH193" s="77">
        <f t="shared" si="198"/>
        <v>9278</v>
      </c>
      <c r="CI193" s="130">
        <f t="shared" si="221"/>
        <v>386.58333333333331</v>
      </c>
      <c r="CJ193" s="64">
        <v>3898</v>
      </c>
      <c r="CK193" s="56"/>
      <c r="CL193" s="52">
        <v>7.4</v>
      </c>
      <c r="CM193" s="53">
        <v>2897</v>
      </c>
      <c r="CN193" s="134"/>
      <c r="CO193" s="135">
        <v>3122</v>
      </c>
      <c r="CP193" s="53">
        <v>5494</v>
      </c>
      <c r="CQ193" s="52">
        <v>5.51</v>
      </c>
      <c r="CR193" s="52">
        <v>14.3</v>
      </c>
      <c r="CS193" s="53">
        <v>3685</v>
      </c>
      <c r="CT193" s="141">
        <f t="shared" si="266"/>
        <v>0.23933333380638278</v>
      </c>
      <c r="CU193" s="142">
        <f t="shared" si="222"/>
        <v>1.2893791688045151</v>
      </c>
      <c r="CV193" s="142">
        <f t="shared" si="223"/>
        <v>5.3102749507988722</v>
      </c>
      <c r="CW193" s="118">
        <f t="shared" si="224"/>
        <v>0.88504582513314534</v>
      </c>
      <c r="CX193" s="143">
        <f t="shared" si="267"/>
        <v>26689.441902715131</v>
      </c>
      <c r="CY193" s="144">
        <f t="shared" si="268"/>
        <v>0.57689238908921481</v>
      </c>
      <c r="CZ193" s="145">
        <f t="shared" si="269"/>
        <v>22424.218034845671</v>
      </c>
      <c r="DA193" s="146">
        <f t="shared" si="270"/>
        <v>0.70302409021014867</v>
      </c>
      <c r="DB193" s="64">
        <v>3898</v>
      </c>
      <c r="DC193" s="152"/>
      <c r="DD193" s="48">
        <v>7.52</v>
      </c>
      <c r="DE193" s="53">
        <v>2715</v>
      </c>
      <c r="DF193" s="153"/>
      <c r="DG193" s="53">
        <v>3086</v>
      </c>
      <c r="DH193" s="53">
        <v>4396</v>
      </c>
      <c r="DI193" s="52">
        <v>8.9700000000000006</v>
      </c>
      <c r="DJ193" s="52">
        <v>21.1</v>
      </c>
      <c r="DK193" s="53">
        <v>4441</v>
      </c>
      <c r="DL193" s="141">
        <f t="shared" si="225"/>
        <v>0.27572938380066581</v>
      </c>
      <c r="DM193" s="142">
        <f t="shared" si="226"/>
        <v>1.2893791688045151</v>
      </c>
      <c r="DN193" s="142">
        <f t="shared" si="227"/>
        <v>5.3102749507988722</v>
      </c>
      <c r="DO193" s="118">
        <f t="shared" si="199"/>
        <v>0.88504582513314534</v>
      </c>
      <c r="DP193" s="143">
        <f t="shared" si="228"/>
        <v>26689.441902715131</v>
      </c>
      <c r="DQ193" s="144">
        <f t="shared" si="229"/>
        <v>0.6034735368923777</v>
      </c>
      <c r="DR193" s="145">
        <f t="shared" si="230"/>
        <v>22424.218034845671</v>
      </c>
      <c r="DS193" s="146">
        <f t="shared" si="231"/>
        <v>0.72168118913377755</v>
      </c>
      <c r="DT193" s="53">
        <v>3701</v>
      </c>
      <c r="DU193" s="74"/>
      <c r="DV193" s="157">
        <v>7.27</v>
      </c>
      <c r="DW193" s="153">
        <v>2718</v>
      </c>
      <c r="DX193" s="53"/>
      <c r="DY193" s="153">
        <v>2985</v>
      </c>
      <c r="DZ193" s="153">
        <v>4510</v>
      </c>
      <c r="EA193" s="152">
        <v>9.1999999999999993</v>
      </c>
      <c r="EB193" s="128">
        <v>21.7</v>
      </c>
      <c r="EC193" s="53">
        <v>4766</v>
      </c>
      <c r="ED193" s="141">
        <f t="shared" si="260"/>
        <v>0.3118850071506008</v>
      </c>
      <c r="EE193" s="142">
        <f t="shared" si="232"/>
        <v>1.3580113482842475</v>
      </c>
      <c r="EF193" s="142">
        <f t="shared" si="271"/>
        <v>5.0419003573387959</v>
      </c>
      <c r="EG193" s="118">
        <f t="shared" si="200"/>
        <v>0.84031672622313269</v>
      </c>
      <c r="EH193" s="143">
        <f t="shared" si="261"/>
        <v>25340.591195984787</v>
      </c>
      <c r="EI193" s="144">
        <f t="shared" si="262"/>
        <v>0.60303538610441354</v>
      </c>
      <c r="EJ193" s="145">
        <f t="shared" si="263"/>
        <v>21290.926358892721</v>
      </c>
      <c r="EK193" s="146">
        <f t="shared" si="264"/>
        <v>0.72137365453613533</v>
      </c>
      <c r="EL193" s="64">
        <v>3701</v>
      </c>
      <c r="EM193" s="56"/>
      <c r="EN193" s="52">
        <v>7.26</v>
      </c>
      <c r="EO193" s="53">
        <v>2608</v>
      </c>
      <c r="EP193" s="134"/>
      <c r="EQ193" s="135">
        <v>2945</v>
      </c>
      <c r="ER193" s="53">
        <v>5826</v>
      </c>
      <c r="ES193" s="52">
        <v>5.84</v>
      </c>
      <c r="ET193" s="52">
        <v>13.7</v>
      </c>
      <c r="EU193" s="53">
        <v>4420</v>
      </c>
      <c r="EV193" s="141">
        <f t="shared" si="233"/>
        <v>0.28173712643194704</v>
      </c>
      <c r="EW193" s="142">
        <f t="shared" si="234"/>
        <v>1.3580113482842475</v>
      </c>
      <c r="EX193" s="142">
        <f t="shared" si="235"/>
        <v>5.0419003573387959</v>
      </c>
      <c r="EY193" s="118">
        <f t="shared" si="201"/>
        <v>0.84031672622313269</v>
      </c>
      <c r="EZ193" s="143">
        <f t="shared" si="236"/>
        <v>25340.591195984787</v>
      </c>
      <c r="FA193" s="144">
        <f t="shared" si="237"/>
        <v>0.61910091499643505</v>
      </c>
      <c r="FB193" s="145">
        <f t="shared" si="238"/>
        <v>21290.926358892721</v>
      </c>
      <c r="FC193" s="146">
        <f t="shared" si="239"/>
        <v>0.73264992311635058</v>
      </c>
      <c r="FD193" s="64">
        <v>3708</v>
      </c>
      <c r="FE193" s="56"/>
      <c r="FF193" s="52">
        <v>7.2</v>
      </c>
      <c r="FG193" s="53">
        <v>2126</v>
      </c>
      <c r="FH193" s="134"/>
      <c r="FI193" s="135">
        <v>3086</v>
      </c>
      <c r="FJ193" s="53">
        <v>4838</v>
      </c>
      <c r="FK193" s="52">
        <v>9.4</v>
      </c>
      <c r="FL193" s="52">
        <v>16.100000000000001</v>
      </c>
      <c r="FM193" s="53">
        <v>4847</v>
      </c>
      <c r="FN193" s="141">
        <f t="shared" si="240"/>
        <v>0.276887382945746</v>
      </c>
      <c r="FO193" s="142">
        <f t="shared" si="241"/>
        <v>1.3554476806903992</v>
      </c>
      <c r="FP193" s="142">
        <f t="shared" si="242"/>
        <v>5.0514365104059049</v>
      </c>
      <c r="FQ193" s="118">
        <f t="shared" si="202"/>
        <v>0.84190608506765086</v>
      </c>
      <c r="FR193" s="143">
        <f t="shared" si="243"/>
        <v>25388.519901300078</v>
      </c>
      <c r="FS193" s="144">
        <f t="shared" si="244"/>
        <v>0.68949714159602027</v>
      </c>
      <c r="FT193" s="145">
        <f t="shared" si="245"/>
        <v>21331.195606261608</v>
      </c>
      <c r="FU193" s="146">
        <f t="shared" si="246"/>
        <v>0.78206048180420296</v>
      </c>
      <c r="FV193" s="64">
        <v>3708</v>
      </c>
      <c r="FW193" s="73"/>
      <c r="FX193" s="52">
        <v>7.42</v>
      </c>
      <c r="FY193" s="53">
        <v>2252</v>
      </c>
      <c r="FZ193" s="134"/>
      <c r="GA193" s="135">
        <v>2883</v>
      </c>
      <c r="GB193" s="53">
        <v>5014</v>
      </c>
      <c r="GC193" s="52">
        <v>9.39</v>
      </c>
      <c r="GD193" s="52">
        <v>14.7</v>
      </c>
      <c r="GE193" s="53">
        <v>4792</v>
      </c>
      <c r="GF193" s="141">
        <f t="shared" si="247"/>
        <v>0.28125195313748202</v>
      </c>
      <c r="GG193" s="142">
        <f t="shared" si="248"/>
        <v>1.3554476806903992</v>
      </c>
      <c r="GH193" s="142">
        <f t="shared" si="249"/>
        <v>5.0514365104059049</v>
      </c>
      <c r="GI193" s="118">
        <f t="shared" si="203"/>
        <v>0.84190608506765086</v>
      </c>
      <c r="GJ193" s="143">
        <f t="shared" si="250"/>
        <v>25388.519901300078</v>
      </c>
      <c r="GK193" s="144">
        <f t="shared" si="251"/>
        <v>0.67109480850152292</v>
      </c>
      <c r="GL193" s="145">
        <f t="shared" si="252"/>
        <v>21331.195606261608</v>
      </c>
      <c r="GM193" s="146">
        <f t="shared" si="253"/>
        <v>0.76914402870322918</v>
      </c>
      <c r="GN193" s="166">
        <v>2667</v>
      </c>
      <c r="GO193" s="97">
        <f t="shared" si="204"/>
        <v>2556.8553108693732</v>
      </c>
      <c r="GP193" s="53"/>
      <c r="GQ193" s="53"/>
      <c r="GR193" s="102">
        <f t="shared" si="205"/>
        <v>1</v>
      </c>
      <c r="GS193" s="53"/>
      <c r="GT193" s="102">
        <f t="shared" si="206"/>
        <v>1</v>
      </c>
      <c r="GU193" s="53"/>
      <c r="GV193" s="102"/>
      <c r="GW193" s="170"/>
      <c r="GX193" s="102"/>
      <c r="GY193" s="170"/>
      <c r="GZ193" s="102"/>
      <c r="HA193" s="102"/>
      <c r="HB193" s="102"/>
      <c r="HC193" s="102"/>
      <c r="HD193" s="102"/>
      <c r="HE193" s="177"/>
      <c r="HF193" s="178"/>
      <c r="HG193" s="102"/>
      <c r="HH193" s="177"/>
      <c r="HI193" s="64">
        <v>3004</v>
      </c>
      <c r="HJ193" s="53">
        <v>5266</v>
      </c>
      <c r="HK193" s="53">
        <v>2806</v>
      </c>
      <c r="HL193" s="77">
        <f t="shared" si="257"/>
        <v>480</v>
      </c>
      <c r="HM193" s="77">
        <f t="shared" si="254"/>
        <v>4682.3999999999996</v>
      </c>
      <c r="HN193" s="52"/>
      <c r="HO193" s="183"/>
      <c r="HP193" s="53">
        <v>142</v>
      </c>
      <c r="HQ193" s="186"/>
      <c r="HR193" s="186"/>
      <c r="HS193" s="186"/>
      <c r="HT193" s="53">
        <v>4624</v>
      </c>
      <c r="HU193" s="153">
        <v>4972</v>
      </c>
      <c r="HV193" s="186"/>
      <c r="HW193" s="186"/>
      <c r="HX193" s="186"/>
      <c r="HY193" s="186"/>
      <c r="HZ193" s="189">
        <v>97</v>
      </c>
      <c r="IA193" s="128"/>
      <c r="IB193" s="190">
        <v>348</v>
      </c>
      <c r="IC193" s="191"/>
      <c r="ID193" s="191">
        <v>207</v>
      </c>
      <c r="IE193" s="192">
        <v>6.21</v>
      </c>
      <c r="IF193" s="192">
        <v>1.01</v>
      </c>
      <c r="IG193" s="192">
        <v>0.72</v>
      </c>
      <c r="IH193" s="97">
        <f t="shared" si="255"/>
        <v>35635.272000000004</v>
      </c>
      <c r="II193" s="97">
        <f t="shared" si="258"/>
        <v>2579.2756224667055</v>
      </c>
      <c r="IJ193" s="202">
        <f t="shared" si="259"/>
        <v>1.4475969889982629</v>
      </c>
      <c r="IK193" s="202">
        <f t="shared" si="265"/>
        <v>1.7817635999999999</v>
      </c>
      <c r="IL193" s="202">
        <f t="shared" si="207"/>
        <v>0.48501778177113863</v>
      </c>
      <c r="IM193" s="203"/>
      <c r="IN193" s="204">
        <f t="shared" si="208"/>
        <v>0.86951631046119238</v>
      </c>
      <c r="IO193" s="186"/>
      <c r="IP193" s="186"/>
      <c r="IQ193" s="153">
        <v>1056</v>
      </c>
      <c r="IR193" s="153"/>
      <c r="IS193" s="128"/>
      <c r="IT193" s="128"/>
      <c r="IU193" s="128"/>
      <c r="IV193" s="128"/>
      <c r="IW193" s="189">
        <v>0.16</v>
      </c>
      <c r="IX193" s="189"/>
      <c r="IY193" s="48">
        <v>8.76</v>
      </c>
      <c r="IZ193" s="52">
        <v>208</v>
      </c>
      <c r="JA193" s="128">
        <v>3.72</v>
      </c>
      <c r="JB193" s="128">
        <v>0.45</v>
      </c>
      <c r="JC193" s="128">
        <v>123</v>
      </c>
      <c r="JD193" s="97">
        <f t="shared" si="209"/>
        <v>4807.9679999999998</v>
      </c>
      <c r="JE193" s="210">
        <f t="shared" si="274"/>
        <v>0.83983203359328129</v>
      </c>
      <c r="JF193" s="210">
        <f t="shared" si="210"/>
        <v>0.41436857142857142</v>
      </c>
      <c r="JG193" s="210">
        <f t="shared" si="211"/>
        <v>0.13734753049390119</v>
      </c>
      <c r="JH193" s="203"/>
      <c r="JI193" s="203">
        <f t="shared" si="212"/>
        <v>0.4022988505747126</v>
      </c>
      <c r="JJ193" s="212">
        <f t="shared" si="256"/>
        <v>2.469151880188833</v>
      </c>
      <c r="JK193" s="203">
        <f t="shared" si="213"/>
        <v>0.97867760123013836</v>
      </c>
      <c r="JL193" s="53">
        <v>16076</v>
      </c>
      <c r="JM193" s="213">
        <v>8.06</v>
      </c>
      <c r="JN193" s="214">
        <v>87</v>
      </c>
      <c r="JO193" s="213">
        <v>0.36</v>
      </c>
      <c r="JP193" s="213">
        <v>5.28</v>
      </c>
      <c r="JQ193" s="213">
        <v>0.39</v>
      </c>
      <c r="JR193" s="214">
        <v>185</v>
      </c>
      <c r="JS193" s="213">
        <v>0.22</v>
      </c>
      <c r="JT193" s="222"/>
    </row>
    <row r="194" spans="1:280" s="25" customFormat="1" ht="15" customHeight="1">
      <c r="A194" s="50">
        <v>43611</v>
      </c>
      <c r="B194" s="57">
        <v>0</v>
      </c>
      <c r="C194" s="52">
        <v>0</v>
      </c>
      <c r="D194" s="58"/>
      <c r="E194" s="59"/>
      <c r="F194" s="58"/>
      <c r="G194" s="60"/>
      <c r="H194" s="60"/>
      <c r="I194" s="66">
        <v>57.8</v>
      </c>
      <c r="J194" s="67"/>
      <c r="K194" s="58">
        <v>1554</v>
      </c>
      <c r="L194" s="59">
        <v>5.45</v>
      </c>
      <c r="M194" s="58">
        <v>9392</v>
      </c>
      <c r="N194" s="58">
        <v>6347</v>
      </c>
      <c r="O194" s="68">
        <v>10.199999999999999</v>
      </c>
      <c r="P194" s="68">
        <v>3.57</v>
      </c>
      <c r="Q194" s="75">
        <v>56.4</v>
      </c>
      <c r="R194" s="76">
        <v>44.9</v>
      </c>
      <c r="S194" s="67">
        <v>7526</v>
      </c>
      <c r="T194" s="58">
        <v>5568</v>
      </c>
      <c r="U194" s="60">
        <v>2.77</v>
      </c>
      <c r="V194" s="60">
        <v>27.2</v>
      </c>
      <c r="W194" s="60">
        <v>12.7</v>
      </c>
      <c r="X194" s="60">
        <v>11.2</v>
      </c>
      <c r="Y194" s="58">
        <v>5089</v>
      </c>
      <c r="Z194" s="58">
        <v>23259</v>
      </c>
      <c r="AA194" s="60">
        <v>2.31</v>
      </c>
      <c r="AB194" s="60">
        <v>504</v>
      </c>
      <c r="AC194" s="58">
        <f t="shared" si="214"/>
        <v>12615</v>
      </c>
      <c r="AD194" s="60"/>
      <c r="AE194" s="60"/>
      <c r="AF194" s="60"/>
      <c r="AG194" s="60"/>
      <c r="AH194" s="66"/>
      <c r="AI194" s="80"/>
      <c r="AJ194" s="60"/>
      <c r="AK194" s="60"/>
      <c r="AL194" s="59">
        <v>8.9700000000000006</v>
      </c>
      <c r="AM194" s="58">
        <v>83798</v>
      </c>
      <c r="AN194" s="60">
        <v>1.99</v>
      </c>
      <c r="AO194" s="60">
        <v>0.21</v>
      </c>
      <c r="AP194" s="58">
        <v>4043</v>
      </c>
      <c r="AQ194" s="88"/>
      <c r="AR194" s="86">
        <f t="shared" si="215"/>
        <v>13887</v>
      </c>
      <c r="AS194" s="58"/>
      <c r="AT194" s="89">
        <v>13887</v>
      </c>
      <c r="AU194" s="58">
        <f t="shared" si="272"/>
        <v>13407</v>
      </c>
      <c r="AV194" s="58">
        <v>240</v>
      </c>
      <c r="AW194" s="58">
        <v>0</v>
      </c>
      <c r="AX194" s="58">
        <v>240</v>
      </c>
      <c r="AY194" s="98">
        <v>0</v>
      </c>
      <c r="AZ194" s="96">
        <v>4.93</v>
      </c>
      <c r="BA194" s="53">
        <v>4478</v>
      </c>
      <c r="BB194" s="52">
        <v>62</v>
      </c>
      <c r="BC194" s="58">
        <v>9114</v>
      </c>
      <c r="BD194" s="97">
        <f t="shared" si="185"/>
        <v>6549.3379999999997</v>
      </c>
      <c r="BE194" s="102">
        <f t="shared" si="186"/>
        <v>0.71860193109501858</v>
      </c>
      <c r="BF194" s="58">
        <v>3337</v>
      </c>
      <c r="BG194" s="97">
        <f t="shared" si="187"/>
        <v>3560.5789999999997</v>
      </c>
      <c r="BH194" s="102">
        <f t="shared" si="188"/>
        <v>0.39067138468290541</v>
      </c>
      <c r="BI194" s="58">
        <v>293</v>
      </c>
      <c r="BJ194" s="97">
        <f t="shared" si="189"/>
        <v>576.33100000000002</v>
      </c>
      <c r="BK194" s="102">
        <f t="shared" si="190"/>
        <v>6.3235791090629809E-2</v>
      </c>
      <c r="BL194" s="103">
        <v>606</v>
      </c>
      <c r="BM194" s="97">
        <f t="shared" si="191"/>
        <v>875.67000000000007</v>
      </c>
      <c r="BN194" s="102">
        <f t="shared" si="192"/>
        <v>9.6079657669519425E-2</v>
      </c>
      <c r="BO194" s="58">
        <v>735</v>
      </c>
      <c r="BP194" s="97">
        <f t="shared" si="193"/>
        <v>1512.6299999999999</v>
      </c>
      <c r="BQ194" s="102">
        <f t="shared" si="194"/>
        <v>0.16596774193548386</v>
      </c>
      <c r="BR194" s="58">
        <v>14.5</v>
      </c>
      <c r="BS194" s="105">
        <f t="shared" si="195"/>
        <v>24.128</v>
      </c>
      <c r="BT194" s="102">
        <f t="shared" si="196"/>
        <v>1.5909589642308535E-3</v>
      </c>
      <c r="BU194" s="60">
        <v>7.66</v>
      </c>
      <c r="BV194" s="59">
        <v>7.65</v>
      </c>
      <c r="BW194" s="66">
        <v>92.8</v>
      </c>
      <c r="BX194" s="117">
        <f t="shared" si="216"/>
        <v>122191.398</v>
      </c>
      <c r="BY194" s="118">
        <f t="shared" si="217"/>
        <v>0.81460931999999997</v>
      </c>
      <c r="BZ194" s="121">
        <v>47.2</v>
      </c>
      <c r="CA194" s="57"/>
      <c r="CB194" s="60">
        <v>6.52</v>
      </c>
      <c r="CC194" s="129">
        <v>6028</v>
      </c>
      <c r="CD194" s="77">
        <f t="shared" si="218"/>
        <v>6483.9353288661614</v>
      </c>
      <c r="CE194" s="77">
        <f t="shared" si="197"/>
        <v>22684</v>
      </c>
      <c r="CF194" s="77">
        <f t="shared" si="219"/>
        <v>13407</v>
      </c>
      <c r="CG194" s="77">
        <f t="shared" si="220"/>
        <v>558.625</v>
      </c>
      <c r="CH194" s="77">
        <f t="shared" si="198"/>
        <v>9277</v>
      </c>
      <c r="CI194" s="130">
        <f t="shared" si="221"/>
        <v>386.54166666666669</v>
      </c>
      <c r="CJ194" s="67">
        <v>3912</v>
      </c>
      <c r="CK194" s="136"/>
      <c r="CL194" s="60">
        <v>7.19</v>
      </c>
      <c r="CM194" s="58">
        <v>3096</v>
      </c>
      <c r="CN194" s="137"/>
      <c r="CO194" s="138">
        <v>2915</v>
      </c>
      <c r="CP194" s="58">
        <v>5020</v>
      </c>
      <c r="CQ194" s="60">
        <v>4.29</v>
      </c>
      <c r="CR194" s="60">
        <v>10.9</v>
      </c>
      <c r="CS194" s="58">
        <v>3747</v>
      </c>
      <c r="CT194" s="141">
        <f t="shared" si="266"/>
        <v>0.28271557539149494</v>
      </c>
      <c r="CU194" s="142">
        <f t="shared" si="222"/>
        <v>1.2847648261758691</v>
      </c>
      <c r="CV194" s="142">
        <f t="shared" si="223"/>
        <v>5.0467877052376497</v>
      </c>
      <c r="CW194" s="118">
        <f t="shared" si="224"/>
        <v>0.84113128420627492</v>
      </c>
      <c r="CX194" s="143">
        <f t="shared" si="267"/>
        <v>25365.155006524426</v>
      </c>
      <c r="CY194" s="144">
        <f t="shared" si="268"/>
        <v>0.52251220239400598</v>
      </c>
      <c r="CZ194" s="145">
        <f t="shared" si="269"/>
        <v>21072.683344031037</v>
      </c>
      <c r="DA194" s="146">
        <f t="shared" si="270"/>
        <v>0.66030283080974328</v>
      </c>
      <c r="DB194" s="67">
        <v>3912</v>
      </c>
      <c r="DC194" s="75"/>
      <c r="DD194" s="59">
        <v>7.18</v>
      </c>
      <c r="DE194" s="58">
        <v>2428</v>
      </c>
      <c r="DF194" s="58"/>
      <c r="DG194" s="58">
        <v>2910</v>
      </c>
      <c r="DH194" s="58">
        <v>5198</v>
      </c>
      <c r="DI194" s="60">
        <v>4.59</v>
      </c>
      <c r="DJ194" s="60">
        <v>12.2</v>
      </c>
      <c r="DK194" s="58">
        <v>4485</v>
      </c>
      <c r="DL194" s="141">
        <f t="shared" si="225"/>
        <v>0.28266535328573239</v>
      </c>
      <c r="DM194" s="142">
        <f t="shared" si="226"/>
        <v>1.2847648261758691</v>
      </c>
      <c r="DN194" s="142">
        <f t="shared" si="227"/>
        <v>5.0467877052376497</v>
      </c>
      <c r="DO194" s="118">
        <f t="shared" si="199"/>
        <v>0.84113128420627492</v>
      </c>
      <c r="DP194" s="143">
        <f t="shared" si="228"/>
        <v>25365.155006524426</v>
      </c>
      <c r="DQ194" s="144">
        <f t="shared" si="229"/>
        <v>0.62553605536584189</v>
      </c>
      <c r="DR194" s="145">
        <f t="shared" si="230"/>
        <v>21072.683344031037</v>
      </c>
      <c r="DS194" s="146">
        <f t="shared" si="231"/>
        <v>0.73359666447224048</v>
      </c>
      <c r="DT194" s="58">
        <v>3703</v>
      </c>
      <c r="DU194" s="75"/>
      <c r="DV194" s="59">
        <v>7.04</v>
      </c>
      <c r="DW194" s="58">
        <v>2773</v>
      </c>
      <c r="DX194" s="58"/>
      <c r="DY194" s="58">
        <v>2894</v>
      </c>
      <c r="DZ194" s="58">
        <v>6159</v>
      </c>
      <c r="EA194" s="75">
        <v>5.67</v>
      </c>
      <c r="EB194" s="60">
        <v>11.9</v>
      </c>
      <c r="EC194" s="58">
        <v>4791</v>
      </c>
      <c r="ED194" s="141">
        <f t="shared" si="260"/>
        <v>0.34864952103653707</v>
      </c>
      <c r="EE194" s="142">
        <f t="shared" si="232"/>
        <v>1.3572778827977316</v>
      </c>
      <c r="EF194" s="142">
        <f t="shared" si="271"/>
        <v>4.7771612659752085</v>
      </c>
      <c r="EG194" s="118">
        <f t="shared" si="200"/>
        <v>0.79619354432920142</v>
      </c>
      <c r="EH194" s="143">
        <f t="shared" si="261"/>
        <v>24010.012522791396</v>
      </c>
      <c r="EI194" s="144">
        <f t="shared" si="262"/>
        <v>0.57232762830703443</v>
      </c>
      <c r="EJ194" s="145">
        <f t="shared" si="263"/>
        <v>19946.867695027333</v>
      </c>
      <c r="EK194" s="146">
        <f t="shared" si="264"/>
        <v>0.69574281325433396</v>
      </c>
      <c r="EL194" s="67">
        <v>3703</v>
      </c>
      <c r="EM194" s="136"/>
      <c r="EN194" s="60">
        <v>7.18</v>
      </c>
      <c r="EO194" s="58">
        <v>2729</v>
      </c>
      <c r="EP194" s="137"/>
      <c r="EQ194" s="138">
        <v>2854</v>
      </c>
      <c r="ER194" s="58">
        <v>5556</v>
      </c>
      <c r="ES194" s="60">
        <v>5.41</v>
      </c>
      <c r="ET194" s="60">
        <v>12.6</v>
      </c>
      <c r="EU194" s="58">
        <v>4503</v>
      </c>
      <c r="EV194" s="141">
        <f t="shared" si="233"/>
        <v>0.32385139590840228</v>
      </c>
      <c r="EW194" s="142">
        <f t="shared" si="234"/>
        <v>1.3572778827977316</v>
      </c>
      <c r="EX194" s="142">
        <f t="shared" si="235"/>
        <v>4.7771612659752085</v>
      </c>
      <c r="EY194" s="118">
        <f t="shared" si="201"/>
        <v>0.79619354432920142</v>
      </c>
      <c r="EZ194" s="143">
        <f t="shared" si="236"/>
        <v>24010.012522791396</v>
      </c>
      <c r="FA194" s="144">
        <f t="shared" si="237"/>
        <v>0.57911363059859244</v>
      </c>
      <c r="FB194" s="145">
        <f t="shared" si="238"/>
        <v>19946.867695027333</v>
      </c>
      <c r="FC194" s="146">
        <f t="shared" si="239"/>
        <v>0.70057055080096553</v>
      </c>
      <c r="FD194" s="67">
        <v>3727</v>
      </c>
      <c r="FE194" s="136"/>
      <c r="FF194" s="60">
        <v>7.23</v>
      </c>
      <c r="FG194" s="58">
        <v>2023</v>
      </c>
      <c r="FH194" s="137"/>
      <c r="FI194" s="138">
        <v>2969</v>
      </c>
      <c r="FJ194" s="58">
        <v>4954</v>
      </c>
      <c r="FK194" s="60">
        <v>5.87</v>
      </c>
      <c r="FL194" s="60">
        <v>15.7</v>
      </c>
      <c r="FM194" s="58">
        <v>5051</v>
      </c>
      <c r="FN194" s="141">
        <f t="shared" si="240"/>
        <v>0.3038029932868761</v>
      </c>
      <c r="FO194" s="142">
        <f t="shared" si="241"/>
        <v>1.3485376978803327</v>
      </c>
      <c r="FP194" s="142">
        <f t="shared" si="242"/>
        <v>4.8081231537374016</v>
      </c>
      <c r="FQ194" s="118">
        <f t="shared" si="202"/>
        <v>0.80135385895623357</v>
      </c>
      <c r="FR194" s="143">
        <f t="shared" si="243"/>
        <v>24165.626970684181</v>
      </c>
      <c r="FS194" s="144">
        <f t="shared" si="244"/>
        <v>0.68799812191313769</v>
      </c>
      <c r="FT194" s="145">
        <f t="shared" si="245"/>
        <v>20076.147960941631</v>
      </c>
      <c r="FU194" s="146">
        <f t="shared" si="246"/>
        <v>0.77803379416282636</v>
      </c>
      <c r="FV194" s="67">
        <v>3727</v>
      </c>
      <c r="FW194" s="160"/>
      <c r="FX194" s="60">
        <v>7.03</v>
      </c>
      <c r="FY194" s="58">
        <v>2152</v>
      </c>
      <c r="FZ194" s="137"/>
      <c r="GA194" s="138">
        <v>2894</v>
      </c>
      <c r="GB194" s="58">
        <v>4940</v>
      </c>
      <c r="GC194" s="60">
        <v>7.4</v>
      </c>
      <c r="GD194" s="60">
        <v>15.1</v>
      </c>
      <c r="GE194" s="58">
        <v>4947</v>
      </c>
      <c r="GF194" s="141">
        <f t="shared" si="247"/>
        <v>0.3064083196506221</v>
      </c>
      <c r="GG194" s="142">
        <f t="shared" si="248"/>
        <v>1.3485376978803327</v>
      </c>
      <c r="GH194" s="142">
        <f t="shared" si="249"/>
        <v>4.8081231537374016</v>
      </c>
      <c r="GI194" s="118">
        <f t="shared" si="203"/>
        <v>0.80135385895623357</v>
      </c>
      <c r="GJ194" s="143">
        <f t="shared" si="250"/>
        <v>24165.626970684181</v>
      </c>
      <c r="GK194" s="144">
        <f t="shared" si="251"/>
        <v>0.66810279701288788</v>
      </c>
      <c r="GL194" s="145">
        <f t="shared" si="252"/>
        <v>20076.147960941631</v>
      </c>
      <c r="GM194" s="146">
        <f t="shared" si="253"/>
        <v>0.76387974544656578</v>
      </c>
      <c r="GN194" s="167">
        <v>2683</v>
      </c>
      <c r="GO194" s="97">
        <f t="shared" si="204"/>
        <v>2536.7668400634807</v>
      </c>
      <c r="GP194" s="58"/>
      <c r="GQ194" s="58"/>
      <c r="GR194" s="102">
        <f t="shared" si="205"/>
        <v>1</v>
      </c>
      <c r="GS194" s="58"/>
      <c r="GT194" s="102">
        <f t="shared" si="206"/>
        <v>1</v>
      </c>
      <c r="GU194" s="58"/>
      <c r="GV194" s="102"/>
      <c r="GW194" s="170"/>
      <c r="GX194" s="102"/>
      <c r="GY194" s="170"/>
      <c r="GZ194" s="102"/>
      <c r="HA194" s="102"/>
      <c r="HB194" s="102"/>
      <c r="HC194" s="102"/>
      <c r="HD194" s="102"/>
      <c r="HE194" s="177"/>
      <c r="HF194" s="178"/>
      <c r="HG194" s="102"/>
      <c r="HH194" s="177"/>
      <c r="HI194" s="67">
        <v>2690</v>
      </c>
      <c r="HJ194" s="58">
        <v>7304</v>
      </c>
      <c r="HK194" s="58">
        <v>2446</v>
      </c>
      <c r="HL194" s="77">
        <f t="shared" si="257"/>
        <v>480</v>
      </c>
      <c r="HM194" s="77">
        <f t="shared" si="254"/>
        <v>4374.72</v>
      </c>
      <c r="HN194" s="60"/>
      <c r="HO194" s="60"/>
      <c r="HP194" s="58">
        <v>190</v>
      </c>
      <c r="HQ194" s="136"/>
      <c r="HR194" s="136"/>
      <c r="HS194" s="136"/>
      <c r="HT194" s="58">
        <v>4074</v>
      </c>
      <c r="HU194" s="58">
        <v>4588</v>
      </c>
      <c r="HV194" s="136"/>
      <c r="HW194" s="136"/>
      <c r="HX194" s="136"/>
      <c r="HY194" s="136"/>
      <c r="HZ194" s="193"/>
      <c r="IA194" s="60">
        <v>98</v>
      </c>
      <c r="IB194" s="194">
        <v>289</v>
      </c>
      <c r="IC194" s="195"/>
      <c r="ID194" s="195"/>
      <c r="IE194" s="196"/>
      <c r="IF194" s="196"/>
      <c r="IG194" s="196"/>
      <c r="IH194" s="97">
        <f t="shared" si="255"/>
        <v>36062.180999999997</v>
      </c>
      <c r="II194" s="97">
        <f t="shared" si="258"/>
        <v>2596.8302009073232</v>
      </c>
      <c r="IJ194" s="202">
        <f t="shared" si="259"/>
        <v>1.4401958666378627</v>
      </c>
      <c r="IK194" s="202">
        <f t="shared" si="265"/>
        <v>1.8031090499999998</v>
      </c>
      <c r="IL194" s="202">
        <f t="shared" si="207"/>
        <v>0.56875601420058874</v>
      </c>
      <c r="IM194" s="205"/>
      <c r="IN194" s="204">
        <f t="shared" si="208"/>
        <v>0.89228475587029443</v>
      </c>
      <c r="IO194" s="136"/>
      <c r="IP194" s="136"/>
      <c r="IQ194" s="58">
        <v>732</v>
      </c>
      <c r="IR194" s="58"/>
      <c r="IS194" s="60"/>
      <c r="IT194" s="60"/>
      <c r="IU194" s="60"/>
      <c r="IV194" s="60"/>
      <c r="IW194" s="193"/>
      <c r="IX194" s="193">
        <v>0.2</v>
      </c>
      <c r="IY194" s="59"/>
      <c r="IZ194" s="60">
        <v>181</v>
      </c>
      <c r="JA194" s="60"/>
      <c r="JB194" s="60"/>
      <c r="JC194" s="60"/>
      <c r="JD194" s="97">
        <f t="shared" si="209"/>
        <v>4013.3429999999998</v>
      </c>
      <c r="JE194" s="211">
        <f t="shared" si="274"/>
        <v>0.83538450063399716</v>
      </c>
      <c r="JF194" s="210">
        <f t="shared" si="210"/>
        <v>0.34594848214285712</v>
      </c>
      <c r="JG194" s="211">
        <f t="shared" si="211"/>
        <v>0.15282327435998075</v>
      </c>
      <c r="JH194" s="205"/>
      <c r="JI194" s="205">
        <f t="shared" si="212"/>
        <v>0.37370242214532867</v>
      </c>
      <c r="JJ194" s="215">
        <f t="shared" si="256"/>
        <v>2.469151880188833</v>
      </c>
      <c r="JK194" s="205">
        <f t="shared" si="213"/>
        <v>0.98014044327408378</v>
      </c>
      <c r="JL194" s="58">
        <v>16498</v>
      </c>
      <c r="JM194" s="216" t="s">
        <v>129</v>
      </c>
      <c r="JN194" s="217">
        <v>51</v>
      </c>
      <c r="JO194" s="216">
        <v>1.27</v>
      </c>
      <c r="JP194" s="216">
        <v>3.72</v>
      </c>
      <c r="JQ194" s="216">
        <v>0.71</v>
      </c>
      <c r="JR194" s="217">
        <v>199</v>
      </c>
      <c r="JS194" s="216">
        <v>0.43</v>
      </c>
      <c r="JT194" s="223"/>
    </row>
    <row r="195" spans="1:280" s="25" customFormat="1" ht="15" customHeight="1">
      <c r="A195" s="50">
        <v>43612</v>
      </c>
      <c r="B195" s="51">
        <v>380</v>
      </c>
      <c r="C195" s="52">
        <v>380</v>
      </c>
      <c r="D195" s="53">
        <v>31546</v>
      </c>
      <c r="E195" s="48"/>
      <c r="F195" s="53">
        <v>156</v>
      </c>
      <c r="G195" s="52">
        <v>27.9</v>
      </c>
      <c r="H195" s="52">
        <v>16.5</v>
      </c>
      <c r="I195" s="61">
        <v>60.8</v>
      </c>
      <c r="J195" s="64"/>
      <c r="K195" s="53">
        <v>1217</v>
      </c>
      <c r="L195" s="48">
        <v>6.5</v>
      </c>
      <c r="M195" s="53">
        <v>10104</v>
      </c>
      <c r="N195" s="53">
        <v>6388</v>
      </c>
      <c r="O195" s="65">
        <v>4.62</v>
      </c>
      <c r="P195" s="65">
        <v>2.13</v>
      </c>
      <c r="Q195" s="74"/>
      <c r="R195" s="70">
        <v>28.8</v>
      </c>
      <c r="S195" s="64">
        <v>7623</v>
      </c>
      <c r="T195" s="53">
        <v>5897</v>
      </c>
      <c r="U195" s="52">
        <v>3.03</v>
      </c>
      <c r="V195" s="52">
        <v>29.1</v>
      </c>
      <c r="W195" s="52">
        <v>12.5</v>
      </c>
      <c r="X195" s="52">
        <v>10.9</v>
      </c>
      <c r="Y195" s="53">
        <v>3472</v>
      </c>
      <c r="Z195" s="53" t="s">
        <v>129</v>
      </c>
      <c r="AA195" s="52"/>
      <c r="AB195" s="52">
        <v>506</v>
      </c>
      <c r="AC195" s="77">
        <f t="shared" si="214"/>
        <v>11095</v>
      </c>
      <c r="AD195" s="52"/>
      <c r="AE195" s="52"/>
      <c r="AF195" s="52"/>
      <c r="AG195" s="52"/>
      <c r="AH195" s="61"/>
      <c r="AI195" s="79"/>
      <c r="AJ195" s="52"/>
      <c r="AK195" s="52"/>
      <c r="AL195" s="48" t="s">
        <v>129</v>
      </c>
      <c r="AM195" s="53" t="s">
        <v>129</v>
      </c>
      <c r="AN195" s="52">
        <v>2.89</v>
      </c>
      <c r="AO195" s="52">
        <v>0.14000000000000001</v>
      </c>
      <c r="AP195" s="53"/>
      <c r="AQ195" s="83"/>
      <c r="AR195" s="86">
        <f t="shared" si="215"/>
        <v>13768</v>
      </c>
      <c r="AS195" s="53"/>
      <c r="AT195" s="87">
        <v>13768</v>
      </c>
      <c r="AU195" s="53">
        <f t="shared" si="272"/>
        <v>13388</v>
      </c>
      <c r="AV195" s="53">
        <v>0</v>
      </c>
      <c r="AW195" s="53">
        <v>380</v>
      </c>
      <c r="AX195" s="53">
        <v>0</v>
      </c>
      <c r="AY195" s="95">
        <v>0</v>
      </c>
      <c r="AZ195" s="96">
        <v>4.93</v>
      </c>
      <c r="BA195" s="53">
        <v>4478</v>
      </c>
      <c r="BB195" s="52">
        <v>62</v>
      </c>
      <c r="BC195" s="53">
        <v>9511</v>
      </c>
      <c r="BD195" s="97">
        <f t="shared" si="185"/>
        <v>7623.4403999999995</v>
      </c>
      <c r="BE195" s="102">
        <f t="shared" si="186"/>
        <v>0.80153931237514453</v>
      </c>
      <c r="BF195" s="53">
        <v>4433</v>
      </c>
      <c r="BG195" s="97">
        <f t="shared" si="187"/>
        <v>4730.0109999999995</v>
      </c>
      <c r="BH195" s="102">
        <f t="shared" si="188"/>
        <v>0.49732005046787925</v>
      </c>
      <c r="BI195" s="53">
        <v>266</v>
      </c>
      <c r="BJ195" s="97">
        <f t="shared" si="189"/>
        <v>523.22199999999998</v>
      </c>
      <c r="BK195" s="102">
        <f t="shared" si="190"/>
        <v>5.5012301545578804E-2</v>
      </c>
      <c r="BL195" s="103">
        <v>563</v>
      </c>
      <c r="BM195" s="97">
        <f t="shared" si="191"/>
        <v>813.53500000000008</v>
      </c>
      <c r="BN195" s="102">
        <f t="shared" si="192"/>
        <v>8.5536221217537595E-2</v>
      </c>
      <c r="BO195" s="53">
        <v>745</v>
      </c>
      <c r="BP195" s="97">
        <f t="shared" si="193"/>
        <v>1533.2099999999998</v>
      </c>
      <c r="BQ195" s="102">
        <f t="shared" si="194"/>
        <v>0.16120386920407948</v>
      </c>
      <c r="BR195" s="53">
        <v>14.1</v>
      </c>
      <c r="BS195" s="105">
        <f t="shared" si="195"/>
        <v>23.462399999999999</v>
      </c>
      <c r="BT195" s="102">
        <f t="shared" si="196"/>
        <v>1.4824939543686257E-3</v>
      </c>
      <c r="BU195" s="52">
        <v>7.24</v>
      </c>
      <c r="BV195" s="48">
        <v>7.11</v>
      </c>
      <c r="BW195" s="61">
        <v>120</v>
      </c>
      <c r="BX195" s="117">
        <f t="shared" si="216"/>
        <v>127333.268</v>
      </c>
      <c r="BY195" s="118">
        <f t="shared" si="217"/>
        <v>0.84888845333333329</v>
      </c>
      <c r="BZ195" s="120">
        <v>53.2</v>
      </c>
      <c r="CA195" s="51"/>
      <c r="CB195" s="52">
        <v>6.05</v>
      </c>
      <c r="CC195" s="129">
        <v>5972</v>
      </c>
      <c r="CD195" s="77">
        <f t="shared" si="218"/>
        <v>6677.8984497474312</v>
      </c>
      <c r="CE195" s="77">
        <f t="shared" si="197"/>
        <v>22964</v>
      </c>
      <c r="CF195" s="77">
        <f t="shared" si="219"/>
        <v>13388</v>
      </c>
      <c r="CG195" s="77">
        <f t="shared" si="220"/>
        <v>557.83333333333337</v>
      </c>
      <c r="CH195" s="77">
        <f t="shared" si="198"/>
        <v>9576</v>
      </c>
      <c r="CI195" s="130">
        <f t="shared" si="221"/>
        <v>399</v>
      </c>
      <c r="CJ195" s="64">
        <v>3992</v>
      </c>
      <c r="CK195" s="56"/>
      <c r="CL195" s="52">
        <v>7.04</v>
      </c>
      <c r="CM195" s="53">
        <v>2778</v>
      </c>
      <c r="CN195" s="134"/>
      <c r="CO195" s="135">
        <v>2959</v>
      </c>
      <c r="CP195" s="53">
        <v>6224</v>
      </c>
      <c r="CQ195" s="52">
        <v>2.98</v>
      </c>
      <c r="CR195" s="52">
        <v>17.8</v>
      </c>
      <c r="CS195" s="53">
        <v>3836</v>
      </c>
      <c r="CT195" s="141">
        <f t="shared" si="266"/>
        <v>0.24639663213528212</v>
      </c>
      <c r="CU195" s="142">
        <f t="shared" si="222"/>
        <v>1.2590180360721444</v>
      </c>
      <c r="CV195" s="142">
        <f t="shared" si="223"/>
        <v>5.3040530464368771</v>
      </c>
      <c r="CW195" s="118">
        <f t="shared" si="224"/>
        <v>0.88400884107281286</v>
      </c>
      <c r="CX195" s="143">
        <f t="shared" si="267"/>
        <v>26658.170611391746</v>
      </c>
      <c r="CY195" s="144">
        <f t="shared" si="268"/>
        <v>0.58400086181228639</v>
      </c>
      <c r="CZ195" s="145">
        <f t="shared" si="269"/>
        <v>22135.272855600069</v>
      </c>
      <c r="DA195" s="146">
        <f t="shared" si="270"/>
        <v>0.70791714856481969</v>
      </c>
      <c r="DB195" s="64">
        <v>3990</v>
      </c>
      <c r="DC195" s="152"/>
      <c r="DD195" s="48">
        <v>6.9</v>
      </c>
      <c r="DE195" s="53">
        <v>2606</v>
      </c>
      <c r="DF195" s="153"/>
      <c r="DG195" s="53">
        <v>2747</v>
      </c>
      <c r="DH195" s="53">
        <v>5242</v>
      </c>
      <c r="DI195" s="52">
        <v>3.43</v>
      </c>
      <c r="DJ195" s="52">
        <v>15.6</v>
      </c>
      <c r="DK195" s="53">
        <v>4719</v>
      </c>
      <c r="DL195" s="141">
        <f t="shared" si="225"/>
        <v>0.29045586021199848</v>
      </c>
      <c r="DM195" s="142">
        <f t="shared" si="226"/>
        <v>1.2596491228070175</v>
      </c>
      <c r="DN195" s="142">
        <f t="shared" si="227"/>
        <v>5.3013957052312479</v>
      </c>
      <c r="DO195" s="118">
        <f t="shared" si="199"/>
        <v>0.88356595087187462</v>
      </c>
      <c r="DP195" s="143">
        <f t="shared" si="228"/>
        <v>26644.814814492252</v>
      </c>
      <c r="DQ195" s="144">
        <f t="shared" si="229"/>
        <v>0.60975746792038099</v>
      </c>
      <c r="DR195" s="145">
        <f t="shared" si="230"/>
        <v>22124.183039540152</v>
      </c>
      <c r="DS195" s="146">
        <f t="shared" si="231"/>
        <v>0.72600147197981291</v>
      </c>
      <c r="DT195" s="53">
        <v>3743</v>
      </c>
      <c r="DU195" s="74"/>
      <c r="DV195" s="157">
        <v>7.05</v>
      </c>
      <c r="DW195" s="153">
        <v>2403</v>
      </c>
      <c r="DX195" s="53"/>
      <c r="DY195" s="153">
        <v>2622</v>
      </c>
      <c r="DZ195" s="153">
        <v>1366</v>
      </c>
      <c r="EA195" s="152">
        <v>4.74</v>
      </c>
      <c r="EB195" s="128">
        <v>16.2</v>
      </c>
      <c r="EC195" s="53">
        <v>4919</v>
      </c>
      <c r="ED195" s="141">
        <f t="shared" si="260"/>
        <v>0.30741934501617252</v>
      </c>
      <c r="EE195" s="142">
        <f t="shared" si="232"/>
        <v>1.3427731765963131</v>
      </c>
      <c r="EF195" s="142">
        <f t="shared" si="271"/>
        <v>4.973214066335979</v>
      </c>
      <c r="EG195" s="118">
        <f t="shared" si="200"/>
        <v>0.82886901105599653</v>
      </c>
      <c r="EH195" s="143">
        <f t="shared" si="261"/>
        <v>24995.373897404632</v>
      </c>
      <c r="EI195" s="144">
        <f t="shared" si="262"/>
        <v>0.64015625303632984</v>
      </c>
      <c r="EJ195" s="145">
        <f t="shared" si="263"/>
        <v>20754.590756140045</v>
      </c>
      <c r="EK195" s="146">
        <f t="shared" si="264"/>
        <v>0.74734517926611299</v>
      </c>
      <c r="EL195" s="64">
        <v>3743</v>
      </c>
      <c r="EM195" s="56"/>
      <c r="EN195" s="52">
        <v>7.23</v>
      </c>
      <c r="EO195" s="53">
        <v>2914</v>
      </c>
      <c r="EP195" s="134"/>
      <c r="EQ195" s="135">
        <v>2565</v>
      </c>
      <c r="ER195" s="53">
        <v>4968</v>
      </c>
      <c r="ES195" s="52">
        <v>3.19</v>
      </c>
      <c r="ET195" s="52">
        <v>15.9</v>
      </c>
      <c r="EU195" s="53">
        <v>4601</v>
      </c>
      <c r="EV195" s="141">
        <f t="shared" si="233"/>
        <v>0.32658370263620512</v>
      </c>
      <c r="EW195" s="142">
        <f t="shared" si="234"/>
        <v>1.3427731765963131</v>
      </c>
      <c r="EX195" s="142">
        <f t="shared" si="235"/>
        <v>4.973214066335979</v>
      </c>
      <c r="EY195" s="118">
        <f t="shared" si="201"/>
        <v>0.82886901105599653</v>
      </c>
      <c r="EZ195" s="143">
        <f t="shared" si="236"/>
        <v>24995.373897404632</v>
      </c>
      <c r="FA195" s="144">
        <f t="shared" si="237"/>
        <v>0.56363517326169998</v>
      </c>
      <c r="FB195" s="145">
        <f t="shared" si="238"/>
        <v>20754.590756140045</v>
      </c>
      <c r="FC195" s="146">
        <f t="shared" si="239"/>
        <v>0.69361791609715073</v>
      </c>
      <c r="FD195" s="64">
        <v>3748</v>
      </c>
      <c r="FE195" s="56"/>
      <c r="FF195" s="52">
        <v>6.99</v>
      </c>
      <c r="FG195" s="53">
        <v>2084</v>
      </c>
      <c r="FH195" s="134"/>
      <c r="FI195" s="135">
        <v>2805</v>
      </c>
      <c r="FJ195" s="53">
        <v>4654</v>
      </c>
      <c r="FK195" s="52">
        <v>4.3499999999999996</v>
      </c>
      <c r="FL195" s="52">
        <v>18.399999999999999</v>
      </c>
      <c r="FM195" s="53">
        <v>5426</v>
      </c>
      <c r="FN195" s="141">
        <f t="shared" si="240"/>
        <v>0.31513657925600758</v>
      </c>
      <c r="FO195" s="142">
        <f t="shared" si="241"/>
        <v>1.3409818569903948</v>
      </c>
      <c r="FP195" s="142">
        <f t="shared" si="242"/>
        <v>4.9798574193500542</v>
      </c>
      <c r="FQ195" s="118">
        <f t="shared" si="202"/>
        <v>0.82997623655834241</v>
      </c>
      <c r="FR195" s="143">
        <f t="shared" si="243"/>
        <v>25028.763389653373</v>
      </c>
      <c r="FS195" s="144">
        <f t="shared" si="244"/>
        <v>0.68792577250424936</v>
      </c>
      <c r="FT195" s="145">
        <f t="shared" si="245"/>
        <v>20782.315296289842</v>
      </c>
      <c r="FU195" s="146">
        <f t="shared" si="246"/>
        <v>0.78088529071601309</v>
      </c>
      <c r="FV195" s="64">
        <v>3748</v>
      </c>
      <c r="FW195" s="73"/>
      <c r="FX195" s="52">
        <v>7.05</v>
      </c>
      <c r="FY195" s="53">
        <v>1955</v>
      </c>
      <c r="FZ195" s="134"/>
      <c r="GA195" s="135">
        <v>2692</v>
      </c>
      <c r="GB195" s="53">
        <v>6566</v>
      </c>
      <c r="GC195" s="52">
        <v>4.88</v>
      </c>
      <c r="GD195" s="52">
        <v>18.899999999999999</v>
      </c>
      <c r="GE195" s="53">
        <v>5327</v>
      </c>
      <c r="GF195" s="141">
        <f t="shared" si="247"/>
        <v>0.30093625143804398</v>
      </c>
      <c r="GG195" s="142">
        <f t="shared" si="248"/>
        <v>1.3409818569903948</v>
      </c>
      <c r="GH195" s="142">
        <f t="shared" si="249"/>
        <v>4.9798574193500542</v>
      </c>
      <c r="GI195" s="118">
        <f t="shared" si="203"/>
        <v>0.82997623655834241</v>
      </c>
      <c r="GJ195" s="143">
        <f t="shared" si="250"/>
        <v>25028.763389653373</v>
      </c>
      <c r="GK195" s="144">
        <f t="shared" si="251"/>
        <v>0.70724322708532039</v>
      </c>
      <c r="GL195" s="145">
        <f t="shared" si="252"/>
        <v>20782.315296289842</v>
      </c>
      <c r="GM195" s="146">
        <f t="shared" si="253"/>
        <v>0.79444853327725795</v>
      </c>
      <c r="GN195" s="166">
        <v>2717</v>
      </c>
      <c r="GO195" s="97">
        <f t="shared" si="204"/>
        <v>2461.5667566626025</v>
      </c>
      <c r="GP195" s="53"/>
      <c r="GQ195" s="53"/>
      <c r="GR195" s="102">
        <f t="shared" si="205"/>
        <v>1</v>
      </c>
      <c r="GS195" s="53"/>
      <c r="GT195" s="102">
        <f t="shared" si="206"/>
        <v>1</v>
      </c>
      <c r="GU195" s="53"/>
      <c r="GV195" s="102"/>
      <c r="GW195" s="170"/>
      <c r="GX195" s="102"/>
      <c r="GY195" s="170"/>
      <c r="GZ195" s="102"/>
      <c r="HA195" s="102"/>
      <c r="HB195" s="102"/>
      <c r="HC195" s="102"/>
      <c r="HD195" s="102"/>
      <c r="HE195" s="177"/>
      <c r="HF195" s="178"/>
      <c r="HG195" s="102"/>
      <c r="HH195" s="177"/>
      <c r="HI195" s="64">
        <v>3416</v>
      </c>
      <c r="HJ195" s="53">
        <v>6484</v>
      </c>
      <c r="HK195" s="53">
        <v>2676</v>
      </c>
      <c r="HL195" s="77">
        <f t="shared" si="257"/>
        <v>760</v>
      </c>
      <c r="HM195" s="77">
        <f t="shared" si="254"/>
        <v>15601.66</v>
      </c>
      <c r="HN195" s="52"/>
      <c r="HO195" s="183"/>
      <c r="HP195" s="53">
        <v>145</v>
      </c>
      <c r="HQ195" s="186"/>
      <c r="HR195" s="186"/>
      <c r="HS195" s="186"/>
      <c r="HT195" s="53">
        <v>4964</v>
      </c>
      <c r="HU195" s="153">
        <v>5364</v>
      </c>
      <c r="HV195" s="186"/>
      <c r="HW195" s="186"/>
      <c r="HX195" s="186"/>
      <c r="HY195" s="186"/>
      <c r="HZ195" s="189">
        <v>98</v>
      </c>
      <c r="IA195" s="128"/>
      <c r="IB195" s="190">
        <v>260</v>
      </c>
      <c r="IC195" s="191"/>
      <c r="ID195" s="191">
        <v>2008</v>
      </c>
      <c r="IE195" s="192">
        <v>4.17</v>
      </c>
      <c r="IF195" s="192">
        <v>0.5</v>
      </c>
      <c r="IG195" s="192">
        <v>0.98</v>
      </c>
      <c r="IH195" s="97">
        <f t="shared" si="255"/>
        <v>36485.396000000001</v>
      </c>
      <c r="II195" s="97">
        <f t="shared" si="258"/>
        <v>3336.5140418502206</v>
      </c>
      <c r="IJ195" s="202">
        <f t="shared" si="259"/>
        <v>1.4136273678258411</v>
      </c>
      <c r="IK195" s="202">
        <f t="shared" si="265"/>
        <v>2.3602500332048462</v>
      </c>
      <c r="IL195" s="202">
        <f t="shared" si="207"/>
        <v>0.48276074876610942</v>
      </c>
      <c r="IM195" s="203"/>
      <c r="IN195" s="204">
        <f t="shared" si="208"/>
        <v>0.90430622009569372</v>
      </c>
      <c r="IO195" s="186"/>
      <c r="IP195" s="186"/>
      <c r="IQ195" s="153">
        <v>1523</v>
      </c>
      <c r="IR195" s="153"/>
      <c r="IS195" s="128"/>
      <c r="IT195" s="128"/>
      <c r="IU195" s="128"/>
      <c r="IV195" s="128"/>
      <c r="IW195" s="189">
        <v>0.22</v>
      </c>
      <c r="IX195" s="189"/>
      <c r="IY195" s="48">
        <v>8.09</v>
      </c>
      <c r="IZ195" s="52">
        <v>169</v>
      </c>
      <c r="JA195" s="128">
        <v>3.28</v>
      </c>
      <c r="JB195" s="128">
        <v>1.59</v>
      </c>
      <c r="JC195" s="128">
        <v>114</v>
      </c>
      <c r="JD195" s="97">
        <f t="shared" si="209"/>
        <v>3579.68</v>
      </c>
      <c r="JE195" s="210">
        <f t="shared" si="274"/>
        <v>0.83657006274275469</v>
      </c>
      <c r="JF195" s="210">
        <f t="shared" si="210"/>
        <v>0.31079285714285715</v>
      </c>
      <c r="JG195" s="210">
        <f t="shared" si="211"/>
        <v>6.1446428147549741E-2</v>
      </c>
      <c r="JH195" s="203"/>
      <c r="JI195" s="203">
        <f t="shared" si="212"/>
        <v>0.35</v>
      </c>
      <c r="JJ195" s="212">
        <f t="shared" si="256"/>
        <v>2.469151880188833</v>
      </c>
      <c r="JK195" s="203">
        <f t="shared" si="213"/>
        <v>0.98223110083061715</v>
      </c>
      <c r="JL195" s="53">
        <v>15594</v>
      </c>
      <c r="JM195" s="213">
        <v>8.0500000000000007</v>
      </c>
      <c r="JN195" s="214">
        <v>324</v>
      </c>
      <c r="JO195" s="213">
        <v>4.34</v>
      </c>
      <c r="JP195" s="213">
        <v>5.61</v>
      </c>
      <c r="JQ195" s="213">
        <v>0.5</v>
      </c>
      <c r="JR195" s="214">
        <v>255</v>
      </c>
      <c r="JS195" s="213">
        <v>0.2</v>
      </c>
      <c r="JT195" s="222"/>
    </row>
    <row r="196" spans="1:280" s="25" customFormat="1" ht="15" customHeight="1">
      <c r="A196" s="50">
        <v>43613</v>
      </c>
      <c r="B196" s="51">
        <v>380</v>
      </c>
      <c r="C196" s="52">
        <v>380</v>
      </c>
      <c r="D196" s="53">
        <v>41705</v>
      </c>
      <c r="E196" s="48">
        <v>4.7</v>
      </c>
      <c r="F196" s="53">
        <v>693</v>
      </c>
      <c r="G196" s="52">
        <v>39.700000000000003</v>
      </c>
      <c r="H196" s="52">
        <v>19.5</v>
      </c>
      <c r="I196" s="61">
        <v>59.4</v>
      </c>
      <c r="J196" s="64"/>
      <c r="K196" s="53">
        <v>1307</v>
      </c>
      <c r="L196" s="48">
        <v>6.57</v>
      </c>
      <c r="M196" s="53">
        <v>9251</v>
      </c>
      <c r="N196" s="53">
        <v>6236</v>
      </c>
      <c r="O196" s="65">
        <v>0.06</v>
      </c>
      <c r="P196" s="65">
        <v>0.01</v>
      </c>
      <c r="Q196" s="74"/>
      <c r="R196" s="70">
        <v>28.9</v>
      </c>
      <c r="S196" s="64">
        <v>7507</v>
      </c>
      <c r="T196" s="53">
        <v>5309</v>
      </c>
      <c r="U196" s="52">
        <v>3.84</v>
      </c>
      <c r="V196" s="52"/>
      <c r="W196" s="52">
        <v>11.7</v>
      </c>
      <c r="X196" s="52">
        <v>10.199999999999999</v>
      </c>
      <c r="Y196" s="53">
        <v>54</v>
      </c>
      <c r="Z196" s="53">
        <v>38799</v>
      </c>
      <c r="AA196" s="52">
        <v>4.55</v>
      </c>
      <c r="AB196" s="52">
        <v>513</v>
      </c>
      <c r="AC196" s="77">
        <f t="shared" si="214"/>
        <v>7561</v>
      </c>
      <c r="AD196" s="52"/>
      <c r="AE196" s="52"/>
      <c r="AF196" s="52"/>
      <c r="AG196" s="52"/>
      <c r="AH196" s="61"/>
      <c r="AI196" s="79"/>
      <c r="AJ196" s="52"/>
      <c r="AK196" s="52"/>
      <c r="AL196" s="48">
        <v>9</v>
      </c>
      <c r="AM196" s="53">
        <v>73930</v>
      </c>
      <c r="AN196" s="52">
        <v>2.11</v>
      </c>
      <c r="AO196" s="52">
        <v>0.13</v>
      </c>
      <c r="AP196" s="53">
        <v>2416</v>
      </c>
      <c r="AQ196" s="83"/>
      <c r="AR196" s="86">
        <f t="shared" si="215"/>
        <v>13540</v>
      </c>
      <c r="AS196" s="53"/>
      <c r="AT196" s="87">
        <v>13540</v>
      </c>
      <c r="AU196" s="53">
        <f t="shared" si="272"/>
        <v>12680</v>
      </c>
      <c r="AV196" s="53">
        <v>240</v>
      </c>
      <c r="AW196" s="53">
        <v>380</v>
      </c>
      <c r="AX196" s="53">
        <v>240</v>
      </c>
      <c r="AY196" s="95">
        <v>0</v>
      </c>
      <c r="AZ196" s="96">
        <v>4.93</v>
      </c>
      <c r="BA196" s="53">
        <v>4478</v>
      </c>
      <c r="BB196" s="52">
        <v>62</v>
      </c>
      <c r="BC196" s="53">
        <v>12203</v>
      </c>
      <c r="BD196" s="97">
        <f t="shared" si="185"/>
        <v>9042.4995999999992</v>
      </c>
      <c r="BE196" s="102">
        <f t="shared" si="186"/>
        <v>0.74100627714496425</v>
      </c>
      <c r="BF196" s="53">
        <v>4817</v>
      </c>
      <c r="BG196" s="97">
        <f t="shared" si="187"/>
        <v>5139.7389999999996</v>
      </c>
      <c r="BH196" s="102">
        <f t="shared" si="188"/>
        <v>0.42118651151356218</v>
      </c>
      <c r="BI196" s="53">
        <v>721</v>
      </c>
      <c r="BJ196" s="97">
        <f t="shared" si="189"/>
        <v>1418.2070000000001</v>
      </c>
      <c r="BK196" s="102">
        <f t="shared" si="190"/>
        <v>0.11621789723838401</v>
      </c>
      <c r="BL196" s="103">
        <v>566</v>
      </c>
      <c r="BM196" s="97">
        <f t="shared" si="191"/>
        <v>817.87</v>
      </c>
      <c r="BN196" s="102">
        <f t="shared" si="192"/>
        <v>6.7022043759731212E-2</v>
      </c>
      <c r="BO196" s="53">
        <v>797</v>
      </c>
      <c r="BP196" s="97">
        <f t="shared" si="193"/>
        <v>1640.2259999999999</v>
      </c>
      <c r="BQ196" s="102">
        <f t="shared" si="194"/>
        <v>0.13441170204048183</v>
      </c>
      <c r="BR196" s="53">
        <v>15.9</v>
      </c>
      <c r="BS196" s="105">
        <f t="shared" si="195"/>
        <v>26.457599999999999</v>
      </c>
      <c r="BT196" s="102">
        <f t="shared" si="196"/>
        <v>1.3029582889453413E-3</v>
      </c>
      <c r="BU196" s="52">
        <v>8.0299999999999994</v>
      </c>
      <c r="BV196" s="48">
        <v>7.71</v>
      </c>
      <c r="BW196" s="61">
        <v>170</v>
      </c>
      <c r="BX196" s="117">
        <f t="shared" si="216"/>
        <v>154734.04</v>
      </c>
      <c r="BY196" s="118">
        <f t="shared" si="217"/>
        <v>1.0315602666666668</v>
      </c>
      <c r="BZ196" s="120">
        <v>52.9</v>
      </c>
      <c r="CA196" s="51"/>
      <c r="CB196" s="52">
        <v>6.06</v>
      </c>
      <c r="CC196" s="129">
        <v>6648</v>
      </c>
      <c r="CD196" s="77">
        <f t="shared" si="218"/>
        <v>7875.9521104605437</v>
      </c>
      <c r="CE196" s="77">
        <f t="shared" si="197"/>
        <v>22886</v>
      </c>
      <c r="CF196" s="77">
        <f t="shared" si="219"/>
        <v>12680</v>
      </c>
      <c r="CG196" s="77">
        <f t="shared" si="220"/>
        <v>528.33333333333337</v>
      </c>
      <c r="CH196" s="77">
        <f t="shared" si="198"/>
        <v>10206</v>
      </c>
      <c r="CI196" s="130">
        <f t="shared" si="221"/>
        <v>425.25</v>
      </c>
      <c r="CJ196" s="64">
        <v>3992</v>
      </c>
      <c r="CK196" s="56"/>
      <c r="CL196" s="52">
        <v>6.99</v>
      </c>
      <c r="CM196" s="53">
        <v>2785</v>
      </c>
      <c r="CN196" s="134"/>
      <c r="CO196" s="135">
        <v>2937</v>
      </c>
      <c r="CP196" s="53">
        <v>4502</v>
      </c>
      <c r="CQ196" s="52">
        <v>3.36</v>
      </c>
      <c r="CR196" s="52">
        <v>11.9</v>
      </c>
      <c r="CS196" s="53">
        <v>4360</v>
      </c>
      <c r="CT196" s="141">
        <f t="shared" si="266"/>
        <v>0.21453440241430055</v>
      </c>
      <c r="CU196" s="142">
        <f t="shared" si="222"/>
        <v>1.2590180360721444</v>
      </c>
      <c r="CV196" s="142">
        <f t="shared" si="223"/>
        <v>6.2556308843928559</v>
      </c>
      <c r="CW196" s="118">
        <f t="shared" si="224"/>
        <v>1.0426051473988094</v>
      </c>
      <c r="CX196" s="143">
        <f t="shared" si="267"/>
        <v>31440.800824958493</v>
      </c>
      <c r="CY196" s="144">
        <f t="shared" si="268"/>
        <v>0.64639195859240084</v>
      </c>
      <c r="CZ196" s="145">
        <f t="shared" si="269"/>
        <v>26990.224927029623</v>
      </c>
      <c r="DA196" s="146">
        <f t="shared" si="270"/>
        <v>0.77177743177907066</v>
      </c>
      <c r="DB196" s="64">
        <v>3992</v>
      </c>
      <c r="DC196" s="152"/>
      <c r="DD196" s="48">
        <v>6.88</v>
      </c>
      <c r="DE196" s="53">
        <v>2475</v>
      </c>
      <c r="DF196" s="153"/>
      <c r="DG196" s="53">
        <v>2895</v>
      </c>
      <c r="DH196" s="53">
        <v>4888</v>
      </c>
      <c r="DI196" s="52">
        <v>4.0599999999999996</v>
      </c>
      <c r="DJ196" s="52">
        <v>14.8</v>
      </c>
      <c r="DK196" s="53">
        <v>5601</v>
      </c>
      <c r="DL196" s="141">
        <f t="shared" si="225"/>
        <v>0.25977940250701631</v>
      </c>
      <c r="DM196" s="142">
        <f t="shared" si="226"/>
        <v>1.2590180360721444</v>
      </c>
      <c r="DN196" s="142">
        <f t="shared" si="227"/>
        <v>6.2556308843928559</v>
      </c>
      <c r="DO196" s="118">
        <f t="shared" si="199"/>
        <v>1.0426051473988094</v>
      </c>
      <c r="DP196" s="143">
        <f t="shared" si="228"/>
        <v>31440.800824958493</v>
      </c>
      <c r="DQ196" s="144">
        <f t="shared" si="229"/>
        <v>0.68575227917996129</v>
      </c>
      <c r="DR196" s="145">
        <f t="shared" si="230"/>
        <v>26990.224927029623</v>
      </c>
      <c r="DS196" s="146">
        <f t="shared" si="231"/>
        <v>0.79718102106039501</v>
      </c>
      <c r="DT196" s="53">
        <v>3722</v>
      </c>
      <c r="DU196" s="74"/>
      <c r="DV196" s="157">
        <v>6.93</v>
      </c>
      <c r="DW196" s="153">
        <v>2724</v>
      </c>
      <c r="DX196" s="53"/>
      <c r="DY196" s="153">
        <v>2637</v>
      </c>
      <c r="DZ196" s="153">
        <v>4452</v>
      </c>
      <c r="EA196" s="152">
        <v>4.71</v>
      </c>
      <c r="EB196" s="128">
        <v>10.6</v>
      </c>
      <c r="EC196" s="53">
        <v>5695</v>
      </c>
      <c r="ED196" s="141">
        <f t="shared" si="260"/>
        <v>0.29699254106623674</v>
      </c>
      <c r="EE196" s="142">
        <f t="shared" si="232"/>
        <v>1.3503492745835572</v>
      </c>
      <c r="EF196" s="142">
        <f t="shared" si="271"/>
        <v>5.8325295971217948</v>
      </c>
      <c r="EG196" s="118">
        <f t="shared" si="200"/>
        <v>0.97208826618696575</v>
      </c>
      <c r="EH196" s="143">
        <f t="shared" si="261"/>
        <v>29314.293755134142</v>
      </c>
      <c r="EI196" s="144">
        <f t="shared" si="262"/>
        <v>0.65413705393382404</v>
      </c>
      <c r="EJ196" s="145">
        <f t="shared" si="263"/>
        <v>25164.733762125321</v>
      </c>
      <c r="EK196" s="146">
        <f t="shared" si="264"/>
        <v>0.77677620257313773</v>
      </c>
      <c r="EL196" s="64">
        <v>3727</v>
      </c>
      <c r="EM196" s="56"/>
      <c r="EN196" s="52">
        <v>6.95</v>
      </c>
      <c r="EO196" s="53">
        <v>2621</v>
      </c>
      <c r="EP196" s="134"/>
      <c r="EQ196" s="135">
        <v>2625</v>
      </c>
      <c r="ER196" s="53">
        <v>3570</v>
      </c>
      <c r="ES196" s="52">
        <v>4.5</v>
      </c>
      <c r="ET196" s="52">
        <v>10.199999999999999</v>
      </c>
      <c r="EU196" s="53">
        <v>5481</v>
      </c>
      <c r="EV196" s="141">
        <f t="shared" si="233"/>
        <v>0.27985408249895571</v>
      </c>
      <c r="EW196" s="142">
        <f t="shared" si="234"/>
        <v>1.3485376978803327</v>
      </c>
      <c r="EX196" s="142">
        <f t="shared" si="235"/>
        <v>5.8403648061453337</v>
      </c>
      <c r="EY196" s="118">
        <f t="shared" si="201"/>
        <v>0.97339413435755562</v>
      </c>
      <c r="EZ196" s="143">
        <f t="shared" si="236"/>
        <v>29353.673515686445</v>
      </c>
      <c r="FA196" s="144">
        <f t="shared" si="237"/>
        <v>0.66721483787098124</v>
      </c>
      <c r="FB196" s="145">
        <f t="shared" si="238"/>
        <v>25198.539154067988</v>
      </c>
      <c r="FC196" s="146">
        <f t="shared" si="239"/>
        <v>0.7852167499795133</v>
      </c>
      <c r="FD196" s="64">
        <v>3726</v>
      </c>
      <c r="FE196" s="56"/>
      <c r="FF196" s="52">
        <v>7.01</v>
      </c>
      <c r="FG196" s="53">
        <v>2022</v>
      </c>
      <c r="FH196" s="134"/>
      <c r="FI196" s="135">
        <v>2754</v>
      </c>
      <c r="FJ196" s="53">
        <v>4400</v>
      </c>
      <c r="FK196" s="52">
        <v>5.13</v>
      </c>
      <c r="FL196" s="52">
        <v>12.1</v>
      </c>
      <c r="FM196" s="53">
        <v>6516</v>
      </c>
      <c r="FN196" s="141">
        <f t="shared" si="240"/>
        <v>0.29873703056204531</v>
      </c>
      <c r="FO196" s="142">
        <f t="shared" si="241"/>
        <v>1.3488996242619431</v>
      </c>
      <c r="FP196" s="142">
        <f t="shared" si="242"/>
        <v>5.8387977643406259</v>
      </c>
      <c r="FQ196" s="118">
        <f t="shared" si="202"/>
        <v>0.97313296072343769</v>
      </c>
      <c r="FR196" s="143">
        <f t="shared" si="243"/>
        <v>29345.797563575987</v>
      </c>
      <c r="FS196" s="144">
        <f t="shared" si="244"/>
        <v>0.74326913474823497</v>
      </c>
      <c r="FT196" s="145">
        <f t="shared" si="245"/>
        <v>25191.778075679456</v>
      </c>
      <c r="FU196" s="146">
        <f t="shared" si="246"/>
        <v>0.83430304023600754</v>
      </c>
      <c r="FV196" s="64">
        <v>3727</v>
      </c>
      <c r="FW196" s="73"/>
      <c r="FX196" s="52">
        <v>6.96</v>
      </c>
      <c r="FY196" s="53">
        <v>2084</v>
      </c>
      <c r="FZ196" s="134"/>
      <c r="GA196" s="135">
        <v>2678</v>
      </c>
      <c r="GB196" s="53">
        <v>4530</v>
      </c>
      <c r="GC196" s="52">
        <v>5.89</v>
      </c>
      <c r="GD196" s="52">
        <v>13.4</v>
      </c>
      <c r="GE196" s="53">
        <v>6116</v>
      </c>
      <c r="GF196" s="141">
        <f t="shared" si="247"/>
        <v>0.28332384151624285</v>
      </c>
      <c r="GG196" s="142">
        <f t="shared" si="248"/>
        <v>1.3485376978803327</v>
      </c>
      <c r="GH196" s="142">
        <f t="shared" si="249"/>
        <v>5.8403648061453337</v>
      </c>
      <c r="GI196" s="118">
        <f t="shared" si="203"/>
        <v>0.97339413435755562</v>
      </c>
      <c r="GJ196" s="143">
        <f t="shared" si="250"/>
        <v>29353.673515686445</v>
      </c>
      <c r="GK196" s="144">
        <f t="shared" si="251"/>
        <v>0.7353970706307229</v>
      </c>
      <c r="GL196" s="145">
        <f t="shared" si="252"/>
        <v>25198.539154067988</v>
      </c>
      <c r="GM196" s="146">
        <f t="shared" si="253"/>
        <v>0.82922232237974269</v>
      </c>
      <c r="GN196" s="166">
        <v>2500</v>
      </c>
      <c r="GO196" s="97">
        <f t="shared" si="204"/>
        <v>2455.9186839115619</v>
      </c>
      <c r="GP196" s="53"/>
      <c r="GQ196" s="53"/>
      <c r="GR196" s="102">
        <f t="shared" si="205"/>
        <v>1</v>
      </c>
      <c r="GS196" s="53"/>
      <c r="GT196" s="102">
        <f t="shared" si="206"/>
        <v>1</v>
      </c>
      <c r="GU196" s="53"/>
      <c r="GV196" s="102"/>
      <c r="GW196" s="170"/>
      <c r="GX196" s="102"/>
      <c r="GY196" s="170"/>
      <c r="GZ196" s="102"/>
      <c r="HA196" s="102"/>
      <c r="HB196" s="102"/>
      <c r="HC196" s="102"/>
      <c r="HD196" s="102"/>
      <c r="HE196" s="177"/>
      <c r="HF196" s="178"/>
      <c r="HG196" s="102"/>
      <c r="HH196" s="177"/>
      <c r="HI196" s="64">
        <v>2680</v>
      </c>
      <c r="HJ196" s="53">
        <v>4478</v>
      </c>
      <c r="HK196" s="53">
        <v>2368</v>
      </c>
      <c r="HL196" s="77">
        <f t="shared" si="257"/>
        <v>1240</v>
      </c>
      <c r="HM196" s="77">
        <f t="shared" si="254"/>
        <v>26342.48</v>
      </c>
      <c r="HN196" s="52"/>
      <c r="HO196" s="183"/>
      <c r="HP196" s="53">
        <v>153</v>
      </c>
      <c r="HQ196" s="186"/>
      <c r="HR196" s="186"/>
      <c r="HS196" s="186"/>
      <c r="HT196" s="53">
        <v>4266</v>
      </c>
      <c r="HU196" s="153">
        <v>4666</v>
      </c>
      <c r="HV196" s="186"/>
      <c r="HW196" s="186"/>
      <c r="HX196" s="186"/>
      <c r="HY196" s="186"/>
      <c r="HZ196" s="189"/>
      <c r="IA196" s="128">
        <v>97</v>
      </c>
      <c r="IB196" s="190">
        <v>263</v>
      </c>
      <c r="IC196" s="191"/>
      <c r="ID196" s="191"/>
      <c r="IE196" s="192"/>
      <c r="IF196" s="192"/>
      <c r="IG196" s="192"/>
      <c r="IH196" s="97">
        <f t="shared" si="255"/>
        <v>31889.72</v>
      </c>
      <c r="II196" s="97">
        <f t="shared" si="258"/>
        <v>3338.2951048951049</v>
      </c>
      <c r="IJ196" s="202">
        <f t="shared" si="259"/>
        <v>1.4367816091954022</v>
      </c>
      <c r="IK196" s="202">
        <f t="shared" si="265"/>
        <v>2.3234533930069934</v>
      </c>
      <c r="IL196" s="202">
        <f t="shared" si="207"/>
        <v>0.49401162183068215</v>
      </c>
      <c r="IM196" s="203"/>
      <c r="IN196" s="204">
        <f t="shared" si="208"/>
        <v>0.89480000000000004</v>
      </c>
      <c r="IO196" s="186"/>
      <c r="IP196" s="186"/>
      <c r="IQ196" s="153">
        <v>1420</v>
      </c>
      <c r="IR196" s="153"/>
      <c r="IS196" s="128"/>
      <c r="IT196" s="128"/>
      <c r="IU196" s="128"/>
      <c r="IV196" s="128"/>
      <c r="IW196" s="189"/>
      <c r="IX196" s="189">
        <v>0.23</v>
      </c>
      <c r="IY196" s="48"/>
      <c r="IZ196" s="52">
        <v>169</v>
      </c>
      <c r="JA196" s="128"/>
      <c r="JB196" s="128"/>
      <c r="JC196" s="128"/>
      <c r="JD196" s="97">
        <f t="shared" si="209"/>
        <v>3561.02</v>
      </c>
      <c r="JE196" s="210">
        <f t="shared" si="274"/>
        <v>0.88328075709779175</v>
      </c>
      <c r="JF196" s="210">
        <f t="shared" si="210"/>
        <v>0.29775357142857145</v>
      </c>
      <c r="JG196" s="210">
        <f t="shared" si="211"/>
        <v>7.0686897409694749E-2</v>
      </c>
      <c r="JH196" s="203"/>
      <c r="JI196" s="203">
        <f t="shared" si="212"/>
        <v>0.35741444866920147</v>
      </c>
      <c r="JJ196" s="212">
        <f t="shared" si="256"/>
        <v>2.469151880188833</v>
      </c>
      <c r="JK196" s="203">
        <f t="shared" si="213"/>
        <v>0.98615094648856838</v>
      </c>
      <c r="JL196" s="53">
        <v>15263</v>
      </c>
      <c r="JM196" s="213">
        <v>8.0399999999999991</v>
      </c>
      <c r="JN196" s="214">
        <v>92</v>
      </c>
      <c r="JO196" s="213">
        <v>5.21</v>
      </c>
      <c r="JP196" s="213">
        <v>3.41</v>
      </c>
      <c r="JQ196" s="213">
        <v>0.2</v>
      </c>
      <c r="JR196" s="214">
        <v>182</v>
      </c>
      <c r="JS196" s="213">
        <v>0.05</v>
      </c>
      <c r="JT196" s="222"/>
    </row>
    <row r="197" spans="1:280" s="25" customFormat="1" ht="15" customHeight="1">
      <c r="A197" s="50">
        <v>43614</v>
      </c>
      <c r="B197" s="51">
        <v>380</v>
      </c>
      <c r="C197" s="52">
        <v>380</v>
      </c>
      <c r="D197" s="53">
        <v>45031</v>
      </c>
      <c r="E197" s="48">
        <v>4.95</v>
      </c>
      <c r="F197" s="53">
        <v>704</v>
      </c>
      <c r="G197" s="52">
        <v>43.6</v>
      </c>
      <c r="H197" s="52">
        <v>20.8</v>
      </c>
      <c r="I197" s="61">
        <v>56.6</v>
      </c>
      <c r="J197" s="64"/>
      <c r="K197" s="53">
        <v>1100</v>
      </c>
      <c r="L197" s="48">
        <v>6.65</v>
      </c>
      <c r="M197" s="53">
        <v>12672</v>
      </c>
      <c r="N197" s="53">
        <v>6460</v>
      </c>
      <c r="O197" s="65">
        <v>0.16</v>
      </c>
      <c r="P197" s="65">
        <v>0.01</v>
      </c>
      <c r="Q197" s="74">
        <v>45.3</v>
      </c>
      <c r="R197" s="70">
        <v>22</v>
      </c>
      <c r="S197" s="64">
        <v>7592</v>
      </c>
      <c r="T197" s="53">
        <v>6201</v>
      </c>
      <c r="U197" s="52">
        <v>3.67</v>
      </c>
      <c r="V197" s="52">
        <v>29</v>
      </c>
      <c r="W197" s="52">
        <v>13</v>
      </c>
      <c r="X197" s="52">
        <v>11.4</v>
      </c>
      <c r="Y197" s="53">
        <v>4850</v>
      </c>
      <c r="Z197" s="53">
        <v>23941</v>
      </c>
      <c r="AA197" s="52">
        <v>2.73</v>
      </c>
      <c r="AB197" s="52">
        <v>498</v>
      </c>
      <c r="AC197" s="77">
        <f t="shared" si="214"/>
        <v>12442</v>
      </c>
      <c r="AD197" s="52"/>
      <c r="AE197" s="52"/>
      <c r="AF197" s="52"/>
      <c r="AG197" s="52"/>
      <c r="AH197" s="61"/>
      <c r="AI197" s="79"/>
      <c r="AJ197" s="52"/>
      <c r="AK197" s="52"/>
      <c r="AL197" s="48">
        <v>9.07</v>
      </c>
      <c r="AM197" s="53">
        <v>75048</v>
      </c>
      <c r="AN197" s="52">
        <v>0.4</v>
      </c>
      <c r="AO197" s="52">
        <v>0.26</v>
      </c>
      <c r="AP197" s="53">
        <v>3136</v>
      </c>
      <c r="AQ197" s="83"/>
      <c r="AR197" s="86">
        <f t="shared" si="215"/>
        <v>13512</v>
      </c>
      <c r="AS197" s="53"/>
      <c r="AT197" s="87">
        <v>13512</v>
      </c>
      <c r="AU197" s="53">
        <f t="shared" si="272"/>
        <v>12652</v>
      </c>
      <c r="AV197" s="53">
        <v>240</v>
      </c>
      <c r="AW197" s="53">
        <v>380</v>
      </c>
      <c r="AX197" s="53">
        <v>240</v>
      </c>
      <c r="AY197" s="95">
        <v>0</v>
      </c>
      <c r="AZ197" s="96">
        <v>4.93</v>
      </c>
      <c r="BA197" s="53">
        <v>4478</v>
      </c>
      <c r="BB197" s="52">
        <v>62</v>
      </c>
      <c r="BC197" s="53">
        <v>11931</v>
      </c>
      <c r="BD197" s="97">
        <f t="shared" si="185"/>
        <v>7775.6794</v>
      </c>
      <c r="BE197" s="102">
        <f t="shared" si="186"/>
        <v>0.6517206772273908</v>
      </c>
      <c r="BF197" s="53">
        <v>4706</v>
      </c>
      <c r="BG197" s="97">
        <f t="shared" si="187"/>
        <v>5021.3019999999997</v>
      </c>
      <c r="BH197" s="102">
        <f t="shared" si="188"/>
        <v>0.42086178861788615</v>
      </c>
      <c r="BI197" s="53">
        <v>616</v>
      </c>
      <c r="BJ197" s="97">
        <f t="shared" si="189"/>
        <v>1211.672</v>
      </c>
      <c r="BK197" s="102">
        <f t="shared" si="190"/>
        <v>0.10155661721565669</v>
      </c>
      <c r="BL197" s="103">
        <v>49</v>
      </c>
      <c r="BM197" s="97">
        <f t="shared" si="191"/>
        <v>70.805000000000007</v>
      </c>
      <c r="BN197" s="102">
        <f t="shared" si="192"/>
        <v>5.9345402732377843E-3</v>
      </c>
      <c r="BO197" s="53">
        <v>703</v>
      </c>
      <c r="BP197" s="97">
        <f t="shared" si="193"/>
        <v>1446.7739999999999</v>
      </c>
      <c r="BQ197" s="102">
        <f t="shared" si="194"/>
        <v>0.12126175509177771</v>
      </c>
      <c r="BR197" s="53">
        <v>15.1</v>
      </c>
      <c r="BS197" s="105">
        <f t="shared" si="195"/>
        <v>25.126399999999997</v>
      </c>
      <c r="BT197" s="102">
        <f t="shared" si="196"/>
        <v>1.2656105942502724E-3</v>
      </c>
      <c r="BU197" s="52">
        <v>9.31</v>
      </c>
      <c r="BV197" s="48">
        <v>8.61</v>
      </c>
      <c r="BW197" s="61">
        <v>139</v>
      </c>
      <c r="BX197" s="117">
        <f t="shared" si="216"/>
        <v>150951.01199999999</v>
      </c>
      <c r="BY197" s="118">
        <f t="shared" si="217"/>
        <v>1.00634008</v>
      </c>
      <c r="BZ197" s="120">
        <v>55.5</v>
      </c>
      <c r="CA197" s="51"/>
      <c r="CB197" s="52">
        <v>6.17</v>
      </c>
      <c r="CC197" s="129">
        <v>7693</v>
      </c>
      <c r="CD197" s="77">
        <f t="shared" si="218"/>
        <v>7917.8632942412041</v>
      </c>
      <c r="CE197" s="77">
        <f t="shared" si="197"/>
        <v>22852</v>
      </c>
      <c r="CF197" s="77">
        <f t="shared" si="219"/>
        <v>12652</v>
      </c>
      <c r="CG197" s="77">
        <f t="shared" si="220"/>
        <v>527.16666666666663</v>
      </c>
      <c r="CH197" s="77">
        <f t="shared" si="198"/>
        <v>10200</v>
      </c>
      <c r="CI197" s="130">
        <f t="shared" si="221"/>
        <v>425</v>
      </c>
      <c r="CJ197" s="64">
        <v>3958</v>
      </c>
      <c r="CK197" s="56"/>
      <c r="CL197" s="52">
        <v>7.48</v>
      </c>
      <c r="CM197" s="53">
        <v>3351</v>
      </c>
      <c r="CN197" s="134"/>
      <c r="CO197" s="135">
        <v>3178</v>
      </c>
      <c r="CP197" s="53">
        <v>4228</v>
      </c>
      <c r="CQ197" s="52">
        <v>2.27</v>
      </c>
      <c r="CR197" s="52">
        <v>10.6</v>
      </c>
      <c r="CS197" s="53">
        <v>4599</v>
      </c>
      <c r="CT197" s="141">
        <f t="shared" si="266"/>
        <v>0.25443075589883307</v>
      </c>
      <c r="CU197" s="142">
        <f t="shared" si="222"/>
        <v>1.2698332491157149</v>
      </c>
      <c r="CV197" s="142">
        <f t="shared" si="223"/>
        <v>6.2353567287319311</v>
      </c>
      <c r="CW197" s="118">
        <f t="shared" si="224"/>
        <v>1.0392261214553218</v>
      </c>
      <c r="CX197" s="143">
        <f t="shared" si="267"/>
        <v>31338.902918606687</v>
      </c>
      <c r="CY197" s="144">
        <f t="shared" si="268"/>
        <v>0.57677976046426072</v>
      </c>
      <c r="CZ197" s="145">
        <f t="shared" si="269"/>
        <v>26144.937226325925</v>
      </c>
      <c r="DA197" s="146">
        <f t="shared" si="270"/>
        <v>0.71913502640181037</v>
      </c>
      <c r="DB197" s="64">
        <v>3958</v>
      </c>
      <c r="DC197" s="152"/>
      <c r="DD197" s="48">
        <v>7.49</v>
      </c>
      <c r="DE197" s="53">
        <v>2796</v>
      </c>
      <c r="DF197" s="153"/>
      <c r="DG197" s="53">
        <v>3206</v>
      </c>
      <c r="DH197" s="53">
        <v>4368</v>
      </c>
      <c r="DI197" s="52">
        <v>1.84</v>
      </c>
      <c r="DJ197" s="52">
        <v>11.8</v>
      </c>
      <c r="DK197" s="53">
        <v>5555</v>
      </c>
      <c r="DL197" s="141">
        <f t="shared" si="225"/>
        <v>0.27401875621645433</v>
      </c>
      <c r="DM197" s="142">
        <f t="shared" si="226"/>
        <v>1.2698332491157149</v>
      </c>
      <c r="DN197" s="142">
        <f t="shared" si="227"/>
        <v>6.2353567287319311</v>
      </c>
      <c r="DO197" s="118">
        <f t="shared" si="199"/>
        <v>1.0392261214553218</v>
      </c>
      <c r="DP197" s="143">
        <f t="shared" si="228"/>
        <v>31338.902918606687</v>
      </c>
      <c r="DQ197" s="144">
        <f t="shared" si="229"/>
        <v>0.64687442860581112</v>
      </c>
      <c r="DR197" s="145">
        <f t="shared" si="230"/>
        <v>26144.937226325925</v>
      </c>
      <c r="DS197" s="146">
        <f t="shared" si="231"/>
        <v>0.76565250188584355</v>
      </c>
      <c r="DT197" s="53">
        <v>3730</v>
      </c>
      <c r="DU197" s="74"/>
      <c r="DV197" s="157">
        <v>7.44</v>
      </c>
      <c r="DW197" s="153">
        <v>3227</v>
      </c>
      <c r="DX197" s="53"/>
      <c r="DY197" s="153">
        <v>3055</v>
      </c>
      <c r="DZ197" s="153">
        <v>4632</v>
      </c>
      <c r="EA197" s="152">
        <v>1.96</v>
      </c>
      <c r="EB197" s="128">
        <v>9.31</v>
      </c>
      <c r="EC197" s="53">
        <v>5893</v>
      </c>
      <c r="ED197" s="141">
        <f t="shared" si="260"/>
        <v>0.33680213263381104</v>
      </c>
      <c r="EE197" s="142">
        <f t="shared" si="232"/>
        <v>1.3474530831099196</v>
      </c>
      <c r="EF197" s="142">
        <f t="shared" si="271"/>
        <v>5.8761699338479287</v>
      </c>
      <c r="EG197" s="118">
        <f t="shared" si="200"/>
        <v>0.97936165564132149</v>
      </c>
      <c r="EH197" s="143">
        <f t="shared" si="261"/>
        <v>29533.63008751969</v>
      </c>
      <c r="EI197" s="144">
        <f t="shared" si="262"/>
        <v>0.59244055118417471</v>
      </c>
      <c r="EJ197" s="145">
        <f t="shared" si="263"/>
        <v>24638.862014703307</v>
      </c>
      <c r="EK197" s="146">
        <f t="shared" si="264"/>
        <v>0.72952812002346823</v>
      </c>
      <c r="EL197" s="64">
        <v>3732</v>
      </c>
      <c r="EM197" s="56"/>
      <c r="EN197" s="52">
        <v>7.69</v>
      </c>
      <c r="EO197" s="53">
        <v>3298</v>
      </c>
      <c r="EP197" s="134"/>
      <c r="EQ197" s="135">
        <v>2951</v>
      </c>
      <c r="ER197" s="53">
        <v>4004</v>
      </c>
      <c r="ES197" s="52">
        <v>1.86</v>
      </c>
      <c r="ET197" s="52">
        <v>9.93</v>
      </c>
      <c r="EU197" s="53">
        <v>5625</v>
      </c>
      <c r="EV197" s="141">
        <f t="shared" si="233"/>
        <v>0.3262509365952268</v>
      </c>
      <c r="EW197" s="142">
        <f t="shared" si="234"/>
        <v>1.3467309753483387</v>
      </c>
      <c r="EX197" s="142">
        <f t="shared" si="235"/>
        <v>5.8793206952065606</v>
      </c>
      <c r="EY197" s="118">
        <f t="shared" si="201"/>
        <v>0.97988678253442674</v>
      </c>
      <c r="EZ197" s="143">
        <f t="shared" si="236"/>
        <v>29549.465814108175</v>
      </c>
      <c r="FA197" s="144">
        <f t="shared" si="237"/>
        <v>0.58347348553003042</v>
      </c>
      <c r="FB197" s="145">
        <f t="shared" si="238"/>
        <v>24652.073200770174</v>
      </c>
      <c r="FC197" s="146">
        <f t="shared" si="239"/>
        <v>0.72357723577235777</v>
      </c>
      <c r="FD197" s="64">
        <v>3737</v>
      </c>
      <c r="FE197" s="56"/>
      <c r="FF197" s="52">
        <v>7.66</v>
      </c>
      <c r="FG197" s="53">
        <v>2311</v>
      </c>
      <c r="FH197" s="134"/>
      <c r="FI197" s="135">
        <v>3173</v>
      </c>
      <c r="FJ197" s="53">
        <v>5072</v>
      </c>
      <c r="FK197" s="52">
        <v>3.29</v>
      </c>
      <c r="FL197" s="52">
        <v>11.3</v>
      </c>
      <c r="FM197" s="53">
        <v>6542</v>
      </c>
      <c r="FN197" s="141">
        <f t="shared" si="240"/>
        <v>0.31222485646007991</v>
      </c>
      <c r="FO197" s="142">
        <f t="shared" si="241"/>
        <v>1.3449290875033448</v>
      </c>
      <c r="FP197" s="142">
        <f t="shared" si="242"/>
        <v>5.8871975986031391</v>
      </c>
      <c r="FQ197" s="118">
        <f t="shared" si="202"/>
        <v>0.98119959976718985</v>
      </c>
      <c r="FR197" s="143">
        <f t="shared" si="243"/>
        <v>29589.055130579378</v>
      </c>
      <c r="FS197" s="144">
        <f t="shared" si="244"/>
        <v>0.7081283277925714</v>
      </c>
      <c r="FT197" s="145">
        <f t="shared" si="245"/>
        <v>24685.10116593734</v>
      </c>
      <c r="FU197" s="146">
        <f t="shared" si="246"/>
        <v>0.8063029083899087</v>
      </c>
      <c r="FV197" s="64">
        <v>3737</v>
      </c>
      <c r="FW197" s="73"/>
      <c r="FX197" s="52">
        <v>7.56</v>
      </c>
      <c r="FY197" s="53">
        <v>2214</v>
      </c>
      <c r="FZ197" s="134"/>
      <c r="GA197" s="135">
        <v>3102</v>
      </c>
      <c r="GB197" s="53">
        <v>4800</v>
      </c>
      <c r="GC197" s="52">
        <v>3.09</v>
      </c>
      <c r="GD197" s="52">
        <v>10.1</v>
      </c>
      <c r="GE197" s="53">
        <v>6161</v>
      </c>
      <c r="GF197" s="141">
        <f t="shared" si="247"/>
        <v>0.28904070164394979</v>
      </c>
      <c r="GG197" s="142">
        <f t="shared" si="248"/>
        <v>1.3449290875033448</v>
      </c>
      <c r="GH197" s="142">
        <f t="shared" si="249"/>
        <v>5.8871975986031391</v>
      </c>
      <c r="GI197" s="118">
        <f t="shared" si="203"/>
        <v>0.98119959976718985</v>
      </c>
      <c r="GJ197" s="143">
        <f t="shared" si="250"/>
        <v>29589.055130579378</v>
      </c>
      <c r="GK197" s="144">
        <f t="shared" si="251"/>
        <v>0.72037910762992341</v>
      </c>
      <c r="GL197" s="145">
        <f t="shared" si="252"/>
        <v>24685.10116593734</v>
      </c>
      <c r="GM197" s="146">
        <f t="shared" si="253"/>
        <v>0.81443298969072164</v>
      </c>
      <c r="GN197" s="166">
        <v>2940</v>
      </c>
      <c r="GO197" s="97">
        <f t="shared" si="204"/>
        <v>2869.9718624190441</v>
      </c>
      <c r="GP197" s="53"/>
      <c r="GQ197" s="53"/>
      <c r="GR197" s="102">
        <f t="shared" si="205"/>
        <v>1</v>
      </c>
      <c r="GS197" s="53"/>
      <c r="GT197" s="102">
        <f t="shared" si="206"/>
        <v>1</v>
      </c>
      <c r="GU197" s="53"/>
      <c r="GV197" s="102"/>
      <c r="GW197" s="170"/>
      <c r="GX197" s="102"/>
      <c r="GY197" s="170"/>
      <c r="GZ197" s="102"/>
      <c r="HA197" s="102"/>
      <c r="HB197" s="102"/>
      <c r="HC197" s="102"/>
      <c r="HD197" s="102"/>
      <c r="HE197" s="177"/>
      <c r="HF197" s="178"/>
      <c r="HG197" s="102"/>
      <c r="HH197" s="177"/>
      <c r="HI197" s="64">
        <v>2016</v>
      </c>
      <c r="HJ197" s="53">
        <v>4318</v>
      </c>
      <c r="HK197" s="53">
        <v>2844</v>
      </c>
      <c r="HL197" s="77">
        <f t="shared" si="257"/>
        <v>1240</v>
      </c>
      <c r="HM197" s="77">
        <f t="shared" si="254"/>
        <v>27372.44</v>
      </c>
      <c r="HN197" s="52"/>
      <c r="HO197" s="183"/>
      <c r="HP197" s="53">
        <v>403</v>
      </c>
      <c r="HQ197" s="186"/>
      <c r="HR197" s="186"/>
      <c r="HS197" s="186"/>
      <c r="HT197" s="53">
        <v>3000</v>
      </c>
      <c r="HU197" s="153">
        <v>4320</v>
      </c>
      <c r="HV197" s="186"/>
      <c r="HW197" s="186"/>
      <c r="HX197" s="186"/>
      <c r="HY197" s="186"/>
      <c r="HZ197" s="189">
        <v>97</v>
      </c>
      <c r="IA197" s="128"/>
      <c r="IB197" s="190">
        <v>253</v>
      </c>
      <c r="IC197" s="191"/>
      <c r="ID197" s="191">
        <v>107</v>
      </c>
      <c r="IE197" s="192">
        <v>2.48</v>
      </c>
      <c r="IF197" s="192">
        <v>0.53</v>
      </c>
      <c r="IG197" s="192">
        <v>0.9</v>
      </c>
      <c r="IH197" s="97">
        <f t="shared" si="255"/>
        <v>37696.6</v>
      </c>
      <c r="II197" s="97">
        <f t="shared" si="258"/>
        <v>3840.2732623318384</v>
      </c>
      <c r="IJ197" s="202">
        <f t="shared" si="259"/>
        <v>1.4396775122372589</v>
      </c>
      <c r="IK197" s="202">
        <f t="shared" si="265"/>
        <v>2.6674538080156949</v>
      </c>
      <c r="IL197" s="202">
        <f t="shared" si="207"/>
        <v>0.84992700030475976</v>
      </c>
      <c r="IM197" s="203"/>
      <c r="IN197" s="204">
        <f t="shared" si="208"/>
        <v>0.91394557823129252</v>
      </c>
      <c r="IO197" s="186"/>
      <c r="IP197" s="186"/>
      <c r="IQ197" s="153">
        <v>1344</v>
      </c>
      <c r="IR197" s="153"/>
      <c r="IS197" s="128"/>
      <c r="IT197" s="128"/>
      <c r="IU197" s="128"/>
      <c r="IV197" s="128"/>
      <c r="IW197" s="189">
        <v>0.33</v>
      </c>
      <c r="IX197" s="189"/>
      <c r="IY197" s="48">
        <v>8.25</v>
      </c>
      <c r="IZ197" s="52">
        <v>153</v>
      </c>
      <c r="JA197" s="128">
        <v>4.58</v>
      </c>
      <c r="JB197" s="128">
        <v>1.88</v>
      </c>
      <c r="JC197" s="128">
        <v>132</v>
      </c>
      <c r="JD197" s="97">
        <f t="shared" si="209"/>
        <v>3418.5360000000001</v>
      </c>
      <c r="JE197" s="210">
        <f t="shared" si="274"/>
        <v>0.88523553588365478</v>
      </c>
      <c r="JF197" s="210">
        <f t="shared" si="210"/>
        <v>0.28579964285714282</v>
      </c>
      <c r="JG197" s="210">
        <f t="shared" si="211"/>
        <v>7.9462309742107412E-2</v>
      </c>
      <c r="JH197" s="203"/>
      <c r="JI197" s="203">
        <f t="shared" si="212"/>
        <v>0.39525691699604748</v>
      </c>
      <c r="JJ197" s="212">
        <f t="shared" si="256"/>
        <v>2.469151880188833</v>
      </c>
      <c r="JK197" s="203">
        <f t="shared" si="213"/>
        <v>0.98717626351521248</v>
      </c>
      <c r="JL197" s="53">
        <v>15250</v>
      </c>
      <c r="JM197" s="213">
        <v>8.17</v>
      </c>
      <c r="JN197" s="214">
        <v>78</v>
      </c>
      <c r="JO197" s="213">
        <v>2.2599999999999998</v>
      </c>
      <c r="JP197" s="213">
        <v>4.21</v>
      </c>
      <c r="JQ197" s="213">
        <v>0.71</v>
      </c>
      <c r="JR197" s="214">
        <v>160</v>
      </c>
      <c r="JS197" s="213">
        <v>0.43</v>
      </c>
      <c r="JT197" s="222"/>
    </row>
    <row r="198" spans="1:280" s="25" customFormat="1" ht="15" customHeight="1">
      <c r="A198" s="50">
        <v>43615</v>
      </c>
      <c r="B198" s="51">
        <v>380</v>
      </c>
      <c r="C198" s="52">
        <v>380</v>
      </c>
      <c r="D198" s="53">
        <v>46738</v>
      </c>
      <c r="E198" s="48">
        <v>4.99</v>
      </c>
      <c r="F198" s="53">
        <v>798</v>
      </c>
      <c r="G198" s="52">
        <v>44.1</v>
      </c>
      <c r="H198" s="52">
        <v>21.1</v>
      </c>
      <c r="I198" s="61">
        <v>55.3</v>
      </c>
      <c r="J198" s="64"/>
      <c r="K198" s="53">
        <v>1299</v>
      </c>
      <c r="L198" s="48">
        <v>11.5</v>
      </c>
      <c r="M198" s="53">
        <v>12455</v>
      </c>
      <c r="N198" s="53">
        <v>8030</v>
      </c>
      <c r="O198" s="65">
        <v>0.08</v>
      </c>
      <c r="P198" s="65">
        <v>0.02</v>
      </c>
      <c r="Q198" s="74">
        <v>47.6</v>
      </c>
      <c r="R198" s="70">
        <v>21.7</v>
      </c>
      <c r="S198" s="64">
        <v>7544</v>
      </c>
      <c r="T198" s="53">
        <v>9041</v>
      </c>
      <c r="U198" s="52">
        <v>3.59</v>
      </c>
      <c r="V198" s="52">
        <v>28.6</v>
      </c>
      <c r="W198" s="52">
        <v>10.9</v>
      </c>
      <c r="X198" s="52">
        <v>9.83</v>
      </c>
      <c r="Y198" s="53">
        <v>5000</v>
      </c>
      <c r="Z198" s="53">
        <v>29904</v>
      </c>
      <c r="AA198" s="52">
        <v>4.07</v>
      </c>
      <c r="AB198" s="52">
        <v>504</v>
      </c>
      <c r="AC198" s="77">
        <f t="shared" si="214"/>
        <v>12544</v>
      </c>
      <c r="AD198" s="52"/>
      <c r="AE198" s="52"/>
      <c r="AF198" s="52"/>
      <c r="AG198" s="52"/>
      <c r="AH198" s="61"/>
      <c r="AI198" s="79"/>
      <c r="AJ198" s="52"/>
      <c r="AK198" s="52"/>
      <c r="AL198" s="48">
        <v>9.06</v>
      </c>
      <c r="AM198" s="53">
        <v>62785</v>
      </c>
      <c r="AN198" s="52">
        <v>1.72</v>
      </c>
      <c r="AO198" s="52">
        <v>0.3</v>
      </c>
      <c r="AP198" s="53">
        <v>2204</v>
      </c>
      <c r="AQ198" s="83"/>
      <c r="AR198" s="86">
        <f t="shared" si="215"/>
        <v>13535</v>
      </c>
      <c r="AS198" s="53"/>
      <c r="AT198" s="87">
        <v>13535</v>
      </c>
      <c r="AU198" s="53">
        <f t="shared" si="272"/>
        <v>12815</v>
      </c>
      <c r="AV198" s="53">
        <v>240</v>
      </c>
      <c r="AW198" s="53">
        <v>240</v>
      </c>
      <c r="AX198" s="53">
        <v>240</v>
      </c>
      <c r="AY198" s="95">
        <v>0</v>
      </c>
      <c r="AZ198" s="96">
        <v>4.93</v>
      </c>
      <c r="BA198" s="53">
        <v>4478</v>
      </c>
      <c r="BB198" s="52">
        <v>62</v>
      </c>
      <c r="BC198" s="53">
        <v>11423</v>
      </c>
      <c r="BD198" s="97">
        <f t="shared" si="185"/>
        <v>7636.5522000000001</v>
      </c>
      <c r="BE198" s="102">
        <f t="shared" si="186"/>
        <v>0.66852422305874115</v>
      </c>
      <c r="BF198" s="53">
        <v>4495</v>
      </c>
      <c r="BG198" s="97">
        <f t="shared" si="187"/>
        <v>4796.165</v>
      </c>
      <c r="BH198" s="102">
        <f t="shared" si="188"/>
        <v>0.41986912369780266</v>
      </c>
      <c r="BI198" s="53">
        <v>329</v>
      </c>
      <c r="BJ198" s="97">
        <f t="shared" si="189"/>
        <v>647.14300000000003</v>
      </c>
      <c r="BK198" s="102">
        <f t="shared" si="190"/>
        <v>5.665263065744551E-2</v>
      </c>
      <c r="BL198" s="103">
        <v>483</v>
      </c>
      <c r="BM198" s="97">
        <f t="shared" si="191"/>
        <v>697.93500000000006</v>
      </c>
      <c r="BN198" s="102">
        <f t="shared" si="192"/>
        <v>6.1099098310426335E-2</v>
      </c>
      <c r="BO198" s="53">
        <v>713</v>
      </c>
      <c r="BP198" s="97">
        <f t="shared" si="193"/>
        <v>1467.3539999999998</v>
      </c>
      <c r="BQ198" s="102">
        <f t="shared" si="194"/>
        <v>0.12845609734745686</v>
      </c>
      <c r="BR198" s="53">
        <v>16.8</v>
      </c>
      <c r="BS198" s="105">
        <f t="shared" si="195"/>
        <v>27.955200000000001</v>
      </c>
      <c r="BT198" s="102">
        <f t="shared" si="196"/>
        <v>1.470716974525081E-3</v>
      </c>
      <c r="BU198" s="52">
        <v>7.91</v>
      </c>
      <c r="BV198" s="48">
        <v>7.66</v>
      </c>
      <c r="BW198" s="61">
        <v>151</v>
      </c>
      <c r="BX198" s="117">
        <f t="shared" si="216"/>
        <v>146385.745</v>
      </c>
      <c r="BY198" s="118">
        <f t="shared" si="217"/>
        <v>0.9759049666666666</v>
      </c>
      <c r="BZ198" s="120">
        <v>56.5</v>
      </c>
      <c r="CA198" s="51"/>
      <c r="CB198" s="52">
        <v>6.33</v>
      </c>
      <c r="CC198" s="129">
        <v>7929</v>
      </c>
      <c r="CD198" s="77">
        <f t="shared" si="218"/>
        <v>7775.1195890771796</v>
      </c>
      <c r="CE198" s="77">
        <f t="shared" si="197"/>
        <v>22778</v>
      </c>
      <c r="CF198" s="77">
        <f t="shared" si="219"/>
        <v>12815</v>
      </c>
      <c r="CG198" s="77">
        <f t="shared" si="220"/>
        <v>533.95833333333337</v>
      </c>
      <c r="CH198" s="77">
        <f t="shared" si="198"/>
        <v>9963</v>
      </c>
      <c r="CI198" s="130">
        <f t="shared" si="221"/>
        <v>415.125</v>
      </c>
      <c r="CJ198" s="64">
        <v>3959</v>
      </c>
      <c r="CK198" s="56"/>
      <c r="CL198" s="52">
        <v>7.28</v>
      </c>
      <c r="CM198" s="53">
        <v>3547</v>
      </c>
      <c r="CN198" s="134"/>
      <c r="CO198" s="135">
        <v>3235</v>
      </c>
      <c r="CP198" s="53">
        <v>4202</v>
      </c>
      <c r="CQ198" s="52" t="s">
        <v>129</v>
      </c>
      <c r="CR198" s="52">
        <v>13.6</v>
      </c>
      <c r="CS198" s="53">
        <v>4463</v>
      </c>
      <c r="CT198" s="141">
        <f t="shared" si="266"/>
        <v>0.26662085856811574</v>
      </c>
      <c r="CU198" s="142">
        <f t="shared" si="222"/>
        <v>1.2695125031573631</v>
      </c>
      <c r="CV198" s="142">
        <f t="shared" si="223"/>
        <v>6.1244923305126449</v>
      </c>
      <c r="CW198" s="118">
        <f t="shared" si="224"/>
        <v>1.0207487217521074</v>
      </c>
      <c r="CX198" s="143">
        <f t="shared" si="267"/>
        <v>30781.698453156554</v>
      </c>
      <c r="CY198" s="144">
        <f t="shared" si="268"/>
        <v>0.54380122911768747</v>
      </c>
      <c r="CZ198" s="145">
        <f t="shared" si="269"/>
        <v>25443.022410000878</v>
      </c>
      <c r="DA198" s="146">
        <f t="shared" si="270"/>
        <v>0.68948612448568669</v>
      </c>
      <c r="DB198" s="64">
        <v>3959</v>
      </c>
      <c r="DC198" s="152"/>
      <c r="DD198" s="48">
        <v>7.45</v>
      </c>
      <c r="DE198" s="53">
        <v>3008</v>
      </c>
      <c r="DF198" s="153"/>
      <c r="DG198" s="53">
        <v>3140</v>
      </c>
      <c r="DH198" s="53">
        <v>4286</v>
      </c>
      <c r="DI198" s="52" t="s">
        <v>129</v>
      </c>
      <c r="DJ198" s="52">
        <v>12.6</v>
      </c>
      <c r="DK198" s="53">
        <v>5478</v>
      </c>
      <c r="DL198" s="141">
        <f t="shared" si="225"/>
        <v>0.29025551432339525</v>
      </c>
      <c r="DM198" s="142">
        <f t="shared" si="226"/>
        <v>1.2695125031573631</v>
      </c>
      <c r="DN198" s="142">
        <f t="shared" si="227"/>
        <v>6.1244923305126449</v>
      </c>
      <c r="DO198" s="118">
        <f t="shared" si="199"/>
        <v>1.0207487217521074</v>
      </c>
      <c r="DP198" s="143">
        <f t="shared" si="228"/>
        <v>30781.698453156554</v>
      </c>
      <c r="DQ198" s="144">
        <f t="shared" si="229"/>
        <v>0.61312492167634736</v>
      </c>
      <c r="DR198" s="145">
        <f t="shared" si="230"/>
        <v>25443.022410000878</v>
      </c>
      <c r="DS198" s="146">
        <f t="shared" si="231"/>
        <v>0.73667162741836645</v>
      </c>
      <c r="DT198" s="53">
        <v>3711</v>
      </c>
      <c r="DU198" s="74"/>
      <c r="DV198" s="157">
        <v>7.37</v>
      </c>
      <c r="DW198" s="153">
        <v>2745</v>
      </c>
      <c r="DX198" s="53"/>
      <c r="DY198" s="153">
        <v>3105</v>
      </c>
      <c r="DZ198" s="153">
        <v>3946</v>
      </c>
      <c r="EA198" s="152" t="s">
        <v>129</v>
      </c>
      <c r="EB198" s="128">
        <v>14.4</v>
      </c>
      <c r="EC198" s="53">
        <v>5725</v>
      </c>
      <c r="ED198" s="141">
        <f t="shared" si="260"/>
        <v>0.30669466844417492</v>
      </c>
      <c r="EE198" s="142">
        <f t="shared" si="232"/>
        <v>1.3543519267043924</v>
      </c>
      <c r="EF198" s="142">
        <f t="shared" si="271"/>
        <v>5.7408413838172336</v>
      </c>
      <c r="EG198" s="118">
        <f t="shared" si="200"/>
        <v>0.95680689730287227</v>
      </c>
      <c r="EH198" s="143">
        <f t="shared" si="261"/>
        <v>28853.468795065415</v>
      </c>
      <c r="EI198" s="144">
        <f t="shared" si="262"/>
        <v>0.64695076795265072</v>
      </c>
      <c r="EJ198" s="145">
        <f t="shared" si="263"/>
        <v>23849.218530819213</v>
      </c>
      <c r="EK198" s="146">
        <f t="shared" si="264"/>
        <v>0.75969535148384837</v>
      </c>
      <c r="EL198" s="64">
        <v>3711</v>
      </c>
      <c r="EM198" s="56"/>
      <c r="EN198" s="52">
        <v>7.27</v>
      </c>
      <c r="EO198" s="53">
        <v>3251</v>
      </c>
      <c r="EP198" s="134"/>
      <c r="EQ198" s="135">
        <v>3155</v>
      </c>
      <c r="ER198" s="53">
        <v>4504</v>
      </c>
      <c r="ES198" s="52" t="s">
        <v>129</v>
      </c>
      <c r="ET198" s="52">
        <v>10.8</v>
      </c>
      <c r="EU198" s="53">
        <v>5520</v>
      </c>
      <c r="EV198" s="141">
        <f t="shared" si="233"/>
        <v>0.32878655292675635</v>
      </c>
      <c r="EW198" s="142">
        <f t="shared" si="234"/>
        <v>1.3543519267043924</v>
      </c>
      <c r="EX198" s="142">
        <f t="shared" si="235"/>
        <v>5.7408413838172336</v>
      </c>
      <c r="EY198" s="118">
        <f t="shared" si="201"/>
        <v>0.95680689730287227</v>
      </c>
      <c r="EZ198" s="143">
        <f t="shared" si="236"/>
        <v>28853.468795065415</v>
      </c>
      <c r="FA198" s="144">
        <f t="shared" si="237"/>
        <v>0.58187138310166397</v>
      </c>
      <c r="FB198" s="145">
        <f t="shared" si="238"/>
        <v>23849.218530819213</v>
      </c>
      <c r="FC198" s="146">
        <f t="shared" si="239"/>
        <v>0.7153987568939858</v>
      </c>
      <c r="FD198" s="64">
        <v>3719</v>
      </c>
      <c r="FE198" s="56"/>
      <c r="FF198" s="52">
        <v>7.37</v>
      </c>
      <c r="FG198" s="53">
        <v>2385</v>
      </c>
      <c r="FH198" s="134"/>
      <c r="FI198" s="135">
        <v>3311</v>
      </c>
      <c r="FJ198" s="53">
        <v>4062</v>
      </c>
      <c r="FK198" s="52" t="s">
        <v>129</v>
      </c>
      <c r="FL198" s="52">
        <v>13.8</v>
      </c>
      <c r="FM198" s="53">
        <v>6482</v>
      </c>
      <c r="FN198" s="141">
        <f t="shared" si="240"/>
        <v>0.32335862352913924</v>
      </c>
      <c r="FO198" s="142">
        <f t="shared" si="241"/>
        <v>1.3514385587523527</v>
      </c>
      <c r="FP198" s="142">
        <f t="shared" si="242"/>
        <v>5.7532172208074082</v>
      </c>
      <c r="FQ198" s="118">
        <f t="shared" si="202"/>
        <v>0.95886953680123466</v>
      </c>
      <c r="FR198" s="143">
        <f t="shared" si="243"/>
        <v>28915.669751778034</v>
      </c>
      <c r="FS198" s="144">
        <f t="shared" si="244"/>
        <v>0.69325230658181125</v>
      </c>
      <c r="FT198" s="145">
        <f t="shared" si="245"/>
        <v>23900.63155917991</v>
      </c>
      <c r="FU198" s="146">
        <f t="shared" si="246"/>
        <v>0.79121071522367159</v>
      </c>
      <c r="FV198" s="64">
        <v>3719</v>
      </c>
      <c r="FW198" s="73"/>
      <c r="FX198" s="52">
        <v>7.48</v>
      </c>
      <c r="FY198" s="53">
        <v>2479</v>
      </c>
      <c r="FZ198" s="134"/>
      <c r="GA198" s="135">
        <v>3219</v>
      </c>
      <c r="GB198" s="53">
        <v>4198</v>
      </c>
      <c r="GC198" s="52" t="s">
        <v>129</v>
      </c>
      <c r="GD198" s="52">
        <v>13.3</v>
      </c>
      <c r="GE198" s="53">
        <v>6044</v>
      </c>
      <c r="GF198" s="141">
        <f t="shared" si="247"/>
        <v>0.30686015083209062</v>
      </c>
      <c r="GG198" s="142">
        <f t="shared" si="248"/>
        <v>1.3514385587523527</v>
      </c>
      <c r="GH198" s="142">
        <f t="shared" si="249"/>
        <v>5.7532172208074082</v>
      </c>
      <c r="GI198" s="118">
        <f t="shared" si="203"/>
        <v>0.95886953680123466</v>
      </c>
      <c r="GJ198" s="143">
        <f t="shared" si="250"/>
        <v>28915.669751778034</v>
      </c>
      <c r="GK198" s="144">
        <f t="shared" si="251"/>
        <v>0.68116246038419714</v>
      </c>
      <c r="GL198" s="145">
        <f t="shared" si="252"/>
        <v>23900.63155917991</v>
      </c>
      <c r="GM198" s="146">
        <f t="shared" si="253"/>
        <v>0.78298170358049546</v>
      </c>
      <c r="GN198" s="166">
        <v>3083</v>
      </c>
      <c r="GO198" s="97">
        <f t="shared" si="204"/>
        <v>2910.3352796558083</v>
      </c>
      <c r="GP198" s="53"/>
      <c r="GQ198" s="53"/>
      <c r="GR198" s="102">
        <f t="shared" si="205"/>
        <v>1</v>
      </c>
      <c r="GS198" s="53"/>
      <c r="GT198" s="102">
        <f t="shared" si="206"/>
        <v>1</v>
      </c>
      <c r="GU198" s="53"/>
      <c r="GV198" s="102"/>
      <c r="GW198" s="170"/>
      <c r="GX198" s="102"/>
      <c r="GY198" s="170"/>
      <c r="GZ198" s="102"/>
      <c r="HA198" s="102"/>
      <c r="HB198" s="102"/>
      <c r="HC198" s="102"/>
      <c r="HD198" s="102"/>
      <c r="HE198" s="177"/>
      <c r="HF198" s="178"/>
      <c r="HG198" s="102"/>
      <c r="HH198" s="177"/>
      <c r="HI198" s="64">
        <v>5904</v>
      </c>
      <c r="HJ198" s="53">
        <v>3434</v>
      </c>
      <c r="HK198" s="53">
        <v>4094</v>
      </c>
      <c r="HL198" s="77">
        <f t="shared" si="257"/>
        <v>1100</v>
      </c>
      <c r="HM198" s="77">
        <f t="shared" si="254"/>
        <v>25985</v>
      </c>
      <c r="HN198" s="52"/>
      <c r="HO198" s="183"/>
      <c r="HP198" s="53">
        <v>396</v>
      </c>
      <c r="HQ198" s="186"/>
      <c r="HR198" s="186"/>
      <c r="HS198" s="186"/>
      <c r="HT198" s="53">
        <v>3484</v>
      </c>
      <c r="HU198" s="153">
        <v>3718</v>
      </c>
      <c r="HV198" s="186"/>
      <c r="HW198" s="186"/>
      <c r="HX198" s="186"/>
      <c r="HY198" s="186"/>
      <c r="HZ198" s="189"/>
      <c r="IA198" s="128">
        <v>95</v>
      </c>
      <c r="IB198" s="190">
        <v>268</v>
      </c>
      <c r="IC198" s="191"/>
      <c r="ID198" s="191"/>
      <c r="IE198" s="192"/>
      <c r="IF198" s="192"/>
      <c r="IG198" s="192"/>
      <c r="IH198" s="97">
        <f t="shared" si="255"/>
        <v>39944.244999999995</v>
      </c>
      <c r="II198" s="97">
        <f t="shared" si="258"/>
        <v>4036.7040923399786</v>
      </c>
      <c r="IJ198" s="202">
        <f t="shared" si="259"/>
        <v>1.4372978799856271</v>
      </c>
      <c r="IK198" s="202">
        <f t="shared" si="265"/>
        <v>2.8085368722455399</v>
      </c>
      <c r="IL198" s="202">
        <f t="shared" si="207"/>
        <v>0.77343297631857255</v>
      </c>
      <c r="IM198" s="203"/>
      <c r="IN198" s="204">
        <f t="shared" si="208"/>
        <v>0.91307168342523515</v>
      </c>
      <c r="IO198" s="186"/>
      <c r="IP198" s="186"/>
      <c r="IQ198" s="153">
        <v>1112</v>
      </c>
      <c r="IR198" s="153"/>
      <c r="IS198" s="128"/>
      <c r="IT198" s="128"/>
      <c r="IU198" s="128"/>
      <c r="IV198" s="128"/>
      <c r="IW198" s="189"/>
      <c r="IX198" s="189">
        <v>0.7</v>
      </c>
      <c r="IY198" s="48"/>
      <c r="IZ198" s="52">
        <v>153</v>
      </c>
      <c r="JA198" s="128"/>
      <c r="JB198" s="128"/>
      <c r="JC198" s="128"/>
      <c r="JD198" s="97">
        <f t="shared" si="209"/>
        <v>3627.38</v>
      </c>
      <c r="JE198" s="210">
        <f t="shared" si="274"/>
        <v>0.87397580959812715</v>
      </c>
      <c r="JF198" s="210">
        <f t="shared" si="210"/>
        <v>0.30664464285714288</v>
      </c>
      <c r="JG198" s="210">
        <f t="shared" si="211"/>
        <v>0.10922767833333799</v>
      </c>
      <c r="JH198" s="203"/>
      <c r="JI198" s="203">
        <f t="shared" si="212"/>
        <v>0.42910447761194026</v>
      </c>
      <c r="JJ198" s="212">
        <f t="shared" si="256"/>
        <v>2.469151880188833</v>
      </c>
      <c r="JK198" s="203">
        <f t="shared" si="213"/>
        <v>0.98660597041057518</v>
      </c>
      <c r="JL198" s="53">
        <v>15947</v>
      </c>
      <c r="JM198" s="213">
        <v>8.42</v>
      </c>
      <c r="JN198" s="214">
        <v>40</v>
      </c>
      <c r="JO198" s="213">
        <v>2.0699999999999998</v>
      </c>
      <c r="JP198" s="213">
        <v>4.2699999999999996</v>
      </c>
      <c r="JQ198" s="213">
        <v>0.7</v>
      </c>
      <c r="JR198" s="214">
        <v>162</v>
      </c>
      <c r="JS198" s="213">
        <v>0.46</v>
      </c>
      <c r="JT198" s="222"/>
    </row>
    <row r="199" spans="1:280" s="25" customFormat="1" ht="15" customHeight="1">
      <c r="A199" s="50">
        <v>43616</v>
      </c>
      <c r="B199" s="51">
        <v>0</v>
      </c>
      <c r="C199" s="52">
        <v>0</v>
      </c>
      <c r="D199" s="53">
        <v>47682</v>
      </c>
      <c r="E199" s="48">
        <v>5.25</v>
      </c>
      <c r="F199" s="53">
        <v>630</v>
      </c>
      <c r="G199" s="52">
        <v>50.8</v>
      </c>
      <c r="H199" s="52">
        <v>25.4</v>
      </c>
      <c r="I199" s="61">
        <v>53.4</v>
      </c>
      <c r="J199" s="64"/>
      <c r="K199" s="53">
        <v>1206</v>
      </c>
      <c r="L199" s="48">
        <v>6.09</v>
      </c>
      <c r="M199" s="53">
        <v>16226</v>
      </c>
      <c r="N199" s="53">
        <v>8054</v>
      </c>
      <c r="O199" s="65">
        <v>104</v>
      </c>
      <c r="P199" s="65">
        <v>64.900000000000006</v>
      </c>
      <c r="Q199" s="74">
        <v>41.4</v>
      </c>
      <c r="R199" s="70">
        <v>25.7</v>
      </c>
      <c r="S199" s="64">
        <v>7157</v>
      </c>
      <c r="T199" s="53">
        <v>6040</v>
      </c>
      <c r="U199" s="52">
        <v>4.13</v>
      </c>
      <c r="V199" s="52">
        <v>32.1</v>
      </c>
      <c r="W199" s="52">
        <v>11.6</v>
      </c>
      <c r="X199" s="52">
        <v>11</v>
      </c>
      <c r="Y199" s="53">
        <v>4000</v>
      </c>
      <c r="Z199" s="53" t="s">
        <v>129</v>
      </c>
      <c r="AA199" s="52"/>
      <c r="AB199" s="52">
        <v>503</v>
      </c>
      <c r="AC199" s="77">
        <f t="shared" si="214"/>
        <v>11157</v>
      </c>
      <c r="AD199" s="52"/>
      <c r="AE199" s="52"/>
      <c r="AF199" s="52"/>
      <c r="AG199" s="52"/>
      <c r="AH199" s="61"/>
      <c r="AI199" s="79"/>
      <c r="AJ199" s="52"/>
      <c r="AK199" s="52"/>
      <c r="AL199" s="48">
        <v>8.59</v>
      </c>
      <c r="AM199" s="53">
        <v>67287</v>
      </c>
      <c r="AN199" s="52"/>
      <c r="AO199" s="52"/>
      <c r="AP199" s="53">
        <v>3195</v>
      </c>
      <c r="AQ199" s="83"/>
      <c r="AR199" s="86">
        <f t="shared" si="215"/>
        <v>13066</v>
      </c>
      <c r="AS199" s="53"/>
      <c r="AT199" s="87">
        <v>13066</v>
      </c>
      <c r="AU199" s="53">
        <f t="shared" si="272"/>
        <v>12106</v>
      </c>
      <c r="AV199" s="53">
        <v>480</v>
      </c>
      <c r="AW199" s="53">
        <v>0</v>
      </c>
      <c r="AX199" s="53">
        <v>480</v>
      </c>
      <c r="AY199" s="95">
        <v>0</v>
      </c>
      <c r="AZ199" s="96">
        <v>4.93</v>
      </c>
      <c r="BA199" s="53">
        <v>4478</v>
      </c>
      <c r="BB199" s="52">
        <v>62</v>
      </c>
      <c r="BC199" s="53">
        <v>12037</v>
      </c>
      <c r="BD199" s="97">
        <f t="shared" ref="BD199:BD262" si="275">BG199+BJ199+BM199+BP199+BS199</f>
        <v>8537.8382000000001</v>
      </c>
      <c r="BE199" s="102">
        <f t="shared" ref="BE199:BE262" si="276">BD199/BC199</f>
        <v>0.70929950984464574</v>
      </c>
      <c r="BF199" s="53">
        <v>4780</v>
      </c>
      <c r="BG199" s="97">
        <f t="shared" ref="BG199:BG262" si="277">BF199*1.067</f>
        <v>5100.2599999999993</v>
      </c>
      <c r="BH199" s="102">
        <f t="shared" ref="BH199:BH262" si="278">BG199/BC199</f>
        <v>0.42371521143141971</v>
      </c>
      <c r="BI199" s="53">
        <v>617</v>
      </c>
      <c r="BJ199" s="97">
        <f t="shared" ref="BJ199:BJ262" si="279">BI199*1.967</f>
        <v>1213.6390000000001</v>
      </c>
      <c r="BK199" s="102">
        <f t="shared" ref="BK199:BK262" si="280">BJ199/BC199</f>
        <v>0.10082570407908949</v>
      </c>
      <c r="BL199" s="103">
        <v>498</v>
      </c>
      <c r="BM199" s="97">
        <f t="shared" ref="BM199:BM262" si="281">BL199*1.445</f>
        <v>719.61</v>
      </c>
      <c r="BN199" s="102">
        <f t="shared" ref="BN199:BN262" si="282">BM199/BC199</f>
        <v>5.9783168563595585E-2</v>
      </c>
      <c r="BO199" s="53">
        <v>719</v>
      </c>
      <c r="BP199" s="97">
        <f t="shared" ref="BP199:BP262" si="283">BO199*2.058</f>
        <v>1479.7019999999998</v>
      </c>
      <c r="BQ199" s="102">
        <f t="shared" ref="BQ199:BQ262" si="284">BP199/BC199</f>
        <v>0.12292946747528452</v>
      </c>
      <c r="BR199" s="53">
        <v>14.8</v>
      </c>
      <c r="BS199" s="105">
        <f t="shared" ref="BS199:BS262" si="285">BR199*1.664</f>
        <v>24.627199999999998</v>
      </c>
      <c r="BT199" s="102">
        <f t="shared" ref="BT199:BT262" si="286">BR199/BC199</f>
        <v>1.2295422447453684E-3</v>
      </c>
      <c r="BU199" s="52">
        <v>8.99</v>
      </c>
      <c r="BV199" s="48">
        <v>8.84</v>
      </c>
      <c r="BW199" s="61">
        <v>159</v>
      </c>
      <c r="BX199" s="117">
        <f t="shared" si="216"/>
        <v>145719.92199999999</v>
      </c>
      <c r="BY199" s="118">
        <f t="shared" si="217"/>
        <v>0.97146614666666664</v>
      </c>
      <c r="BZ199" s="120">
        <v>53.4</v>
      </c>
      <c r="CA199" s="51"/>
      <c r="CB199" s="52">
        <v>6.15</v>
      </c>
      <c r="CC199" s="129">
        <v>8281</v>
      </c>
      <c r="CD199" s="77">
        <f t="shared" si="218"/>
        <v>8117.9968675142809</v>
      </c>
      <c r="CE199" s="77">
        <f t="shared" ref="CE199:CE262" si="287">CJ199+DB199+DT199+EL199++FD199+FV199</f>
        <v>21708</v>
      </c>
      <c r="CF199" s="77">
        <f t="shared" si="219"/>
        <v>12106</v>
      </c>
      <c r="CG199" s="77">
        <f t="shared" si="220"/>
        <v>504.41666666666669</v>
      </c>
      <c r="CH199" s="77">
        <f t="shared" ref="CH199:CH262" si="288">CE199-AU199</f>
        <v>9602</v>
      </c>
      <c r="CI199" s="130">
        <f t="shared" si="221"/>
        <v>400.08333333333331</v>
      </c>
      <c r="CJ199" s="64">
        <v>3778</v>
      </c>
      <c r="CK199" s="56"/>
      <c r="CL199" s="52">
        <v>7.03</v>
      </c>
      <c r="CM199" s="53">
        <v>3307</v>
      </c>
      <c r="CN199" s="134"/>
      <c r="CO199" s="135">
        <v>3365</v>
      </c>
      <c r="CP199" s="53">
        <v>3540</v>
      </c>
      <c r="CQ199" s="52">
        <v>1.62</v>
      </c>
      <c r="CR199" s="52">
        <v>15.6</v>
      </c>
      <c r="CS199" s="53">
        <v>4205</v>
      </c>
      <c r="CT199" s="141">
        <f t="shared" si="266"/>
        <v>0.23134971691260553</v>
      </c>
      <c r="CU199" s="142">
        <f t="shared" si="222"/>
        <v>1.3303335097935416</v>
      </c>
      <c r="CV199" s="142">
        <f t="shared" si="223"/>
        <v>6.1022268534558206</v>
      </c>
      <c r="CW199" s="118">
        <f t="shared" si="224"/>
        <v>1.0170378089093035</v>
      </c>
      <c r="CX199" s="143">
        <f t="shared" si="267"/>
        <v>30669.792165468953</v>
      </c>
      <c r="CY199" s="144">
        <f t="shared" si="268"/>
        <v>0.5926334964190989</v>
      </c>
      <c r="CZ199" s="145">
        <f t="shared" si="269"/>
        <v>25360.690313064308</v>
      </c>
      <c r="DA199" s="146">
        <f t="shared" si="270"/>
        <v>0.72526377004236942</v>
      </c>
      <c r="DB199" s="64">
        <v>3778</v>
      </c>
      <c r="DC199" s="152"/>
      <c r="DD199" s="48">
        <v>7.07</v>
      </c>
      <c r="DE199" s="53">
        <v>2972</v>
      </c>
      <c r="DF199" s="153"/>
      <c r="DG199" s="53">
        <v>3338</v>
      </c>
      <c r="DH199" s="53">
        <v>5250</v>
      </c>
      <c r="DI199" s="52">
        <v>2.88</v>
      </c>
      <c r="DJ199" s="52">
        <v>14.1</v>
      </c>
      <c r="DK199" s="53">
        <v>4970</v>
      </c>
      <c r="DL199" s="141">
        <f t="shared" si="225"/>
        <v>0.25563770949947145</v>
      </c>
      <c r="DM199" s="142">
        <f t="shared" si="226"/>
        <v>1.3303335097935416</v>
      </c>
      <c r="DN199" s="142">
        <f t="shared" si="227"/>
        <v>6.1022268534558206</v>
      </c>
      <c r="DO199" s="118">
        <f t="shared" ref="DO199:DO262" si="289">DN199/6</f>
        <v>1.0170378089093035</v>
      </c>
      <c r="DP199" s="143">
        <f t="shared" si="228"/>
        <v>30669.792165468953</v>
      </c>
      <c r="DQ199" s="144">
        <f t="shared" si="229"/>
        <v>0.63389983409663198</v>
      </c>
      <c r="DR199" s="145">
        <f t="shared" si="230"/>
        <v>25360.690313064308</v>
      </c>
      <c r="DS199" s="146">
        <f t="shared" si="231"/>
        <v>0.75309462490653822</v>
      </c>
      <c r="DT199" s="53">
        <v>3537</v>
      </c>
      <c r="DU199" s="74"/>
      <c r="DV199" s="157">
        <v>7.13</v>
      </c>
      <c r="DW199" s="153">
        <v>3205</v>
      </c>
      <c r="DX199" s="53"/>
      <c r="DY199" s="153">
        <v>3104</v>
      </c>
      <c r="DZ199" s="153">
        <v>6334</v>
      </c>
      <c r="EA199" s="152">
        <v>3.46</v>
      </c>
      <c r="EB199" s="128">
        <v>13.1</v>
      </c>
      <c r="EC199" s="53">
        <v>5334</v>
      </c>
      <c r="ED199" s="141">
        <f t="shared" si="260"/>
        <v>0.30695270456372292</v>
      </c>
      <c r="EE199" s="142">
        <f t="shared" si="232"/>
        <v>1.4209782301385354</v>
      </c>
      <c r="EF199" s="142">
        <f t="shared" si="271"/>
        <v>5.712963573497416</v>
      </c>
      <c r="EG199" s="118">
        <f t="shared" ref="EG199:EG262" si="290">EF199/6</f>
        <v>0.95216059558290267</v>
      </c>
      <c r="EH199" s="143">
        <f t="shared" si="261"/>
        <v>28713.354920398011</v>
      </c>
      <c r="EI199" s="144">
        <f t="shared" si="262"/>
        <v>0.60519817236867612</v>
      </c>
      <c r="EJ199" s="145">
        <f t="shared" si="263"/>
        <v>23742.922614427862</v>
      </c>
      <c r="EK199" s="146">
        <f t="shared" si="264"/>
        <v>0.73373764226966853</v>
      </c>
      <c r="EL199" s="64">
        <v>3538</v>
      </c>
      <c r="EM199" s="56"/>
      <c r="EN199" s="52">
        <v>7.04</v>
      </c>
      <c r="EO199" s="53">
        <v>3587</v>
      </c>
      <c r="EP199" s="134"/>
      <c r="EQ199" s="135">
        <v>3038</v>
      </c>
      <c r="ER199" s="53">
        <v>5154</v>
      </c>
      <c r="ES199" s="52">
        <v>3.05</v>
      </c>
      <c r="ET199" s="52">
        <v>14.7</v>
      </c>
      <c r="EU199" s="53">
        <v>5036</v>
      </c>
      <c r="EV199" s="141">
        <f t="shared" si="233"/>
        <v>0.3141478783129148</v>
      </c>
      <c r="EW199" s="142">
        <f t="shared" si="234"/>
        <v>1.420576596947428</v>
      </c>
      <c r="EX199" s="142">
        <f t="shared" si="235"/>
        <v>5.714578773829194</v>
      </c>
      <c r="EY199" s="118">
        <f t="shared" ref="EY199:EY262" si="291">EX199/6</f>
        <v>0.95242979563819896</v>
      </c>
      <c r="EZ199" s="143">
        <f t="shared" si="236"/>
        <v>28721.472917265528</v>
      </c>
      <c r="FA199" s="144">
        <f t="shared" si="237"/>
        <v>0.55814222910653399</v>
      </c>
      <c r="FB199" s="145">
        <f t="shared" si="238"/>
        <v>23749.635343467842</v>
      </c>
      <c r="FC199" s="146">
        <f t="shared" si="239"/>
        <v>0.70200216000664617</v>
      </c>
      <c r="FD199" s="64">
        <v>3538</v>
      </c>
      <c r="FE199" s="56"/>
      <c r="FF199" s="52">
        <v>7.45</v>
      </c>
      <c r="FG199" s="53">
        <v>2393</v>
      </c>
      <c r="FH199" s="134"/>
      <c r="FI199" s="135">
        <v>3345</v>
      </c>
      <c r="FJ199" s="53">
        <v>5450</v>
      </c>
      <c r="FK199" s="52">
        <v>3.32</v>
      </c>
      <c r="FL199" s="52">
        <v>18.100000000000001</v>
      </c>
      <c r="FM199" s="53">
        <v>5555</v>
      </c>
      <c r="FN199" s="141">
        <f t="shared" si="240"/>
        <v>0.2742527438574745</v>
      </c>
      <c r="FO199" s="142">
        <f t="shared" si="241"/>
        <v>1.420576596947428</v>
      </c>
      <c r="FP199" s="142">
        <f t="shared" si="242"/>
        <v>5.714578773829194</v>
      </c>
      <c r="FQ199" s="118">
        <f t="shared" ref="FQ199:FQ262" si="292">FP199/6</f>
        <v>0.95242979563819896</v>
      </c>
      <c r="FR199" s="143">
        <f t="shared" si="243"/>
        <v>28721.472917265528</v>
      </c>
      <c r="FS199" s="144">
        <f t="shared" si="244"/>
        <v>0.70522284757511455</v>
      </c>
      <c r="FT199" s="145">
        <f t="shared" si="245"/>
        <v>23749.635343467842</v>
      </c>
      <c r="FU199" s="146">
        <f t="shared" si="246"/>
        <v>0.80119631137326575</v>
      </c>
      <c r="FV199" s="64">
        <v>3539</v>
      </c>
      <c r="FW199" s="73"/>
      <c r="FX199" s="52">
        <v>7.15</v>
      </c>
      <c r="FY199" s="53">
        <v>2510</v>
      </c>
      <c r="FZ199" s="134"/>
      <c r="GA199" s="135">
        <v>3284</v>
      </c>
      <c r="GB199" s="53">
        <v>2122</v>
      </c>
      <c r="GC199" s="52">
        <v>3.55</v>
      </c>
      <c r="GD199" s="52">
        <v>18.8</v>
      </c>
      <c r="GE199" s="53">
        <v>5335</v>
      </c>
      <c r="GF199" s="141">
        <f t="shared" si="247"/>
        <v>0.26881041957965379</v>
      </c>
      <c r="GG199" s="142">
        <f t="shared" si="248"/>
        <v>1.4201751907318452</v>
      </c>
      <c r="GH199" s="142">
        <f t="shared" si="249"/>
        <v>5.7161939741609702</v>
      </c>
      <c r="GI199" s="118">
        <f t="shared" ref="GI199:GI262" si="293">GH199/6</f>
        <v>0.95269899569349503</v>
      </c>
      <c r="GJ199" s="143">
        <f t="shared" si="250"/>
        <v>28729.590914133038</v>
      </c>
      <c r="GK199" s="144">
        <f t="shared" si="251"/>
        <v>0.69081042516236413</v>
      </c>
      <c r="GL199" s="145">
        <f t="shared" si="252"/>
        <v>23756.34807250783</v>
      </c>
      <c r="GM199" s="146">
        <f t="shared" si="253"/>
        <v>0.79147628146548143</v>
      </c>
      <c r="GN199" s="166">
        <v>3177</v>
      </c>
      <c r="GO199" s="97">
        <f t="shared" ref="GO199:GO262" si="294">(CJ199*CM199+DB199*DE199+DT199*DW199+EL199*EO199+FD199*FG199+FV199*FY199)/CE199</f>
        <v>2998.8150451446472</v>
      </c>
      <c r="GP199" s="53"/>
      <c r="GQ199" s="53"/>
      <c r="GR199" s="102">
        <f t="shared" ref="GR199:GR262" si="295">IF(1-GQ199/BF199&gt;0,1-GQ199/BF199)</f>
        <v>1</v>
      </c>
      <c r="GS199" s="53"/>
      <c r="GT199" s="102">
        <f t="shared" ref="GT199:GT262" si="296">IF(1-GS199/BI199&gt;0,1-GS199/BI199)</f>
        <v>1</v>
      </c>
      <c r="GU199" s="53"/>
      <c r="GV199" s="102"/>
      <c r="GW199" s="170"/>
      <c r="GX199" s="102"/>
      <c r="GY199" s="170"/>
      <c r="GZ199" s="102"/>
      <c r="HA199" s="102"/>
      <c r="HB199" s="102"/>
      <c r="HC199" s="102"/>
      <c r="HD199" s="102"/>
      <c r="HE199" s="177"/>
      <c r="HF199" s="178"/>
      <c r="HG199" s="102"/>
      <c r="HH199" s="177"/>
      <c r="HI199" s="64">
        <v>5208</v>
      </c>
      <c r="HJ199" s="53">
        <v>6276</v>
      </c>
      <c r="HK199" s="53">
        <v>6018</v>
      </c>
      <c r="HL199" s="77">
        <f t="shared" si="257"/>
        <v>960</v>
      </c>
      <c r="HM199" s="77">
        <f t="shared" si="254"/>
        <v>11555.52</v>
      </c>
      <c r="HN199" s="52"/>
      <c r="HO199" s="183"/>
      <c r="HP199" s="53">
        <v>523</v>
      </c>
      <c r="HQ199" s="186"/>
      <c r="HR199" s="186"/>
      <c r="HS199" s="186"/>
      <c r="HT199" s="53">
        <v>5282</v>
      </c>
      <c r="HU199" s="153">
        <v>4916</v>
      </c>
      <c r="HV199" s="186"/>
      <c r="HW199" s="186"/>
      <c r="HX199" s="186"/>
      <c r="HY199" s="186"/>
      <c r="HZ199" s="189">
        <v>97</v>
      </c>
      <c r="IA199" s="128"/>
      <c r="IB199" s="190">
        <v>277</v>
      </c>
      <c r="IC199" s="191"/>
      <c r="ID199" s="191">
        <v>2038</v>
      </c>
      <c r="IE199" s="192">
        <v>3.22</v>
      </c>
      <c r="IF199" s="192">
        <v>0.64</v>
      </c>
      <c r="IG199" s="192">
        <v>0.74</v>
      </c>
      <c r="IH199" s="97">
        <f t="shared" si="255"/>
        <v>38962.842000000004</v>
      </c>
      <c r="II199" s="97">
        <f t="shared" si="258"/>
        <v>2982.0022960355122</v>
      </c>
      <c r="IJ199" s="202">
        <f t="shared" si="259"/>
        <v>1.5306903413439461</v>
      </c>
      <c r="IK199" s="202">
        <f t="shared" si="265"/>
        <v>1.9481421000000003</v>
      </c>
      <c r="IL199" s="202">
        <f t="shared" ref="IL199:IL262" si="297">IH199*IN199/(HT199*AT199/1000)</f>
        <v>0.51533585468008403</v>
      </c>
      <c r="IM199" s="203"/>
      <c r="IN199" s="204">
        <f t="shared" ref="IN199:IN262" si="298">1-IB199/GN199</f>
        <v>0.91281082782499212</v>
      </c>
      <c r="IO199" s="186"/>
      <c r="IP199" s="186"/>
      <c r="IQ199" s="153">
        <v>1617</v>
      </c>
      <c r="IR199" s="153"/>
      <c r="IS199" s="128"/>
      <c r="IT199" s="128"/>
      <c r="IU199" s="128"/>
      <c r="IV199" s="128"/>
      <c r="IW199" s="189">
        <v>0.3</v>
      </c>
      <c r="IX199" s="189"/>
      <c r="IY199" s="48">
        <v>8.16</v>
      </c>
      <c r="IZ199" s="52">
        <v>175</v>
      </c>
      <c r="JA199" s="128">
        <v>4.0999999999999996</v>
      </c>
      <c r="JB199" s="128">
        <v>1.08</v>
      </c>
      <c r="JC199" s="128">
        <v>145</v>
      </c>
      <c r="JD199" s="97">
        <f t="shared" ref="JD199:JD262" si="299">IB199*AT199/1000</f>
        <v>3619.2820000000002</v>
      </c>
      <c r="JE199" s="210">
        <f t="shared" si="274"/>
        <v>0.92516107715182549</v>
      </c>
      <c r="JF199" s="210">
        <f t="shared" ref="JF199:JF262" si="300">IB199/JE199/1000</f>
        <v>0.29940732142857146</v>
      </c>
      <c r="JG199" s="210">
        <f t="shared" ref="JG199:JG262" si="301">JD199*JI199/(IQ199*AU199/1000)</f>
        <v>6.8081973488973574E-2</v>
      </c>
      <c r="JH199" s="203"/>
      <c r="JI199" s="203">
        <f t="shared" ref="JI199:JI262" si="302">1-IZ199/IB199</f>
        <v>0.36823104693140796</v>
      </c>
      <c r="JJ199" s="212">
        <f t="shared" si="256"/>
        <v>2.469151880188833</v>
      </c>
      <c r="JK199" s="203">
        <f t="shared" ref="JK199:JK262" si="303">1-IZ199/BC199</f>
        <v>0.985461493727673</v>
      </c>
      <c r="JL199" s="53">
        <v>15454</v>
      </c>
      <c r="JM199" s="213">
        <v>7.89</v>
      </c>
      <c r="JN199" s="214">
        <v>317</v>
      </c>
      <c r="JO199" s="213">
        <v>1.1299999999999999</v>
      </c>
      <c r="JP199" s="213">
        <v>4.43</v>
      </c>
      <c r="JQ199" s="213">
        <v>0.61</v>
      </c>
      <c r="JR199" s="214">
        <v>168</v>
      </c>
      <c r="JS199" s="213">
        <v>0.41</v>
      </c>
      <c r="JT199" s="222"/>
    </row>
    <row r="200" spans="1:280" s="25" customFormat="1" ht="15" customHeight="1">
      <c r="A200" s="50">
        <v>43617</v>
      </c>
      <c r="B200" s="51">
        <v>0</v>
      </c>
      <c r="C200" s="52">
        <v>0</v>
      </c>
      <c r="D200" s="53">
        <v>0</v>
      </c>
      <c r="E200" s="48" t="s">
        <v>127</v>
      </c>
      <c r="F200" s="53" t="s">
        <v>127</v>
      </c>
      <c r="G200" s="52" t="s">
        <v>127</v>
      </c>
      <c r="H200" s="52" t="s">
        <v>127</v>
      </c>
      <c r="I200" s="61">
        <v>55.6</v>
      </c>
      <c r="J200" s="64"/>
      <c r="K200" s="53">
        <v>934</v>
      </c>
      <c r="L200" s="48">
        <v>4.71</v>
      </c>
      <c r="M200" s="53">
        <v>10428</v>
      </c>
      <c r="N200" s="53">
        <v>5381</v>
      </c>
      <c r="O200" s="65">
        <v>6.61</v>
      </c>
      <c r="P200" s="65">
        <v>6.07</v>
      </c>
      <c r="Q200" s="74">
        <v>40.5</v>
      </c>
      <c r="R200" s="70">
        <v>32.700000000000003</v>
      </c>
      <c r="S200" s="64">
        <v>7954</v>
      </c>
      <c r="T200" s="53">
        <v>5163</v>
      </c>
      <c r="U200" s="52">
        <v>5.08</v>
      </c>
      <c r="V200" s="52" t="s">
        <v>127</v>
      </c>
      <c r="W200" s="52">
        <v>8.6300000000000008</v>
      </c>
      <c r="X200" s="52">
        <v>7.41</v>
      </c>
      <c r="Y200" s="53"/>
      <c r="Z200" s="53">
        <v>22592</v>
      </c>
      <c r="AA200" s="52">
        <v>2.95</v>
      </c>
      <c r="AB200" s="52">
        <v>509</v>
      </c>
      <c r="AC200" s="77">
        <f t="shared" ref="AC200:AC263" si="304">S200+Y200</f>
        <v>7954</v>
      </c>
      <c r="AD200" s="52"/>
      <c r="AE200" s="52"/>
      <c r="AF200" s="52"/>
      <c r="AG200" s="52"/>
      <c r="AH200" s="61"/>
      <c r="AI200" s="79"/>
      <c r="AJ200" s="52"/>
      <c r="AK200" s="52"/>
      <c r="AL200" s="48">
        <v>9.43</v>
      </c>
      <c r="AM200" s="53">
        <v>71581</v>
      </c>
      <c r="AN200" s="52">
        <v>2.4700000000000002</v>
      </c>
      <c r="AO200" s="52">
        <v>0.06</v>
      </c>
      <c r="AP200" s="53">
        <v>5133</v>
      </c>
      <c r="AQ200" s="83"/>
      <c r="AR200" s="86">
        <f t="shared" ref="AR200:AR263" si="305">AT200+AS200</f>
        <v>13421</v>
      </c>
      <c r="AS200" s="53"/>
      <c r="AT200" s="87">
        <v>13421</v>
      </c>
      <c r="AU200" s="53">
        <f t="shared" si="272"/>
        <v>12461</v>
      </c>
      <c r="AV200" s="53">
        <v>480</v>
      </c>
      <c r="AW200" s="53">
        <v>0</v>
      </c>
      <c r="AX200" s="53">
        <v>480</v>
      </c>
      <c r="AY200" s="95">
        <v>0</v>
      </c>
      <c r="AZ200" s="96">
        <v>4.93</v>
      </c>
      <c r="BA200" s="53">
        <v>4478</v>
      </c>
      <c r="BB200" s="52">
        <v>62</v>
      </c>
      <c r="BC200" s="53">
        <v>11137</v>
      </c>
      <c r="BD200" s="97">
        <f t="shared" si="275"/>
        <v>8283.2821999999996</v>
      </c>
      <c r="BE200" s="102">
        <f t="shared" si="276"/>
        <v>0.74376243153452448</v>
      </c>
      <c r="BF200" s="53">
        <v>4104</v>
      </c>
      <c r="BG200" s="97">
        <f t="shared" si="277"/>
        <v>4378.9679999999998</v>
      </c>
      <c r="BH200" s="102">
        <f t="shared" si="278"/>
        <v>0.39319098500493849</v>
      </c>
      <c r="BI200" s="53">
        <v>717</v>
      </c>
      <c r="BJ200" s="97">
        <f t="shared" si="279"/>
        <v>1410.3390000000002</v>
      </c>
      <c r="BK200" s="102">
        <f t="shared" si="280"/>
        <v>0.12663544940289129</v>
      </c>
      <c r="BL200" s="103">
        <v>486</v>
      </c>
      <c r="BM200" s="97">
        <f t="shared" si="281"/>
        <v>702.27</v>
      </c>
      <c r="BN200" s="102">
        <f t="shared" si="282"/>
        <v>6.3057376313190264E-2</v>
      </c>
      <c r="BO200" s="53">
        <v>855</v>
      </c>
      <c r="BP200" s="97">
        <f t="shared" si="283"/>
        <v>1759.59</v>
      </c>
      <c r="BQ200" s="102">
        <f t="shared" si="284"/>
        <v>0.15799497171590193</v>
      </c>
      <c r="BR200" s="53">
        <v>19.3</v>
      </c>
      <c r="BS200" s="105">
        <f t="shared" si="285"/>
        <v>32.115200000000002</v>
      </c>
      <c r="BT200" s="102">
        <f t="shared" si="286"/>
        <v>1.7329621980784772E-3</v>
      </c>
      <c r="BU200" s="52">
        <v>7.89</v>
      </c>
      <c r="BV200" s="48">
        <v>8.18</v>
      </c>
      <c r="BW200" s="61">
        <v>167</v>
      </c>
      <c r="BX200" s="117">
        <f t="shared" ref="BX200:BX263" si="306">AU200*BC200/1000</f>
        <v>138778.15700000001</v>
      </c>
      <c r="BY200" s="118">
        <f t="shared" ref="BY200:BY263" si="307">BX200/150000</f>
        <v>0.92518771333333338</v>
      </c>
      <c r="BZ200" s="120">
        <v>48.5</v>
      </c>
      <c r="CA200" s="51"/>
      <c r="CB200" s="52">
        <v>6.52</v>
      </c>
      <c r="CC200" s="129">
        <v>7816</v>
      </c>
      <c r="CD200" s="77">
        <f t="shared" ref="CD200:CD263" si="308">(CF200*BC200+GN200*CH200)/CE200</f>
        <v>7739.1601392908824</v>
      </c>
      <c r="CE200" s="77">
        <f t="shared" si="287"/>
        <v>22112</v>
      </c>
      <c r="CF200" s="77">
        <f t="shared" ref="CF200:CF263" si="309">CE200-CH200</f>
        <v>12461</v>
      </c>
      <c r="CG200" s="77">
        <f t="shared" ref="CG200:CG263" si="310">CF200/24</f>
        <v>519.20833333333337</v>
      </c>
      <c r="CH200" s="77">
        <f t="shared" si="288"/>
        <v>9651</v>
      </c>
      <c r="CI200" s="130">
        <f t="shared" ref="CI200:CI263" si="311">CH200/24</f>
        <v>402.125</v>
      </c>
      <c r="CJ200" s="64">
        <v>3846</v>
      </c>
      <c r="CK200" s="56"/>
      <c r="CL200" s="52">
        <v>7.5</v>
      </c>
      <c r="CM200" s="53">
        <v>3378</v>
      </c>
      <c r="CN200" s="134"/>
      <c r="CO200" s="135">
        <v>3299</v>
      </c>
      <c r="CP200" s="53">
        <v>4128</v>
      </c>
      <c r="CQ200" s="52">
        <v>2.56</v>
      </c>
      <c r="CR200" s="52">
        <v>13.7</v>
      </c>
      <c r="CS200" s="53">
        <v>3581</v>
      </c>
      <c r="CT200" s="141">
        <f t="shared" si="266"/>
        <v>0.21349760480043972</v>
      </c>
      <c r="CU200" s="142">
        <f t="shared" ref="CU200:CU263" si="312">5026/CJ200</f>
        <v>1.3068122724908997</v>
      </c>
      <c r="CV200" s="142">
        <f t="shared" ref="CV200:CV263" si="313">CX200/5026</f>
        <v>5.9221667122389041</v>
      </c>
      <c r="CW200" s="118">
        <f t="shared" ref="CW200:CW263" si="314">CV200/6</f>
        <v>0.98702778537315072</v>
      </c>
      <c r="CX200" s="143">
        <f t="shared" si="267"/>
        <v>29764.809895712733</v>
      </c>
      <c r="CY200" s="144">
        <f t="shared" si="268"/>
        <v>0.56351852924579537</v>
      </c>
      <c r="CZ200" s="145">
        <f t="shared" si="269"/>
        <v>24138.060411631694</v>
      </c>
      <c r="DA200" s="146">
        <f t="shared" si="270"/>
        <v>0.69668671994253395</v>
      </c>
      <c r="DB200" s="64">
        <v>3846</v>
      </c>
      <c r="DC200" s="152"/>
      <c r="DD200" s="48">
        <v>6.97</v>
      </c>
      <c r="DE200" s="53">
        <v>3311</v>
      </c>
      <c r="DF200" s="153"/>
      <c r="DG200" s="53">
        <v>3255</v>
      </c>
      <c r="DH200" s="53">
        <v>4264</v>
      </c>
      <c r="DI200" s="52">
        <v>3.27</v>
      </c>
      <c r="DJ200" s="52">
        <v>12.3</v>
      </c>
      <c r="DK200" s="53">
        <v>4379</v>
      </c>
      <c r="DL200" s="141">
        <f t="shared" ref="DL200:DL263" si="315">DK200/(DP200*DQ200)</f>
        <v>0.25712384096480934</v>
      </c>
      <c r="DM200" s="142">
        <f t="shared" ref="DM200:DM263" si="316">5026/DB200</f>
        <v>1.3068122724908997</v>
      </c>
      <c r="DN200" s="142">
        <f t="shared" ref="DN200:DN263" si="317">DP200/5026</f>
        <v>5.9221667122389041</v>
      </c>
      <c r="DO200" s="118">
        <f t="shared" si="289"/>
        <v>0.98702778537315072</v>
      </c>
      <c r="DP200" s="143">
        <f t="shared" ref="DP200:DP263" si="318">DB200*CD200/1000</f>
        <v>29764.809895712733</v>
      </c>
      <c r="DQ200" s="144">
        <f t="shared" ref="DQ200:DQ263" si="319">1-DE200/CD200</f>
        <v>0.57217579938804863</v>
      </c>
      <c r="DR200" s="145">
        <f t="shared" ref="DR200:DR263" si="320">DB200*(CF200/CE200)*BC200/1000</f>
        <v>24138.060411631694</v>
      </c>
      <c r="DS200" s="146">
        <f t="shared" ref="DS200:DS263" si="321">1-(DE200/BC200)</f>
        <v>0.70270270270270263</v>
      </c>
      <c r="DT200" s="53">
        <v>3603</v>
      </c>
      <c r="DU200" s="74"/>
      <c r="DV200" s="157">
        <v>6.99</v>
      </c>
      <c r="DW200" s="153">
        <v>3522</v>
      </c>
      <c r="DX200" s="53"/>
      <c r="DY200" s="153">
        <v>3072</v>
      </c>
      <c r="DZ200" s="153">
        <v>3998</v>
      </c>
      <c r="EA200" s="152">
        <v>3.27</v>
      </c>
      <c r="EB200" s="128">
        <v>12.8</v>
      </c>
      <c r="EC200" s="53">
        <v>4647</v>
      </c>
      <c r="ED200" s="141">
        <f t="shared" si="260"/>
        <v>0.30583579754014545</v>
      </c>
      <c r="EE200" s="142">
        <f t="shared" ref="EE200:EE263" si="322">5026/DT200</f>
        <v>1.3949486538995282</v>
      </c>
      <c r="EF200" s="142">
        <f t="shared" si="271"/>
        <v>5.5479892522612513</v>
      </c>
      <c r="EG200" s="118">
        <f t="shared" si="290"/>
        <v>0.92466487537687525</v>
      </c>
      <c r="EH200" s="143">
        <f t="shared" si="261"/>
        <v>27884.19398186505</v>
      </c>
      <c r="EI200" s="144">
        <f t="shared" si="262"/>
        <v>0.5449118590893105</v>
      </c>
      <c r="EJ200" s="145">
        <f t="shared" si="263"/>
        <v>22612.956750678364</v>
      </c>
      <c r="EK200" s="146">
        <f t="shared" si="264"/>
        <v>0.68375684654754421</v>
      </c>
      <c r="EL200" s="64">
        <v>3603</v>
      </c>
      <c r="EM200" s="56"/>
      <c r="EN200" s="52">
        <v>7.3</v>
      </c>
      <c r="EO200" s="53">
        <v>3270</v>
      </c>
      <c r="EP200" s="134"/>
      <c r="EQ200" s="135">
        <v>3031</v>
      </c>
      <c r="ER200" s="53">
        <v>4084</v>
      </c>
      <c r="ES200" s="52">
        <v>2.92</v>
      </c>
      <c r="ET200" s="52">
        <v>11.6</v>
      </c>
      <c r="EU200" s="53">
        <v>4314</v>
      </c>
      <c r="EV200" s="141">
        <f t="shared" ref="EV200:EV263" si="323">EU200/(EZ200*FA200)</f>
        <v>0.26791064011754695</v>
      </c>
      <c r="EW200" s="142">
        <f t="shared" ref="EW200:EW263" si="324">5026/EL200</f>
        <v>1.3949486538995282</v>
      </c>
      <c r="EX200" s="142">
        <f t="shared" ref="EX200:EX263" si="325">EZ200/5026</f>
        <v>5.5479892522612513</v>
      </c>
      <c r="EY200" s="118">
        <f t="shared" si="291"/>
        <v>0.92466487537687525</v>
      </c>
      <c r="EZ200" s="143">
        <f t="shared" ref="EZ200:EZ263" si="326">EL200*CD200/1000</f>
        <v>27884.19398186505</v>
      </c>
      <c r="FA200" s="144">
        <f t="shared" ref="FA200:FA263" si="327">1-EO200/CD200</f>
        <v>0.57747353186315886</v>
      </c>
      <c r="FB200" s="145">
        <f t="shared" ref="FB200:FB263" si="328">EL200*(CF200/CE200)*BC200/1000</f>
        <v>22612.956750678364</v>
      </c>
      <c r="FC200" s="146">
        <f t="shared" ref="FC200:FC263" si="329">1-EO200/BC200</f>
        <v>0.70638412498877612</v>
      </c>
      <c r="FD200" s="64">
        <v>3607</v>
      </c>
      <c r="FE200" s="56"/>
      <c r="FF200" s="52">
        <v>7.04</v>
      </c>
      <c r="FG200" s="53">
        <v>2415</v>
      </c>
      <c r="FH200" s="134"/>
      <c r="FI200" s="135">
        <v>3271</v>
      </c>
      <c r="FJ200" s="53">
        <v>4176</v>
      </c>
      <c r="FK200" s="52">
        <v>4.88</v>
      </c>
      <c r="FL200" s="52">
        <v>14.4</v>
      </c>
      <c r="FM200" s="53">
        <v>4726</v>
      </c>
      <c r="FN200" s="141">
        <f t="shared" ref="FN200:FN263" si="330">FM200/(FR200*FS200)</f>
        <v>0.2460914160815609</v>
      </c>
      <c r="FO200" s="142">
        <f t="shared" ref="FO200:FO263" si="331">5026/FD200</f>
        <v>1.3934017188799557</v>
      </c>
      <c r="FP200" s="142">
        <f t="shared" ref="FP200:FP263" si="332">FR200/5026</f>
        <v>5.5541485520139702</v>
      </c>
      <c r="FQ200" s="118">
        <f t="shared" si="292"/>
        <v>0.92569142533566173</v>
      </c>
      <c r="FR200" s="143">
        <f t="shared" ref="FR200:FR263" si="333">FD200*CD200/1000</f>
        <v>27915.150622422214</v>
      </c>
      <c r="FS200" s="144">
        <f t="shared" ref="FS200:FS263" si="334">1-FG200/CD200</f>
        <v>0.68795063591728711</v>
      </c>
      <c r="FT200" s="145">
        <f t="shared" ref="FT200:FT263" si="335">FD200*(CF200/CE200)*BC200/1000</f>
        <v>22638.061337689942</v>
      </c>
      <c r="FU200" s="146">
        <f t="shared" ref="FU200:FU263" si="336">1-FG200/BC200</f>
        <v>0.78315524827152738</v>
      </c>
      <c r="FV200" s="64">
        <v>3607</v>
      </c>
      <c r="FW200" s="73"/>
      <c r="FX200" s="52">
        <v>7.15</v>
      </c>
      <c r="FY200" s="53">
        <v>2445</v>
      </c>
      <c r="FZ200" s="134"/>
      <c r="GA200" s="135">
        <v>3259</v>
      </c>
      <c r="GB200" s="53">
        <v>4152</v>
      </c>
      <c r="GC200" s="52">
        <v>4.22</v>
      </c>
      <c r="GD200" s="52">
        <v>13.9</v>
      </c>
      <c r="GE200" s="53">
        <v>4646</v>
      </c>
      <c r="GF200" s="141">
        <f t="shared" ref="GF200:GF263" si="337">GE200/(GJ200*GK200)</f>
        <v>0.24329657170018854</v>
      </c>
      <c r="GG200" s="142">
        <f t="shared" ref="GG200:GG263" si="338">5026/FV200</f>
        <v>1.3934017188799557</v>
      </c>
      <c r="GH200" s="142">
        <f t="shared" ref="GH200:GH263" si="339">GJ200/5026</f>
        <v>5.5541485520139702</v>
      </c>
      <c r="GI200" s="118">
        <f t="shared" si="293"/>
        <v>0.92569142533566173</v>
      </c>
      <c r="GJ200" s="143">
        <f t="shared" ref="GJ200:GJ263" si="340">FV200*CD200/1000</f>
        <v>27915.150622422214</v>
      </c>
      <c r="GK200" s="144">
        <f t="shared" ref="GK200:GK263" si="341">1-FY200/CD200</f>
        <v>0.68407424630135272</v>
      </c>
      <c r="GL200" s="145">
        <f t="shared" ref="GL200:GL263" si="342">FV200*(CF200/CE200)*BC200/1000</f>
        <v>22638.061337689942</v>
      </c>
      <c r="GM200" s="146">
        <f t="shared" ref="GM200:GM263" si="343">1-FY200/BC200</f>
        <v>0.78046152464757113</v>
      </c>
      <c r="GN200" s="166">
        <v>3352</v>
      </c>
      <c r="GO200" s="97">
        <f t="shared" si="294"/>
        <v>3062.9291787264833</v>
      </c>
      <c r="GP200" s="53"/>
      <c r="GQ200" s="53"/>
      <c r="GR200" s="102">
        <f t="shared" si="295"/>
        <v>1</v>
      </c>
      <c r="GS200" s="53"/>
      <c r="GT200" s="102">
        <f t="shared" si="296"/>
        <v>1</v>
      </c>
      <c r="GU200" s="53"/>
      <c r="GV200" s="102"/>
      <c r="GW200" s="170"/>
      <c r="GX200" s="102"/>
      <c r="GY200" s="170"/>
      <c r="GZ200" s="102"/>
      <c r="HA200" s="102"/>
      <c r="HB200" s="102"/>
      <c r="HC200" s="102"/>
      <c r="HD200" s="102"/>
      <c r="HE200" s="177"/>
      <c r="HF200" s="178"/>
      <c r="HG200" s="102"/>
      <c r="HH200" s="177"/>
      <c r="HI200" s="64">
        <v>4616</v>
      </c>
      <c r="HJ200" s="53">
        <v>5862</v>
      </c>
      <c r="HK200" s="53">
        <v>4456</v>
      </c>
      <c r="HL200" s="77">
        <f t="shared" si="257"/>
        <v>960</v>
      </c>
      <c r="HM200" s="77">
        <f t="shared" ref="HM200:HM263" si="344">(C200*D200+AV200*BC200+AX200*BC200+AW200*BC200)/1000</f>
        <v>10691.52</v>
      </c>
      <c r="HN200" s="52"/>
      <c r="HO200" s="183"/>
      <c r="HP200" s="53">
        <v>241</v>
      </c>
      <c r="HQ200" s="186"/>
      <c r="HR200" s="186"/>
      <c r="HS200" s="186"/>
      <c r="HT200" s="53">
        <v>4118</v>
      </c>
      <c r="HU200" s="153">
        <v>3952</v>
      </c>
      <c r="HV200" s="186"/>
      <c r="HW200" s="186"/>
      <c r="HX200" s="186"/>
      <c r="HY200" s="186"/>
      <c r="HZ200" s="189" t="s">
        <v>129</v>
      </c>
      <c r="IA200" s="128">
        <v>97</v>
      </c>
      <c r="IB200" s="190">
        <v>304</v>
      </c>
      <c r="IC200" s="191"/>
      <c r="ID200" s="191"/>
      <c r="IE200" s="192"/>
      <c r="IF200" s="192"/>
      <c r="IG200" s="192"/>
      <c r="IH200" s="97">
        <f t="shared" ref="IH200:IH263" si="345">GN200*AU200/1000+HP200*HL200/1000+AY200*BC200/1000</f>
        <v>42000.631999999998</v>
      </c>
      <c r="II200" s="97">
        <f t="shared" si="258"/>
        <v>3129.4711273377543</v>
      </c>
      <c r="IJ200" s="202">
        <f t="shared" si="259"/>
        <v>1.4902019223604799</v>
      </c>
      <c r="IK200" s="202">
        <f t="shared" si="265"/>
        <v>2.1000315999999999</v>
      </c>
      <c r="IL200" s="202">
        <f t="shared" si="297"/>
        <v>0.69102786388396953</v>
      </c>
      <c r="IM200" s="203"/>
      <c r="IN200" s="204">
        <f t="shared" si="298"/>
        <v>0.90930787589498807</v>
      </c>
      <c r="IO200" s="186"/>
      <c r="IP200" s="186"/>
      <c r="IQ200" s="153">
        <v>1146</v>
      </c>
      <c r="IR200" s="153"/>
      <c r="IS200" s="128"/>
      <c r="IT200" s="128"/>
      <c r="IU200" s="128"/>
      <c r="IV200" s="128"/>
      <c r="IW200" s="189"/>
      <c r="IX200" s="189">
        <v>0.3</v>
      </c>
      <c r="IY200" s="48"/>
      <c r="IZ200" s="52">
        <v>165</v>
      </c>
      <c r="JA200" s="128"/>
      <c r="JB200" s="128"/>
      <c r="JC200" s="128"/>
      <c r="JD200" s="97">
        <f t="shared" si="299"/>
        <v>4079.9839999999999</v>
      </c>
      <c r="JE200" s="210">
        <f t="shared" si="274"/>
        <v>0.89880426932027924</v>
      </c>
      <c r="JF200" s="210">
        <f t="shared" si="300"/>
        <v>0.33822714285714289</v>
      </c>
      <c r="JG200" s="210">
        <f t="shared" si="301"/>
        <v>0.13063578609590018</v>
      </c>
      <c r="JH200" s="203"/>
      <c r="JI200" s="203">
        <f t="shared" si="302"/>
        <v>0.45723684210526316</v>
      </c>
      <c r="JJ200" s="212">
        <f t="shared" ref="JJ200:JJ263" si="346">30336/$AU$7</f>
        <v>2.469151880188833</v>
      </c>
      <c r="JK200" s="203">
        <f t="shared" si="303"/>
        <v>0.98518452006824098</v>
      </c>
      <c r="JL200" s="53">
        <v>15164</v>
      </c>
      <c r="JM200" s="213">
        <v>8.25</v>
      </c>
      <c r="JN200" s="214">
        <v>89</v>
      </c>
      <c r="JO200" s="213">
        <v>2.92</v>
      </c>
      <c r="JP200" s="213">
        <v>3.48</v>
      </c>
      <c r="JQ200" s="213">
        <v>0.81</v>
      </c>
      <c r="JR200" s="214">
        <v>181</v>
      </c>
      <c r="JS200" s="213">
        <v>0.44</v>
      </c>
      <c r="JT200" s="222"/>
    </row>
    <row r="201" spans="1:280" s="25" customFormat="1" ht="15" customHeight="1">
      <c r="A201" s="50">
        <v>43618</v>
      </c>
      <c r="B201" s="57">
        <v>0</v>
      </c>
      <c r="C201" s="52">
        <v>0</v>
      </c>
      <c r="D201" s="58">
        <v>45651</v>
      </c>
      <c r="E201" s="59">
        <v>5.35</v>
      </c>
      <c r="F201" s="58">
        <v>734</v>
      </c>
      <c r="G201" s="60">
        <v>45.5</v>
      </c>
      <c r="H201" s="60">
        <v>22.4</v>
      </c>
      <c r="I201" s="66">
        <v>55.3</v>
      </c>
      <c r="J201" s="67"/>
      <c r="K201" s="58">
        <v>1191</v>
      </c>
      <c r="L201" s="59">
        <v>5.76</v>
      </c>
      <c r="M201" s="58">
        <v>16841</v>
      </c>
      <c r="N201" s="58">
        <v>7823</v>
      </c>
      <c r="O201" s="68"/>
      <c r="P201" s="68"/>
      <c r="Q201" s="75">
        <v>39.6</v>
      </c>
      <c r="R201" s="76">
        <v>28.9</v>
      </c>
      <c r="S201" s="67">
        <v>7722</v>
      </c>
      <c r="T201" s="58">
        <v>5191</v>
      </c>
      <c r="U201" s="60">
        <v>3.1</v>
      </c>
      <c r="V201" s="60">
        <v>31.8</v>
      </c>
      <c r="W201" s="60">
        <v>12.1</v>
      </c>
      <c r="X201" s="60">
        <v>10.1</v>
      </c>
      <c r="Y201" s="58">
        <v>4000</v>
      </c>
      <c r="Z201" s="58">
        <v>11401</v>
      </c>
      <c r="AA201" s="60">
        <v>2.78</v>
      </c>
      <c r="AB201" s="60">
        <v>506</v>
      </c>
      <c r="AC201" s="58">
        <f t="shared" si="304"/>
        <v>11722</v>
      </c>
      <c r="AD201" s="60"/>
      <c r="AE201" s="60"/>
      <c r="AF201" s="60"/>
      <c r="AG201" s="60"/>
      <c r="AH201" s="66"/>
      <c r="AI201" s="80"/>
      <c r="AJ201" s="60"/>
      <c r="AK201" s="60"/>
      <c r="AL201" s="59">
        <v>9.5399999999999991</v>
      </c>
      <c r="AM201" s="58">
        <v>69659</v>
      </c>
      <c r="AN201" s="60">
        <v>2.34</v>
      </c>
      <c r="AO201" s="60">
        <v>0.37</v>
      </c>
      <c r="AP201" s="58">
        <v>3369</v>
      </c>
      <c r="AQ201" s="88"/>
      <c r="AR201" s="86">
        <f t="shared" si="305"/>
        <v>13228</v>
      </c>
      <c r="AS201" s="58"/>
      <c r="AT201" s="89">
        <v>13228</v>
      </c>
      <c r="AU201" s="58">
        <f t="shared" si="272"/>
        <v>12268</v>
      </c>
      <c r="AV201" s="58">
        <v>480</v>
      </c>
      <c r="AW201" s="58">
        <v>0</v>
      </c>
      <c r="AX201" s="58">
        <v>480</v>
      </c>
      <c r="AY201" s="98">
        <v>0</v>
      </c>
      <c r="AZ201" s="96">
        <v>4.93</v>
      </c>
      <c r="BA201" s="53">
        <v>4478</v>
      </c>
      <c r="BB201" s="52">
        <v>62</v>
      </c>
      <c r="BC201" s="58">
        <v>9199</v>
      </c>
      <c r="BD201" s="97">
        <f t="shared" si="275"/>
        <v>6302.4236000000001</v>
      </c>
      <c r="BE201" s="102">
        <f t="shared" si="276"/>
        <v>0.68512051309924993</v>
      </c>
      <c r="BF201" s="58">
        <v>3177</v>
      </c>
      <c r="BG201" s="97">
        <f t="shared" si="277"/>
        <v>3389.8589999999999</v>
      </c>
      <c r="BH201" s="102">
        <f t="shared" si="278"/>
        <v>0.36850298945537557</v>
      </c>
      <c r="BI201" s="58">
        <v>398</v>
      </c>
      <c r="BJ201" s="97">
        <f t="shared" si="279"/>
        <v>782.86599999999999</v>
      </c>
      <c r="BK201" s="102">
        <f t="shared" si="280"/>
        <v>8.5103380802261111E-2</v>
      </c>
      <c r="BL201" s="103">
        <v>407</v>
      </c>
      <c r="BM201" s="97">
        <f t="shared" si="281"/>
        <v>588.11500000000001</v>
      </c>
      <c r="BN201" s="102">
        <f t="shared" si="282"/>
        <v>6.3932492662245891E-2</v>
      </c>
      <c r="BO201" s="58">
        <v>735</v>
      </c>
      <c r="BP201" s="97">
        <f t="shared" si="283"/>
        <v>1512.6299999999999</v>
      </c>
      <c r="BQ201" s="102">
        <f t="shared" si="284"/>
        <v>0.16443417762800303</v>
      </c>
      <c r="BR201" s="58">
        <v>17.399999999999999</v>
      </c>
      <c r="BS201" s="105">
        <f t="shared" si="285"/>
        <v>28.953599999999998</v>
      </c>
      <c r="BT201" s="102">
        <f t="shared" si="286"/>
        <v>1.8915099467333404E-3</v>
      </c>
      <c r="BU201" s="60"/>
      <c r="BV201" s="59"/>
      <c r="BW201" s="66">
        <v>398</v>
      </c>
      <c r="BX201" s="117">
        <f t="shared" si="306"/>
        <v>112853.33199999999</v>
      </c>
      <c r="BY201" s="118">
        <f t="shared" si="307"/>
        <v>0.7523555466666666</v>
      </c>
      <c r="BZ201" s="121">
        <v>48</v>
      </c>
      <c r="CA201" s="57"/>
      <c r="CB201" s="60">
        <v>6.37</v>
      </c>
      <c r="CC201" s="129">
        <v>6182</v>
      </c>
      <c r="CD201" s="77">
        <f t="shared" si="308"/>
        <v>6116.6529897531236</v>
      </c>
      <c r="CE201" s="77">
        <f t="shared" si="287"/>
        <v>23129</v>
      </c>
      <c r="CF201" s="77">
        <f t="shared" si="309"/>
        <v>12268</v>
      </c>
      <c r="CG201" s="77">
        <f t="shared" si="310"/>
        <v>511.16666666666669</v>
      </c>
      <c r="CH201" s="77">
        <f t="shared" si="288"/>
        <v>10861</v>
      </c>
      <c r="CI201" s="130">
        <f t="shared" si="311"/>
        <v>452.54166666666669</v>
      </c>
      <c r="CJ201" s="67">
        <v>3861</v>
      </c>
      <c r="CK201" s="136"/>
      <c r="CL201" s="60">
        <v>7.57</v>
      </c>
      <c r="CM201" s="58">
        <v>2692</v>
      </c>
      <c r="CN201" s="137"/>
      <c r="CO201" s="138">
        <v>2837</v>
      </c>
      <c r="CP201" s="58">
        <v>5582</v>
      </c>
      <c r="CQ201" s="60">
        <v>2.2000000000000002</v>
      </c>
      <c r="CR201" s="60">
        <v>8.85</v>
      </c>
      <c r="CS201" s="58">
        <v>3992</v>
      </c>
      <c r="CT201" s="141">
        <f t="shared" si="266"/>
        <v>0.30190767853637862</v>
      </c>
      <c r="CU201" s="142">
        <f t="shared" si="312"/>
        <v>1.3017353017353017</v>
      </c>
      <c r="CV201" s="142">
        <f t="shared" si="313"/>
        <v>4.6988454423869497</v>
      </c>
      <c r="CW201" s="118">
        <f t="shared" si="314"/>
        <v>0.78314090706449158</v>
      </c>
      <c r="CX201" s="143">
        <f t="shared" si="267"/>
        <v>23616.397193436809</v>
      </c>
      <c r="CY201" s="144">
        <f t="shared" si="268"/>
        <v>0.55989002408510791</v>
      </c>
      <c r="CZ201" s="145">
        <f t="shared" si="269"/>
        <v>18838.977683946559</v>
      </c>
      <c r="DA201" s="146">
        <f t="shared" si="270"/>
        <v>0.70735949559734757</v>
      </c>
      <c r="DB201" s="67">
        <v>3862</v>
      </c>
      <c r="DC201" s="75"/>
      <c r="DD201" s="59">
        <v>7.54</v>
      </c>
      <c r="DE201" s="58">
        <v>2773</v>
      </c>
      <c r="DF201" s="58"/>
      <c r="DG201" s="58">
        <v>2767</v>
      </c>
      <c r="DH201" s="58">
        <v>4986</v>
      </c>
      <c r="DI201" s="60">
        <v>2.5299999999999998</v>
      </c>
      <c r="DJ201" s="60">
        <v>9.4700000000000006</v>
      </c>
      <c r="DK201" s="58">
        <v>5165</v>
      </c>
      <c r="DL201" s="141">
        <f t="shared" si="315"/>
        <v>0.39997869321085561</v>
      </c>
      <c r="DM201" s="142">
        <f t="shared" si="316"/>
        <v>1.3013982392542724</v>
      </c>
      <c r="DN201" s="142">
        <f t="shared" si="317"/>
        <v>4.7000624445735308</v>
      </c>
      <c r="DO201" s="118">
        <f t="shared" si="289"/>
        <v>0.7833437407622551</v>
      </c>
      <c r="DP201" s="143">
        <f t="shared" si="318"/>
        <v>23622.513846426566</v>
      </c>
      <c r="DQ201" s="144">
        <f t="shared" si="319"/>
        <v>0.54664748766270588</v>
      </c>
      <c r="DR201" s="145">
        <f t="shared" si="320"/>
        <v>18843.856984046004</v>
      </c>
      <c r="DS201" s="146">
        <f t="shared" si="321"/>
        <v>0.69855419067289926</v>
      </c>
      <c r="DT201" s="58">
        <v>3854</v>
      </c>
      <c r="DU201" s="75"/>
      <c r="DV201" s="59">
        <v>7.49</v>
      </c>
      <c r="DW201" s="58">
        <v>2773</v>
      </c>
      <c r="DX201" s="58"/>
      <c r="DY201" s="58">
        <v>2658</v>
      </c>
      <c r="DZ201" s="58">
        <v>4674</v>
      </c>
      <c r="EA201" s="75">
        <v>2.5099999999999998</v>
      </c>
      <c r="EB201" s="60">
        <v>9</v>
      </c>
      <c r="EC201" s="58">
        <v>5029</v>
      </c>
      <c r="ED201" s="141">
        <f t="shared" si="260"/>
        <v>0.39025522468371715</v>
      </c>
      <c r="EE201" s="142">
        <f t="shared" si="322"/>
        <v>1.3040996367410482</v>
      </c>
      <c r="EF201" s="142">
        <f t="shared" si="271"/>
        <v>4.6903264270808869</v>
      </c>
      <c r="EG201" s="118">
        <f t="shared" si="290"/>
        <v>0.78172107118014778</v>
      </c>
      <c r="EH201" s="143">
        <f t="shared" si="261"/>
        <v>23573.580622508536</v>
      </c>
      <c r="EI201" s="144">
        <f t="shared" si="262"/>
        <v>0.54664748766270588</v>
      </c>
      <c r="EJ201" s="145">
        <f t="shared" si="263"/>
        <v>18804.822583250465</v>
      </c>
      <c r="EK201" s="146">
        <f t="shared" si="264"/>
        <v>0.69855419067289926</v>
      </c>
      <c r="EL201" s="67">
        <v>3854</v>
      </c>
      <c r="EM201" s="136"/>
      <c r="EN201" s="60">
        <v>7.59</v>
      </c>
      <c r="EO201" s="58">
        <v>2865</v>
      </c>
      <c r="EP201" s="137"/>
      <c r="EQ201" s="138">
        <v>2624</v>
      </c>
      <c r="ER201" s="58">
        <v>5292</v>
      </c>
      <c r="ES201" s="60">
        <v>2.36</v>
      </c>
      <c r="ET201" s="60">
        <v>7.99</v>
      </c>
      <c r="EU201" s="58">
        <v>4951</v>
      </c>
      <c r="EV201" s="141">
        <f t="shared" si="323"/>
        <v>0.39507270296163866</v>
      </c>
      <c r="EW201" s="142">
        <f t="shared" si="324"/>
        <v>1.3040996367410482</v>
      </c>
      <c r="EX201" s="142">
        <f t="shared" si="325"/>
        <v>4.6903264270808869</v>
      </c>
      <c r="EY201" s="118">
        <f t="shared" si="291"/>
        <v>0.78172107118014778</v>
      </c>
      <c r="EZ201" s="143">
        <f t="shared" si="326"/>
        <v>23573.580622508536</v>
      </c>
      <c r="FA201" s="144">
        <f t="shared" si="327"/>
        <v>0.53160658209652079</v>
      </c>
      <c r="FB201" s="145">
        <f t="shared" si="328"/>
        <v>18804.822583250465</v>
      </c>
      <c r="FC201" s="146">
        <f t="shared" si="329"/>
        <v>0.6885531035982172</v>
      </c>
      <c r="FD201" s="67">
        <v>3849</v>
      </c>
      <c r="FE201" s="136"/>
      <c r="FF201" s="60">
        <v>7.54</v>
      </c>
      <c r="FG201" s="58">
        <v>2099</v>
      </c>
      <c r="FH201" s="137"/>
      <c r="FI201" s="138">
        <v>2805</v>
      </c>
      <c r="FJ201" s="58">
        <v>5084</v>
      </c>
      <c r="FK201" s="60">
        <v>3.64</v>
      </c>
      <c r="FL201" s="60">
        <v>10.4</v>
      </c>
      <c r="FM201" s="58">
        <v>6530</v>
      </c>
      <c r="FN201" s="141">
        <f t="shared" si="330"/>
        <v>0.4222725460249489</v>
      </c>
      <c r="FO201" s="142">
        <f t="shared" si="331"/>
        <v>1.3057937126526371</v>
      </c>
      <c r="FP201" s="142">
        <f t="shared" si="332"/>
        <v>4.6842414161479846</v>
      </c>
      <c r="FQ201" s="118">
        <f t="shared" si="292"/>
        <v>0.78070690269133081</v>
      </c>
      <c r="FR201" s="143">
        <f t="shared" si="333"/>
        <v>23542.997357559772</v>
      </c>
      <c r="FS201" s="144">
        <f t="shared" si="334"/>
        <v>0.65683846974540916</v>
      </c>
      <c r="FT201" s="145">
        <f t="shared" si="335"/>
        <v>18780.426082753256</v>
      </c>
      <c r="FU201" s="146">
        <f t="shared" si="336"/>
        <v>0.77182302424176541</v>
      </c>
      <c r="FV201" s="67">
        <v>3849</v>
      </c>
      <c r="FW201" s="160"/>
      <c r="FX201" s="60">
        <v>7.61</v>
      </c>
      <c r="FY201" s="58">
        <v>2168</v>
      </c>
      <c r="FZ201" s="137"/>
      <c r="GA201" s="138">
        <v>2774</v>
      </c>
      <c r="GB201" s="58">
        <v>4792</v>
      </c>
      <c r="GC201" s="60">
        <v>3.56</v>
      </c>
      <c r="GD201" s="60">
        <v>11.4</v>
      </c>
      <c r="GE201" s="58">
        <v>6029</v>
      </c>
      <c r="GF201" s="141">
        <f t="shared" si="337"/>
        <v>0.3966873975036489</v>
      </c>
      <c r="GG201" s="142">
        <f t="shared" si="338"/>
        <v>1.3057937126526371</v>
      </c>
      <c r="GH201" s="142">
        <f t="shared" si="339"/>
        <v>4.6842414161479846</v>
      </c>
      <c r="GI201" s="118">
        <f t="shared" si="293"/>
        <v>0.78070690269133081</v>
      </c>
      <c r="GJ201" s="143">
        <f t="shared" si="340"/>
        <v>23542.997357559772</v>
      </c>
      <c r="GK201" s="144">
        <f t="shared" si="341"/>
        <v>0.64555779057077034</v>
      </c>
      <c r="GL201" s="145">
        <f t="shared" si="342"/>
        <v>18780.426082753256</v>
      </c>
      <c r="GM201" s="146">
        <f t="shared" si="343"/>
        <v>0.76432220893575387</v>
      </c>
      <c r="GN201" s="167">
        <v>2635</v>
      </c>
      <c r="GO201" s="97">
        <f t="shared" si="294"/>
        <v>2561.9643304941847</v>
      </c>
      <c r="GP201" s="58"/>
      <c r="GQ201" s="58"/>
      <c r="GR201" s="102">
        <f t="shared" si="295"/>
        <v>1</v>
      </c>
      <c r="GS201" s="58"/>
      <c r="GT201" s="102">
        <f t="shared" si="296"/>
        <v>1</v>
      </c>
      <c r="GU201" s="58"/>
      <c r="GV201" s="102"/>
      <c r="GW201" s="170"/>
      <c r="GX201" s="102"/>
      <c r="GY201" s="170"/>
      <c r="GZ201" s="102"/>
      <c r="HA201" s="102"/>
      <c r="HB201" s="102"/>
      <c r="HC201" s="102"/>
      <c r="HD201" s="102"/>
      <c r="HE201" s="177"/>
      <c r="HF201" s="178"/>
      <c r="HG201" s="102"/>
      <c r="HH201" s="177"/>
      <c r="HI201" s="67">
        <v>3130</v>
      </c>
      <c r="HJ201" s="58">
        <v>4626</v>
      </c>
      <c r="HK201" s="58">
        <v>3620</v>
      </c>
      <c r="HL201" s="77">
        <f t="shared" ref="HL201:HL264" si="347">AV201+C201+AX201+AW201</f>
        <v>960</v>
      </c>
      <c r="HM201" s="77">
        <f t="shared" si="344"/>
        <v>8831.0400000000009</v>
      </c>
      <c r="HN201" s="60"/>
      <c r="HO201" s="60"/>
      <c r="HP201" s="58">
        <v>316</v>
      </c>
      <c r="HQ201" s="136"/>
      <c r="HR201" s="136"/>
      <c r="HS201" s="136"/>
      <c r="HT201" s="58">
        <v>4481</v>
      </c>
      <c r="HU201" s="58">
        <v>4255</v>
      </c>
      <c r="HV201" s="136"/>
      <c r="HW201" s="136"/>
      <c r="HX201" s="136"/>
      <c r="HY201" s="136"/>
      <c r="HZ201" s="193"/>
      <c r="IA201" s="60"/>
      <c r="IB201" s="194">
        <v>326</v>
      </c>
      <c r="IC201" s="195"/>
      <c r="ID201" s="195"/>
      <c r="IE201" s="196"/>
      <c r="IF201" s="196"/>
      <c r="IG201" s="196"/>
      <c r="IH201" s="97">
        <f t="shared" si="345"/>
        <v>32629.54</v>
      </c>
      <c r="II201" s="97">
        <f t="shared" ref="II201:II264" si="348">(GN201*AU201/1000+HP201*HL201/1000+AY201*BC201/1000+B201*D201/1000)/(HL201+AU201+AY201+B201)*1000</f>
        <v>2466.7024493498643</v>
      </c>
      <c r="IJ201" s="202">
        <f t="shared" ref="IJ201:IJ264" si="349">20000/(AT201+B201)</f>
        <v>1.5119443604475356</v>
      </c>
      <c r="IK201" s="202">
        <f t="shared" si="265"/>
        <v>1.6314770000000003</v>
      </c>
      <c r="IL201" s="202">
        <f t="shared" si="297"/>
        <v>0.48237538089761545</v>
      </c>
      <c r="IM201" s="205"/>
      <c r="IN201" s="204">
        <f t="shared" si="298"/>
        <v>0.87628083491461095</v>
      </c>
      <c r="IO201" s="136"/>
      <c r="IP201" s="136"/>
      <c r="IQ201" s="58">
        <v>1483</v>
      </c>
      <c r="IR201" s="58"/>
      <c r="IS201" s="60"/>
      <c r="IT201" s="60"/>
      <c r="IU201" s="60"/>
      <c r="IV201" s="60"/>
      <c r="IW201" s="193"/>
      <c r="IX201" s="193"/>
      <c r="IY201" s="59">
        <v>8.4700000000000006</v>
      </c>
      <c r="IZ201" s="60">
        <v>130</v>
      </c>
      <c r="JA201" s="60">
        <v>1.47</v>
      </c>
      <c r="JB201" s="60"/>
      <c r="JC201" s="60">
        <v>143</v>
      </c>
      <c r="JD201" s="97">
        <f t="shared" si="299"/>
        <v>4312.3280000000004</v>
      </c>
      <c r="JE201" s="211">
        <f t="shared" si="274"/>
        <v>0.91294424519074013</v>
      </c>
      <c r="JF201" s="210">
        <f t="shared" si="300"/>
        <v>0.35708642857142858</v>
      </c>
      <c r="JG201" s="211">
        <f t="shared" si="301"/>
        <v>0.14250671835415002</v>
      </c>
      <c r="JH201" s="205"/>
      <c r="JI201" s="205">
        <f t="shared" si="302"/>
        <v>0.60122699386503076</v>
      </c>
      <c r="JJ201" s="215">
        <f t="shared" si="346"/>
        <v>2.469151880188833</v>
      </c>
      <c r="JK201" s="205">
        <f t="shared" si="303"/>
        <v>0.9858680291336015</v>
      </c>
      <c r="JL201" s="58">
        <v>15253</v>
      </c>
      <c r="JM201" s="216">
        <v>8.25</v>
      </c>
      <c r="JN201" s="217">
        <v>89</v>
      </c>
      <c r="JO201" s="216">
        <v>2.92</v>
      </c>
      <c r="JP201" s="216">
        <v>3.48</v>
      </c>
      <c r="JQ201" s="216">
        <v>0.81</v>
      </c>
      <c r="JR201" s="217">
        <v>181</v>
      </c>
      <c r="JS201" s="216">
        <v>0.44</v>
      </c>
      <c r="JT201" s="223"/>
    </row>
    <row r="202" spans="1:280" s="25" customFormat="1" ht="15" customHeight="1">
      <c r="A202" s="50">
        <v>43619</v>
      </c>
      <c r="B202" s="51">
        <v>240</v>
      </c>
      <c r="C202" s="52">
        <v>240</v>
      </c>
      <c r="D202" s="53">
        <v>43889</v>
      </c>
      <c r="E202" s="48">
        <v>4.99</v>
      </c>
      <c r="F202" s="53">
        <v>552</v>
      </c>
      <c r="G202" s="52">
        <v>40.799999999999997</v>
      </c>
      <c r="H202" s="52">
        <v>19.399999999999999</v>
      </c>
      <c r="I202" s="61">
        <v>53.3</v>
      </c>
      <c r="J202" s="64"/>
      <c r="K202" s="53">
        <v>1134</v>
      </c>
      <c r="L202" s="48">
        <v>5.66</v>
      </c>
      <c r="M202" s="53">
        <v>16452</v>
      </c>
      <c r="N202" s="53">
        <v>7878</v>
      </c>
      <c r="O202" s="65">
        <v>170</v>
      </c>
      <c r="P202" s="65">
        <v>109</v>
      </c>
      <c r="Q202" s="74">
        <v>40.6</v>
      </c>
      <c r="R202" s="70">
        <v>30.3</v>
      </c>
      <c r="S202" s="64">
        <v>8093</v>
      </c>
      <c r="T202" s="53">
        <v>4875</v>
      </c>
      <c r="U202" s="52">
        <v>3.03</v>
      </c>
      <c r="V202" s="52">
        <v>31.3</v>
      </c>
      <c r="W202" s="52">
        <v>11.9</v>
      </c>
      <c r="X202" s="52">
        <v>10.4</v>
      </c>
      <c r="Y202" s="53">
        <v>4000</v>
      </c>
      <c r="Z202" s="53">
        <v>16726</v>
      </c>
      <c r="AA202" s="52">
        <v>4.3499999999999996</v>
      </c>
      <c r="AB202" s="52">
        <v>504</v>
      </c>
      <c r="AC202" s="77">
        <f t="shared" si="304"/>
        <v>12093</v>
      </c>
      <c r="AD202" s="52"/>
      <c r="AE202" s="52"/>
      <c r="AF202" s="52"/>
      <c r="AG202" s="52"/>
      <c r="AH202" s="61"/>
      <c r="AI202" s="79"/>
      <c r="AJ202" s="52"/>
      <c r="AK202" s="52"/>
      <c r="AL202" s="48">
        <v>8.0500000000000007</v>
      </c>
      <c r="AM202" s="53">
        <v>61209</v>
      </c>
      <c r="AN202" s="52">
        <v>1.33</v>
      </c>
      <c r="AO202" s="52">
        <v>0.03</v>
      </c>
      <c r="AP202" s="53">
        <v>3056</v>
      </c>
      <c r="AQ202" s="83"/>
      <c r="AR202" s="86">
        <f t="shared" si="305"/>
        <v>13548</v>
      </c>
      <c r="AS202" s="53"/>
      <c r="AT202" s="87">
        <v>13548</v>
      </c>
      <c r="AU202" s="53">
        <f t="shared" si="272"/>
        <v>12588</v>
      </c>
      <c r="AV202" s="53">
        <v>480</v>
      </c>
      <c r="AW202" s="53">
        <v>0</v>
      </c>
      <c r="AX202" s="53">
        <v>480</v>
      </c>
      <c r="AY202" s="95">
        <v>0</v>
      </c>
      <c r="AZ202" s="96">
        <v>4.93</v>
      </c>
      <c r="BA202" s="53">
        <v>4478</v>
      </c>
      <c r="BB202" s="52">
        <v>62</v>
      </c>
      <c r="BC202" s="53">
        <v>11896</v>
      </c>
      <c r="BD202" s="97">
        <f t="shared" si="275"/>
        <v>8495.2583999999988</v>
      </c>
      <c r="BE202" s="102">
        <f t="shared" si="276"/>
        <v>0.71412730329522522</v>
      </c>
      <c r="BF202" s="53">
        <v>5134</v>
      </c>
      <c r="BG202" s="97">
        <f t="shared" si="277"/>
        <v>5477.9780000000001</v>
      </c>
      <c r="BH202" s="102">
        <f t="shared" si="278"/>
        <v>0.46048907195696032</v>
      </c>
      <c r="BI202" s="53">
        <v>362</v>
      </c>
      <c r="BJ202" s="97">
        <f t="shared" si="279"/>
        <v>712.05399999999997</v>
      </c>
      <c r="BK202" s="102">
        <f t="shared" si="280"/>
        <v>5.9856590450571616E-2</v>
      </c>
      <c r="BL202" s="103">
        <v>510</v>
      </c>
      <c r="BM202" s="97">
        <f t="shared" si="281"/>
        <v>736.95</v>
      </c>
      <c r="BN202" s="102">
        <f t="shared" si="282"/>
        <v>6.1949394754539346E-2</v>
      </c>
      <c r="BO202" s="53">
        <v>747</v>
      </c>
      <c r="BP202" s="97">
        <f t="shared" si="283"/>
        <v>1537.3259999999998</v>
      </c>
      <c r="BQ202" s="102">
        <f t="shared" si="284"/>
        <v>0.12923049764626762</v>
      </c>
      <c r="BR202" s="53">
        <v>18.600000000000001</v>
      </c>
      <c r="BS202" s="105">
        <f t="shared" si="285"/>
        <v>30.950400000000002</v>
      </c>
      <c r="BT202" s="102">
        <f t="shared" si="286"/>
        <v>1.5635507733691998E-3</v>
      </c>
      <c r="BU202" s="52">
        <v>9.31</v>
      </c>
      <c r="BV202" s="48">
        <v>8.39</v>
      </c>
      <c r="BW202" s="61">
        <v>180</v>
      </c>
      <c r="BX202" s="117">
        <f t="shared" si="306"/>
        <v>149746.848</v>
      </c>
      <c r="BY202" s="118">
        <f t="shared" si="307"/>
        <v>0.99831232000000003</v>
      </c>
      <c r="BZ202" s="120">
        <v>50.7</v>
      </c>
      <c r="CA202" s="51"/>
      <c r="CB202" s="52">
        <v>6.45</v>
      </c>
      <c r="CC202" s="129">
        <v>8356</v>
      </c>
      <c r="CD202" s="77">
        <f t="shared" si="308"/>
        <v>7856.3286588361398</v>
      </c>
      <c r="CE202" s="77">
        <f t="shared" si="287"/>
        <v>22391</v>
      </c>
      <c r="CF202" s="77">
        <f t="shared" si="309"/>
        <v>12588</v>
      </c>
      <c r="CG202" s="77">
        <f t="shared" si="310"/>
        <v>524.5</v>
      </c>
      <c r="CH202" s="77">
        <f t="shared" si="288"/>
        <v>9803</v>
      </c>
      <c r="CI202" s="130">
        <f t="shared" si="311"/>
        <v>408.45833333333331</v>
      </c>
      <c r="CJ202" s="64">
        <v>3772</v>
      </c>
      <c r="CK202" s="56"/>
      <c r="CL202" s="52">
        <v>7.18</v>
      </c>
      <c r="CM202" s="53">
        <v>3252</v>
      </c>
      <c r="CN202" s="134"/>
      <c r="CO202" s="135">
        <v>2816</v>
      </c>
      <c r="CP202" s="53">
        <v>4564</v>
      </c>
      <c r="CQ202" s="52">
        <v>1.99</v>
      </c>
      <c r="CR202" s="52">
        <v>11.5</v>
      </c>
      <c r="CS202" s="53">
        <v>4411</v>
      </c>
      <c r="CT202" s="141">
        <f t="shared" si="266"/>
        <v>0.25397973021301262</v>
      </c>
      <c r="CU202" s="142">
        <f t="shared" si="312"/>
        <v>1.3324496288441146</v>
      </c>
      <c r="CV202" s="142">
        <f t="shared" si="313"/>
        <v>5.8961543376700991</v>
      </c>
      <c r="CW202" s="118">
        <f t="shared" si="314"/>
        <v>0.98269238961168315</v>
      </c>
      <c r="CX202" s="143">
        <f t="shared" si="267"/>
        <v>29634.07170112992</v>
      </c>
      <c r="CY202" s="144">
        <f t="shared" si="268"/>
        <v>0.58606619691980133</v>
      </c>
      <c r="CZ202" s="145">
        <f t="shared" si="269"/>
        <v>25226.435204144524</v>
      </c>
      <c r="DA202" s="146">
        <f t="shared" si="270"/>
        <v>0.72663080026899796</v>
      </c>
      <c r="DB202" s="64">
        <v>3768</v>
      </c>
      <c r="DC202" s="152"/>
      <c r="DD202" s="48">
        <v>6.91</v>
      </c>
      <c r="DE202" s="53">
        <v>2449</v>
      </c>
      <c r="DF202" s="153"/>
      <c r="DG202" s="53">
        <v>2752</v>
      </c>
      <c r="DH202" s="53">
        <v>4532</v>
      </c>
      <c r="DI202" s="52">
        <v>2.31</v>
      </c>
      <c r="DJ202" s="52">
        <v>8.77</v>
      </c>
      <c r="DK202" s="53">
        <v>5528</v>
      </c>
      <c r="DL202" s="141">
        <f t="shared" si="315"/>
        <v>0.27131535508192062</v>
      </c>
      <c r="DM202" s="142">
        <f t="shared" si="316"/>
        <v>1.3338641188959661</v>
      </c>
      <c r="DN202" s="142">
        <f t="shared" si="317"/>
        <v>5.8899017880013078</v>
      </c>
      <c r="DO202" s="118">
        <f t="shared" si="289"/>
        <v>0.98165029800021797</v>
      </c>
      <c r="DP202" s="143">
        <f t="shared" si="318"/>
        <v>29602.646386494573</v>
      </c>
      <c r="DQ202" s="144">
        <f t="shared" si="319"/>
        <v>0.68827678851678764</v>
      </c>
      <c r="DR202" s="145">
        <f t="shared" si="320"/>
        <v>25199.683947300258</v>
      </c>
      <c r="DS202" s="146">
        <f t="shared" si="321"/>
        <v>0.79413248150638871</v>
      </c>
      <c r="DT202" s="53">
        <v>3711</v>
      </c>
      <c r="DU202" s="74"/>
      <c r="DV202" s="157">
        <v>7.08</v>
      </c>
      <c r="DW202" s="153">
        <v>2417</v>
      </c>
      <c r="DX202" s="53"/>
      <c r="DY202" s="153">
        <v>2913</v>
      </c>
      <c r="DZ202" s="153">
        <v>5006</v>
      </c>
      <c r="EA202" s="152">
        <v>2</v>
      </c>
      <c r="EB202" s="128">
        <v>7.37</v>
      </c>
      <c r="EC202" s="53">
        <v>5469</v>
      </c>
      <c r="ED202" s="141">
        <f t="shared" si="260"/>
        <v>0.27093909022984308</v>
      </c>
      <c r="EE202" s="142">
        <f t="shared" si="322"/>
        <v>1.3543519267043924</v>
      </c>
      <c r="EF202" s="142">
        <f t="shared" si="271"/>
        <v>5.8008029552210338</v>
      </c>
      <c r="EG202" s="118">
        <f t="shared" si="290"/>
        <v>0.96680049253683897</v>
      </c>
      <c r="EH202" s="143">
        <f t="shared" si="261"/>
        <v>29154.835652940914</v>
      </c>
      <c r="EI202" s="144">
        <f t="shared" si="262"/>
        <v>0.6923499378705904</v>
      </c>
      <c r="EJ202" s="145">
        <f t="shared" si="263"/>
        <v>24818.478537269439</v>
      </c>
      <c r="EK202" s="146">
        <f t="shared" si="264"/>
        <v>0.79682246133154</v>
      </c>
      <c r="EL202" s="64">
        <v>3706</v>
      </c>
      <c r="EM202" s="56"/>
      <c r="EN202" s="52">
        <v>7.46</v>
      </c>
      <c r="EO202" s="53">
        <v>3237</v>
      </c>
      <c r="EP202" s="134"/>
      <c r="EQ202" s="135">
        <v>2690</v>
      </c>
      <c r="ER202" s="53">
        <v>5904</v>
      </c>
      <c r="ES202" s="52">
        <v>2.31</v>
      </c>
      <c r="ET202" s="52">
        <v>10</v>
      </c>
      <c r="EU202" s="53">
        <v>5436</v>
      </c>
      <c r="EV202" s="141">
        <f t="shared" si="323"/>
        <v>0.31753760898484229</v>
      </c>
      <c r="EW202" s="142">
        <f t="shared" si="324"/>
        <v>1.3561791689152725</v>
      </c>
      <c r="EX202" s="142">
        <f t="shared" si="325"/>
        <v>5.7929872681350449</v>
      </c>
      <c r="EY202" s="118">
        <f t="shared" si="291"/>
        <v>0.96549787802250753</v>
      </c>
      <c r="EZ202" s="143">
        <f t="shared" si="326"/>
        <v>29115.554009646734</v>
      </c>
      <c r="FA202" s="144">
        <f t="shared" si="327"/>
        <v>0.58797548567939639</v>
      </c>
      <c r="FB202" s="145">
        <f t="shared" si="328"/>
        <v>24785.039466214104</v>
      </c>
      <c r="FC202" s="146">
        <f t="shared" si="329"/>
        <v>0.72789172831203763</v>
      </c>
      <c r="FD202" s="64">
        <v>3717</v>
      </c>
      <c r="FE202" s="56"/>
      <c r="FF202" s="52">
        <v>7.31</v>
      </c>
      <c r="FG202" s="53">
        <v>2236</v>
      </c>
      <c r="FH202" s="134"/>
      <c r="FI202" s="135">
        <v>2838</v>
      </c>
      <c r="FJ202" s="53">
        <v>5866</v>
      </c>
      <c r="FK202" s="52">
        <v>3.44</v>
      </c>
      <c r="FL202" s="52">
        <v>11.4</v>
      </c>
      <c r="FM202" s="53">
        <v>6612</v>
      </c>
      <c r="FN202" s="141">
        <f t="shared" si="330"/>
        <v>0.31650353963739569</v>
      </c>
      <c r="FO202" s="142">
        <f t="shared" si="331"/>
        <v>1.3521657250470809</v>
      </c>
      <c r="FP202" s="142">
        <f t="shared" si="332"/>
        <v>5.8101817797242203</v>
      </c>
      <c r="FQ202" s="118">
        <f t="shared" si="292"/>
        <v>0.96836362995403669</v>
      </c>
      <c r="FR202" s="143">
        <f t="shared" si="333"/>
        <v>29201.97362489393</v>
      </c>
      <c r="FS202" s="144">
        <f t="shared" si="334"/>
        <v>0.71538868890303675</v>
      </c>
      <c r="FT202" s="145">
        <f t="shared" si="335"/>
        <v>24858.605422535842</v>
      </c>
      <c r="FU202" s="146">
        <f t="shared" si="336"/>
        <v>0.81203765971755215</v>
      </c>
      <c r="FV202" s="64">
        <v>3717</v>
      </c>
      <c r="FW202" s="73"/>
      <c r="FX202" s="52">
        <v>6.96</v>
      </c>
      <c r="FY202" s="53">
        <v>2270</v>
      </c>
      <c r="FZ202" s="134"/>
      <c r="GA202" s="135">
        <v>2955</v>
      </c>
      <c r="GB202" s="53">
        <v>4522</v>
      </c>
      <c r="GC202" s="52">
        <v>3.43</v>
      </c>
      <c r="GD202" s="52">
        <v>12.1</v>
      </c>
      <c r="GE202" s="53">
        <v>6402</v>
      </c>
      <c r="GF202" s="141">
        <f t="shared" si="337"/>
        <v>0.30831639964139329</v>
      </c>
      <c r="GG202" s="142">
        <f t="shared" si="338"/>
        <v>1.3521657250470809</v>
      </c>
      <c r="GH202" s="142">
        <f t="shared" si="339"/>
        <v>5.8101817797242203</v>
      </c>
      <c r="GI202" s="118">
        <f t="shared" si="293"/>
        <v>0.96836362995403669</v>
      </c>
      <c r="GJ202" s="143">
        <f t="shared" si="340"/>
        <v>29201.97362489393</v>
      </c>
      <c r="GK202" s="144">
        <f t="shared" si="341"/>
        <v>0.71106096771462146</v>
      </c>
      <c r="GL202" s="145">
        <f t="shared" si="342"/>
        <v>24858.605422535842</v>
      </c>
      <c r="GM202" s="146">
        <f t="shared" si="343"/>
        <v>0.80917955615332882</v>
      </c>
      <c r="GN202" s="166">
        <v>2669</v>
      </c>
      <c r="GO202" s="97">
        <f t="shared" si="294"/>
        <v>2644.3207985351255</v>
      </c>
      <c r="GP202" s="53"/>
      <c r="GQ202" s="53"/>
      <c r="GR202" s="102">
        <f t="shared" si="295"/>
        <v>1</v>
      </c>
      <c r="GS202" s="53"/>
      <c r="GT202" s="102">
        <f t="shared" si="296"/>
        <v>1</v>
      </c>
      <c r="GU202" s="53"/>
      <c r="GV202" s="102"/>
      <c r="GW202" s="170"/>
      <c r="GX202" s="102"/>
      <c r="GY202" s="170"/>
      <c r="GZ202" s="102"/>
      <c r="HA202" s="102"/>
      <c r="HB202" s="102"/>
      <c r="HC202" s="102"/>
      <c r="HD202" s="102"/>
      <c r="HE202" s="177"/>
      <c r="HF202" s="178"/>
      <c r="HG202" s="102"/>
      <c r="HH202" s="177"/>
      <c r="HI202" s="64">
        <v>3314</v>
      </c>
      <c r="HJ202" s="53">
        <v>4712</v>
      </c>
      <c r="HK202" s="53">
        <v>3152</v>
      </c>
      <c r="HL202" s="77">
        <f t="shared" si="347"/>
        <v>1200</v>
      </c>
      <c r="HM202" s="77">
        <f t="shared" si="344"/>
        <v>21953.52</v>
      </c>
      <c r="HN202" s="52"/>
      <c r="HO202" s="183"/>
      <c r="HP202" s="53">
        <v>260</v>
      </c>
      <c r="HQ202" s="186"/>
      <c r="HR202" s="186"/>
      <c r="HS202" s="186"/>
      <c r="HT202" s="53">
        <v>4158</v>
      </c>
      <c r="HU202" s="153">
        <v>4102</v>
      </c>
      <c r="HV202" s="186"/>
      <c r="HW202" s="186"/>
      <c r="HX202" s="186"/>
      <c r="HY202" s="186"/>
      <c r="HZ202" s="189"/>
      <c r="IA202" s="128">
        <v>96</v>
      </c>
      <c r="IB202" s="190">
        <v>287</v>
      </c>
      <c r="IC202" s="191"/>
      <c r="ID202" s="191"/>
      <c r="IE202" s="192"/>
      <c r="IF202" s="192"/>
      <c r="IG202" s="192"/>
      <c r="IH202" s="97">
        <f t="shared" si="345"/>
        <v>33909.372000000003</v>
      </c>
      <c r="II202" s="97">
        <f t="shared" si="348"/>
        <v>3168.1445680068437</v>
      </c>
      <c r="IJ202" s="202">
        <f t="shared" si="349"/>
        <v>1.450536698578474</v>
      </c>
      <c r="IK202" s="202">
        <f t="shared" si="265"/>
        <v>2.1841188651839181</v>
      </c>
      <c r="IL202" s="202">
        <f t="shared" si="297"/>
        <v>0.53722134166503988</v>
      </c>
      <c r="IM202" s="203"/>
      <c r="IN202" s="204">
        <f t="shared" si="298"/>
        <v>0.89246908954664672</v>
      </c>
      <c r="IO202" s="186"/>
      <c r="IP202" s="186"/>
      <c r="IQ202" s="153">
        <v>1004</v>
      </c>
      <c r="IR202" s="153"/>
      <c r="IS202" s="128"/>
      <c r="IT202" s="128"/>
      <c r="IU202" s="128"/>
      <c r="IV202" s="128"/>
      <c r="IW202" s="189"/>
      <c r="IX202" s="189">
        <v>0.75</v>
      </c>
      <c r="IY202" s="48"/>
      <c r="IZ202" s="52">
        <v>133</v>
      </c>
      <c r="JA202" s="128"/>
      <c r="JB202" s="128"/>
      <c r="JC202" s="128"/>
      <c r="JD202" s="97">
        <f t="shared" si="299"/>
        <v>3888.2759999999998</v>
      </c>
      <c r="JE202" s="210">
        <f t="shared" si="274"/>
        <v>0.88973625675246271</v>
      </c>
      <c r="JF202" s="210">
        <f t="shared" si="300"/>
        <v>0.32256750000000001</v>
      </c>
      <c r="JG202" s="210">
        <f t="shared" si="301"/>
        <v>0.16508418186168575</v>
      </c>
      <c r="JH202" s="203"/>
      <c r="JI202" s="203">
        <f t="shared" si="302"/>
        <v>0.53658536585365857</v>
      </c>
      <c r="JJ202" s="212">
        <f t="shared" si="346"/>
        <v>2.469151880188833</v>
      </c>
      <c r="JK202" s="203">
        <f t="shared" si="303"/>
        <v>0.98881977135171484</v>
      </c>
      <c r="JL202" s="53">
        <v>15003</v>
      </c>
      <c r="JM202" s="213">
        <v>8.5500000000000007</v>
      </c>
      <c r="JN202" s="214">
        <v>26</v>
      </c>
      <c r="JO202" s="213">
        <v>0.9</v>
      </c>
      <c r="JP202" s="213">
        <v>1.55</v>
      </c>
      <c r="JQ202" s="213">
        <v>0.64</v>
      </c>
      <c r="JR202" s="214">
        <v>142</v>
      </c>
      <c r="JS202" s="213">
        <v>0.42</v>
      </c>
      <c r="JT202" s="222"/>
    </row>
    <row r="203" spans="1:280" s="25" customFormat="1" ht="15" customHeight="1">
      <c r="A203" s="50">
        <v>43620</v>
      </c>
      <c r="B203" s="51">
        <v>240</v>
      </c>
      <c r="C203" s="52">
        <v>240</v>
      </c>
      <c r="D203" s="53">
        <v>48413</v>
      </c>
      <c r="E203" s="48">
        <v>5.4</v>
      </c>
      <c r="F203" s="53">
        <v>597</v>
      </c>
      <c r="G203" s="52">
        <v>59.6</v>
      </c>
      <c r="H203" s="52">
        <v>26.9</v>
      </c>
      <c r="I203" s="61">
        <v>51.2</v>
      </c>
      <c r="J203" s="64"/>
      <c r="K203" s="53">
        <v>1299</v>
      </c>
      <c r="L203" s="48">
        <v>5.73</v>
      </c>
      <c r="M203" s="53">
        <v>17272</v>
      </c>
      <c r="N203" s="53">
        <v>8128</v>
      </c>
      <c r="O203" s="65">
        <v>169</v>
      </c>
      <c r="P203" s="65">
        <v>115</v>
      </c>
      <c r="Q203" s="74"/>
      <c r="R203" s="70">
        <v>32.799999999999997</v>
      </c>
      <c r="S203" s="64">
        <v>7029</v>
      </c>
      <c r="T203" s="53">
        <v>5116</v>
      </c>
      <c r="U203" s="52">
        <v>2.79</v>
      </c>
      <c r="V203" s="52">
        <v>28.4</v>
      </c>
      <c r="W203" s="52">
        <v>27.1</v>
      </c>
      <c r="X203" s="52">
        <v>23.3</v>
      </c>
      <c r="Y203" s="53">
        <v>4000</v>
      </c>
      <c r="Z203" s="53">
        <v>29701</v>
      </c>
      <c r="AA203" s="52">
        <v>4.2300000000000004</v>
      </c>
      <c r="AB203" s="52">
        <v>502</v>
      </c>
      <c r="AC203" s="77">
        <f t="shared" si="304"/>
        <v>11029</v>
      </c>
      <c r="AD203" s="52"/>
      <c r="AE203" s="52"/>
      <c r="AF203" s="52"/>
      <c r="AG203" s="52"/>
      <c r="AH203" s="61"/>
      <c r="AI203" s="79"/>
      <c r="AJ203" s="52"/>
      <c r="AK203" s="52"/>
      <c r="AL203" s="48">
        <v>9.52</v>
      </c>
      <c r="AM203" s="53">
        <v>66274</v>
      </c>
      <c r="AN203" s="52">
        <v>0.79</v>
      </c>
      <c r="AO203" s="52">
        <v>0.03</v>
      </c>
      <c r="AP203" s="53">
        <v>3264</v>
      </c>
      <c r="AQ203" s="83"/>
      <c r="AR203" s="86">
        <f t="shared" si="305"/>
        <v>13442</v>
      </c>
      <c r="AS203" s="53"/>
      <c r="AT203" s="87">
        <v>13442</v>
      </c>
      <c r="AU203" s="53">
        <f t="shared" si="272"/>
        <v>12482</v>
      </c>
      <c r="AV203" s="53">
        <v>480</v>
      </c>
      <c r="AW203" s="53">
        <v>0</v>
      </c>
      <c r="AX203" s="53">
        <v>480</v>
      </c>
      <c r="AY203" s="95">
        <v>0</v>
      </c>
      <c r="AZ203" s="96">
        <v>4.93</v>
      </c>
      <c r="BA203" s="53">
        <v>4478</v>
      </c>
      <c r="BB203" s="52">
        <v>62</v>
      </c>
      <c r="BC203" s="53">
        <v>11991</v>
      </c>
      <c r="BD203" s="97">
        <f t="shared" si="275"/>
        <v>8015.3966</v>
      </c>
      <c r="BE203" s="102">
        <f t="shared" si="276"/>
        <v>0.66845105495788504</v>
      </c>
      <c r="BF203" s="53">
        <v>4828</v>
      </c>
      <c r="BG203" s="97">
        <f t="shared" si="277"/>
        <v>5151.4759999999997</v>
      </c>
      <c r="BH203" s="102">
        <f t="shared" si="278"/>
        <v>0.42961187557334662</v>
      </c>
      <c r="BI203" s="53">
        <v>257</v>
      </c>
      <c r="BJ203" s="97">
        <f t="shared" si="279"/>
        <v>505.51900000000001</v>
      </c>
      <c r="BK203" s="102">
        <f t="shared" si="280"/>
        <v>4.2158201984821952E-2</v>
      </c>
      <c r="BL203" s="103">
        <v>518</v>
      </c>
      <c r="BM203" s="97">
        <f t="shared" si="281"/>
        <v>748.51</v>
      </c>
      <c r="BN203" s="102">
        <f t="shared" si="282"/>
        <v>6.2422650321074136E-2</v>
      </c>
      <c r="BO203" s="53">
        <v>769</v>
      </c>
      <c r="BP203" s="97">
        <f t="shared" si="283"/>
        <v>1582.6019999999999</v>
      </c>
      <c r="BQ203" s="102">
        <f t="shared" si="284"/>
        <v>0.13198248686514885</v>
      </c>
      <c r="BR203" s="53">
        <v>16.399999999999999</v>
      </c>
      <c r="BS203" s="105">
        <f t="shared" si="285"/>
        <v>27.289599999999997</v>
      </c>
      <c r="BT203" s="102">
        <f t="shared" si="286"/>
        <v>1.3676924359936617E-3</v>
      </c>
      <c r="BU203" s="52">
        <v>8.85</v>
      </c>
      <c r="BV203" s="48">
        <v>8.06</v>
      </c>
      <c r="BW203" s="61">
        <v>177</v>
      </c>
      <c r="BX203" s="117">
        <f t="shared" si="306"/>
        <v>149671.66200000001</v>
      </c>
      <c r="BY203" s="118">
        <f t="shared" si="307"/>
        <v>0.99781108000000007</v>
      </c>
      <c r="BZ203" s="120">
        <v>52.1</v>
      </c>
      <c r="CA203" s="51"/>
      <c r="CB203" s="52">
        <v>6.1</v>
      </c>
      <c r="CC203" s="129">
        <v>8205</v>
      </c>
      <c r="CD203" s="77">
        <f t="shared" si="308"/>
        <v>7642.5396795827128</v>
      </c>
      <c r="CE203" s="77">
        <f t="shared" si="287"/>
        <v>21472</v>
      </c>
      <c r="CF203" s="77">
        <f t="shared" si="309"/>
        <v>12482</v>
      </c>
      <c r="CG203" s="77">
        <f t="shared" si="310"/>
        <v>520.08333333333337</v>
      </c>
      <c r="CH203" s="77">
        <f t="shared" si="288"/>
        <v>8990</v>
      </c>
      <c r="CI203" s="130">
        <f t="shared" si="311"/>
        <v>374.58333333333331</v>
      </c>
      <c r="CJ203" s="64">
        <v>3616</v>
      </c>
      <c r="CK203" s="56"/>
      <c r="CL203" s="52">
        <v>7.69</v>
      </c>
      <c r="CM203" s="53">
        <v>3659</v>
      </c>
      <c r="CN203" s="134"/>
      <c r="CO203" s="135">
        <v>2955</v>
      </c>
      <c r="CP203" s="53">
        <v>5580</v>
      </c>
      <c r="CQ203" s="52">
        <v>1.94</v>
      </c>
      <c r="CR203" s="52">
        <v>6.98</v>
      </c>
      <c r="CS203" s="53">
        <v>4418</v>
      </c>
      <c r="CT203" s="141">
        <f t="shared" si="266"/>
        <v>0.30671014566778865</v>
      </c>
      <c r="CU203" s="142">
        <f t="shared" si="312"/>
        <v>1.3899336283185841</v>
      </c>
      <c r="CV203" s="142">
        <f t="shared" si="313"/>
        <v>5.4984925350917413</v>
      </c>
      <c r="CW203" s="118">
        <f t="shared" si="314"/>
        <v>0.91641542251529018</v>
      </c>
      <c r="CX203" s="143">
        <f t="shared" si="267"/>
        <v>27635.42348137109</v>
      </c>
      <c r="CY203" s="144">
        <f t="shared" si="268"/>
        <v>0.52123244976076022</v>
      </c>
      <c r="CZ203" s="145">
        <f t="shared" si="269"/>
        <v>25205.510888226527</v>
      </c>
      <c r="DA203" s="146">
        <f t="shared" si="270"/>
        <v>0.69485447418897506</v>
      </c>
      <c r="DB203" s="64">
        <v>3724</v>
      </c>
      <c r="DC203" s="152"/>
      <c r="DD203" s="48">
        <v>7.55</v>
      </c>
      <c r="DE203" s="53">
        <v>2747</v>
      </c>
      <c r="DF203" s="153"/>
      <c r="DG203" s="53">
        <v>2715</v>
      </c>
      <c r="DH203" s="53">
        <v>2448</v>
      </c>
      <c r="DI203" s="52">
        <v>1.71</v>
      </c>
      <c r="DJ203" s="52">
        <v>5.35</v>
      </c>
      <c r="DK203" s="53">
        <v>5676</v>
      </c>
      <c r="DL203" s="141">
        <f t="shared" si="315"/>
        <v>0.31133800592368277</v>
      </c>
      <c r="DM203" s="142">
        <f t="shared" si="316"/>
        <v>1.3496240601503759</v>
      </c>
      <c r="DN203" s="142">
        <f t="shared" si="317"/>
        <v>5.6627174227548798</v>
      </c>
      <c r="DO203" s="118">
        <f t="shared" si="289"/>
        <v>0.94378623712581333</v>
      </c>
      <c r="DP203" s="143">
        <f t="shared" si="318"/>
        <v>28460.817766766024</v>
      </c>
      <c r="DQ203" s="144">
        <f t="shared" si="319"/>
        <v>0.64056450929019082</v>
      </c>
      <c r="DR203" s="145">
        <f t="shared" si="320"/>
        <v>25958.330350596123</v>
      </c>
      <c r="DS203" s="146">
        <f t="shared" si="321"/>
        <v>0.77091151697106164</v>
      </c>
      <c r="DT203" s="53">
        <v>3535</v>
      </c>
      <c r="DU203" s="74"/>
      <c r="DV203" s="157">
        <v>7.54</v>
      </c>
      <c r="DW203" s="153">
        <v>2825</v>
      </c>
      <c r="DX203" s="53"/>
      <c r="DY203" s="153">
        <v>2719</v>
      </c>
      <c r="DZ203" s="153">
        <v>2720</v>
      </c>
      <c r="EA203" s="152">
        <v>1.3</v>
      </c>
      <c r="EB203" s="128">
        <v>5.66</v>
      </c>
      <c r="EC203" s="53">
        <v>5585</v>
      </c>
      <c r="ED203" s="141">
        <f t="shared" ref="ED203:ED266" si="350">EC203/(EH203*EI203)</f>
        <v>0.32795062198790847</v>
      </c>
      <c r="EE203" s="142">
        <f t="shared" si="322"/>
        <v>1.4217821782178217</v>
      </c>
      <c r="EF203" s="142">
        <f t="shared" si="271"/>
        <v>5.3753238693443874</v>
      </c>
      <c r="EG203" s="118">
        <f t="shared" si="290"/>
        <v>0.89588731155739787</v>
      </c>
      <c r="EH203" s="143">
        <f t="shared" ref="EH203:EH266" si="351">DT203*CD203/1000</f>
        <v>27016.377767324891</v>
      </c>
      <c r="EI203" s="144">
        <f t="shared" ref="EI203:EI266" si="352">1-DW203/CD203</f>
        <v>0.63035847788306842</v>
      </c>
      <c r="EJ203" s="145">
        <f t="shared" ref="EJ203:EJ266" si="353">DT203*(CF203/CE203)*BC203/1000</f>
        <v>24640.896291449328</v>
      </c>
      <c r="EK203" s="146">
        <f t="shared" ref="EK203:EK266" si="354">1-DW203/BC203</f>
        <v>0.76440663831206734</v>
      </c>
      <c r="EL203" s="64">
        <v>3535</v>
      </c>
      <c r="EM203" s="56"/>
      <c r="EN203" s="52">
        <v>7.6</v>
      </c>
      <c r="EO203" s="53">
        <v>3080</v>
      </c>
      <c r="EP203" s="134"/>
      <c r="EQ203" s="135">
        <v>2719</v>
      </c>
      <c r="ER203" s="53">
        <v>4982</v>
      </c>
      <c r="ES203" s="52">
        <v>1.93</v>
      </c>
      <c r="ET203" s="52">
        <v>6.05</v>
      </c>
      <c r="EU203" s="53">
        <v>5426</v>
      </c>
      <c r="EV203" s="141">
        <f t="shared" si="323"/>
        <v>0.33642147982772597</v>
      </c>
      <c r="EW203" s="142">
        <f t="shared" si="324"/>
        <v>1.4217821782178217</v>
      </c>
      <c r="EX203" s="142">
        <f t="shared" si="325"/>
        <v>5.3753238693443874</v>
      </c>
      <c r="EY203" s="118">
        <f t="shared" si="291"/>
        <v>0.89588731155739787</v>
      </c>
      <c r="EZ203" s="143">
        <f t="shared" si="326"/>
        <v>27016.377767324891</v>
      </c>
      <c r="FA203" s="144">
        <f t="shared" si="327"/>
        <v>0.59699260597516846</v>
      </c>
      <c r="FB203" s="145">
        <f t="shared" si="328"/>
        <v>24640.896291449328</v>
      </c>
      <c r="FC203" s="146">
        <f t="shared" si="329"/>
        <v>0.74314068884997075</v>
      </c>
      <c r="FD203" s="64">
        <v>3531</v>
      </c>
      <c r="FE203" s="56"/>
      <c r="FF203" s="52">
        <v>7.84</v>
      </c>
      <c r="FG203" s="53">
        <v>2517</v>
      </c>
      <c r="FH203" s="134"/>
      <c r="FI203" s="135">
        <v>2952</v>
      </c>
      <c r="FJ203" s="53">
        <v>4560</v>
      </c>
      <c r="FK203" s="52">
        <v>3.26</v>
      </c>
      <c r="FL203" s="52">
        <v>5.66</v>
      </c>
      <c r="FM203" s="53">
        <v>6923</v>
      </c>
      <c r="FN203" s="141">
        <f t="shared" si="330"/>
        <v>0.38252252518992308</v>
      </c>
      <c r="FO203" s="142">
        <f t="shared" si="331"/>
        <v>1.4233928065703767</v>
      </c>
      <c r="FP203" s="142">
        <f t="shared" si="332"/>
        <v>5.3692414660976047</v>
      </c>
      <c r="FQ203" s="118">
        <f t="shared" si="292"/>
        <v>0.89487357768293407</v>
      </c>
      <c r="FR203" s="143">
        <f t="shared" si="333"/>
        <v>26985.807608606559</v>
      </c>
      <c r="FS203" s="144">
        <f t="shared" si="334"/>
        <v>0.67065921728555167</v>
      </c>
      <c r="FT203" s="145">
        <f t="shared" si="335"/>
        <v>24613.014089139342</v>
      </c>
      <c r="FU203" s="146">
        <f t="shared" si="336"/>
        <v>0.79009256942707029</v>
      </c>
      <c r="FV203" s="64">
        <v>3531</v>
      </c>
      <c r="FW203" s="73"/>
      <c r="FX203" s="52">
        <v>7.22</v>
      </c>
      <c r="FY203" s="53">
        <v>2574</v>
      </c>
      <c r="FZ203" s="134"/>
      <c r="GA203" s="135">
        <v>2947</v>
      </c>
      <c r="GB203" s="53">
        <v>4098</v>
      </c>
      <c r="GC203" s="52">
        <v>3.19</v>
      </c>
      <c r="GD203" s="52">
        <v>6.37</v>
      </c>
      <c r="GE203" s="53">
        <v>6518</v>
      </c>
      <c r="GF203" s="141">
        <f t="shared" si="337"/>
        <v>0.36419483957175597</v>
      </c>
      <c r="GG203" s="142">
        <f t="shared" si="338"/>
        <v>1.4233928065703767</v>
      </c>
      <c r="GH203" s="142">
        <f t="shared" si="339"/>
        <v>5.3692414660976047</v>
      </c>
      <c r="GI203" s="118">
        <f t="shared" si="293"/>
        <v>0.89487357768293407</v>
      </c>
      <c r="GJ203" s="143">
        <f t="shared" si="340"/>
        <v>26985.807608606559</v>
      </c>
      <c r="GK203" s="144">
        <f t="shared" si="341"/>
        <v>0.66320096356496228</v>
      </c>
      <c r="GL203" s="145">
        <f t="shared" si="342"/>
        <v>24613.014089139342</v>
      </c>
      <c r="GM203" s="146">
        <f t="shared" si="343"/>
        <v>0.78533900425318992</v>
      </c>
      <c r="GN203" s="166">
        <v>1605</v>
      </c>
      <c r="GO203" s="97">
        <f t="shared" si="294"/>
        <v>2901.9778315946351</v>
      </c>
      <c r="GP203" s="53"/>
      <c r="GQ203" s="53"/>
      <c r="GR203" s="102">
        <f t="shared" si="295"/>
        <v>1</v>
      </c>
      <c r="GS203" s="53"/>
      <c r="GT203" s="102">
        <f t="shared" si="296"/>
        <v>1</v>
      </c>
      <c r="GU203" s="53"/>
      <c r="GV203" s="102"/>
      <c r="GW203" s="170"/>
      <c r="GX203" s="102"/>
      <c r="GY203" s="170"/>
      <c r="GZ203" s="102"/>
      <c r="HA203" s="102"/>
      <c r="HB203" s="102"/>
      <c r="HC203" s="102"/>
      <c r="HD203" s="102"/>
      <c r="HE203" s="177"/>
      <c r="HF203" s="178"/>
      <c r="HG203" s="102"/>
      <c r="HH203" s="177"/>
      <c r="HI203" s="64">
        <v>4548</v>
      </c>
      <c r="HJ203" s="53">
        <v>6180</v>
      </c>
      <c r="HK203" s="53">
        <v>4772</v>
      </c>
      <c r="HL203" s="77">
        <f t="shared" si="347"/>
        <v>1200</v>
      </c>
      <c r="HM203" s="77">
        <f t="shared" si="344"/>
        <v>23130.48</v>
      </c>
      <c r="HN203" s="52"/>
      <c r="HO203" s="183"/>
      <c r="HP203" s="53">
        <v>101</v>
      </c>
      <c r="HQ203" s="186"/>
      <c r="HR203" s="186"/>
      <c r="HS203" s="186"/>
      <c r="HT203" s="53">
        <v>5458</v>
      </c>
      <c r="HU203" s="153">
        <v>5262</v>
      </c>
      <c r="HV203" s="186"/>
      <c r="HW203" s="186"/>
      <c r="HX203" s="186"/>
      <c r="HY203" s="186"/>
      <c r="HZ203" s="189">
        <v>96</v>
      </c>
      <c r="IA203" s="128"/>
      <c r="IB203" s="190">
        <v>311</v>
      </c>
      <c r="IC203" s="191"/>
      <c r="ID203" s="191">
        <v>1734</v>
      </c>
      <c r="IE203" s="192">
        <v>0.47</v>
      </c>
      <c r="IF203" s="192">
        <v>0.75</v>
      </c>
      <c r="IG203" s="192">
        <v>0.77</v>
      </c>
      <c r="IH203" s="97">
        <f t="shared" si="345"/>
        <v>20154.810000000001</v>
      </c>
      <c r="II203" s="97">
        <f t="shared" si="348"/>
        <v>2282.2819997126849</v>
      </c>
      <c r="IJ203" s="202">
        <f t="shared" si="349"/>
        <v>1.46177459435755</v>
      </c>
      <c r="IK203" s="202">
        <f t="shared" ref="IK203:IK266" si="355">II203/IJ203/1000</f>
        <v>1.5613091160034478</v>
      </c>
      <c r="IL203" s="202">
        <f t="shared" si="297"/>
        <v>0.22148306536502493</v>
      </c>
      <c r="IM203" s="203"/>
      <c r="IN203" s="204">
        <f t="shared" si="298"/>
        <v>0.80623052959501562</v>
      </c>
      <c r="IO203" s="186"/>
      <c r="IP203" s="186"/>
      <c r="IQ203" s="153">
        <v>2148</v>
      </c>
      <c r="IR203" s="153"/>
      <c r="IS203" s="128"/>
      <c r="IT203" s="128"/>
      <c r="IU203" s="128"/>
      <c r="IV203" s="128"/>
      <c r="IW203" s="189">
        <v>0.4</v>
      </c>
      <c r="IX203" s="189"/>
      <c r="IY203" s="48"/>
      <c r="IZ203" s="52">
        <v>161</v>
      </c>
      <c r="JA203" s="128">
        <v>1.71</v>
      </c>
      <c r="JB203" s="128">
        <v>0.57999999999999996</v>
      </c>
      <c r="JC203" s="128">
        <v>128</v>
      </c>
      <c r="JD203" s="97">
        <f t="shared" si="299"/>
        <v>4180.4620000000004</v>
      </c>
      <c r="JE203" s="210">
        <f t="shared" si="274"/>
        <v>0.89729210062489984</v>
      </c>
      <c r="JF203" s="210">
        <f t="shared" si="300"/>
        <v>0.34659839285714289</v>
      </c>
      <c r="JG203" s="210">
        <f t="shared" si="301"/>
        <v>7.5203264768305467E-2</v>
      </c>
      <c r="JH203" s="203"/>
      <c r="JI203" s="203">
        <f t="shared" si="302"/>
        <v>0.48231511254019288</v>
      </c>
      <c r="JJ203" s="212">
        <f t="shared" si="346"/>
        <v>2.469151880188833</v>
      </c>
      <c r="JK203" s="203">
        <f t="shared" si="303"/>
        <v>0.98657326328079398</v>
      </c>
      <c r="JL203" s="53">
        <v>15121</v>
      </c>
      <c r="JM203" s="213">
        <v>8.6199999999999992</v>
      </c>
      <c r="JN203" s="214">
        <v>447</v>
      </c>
      <c r="JO203" s="213">
        <v>2.15</v>
      </c>
      <c r="JP203" s="213">
        <v>4.5</v>
      </c>
      <c r="JQ203" s="213">
        <v>0.37</v>
      </c>
      <c r="JR203" s="214">
        <v>230</v>
      </c>
      <c r="JS203" s="213">
        <v>0.2</v>
      </c>
      <c r="JT203" s="222"/>
    </row>
    <row r="204" spans="1:280" s="25" customFormat="1" ht="15" customHeight="1">
      <c r="A204" s="50">
        <v>43621</v>
      </c>
      <c r="B204" s="51">
        <v>240</v>
      </c>
      <c r="C204" s="52">
        <v>240</v>
      </c>
      <c r="D204" s="53">
        <v>43788</v>
      </c>
      <c r="E204" s="48">
        <v>5.24</v>
      </c>
      <c r="F204" s="53">
        <v>212</v>
      </c>
      <c r="G204" s="52">
        <v>43.7</v>
      </c>
      <c r="H204" s="52">
        <v>20.7</v>
      </c>
      <c r="I204" s="61">
        <v>58.4</v>
      </c>
      <c r="J204" s="64"/>
      <c r="K204" s="53">
        <v>696</v>
      </c>
      <c r="L204" s="48">
        <v>6.56</v>
      </c>
      <c r="M204" s="53">
        <v>17411</v>
      </c>
      <c r="N204" s="53">
        <v>8096</v>
      </c>
      <c r="O204" s="65">
        <v>1.7</v>
      </c>
      <c r="P204" s="65">
        <v>1.63</v>
      </c>
      <c r="Q204" s="74">
        <v>48.8</v>
      </c>
      <c r="R204" s="70">
        <v>44.7</v>
      </c>
      <c r="S204" s="64">
        <v>7336</v>
      </c>
      <c r="T204" s="53">
        <v>8797</v>
      </c>
      <c r="U204" s="52">
        <v>3.07</v>
      </c>
      <c r="V204" s="52"/>
      <c r="W204" s="52">
        <v>11.3</v>
      </c>
      <c r="X204" s="52">
        <v>8.23</v>
      </c>
      <c r="Y204" s="53">
        <v>4000</v>
      </c>
      <c r="Z204" s="53">
        <v>28637</v>
      </c>
      <c r="AA204" s="52">
        <v>4.05</v>
      </c>
      <c r="AB204" s="52">
        <v>498</v>
      </c>
      <c r="AC204" s="77">
        <f t="shared" si="304"/>
        <v>11336</v>
      </c>
      <c r="AD204" s="52"/>
      <c r="AE204" s="52"/>
      <c r="AF204" s="52"/>
      <c r="AG204" s="52"/>
      <c r="AH204" s="61"/>
      <c r="AI204" s="79"/>
      <c r="AJ204" s="52"/>
      <c r="AK204" s="52"/>
      <c r="AL204" s="48">
        <v>9.51</v>
      </c>
      <c r="AM204" s="53">
        <v>67315</v>
      </c>
      <c r="AN204" s="52">
        <v>0.23</v>
      </c>
      <c r="AO204" s="52" t="s">
        <v>125</v>
      </c>
      <c r="AP204" s="53">
        <v>3388</v>
      </c>
      <c r="AQ204" s="83"/>
      <c r="AR204" s="86">
        <f t="shared" si="305"/>
        <v>12809</v>
      </c>
      <c r="AS204" s="53"/>
      <c r="AT204" s="87">
        <v>12809</v>
      </c>
      <c r="AU204" s="53">
        <f t="shared" si="272"/>
        <v>11849</v>
      </c>
      <c r="AV204" s="53">
        <v>480</v>
      </c>
      <c r="AW204" s="53">
        <v>0</v>
      </c>
      <c r="AX204" s="53">
        <v>480</v>
      </c>
      <c r="AY204" s="95">
        <v>0</v>
      </c>
      <c r="AZ204" s="96">
        <v>4.93</v>
      </c>
      <c r="BA204" s="53">
        <v>4478</v>
      </c>
      <c r="BB204" s="52">
        <v>62</v>
      </c>
      <c r="BC204" s="53">
        <v>13882</v>
      </c>
      <c r="BD204" s="97">
        <f t="shared" si="275"/>
        <v>10843.644400000001</v>
      </c>
      <c r="BE204" s="102">
        <f t="shared" si="276"/>
        <v>0.78112983719925089</v>
      </c>
      <c r="BF204" s="53">
        <v>6693</v>
      </c>
      <c r="BG204" s="97">
        <f t="shared" si="277"/>
        <v>7141.4309999999996</v>
      </c>
      <c r="BH204" s="102">
        <f t="shared" si="278"/>
        <v>0.51443819334389851</v>
      </c>
      <c r="BI204" s="53">
        <v>539</v>
      </c>
      <c r="BJ204" s="97">
        <f t="shared" si="279"/>
        <v>1060.213</v>
      </c>
      <c r="BK204" s="102">
        <f t="shared" si="280"/>
        <v>7.6373217115689382E-2</v>
      </c>
      <c r="BL204" s="103">
        <v>822</v>
      </c>
      <c r="BM204" s="97">
        <f t="shared" si="281"/>
        <v>1187.79</v>
      </c>
      <c r="BN204" s="102">
        <f t="shared" si="282"/>
        <v>8.5563319406425586E-2</v>
      </c>
      <c r="BO204" s="53">
        <v>694</v>
      </c>
      <c r="BP204" s="97">
        <f t="shared" si="283"/>
        <v>1428.252</v>
      </c>
      <c r="BQ204" s="102">
        <f t="shared" si="284"/>
        <v>0.10288517504682322</v>
      </c>
      <c r="BR204" s="53">
        <v>15.6</v>
      </c>
      <c r="BS204" s="105">
        <f t="shared" si="285"/>
        <v>25.958399999999997</v>
      </c>
      <c r="BT204" s="102">
        <f t="shared" si="286"/>
        <v>1.1237573836622966E-3</v>
      </c>
      <c r="BU204" s="52">
        <v>7.05</v>
      </c>
      <c r="BV204" s="48">
        <v>6.84</v>
      </c>
      <c r="BW204" s="61">
        <v>178</v>
      </c>
      <c r="BX204" s="117">
        <f t="shared" si="306"/>
        <v>164487.818</v>
      </c>
      <c r="BY204" s="118">
        <f t="shared" si="307"/>
        <v>1.0965854533333332</v>
      </c>
      <c r="BZ204" s="120">
        <v>46</v>
      </c>
      <c r="CA204" s="51"/>
      <c r="CB204" s="52">
        <v>6.37</v>
      </c>
      <c r="CC204" s="129">
        <v>8298</v>
      </c>
      <c r="CD204" s="77">
        <f t="shared" si="308"/>
        <v>9456.0626984126993</v>
      </c>
      <c r="CE204" s="77">
        <f t="shared" si="287"/>
        <v>20160</v>
      </c>
      <c r="CF204" s="77">
        <f t="shared" si="309"/>
        <v>11849</v>
      </c>
      <c r="CG204" s="77">
        <f t="shared" si="310"/>
        <v>493.70833333333331</v>
      </c>
      <c r="CH204" s="77">
        <f t="shared" si="288"/>
        <v>8311</v>
      </c>
      <c r="CI204" s="130">
        <f t="shared" si="311"/>
        <v>346.29166666666669</v>
      </c>
      <c r="CJ204" s="64">
        <v>3263</v>
      </c>
      <c r="CK204" s="56"/>
      <c r="CL204" s="52">
        <v>7.31</v>
      </c>
      <c r="CM204" s="53">
        <v>3631</v>
      </c>
      <c r="CN204" s="134"/>
      <c r="CO204" s="135">
        <v>2707</v>
      </c>
      <c r="CP204" s="53">
        <v>4826</v>
      </c>
      <c r="CQ204" s="52">
        <v>2.33</v>
      </c>
      <c r="CR204" s="52">
        <v>8.2200000000000006</v>
      </c>
      <c r="CS204" s="53">
        <v>4510</v>
      </c>
      <c r="CT204" s="141">
        <f t="shared" ref="CT204:CT267" si="356">CS204/(CX204*CY204)</f>
        <v>0.23727875984178173</v>
      </c>
      <c r="CU204" s="142">
        <f t="shared" si="312"/>
        <v>1.5403003371130861</v>
      </c>
      <c r="CV204" s="142">
        <f t="shared" si="313"/>
        <v>6.1391031804458089</v>
      </c>
      <c r="CW204" s="118">
        <f t="shared" si="314"/>
        <v>1.0231838634076349</v>
      </c>
      <c r="CX204" s="143">
        <f t="shared" ref="CX204:CX267" si="357">CJ204*CD204/1000</f>
        <v>30855.132584920637</v>
      </c>
      <c r="CY204" s="144">
        <f t="shared" ref="CY204:CY267" si="358">1-CM204/CD204</f>
        <v>0.61601354434658073</v>
      </c>
      <c r="CZ204" s="145">
        <f t="shared" ref="CZ204:CZ267" si="359">CJ204*(CF204/CE204)*BC204/1000</f>
        <v>26623.201891567456</v>
      </c>
      <c r="DA204" s="146">
        <f t="shared" ref="DA204:DA267" si="360">1-CM204/BC204</f>
        <v>0.73843826537962831</v>
      </c>
      <c r="DB204" s="64">
        <v>3276</v>
      </c>
      <c r="DC204" s="152"/>
      <c r="DD204" s="48">
        <v>7.43</v>
      </c>
      <c r="DE204" s="53">
        <v>2993</v>
      </c>
      <c r="DF204" s="153"/>
      <c r="DG204" s="53">
        <v>3021</v>
      </c>
      <c r="DH204" s="53">
        <v>3008</v>
      </c>
      <c r="DI204" s="52">
        <v>2.2799999999999998</v>
      </c>
      <c r="DJ204" s="52">
        <v>8.4600000000000009</v>
      </c>
      <c r="DK204" s="53">
        <v>5670</v>
      </c>
      <c r="DL204" s="141">
        <f t="shared" si="315"/>
        <v>0.26779397191896348</v>
      </c>
      <c r="DM204" s="142">
        <f t="shared" si="316"/>
        <v>1.5341880341880343</v>
      </c>
      <c r="DN204" s="142">
        <f t="shared" si="317"/>
        <v>6.1635617588539597</v>
      </c>
      <c r="DO204" s="118">
        <f t="shared" si="289"/>
        <v>1.0272602931423267</v>
      </c>
      <c r="DP204" s="143">
        <f t="shared" si="318"/>
        <v>30978.061400000002</v>
      </c>
      <c r="DQ204" s="144">
        <f t="shared" si="319"/>
        <v>0.68348348615514076</v>
      </c>
      <c r="DR204" s="145">
        <f t="shared" si="320"/>
        <v>26729.270424999999</v>
      </c>
      <c r="DS204" s="146">
        <f t="shared" si="321"/>
        <v>0.78439706094222728</v>
      </c>
      <c r="DT204" s="53">
        <v>3403</v>
      </c>
      <c r="DU204" s="74"/>
      <c r="DV204" s="157">
        <v>7.42</v>
      </c>
      <c r="DW204" s="153">
        <v>3599</v>
      </c>
      <c r="DX204" s="53"/>
      <c r="DY204" s="153">
        <v>2763</v>
      </c>
      <c r="DZ204" s="153">
        <v>2986</v>
      </c>
      <c r="EA204" s="152">
        <v>2.79</v>
      </c>
      <c r="EB204" s="128">
        <v>6.6</v>
      </c>
      <c r="EC204" s="53">
        <v>5348</v>
      </c>
      <c r="ED204" s="141">
        <f t="shared" si="350"/>
        <v>0.26831785685881954</v>
      </c>
      <c r="EE204" s="142">
        <f t="shared" si="322"/>
        <v>1.4769321187187776</v>
      </c>
      <c r="EF204" s="142">
        <f t="shared" si="271"/>
        <v>6.402503255610509</v>
      </c>
      <c r="EG204" s="118">
        <f t="shared" si="290"/>
        <v>1.0670838759350849</v>
      </c>
      <c r="EH204" s="143">
        <f t="shared" si="351"/>
        <v>32178.981362698418</v>
      </c>
      <c r="EI204" s="144">
        <f t="shared" si="352"/>
        <v>0.61939761666299753</v>
      </c>
      <c r="EJ204" s="145">
        <f t="shared" si="353"/>
        <v>27765.478405456346</v>
      </c>
      <c r="EK204" s="146">
        <f t="shared" si="354"/>
        <v>0.74074340873073052</v>
      </c>
      <c r="EL204" s="64">
        <v>3407</v>
      </c>
      <c r="EM204" s="56"/>
      <c r="EN204" s="52">
        <v>7.41</v>
      </c>
      <c r="EO204" s="53">
        <v>3555</v>
      </c>
      <c r="EP204" s="134"/>
      <c r="EQ204" s="135">
        <v>2784</v>
      </c>
      <c r="ER204" s="53">
        <v>5116</v>
      </c>
      <c r="ES204" s="52">
        <v>2.56</v>
      </c>
      <c r="ET204" s="52">
        <v>8.15</v>
      </c>
      <c r="EU204" s="53">
        <v>5200</v>
      </c>
      <c r="EV204" s="141">
        <f t="shared" si="323"/>
        <v>0.25864315010079525</v>
      </c>
      <c r="EW204" s="142">
        <f t="shared" si="324"/>
        <v>1.4751981215145289</v>
      </c>
      <c r="EX204" s="142">
        <f t="shared" si="325"/>
        <v>6.4100289720437855</v>
      </c>
      <c r="EY204" s="118">
        <f t="shared" si="291"/>
        <v>1.0683381620072976</v>
      </c>
      <c r="EZ204" s="143">
        <f t="shared" si="326"/>
        <v>32216.805613492066</v>
      </c>
      <c r="FA204" s="144">
        <f t="shared" si="327"/>
        <v>0.62405071609807061</v>
      </c>
      <c r="FB204" s="145">
        <f t="shared" si="328"/>
        <v>27798.114877281743</v>
      </c>
      <c r="FC204" s="146">
        <f t="shared" si="329"/>
        <v>0.74391298083849589</v>
      </c>
      <c r="FD204" s="64">
        <v>3408</v>
      </c>
      <c r="FE204" s="56"/>
      <c r="FF204" s="52">
        <v>7.37</v>
      </c>
      <c r="FG204" s="53">
        <v>2314</v>
      </c>
      <c r="FH204" s="134"/>
      <c r="FI204" s="135">
        <v>3162</v>
      </c>
      <c r="FJ204" s="53">
        <v>4634</v>
      </c>
      <c r="FK204" s="52">
        <v>4.72</v>
      </c>
      <c r="FL204" s="52">
        <v>9.76</v>
      </c>
      <c r="FM204" s="53">
        <v>7424</v>
      </c>
      <c r="FN204" s="141">
        <f t="shared" si="330"/>
        <v>0.30501044976161967</v>
      </c>
      <c r="FO204" s="142">
        <f t="shared" si="331"/>
        <v>1.4747652582159625</v>
      </c>
      <c r="FP204" s="142">
        <f t="shared" si="332"/>
        <v>6.4119104011521051</v>
      </c>
      <c r="FQ204" s="118">
        <f t="shared" si="292"/>
        <v>1.0686517335253509</v>
      </c>
      <c r="FR204" s="143">
        <f t="shared" si="333"/>
        <v>32226.261676190479</v>
      </c>
      <c r="FS204" s="144">
        <f t="shared" si="334"/>
        <v>0.75528927061910989</v>
      </c>
      <c r="FT204" s="145">
        <f t="shared" si="335"/>
        <v>27806.273995238091</v>
      </c>
      <c r="FU204" s="146">
        <f t="shared" si="336"/>
        <v>0.83330932142342595</v>
      </c>
      <c r="FV204" s="64">
        <v>3403</v>
      </c>
      <c r="FW204" s="73"/>
      <c r="FX204" s="52">
        <v>7.4</v>
      </c>
      <c r="FY204" s="53">
        <v>2354</v>
      </c>
      <c r="FZ204" s="134"/>
      <c r="GA204" s="135">
        <v>3122</v>
      </c>
      <c r="GB204" s="53">
        <v>4688</v>
      </c>
      <c r="GC204" s="52">
        <v>2.99</v>
      </c>
      <c r="GD204" s="52">
        <v>10.199999999999999</v>
      </c>
      <c r="GE204" s="53">
        <v>6866</v>
      </c>
      <c r="GF204" s="141">
        <f t="shared" si="337"/>
        <v>0.28409091658218655</v>
      </c>
      <c r="GG204" s="142">
        <f t="shared" si="338"/>
        <v>1.4769321187187776</v>
      </c>
      <c r="GH204" s="142">
        <f t="shared" si="339"/>
        <v>6.402503255610509</v>
      </c>
      <c r="GI204" s="118">
        <f t="shared" si="293"/>
        <v>1.0670838759350849</v>
      </c>
      <c r="GJ204" s="143">
        <f t="shared" si="340"/>
        <v>32178.981362698418</v>
      </c>
      <c r="GK204" s="144">
        <f t="shared" si="341"/>
        <v>0.75105918022358886</v>
      </c>
      <c r="GL204" s="145">
        <f t="shared" si="342"/>
        <v>27765.478405456346</v>
      </c>
      <c r="GM204" s="146">
        <f t="shared" si="343"/>
        <v>0.83042789223454827</v>
      </c>
      <c r="GN204" s="166">
        <v>3146</v>
      </c>
      <c r="GO204" s="97">
        <f t="shared" si="294"/>
        <v>3070.886755952381</v>
      </c>
      <c r="GP204" s="53"/>
      <c r="GQ204" s="53"/>
      <c r="GR204" s="102">
        <f t="shared" si="295"/>
        <v>1</v>
      </c>
      <c r="GS204" s="53"/>
      <c r="GT204" s="102">
        <f t="shared" si="296"/>
        <v>1</v>
      </c>
      <c r="GU204" s="53"/>
      <c r="GV204" s="102"/>
      <c r="GW204" s="170"/>
      <c r="GX204" s="102"/>
      <c r="GY204" s="170"/>
      <c r="GZ204" s="102"/>
      <c r="HA204" s="102"/>
      <c r="HB204" s="102"/>
      <c r="HC204" s="102"/>
      <c r="HD204" s="102"/>
      <c r="HE204" s="177"/>
      <c r="HF204" s="178"/>
      <c r="HG204" s="102"/>
      <c r="HH204" s="177"/>
      <c r="HI204" s="64">
        <v>4892</v>
      </c>
      <c r="HJ204" s="53">
        <v>5624</v>
      </c>
      <c r="HK204" s="53">
        <v>4956</v>
      </c>
      <c r="HL204" s="77">
        <f t="shared" si="347"/>
        <v>1200</v>
      </c>
      <c r="HM204" s="77">
        <f t="shared" si="344"/>
        <v>23835.84</v>
      </c>
      <c r="HN204" s="52"/>
      <c r="HO204" s="183"/>
      <c r="HP204" s="53">
        <v>149</v>
      </c>
      <c r="HQ204" s="186"/>
      <c r="HR204" s="186"/>
      <c r="HS204" s="186"/>
      <c r="HT204" s="53">
        <v>4450</v>
      </c>
      <c r="HU204" s="153">
        <v>4538</v>
      </c>
      <c r="HV204" s="186"/>
      <c r="HW204" s="186"/>
      <c r="HX204" s="186"/>
      <c r="HY204" s="186"/>
      <c r="HZ204" s="189"/>
      <c r="IA204" s="128">
        <v>97</v>
      </c>
      <c r="IB204" s="190">
        <v>296</v>
      </c>
      <c r="IC204" s="191"/>
      <c r="ID204" s="191"/>
      <c r="IE204" s="192"/>
      <c r="IF204" s="192"/>
      <c r="IG204" s="192"/>
      <c r="IH204" s="97">
        <f t="shared" si="345"/>
        <v>37455.754000000001</v>
      </c>
      <c r="II204" s="97">
        <f t="shared" si="348"/>
        <v>3609.3666942584096</v>
      </c>
      <c r="IJ204" s="202">
        <f t="shared" si="349"/>
        <v>1.5326844968963138</v>
      </c>
      <c r="IK204" s="202">
        <f t="shared" si="355"/>
        <v>2.3549312996688996</v>
      </c>
      <c r="IL204" s="202">
        <f t="shared" si="297"/>
        <v>0.59529118156554772</v>
      </c>
      <c r="IM204" s="203"/>
      <c r="IN204" s="204">
        <f t="shared" si="298"/>
        <v>0.90591226954863324</v>
      </c>
      <c r="IO204" s="186"/>
      <c r="IP204" s="186"/>
      <c r="IQ204" s="153">
        <v>1422</v>
      </c>
      <c r="IR204" s="153"/>
      <c r="IS204" s="128"/>
      <c r="IT204" s="128"/>
      <c r="IU204" s="128"/>
      <c r="IV204" s="128"/>
      <c r="IW204" s="189"/>
      <c r="IX204" s="189">
        <v>0.5</v>
      </c>
      <c r="IY204" s="48"/>
      <c r="IZ204" s="52">
        <v>169</v>
      </c>
      <c r="JA204" s="128"/>
      <c r="JB204" s="128"/>
      <c r="JC204" s="128"/>
      <c r="JD204" s="97">
        <f t="shared" si="299"/>
        <v>3791.4639999999999</v>
      </c>
      <c r="JE204" s="210">
        <f t="shared" si="274"/>
        <v>0.94522744535403835</v>
      </c>
      <c r="JF204" s="210">
        <f t="shared" si="300"/>
        <v>0.31315214285714282</v>
      </c>
      <c r="JG204" s="210">
        <f t="shared" si="301"/>
        <v>9.6546748175203714E-2</v>
      </c>
      <c r="JH204" s="203"/>
      <c r="JI204" s="203">
        <f t="shared" si="302"/>
        <v>0.42905405405405406</v>
      </c>
      <c r="JJ204" s="212">
        <f t="shared" si="346"/>
        <v>2.469151880188833</v>
      </c>
      <c r="JK204" s="203">
        <f t="shared" si="303"/>
        <v>0.98782596167699177</v>
      </c>
      <c r="JL204" s="53">
        <v>15119</v>
      </c>
      <c r="JM204" s="213">
        <v>8.6300000000000008</v>
      </c>
      <c r="JN204" s="214">
        <v>89</v>
      </c>
      <c r="JO204" s="213">
        <v>0.6</v>
      </c>
      <c r="JP204" s="213">
        <v>2.72</v>
      </c>
      <c r="JQ204" s="213">
        <v>0.62</v>
      </c>
      <c r="JR204" s="214">
        <v>203</v>
      </c>
      <c r="JS204" s="213">
        <v>0.5</v>
      </c>
      <c r="JT204" s="222"/>
    </row>
    <row r="205" spans="1:280" s="25" customFormat="1" ht="15" customHeight="1">
      <c r="A205" s="50">
        <v>43622</v>
      </c>
      <c r="B205" s="51">
        <v>240</v>
      </c>
      <c r="C205" s="52">
        <v>240</v>
      </c>
      <c r="D205" s="53">
        <v>44095</v>
      </c>
      <c r="E205" s="48">
        <v>5.3</v>
      </c>
      <c r="F205" s="53">
        <v>561</v>
      </c>
      <c r="G205" s="52">
        <v>36.299999999999997</v>
      </c>
      <c r="H205" s="52">
        <v>23</v>
      </c>
      <c r="I205" s="61">
        <v>62.5</v>
      </c>
      <c r="J205" s="64"/>
      <c r="K205" s="53">
        <v>1319</v>
      </c>
      <c r="L205" s="48">
        <v>5.58</v>
      </c>
      <c r="M205" s="53">
        <v>18502</v>
      </c>
      <c r="N205" s="53">
        <v>8535</v>
      </c>
      <c r="O205" s="65">
        <v>203</v>
      </c>
      <c r="P205" s="65">
        <v>186</v>
      </c>
      <c r="Q205" s="74">
        <v>42</v>
      </c>
      <c r="R205" s="70">
        <v>46.3</v>
      </c>
      <c r="S205" s="64">
        <v>8221</v>
      </c>
      <c r="T205" s="53">
        <v>6647</v>
      </c>
      <c r="U205" s="52">
        <v>3.16</v>
      </c>
      <c r="V205" s="52">
        <v>25</v>
      </c>
      <c r="W205" s="52">
        <v>12.1</v>
      </c>
      <c r="X205" s="52">
        <v>9.0299999999999994</v>
      </c>
      <c r="Y205" s="53">
        <v>4000</v>
      </c>
      <c r="Z205" s="53">
        <v>24007</v>
      </c>
      <c r="AA205" s="52">
        <v>2.82</v>
      </c>
      <c r="AB205" s="52">
        <v>502</v>
      </c>
      <c r="AC205" s="77">
        <f t="shared" si="304"/>
        <v>12221</v>
      </c>
      <c r="AD205" s="52"/>
      <c r="AE205" s="52"/>
      <c r="AF205" s="52"/>
      <c r="AG205" s="52"/>
      <c r="AH205" s="61"/>
      <c r="AI205" s="79"/>
      <c r="AJ205" s="52"/>
      <c r="AK205" s="52"/>
      <c r="AL205" s="48">
        <v>9.59</v>
      </c>
      <c r="AM205" s="53">
        <v>67445</v>
      </c>
      <c r="AN205" s="52">
        <v>0.67</v>
      </c>
      <c r="AO205" s="52" t="s">
        <v>125</v>
      </c>
      <c r="AP205" s="53">
        <v>3444</v>
      </c>
      <c r="AQ205" s="83"/>
      <c r="AR205" s="86">
        <f t="shared" si="305"/>
        <v>12846</v>
      </c>
      <c r="AS205" s="53"/>
      <c r="AT205" s="87">
        <v>12846</v>
      </c>
      <c r="AU205" s="53">
        <f t="shared" si="272"/>
        <v>11886</v>
      </c>
      <c r="AV205" s="53">
        <v>480</v>
      </c>
      <c r="AW205" s="53">
        <v>0</v>
      </c>
      <c r="AX205" s="53">
        <v>480</v>
      </c>
      <c r="AY205" s="95">
        <v>0</v>
      </c>
      <c r="AZ205" s="96">
        <v>4.93</v>
      </c>
      <c r="BA205" s="53">
        <v>4478</v>
      </c>
      <c r="BB205" s="52">
        <v>62</v>
      </c>
      <c r="BC205" s="53">
        <v>13199</v>
      </c>
      <c r="BD205" s="97">
        <f t="shared" si="275"/>
        <v>9817.7013999999999</v>
      </c>
      <c r="BE205" s="102">
        <f t="shared" si="276"/>
        <v>0.74382160769755279</v>
      </c>
      <c r="BF205" s="53">
        <v>6467</v>
      </c>
      <c r="BG205" s="97">
        <f t="shared" si="277"/>
        <v>6900.2889999999998</v>
      </c>
      <c r="BH205" s="102">
        <f t="shared" si="278"/>
        <v>0.52278877187665729</v>
      </c>
      <c r="BI205" s="53">
        <v>246</v>
      </c>
      <c r="BJ205" s="97">
        <f t="shared" si="279"/>
        <v>483.88200000000001</v>
      </c>
      <c r="BK205" s="102">
        <f t="shared" si="280"/>
        <v>3.666050458368058E-2</v>
      </c>
      <c r="BL205" s="103">
        <v>876</v>
      </c>
      <c r="BM205" s="97">
        <f t="shared" si="281"/>
        <v>1265.8200000000002</v>
      </c>
      <c r="BN205" s="102">
        <f t="shared" si="282"/>
        <v>9.5902719903022973E-2</v>
      </c>
      <c r="BO205" s="53">
        <v>556</v>
      </c>
      <c r="BP205" s="97">
        <f t="shared" si="283"/>
        <v>1144.2479999999998</v>
      </c>
      <c r="BQ205" s="102">
        <f t="shared" si="284"/>
        <v>8.6692022122888082E-2</v>
      </c>
      <c r="BR205" s="53">
        <v>14.1</v>
      </c>
      <c r="BS205" s="105">
        <f t="shared" si="285"/>
        <v>23.462399999999999</v>
      </c>
      <c r="BT205" s="102">
        <f t="shared" si="286"/>
        <v>1.0682627471778165E-3</v>
      </c>
      <c r="BU205" s="52">
        <v>6.42</v>
      </c>
      <c r="BV205" s="48">
        <v>6.92</v>
      </c>
      <c r="BW205" s="61">
        <v>160</v>
      </c>
      <c r="BX205" s="117">
        <f t="shared" si="306"/>
        <v>156883.31400000001</v>
      </c>
      <c r="BY205" s="118">
        <f t="shared" si="307"/>
        <v>1.0458887600000002</v>
      </c>
      <c r="BZ205" s="120">
        <v>47.1</v>
      </c>
      <c r="CA205" s="51"/>
      <c r="CB205" s="52">
        <v>6.23</v>
      </c>
      <c r="CC205" s="129">
        <v>7381</v>
      </c>
      <c r="CD205" s="77">
        <f t="shared" si="308"/>
        <v>9302.7981375788531</v>
      </c>
      <c r="CE205" s="77">
        <f t="shared" si="287"/>
        <v>19974</v>
      </c>
      <c r="CF205" s="77">
        <f t="shared" si="309"/>
        <v>11886</v>
      </c>
      <c r="CG205" s="77">
        <f t="shared" si="310"/>
        <v>495.25</v>
      </c>
      <c r="CH205" s="77">
        <f t="shared" si="288"/>
        <v>8088</v>
      </c>
      <c r="CI205" s="130">
        <f t="shared" si="311"/>
        <v>337</v>
      </c>
      <c r="CJ205" s="64">
        <v>3253</v>
      </c>
      <c r="CK205" s="56"/>
      <c r="CL205" s="52">
        <v>7.57</v>
      </c>
      <c r="CM205" s="53">
        <v>3855</v>
      </c>
      <c r="CN205" s="134"/>
      <c r="CO205" s="135">
        <v>3427</v>
      </c>
      <c r="CP205" s="53">
        <v>6664</v>
      </c>
      <c r="CQ205" s="52">
        <v>3.88</v>
      </c>
      <c r="CR205" s="52">
        <v>13.7</v>
      </c>
      <c r="CS205" s="53">
        <v>4226</v>
      </c>
      <c r="CT205" s="141">
        <f t="shared" si="356"/>
        <v>0.23846487744387707</v>
      </c>
      <c r="CU205" s="142">
        <f t="shared" si="312"/>
        <v>1.5450353519827851</v>
      </c>
      <c r="CV205" s="142">
        <f t="shared" si="313"/>
        <v>6.0210907961687239</v>
      </c>
      <c r="CW205" s="118">
        <f t="shared" si="314"/>
        <v>1.0035151326947873</v>
      </c>
      <c r="CX205" s="143">
        <f t="shared" si="357"/>
        <v>30262.002341544008</v>
      </c>
      <c r="CY205" s="144">
        <f t="shared" si="358"/>
        <v>0.58560855099847386</v>
      </c>
      <c r="CZ205" s="145">
        <f t="shared" si="359"/>
        <v>25550.286394412738</v>
      </c>
      <c r="DA205" s="146">
        <f t="shared" si="360"/>
        <v>0.70793241912266081</v>
      </c>
      <c r="DB205" s="64">
        <v>3255</v>
      </c>
      <c r="DC205" s="152"/>
      <c r="DD205" s="48">
        <v>7.63</v>
      </c>
      <c r="DE205" s="53">
        <v>3181</v>
      </c>
      <c r="DF205" s="153"/>
      <c r="DG205" s="53">
        <v>4016</v>
      </c>
      <c r="DH205" s="53">
        <v>6664</v>
      </c>
      <c r="DI205" s="52">
        <v>4.2</v>
      </c>
      <c r="DJ205" s="52">
        <v>12.4</v>
      </c>
      <c r="DK205" s="53">
        <v>4852</v>
      </c>
      <c r="DL205" s="141">
        <f t="shared" si="315"/>
        <v>0.24349541863475388</v>
      </c>
      <c r="DM205" s="142">
        <f t="shared" si="316"/>
        <v>1.5440860215053764</v>
      </c>
      <c r="DN205" s="142">
        <f t="shared" si="317"/>
        <v>6.024792665702182</v>
      </c>
      <c r="DO205" s="118">
        <f t="shared" si="289"/>
        <v>1.0041321109503636</v>
      </c>
      <c r="DP205" s="143">
        <f t="shared" si="318"/>
        <v>30280.607937819168</v>
      </c>
      <c r="DQ205" s="144">
        <f t="shared" si="319"/>
        <v>0.65805987048667847</v>
      </c>
      <c r="DR205" s="145">
        <f t="shared" si="320"/>
        <v>25565.995147191345</v>
      </c>
      <c r="DS205" s="146">
        <f t="shared" si="321"/>
        <v>0.75899689370406853</v>
      </c>
      <c r="DT205" s="53">
        <v>3381</v>
      </c>
      <c r="DU205" s="74"/>
      <c r="DV205" s="157">
        <v>7.56</v>
      </c>
      <c r="DW205" s="153">
        <v>4146</v>
      </c>
      <c r="DX205" s="53"/>
      <c r="DY205" s="153">
        <v>3288</v>
      </c>
      <c r="DZ205" s="153">
        <v>5698</v>
      </c>
      <c r="EA205" s="152">
        <v>3.18</v>
      </c>
      <c r="EB205" s="128">
        <v>9.6999999999999993</v>
      </c>
      <c r="EC205" s="53">
        <v>5040</v>
      </c>
      <c r="ED205" s="141">
        <f t="shared" si="350"/>
        <v>0.28907147226700425</v>
      </c>
      <c r="EE205" s="142">
        <f t="shared" si="322"/>
        <v>1.4865424430641823</v>
      </c>
      <c r="EF205" s="142">
        <f t="shared" si="271"/>
        <v>6.2580104463100081</v>
      </c>
      <c r="EG205" s="118">
        <f t="shared" si="290"/>
        <v>1.0430017410516681</v>
      </c>
      <c r="EH205" s="143">
        <f t="shared" si="351"/>
        <v>31452.760503154102</v>
      </c>
      <c r="EI205" s="144">
        <f t="shared" si="352"/>
        <v>0.55432764006217183</v>
      </c>
      <c r="EJ205" s="145">
        <f t="shared" si="353"/>
        <v>26555.646572243917</v>
      </c>
      <c r="EK205" s="146">
        <f t="shared" si="354"/>
        <v>0.68588529434048029</v>
      </c>
      <c r="EL205" s="64">
        <v>3382</v>
      </c>
      <c r="EM205" s="56"/>
      <c r="EN205" s="52">
        <v>7.7</v>
      </c>
      <c r="EO205" s="53">
        <v>4083</v>
      </c>
      <c r="EP205" s="134"/>
      <c r="EQ205" s="135">
        <v>3292</v>
      </c>
      <c r="ER205" s="53">
        <v>5842</v>
      </c>
      <c r="ES205" s="52">
        <v>3.54</v>
      </c>
      <c r="ET205" s="52">
        <v>10</v>
      </c>
      <c r="EU205" s="53">
        <v>4845</v>
      </c>
      <c r="EV205" s="141">
        <f t="shared" si="323"/>
        <v>0.27445204429445813</v>
      </c>
      <c r="EW205" s="142">
        <f t="shared" si="324"/>
        <v>1.4861028976936723</v>
      </c>
      <c r="EX205" s="142">
        <f t="shared" si="325"/>
        <v>6.2598613810767372</v>
      </c>
      <c r="EY205" s="118">
        <f t="shared" si="291"/>
        <v>1.0433102301794561</v>
      </c>
      <c r="EZ205" s="143">
        <f t="shared" si="326"/>
        <v>31462.063301291681</v>
      </c>
      <c r="FA205" s="144">
        <f t="shared" si="327"/>
        <v>0.56109979603807225</v>
      </c>
      <c r="FB205" s="145">
        <f t="shared" si="328"/>
        <v>26563.50094863322</v>
      </c>
      <c r="FC205" s="146">
        <f t="shared" si="329"/>
        <v>0.69065838321084927</v>
      </c>
      <c r="FD205" s="64">
        <v>3332</v>
      </c>
      <c r="FE205" s="56"/>
      <c r="FF205" s="52">
        <v>7.71</v>
      </c>
      <c r="FG205" s="53">
        <v>2469</v>
      </c>
      <c r="FH205" s="134"/>
      <c r="FI205" s="135">
        <v>3803</v>
      </c>
      <c r="FJ205" s="53">
        <v>6186</v>
      </c>
      <c r="FK205" s="52">
        <v>4.16</v>
      </c>
      <c r="FL205" s="52">
        <v>8.85</v>
      </c>
      <c r="FM205" s="53">
        <v>6271</v>
      </c>
      <c r="FN205" s="141">
        <f t="shared" si="330"/>
        <v>0.27540363107582866</v>
      </c>
      <c r="FO205" s="142">
        <f t="shared" si="331"/>
        <v>1.5084033613445378</v>
      </c>
      <c r="FP205" s="142">
        <f t="shared" si="332"/>
        <v>6.1673146427402976</v>
      </c>
      <c r="FQ205" s="118">
        <f t="shared" si="292"/>
        <v>1.0278857737900495</v>
      </c>
      <c r="FR205" s="143">
        <f t="shared" si="333"/>
        <v>30996.923394412737</v>
      </c>
      <c r="FS205" s="144">
        <f t="shared" si="334"/>
        <v>0.73459598246828328</v>
      </c>
      <c r="FT205" s="145">
        <f t="shared" si="335"/>
        <v>26170.782129167917</v>
      </c>
      <c r="FU205" s="146">
        <f t="shared" si="336"/>
        <v>0.81294037427077814</v>
      </c>
      <c r="FV205" s="64">
        <v>3371</v>
      </c>
      <c r="FW205" s="73"/>
      <c r="FX205" s="52">
        <v>7.81</v>
      </c>
      <c r="FY205" s="53">
        <v>2799</v>
      </c>
      <c r="FZ205" s="134"/>
      <c r="GA205" s="135">
        <v>4529</v>
      </c>
      <c r="GB205" s="53">
        <v>6186</v>
      </c>
      <c r="GC205" s="52">
        <v>6.22</v>
      </c>
      <c r="GD205" s="52">
        <v>11.6</v>
      </c>
      <c r="GE205" s="53">
        <v>5861</v>
      </c>
      <c r="GF205" s="141">
        <f t="shared" si="337"/>
        <v>0.26732890256595959</v>
      </c>
      <c r="GG205" s="142">
        <f t="shared" si="338"/>
        <v>1.4909522396914863</v>
      </c>
      <c r="GH205" s="142">
        <f t="shared" si="339"/>
        <v>6.2395010986427204</v>
      </c>
      <c r="GI205" s="118">
        <f t="shared" si="293"/>
        <v>1.0399168497737867</v>
      </c>
      <c r="GJ205" s="143">
        <f t="shared" si="340"/>
        <v>31359.732521778315</v>
      </c>
      <c r="GK205" s="144">
        <f t="shared" si="341"/>
        <v>0.699122784499281</v>
      </c>
      <c r="GL205" s="145">
        <f t="shared" si="342"/>
        <v>26477.102808350857</v>
      </c>
      <c r="GM205" s="146">
        <f t="shared" si="343"/>
        <v>0.78793848018789303</v>
      </c>
      <c r="GN205" s="166">
        <v>3577</v>
      </c>
      <c r="GO205" s="97">
        <f t="shared" si="294"/>
        <v>3423.5976269149896</v>
      </c>
      <c r="GP205" s="53"/>
      <c r="GQ205" s="53"/>
      <c r="GR205" s="102">
        <f t="shared" si="295"/>
        <v>1</v>
      </c>
      <c r="GS205" s="53"/>
      <c r="GT205" s="102">
        <f t="shared" si="296"/>
        <v>1</v>
      </c>
      <c r="GU205" s="53"/>
      <c r="GV205" s="102"/>
      <c r="GW205" s="170"/>
      <c r="GX205" s="102"/>
      <c r="GY205" s="170"/>
      <c r="GZ205" s="102"/>
      <c r="HA205" s="102"/>
      <c r="HB205" s="102"/>
      <c r="HC205" s="102"/>
      <c r="HD205" s="102"/>
      <c r="HE205" s="177"/>
      <c r="HF205" s="178"/>
      <c r="HG205" s="102"/>
      <c r="HH205" s="177"/>
      <c r="HI205" s="64">
        <v>3688</v>
      </c>
      <c r="HJ205" s="53">
        <v>4162</v>
      </c>
      <c r="HK205" s="53">
        <v>3282</v>
      </c>
      <c r="HL205" s="77">
        <f t="shared" si="347"/>
        <v>1200</v>
      </c>
      <c r="HM205" s="77">
        <f t="shared" si="344"/>
        <v>23253.84</v>
      </c>
      <c r="HN205" s="52"/>
      <c r="HO205" s="183"/>
      <c r="HP205" s="53">
        <v>239</v>
      </c>
      <c r="HQ205" s="186"/>
      <c r="HR205" s="186"/>
      <c r="HS205" s="186"/>
      <c r="HT205" s="53">
        <v>4807</v>
      </c>
      <c r="HU205" s="153">
        <v>4712</v>
      </c>
      <c r="HV205" s="186"/>
      <c r="HW205" s="186"/>
      <c r="HX205" s="186"/>
      <c r="HY205" s="186"/>
      <c r="HZ205" s="189">
        <v>98</v>
      </c>
      <c r="IA205" s="128"/>
      <c r="IB205" s="190">
        <v>389</v>
      </c>
      <c r="IC205" s="191"/>
      <c r="ID205" s="191">
        <v>187</v>
      </c>
      <c r="IE205" s="192">
        <v>2.33</v>
      </c>
      <c r="IF205" s="192">
        <v>0.47</v>
      </c>
      <c r="IG205" s="192">
        <v>0.57999999999999996</v>
      </c>
      <c r="IH205" s="97">
        <f t="shared" si="345"/>
        <v>42803.022000000004</v>
      </c>
      <c r="II205" s="97">
        <f t="shared" si="348"/>
        <v>4006.1400270148583</v>
      </c>
      <c r="IJ205" s="202">
        <f t="shared" si="349"/>
        <v>1.528350909368791</v>
      </c>
      <c r="IK205" s="202">
        <f t="shared" si="355"/>
        <v>2.6212174196758218</v>
      </c>
      <c r="IL205" s="202">
        <f t="shared" si="297"/>
        <v>0.61777704234415842</v>
      </c>
      <c r="IM205" s="203"/>
      <c r="IN205" s="204">
        <f t="shared" si="298"/>
        <v>0.8912496505451496</v>
      </c>
      <c r="IO205" s="186"/>
      <c r="IP205" s="186"/>
      <c r="IQ205" s="153">
        <v>1686</v>
      </c>
      <c r="IR205" s="153"/>
      <c r="IS205" s="128"/>
      <c r="IT205" s="128"/>
      <c r="IU205" s="128"/>
      <c r="IV205" s="128"/>
      <c r="IW205" s="189">
        <v>0.72</v>
      </c>
      <c r="IX205" s="189"/>
      <c r="IY205" s="48">
        <v>8.69</v>
      </c>
      <c r="IZ205" s="52">
        <v>279</v>
      </c>
      <c r="JA205" s="128">
        <v>1.47</v>
      </c>
      <c r="JB205" s="128">
        <v>0.25</v>
      </c>
      <c r="JC205" s="128">
        <v>179</v>
      </c>
      <c r="JD205" s="97">
        <f t="shared" si="299"/>
        <v>4997.0940000000001</v>
      </c>
      <c r="JE205" s="210">
        <f t="shared" si="274"/>
        <v>0.94228504122497059</v>
      </c>
      <c r="JF205" s="210">
        <f t="shared" si="300"/>
        <v>0.41282624999999995</v>
      </c>
      <c r="JG205" s="210">
        <f t="shared" si="301"/>
        <v>7.0512693841793608E-2</v>
      </c>
      <c r="JH205" s="203"/>
      <c r="JI205" s="203">
        <f t="shared" si="302"/>
        <v>0.28277634961439591</v>
      </c>
      <c r="JJ205" s="212">
        <f t="shared" si="346"/>
        <v>2.469151880188833</v>
      </c>
      <c r="JK205" s="203">
        <f t="shared" si="303"/>
        <v>0.97886203500265168</v>
      </c>
      <c r="JL205" s="53">
        <v>15131</v>
      </c>
      <c r="JM205" s="213">
        <v>8.5299999999999994</v>
      </c>
      <c r="JN205" s="214">
        <v>70</v>
      </c>
      <c r="JO205" s="213">
        <v>0.61</v>
      </c>
      <c r="JP205" s="213">
        <v>1.4</v>
      </c>
      <c r="JQ205" s="213">
        <v>0.26</v>
      </c>
      <c r="JR205" s="214">
        <v>288</v>
      </c>
      <c r="JS205" s="213">
        <v>0.17</v>
      </c>
      <c r="JT205" s="222"/>
    </row>
    <row r="206" spans="1:280" s="25" customFormat="1" ht="15" customHeight="1">
      <c r="A206" s="50">
        <v>43623</v>
      </c>
      <c r="B206" s="51">
        <v>0</v>
      </c>
      <c r="C206" s="52">
        <v>0</v>
      </c>
      <c r="D206" s="53">
        <v>39706</v>
      </c>
      <c r="E206" s="48">
        <v>4.9400000000000004</v>
      </c>
      <c r="F206" s="53">
        <v>596</v>
      </c>
      <c r="G206" s="52">
        <v>33.5</v>
      </c>
      <c r="H206" s="52">
        <v>21.7</v>
      </c>
      <c r="I206" s="61">
        <v>71.599999999999994</v>
      </c>
      <c r="J206" s="64"/>
      <c r="K206" s="53">
        <v>1383</v>
      </c>
      <c r="L206" s="48">
        <v>5.84</v>
      </c>
      <c r="M206" s="53">
        <v>18076</v>
      </c>
      <c r="N206" s="53">
        <v>8100</v>
      </c>
      <c r="O206" s="65">
        <v>203</v>
      </c>
      <c r="P206" s="65">
        <v>198</v>
      </c>
      <c r="Q206" s="74">
        <v>46.8</v>
      </c>
      <c r="R206" s="70">
        <v>44.7</v>
      </c>
      <c r="S206" s="64">
        <v>9122</v>
      </c>
      <c r="T206" s="53">
        <v>5636</v>
      </c>
      <c r="U206" s="52">
        <v>3.35</v>
      </c>
      <c r="V206" s="52">
        <v>24.1</v>
      </c>
      <c r="W206" s="52">
        <v>19.600000000000001</v>
      </c>
      <c r="X206" s="52">
        <v>9.7799999999999994</v>
      </c>
      <c r="Y206" s="53">
        <v>4000</v>
      </c>
      <c r="Z206" s="53">
        <v>23673</v>
      </c>
      <c r="AA206" s="52">
        <v>4.25</v>
      </c>
      <c r="AB206" s="52">
        <v>494</v>
      </c>
      <c r="AC206" s="77">
        <f t="shared" si="304"/>
        <v>13122</v>
      </c>
      <c r="AD206" s="52"/>
      <c r="AE206" s="52"/>
      <c r="AF206" s="52"/>
      <c r="AG206" s="52"/>
      <c r="AH206" s="61"/>
      <c r="AI206" s="79"/>
      <c r="AJ206" s="52"/>
      <c r="AK206" s="52"/>
      <c r="AL206" s="48">
        <v>9.1199999999999992</v>
      </c>
      <c r="AM206" s="53">
        <v>63366</v>
      </c>
      <c r="AN206" s="52">
        <v>0.55000000000000004</v>
      </c>
      <c r="AO206" s="52">
        <v>0.18</v>
      </c>
      <c r="AP206" s="53">
        <v>1613</v>
      </c>
      <c r="AQ206" s="83"/>
      <c r="AR206" s="86">
        <f t="shared" si="305"/>
        <v>12967</v>
      </c>
      <c r="AS206" s="53"/>
      <c r="AT206" s="87">
        <v>12967</v>
      </c>
      <c r="AU206" s="53">
        <f t="shared" si="272"/>
        <v>11767</v>
      </c>
      <c r="AV206" s="53">
        <v>480</v>
      </c>
      <c r="AW206" s="53">
        <v>240</v>
      </c>
      <c r="AX206" s="53">
        <v>480</v>
      </c>
      <c r="AY206" s="95">
        <v>0</v>
      </c>
      <c r="AZ206" s="96">
        <v>4.93</v>
      </c>
      <c r="BA206" s="53">
        <v>4478</v>
      </c>
      <c r="BB206" s="52">
        <v>62</v>
      </c>
      <c r="BC206" s="53">
        <v>9805</v>
      </c>
      <c r="BD206" s="97">
        <f t="shared" si="275"/>
        <v>7777.0114000000003</v>
      </c>
      <c r="BE206" s="102">
        <f t="shared" si="276"/>
        <v>0.7931679143294238</v>
      </c>
      <c r="BF206" s="53">
        <v>5024</v>
      </c>
      <c r="BG206" s="97">
        <f t="shared" si="277"/>
        <v>5360.6080000000002</v>
      </c>
      <c r="BH206" s="102">
        <f t="shared" si="278"/>
        <v>0.54672187659357474</v>
      </c>
      <c r="BI206" s="53">
        <v>218</v>
      </c>
      <c r="BJ206" s="97">
        <f t="shared" si="279"/>
        <v>428.80600000000004</v>
      </c>
      <c r="BK206" s="102">
        <f t="shared" si="280"/>
        <v>4.3733401325854161E-2</v>
      </c>
      <c r="BL206" s="103">
        <v>707</v>
      </c>
      <c r="BM206" s="97">
        <f t="shared" si="281"/>
        <v>1021.615</v>
      </c>
      <c r="BN206" s="102">
        <f t="shared" si="282"/>
        <v>0.10419326874043855</v>
      </c>
      <c r="BO206" s="53">
        <v>460</v>
      </c>
      <c r="BP206" s="97">
        <f t="shared" si="283"/>
        <v>946.68</v>
      </c>
      <c r="BQ206" s="102">
        <f t="shared" si="284"/>
        <v>9.6550739418663947E-2</v>
      </c>
      <c r="BR206" s="53">
        <v>11.6</v>
      </c>
      <c r="BS206" s="105">
        <f t="shared" si="285"/>
        <v>19.302399999999999</v>
      </c>
      <c r="BT206" s="102">
        <f t="shared" si="286"/>
        <v>1.1830698623151452E-3</v>
      </c>
      <c r="BU206" s="52">
        <v>7.27</v>
      </c>
      <c r="BV206" s="48">
        <v>0.18</v>
      </c>
      <c r="BW206" s="61">
        <v>147</v>
      </c>
      <c r="BX206" s="117">
        <f t="shared" si="306"/>
        <v>115375.435</v>
      </c>
      <c r="BY206" s="118">
        <f t="shared" si="307"/>
        <v>0.76916956666666669</v>
      </c>
      <c r="BZ206" s="120">
        <v>47.3</v>
      </c>
      <c r="CA206" s="51"/>
      <c r="CB206" s="52">
        <v>6.22</v>
      </c>
      <c r="CC206" s="129">
        <v>6731</v>
      </c>
      <c r="CD206" s="77">
        <f t="shared" si="308"/>
        <v>6692.4493350221655</v>
      </c>
      <c r="CE206" s="77">
        <f t="shared" si="287"/>
        <v>22106</v>
      </c>
      <c r="CF206" s="77">
        <f t="shared" si="309"/>
        <v>11767</v>
      </c>
      <c r="CG206" s="77">
        <f t="shared" si="310"/>
        <v>490.29166666666669</v>
      </c>
      <c r="CH206" s="77">
        <f t="shared" si="288"/>
        <v>10339</v>
      </c>
      <c r="CI206" s="130">
        <f t="shared" si="311"/>
        <v>430.79166666666669</v>
      </c>
      <c r="CJ206" s="64">
        <v>3687</v>
      </c>
      <c r="CK206" s="56"/>
      <c r="CL206" s="52">
        <v>7.5</v>
      </c>
      <c r="CM206" s="53">
        <v>3098</v>
      </c>
      <c r="CN206" s="134"/>
      <c r="CO206" s="135">
        <v>3688</v>
      </c>
      <c r="CP206" s="53">
        <v>4510</v>
      </c>
      <c r="CQ206" s="52">
        <v>4.0599999999999996</v>
      </c>
      <c r="CR206" s="52">
        <v>27.6</v>
      </c>
      <c r="CS206" s="53">
        <v>3772</v>
      </c>
      <c r="CT206" s="141">
        <f t="shared" si="356"/>
        <v>0.2846205017976185</v>
      </c>
      <c r="CU206" s="142">
        <f t="shared" si="312"/>
        <v>1.3631678871711419</v>
      </c>
      <c r="CV206" s="142">
        <f t="shared" si="313"/>
        <v>4.9094828289348831</v>
      </c>
      <c r="CW206" s="118">
        <f t="shared" si="314"/>
        <v>0.81824713815581385</v>
      </c>
      <c r="CX206" s="143">
        <f t="shared" si="357"/>
        <v>24675.060698226724</v>
      </c>
      <c r="CY206" s="144">
        <f t="shared" si="358"/>
        <v>0.53709025725635329</v>
      </c>
      <c r="CZ206" s="145">
        <f t="shared" si="359"/>
        <v>19243.157009183025</v>
      </c>
      <c r="DA206" s="146">
        <f t="shared" si="360"/>
        <v>0.68403875573686901</v>
      </c>
      <c r="DB206" s="64">
        <v>3695</v>
      </c>
      <c r="DC206" s="152"/>
      <c r="DD206" s="48">
        <v>6.88</v>
      </c>
      <c r="DE206" s="53">
        <v>2792</v>
      </c>
      <c r="DF206" s="153"/>
      <c r="DG206" s="53">
        <v>3745</v>
      </c>
      <c r="DH206" s="53">
        <v>4612</v>
      </c>
      <c r="DI206" s="52">
        <v>5.0999999999999996</v>
      </c>
      <c r="DJ206" s="52">
        <v>20</v>
      </c>
      <c r="DK206" s="53">
        <v>4454</v>
      </c>
      <c r="DL206" s="141">
        <f t="shared" si="315"/>
        <v>0.30904457829213039</v>
      </c>
      <c r="DM206" s="142">
        <f t="shared" si="316"/>
        <v>1.3602165087956699</v>
      </c>
      <c r="DN206" s="142">
        <f t="shared" si="317"/>
        <v>4.9201353547367495</v>
      </c>
      <c r="DO206" s="118">
        <f t="shared" si="289"/>
        <v>0.82002255912279154</v>
      </c>
      <c r="DP206" s="143">
        <f t="shared" si="318"/>
        <v>24728.600292906904</v>
      </c>
      <c r="DQ206" s="144">
        <f t="shared" si="319"/>
        <v>0.58281342745633902</v>
      </c>
      <c r="DR206" s="145">
        <f t="shared" si="320"/>
        <v>19284.910536732106</v>
      </c>
      <c r="DS206" s="146">
        <f t="shared" si="321"/>
        <v>0.71524732279449266</v>
      </c>
      <c r="DT206" s="53">
        <v>3664</v>
      </c>
      <c r="DU206" s="74"/>
      <c r="DV206" s="157">
        <v>6.88</v>
      </c>
      <c r="DW206" s="153">
        <v>3674</v>
      </c>
      <c r="DX206" s="53"/>
      <c r="DY206" s="153">
        <v>3486</v>
      </c>
      <c r="DZ206" s="153">
        <v>4596</v>
      </c>
      <c r="EA206" s="152">
        <v>3.46</v>
      </c>
      <c r="EB206" s="128">
        <v>21.3</v>
      </c>
      <c r="EC206" s="53">
        <v>5010</v>
      </c>
      <c r="ED206" s="141">
        <f t="shared" si="350"/>
        <v>0.45300017553303712</v>
      </c>
      <c r="EE206" s="142">
        <f t="shared" si="322"/>
        <v>1.3717248908296944</v>
      </c>
      <c r="EF206" s="142">
        <f t="shared" ref="EF206:EF269" si="361">EH206/5026</f>
        <v>4.878856817254519</v>
      </c>
      <c r="EG206" s="118">
        <f t="shared" si="290"/>
        <v>0.81314280287575313</v>
      </c>
      <c r="EH206" s="143">
        <f t="shared" si="351"/>
        <v>24521.134363521214</v>
      </c>
      <c r="EI206" s="144">
        <f t="shared" si="352"/>
        <v>0.45102311335049772</v>
      </c>
      <c r="EJ206" s="145">
        <f t="shared" si="353"/>
        <v>19123.115617479416</v>
      </c>
      <c r="EK206" s="146">
        <f t="shared" si="354"/>
        <v>0.62529321774604796</v>
      </c>
      <c r="EL206" s="64">
        <v>3676</v>
      </c>
      <c r="EM206" s="56"/>
      <c r="EN206" s="52">
        <v>7.52</v>
      </c>
      <c r="EO206" s="53">
        <v>3571</v>
      </c>
      <c r="EP206" s="134"/>
      <c r="EQ206" s="135">
        <v>3494</v>
      </c>
      <c r="ER206" s="53">
        <v>4700</v>
      </c>
      <c r="ES206" s="52">
        <v>3.46</v>
      </c>
      <c r="ET206" s="52">
        <v>15.4</v>
      </c>
      <c r="EU206" s="53">
        <v>4780</v>
      </c>
      <c r="EV206" s="141">
        <f t="shared" si="323"/>
        <v>0.41657778237663268</v>
      </c>
      <c r="EW206" s="142">
        <f t="shared" si="324"/>
        <v>1.3672470076169749</v>
      </c>
      <c r="EX206" s="142">
        <f t="shared" si="325"/>
        <v>4.8948356059573177</v>
      </c>
      <c r="EY206" s="118">
        <f t="shared" si="291"/>
        <v>0.81580593432621962</v>
      </c>
      <c r="EZ206" s="143">
        <f t="shared" si="326"/>
        <v>24601.443755541481</v>
      </c>
      <c r="FA206" s="144">
        <f t="shared" si="327"/>
        <v>0.46641359220866285</v>
      </c>
      <c r="FB206" s="145">
        <f t="shared" si="328"/>
        <v>19185.745908803037</v>
      </c>
      <c r="FC206" s="146">
        <f t="shared" si="329"/>
        <v>0.63579806221315649</v>
      </c>
      <c r="FD206" s="64">
        <v>3689</v>
      </c>
      <c r="FE206" s="56"/>
      <c r="FF206" s="52">
        <v>7.22</v>
      </c>
      <c r="FG206" s="53">
        <v>2107</v>
      </c>
      <c r="FH206" s="134"/>
      <c r="FI206" s="135">
        <v>3878</v>
      </c>
      <c r="FJ206" s="53">
        <v>4554</v>
      </c>
      <c r="FK206" s="52">
        <v>4.6100000000000003</v>
      </c>
      <c r="FL206" s="52">
        <v>13.3</v>
      </c>
      <c r="FM206" s="53">
        <v>5409</v>
      </c>
      <c r="FN206" s="141">
        <f t="shared" si="330"/>
        <v>0.3197616873305959</v>
      </c>
      <c r="FO206" s="142">
        <f t="shared" si="331"/>
        <v>1.3624288425047439</v>
      </c>
      <c r="FP206" s="142">
        <f t="shared" si="332"/>
        <v>4.9121459603853497</v>
      </c>
      <c r="FQ206" s="118">
        <f t="shared" si="292"/>
        <v>0.81869099339755824</v>
      </c>
      <c r="FR206" s="143">
        <f t="shared" si="333"/>
        <v>24688.445596896767</v>
      </c>
      <c r="FS206" s="144">
        <f t="shared" si="334"/>
        <v>0.68516758296937907</v>
      </c>
      <c r="FT206" s="145">
        <f t="shared" si="335"/>
        <v>19253.595391070299</v>
      </c>
      <c r="FU206" s="146">
        <f t="shared" si="336"/>
        <v>0.78510963793982658</v>
      </c>
      <c r="FV206" s="64">
        <v>3695</v>
      </c>
      <c r="FW206" s="73"/>
      <c r="FX206" s="52">
        <v>7.54</v>
      </c>
      <c r="FY206" s="53">
        <v>2238</v>
      </c>
      <c r="FZ206" s="134"/>
      <c r="GA206" s="135">
        <v>3975</v>
      </c>
      <c r="GB206" s="53">
        <v>3652</v>
      </c>
      <c r="GC206" s="52">
        <v>6.3</v>
      </c>
      <c r="GD206" s="52">
        <v>14</v>
      </c>
      <c r="GE206" s="53">
        <v>5183</v>
      </c>
      <c r="GF206" s="141">
        <f t="shared" si="337"/>
        <v>0.31490005934457282</v>
      </c>
      <c r="GG206" s="142">
        <f t="shared" si="338"/>
        <v>1.3602165087956699</v>
      </c>
      <c r="GH206" s="142">
        <f t="shared" si="339"/>
        <v>4.9201353547367495</v>
      </c>
      <c r="GI206" s="118">
        <f t="shared" si="293"/>
        <v>0.82002255912279154</v>
      </c>
      <c r="GJ206" s="143">
        <f t="shared" si="340"/>
        <v>24728.600292906904</v>
      </c>
      <c r="GK206" s="144">
        <f t="shared" si="341"/>
        <v>0.66559328461579037</v>
      </c>
      <c r="GL206" s="145">
        <f t="shared" si="342"/>
        <v>19284.910536732106</v>
      </c>
      <c r="GM206" s="146">
        <f t="shared" si="343"/>
        <v>0.77174910759816417</v>
      </c>
      <c r="GN206" s="166">
        <v>3150</v>
      </c>
      <c r="GO206" s="97">
        <f t="shared" si="294"/>
        <v>2911.8533882203928</v>
      </c>
      <c r="GP206" s="53"/>
      <c r="GQ206" s="53"/>
      <c r="GR206" s="102">
        <f t="shared" si="295"/>
        <v>1</v>
      </c>
      <c r="GS206" s="53"/>
      <c r="GT206" s="102">
        <f t="shared" si="296"/>
        <v>1</v>
      </c>
      <c r="GU206" s="53"/>
      <c r="GV206" s="102"/>
      <c r="GW206" s="170"/>
      <c r="GX206" s="102"/>
      <c r="GY206" s="170"/>
      <c r="GZ206" s="102"/>
      <c r="HA206" s="102"/>
      <c r="HB206" s="102"/>
      <c r="HC206" s="102"/>
      <c r="HD206" s="102"/>
      <c r="HE206" s="177"/>
      <c r="HF206" s="178"/>
      <c r="HG206" s="102"/>
      <c r="HH206" s="177"/>
      <c r="HI206" s="64">
        <v>3450</v>
      </c>
      <c r="HJ206" s="53">
        <v>2616</v>
      </c>
      <c r="HK206" s="53">
        <v>2712</v>
      </c>
      <c r="HL206" s="77">
        <f t="shared" si="347"/>
        <v>1200</v>
      </c>
      <c r="HM206" s="77">
        <f t="shared" si="344"/>
        <v>11766</v>
      </c>
      <c r="HN206" s="52"/>
      <c r="HO206" s="183"/>
      <c r="HP206" s="53">
        <v>655</v>
      </c>
      <c r="HQ206" s="186"/>
      <c r="HR206" s="186"/>
      <c r="HS206" s="186"/>
      <c r="HT206" s="53">
        <v>3630</v>
      </c>
      <c r="HU206" s="153">
        <v>4318</v>
      </c>
      <c r="HV206" s="186"/>
      <c r="HW206" s="186"/>
      <c r="HX206" s="186"/>
      <c r="HY206" s="186"/>
      <c r="HZ206" s="189"/>
      <c r="IA206" s="128">
        <v>94</v>
      </c>
      <c r="IB206" s="190">
        <v>303</v>
      </c>
      <c r="IC206" s="191"/>
      <c r="ID206" s="191"/>
      <c r="IE206" s="192"/>
      <c r="IF206" s="192"/>
      <c r="IG206" s="192"/>
      <c r="IH206" s="97">
        <f t="shared" si="345"/>
        <v>37852.050000000003</v>
      </c>
      <c r="II206" s="97">
        <f t="shared" si="348"/>
        <v>2919.1061926428629</v>
      </c>
      <c r="IJ206" s="202">
        <f t="shared" si="349"/>
        <v>1.5423768026528881</v>
      </c>
      <c r="IK206" s="202">
        <f t="shared" si="355"/>
        <v>1.8926025000000002</v>
      </c>
      <c r="IL206" s="202">
        <f t="shared" si="297"/>
        <v>0.72680880934489756</v>
      </c>
      <c r="IM206" s="203"/>
      <c r="IN206" s="204">
        <f t="shared" si="298"/>
        <v>0.90380952380952384</v>
      </c>
      <c r="IO206" s="186"/>
      <c r="IP206" s="186"/>
      <c r="IQ206" s="153">
        <v>1893</v>
      </c>
      <c r="IR206" s="153"/>
      <c r="IS206" s="128"/>
      <c r="IT206" s="128"/>
      <c r="IU206" s="128"/>
      <c r="IV206" s="128"/>
      <c r="IW206" s="189"/>
      <c r="IX206" s="189">
        <v>0.85</v>
      </c>
      <c r="IY206" s="48"/>
      <c r="IZ206" s="52">
        <v>217</v>
      </c>
      <c r="JA206" s="128"/>
      <c r="JB206" s="128"/>
      <c r="JC206" s="128"/>
      <c r="JD206" s="97">
        <f t="shared" si="299"/>
        <v>3929.0010000000002</v>
      </c>
      <c r="JE206" s="210">
        <f t="shared" si="274"/>
        <v>0.95181439619274244</v>
      </c>
      <c r="JF206" s="210">
        <f t="shared" si="300"/>
        <v>0.31833937500000004</v>
      </c>
      <c r="JG206" s="210">
        <f t="shared" si="301"/>
        <v>5.0063544529049271E-2</v>
      </c>
      <c r="JH206" s="203"/>
      <c r="JI206" s="203">
        <f t="shared" si="302"/>
        <v>0.28382838283828382</v>
      </c>
      <c r="JJ206" s="212">
        <f t="shared" si="346"/>
        <v>2.469151880188833</v>
      </c>
      <c r="JK206" s="203">
        <f t="shared" si="303"/>
        <v>0.97786843447220806</v>
      </c>
      <c r="JL206" s="53">
        <v>15107</v>
      </c>
      <c r="JM206" s="213">
        <v>7.38</v>
      </c>
      <c r="JN206" s="214">
        <v>136</v>
      </c>
      <c r="JO206" s="213">
        <v>0.45</v>
      </c>
      <c r="JP206" s="213">
        <v>2.79</v>
      </c>
      <c r="JQ206" s="213">
        <v>0.33</v>
      </c>
      <c r="JR206" s="214">
        <v>242</v>
      </c>
      <c r="JS206" s="213">
        <v>0.25</v>
      </c>
      <c r="JT206" s="222"/>
    </row>
    <row r="207" spans="1:280" s="25" customFormat="1" ht="15" customHeight="1">
      <c r="A207" s="50">
        <v>43624</v>
      </c>
      <c r="B207" s="51">
        <v>0</v>
      </c>
      <c r="C207" s="52">
        <v>0</v>
      </c>
      <c r="D207" s="53">
        <v>48273</v>
      </c>
      <c r="E207" s="48">
        <v>5.36</v>
      </c>
      <c r="F207" s="53" t="s">
        <v>129</v>
      </c>
      <c r="G207" s="52">
        <v>57.8</v>
      </c>
      <c r="H207" s="52">
        <v>27.1</v>
      </c>
      <c r="I207" s="61">
        <v>74.5</v>
      </c>
      <c r="J207" s="64"/>
      <c r="K207" s="53">
        <v>1051</v>
      </c>
      <c r="L207" s="48">
        <v>5.3</v>
      </c>
      <c r="M207" s="53">
        <v>20889</v>
      </c>
      <c r="N207" s="53">
        <v>8351</v>
      </c>
      <c r="O207" s="65">
        <v>235</v>
      </c>
      <c r="P207" s="65">
        <v>221</v>
      </c>
      <c r="Q207" s="74" t="s">
        <v>129</v>
      </c>
      <c r="R207" s="70">
        <v>50</v>
      </c>
      <c r="S207" s="64">
        <v>8629</v>
      </c>
      <c r="T207" s="53">
        <v>4847</v>
      </c>
      <c r="U207" s="52">
        <v>2.94</v>
      </c>
      <c r="V207" s="52"/>
      <c r="W207" s="52">
        <v>9.9</v>
      </c>
      <c r="X207" s="52">
        <v>10.5</v>
      </c>
      <c r="Y207" s="53">
        <v>4000</v>
      </c>
      <c r="Z207" s="53">
        <v>16415</v>
      </c>
      <c r="AA207" s="52">
        <v>2.42</v>
      </c>
      <c r="AB207" s="52">
        <v>502</v>
      </c>
      <c r="AC207" s="77">
        <f t="shared" si="304"/>
        <v>12629</v>
      </c>
      <c r="AD207" s="52"/>
      <c r="AE207" s="52"/>
      <c r="AF207" s="52"/>
      <c r="AG207" s="52"/>
      <c r="AH207" s="61"/>
      <c r="AI207" s="79"/>
      <c r="AJ207" s="52"/>
      <c r="AK207" s="52"/>
      <c r="AL207" s="48">
        <v>9.4600000000000009</v>
      </c>
      <c r="AM207" s="53">
        <v>53534</v>
      </c>
      <c r="AN207" s="52"/>
      <c r="AO207" s="52"/>
      <c r="AP207" s="53"/>
      <c r="AQ207" s="83"/>
      <c r="AR207" s="86">
        <f t="shared" si="305"/>
        <v>13004</v>
      </c>
      <c r="AS207" s="53"/>
      <c r="AT207" s="87">
        <v>13004</v>
      </c>
      <c r="AU207" s="53">
        <f t="shared" si="272"/>
        <v>12044</v>
      </c>
      <c r="AV207" s="53">
        <v>480</v>
      </c>
      <c r="AW207" s="53">
        <v>0</v>
      </c>
      <c r="AX207" s="53">
        <v>480</v>
      </c>
      <c r="AY207" s="95">
        <v>0</v>
      </c>
      <c r="AZ207" s="96">
        <v>4.93</v>
      </c>
      <c r="BA207" s="53">
        <v>4478</v>
      </c>
      <c r="BB207" s="52">
        <v>62</v>
      </c>
      <c r="BC207" s="53">
        <v>9911</v>
      </c>
      <c r="BD207" s="97">
        <f t="shared" si="275"/>
        <v>6045.8783999999996</v>
      </c>
      <c r="BE207" s="102">
        <f t="shared" si="276"/>
        <v>0.61001699122187469</v>
      </c>
      <c r="BF207" s="53">
        <v>3491</v>
      </c>
      <c r="BG207" s="97">
        <f t="shared" si="277"/>
        <v>3724.8969999999999</v>
      </c>
      <c r="BH207" s="102">
        <f t="shared" si="278"/>
        <v>0.37583462819089897</v>
      </c>
      <c r="BI207" s="53">
        <v>156</v>
      </c>
      <c r="BJ207" s="97">
        <f t="shared" si="279"/>
        <v>306.85200000000003</v>
      </c>
      <c r="BK207" s="102">
        <f t="shared" si="280"/>
        <v>3.0960750681061449E-2</v>
      </c>
      <c r="BL207" s="103">
        <v>555</v>
      </c>
      <c r="BM207" s="97">
        <f t="shared" si="281"/>
        <v>801.97500000000002</v>
      </c>
      <c r="BN207" s="102">
        <f t="shared" si="282"/>
        <v>8.0917667238421961E-2</v>
      </c>
      <c r="BO207" s="53">
        <v>578</v>
      </c>
      <c r="BP207" s="97">
        <f t="shared" si="283"/>
        <v>1189.5239999999999</v>
      </c>
      <c r="BQ207" s="102">
        <f t="shared" si="284"/>
        <v>0.12002058319039451</v>
      </c>
      <c r="BR207" s="53">
        <v>13.6</v>
      </c>
      <c r="BS207" s="105">
        <f t="shared" si="285"/>
        <v>22.630399999999998</v>
      </c>
      <c r="BT207" s="102">
        <f t="shared" si="286"/>
        <v>1.3722126929674098E-3</v>
      </c>
      <c r="BU207" s="52">
        <v>7.51</v>
      </c>
      <c r="BV207" s="48">
        <v>8.14</v>
      </c>
      <c r="BW207" s="61"/>
      <c r="BX207" s="117">
        <f t="shared" si="306"/>
        <v>119368.084</v>
      </c>
      <c r="BY207" s="118">
        <f t="shared" si="307"/>
        <v>0.79578722666666668</v>
      </c>
      <c r="BZ207" s="120">
        <v>51.1</v>
      </c>
      <c r="CA207" s="51"/>
      <c r="CB207" s="52">
        <v>6.47</v>
      </c>
      <c r="CC207" s="129">
        <v>6391</v>
      </c>
      <c r="CD207" s="77">
        <f t="shared" si="308"/>
        <v>5629.4601149269265</v>
      </c>
      <c r="CE207" s="77">
        <f t="shared" si="287"/>
        <v>22101</v>
      </c>
      <c r="CF207" s="77">
        <f t="shared" si="309"/>
        <v>12044</v>
      </c>
      <c r="CG207" s="77">
        <f t="shared" si="310"/>
        <v>501.83333333333331</v>
      </c>
      <c r="CH207" s="77">
        <f t="shared" si="288"/>
        <v>10057</v>
      </c>
      <c r="CI207" s="130">
        <f t="shared" si="311"/>
        <v>419.04166666666669</v>
      </c>
      <c r="CJ207" s="64">
        <v>3671</v>
      </c>
      <c r="CK207" s="56"/>
      <c r="CL207" s="52">
        <v>7.6</v>
      </c>
      <c r="CM207" s="53">
        <v>3179</v>
      </c>
      <c r="CN207" s="134"/>
      <c r="CO207" s="135">
        <v>3174</v>
      </c>
      <c r="CP207" s="53">
        <v>5438</v>
      </c>
      <c r="CQ207" s="52">
        <v>3.06</v>
      </c>
      <c r="CR207" s="52">
        <v>13</v>
      </c>
      <c r="CS207" s="53">
        <v>3614</v>
      </c>
      <c r="CT207" s="141">
        <f t="shared" si="356"/>
        <v>0.40175022220188727</v>
      </c>
      <c r="CU207" s="142">
        <f t="shared" si="312"/>
        <v>1.369109234540997</v>
      </c>
      <c r="CV207" s="142">
        <f t="shared" si="313"/>
        <v>4.11176842059227</v>
      </c>
      <c r="CW207" s="118">
        <f t="shared" si="314"/>
        <v>0.68529473676537833</v>
      </c>
      <c r="CX207" s="143">
        <f t="shared" si="357"/>
        <v>20665.748081896749</v>
      </c>
      <c r="CY207" s="144">
        <f t="shared" si="358"/>
        <v>0.43529220651716705</v>
      </c>
      <c r="CZ207" s="145">
        <f t="shared" si="359"/>
        <v>19827.167836930457</v>
      </c>
      <c r="DA207" s="146">
        <f t="shared" si="360"/>
        <v>0.679245283018868</v>
      </c>
      <c r="DB207" s="64">
        <v>3672</v>
      </c>
      <c r="DC207" s="152"/>
      <c r="DD207" s="48">
        <v>7.6</v>
      </c>
      <c r="DE207" s="53">
        <v>2197</v>
      </c>
      <c r="DF207" s="153"/>
      <c r="DG207" s="53">
        <v>3279</v>
      </c>
      <c r="DH207" s="53">
        <v>5458</v>
      </c>
      <c r="DI207" s="52">
        <v>5.18</v>
      </c>
      <c r="DJ207" s="52">
        <v>17.399999999999999</v>
      </c>
      <c r="DK207" s="53">
        <v>4311</v>
      </c>
      <c r="DL207" s="141">
        <f t="shared" si="315"/>
        <v>0.34203445008366273</v>
      </c>
      <c r="DM207" s="142">
        <f t="shared" si="316"/>
        <v>1.3687363834422659</v>
      </c>
      <c r="DN207" s="142">
        <f t="shared" si="317"/>
        <v>4.1128884882633656</v>
      </c>
      <c r="DO207" s="118">
        <f t="shared" si="289"/>
        <v>0.6854814147105609</v>
      </c>
      <c r="DP207" s="143">
        <f t="shared" si="318"/>
        <v>20671.377542011676</v>
      </c>
      <c r="DQ207" s="144">
        <f t="shared" si="319"/>
        <v>0.60973166961881597</v>
      </c>
      <c r="DR207" s="145">
        <f t="shared" si="320"/>
        <v>19832.568863309352</v>
      </c>
      <c r="DS207" s="146">
        <f t="shared" si="321"/>
        <v>0.77832711129048526</v>
      </c>
      <c r="DT207" s="53">
        <v>3694</v>
      </c>
      <c r="DU207" s="74"/>
      <c r="DV207" s="157">
        <v>7.62</v>
      </c>
      <c r="DW207" s="153">
        <v>2909</v>
      </c>
      <c r="DX207" s="53"/>
      <c r="DY207" s="153">
        <v>3191</v>
      </c>
      <c r="DZ207" s="153">
        <v>7792</v>
      </c>
      <c r="EA207" s="152">
        <v>3.77</v>
      </c>
      <c r="EB207" s="128">
        <v>11</v>
      </c>
      <c r="EC207" s="53">
        <v>4604</v>
      </c>
      <c r="ED207" s="141">
        <f t="shared" si="350"/>
        <v>0.45813773125176405</v>
      </c>
      <c r="EE207" s="142">
        <f t="shared" si="322"/>
        <v>1.3605847319978344</v>
      </c>
      <c r="EF207" s="142">
        <f t="shared" si="361"/>
        <v>4.1375299770274703</v>
      </c>
      <c r="EG207" s="118">
        <f t="shared" si="290"/>
        <v>0.68958832950457838</v>
      </c>
      <c r="EH207" s="143">
        <f t="shared" si="351"/>
        <v>20795.225664540067</v>
      </c>
      <c r="EI207" s="144">
        <f t="shared" si="352"/>
        <v>0.48325417702373041</v>
      </c>
      <c r="EJ207" s="145">
        <f t="shared" si="353"/>
        <v>19951.391443645083</v>
      </c>
      <c r="EK207" s="146">
        <f t="shared" si="354"/>
        <v>0.70648774089395627</v>
      </c>
      <c r="EL207" s="64">
        <v>3708</v>
      </c>
      <c r="EM207" s="56"/>
      <c r="EN207" s="52">
        <v>7.71</v>
      </c>
      <c r="EO207" s="53">
        <v>3314</v>
      </c>
      <c r="EP207" s="134"/>
      <c r="EQ207" s="135">
        <v>3072</v>
      </c>
      <c r="ER207" s="53">
        <v>5732</v>
      </c>
      <c r="ES207" s="52">
        <v>4.0599999999999996</v>
      </c>
      <c r="ET207" s="52">
        <v>8.4600000000000009</v>
      </c>
      <c r="EU207" s="53">
        <v>4354</v>
      </c>
      <c r="EV207" s="141">
        <f t="shared" si="323"/>
        <v>0.50712076604466716</v>
      </c>
      <c r="EW207" s="142">
        <f t="shared" si="324"/>
        <v>1.3554476806903992</v>
      </c>
      <c r="EX207" s="142">
        <f t="shared" si="325"/>
        <v>4.1532109244228099</v>
      </c>
      <c r="EY207" s="118">
        <f t="shared" si="291"/>
        <v>0.69220182073713499</v>
      </c>
      <c r="EZ207" s="143">
        <f t="shared" si="326"/>
        <v>20874.038106149044</v>
      </c>
      <c r="FA207" s="144">
        <f t="shared" si="327"/>
        <v>0.41131122126388531</v>
      </c>
      <c r="FB207" s="145">
        <f t="shared" si="328"/>
        <v>20027.005812949643</v>
      </c>
      <c r="FC207" s="146">
        <f t="shared" si="329"/>
        <v>0.66562405408132386</v>
      </c>
      <c r="FD207" s="64">
        <v>3678</v>
      </c>
      <c r="FE207" s="56"/>
      <c r="FF207" s="52">
        <v>7.56</v>
      </c>
      <c r="FG207" s="53">
        <v>1923</v>
      </c>
      <c r="FH207" s="134"/>
      <c r="FI207" s="135">
        <v>3420</v>
      </c>
      <c r="FJ207" s="53">
        <v>4922</v>
      </c>
      <c r="FK207" s="52">
        <v>5.13</v>
      </c>
      <c r="FL207" s="52">
        <v>7.14</v>
      </c>
      <c r="FM207" s="53">
        <v>4988</v>
      </c>
      <c r="FN207" s="141">
        <f t="shared" si="330"/>
        <v>0.36589408504788673</v>
      </c>
      <c r="FO207" s="142">
        <f t="shared" si="331"/>
        <v>1.3665035345296357</v>
      </c>
      <c r="FP207" s="142">
        <f t="shared" si="332"/>
        <v>4.1196088942899394</v>
      </c>
      <c r="FQ207" s="118">
        <f t="shared" si="292"/>
        <v>0.68660148238165652</v>
      </c>
      <c r="FR207" s="143">
        <f t="shared" si="333"/>
        <v>20705.154302701234</v>
      </c>
      <c r="FS207" s="144">
        <f t="shared" si="334"/>
        <v>0.65840418783658761</v>
      </c>
      <c r="FT207" s="145">
        <f t="shared" si="335"/>
        <v>19864.975021582733</v>
      </c>
      <c r="FU207" s="146">
        <f t="shared" si="336"/>
        <v>0.80597316113409345</v>
      </c>
      <c r="FV207" s="64">
        <v>3678</v>
      </c>
      <c r="FW207" s="73"/>
      <c r="FX207" s="52">
        <v>7.58</v>
      </c>
      <c r="FY207" s="53">
        <v>2102</v>
      </c>
      <c r="FZ207" s="134"/>
      <c r="GA207" s="135">
        <v>3471</v>
      </c>
      <c r="GB207" s="53">
        <v>5274</v>
      </c>
      <c r="GC207" s="52">
        <v>4.25</v>
      </c>
      <c r="GD207" s="52">
        <v>3.1</v>
      </c>
      <c r="GE207" s="53">
        <v>4974</v>
      </c>
      <c r="GF207" s="141">
        <f t="shared" si="337"/>
        <v>0.38338219906845483</v>
      </c>
      <c r="GG207" s="142">
        <f t="shared" si="338"/>
        <v>1.3665035345296357</v>
      </c>
      <c r="GH207" s="142">
        <f t="shared" si="339"/>
        <v>4.1196088942899394</v>
      </c>
      <c r="GI207" s="118">
        <f t="shared" si="293"/>
        <v>0.68660148238165652</v>
      </c>
      <c r="GJ207" s="143">
        <f t="shared" si="340"/>
        <v>20705.154302701234</v>
      </c>
      <c r="GK207" s="144">
        <f t="shared" si="341"/>
        <v>0.62660717776001418</v>
      </c>
      <c r="GL207" s="145">
        <f t="shared" si="342"/>
        <v>19864.975021582733</v>
      </c>
      <c r="GM207" s="146">
        <f t="shared" si="343"/>
        <v>0.78791242054283117</v>
      </c>
      <c r="GN207" s="166">
        <v>502</v>
      </c>
      <c r="GO207" s="97">
        <f t="shared" si="294"/>
        <v>2605.1129360662412</v>
      </c>
      <c r="GP207" s="53"/>
      <c r="GQ207" s="53"/>
      <c r="GR207" s="102">
        <f t="shared" si="295"/>
        <v>1</v>
      </c>
      <c r="GS207" s="53"/>
      <c r="GT207" s="102">
        <f t="shared" si="296"/>
        <v>1</v>
      </c>
      <c r="GU207" s="53"/>
      <c r="GV207" s="102"/>
      <c r="GW207" s="170"/>
      <c r="GX207" s="102"/>
      <c r="GY207" s="170"/>
      <c r="GZ207" s="102"/>
      <c r="HA207" s="102"/>
      <c r="HB207" s="102"/>
      <c r="HC207" s="102"/>
      <c r="HD207" s="102"/>
      <c r="HE207" s="177"/>
      <c r="HF207" s="178"/>
      <c r="HG207" s="102"/>
      <c r="HH207" s="177"/>
      <c r="HI207" s="64">
        <v>3402</v>
      </c>
      <c r="HJ207" s="53">
        <v>4096</v>
      </c>
      <c r="HK207" s="53">
        <v>3372</v>
      </c>
      <c r="HL207" s="77">
        <f t="shared" si="347"/>
        <v>960</v>
      </c>
      <c r="HM207" s="77">
        <f t="shared" si="344"/>
        <v>9514.56</v>
      </c>
      <c r="HN207" s="52"/>
      <c r="HO207" s="183"/>
      <c r="HP207" s="53">
        <v>838</v>
      </c>
      <c r="HQ207" s="186"/>
      <c r="HR207" s="186"/>
      <c r="HS207" s="186"/>
      <c r="HT207" s="53">
        <v>5294</v>
      </c>
      <c r="HU207" s="153">
        <v>4628</v>
      </c>
      <c r="HV207" s="186"/>
      <c r="HW207" s="186"/>
      <c r="HX207" s="186"/>
      <c r="HY207" s="186"/>
      <c r="HZ207" s="189">
        <v>98</v>
      </c>
      <c r="IA207" s="128"/>
      <c r="IB207" s="190">
        <v>343</v>
      </c>
      <c r="IC207" s="191"/>
      <c r="ID207" s="191">
        <v>890</v>
      </c>
      <c r="IE207" s="192">
        <v>3.8</v>
      </c>
      <c r="IF207" s="192">
        <v>0.36</v>
      </c>
      <c r="IG207" s="192">
        <v>0.63</v>
      </c>
      <c r="IH207" s="97">
        <f t="shared" si="345"/>
        <v>6850.5679999999993</v>
      </c>
      <c r="II207" s="97">
        <f t="shared" si="348"/>
        <v>526.80467548446632</v>
      </c>
      <c r="IJ207" s="202">
        <f t="shared" si="349"/>
        <v>1.5379883112888342</v>
      </c>
      <c r="IK207" s="202">
        <f t="shared" si="355"/>
        <v>0.34252840000000001</v>
      </c>
      <c r="IL207" s="202">
        <f t="shared" si="297"/>
        <v>3.1518031915417341E-2</v>
      </c>
      <c r="IM207" s="203"/>
      <c r="IN207" s="204">
        <f t="shared" si="298"/>
        <v>0.31673306772908372</v>
      </c>
      <c r="IO207" s="186"/>
      <c r="IP207" s="186"/>
      <c r="IQ207" s="153">
        <v>2534</v>
      </c>
      <c r="IR207" s="153"/>
      <c r="IS207" s="128"/>
      <c r="IT207" s="128"/>
      <c r="IU207" s="128"/>
      <c r="IV207" s="128"/>
      <c r="IW207" s="189">
        <v>0.63</v>
      </c>
      <c r="IX207" s="189"/>
      <c r="IY207" s="48"/>
      <c r="IZ207" s="52">
        <v>224</v>
      </c>
      <c r="JA207" s="128">
        <v>2.1</v>
      </c>
      <c r="JB207" s="128">
        <v>0.47</v>
      </c>
      <c r="JC207" s="128"/>
      <c r="JD207" s="97">
        <f t="shared" si="299"/>
        <v>4460.3720000000003</v>
      </c>
      <c r="JE207" s="210">
        <f t="shared" si="274"/>
        <v>0.92992361341746932</v>
      </c>
      <c r="JF207" s="210">
        <f t="shared" si="300"/>
        <v>0.36884749999999999</v>
      </c>
      <c r="JG207" s="210">
        <f t="shared" si="301"/>
        <v>5.0704507046905371E-2</v>
      </c>
      <c r="JH207" s="203"/>
      <c r="JI207" s="203">
        <f t="shared" si="302"/>
        <v>0.34693877551020413</v>
      </c>
      <c r="JJ207" s="212">
        <f t="shared" si="346"/>
        <v>2.469151880188833</v>
      </c>
      <c r="JK207" s="203">
        <f t="shared" si="303"/>
        <v>0.97739884976288971</v>
      </c>
      <c r="JL207" s="53">
        <v>15666</v>
      </c>
      <c r="JM207" s="213">
        <v>8.59</v>
      </c>
      <c r="JN207" s="214">
        <v>182</v>
      </c>
      <c r="JO207" s="213">
        <v>0.48</v>
      </c>
      <c r="JP207" s="213">
        <v>2.56</v>
      </c>
      <c r="JQ207" s="213">
        <v>0.34</v>
      </c>
      <c r="JR207" s="214">
        <v>235</v>
      </c>
      <c r="JS207" s="213">
        <v>0.2</v>
      </c>
      <c r="JT207" s="222"/>
    </row>
    <row r="208" spans="1:280" s="25" customFormat="1" ht="15" customHeight="1">
      <c r="A208" s="50">
        <v>43625</v>
      </c>
      <c r="B208" s="57">
        <v>0</v>
      </c>
      <c r="C208" s="52">
        <v>0</v>
      </c>
      <c r="D208" s="58">
        <v>0</v>
      </c>
      <c r="E208" s="59">
        <v>4.78</v>
      </c>
      <c r="F208" s="58">
        <v>367</v>
      </c>
      <c r="G208" s="60">
        <v>31.1</v>
      </c>
      <c r="H208" s="60">
        <v>17.5</v>
      </c>
      <c r="I208" s="66">
        <v>75</v>
      </c>
      <c r="J208" s="67"/>
      <c r="K208" s="58">
        <v>1501</v>
      </c>
      <c r="L208" s="59">
        <v>9.64</v>
      </c>
      <c r="M208" s="58">
        <v>14298</v>
      </c>
      <c r="N208" s="58">
        <v>8123</v>
      </c>
      <c r="O208" s="68">
        <v>7.0000000000000007E-2</v>
      </c>
      <c r="P208" s="68">
        <v>0.03</v>
      </c>
      <c r="Q208" s="75">
        <v>97.8</v>
      </c>
      <c r="R208" s="76">
        <v>50.8</v>
      </c>
      <c r="S208" s="67">
        <v>7794</v>
      </c>
      <c r="T208" s="58">
        <v>4729</v>
      </c>
      <c r="U208" s="60">
        <v>4.16</v>
      </c>
      <c r="V208" s="60"/>
      <c r="W208" s="60">
        <v>9.5299999999999994</v>
      </c>
      <c r="X208" s="60">
        <v>9.75</v>
      </c>
      <c r="Y208" s="58">
        <v>4000</v>
      </c>
      <c r="Z208" s="58">
        <v>23986</v>
      </c>
      <c r="AA208" s="60">
        <v>4.05</v>
      </c>
      <c r="AB208" s="60">
        <v>499</v>
      </c>
      <c r="AC208" s="58">
        <f t="shared" si="304"/>
        <v>11794</v>
      </c>
      <c r="AD208" s="60"/>
      <c r="AE208" s="60"/>
      <c r="AF208" s="60"/>
      <c r="AG208" s="60"/>
      <c r="AH208" s="66"/>
      <c r="AI208" s="80"/>
      <c r="AJ208" s="60"/>
      <c r="AK208" s="60"/>
      <c r="AL208" s="59">
        <v>9.44</v>
      </c>
      <c r="AM208" s="58">
        <v>67726</v>
      </c>
      <c r="AN208" s="60">
        <v>0.28000000000000003</v>
      </c>
      <c r="AO208" s="60" t="s">
        <v>125</v>
      </c>
      <c r="AP208" s="58">
        <v>3356</v>
      </c>
      <c r="AQ208" s="88"/>
      <c r="AR208" s="86">
        <f t="shared" si="305"/>
        <v>13262</v>
      </c>
      <c r="AS208" s="58"/>
      <c r="AT208" s="89">
        <v>13262</v>
      </c>
      <c r="AU208" s="58">
        <f t="shared" si="272"/>
        <v>12302</v>
      </c>
      <c r="AV208" s="58">
        <v>480</v>
      </c>
      <c r="AW208" s="58">
        <v>0</v>
      </c>
      <c r="AX208" s="58">
        <v>480</v>
      </c>
      <c r="AY208" s="98">
        <v>0</v>
      </c>
      <c r="AZ208" s="96">
        <v>4.93</v>
      </c>
      <c r="BA208" s="53">
        <v>4478</v>
      </c>
      <c r="BB208" s="52">
        <v>62</v>
      </c>
      <c r="BC208" s="58">
        <v>10132</v>
      </c>
      <c r="BD208" s="97">
        <f t="shared" si="275"/>
        <v>7597.1466</v>
      </c>
      <c r="BE208" s="102">
        <f t="shared" si="276"/>
        <v>0.74981707461508096</v>
      </c>
      <c r="BF208" s="58">
        <v>3851</v>
      </c>
      <c r="BG208" s="97">
        <f t="shared" si="277"/>
        <v>4109.0169999999998</v>
      </c>
      <c r="BH208" s="102">
        <f t="shared" si="278"/>
        <v>0.40554846032372677</v>
      </c>
      <c r="BI208" s="58">
        <v>570</v>
      </c>
      <c r="BJ208" s="97">
        <f t="shared" si="279"/>
        <v>1121.19</v>
      </c>
      <c r="BK208" s="102">
        <f t="shared" si="280"/>
        <v>0.11065831030398737</v>
      </c>
      <c r="BL208" s="103">
        <v>500</v>
      </c>
      <c r="BM208" s="97">
        <f t="shared" si="281"/>
        <v>722.5</v>
      </c>
      <c r="BN208" s="102">
        <f t="shared" si="282"/>
        <v>7.1308724832214759E-2</v>
      </c>
      <c r="BO208" s="58">
        <v>787</v>
      </c>
      <c r="BP208" s="97">
        <f t="shared" si="283"/>
        <v>1619.646</v>
      </c>
      <c r="BQ208" s="102">
        <f t="shared" si="284"/>
        <v>0.15985452033162259</v>
      </c>
      <c r="BR208" s="58">
        <v>14.9</v>
      </c>
      <c r="BS208" s="105">
        <f t="shared" si="285"/>
        <v>24.793599999999998</v>
      </c>
      <c r="BT208" s="102">
        <f t="shared" si="286"/>
        <v>1.4705882352941176E-3</v>
      </c>
      <c r="BU208" s="60">
        <v>6.42</v>
      </c>
      <c r="BV208" s="59">
        <v>6.48</v>
      </c>
      <c r="BW208" s="66">
        <v>153</v>
      </c>
      <c r="BX208" s="117">
        <f t="shared" si="306"/>
        <v>124643.864</v>
      </c>
      <c r="BY208" s="118">
        <f t="shared" si="307"/>
        <v>0.83095909333333329</v>
      </c>
      <c r="BZ208" s="121">
        <v>53.6</v>
      </c>
      <c r="CA208" s="57"/>
      <c r="CB208" s="60">
        <v>6.16</v>
      </c>
      <c r="CC208" s="129">
        <v>6801</v>
      </c>
      <c r="CD208" s="77">
        <f t="shared" si="308"/>
        <v>6940.8759697167961</v>
      </c>
      <c r="CE208" s="77">
        <f t="shared" si="287"/>
        <v>21398</v>
      </c>
      <c r="CF208" s="77">
        <f t="shared" si="309"/>
        <v>12302</v>
      </c>
      <c r="CG208" s="77">
        <f t="shared" si="310"/>
        <v>512.58333333333337</v>
      </c>
      <c r="CH208" s="77">
        <f t="shared" si="288"/>
        <v>9096</v>
      </c>
      <c r="CI208" s="130">
        <f t="shared" si="311"/>
        <v>379</v>
      </c>
      <c r="CJ208" s="67">
        <v>3603</v>
      </c>
      <c r="CK208" s="136"/>
      <c r="CL208" s="60">
        <v>7.36</v>
      </c>
      <c r="CM208" s="58">
        <v>2749</v>
      </c>
      <c r="CN208" s="137"/>
      <c r="CO208" s="138">
        <v>2966</v>
      </c>
      <c r="CP208" s="58">
        <v>4656</v>
      </c>
      <c r="CQ208" s="60">
        <v>3.05</v>
      </c>
      <c r="CR208" s="60">
        <v>18.899999999999999</v>
      </c>
      <c r="CS208" s="58">
        <v>3933</v>
      </c>
      <c r="CT208" s="141">
        <f t="shared" si="356"/>
        <v>0.2604061640344596</v>
      </c>
      <c r="CU208" s="142">
        <f t="shared" si="312"/>
        <v>1.3949486538995282</v>
      </c>
      <c r="CV208" s="142">
        <f t="shared" si="313"/>
        <v>4.975721472122884</v>
      </c>
      <c r="CW208" s="118">
        <f t="shared" si="314"/>
        <v>0.82928691202048066</v>
      </c>
      <c r="CX208" s="143">
        <f t="shared" si="357"/>
        <v>25007.976118889615</v>
      </c>
      <c r="CY208" s="144">
        <f t="shared" si="358"/>
        <v>0.60394048071252804</v>
      </c>
      <c r="CZ208" s="145">
        <f t="shared" si="359"/>
        <v>20987.561547434339</v>
      </c>
      <c r="DA208" s="146">
        <f t="shared" si="360"/>
        <v>0.72868140544808524</v>
      </c>
      <c r="DB208" s="67">
        <v>3587</v>
      </c>
      <c r="DC208" s="75"/>
      <c r="DD208" s="59">
        <v>7.35</v>
      </c>
      <c r="DE208" s="58">
        <v>2729</v>
      </c>
      <c r="DF208" s="58"/>
      <c r="DG208" s="58">
        <v>2999</v>
      </c>
      <c r="DH208" s="58">
        <v>4822</v>
      </c>
      <c r="DI208" s="60">
        <v>6.96</v>
      </c>
      <c r="DJ208" s="60">
        <v>19.2</v>
      </c>
      <c r="DK208" s="58">
        <v>4648</v>
      </c>
      <c r="DL208" s="141">
        <f t="shared" si="315"/>
        <v>0.30765159358276234</v>
      </c>
      <c r="DM208" s="142">
        <f t="shared" si="316"/>
        <v>1.4011708948982438</v>
      </c>
      <c r="DN208" s="142">
        <f t="shared" si="317"/>
        <v>4.9536255677226713</v>
      </c>
      <c r="DO208" s="118">
        <f t="shared" si="289"/>
        <v>0.82560426128711184</v>
      </c>
      <c r="DP208" s="143">
        <f t="shared" si="318"/>
        <v>24896.922103374145</v>
      </c>
      <c r="DQ208" s="144">
        <f t="shared" si="319"/>
        <v>0.60682196139122913</v>
      </c>
      <c r="DR208" s="145">
        <f t="shared" si="320"/>
        <v>20894.361163099351</v>
      </c>
      <c r="DS208" s="146">
        <f t="shared" si="321"/>
        <v>0.73065534938807741</v>
      </c>
      <c r="DT208" s="58">
        <v>3574</v>
      </c>
      <c r="DU208" s="75"/>
      <c r="DV208" s="59">
        <v>6.98</v>
      </c>
      <c r="DW208" s="58">
        <v>2736</v>
      </c>
      <c r="DX208" s="58"/>
      <c r="DY208" s="58">
        <v>2831</v>
      </c>
      <c r="DZ208" s="58">
        <v>4918</v>
      </c>
      <c r="EA208" s="75">
        <v>3.51</v>
      </c>
      <c r="EB208" s="60">
        <v>16.8</v>
      </c>
      <c r="EC208" s="58">
        <v>5067</v>
      </c>
      <c r="ED208" s="141">
        <f t="shared" si="350"/>
        <v>0.33716552829773533</v>
      </c>
      <c r="EE208" s="142">
        <f t="shared" si="322"/>
        <v>1.4062674874090655</v>
      </c>
      <c r="EF208" s="142">
        <f t="shared" si="361"/>
        <v>4.9356726453974984</v>
      </c>
      <c r="EG208" s="118">
        <f t="shared" si="290"/>
        <v>0.8226121075662497</v>
      </c>
      <c r="EH208" s="143">
        <f t="shared" si="351"/>
        <v>24806.690715767829</v>
      </c>
      <c r="EI208" s="144">
        <f t="shared" si="352"/>
        <v>0.60581344315368379</v>
      </c>
      <c r="EJ208" s="145">
        <f t="shared" si="353"/>
        <v>20818.635850827177</v>
      </c>
      <c r="EK208" s="146">
        <f t="shared" si="354"/>
        <v>0.72996446900908007</v>
      </c>
      <c r="EL208" s="67">
        <v>3572</v>
      </c>
      <c r="EM208" s="136"/>
      <c r="EN208" s="60">
        <v>7.37</v>
      </c>
      <c r="EO208" s="58">
        <v>1470</v>
      </c>
      <c r="EP208" s="137"/>
      <c r="EQ208" s="138">
        <v>3138</v>
      </c>
      <c r="ER208" s="58">
        <v>4864</v>
      </c>
      <c r="ES208" s="60">
        <v>5.09</v>
      </c>
      <c r="ET208" s="60">
        <v>14.4</v>
      </c>
      <c r="EU208" s="58">
        <v>4842</v>
      </c>
      <c r="EV208" s="141">
        <f t="shared" si="323"/>
        <v>0.24777441868638714</v>
      </c>
      <c r="EW208" s="142">
        <f t="shared" si="324"/>
        <v>1.4070548712206048</v>
      </c>
      <c r="EX208" s="142">
        <f t="shared" si="325"/>
        <v>4.9329106573474721</v>
      </c>
      <c r="EY208" s="118">
        <f t="shared" si="291"/>
        <v>0.82215177622457869</v>
      </c>
      <c r="EZ208" s="143">
        <f t="shared" si="326"/>
        <v>24792.808963828396</v>
      </c>
      <c r="FA208" s="144">
        <f t="shared" si="327"/>
        <v>0.78821117011546604</v>
      </c>
      <c r="FB208" s="145">
        <f t="shared" si="328"/>
        <v>20806.985802785308</v>
      </c>
      <c r="FC208" s="146">
        <f t="shared" si="329"/>
        <v>0.85491512041058038</v>
      </c>
      <c r="FD208" s="67">
        <v>3531</v>
      </c>
      <c r="FE208" s="136"/>
      <c r="FF208" s="60">
        <v>7.18</v>
      </c>
      <c r="FG208" s="58">
        <v>1968</v>
      </c>
      <c r="FH208" s="137"/>
      <c r="FI208" s="138">
        <v>2899</v>
      </c>
      <c r="FJ208" s="58">
        <v>4626</v>
      </c>
      <c r="FK208" s="60">
        <v>4.71</v>
      </c>
      <c r="FL208" s="60">
        <v>20.6</v>
      </c>
      <c r="FM208" s="58">
        <v>5318</v>
      </c>
      <c r="FN208" s="141">
        <f t="shared" si="330"/>
        <v>0.30286074613991343</v>
      </c>
      <c r="FO208" s="142">
        <f t="shared" si="331"/>
        <v>1.4233928065703767</v>
      </c>
      <c r="FP208" s="142">
        <f t="shared" si="332"/>
        <v>4.8762899023219273</v>
      </c>
      <c r="FQ208" s="118">
        <f t="shared" si="292"/>
        <v>0.81271498372032125</v>
      </c>
      <c r="FR208" s="143">
        <f t="shared" si="333"/>
        <v>24508.233049070008</v>
      </c>
      <c r="FS208" s="144">
        <f t="shared" si="334"/>
        <v>0.71646230121580756</v>
      </c>
      <c r="FT208" s="145">
        <f t="shared" si="335"/>
        <v>20568.159817926909</v>
      </c>
      <c r="FU208" s="146">
        <f t="shared" si="336"/>
        <v>0.80576391630477695</v>
      </c>
      <c r="FV208" s="67">
        <v>3531</v>
      </c>
      <c r="FW208" s="160"/>
      <c r="FX208" s="60">
        <v>7.26</v>
      </c>
      <c r="FY208" s="58">
        <v>2903</v>
      </c>
      <c r="FZ208" s="137"/>
      <c r="GA208" s="138">
        <v>3080</v>
      </c>
      <c r="GB208" s="58">
        <v>5012</v>
      </c>
      <c r="GC208" s="60">
        <v>3.68</v>
      </c>
      <c r="GD208" s="60">
        <v>15.8</v>
      </c>
      <c r="GE208" s="58">
        <v>5254</v>
      </c>
      <c r="GF208" s="141">
        <f t="shared" si="337"/>
        <v>0.36850159856454273</v>
      </c>
      <c r="GG208" s="142">
        <f t="shared" si="338"/>
        <v>1.4233928065703767</v>
      </c>
      <c r="GH208" s="142">
        <f t="shared" si="339"/>
        <v>4.8762899023219273</v>
      </c>
      <c r="GI208" s="118">
        <f t="shared" si="293"/>
        <v>0.81271498372032125</v>
      </c>
      <c r="GJ208" s="143">
        <f t="shared" si="340"/>
        <v>24508.233049070008</v>
      </c>
      <c r="GK208" s="144">
        <f t="shared" si="341"/>
        <v>0.58175307948652932</v>
      </c>
      <c r="GL208" s="145">
        <f t="shared" si="342"/>
        <v>20568.159817926909</v>
      </c>
      <c r="GM208" s="146">
        <f t="shared" si="343"/>
        <v>0.71348203711014602</v>
      </c>
      <c r="GN208" s="167">
        <v>2625</v>
      </c>
      <c r="GO208" s="97">
        <f t="shared" si="294"/>
        <v>2426.5059818674645</v>
      </c>
      <c r="GP208" s="58"/>
      <c r="GQ208" s="58"/>
      <c r="GR208" s="102">
        <f t="shared" si="295"/>
        <v>1</v>
      </c>
      <c r="GS208" s="58"/>
      <c r="GT208" s="102">
        <f t="shared" si="296"/>
        <v>1</v>
      </c>
      <c r="GU208" s="58"/>
      <c r="GV208" s="102"/>
      <c r="GW208" s="170"/>
      <c r="GX208" s="102"/>
      <c r="GY208" s="170"/>
      <c r="GZ208" s="102"/>
      <c r="HA208" s="102"/>
      <c r="HB208" s="102"/>
      <c r="HC208" s="102"/>
      <c r="HD208" s="102"/>
      <c r="HE208" s="177"/>
      <c r="HF208" s="178"/>
      <c r="HG208" s="102"/>
      <c r="HH208" s="177"/>
      <c r="HI208" s="67">
        <v>3246</v>
      </c>
      <c r="HJ208" s="58">
        <v>2818</v>
      </c>
      <c r="HK208" s="58">
        <v>3186</v>
      </c>
      <c r="HL208" s="77">
        <f t="shared" si="347"/>
        <v>960</v>
      </c>
      <c r="HM208" s="77">
        <f t="shared" si="344"/>
        <v>9726.7199999999993</v>
      </c>
      <c r="HN208" s="60"/>
      <c r="HO208" s="60"/>
      <c r="HP208" s="58">
        <v>1072</v>
      </c>
      <c r="HQ208" s="136"/>
      <c r="HR208" s="136"/>
      <c r="HS208" s="136"/>
      <c r="HT208" s="58">
        <v>4826</v>
      </c>
      <c r="HU208" s="58">
        <v>4614</v>
      </c>
      <c r="HV208" s="136"/>
      <c r="HW208" s="136"/>
      <c r="HX208" s="136"/>
      <c r="HY208" s="136"/>
      <c r="HZ208" s="193"/>
      <c r="IA208" s="60">
        <v>98</v>
      </c>
      <c r="IB208" s="194">
        <v>331</v>
      </c>
      <c r="IC208" s="195"/>
      <c r="ID208" s="195"/>
      <c r="IE208" s="196"/>
      <c r="IF208" s="196"/>
      <c r="IG208" s="196"/>
      <c r="IH208" s="97">
        <f t="shared" si="345"/>
        <v>33321.870000000003</v>
      </c>
      <c r="II208" s="97">
        <f t="shared" si="348"/>
        <v>2512.5825667320164</v>
      </c>
      <c r="IJ208" s="202">
        <f t="shared" si="349"/>
        <v>1.5080681646810437</v>
      </c>
      <c r="IK208" s="202">
        <f t="shared" si="355"/>
        <v>1.6660934999999999</v>
      </c>
      <c r="IL208" s="202">
        <f t="shared" si="297"/>
        <v>0.45498505382221277</v>
      </c>
      <c r="IM208" s="205"/>
      <c r="IN208" s="204">
        <f t="shared" si="298"/>
        <v>0.87390476190476196</v>
      </c>
      <c r="IO208" s="136"/>
      <c r="IP208" s="136"/>
      <c r="IQ208" s="58">
        <v>1658</v>
      </c>
      <c r="IR208" s="58"/>
      <c r="IS208" s="60"/>
      <c r="IT208" s="60"/>
      <c r="IU208" s="60"/>
      <c r="IV208" s="60"/>
      <c r="IW208" s="193"/>
      <c r="IX208" s="193">
        <v>0.73</v>
      </c>
      <c r="IY208" s="59"/>
      <c r="IZ208" s="60">
        <v>200</v>
      </c>
      <c r="JA208" s="60"/>
      <c r="JB208" s="60"/>
      <c r="JC208" s="60"/>
      <c r="JD208" s="97">
        <f t="shared" si="299"/>
        <v>4389.7219999999998</v>
      </c>
      <c r="JE208" s="211">
        <f t="shared" si="274"/>
        <v>0.91042106974475701</v>
      </c>
      <c r="JF208" s="210">
        <f t="shared" si="300"/>
        <v>0.3635680357142857</v>
      </c>
      <c r="JG208" s="211">
        <f t="shared" si="301"/>
        <v>8.5176554892464063E-2</v>
      </c>
      <c r="JH208" s="205"/>
      <c r="JI208" s="205">
        <f t="shared" si="302"/>
        <v>0.39577039274924475</v>
      </c>
      <c r="JJ208" s="215">
        <f t="shared" si="346"/>
        <v>2.469151880188833</v>
      </c>
      <c r="JK208" s="205">
        <f t="shared" si="303"/>
        <v>0.98026056060007893</v>
      </c>
      <c r="JL208" s="58">
        <v>14943</v>
      </c>
      <c r="JM208" s="216">
        <v>7.69</v>
      </c>
      <c r="JN208" s="217">
        <v>121</v>
      </c>
      <c r="JO208" s="216">
        <v>0.4</v>
      </c>
      <c r="JP208" s="216">
        <v>1.86</v>
      </c>
      <c r="JQ208" s="216">
        <v>0.34</v>
      </c>
      <c r="JR208" s="217">
        <v>188</v>
      </c>
      <c r="JS208" s="216">
        <v>0.22</v>
      </c>
      <c r="JT208" s="223"/>
    </row>
    <row r="209" spans="1:280" s="25" customFormat="1" ht="15" customHeight="1">
      <c r="A209" s="50">
        <v>43626</v>
      </c>
      <c r="B209" s="51">
        <v>0</v>
      </c>
      <c r="C209" s="52">
        <v>0</v>
      </c>
      <c r="D209" s="53">
        <v>38931</v>
      </c>
      <c r="E209" s="48"/>
      <c r="F209" s="53"/>
      <c r="G209" s="52"/>
      <c r="H209" s="52"/>
      <c r="I209" s="61">
        <v>76.8</v>
      </c>
      <c r="J209" s="64"/>
      <c r="K209" s="53">
        <v>1443</v>
      </c>
      <c r="L209" s="48">
        <v>6.26</v>
      </c>
      <c r="M209" s="53">
        <v>13329</v>
      </c>
      <c r="N209" s="53">
        <v>7576</v>
      </c>
      <c r="O209" s="65">
        <v>2.13</v>
      </c>
      <c r="P209" s="65">
        <v>0.8</v>
      </c>
      <c r="Q209" s="74"/>
      <c r="R209" s="70">
        <v>54</v>
      </c>
      <c r="S209" s="64">
        <v>7696</v>
      </c>
      <c r="T209" s="53">
        <v>6521</v>
      </c>
      <c r="U209" s="52">
        <v>2.97</v>
      </c>
      <c r="V209" s="52">
        <v>24.1</v>
      </c>
      <c r="W209" s="52">
        <v>10.9</v>
      </c>
      <c r="X209" s="52">
        <v>12</v>
      </c>
      <c r="Y209" s="53">
        <v>4000</v>
      </c>
      <c r="Z209" s="53">
        <v>25687</v>
      </c>
      <c r="AA209" s="52"/>
      <c r="AB209" s="52">
        <v>496</v>
      </c>
      <c r="AC209" s="77">
        <f t="shared" si="304"/>
        <v>11696</v>
      </c>
      <c r="AD209" s="52"/>
      <c r="AE209" s="52"/>
      <c r="AF209" s="52"/>
      <c r="AG209" s="52"/>
      <c r="AH209" s="61"/>
      <c r="AI209" s="79"/>
      <c r="AJ209" s="52"/>
      <c r="AK209" s="52"/>
      <c r="AL209" s="48">
        <v>9.34</v>
      </c>
      <c r="AM209" s="53">
        <v>72867</v>
      </c>
      <c r="AN209" s="52">
        <v>0.33</v>
      </c>
      <c r="AO209" s="52" t="s">
        <v>125</v>
      </c>
      <c r="AP209" s="53">
        <v>3379</v>
      </c>
      <c r="AQ209" s="83"/>
      <c r="AR209" s="86">
        <f t="shared" si="305"/>
        <v>13228</v>
      </c>
      <c r="AS209" s="53"/>
      <c r="AT209" s="87">
        <v>13228</v>
      </c>
      <c r="AU209" s="53">
        <f t="shared" si="272"/>
        <v>12268</v>
      </c>
      <c r="AV209" s="53">
        <v>480</v>
      </c>
      <c r="AW209" s="53">
        <v>0</v>
      </c>
      <c r="AX209" s="53">
        <v>480</v>
      </c>
      <c r="AY209" s="95">
        <v>0</v>
      </c>
      <c r="AZ209" s="96">
        <v>4.93</v>
      </c>
      <c r="BA209" s="53">
        <v>4478</v>
      </c>
      <c r="BB209" s="52">
        <v>62</v>
      </c>
      <c r="BC209" s="53">
        <v>10990</v>
      </c>
      <c r="BD209" s="97">
        <f t="shared" si="275"/>
        <v>6985.893399999999</v>
      </c>
      <c r="BE209" s="102">
        <f t="shared" si="276"/>
        <v>0.63565909008189259</v>
      </c>
      <c r="BF209" s="53">
        <v>3657</v>
      </c>
      <c r="BG209" s="97">
        <f t="shared" si="277"/>
        <v>3902.0189999999998</v>
      </c>
      <c r="BH209" s="102">
        <f t="shared" si="278"/>
        <v>0.35505177434030938</v>
      </c>
      <c r="BI209" s="53">
        <v>504</v>
      </c>
      <c r="BJ209" s="97">
        <f t="shared" si="279"/>
        <v>991.36800000000005</v>
      </c>
      <c r="BK209" s="102">
        <f t="shared" si="280"/>
        <v>9.0206369426751601E-2</v>
      </c>
      <c r="BL209" s="103">
        <v>456</v>
      </c>
      <c r="BM209" s="97">
        <f t="shared" si="281"/>
        <v>658.92000000000007</v>
      </c>
      <c r="BN209" s="102">
        <f t="shared" si="282"/>
        <v>5.9956323930846232E-2</v>
      </c>
      <c r="BO209" s="53">
        <v>686</v>
      </c>
      <c r="BP209" s="97">
        <f t="shared" si="283"/>
        <v>1411.7879999999998</v>
      </c>
      <c r="BQ209" s="102">
        <f t="shared" si="284"/>
        <v>0.12846114649681525</v>
      </c>
      <c r="BR209" s="53">
        <v>13.1</v>
      </c>
      <c r="BS209" s="105">
        <f t="shared" si="285"/>
        <v>21.798399999999997</v>
      </c>
      <c r="BT209" s="102">
        <f t="shared" si="286"/>
        <v>1.191992720655141E-3</v>
      </c>
      <c r="BU209" s="52">
        <v>7.94</v>
      </c>
      <c r="BV209" s="48">
        <v>7.19</v>
      </c>
      <c r="BW209" s="61">
        <v>150</v>
      </c>
      <c r="BX209" s="117">
        <f t="shared" si="306"/>
        <v>134825.32</v>
      </c>
      <c r="BY209" s="118">
        <f t="shared" si="307"/>
        <v>0.89883546666666669</v>
      </c>
      <c r="BZ209" s="120">
        <v>45.8</v>
      </c>
      <c r="CA209" s="51"/>
      <c r="CB209" s="52">
        <v>6.25</v>
      </c>
      <c r="CC209" s="129">
        <v>3552</v>
      </c>
      <c r="CD209" s="77">
        <f t="shared" si="308"/>
        <v>7591.7881939692534</v>
      </c>
      <c r="CE209" s="77">
        <f t="shared" si="287"/>
        <v>21921</v>
      </c>
      <c r="CF209" s="77">
        <f t="shared" si="309"/>
        <v>12268</v>
      </c>
      <c r="CG209" s="77">
        <f t="shared" si="310"/>
        <v>511.16666666666669</v>
      </c>
      <c r="CH209" s="77">
        <f t="shared" si="288"/>
        <v>9653</v>
      </c>
      <c r="CI209" s="130">
        <f t="shared" si="311"/>
        <v>402.20833333333331</v>
      </c>
      <c r="CJ209" s="64">
        <v>3659</v>
      </c>
      <c r="CK209" s="56"/>
      <c r="CL209" s="52">
        <v>7.7</v>
      </c>
      <c r="CM209" s="53">
        <v>2849</v>
      </c>
      <c r="CN209" s="134"/>
      <c r="CO209" s="135">
        <v>2767</v>
      </c>
      <c r="CP209" s="53"/>
      <c r="CQ209" s="52">
        <v>3.11</v>
      </c>
      <c r="CR209" s="52">
        <v>16.7</v>
      </c>
      <c r="CS209" s="53">
        <v>3605</v>
      </c>
      <c r="CT209" s="141">
        <f t="shared" si="356"/>
        <v>0.20773473937040021</v>
      </c>
      <c r="CU209" s="142">
        <f t="shared" si="312"/>
        <v>1.3735993440830827</v>
      </c>
      <c r="CV209" s="142">
        <f t="shared" si="313"/>
        <v>5.5269305614272772</v>
      </c>
      <c r="CW209" s="118">
        <f t="shared" si="314"/>
        <v>0.92115509357121284</v>
      </c>
      <c r="CX209" s="143">
        <f t="shared" si="357"/>
        <v>27778.353001733496</v>
      </c>
      <c r="CY209" s="144">
        <f t="shared" si="358"/>
        <v>0.62472609519544009</v>
      </c>
      <c r="CZ209" s="145">
        <f t="shared" si="359"/>
        <v>22504.714469230421</v>
      </c>
      <c r="DA209" s="146">
        <f t="shared" si="360"/>
        <v>0.74076433121019103</v>
      </c>
      <c r="DB209" s="64">
        <v>3639</v>
      </c>
      <c r="DC209" s="152"/>
      <c r="DD209" s="48">
        <v>7.47</v>
      </c>
      <c r="DE209" s="53">
        <v>2552</v>
      </c>
      <c r="DF209" s="153"/>
      <c r="DG209" s="53">
        <v>2767</v>
      </c>
      <c r="DH209" s="53"/>
      <c r="DI209" s="52">
        <v>2.62</v>
      </c>
      <c r="DJ209" s="52">
        <v>14.1</v>
      </c>
      <c r="DK209" s="53">
        <v>4279</v>
      </c>
      <c r="DL209" s="141">
        <f t="shared" si="315"/>
        <v>0.23331783939850087</v>
      </c>
      <c r="DM209" s="142">
        <f t="shared" si="316"/>
        <v>1.3811486672162683</v>
      </c>
      <c r="DN209" s="142">
        <f t="shared" si="317"/>
        <v>5.4967205009658002</v>
      </c>
      <c r="DO209" s="118">
        <f t="shared" si="289"/>
        <v>0.91612008349430007</v>
      </c>
      <c r="DP209" s="143">
        <f t="shared" si="318"/>
        <v>27626.51723785411</v>
      </c>
      <c r="DQ209" s="144">
        <f t="shared" si="319"/>
        <v>0.6638473130708189</v>
      </c>
      <c r="DR209" s="145">
        <f t="shared" si="320"/>
        <v>22381.704278089506</v>
      </c>
      <c r="DS209" s="146">
        <f t="shared" si="321"/>
        <v>0.76778889899909009</v>
      </c>
      <c r="DT209" s="53">
        <v>3654</v>
      </c>
      <c r="DU209" s="74"/>
      <c r="DV209" s="157">
        <v>7.4</v>
      </c>
      <c r="DW209" s="153">
        <v>3010</v>
      </c>
      <c r="DX209" s="53"/>
      <c r="DY209" s="153">
        <v>2725</v>
      </c>
      <c r="DZ209" s="153"/>
      <c r="EA209" s="152">
        <v>2.62</v>
      </c>
      <c r="EB209" s="128">
        <v>14.4</v>
      </c>
      <c r="EC209" s="53">
        <v>4621</v>
      </c>
      <c r="ED209" s="141">
        <f t="shared" si="350"/>
        <v>0.27601482985267523</v>
      </c>
      <c r="EE209" s="142">
        <f t="shared" si="322"/>
        <v>1.3754789272030652</v>
      </c>
      <c r="EF209" s="142">
        <f t="shared" si="361"/>
        <v>5.5193780463119086</v>
      </c>
      <c r="EG209" s="118">
        <f t="shared" si="290"/>
        <v>0.91989634105198481</v>
      </c>
      <c r="EH209" s="143">
        <f t="shared" si="351"/>
        <v>27740.394060763654</v>
      </c>
      <c r="EI209" s="144">
        <f t="shared" si="352"/>
        <v>0.60351897035390467</v>
      </c>
      <c r="EJ209" s="145">
        <f t="shared" si="353"/>
        <v>22473.961921445192</v>
      </c>
      <c r="EK209" s="146">
        <f t="shared" si="354"/>
        <v>0.72611464968152872</v>
      </c>
      <c r="EL209" s="64">
        <v>3655</v>
      </c>
      <c r="EM209" s="56"/>
      <c r="EN209" s="52">
        <v>7.91</v>
      </c>
      <c r="EO209" s="53">
        <v>2901</v>
      </c>
      <c r="EP209" s="134"/>
      <c r="EQ209" s="135">
        <v>2660</v>
      </c>
      <c r="ER209" s="53"/>
      <c r="ES209" s="52">
        <v>2.41</v>
      </c>
      <c r="ET209" s="52">
        <v>12.2</v>
      </c>
      <c r="EU209" s="53">
        <v>4389</v>
      </c>
      <c r="EV209" s="141">
        <f t="shared" si="323"/>
        <v>0.25599552650394591</v>
      </c>
      <c r="EW209" s="142">
        <f t="shared" si="324"/>
        <v>1.3751025991792065</v>
      </c>
      <c r="EX209" s="142">
        <f t="shared" si="325"/>
        <v>5.5208885493349822</v>
      </c>
      <c r="EY209" s="118">
        <f t="shared" si="291"/>
        <v>0.92014809155583033</v>
      </c>
      <c r="EZ209" s="143">
        <f t="shared" si="326"/>
        <v>27747.985848957622</v>
      </c>
      <c r="FA209" s="144">
        <f t="shared" si="327"/>
        <v>0.61787658903544096</v>
      </c>
      <c r="FB209" s="145">
        <f t="shared" si="328"/>
        <v>22480.112431002235</v>
      </c>
      <c r="FC209" s="146">
        <f t="shared" si="329"/>
        <v>0.73603275705186533</v>
      </c>
      <c r="FD209" s="64">
        <v>3657</v>
      </c>
      <c r="FE209" s="56"/>
      <c r="FF209" s="52">
        <v>7.18</v>
      </c>
      <c r="FG209" s="53">
        <v>2249</v>
      </c>
      <c r="FH209" s="134"/>
      <c r="FI209" s="135">
        <v>3109</v>
      </c>
      <c r="FJ209" s="53"/>
      <c r="FK209" s="52">
        <v>4.05</v>
      </c>
      <c r="FL209" s="52">
        <v>14.6</v>
      </c>
      <c r="FM209" s="53">
        <v>4848</v>
      </c>
      <c r="FN209" s="141">
        <f t="shared" si="330"/>
        <v>0.24812452527048726</v>
      </c>
      <c r="FO209" s="142">
        <f t="shared" si="331"/>
        <v>1.3743505605687723</v>
      </c>
      <c r="FP209" s="142">
        <f t="shared" si="332"/>
        <v>5.5239095553811293</v>
      </c>
      <c r="FQ209" s="118">
        <f t="shared" si="292"/>
        <v>0.92065159256352158</v>
      </c>
      <c r="FR209" s="143">
        <f t="shared" si="333"/>
        <v>27763.169425345557</v>
      </c>
      <c r="FS209" s="144">
        <f t="shared" si="334"/>
        <v>0.70375885858004372</v>
      </c>
      <c r="FT209" s="145">
        <f t="shared" si="335"/>
        <v>22492.413450116328</v>
      </c>
      <c r="FU209" s="146">
        <f t="shared" si="336"/>
        <v>0.79535941765241125</v>
      </c>
      <c r="FV209" s="64">
        <v>3657</v>
      </c>
      <c r="FW209" s="73"/>
      <c r="FX209" s="52">
        <v>7.42</v>
      </c>
      <c r="FY209" s="53">
        <v>2082</v>
      </c>
      <c r="FZ209" s="134"/>
      <c r="GA209" s="135">
        <v>3185</v>
      </c>
      <c r="GB209" s="53"/>
      <c r="GC209" s="52">
        <v>3.56</v>
      </c>
      <c r="GD209" s="52">
        <v>14.6</v>
      </c>
      <c r="GE209" s="53">
        <v>4889</v>
      </c>
      <c r="GF209" s="141">
        <f t="shared" si="337"/>
        <v>0.2426387571770964</v>
      </c>
      <c r="GG209" s="142">
        <f t="shared" si="338"/>
        <v>1.3743505605687723</v>
      </c>
      <c r="GH209" s="142">
        <f t="shared" si="339"/>
        <v>5.5239095553811293</v>
      </c>
      <c r="GI209" s="118">
        <f t="shared" si="293"/>
        <v>0.92065159256352158</v>
      </c>
      <c r="GJ209" s="143">
        <f t="shared" si="340"/>
        <v>27763.169425345557</v>
      </c>
      <c r="GK209" s="144">
        <f t="shared" si="341"/>
        <v>0.72575631105542504</v>
      </c>
      <c r="GL209" s="145">
        <f t="shared" si="342"/>
        <v>22492.413450116328</v>
      </c>
      <c r="GM209" s="146">
        <f t="shared" si="343"/>
        <v>0.81055505004549588</v>
      </c>
      <c r="GN209" s="166">
        <v>3273</v>
      </c>
      <c r="GO209" s="97">
        <f t="shared" si="294"/>
        <v>2607.1520916016607</v>
      </c>
      <c r="GP209" s="53"/>
      <c r="GQ209" s="53"/>
      <c r="GR209" s="102">
        <f t="shared" si="295"/>
        <v>1</v>
      </c>
      <c r="GS209" s="53"/>
      <c r="GT209" s="102">
        <f t="shared" si="296"/>
        <v>1</v>
      </c>
      <c r="GU209" s="53"/>
      <c r="GV209" s="102"/>
      <c r="GW209" s="170"/>
      <c r="GX209" s="102"/>
      <c r="GY209" s="170"/>
      <c r="GZ209" s="102"/>
      <c r="HA209" s="102"/>
      <c r="HB209" s="102"/>
      <c r="HC209" s="102"/>
      <c r="HD209" s="102"/>
      <c r="HE209" s="177"/>
      <c r="HF209" s="178"/>
      <c r="HG209" s="102"/>
      <c r="HH209" s="177"/>
      <c r="HI209" s="64">
        <v>3128</v>
      </c>
      <c r="HJ209" s="53">
        <v>3967</v>
      </c>
      <c r="HK209" s="53">
        <v>2977</v>
      </c>
      <c r="HL209" s="77">
        <f t="shared" si="347"/>
        <v>960</v>
      </c>
      <c r="HM209" s="77">
        <f t="shared" si="344"/>
        <v>10550.4</v>
      </c>
      <c r="HN209" s="52"/>
      <c r="HO209" s="183"/>
      <c r="HP209" s="53">
        <v>1011</v>
      </c>
      <c r="HQ209" s="186"/>
      <c r="HR209" s="186"/>
      <c r="HS209" s="186"/>
      <c r="HT209" s="53">
        <v>5018</v>
      </c>
      <c r="HU209" s="153">
        <v>5282</v>
      </c>
      <c r="HV209" s="186"/>
      <c r="HW209" s="186"/>
      <c r="HX209" s="186"/>
      <c r="HY209" s="186"/>
      <c r="HZ209" s="189">
        <v>96</v>
      </c>
      <c r="IA209" s="128"/>
      <c r="IB209" s="190">
        <v>337</v>
      </c>
      <c r="IC209" s="191"/>
      <c r="ID209" s="191">
        <v>1063</v>
      </c>
      <c r="IE209" s="192">
        <v>3</v>
      </c>
      <c r="IF209" s="192">
        <v>0.31</v>
      </c>
      <c r="IG209" s="192">
        <v>0.68</v>
      </c>
      <c r="IH209" s="97">
        <f t="shared" si="345"/>
        <v>41123.723999999995</v>
      </c>
      <c r="II209" s="97">
        <f t="shared" si="348"/>
        <v>3108.8391291200483</v>
      </c>
      <c r="IJ209" s="202">
        <f t="shared" si="349"/>
        <v>1.5119443604475356</v>
      </c>
      <c r="IK209" s="202">
        <f t="shared" si="355"/>
        <v>2.0561862</v>
      </c>
      <c r="IL209" s="202">
        <f t="shared" si="297"/>
        <v>0.55574765449310437</v>
      </c>
      <c r="IM209" s="203"/>
      <c r="IN209" s="204">
        <f t="shared" si="298"/>
        <v>0.89703635808127102</v>
      </c>
      <c r="IO209" s="186"/>
      <c r="IP209" s="186"/>
      <c r="IQ209" s="153">
        <v>2924</v>
      </c>
      <c r="IR209" s="153"/>
      <c r="IS209" s="128"/>
      <c r="IT209" s="128"/>
      <c r="IU209" s="128"/>
      <c r="IV209" s="128"/>
      <c r="IW209" s="189">
        <v>0.81</v>
      </c>
      <c r="IX209" s="189"/>
      <c r="IY209" s="48">
        <v>8.4</v>
      </c>
      <c r="IZ209" s="52">
        <v>257</v>
      </c>
      <c r="JA209" s="128">
        <v>1.7</v>
      </c>
      <c r="JB209" s="128">
        <v>0.21</v>
      </c>
      <c r="JC209" s="128">
        <v>167</v>
      </c>
      <c r="JD209" s="97">
        <f t="shared" si="299"/>
        <v>4457.8360000000002</v>
      </c>
      <c r="JE209" s="210">
        <f t="shared" si="274"/>
        <v>0.91294424519074013</v>
      </c>
      <c r="JF209" s="210">
        <f t="shared" si="300"/>
        <v>0.36913535714285711</v>
      </c>
      <c r="JG209" s="210">
        <f t="shared" si="301"/>
        <v>2.9500748669589388E-2</v>
      </c>
      <c r="JH209" s="203"/>
      <c r="JI209" s="203">
        <f t="shared" si="302"/>
        <v>0.23738872403560829</v>
      </c>
      <c r="JJ209" s="212">
        <f t="shared" si="346"/>
        <v>2.469151880188833</v>
      </c>
      <c r="JK209" s="203">
        <f t="shared" si="303"/>
        <v>0.97661510464058232</v>
      </c>
      <c r="JL209" s="53">
        <v>15405</v>
      </c>
      <c r="JM209" s="213">
        <v>8.66</v>
      </c>
      <c r="JN209" s="214">
        <v>139</v>
      </c>
      <c r="JO209" s="213">
        <v>0.23</v>
      </c>
      <c r="JP209" s="213">
        <v>1.8</v>
      </c>
      <c r="JQ209" s="213">
        <v>0.65</v>
      </c>
      <c r="JR209" s="214">
        <v>219</v>
      </c>
      <c r="JS209" s="213">
        <v>0.38</v>
      </c>
      <c r="JT209" s="222"/>
    </row>
    <row r="210" spans="1:280" s="25" customFormat="1" ht="15" customHeight="1">
      <c r="A210" s="50">
        <v>43627</v>
      </c>
      <c r="B210" s="51">
        <v>240</v>
      </c>
      <c r="C210" s="52">
        <v>240</v>
      </c>
      <c r="D210" s="53">
        <v>47343</v>
      </c>
      <c r="E210" s="48">
        <v>4.6900000000000004</v>
      </c>
      <c r="F210" s="53">
        <v>347</v>
      </c>
      <c r="G210" s="52">
        <v>30.5</v>
      </c>
      <c r="H210" s="52">
        <v>19.8</v>
      </c>
      <c r="I210" s="61">
        <v>78</v>
      </c>
      <c r="J210" s="64"/>
      <c r="K210" s="53">
        <v>1708</v>
      </c>
      <c r="L210" s="48">
        <v>6.36</v>
      </c>
      <c r="M210" s="53">
        <v>12181</v>
      </c>
      <c r="N210" s="53">
        <v>7487</v>
      </c>
      <c r="O210" s="65">
        <v>3.36</v>
      </c>
      <c r="P210" s="65">
        <v>2.4900000000000002</v>
      </c>
      <c r="Q210" s="74"/>
      <c r="R210" s="70">
        <v>55.9</v>
      </c>
      <c r="S210" s="64">
        <v>7364</v>
      </c>
      <c r="T210" s="53">
        <v>7384</v>
      </c>
      <c r="U210" s="52">
        <v>3.02</v>
      </c>
      <c r="V210" s="52">
        <v>26.5</v>
      </c>
      <c r="W210" s="52">
        <v>11.8</v>
      </c>
      <c r="X210" s="52">
        <v>12.5</v>
      </c>
      <c r="Y210" s="53">
        <v>4000</v>
      </c>
      <c r="Z210" s="53">
        <v>24798</v>
      </c>
      <c r="AA210" s="52">
        <v>2.75</v>
      </c>
      <c r="AB210" s="52">
        <v>495</v>
      </c>
      <c r="AC210" s="77">
        <f t="shared" si="304"/>
        <v>11364</v>
      </c>
      <c r="AD210" s="52"/>
      <c r="AE210" s="52"/>
      <c r="AF210" s="52"/>
      <c r="AG210" s="52"/>
      <c r="AH210" s="61"/>
      <c r="AI210" s="79"/>
      <c r="AJ210" s="52"/>
      <c r="AK210" s="52"/>
      <c r="AL210" s="48">
        <v>9.17</v>
      </c>
      <c r="AM210" s="53">
        <v>67346</v>
      </c>
      <c r="AN210" s="52">
        <v>0.38</v>
      </c>
      <c r="AO210" s="52" t="s">
        <v>125</v>
      </c>
      <c r="AP210" s="53">
        <v>3375</v>
      </c>
      <c r="AQ210" s="83"/>
      <c r="AR210" s="86">
        <f t="shared" si="305"/>
        <v>12257</v>
      </c>
      <c r="AS210" s="53"/>
      <c r="AT210" s="87">
        <v>12257</v>
      </c>
      <c r="AU210" s="53">
        <f t="shared" si="272"/>
        <v>11297</v>
      </c>
      <c r="AV210" s="53">
        <v>480</v>
      </c>
      <c r="AW210" s="53">
        <v>0</v>
      </c>
      <c r="AX210" s="53">
        <v>480</v>
      </c>
      <c r="AY210" s="95">
        <v>0</v>
      </c>
      <c r="AZ210" s="96">
        <v>4.93</v>
      </c>
      <c r="BA210" s="53">
        <v>4478</v>
      </c>
      <c r="BB210" s="52">
        <v>62</v>
      </c>
      <c r="BC210" s="53">
        <v>9981</v>
      </c>
      <c r="BD210" s="97">
        <f t="shared" si="275"/>
        <v>6406.9591999999993</v>
      </c>
      <c r="BE210" s="102">
        <f t="shared" si="276"/>
        <v>0.64191555956316992</v>
      </c>
      <c r="BF210" s="53">
        <v>3261</v>
      </c>
      <c r="BG210" s="97">
        <f t="shared" si="277"/>
        <v>3479.4869999999996</v>
      </c>
      <c r="BH210" s="102">
        <f t="shared" si="278"/>
        <v>0.34861106101593026</v>
      </c>
      <c r="BI210" s="53">
        <v>318</v>
      </c>
      <c r="BJ210" s="97">
        <f t="shared" si="279"/>
        <v>625.50599999999997</v>
      </c>
      <c r="BK210" s="102">
        <f t="shared" si="280"/>
        <v>6.2669672377517277E-2</v>
      </c>
      <c r="BL210" s="103">
        <v>385</v>
      </c>
      <c r="BM210" s="97">
        <f t="shared" si="281"/>
        <v>556.32500000000005</v>
      </c>
      <c r="BN210" s="102">
        <f t="shared" si="282"/>
        <v>5.573840296563471E-2</v>
      </c>
      <c r="BO210" s="53">
        <v>831</v>
      </c>
      <c r="BP210" s="97">
        <f t="shared" si="283"/>
        <v>1710.1979999999999</v>
      </c>
      <c r="BQ210" s="102">
        <f t="shared" si="284"/>
        <v>0.1713453561767358</v>
      </c>
      <c r="BR210" s="53">
        <v>21.3</v>
      </c>
      <c r="BS210" s="105">
        <f t="shared" si="285"/>
        <v>35.443199999999997</v>
      </c>
      <c r="BT210" s="102">
        <f t="shared" si="286"/>
        <v>2.1340547039374815E-3</v>
      </c>
      <c r="BU210" s="52">
        <v>8.6</v>
      </c>
      <c r="BV210" s="48">
        <v>7.8</v>
      </c>
      <c r="BW210" s="61">
        <v>144</v>
      </c>
      <c r="BX210" s="117">
        <f t="shared" si="306"/>
        <v>112755.357</v>
      </c>
      <c r="BY210" s="118">
        <f t="shared" si="307"/>
        <v>0.75170238</v>
      </c>
      <c r="BZ210" s="120">
        <v>39.299999999999997</v>
      </c>
      <c r="CA210" s="51"/>
      <c r="CB210" s="52">
        <v>6.37</v>
      </c>
      <c r="CC210" s="129">
        <v>6120</v>
      </c>
      <c r="CD210" s="77">
        <f t="shared" si="308"/>
        <v>6484.6301020408164</v>
      </c>
      <c r="CE210" s="77">
        <f t="shared" si="287"/>
        <v>21560</v>
      </c>
      <c r="CF210" s="77">
        <f t="shared" si="309"/>
        <v>11297</v>
      </c>
      <c r="CG210" s="77">
        <f t="shared" si="310"/>
        <v>470.70833333333331</v>
      </c>
      <c r="CH210" s="77">
        <f t="shared" si="288"/>
        <v>10263</v>
      </c>
      <c r="CI210" s="130">
        <f t="shared" si="311"/>
        <v>427.625</v>
      </c>
      <c r="CJ210" s="64">
        <v>3659</v>
      </c>
      <c r="CK210" s="56"/>
      <c r="CL210" s="52">
        <v>6.99</v>
      </c>
      <c r="CM210" s="53">
        <v>3233</v>
      </c>
      <c r="CN210" s="134"/>
      <c r="CO210" s="135">
        <v>2545</v>
      </c>
      <c r="CP210" s="53">
        <v>5344</v>
      </c>
      <c r="CQ210" s="52">
        <v>2.2599999999999998</v>
      </c>
      <c r="CR210" s="52">
        <v>17.3</v>
      </c>
      <c r="CS210" s="53">
        <v>3549</v>
      </c>
      <c r="CT210" s="141">
        <f t="shared" si="356"/>
        <v>0.29829258275308601</v>
      </c>
      <c r="CU210" s="142">
        <f t="shared" si="312"/>
        <v>1.3735993440830827</v>
      </c>
      <c r="CV210" s="142">
        <f t="shared" si="313"/>
        <v>4.7209036099019794</v>
      </c>
      <c r="CW210" s="118">
        <f t="shared" si="314"/>
        <v>0.78681726831699661</v>
      </c>
      <c r="CX210" s="143">
        <f t="shared" si="357"/>
        <v>23727.261543367349</v>
      </c>
      <c r="CY210" s="144">
        <f t="shared" si="358"/>
        <v>0.50143648147601771</v>
      </c>
      <c r="CZ210" s="145">
        <f t="shared" si="359"/>
        <v>19135.98568010204</v>
      </c>
      <c r="DA210" s="146">
        <f t="shared" si="360"/>
        <v>0.67608456066526401</v>
      </c>
      <c r="DB210" s="64">
        <v>3659</v>
      </c>
      <c r="DC210" s="152"/>
      <c r="DD210" s="48">
        <v>7.39</v>
      </c>
      <c r="DE210" s="53">
        <v>2797</v>
      </c>
      <c r="DF210" s="153"/>
      <c r="DG210" s="53">
        <v>2632</v>
      </c>
      <c r="DH210" s="53">
        <v>5370</v>
      </c>
      <c r="DI210" s="52">
        <v>2.39</v>
      </c>
      <c r="DJ210" s="52">
        <v>16.3</v>
      </c>
      <c r="DK210" s="53">
        <v>4278</v>
      </c>
      <c r="DL210" s="141">
        <f t="shared" si="315"/>
        <v>0.31705238121497081</v>
      </c>
      <c r="DM210" s="142">
        <f t="shared" si="316"/>
        <v>1.3735993440830827</v>
      </c>
      <c r="DN210" s="142">
        <f t="shared" si="317"/>
        <v>4.7209036099019794</v>
      </c>
      <c r="DO210" s="118">
        <f t="shared" si="289"/>
        <v>0.78681726831699661</v>
      </c>
      <c r="DP210" s="143">
        <f t="shared" si="318"/>
        <v>23727.261543367349</v>
      </c>
      <c r="DQ210" s="144">
        <f t="shared" si="319"/>
        <v>0.56867239056245644</v>
      </c>
      <c r="DR210" s="145">
        <f t="shared" si="320"/>
        <v>19135.98568010204</v>
      </c>
      <c r="DS210" s="146">
        <f t="shared" si="321"/>
        <v>0.71976755836088568</v>
      </c>
      <c r="DT210" s="53">
        <v>3659</v>
      </c>
      <c r="DU210" s="74"/>
      <c r="DV210" s="157">
        <v>7.32</v>
      </c>
      <c r="DW210" s="153">
        <v>2496</v>
      </c>
      <c r="DX210" s="53"/>
      <c r="DY210" s="153">
        <v>2736</v>
      </c>
      <c r="DZ210" s="153">
        <v>5636</v>
      </c>
      <c r="EA210" s="152">
        <v>2.1</v>
      </c>
      <c r="EB210" s="128">
        <v>13.7</v>
      </c>
      <c r="EC210" s="53">
        <v>4654</v>
      </c>
      <c r="ED210" s="141">
        <f t="shared" si="350"/>
        <v>0.31888949072208073</v>
      </c>
      <c r="EE210" s="142">
        <f t="shared" si="322"/>
        <v>1.3735993440830827</v>
      </c>
      <c r="EF210" s="142">
        <f t="shared" si="361"/>
        <v>4.7209036099019794</v>
      </c>
      <c r="EG210" s="118">
        <f t="shared" si="290"/>
        <v>0.78681726831699661</v>
      </c>
      <c r="EH210" s="143">
        <f t="shared" si="351"/>
        <v>23727.261543367349</v>
      </c>
      <c r="EI210" s="144">
        <f t="shared" si="352"/>
        <v>0.61508984156020419</v>
      </c>
      <c r="EJ210" s="145">
        <f t="shared" si="353"/>
        <v>19135.98568010204</v>
      </c>
      <c r="EK210" s="146">
        <f t="shared" si="354"/>
        <v>0.74992485722873459</v>
      </c>
      <c r="EL210" s="64">
        <v>3654</v>
      </c>
      <c r="EM210" s="56"/>
      <c r="EN210" s="52">
        <v>6.91</v>
      </c>
      <c r="EO210" s="53">
        <v>2876</v>
      </c>
      <c r="EP210" s="134"/>
      <c r="EQ210" s="135">
        <v>2594</v>
      </c>
      <c r="ER210" s="53">
        <v>5976</v>
      </c>
      <c r="ES210" s="52">
        <v>2.35</v>
      </c>
      <c r="ET210" s="52">
        <v>12.3</v>
      </c>
      <c r="EU210" s="53">
        <v>4391</v>
      </c>
      <c r="EV210" s="141">
        <f t="shared" si="323"/>
        <v>0.33300635883480639</v>
      </c>
      <c r="EW210" s="142">
        <f t="shared" si="324"/>
        <v>1.3754789272030652</v>
      </c>
      <c r="EX210" s="142">
        <f t="shared" si="325"/>
        <v>4.7144525254391452</v>
      </c>
      <c r="EY210" s="118">
        <f t="shared" si="291"/>
        <v>0.78574208757319086</v>
      </c>
      <c r="EZ210" s="143">
        <f t="shared" si="326"/>
        <v>23694.838392857142</v>
      </c>
      <c r="FA210" s="144">
        <f t="shared" si="327"/>
        <v>0.55648973731055573</v>
      </c>
      <c r="FB210" s="145">
        <f t="shared" si="328"/>
        <v>19109.836478571429</v>
      </c>
      <c r="FC210" s="146">
        <f t="shared" si="329"/>
        <v>0.71185251978759645</v>
      </c>
      <c r="FD210" s="64">
        <v>3462</v>
      </c>
      <c r="FE210" s="56"/>
      <c r="FF210" s="52">
        <v>7.03</v>
      </c>
      <c r="FG210" s="53">
        <v>2228</v>
      </c>
      <c r="FH210" s="134"/>
      <c r="FI210" s="135">
        <v>2717</v>
      </c>
      <c r="FJ210" s="53">
        <v>3496</v>
      </c>
      <c r="FK210" s="52">
        <v>3.05</v>
      </c>
      <c r="FL210" s="52">
        <v>14.4</v>
      </c>
      <c r="FM210" s="53">
        <v>4854</v>
      </c>
      <c r="FN210" s="141">
        <f t="shared" si="330"/>
        <v>0.32938725919158929</v>
      </c>
      <c r="FO210" s="142">
        <f t="shared" si="331"/>
        <v>1.4517619872905836</v>
      </c>
      <c r="FP210" s="142">
        <f t="shared" si="332"/>
        <v>4.4667308820663161</v>
      </c>
      <c r="FQ210" s="118">
        <f t="shared" si="292"/>
        <v>0.74445514701105264</v>
      </c>
      <c r="FR210" s="143">
        <f t="shared" si="333"/>
        <v>22449.789413265305</v>
      </c>
      <c r="FS210" s="144">
        <f t="shared" si="334"/>
        <v>0.65641833613627198</v>
      </c>
      <c r="FT210" s="145">
        <f t="shared" si="335"/>
        <v>18105.707139795919</v>
      </c>
      <c r="FU210" s="146">
        <f t="shared" si="336"/>
        <v>0.77677587416090565</v>
      </c>
      <c r="FV210" s="64">
        <v>3467</v>
      </c>
      <c r="FW210" s="73"/>
      <c r="FX210" s="52">
        <v>7.43</v>
      </c>
      <c r="FY210" s="53">
        <v>2110</v>
      </c>
      <c r="FZ210" s="134"/>
      <c r="GA210" s="135">
        <v>2781</v>
      </c>
      <c r="GB210" s="53">
        <v>4696</v>
      </c>
      <c r="GC210" s="52">
        <v>2.83</v>
      </c>
      <c r="GD210" s="52">
        <v>22.2</v>
      </c>
      <c r="GE210" s="53">
        <v>4747</v>
      </c>
      <c r="GF210" s="141">
        <f t="shared" si="337"/>
        <v>0.31298538110613322</v>
      </c>
      <c r="GG210" s="142">
        <f t="shared" si="338"/>
        <v>1.4496683011248919</v>
      </c>
      <c r="GH210" s="142">
        <f t="shared" si="339"/>
        <v>4.4731819665291503</v>
      </c>
      <c r="GI210" s="118">
        <f t="shared" si="293"/>
        <v>0.74553032775485839</v>
      </c>
      <c r="GJ210" s="143">
        <f t="shared" si="340"/>
        <v>22482.212563775509</v>
      </c>
      <c r="GK210" s="144">
        <f t="shared" si="341"/>
        <v>0.67461521061379437</v>
      </c>
      <c r="GL210" s="145">
        <f t="shared" si="342"/>
        <v>18131.856341326529</v>
      </c>
      <c r="GM210" s="146">
        <f t="shared" si="343"/>
        <v>0.78859833683999603</v>
      </c>
      <c r="GN210" s="166">
        <v>2636</v>
      </c>
      <c r="GO210" s="97">
        <f t="shared" si="294"/>
        <v>2631.4584415584413</v>
      </c>
      <c r="GP210" s="53"/>
      <c r="GQ210" s="53"/>
      <c r="GR210" s="102">
        <f t="shared" si="295"/>
        <v>1</v>
      </c>
      <c r="GS210" s="53"/>
      <c r="GT210" s="102">
        <f t="shared" si="296"/>
        <v>1</v>
      </c>
      <c r="GU210" s="53"/>
      <c r="GV210" s="102"/>
      <c r="GW210" s="170"/>
      <c r="GX210" s="102"/>
      <c r="GY210" s="170"/>
      <c r="GZ210" s="102"/>
      <c r="HA210" s="102"/>
      <c r="HB210" s="102"/>
      <c r="HC210" s="102"/>
      <c r="HD210" s="102"/>
      <c r="HE210" s="177"/>
      <c r="HF210" s="178"/>
      <c r="HG210" s="102"/>
      <c r="HH210" s="177"/>
      <c r="HI210" s="64">
        <v>3573</v>
      </c>
      <c r="HJ210" s="53">
        <v>4181</v>
      </c>
      <c r="HK210" s="53">
        <v>3189</v>
      </c>
      <c r="HL210" s="77">
        <f t="shared" si="347"/>
        <v>1200</v>
      </c>
      <c r="HM210" s="77">
        <f t="shared" si="344"/>
        <v>20944.080000000002</v>
      </c>
      <c r="HN210" s="52"/>
      <c r="HO210" s="183"/>
      <c r="HP210" s="53">
        <v>1011</v>
      </c>
      <c r="HQ210" s="186"/>
      <c r="HR210" s="186"/>
      <c r="HS210" s="186"/>
      <c r="HT210" s="53">
        <v>5388</v>
      </c>
      <c r="HU210" s="153">
        <v>5864</v>
      </c>
      <c r="HV210" s="186"/>
      <c r="HW210" s="186"/>
      <c r="HX210" s="186"/>
      <c r="HY210" s="186"/>
      <c r="HZ210" s="189"/>
      <c r="IA210" s="128">
        <v>98</v>
      </c>
      <c r="IB210" s="190">
        <v>331</v>
      </c>
      <c r="IC210" s="191"/>
      <c r="ID210" s="191"/>
      <c r="IE210" s="192"/>
      <c r="IF210" s="192"/>
      <c r="IG210" s="192"/>
      <c r="IH210" s="97">
        <f t="shared" si="345"/>
        <v>30992.092000000001</v>
      </c>
      <c r="II210" s="97">
        <f t="shared" si="348"/>
        <v>3325.3051739028024</v>
      </c>
      <c r="IJ210" s="202">
        <f t="shared" si="349"/>
        <v>1.6003840921821237</v>
      </c>
      <c r="IK210" s="202">
        <f t="shared" si="355"/>
        <v>2.0778169379131661</v>
      </c>
      <c r="IL210" s="202">
        <f t="shared" si="297"/>
        <v>0.41035964291804222</v>
      </c>
      <c r="IM210" s="203"/>
      <c r="IN210" s="204">
        <f t="shared" si="298"/>
        <v>0.87443095599393017</v>
      </c>
      <c r="IO210" s="186"/>
      <c r="IP210" s="186"/>
      <c r="IQ210" s="153">
        <v>2689</v>
      </c>
      <c r="IR210" s="153"/>
      <c r="IS210" s="128"/>
      <c r="IT210" s="128"/>
      <c r="IU210" s="128"/>
      <c r="IV210" s="128"/>
      <c r="IW210" s="189"/>
      <c r="IX210" s="189">
        <v>0.84</v>
      </c>
      <c r="IY210" s="48"/>
      <c r="IZ210" s="52">
        <v>227</v>
      </c>
      <c r="JA210" s="128"/>
      <c r="JB210" s="128"/>
      <c r="JC210" s="128"/>
      <c r="JD210" s="97">
        <f t="shared" si="299"/>
        <v>4057.067</v>
      </c>
      <c r="JE210" s="210">
        <f t="shared" si="274"/>
        <v>0.9914136496414977</v>
      </c>
      <c r="JF210" s="210">
        <f t="shared" si="300"/>
        <v>0.33386669642857147</v>
      </c>
      <c r="JG210" s="210">
        <f t="shared" si="301"/>
        <v>4.1962716449961725E-2</v>
      </c>
      <c r="JH210" s="203"/>
      <c r="JI210" s="203">
        <f t="shared" si="302"/>
        <v>0.3141993957703928</v>
      </c>
      <c r="JJ210" s="212">
        <f t="shared" si="346"/>
        <v>2.469151880188833</v>
      </c>
      <c r="JK210" s="203">
        <f t="shared" si="303"/>
        <v>0.97725678789700432</v>
      </c>
      <c r="JL210" s="53">
        <v>14768</v>
      </c>
      <c r="JM210" s="213">
        <v>8.57</v>
      </c>
      <c r="JN210" s="214">
        <v>398</v>
      </c>
      <c r="JO210" s="213">
        <v>0.24</v>
      </c>
      <c r="JP210" s="213">
        <v>0.62</v>
      </c>
      <c r="JQ210" s="213">
        <v>0.52</v>
      </c>
      <c r="JR210" s="214">
        <v>207</v>
      </c>
      <c r="JS210" s="213">
        <v>0.41</v>
      </c>
      <c r="JT210" s="222"/>
    </row>
    <row r="211" spans="1:280" s="25" customFormat="1" ht="15" customHeight="1">
      <c r="A211" s="50">
        <v>43628</v>
      </c>
      <c r="B211" s="51">
        <v>1036</v>
      </c>
      <c r="C211" s="52">
        <v>1036</v>
      </c>
      <c r="D211" s="53">
        <v>36082</v>
      </c>
      <c r="E211" s="48">
        <v>5.01</v>
      </c>
      <c r="F211" s="53">
        <v>343</v>
      </c>
      <c r="G211" s="52">
        <v>25.9</v>
      </c>
      <c r="H211" s="52">
        <v>17.7</v>
      </c>
      <c r="I211" s="61">
        <v>77.3</v>
      </c>
      <c r="J211" s="64"/>
      <c r="K211" s="53">
        <v>1604</v>
      </c>
      <c r="L211" s="48">
        <v>7.14</v>
      </c>
      <c r="M211" s="53">
        <v>10374</v>
      </c>
      <c r="N211" s="53">
        <v>6438</v>
      </c>
      <c r="O211" s="65">
        <v>1.29</v>
      </c>
      <c r="P211" s="65">
        <v>0.79</v>
      </c>
      <c r="Q211" s="74"/>
      <c r="R211" s="70">
        <v>49.9</v>
      </c>
      <c r="S211" s="64">
        <v>7116</v>
      </c>
      <c r="T211" s="53">
        <v>6079</v>
      </c>
      <c r="U211" s="52">
        <v>2.89</v>
      </c>
      <c r="V211" s="52">
        <v>26</v>
      </c>
      <c r="W211" s="52">
        <v>10.8</v>
      </c>
      <c r="X211" s="52">
        <v>10.7</v>
      </c>
      <c r="Y211" s="53">
        <v>2591</v>
      </c>
      <c r="Z211" s="53">
        <v>23919</v>
      </c>
      <c r="AA211" s="52">
        <v>4.28</v>
      </c>
      <c r="AB211" s="52">
        <v>508</v>
      </c>
      <c r="AC211" s="77">
        <f t="shared" si="304"/>
        <v>9707</v>
      </c>
      <c r="AD211" s="52"/>
      <c r="AE211" s="52"/>
      <c r="AF211" s="52"/>
      <c r="AG211" s="52"/>
      <c r="AH211" s="61"/>
      <c r="AI211" s="79"/>
      <c r="AJ211" s="52"/>
      <c r="AK211" s="52"/>
      <c r="AL211" s="48">
        <v>9.48</v>
      </c>
      <c r="AM211" s="53">
        <v>65884</v>
      </c>
      <c r="AN211" s="52">
        <v>0.61</v>
      </c>
      <c r="AO211" s="52">
        <v>0.01</v>
      </c>
      <c r="AP211" s="53">
        <v>5108</v>
      </c>
      <c r="AQ211" s="83"/>
      <c r="AR211" s="86">
        <f t="shared" si="305"/>
        <v>13201</v>
      </c>
      <c r="AS211" s="53"/>
      <c r="AT211" s="87">
        <v>13201</v>
      </c>
      <c r="AU211" s="53">
        <f t="shared" si="272"/>
        <v>11685</v>
      </c>
      <c r="AV211" s="53">
        <v>240</v>
      </c>
      <c r="AW211" s="53">
        <v>1036</v>
      </c>
      <c r="AX211" s="53">
        <v>240</v>
      </c>
      <c r="AY211" s="95">
        <v>0</v>
      </c>
      <c r="AZ211" s="96">
        <v>4.93</v>
      </c>
      <c r="BA211" s="53">
        <v>4478</v>
      </c>
      <c r="BB211" s="52">
        <v>62</v>
      </c>
      <c r="BC211" s="53">
        <v>10355</v>
      </c>
      <c r="BD211" s="97">
        <f t="shared" si="275"/>
        <v>6672.4503999999988</v>
      </c>
      <c r="BE211" s="102">
        <f t="shared" si="276"/>
        <v>0.64436990825688056</v>
      </c>
      <c r="BF211" s="53">
        <v>3581</v>
      </c>
      <c r="BG211" s="97">
        <f t="shared" si="277"/>
        <v>3820.9269999999997</v>
      </c>
      <c r="BH211" s="102">
        <f t="shared" si="278"/>
        <v>0.36899343312409461</v>
      </c>
      <c r="BI211" s="53">
        <v>190</v>
      </c>
      <c r="BJ211" s="97">
        <f t="shared" si="279"/>
        <v>373.73</v>
      </c>
      <c r="BK211" s="102">
        <f t="shared" si="280"/>
        <v>3.6091743119266058E-2</v>
      </c>
      <c r="BL211" s="103">
        <v>585</v>
      </c>
      <c r="BM211" s="97">
        <f t="shared" si="281"/>
        <v>845.32500000000005</v>
      </c>
      <c r="BN211" s="102">
        <f t="shared" si="282"/>
        <v>8.1634476098503148E-2</v>
      </c>
      <c r="BO211" s="53">
        <v>779</v>
      </c>
      <c r="BP211" s="97">
        <f t="shared" si="283"/>
        <v>1603.1819999999998</v>
      </c>
      <c r="BQ211" s="102">
        <f t="shared" si="284"/>
        <v>0.15482201834862383</v>
      </c>
      <c r="BR211" s="53">
        <v>17.600000000000001</v>
      </c>
      <c r="BS211" s="105">
        <f t="shared" si="285"/>
        <v>29.2864</v>
      </c>
      <c r="BT211" s="102">
        <f t="shared" si="286"/>
        <v>1.6996619990342831E-3</v>
      </c>
      <c r="BU211" s="52">
        <v>6.92</v>
      </c>
      <c r="BV211" s="48">
        <v>6.84</v>
      </c>
      <c r="BW211" s="61">
        <v>157</v>
      </c>
      <c r="BX211" s="117">
        <f t="shared" si="306"/>
        <v>120998.175</v>
      </c>
      <c r="BY211" s="118">
        <f t="shared" si="307"/>
        <v>0.80665450000000005</v>
      </c>
      <c r="BZ211" s="120">
        <v>51.1</v>
      </c>
      <c r="CA211" s="51"/>
      <c r="CB211" s="52">
        <v>6.22</v>
      </c>
      <c r="CC211" s="129">
        <v>7534</v>
      </c>
      <c r="CD211" s="77">
        <f t="shared" si="308"/>
        <v>6815.040658798187</v>
      </c>
      <c r="CE211" s="77">
        <f t="shared" si="287"/>
        <v>22283</v>
      </c>
      <c r="CF211" s="77">
        <f t="shared" si="309"/>
        <v>11685</v>
      </c>
      <c r="CG211" s="77">
        <f t="shared" si="310"/>
        <v>486.875</v>
      </c>
      <c r="CH211" s="77">
        <f t="shared" si="288"/>
        <v>10598</v>
      </c>
      <c r="CI211" s="130">
        <f t="shared" si="311"/>
        <v>441.58333333333331</v>
      </c>
      <c r="CJ211" s="64">
        <v>3713</v>
      </c>
      <c r="CK211" s="56"/>
      <c r="CL211" s="52">
        <v>6.92</v>
      </c>
      <c r="CM211" s="53">
        <v>3057</v>
      </c>
      <c r="CN211" s="134"/>
      <c r="CO211" s="135">
        <v>2629</v>
      </c>
      <c r="CP211" s="53">
        <v>3256</v>
      </c>
      <c r="CQ211" s="52">
        <v>1.94</v>
      </c>
      <c r="CR211" s="52">
        <v>15.4</v>
      </c>
      <c r="CS211" s="53">
        <v>3683</v>
      </c>
      <c r="CT211" s="141">
        <f t="shared" si="356"/>
        <v>0.2639461278245378</v>
      </c>
      <c r="CU211" s="142">
        <f t="shared" si="312"/>
        <v>1.3536224077565311</v>
      </c>
      <c r="CV211" s="142">
        <f t="shared" si="313"/>
        <v>5.0346689148662298</v>
      </c>
      <c r="CW211" s="118">
        <f t="shared" si="314"/>
        <v>0.83911148581103834</v>
      </c>
      <c r="CX211" s="143">
        <f t="shared" si="357"/>
        <v>25304.245966117669</v>
      </c>
      <c r="CY211" s="144">
        <f t="shared" si="358"/>
        <v>0.55143334382702081</v>
      </c>
      <c r="CZ211" s="145">
        <f t="shared" si="359"/>
        <v>20161.837444464389</v>
      </c>
      <c r="DA211" s="146">
        <f t="shared" si="360"/>
        <v>0.70478029937228392</v>
      </c>
      <c r="DB211" s="64">
        <v>3713</v>
      </c>
      <c r="DC211" s="152"/>
      <c r="DD211" s="48">
        <v>7.03</v>
      </c>
      <c r="DE211" s="53">
        <v>2638</v>
      </c>
      <c r="DF211" s="153"/>
      <c r="DG211" s="53">
        <v>2721</v>
      </c>
      <c r="DH211" s="53">
        <v>1988</v>
      </c>
      <c r="DI211" s="52">
        <v>2.39</v>
      </c>
      <c r="DJ211" s="52">
        <v>14.1</v>
      </c>
      <c r="DK211" s="53">
        <v>4755</v>
      </c>
      <c r="DL211" s="141">
        <f t="shared" si="315"/>
        <v>0.30658921213394075</v>
      </c>
      <c r="DM211" s="142">
        <f t="shared" si="316"/>
        <v>1.3536224077565311</v>
      </c>
      <c r="DN211" s="142">
        <f t="shared" si="317"/>
        <v>5.0346689148662298</v>
      </c>
      <c r="DO211" s="118">
        <f t="shared" si="289"/>
        <v>0.83911148581103834</v>
      </c>
      <c r="DP211" s="143">
        <f t="shared" si="318"/>
        <v>25304.245966117669</v>
      </c>
      <c r="DQ211" s="144">
        <f t="shared" si="319"/>
        <v>0.61291500196783799</v>
      </c>
      <c r="DR211" s="145">
        <f t="shared" si="320"/>
        <v>20161.837444464389</v>
      </c>
      <c r="DS211" s="146">
        <f t="shared" si="321"/>
        <v>0.74524384355383866</v>
      </c>
      <c r="DT211" s="53">
        <v>3714</v>
      </c>
      <c r="DU211" s="74"/>
      <c r="DV211" s="157">
        <v>7.36</v>
      </c>
      <c r="DW211" s="153">
        <v>2762</v>
      </c>
      <c r="DX211" s="53"/>
      <c r="DY211" s="153">
        <v>2660</v>
      </c>
      <c r="DZ211" s="153">
        <v>6782</v>
      </c>
      <c r="EA211" s="152">
        <v>1.86</v>
      </c>
      <c r="EB211" s="128">
        <v>13.7</v>
      </c>
      <c r="EC211" s="53">
        <v>4842</v>
      </c>
      <c r="ED211" s="141">
        <f t="shared" si="350"/>
        <v>0.32166360522590137</v>
      </c>
      <c r="EE211" s="142">
        <f t="shared" si="322"/>
        <v>1.353257942918686</v>
      </c>
      <c r="EF211" s="142">
        <f t="shared" si="361"/>
        <v>5.0360248720207856</v>
      </c>
      <c r="EG211" s="118">
        <f t="shared" si="290"/>
        <v>0.83933747867013098</v>
      </c>
      <c r="EH211" s="143">
        <f t="shared" si="351"/>
        <v>25311.061006776468</v>
      </c>
      <c r="EI211" s="144">
        <f t="shared" si="352"/>
        <v>0.59471995278057954</v>
      </c>
      <c r="EJ211" s="145">
        <f t="shared" si="353"/>
        <v>20167.267511107122</v>
      </c>
      <c r="EK211" s="146">
        <f t="shared" si="354"/>
        <v>0.73326895219700627</v>
      </c>
      <c r="EL211" s="64">
        <v>3714</v>
      </c>
      <c r="EM211" s="56"/>
      <c r="EN211" s="52">
        <v>6.95</v>
      </c>
      <c r="EO211" s="53">
        <v>2856</v>
      </c>
      <c r="EP211" s="134"/>
      <c r="EQ211" s="135">
        <v>2653</v>
      </c>
      <c r="ER211" s="53">
        <v>3628</v>
      </c>
      <c r="ES211" s="52">
        <v>2.13</v>
      </c>
      <c r="ET211" s="52">
        <v>15.8</v>
      </c>
      <c r="EU211" s="53">
        <v>4675</v>
      </c>
      <c r="EV211" s="141">
        <f t="shared" si="323"/>
        <v>0.3179433558812732</v>
      </c>
      <c r="EW211" s="142">
        <f t="shared" si="324"/>
        <v>1.353257942918686</v>
      </c>
      <c r="EX211" s="142">
        <f t="shared" si="325"/>
        <v>5.0360248720207856</v>
      </c>
      <c r="EY211" s="118">
        <f t="shared" si="291"/>
        <v>0.83933747867013098</v>
      </c>
      <c r="EZ211" s="143">
        <f t="shared" si="326"/>
        <v>25311.061006776468</v>
      </c>
      <c r="FA211" s="144">
        <f t="shared" si="327"/>
        <v>0.58092693162249631</v>
      </c>
      <c r="FB211" s="145">
        <f t="shared" si="328"/>
        <v>20167.267511107122</v>
      </c>
      <c r="FC211" s="146">
        <f t="shared" si="329"/>
        <v>0.72419121197489134</v>
      </c>
      <c r="FD211" s="64">
        <v>3715</v>
      </c>
      <c r="FE211" s="56"/>
      <c r="FF211" s="52">
        <v>7.1</v>
      </c>
      <c r="FG211" s="53">
        <v>2497</v>
      </c>
      <c r="FH211" s="134"/>
      <c r="FI211" s="135">
        <v>2776</v>
      </c>
      <c r="FJ211" s="53">
        <v>7748</v>
      </c>
      <c r="FK211" s="52">
        <v>2.5099999999999998</v>
      </c>
      <c r="FL211" s="52">
        <v>17.399999999999999</v>
      </c>
      <c r="FM211" s="53">
        <v>5903</v>
      </c>
      <c r="FN211" s="141">
        <f t="shared" si="330"/>
        <v>0.3679825611639102</v>
      </c>
      <c r="FO211" s="142">
        <f t="shared" si="331"/>
        <v>1.352893674293405</v>
      </c>
      <c r="FP211" s="142">
        <f t="shared" si="332"/>
        <v>5.0373808291753406</v>
      </c>
      <c r="FQ211" s="118">
        <f t="shared" si="292"/>
        <v>0.83956347152922339</v>
      </c>
      <c r="FR211" s="143">
        <f t="shared" si="333"/>
        <v>25317.876047435264</v>
      </c>
      <c r="FS211" s="144">
        <f t="shared" si="334"/>
        <v>0.63360453370496272</v>
      </c>
      <c r="FT211" s="145">
        <f t="shared" si="335"/>
        <v>20172.697577749852</v>
      </c>
      <c r="FU211" s="146">
        <f t="shared" si="336"/>
        <v>0.75886045388701107</v>
      </c>
      <c r="FV211" s="64">
        <v>3714</v>
      </c>
      <c r="FW211" s="73"/>
      <c r="FX211" s="52">
        <v>7.46</v>
      </c>
      <c r="FY211" s="53">
        <v>2614</v>
      </c>
      <c r="FZ211" s="134"/>
      <c r="GA211" s="135">
        <v>2734</v>
      </c>
      <c r="GB211" s="53">
        <v>4132</v>
      </c>
      <c r="GC211" s="52">
        <v>2.58</v>
      </c>
      <c r="GD211" s="52">
        <v>17.8</v>
      </c>
      <c r="GE211" s="53">
        <v>5528</v>
      </c>
      <c r="GF211" s="141">
        <f t="shared" si="337"/>
        <v>0.35429844822016676</v>
      </c>
      <c r="GG211" s="142">
        <f t="shared" si="338"/>
        <v>1.353257942918686</v>
      </c>
      <c r="GH211" s="142">
        <f t="shared" si="339"/>
        <v>5.0360248720207856</v>
      </c>
      <c r="GI211" s="118">
        <f t="shared" si="293"/>
        <v>0.83933747867013098</v>
      </c>
      <c r="GJ211" s="143">
        <f t="shared" si="340"/>
        <v>25311.061006776468</v>
      </c>
      <c r="GK211" s="144">
        <f t="shared" si="341"/>
        <v>0.61643662439117841</v>
      </c>
      <c r="GL211" s="145">
        <f t="shared" si="342"/>
        <v>20167.267511107122</v>
      </c>
      <c r="GM211" s="146">
        <f t="shared" si="343"/>
        <v>0.7475615644616127</v>
      </c>
      <c r="GN211" s="166">
        <v>2912</v>
      </c>
      <c r="GO211" s="97">
        <f t="shared" si="294"/>
        <v>2737.312659875241</v>
      </c>
      <c r="GP211" s="53"/>
      <c r="GQ211" s="53"/>
      <c r="GR211" s="102">
        <f t="shared" si="295"/>
        <v>1</v>
      </c>
      <c r="GS211" s="53"/>
      <c r="GT211" s="102">
        <f t="shared" si="296"/>
        <v>1</v>
      </c>
      <c r="GU211" s="53"/>
      <c r="GV211" s="102"/>
      <c r="GW211" s="170"/>
      <c r="GX211" s="102"/>
      <c r="GY211" s="170"/>
      <c r="GZ211" s="102"/>
      <c r="HA211" s="102"/>
      <c r="HB211" s="102"/>
      <c r="HC211" s="102"/>
      <c r="HD211" s="102"/>
      <c r="HE211" s="177"/>
      <c r="HF211" s="178"/>
      <c r="HG211" s="102"/>
      <c r="HH211" s="177"/>
      <c r="HI211" s="64">
        <v>3193</v>
      </c>
      <c r="HJ211" s="53">
        <v>3821</v>
      </c>
      <c r="HK211" s="53">
        <v>2871</v>
      </c>
      <c r="HL211" s="77">
        <f t="shared" si="347"/>
        <v>2552</v>
      </c>
      <c r="HM211" s="77">
        <f t="shared" si="344"/>
        <v>53079.131999999998</v>
      </c>
      <c r="HN211" s="52"/>
      <c r="HO211" s="183"/>
      <c r="HP211" s="53">
        <v>1011</v>
      </c>
      <c r="HQ211" s="186"/>
      <c r="HR211" s="186"/>
      <c r="HS211" s="186"/>
      <c r="HT211" s="53">
        <v>4694</v>
      </c>
      <c r="HU211" s="153">
        <v>4964</v>
      </c>
      <c r="HV211" s="186"/>
      <c r="HW211" s="186"/>
      <c r="HX211" s="186"/>
      <c r="HY211" s="186"/>
      <c r="HZ211" s="189">
        <v>97</v>
      </c>
      <c r="IA211" s="128"/>
      <c r="IB211" s="190">
        <v>340</v>
      </c>
      <c r="IC211" s="191"/>
      <c r="ID211" s="191">
        <v>1936</v>
      </c>
      <c r="IE211" s="192">
        <v>4.16</v>
      </c>
      <c r="IF211" s="192">
        <v>0.26</v>
      </c>
      <c r="IG211" s="192">
        <v>0.72</v>
      </c>
      <c r="IH211" s="97">
        <f t="shared" si="345"/>
        <v>36606.792000000001</v>
      </c>
      <c r="II211" s="97">
        <f t="shared" si="348"/>
        <v>4844.3491128134619</v>
      </c>
      <c r="IJ211" s="202">
        <f t="shared" si="349"/>
        <v>1.4047903350424948</v>
      </c>
      <c r="IK211" s="202">
        <f t="shared" si="355"/>
        <v>3.4484499159562629</v>
      </c>
      <c r="IL211" s="202">
        <f t="shared" si="297"/>
        <v>0.52178471020775419</v>
      </c>
      <c r="IM211" s="203"/>
      <c r="IN211" s="204">
        <f t="shared" si="298"/>
        <v>0.88324175824175821</v>
      </c>
      <c r="IO211" s="186"/>
      <c r="IP211" s="186"/>
      <c r="IQ211" s="153">
        <v>2417</v>
      </c>
      <c r="IR211" s="153"/>
      <c r="IS211" s="128"/>
      <c r="IT211" s="128"/>
      <c r="IU211" s="128"/>
      <c r="IV211" s="128"/>
      <c r="IW211" s="189">
        <v>0.54</v>
      </c>
      <c r="IX211" s="189"/>
      <c r="IY211" s="48">
        <v>8.4700000000000006</v>
      </c>
      <c r="IZ211" s="52">
        <v>221</v>
      </c>
      <c r="JA211" s="128">
        <v>3.27</v>
      </c>
      <c r="JB211" s="128">
        <v>0.24</v>
      </c>
      <c r="JC211" s="128">
        <v>166</v>
      </c>
      <c r="JD211" s="97">
        <f t="shared" si="299"/>
        <v>4488.34</v>
      </c>
      <c r="JE211" s="210">
        <f t="shared" si="274"/>
        <v>0.95849379546427038</v>
      </c>
      <c r="JF211" s="210">
        <f t="shared" si="300"/>
        <v>0.35472321428571429</v>
      </c>
      <c r="JG211" s="210">
        <f t="shared" si="301"/>
        <v>5.5622233682433068E-2</v>
      </c>
      <c r="JH211" s="203"/>
      <c r="JI211" s="203">
        <f t="shared" si="302"/>
        <v>0.35</v>
      </c>
      <c r="JJ211" s="212">
        <f t="shared" si="346"/>
        <v>2.469151880188833</v>
      </c>
      <c r="JK211" s="203">
        <f t="shared" si="303"/>
        <v>0.97865765330758092</v>
      </c>
      <c r="JL211" s="53">
        <v>15580</v>
      </c>
      <c r="JM211" s="213">
        <v>8.23</v>
      </c>
      <c r="JN211" s="214">
        <v>308</v>
      </c>
      <c r="JO211" s="213">
        <v>0.25</v>
      </c>
      <c r="JP211" s="213">
        <v>2.5099999999999998</v>
      </c>
      <c r="JQ211" s="213">
        <v>0.44</v>
      </c>
      <c r="JR211" s="214">
        <v>213</v>
      </c>
      <c r="JS211" s="213">
        <v>0.38</v>
      </c>
      <c r="JT211" s="222"/>
    </row>
    <row r="212" spans="1:280" s="25" customFormat="1" ht="15" customHeight="1">
      <c r="A212" s="50">
        <v>43629</v>
      </c>
      <c r="B212" s="51">
        <v>0</v>
      </c>
      <c r="C212" s="52">
        <v>0</v>
      </c>
      <c r="D212" s="53">
        <v>40034</v>
      </c>
      <c r="E212" s="48">
        <v>5.86</v>
      </c>
      <c r="F212" s="53">
        <v>387</v>
      </c>
      <c r="G212" s="52">
        <v>25.5</v>
      </c>
      <c r="H212" s="52">
        <v>18.5</v>
      </c>
      <c r="I212" s="61">
        <v>73.599999999999994</v>
      </c>
      <c r="J212" s="64"/>
      <c r="K212" s="53">
        <v>1439</v>
      </c>
      <c r="L212" s="48">
        <v>4.97</v>
      </c>
      <c r="M212" s="53">
        <v>10753</v>
      </c>
      <c r="N212" s="53">
        <v>5815</v>
      </c>
      <c r="O212" s="65">
        <v>3.19</v>
      </c>
      <c r="P212" s="65">
        <v>2.61</v>
      </c>
      <c r="Q212" s="74"/>
      <c r="R212" s="70">
        <v>50.5</v>
      </c>
      <c r="S212" s="64">
        <v>7114</v>
      </c>
      <c r="T212" s="53">
        <v>5464</v>
      </c>
      <c r="U212" s="52">
        <v>4.8</v>
      </c>
      <c r="V212" s="52"/>
      <c r="W212" s="52">
        <v>10.5</v>
      </c>
      <c r="X212" s="52">
        <v>10.6</v>
      </c>
      <c r="Y212" s="53">
        <v>530</v>
      </c>
      <c r="Z212" s="53">
        <v>27834</v>
      </c>
      <c r="AA212" s="52">
        <v>7.87</v>
      </c>
      <c r="AB212" s="52">
        <v>505</v>
      </c>
      <c r="AC212" s="77">
        <f t="shared" si="304"/>
        <v>7644</v>
      </c>
      <c r="AD212" s="52"/>
      <c r="AE212" s="52"/>
      <c r="AF212" s="52"/>
      <c r="AG212" s="52"/>
      <c r="AH212" s="61"/>
      <c r="AI212" s="79"/>
      <c r="AJ212" s="52"/>
      <c r="AK212" s="52"/>
      <c r="AL212" s="48">
        <v>9.43</v>
      </c>
      <c r="AM212" s="53">
        <v>68827</v>
      </c>
      <c r="AN212" s="52">
        <v>0.56999999999999995</v>
      </c>
      <c r="AO212" s="52">
        <v>0.01</v>
      </c>
      <c r="AP212" s="53">
        <v>3239</v>
      </c>
      <c r="AQ212" s="83"/>
      <c r="AR212" s="86">
        <f t="shared" si="305"/>
        <v>13140</v>
      </c>
      <c r="AS212" s="53"/>
      <c r="AT212" s="87">
        <v>13140</v>
      </c>
      <c r="AU212" s="53">
        <f t="shared" ref="AU212:AU275" si="362">AT212-AV212-AW212-AX212-AY212</f>
        <v>12660</v>
      </c>
      <c r="AV212" s="53">
        <v>240</v>
      </c>
      <c r="AW212" s="53">
        <v>0</v>
      </c>
      <c r="AX212" s="53">
        <v>240</v>
      </c>
      <c r="AY212" s="95">
        <v>0</v>
      </c>
      <c r="AZ212" s="96">
        <v>4.93</v>
      </c>
      <c r="BA212" s="53">
        <v>4478</v>
      </c>
      <c r="BB212" s="52">
        <v>62</v>
      </c>
      <c r="BC212" s="53">
        <v>12671</v>
      </c>
      <c r="BD212" s="97">
        <f t="shared" si="275"/>
        <v>8303.0925999999999</v>
      </c>
      <c r="BE212" s="102">
        <f t="shared" si="276"/>
        <v>0.65528313471707045</v>
      </c>
      <c r="BF212" s="53">
        <v>4498</v>
      </c>
      <c r="BG212" s="97">
        <f t="shared" si="277"/>
        <v>4799.366</v>
      </c>
      <c r="BH212" s="102">
        <f t="shared" si="278"/>
        <v>0.37876773735301084</v>
      </c>
      <c r="BI212" s="53">
        <v>529</v>
      </c>
      <c r="BJ212" s="97">
        <f t="shared" si="279"/>
        <v>1040.5430000000001</v>
      </c>
      <c r="BK212" s="102">
        <f t="shared" si="280"/>
        <v>8.2120037881777297E-2</v>
      </c>
      <c r="BL212" s="103">
        <v>474</v>
      </c>
      <c r="BM212" s="97">
        <f t="shared" si="281"/>
        <v>684.93000000000006</v>
      </c>
      <c r="BN212" s="102">
        <f t="shared" si="282"/>
        <v>5.4054928577065744E-2</v>
      </c>
      <c r="BO212" s="53">
        <v>850</v>
      </c>
      <c r="BP212" s="97">
        <f t="shared" si="283"/>
        <v>1749.3</v>
      </c>
      <c r="BQ212" s="102">
        <f t="shared" si="284"/>
        <v>0.13805540209928183</v>
      </c>
      <c r="BR212" s="53">
        <v>17.399999999999999</v>
      </c>
      <c r="BS212" s="105">
        <f t="shared" si="285"/>
        <v>28.953599999999998</v>
      </c>
      <c r="BT212" s="102">
        <f t="shared" si="286"/>
        <v>1.3732144266435165E-3</v>
      </c>
      <c r="BU212" s="52">
        <v>6.65</v>
      </c>
      <c r="BV212" s="48">
        <v>6.83</v>
      </c>
      <c r="BW212" s="61">
        <v>169</v>
      </c>
      <c r="BX212" s="117">
        <f t="shared" si="306"/>
        <v>160414.85999999999</v>
      </c>
      <c r="BY212" s="118">
        <f t="shared" si="307"/>
        <v>1.0694323999999999</v>
      </c>
      <c r="BZ212" s="120">
        <v>56.8</v>
      </c>
      <c r="CA212" s="51"/>
      <c r="CB212" s="56"/>
      <c r="CC212" s="103"/>
      <c r="CD212" s="77">
        <f t="shared" si="308"/>
        <v>8459.0420873213588</v>
      </c>
      <c r="CE212" s="77">
        <f t="shared" si="287"/>
        <v>22881</v>
      </c>
      <c r="CF212" s="77">
        <f t="shared" si="309"/>
        <v>12660</v>
      </c>
      <c r="CG212" s="77">
        <f t="shared" si="310"/>
        <v>527.5</v>
      </c>
      <c r="CH212" s="77">
        <f t="shared" si="288"/>
        <v>10221</v>
      </c>
      <c r="CI212" s="130">
        <f t="shared" si="311"/>
        <v>425.875</v>
      </c>
      <c r="CJ212" s="64">
        <v>3824</v>
      </c>
      <c r="CK212" s="56"/>
      <c r="CL212" s="52">
        <v>6.95</v>
      </c>
      <c r="CM212" s="53">
        <v>3911</v>
      </c>
      <c r="CN212" s="134"/>
      <c r="CO212" s="135">
        <v>2653</v>
      </c>
      <c r="CP212" s="53">
        <v>5530</v>
      </c>
      <c r="CQ212" s="52">
        <v>1.64</v>
      </c>
      <c r="CR212" s="52">
        <v>14.5</v>
      </c>
      <c r="CS212" s="53">
        <v>3698</v>
      </c>
      <c r="CT212" s="141">
        <f t="shared" si="356"/>
        <v>0.21263000443660809</v>
      </c>
      <c r="CU212" s="142">
        <f t="shared" si="312"/>
        <v>1.3143305439330544</v>
      </c>
      <c r="CV212" s="142">
        <f t="shared" si="313"/>
        <v>6.4360081460240499</v>
      </c>
      <c r="CW212" s="118">
        <f t="shared" si="314"/>
        <v>1.0726680243373417</v>
      </c>
      <c r="CX212" s="143">
        <f t="shared" si="357"/>
        <v>32347.376941916875</v>
      </c>
      <c r="CY212" s="144">
        <f t="shared" si="358"/>
        <v>0.5376545051286703</v>
      </c>
      <c r="CZ212" s="145">
        <f t="shared" si="359"/>
        <v>26809.42374196932</v>
      </c>
      <c r="DA212" s="146">
        <f t="shared" si="360"/>
        <v>0.69134243548259811</v>
      </c>
      <c r="DB212" s="64">
        <v>3825</v>
      </c>
      <c r="DC212" s="152"/>
      <c r="DD212" s="48">
        <v>6.94</v>
      </c>
      <c r="DE212" s="53">
        <v>3069</v>
      </c>
      <c r="DF212" s="153"/>
      <c r="DG212" s="53">
        <v>2704</v>
      </c>
      <c r="DH212" s="53">
        <v>6534</v>
      </c>
      <c r="DI212" s="52">
        <v>1.79</v>
      </c>
      <c r="DJ212" s="52">
        <v>15.7</v>
      </c>
      <c r="DK212" s="53">
        <v>4951</v>
      </c>
      <c r="DL212" s="141">
        <f t="shared" si="315"/>
        <v>0.24014266753352503</v>
      </c>
      <c r="DM212" s="142">
        <f t="shared" si="316"/>
        <v>1.3139869281045751</v>
      </c>
      <c r="DN212" s="142">
        <f t="shared" si="317"/>
        <v>6.4376912025475921</v>
      </c>
      <c r="DO212" s="118">
        <f t="shared" si="289"/>
        <v>1.0729485337579321</v>
      </c>
      <c r="DP212" s="143">
        <f t="shared" si="318"/>
        <v>32355.835984004196</v>
      </c>
      <c r="DQ212" s="144">
        <f t="shared" si="319"/>
        <v>0.63719296247504187</v>
      </c>
      <c r="DR212" s="145">
        <f t="shared" si="320"/>
        <v>26816.434574537823</v>
      </c>
      <c r="DS212" s="146">
        <f t="shared" si="321"/>
        <v>0.75779338647304872</v>
      </c>
      <c r="DT212" s="53">
        <v>3811</v>
      </c>
      <c r="DU212" s="74"/>
      <c r="DV212" s="157">
        <v>7.31</v>
      </c>
      <c r="DW212" s="153">
        <v>3625</v>
      </c>
      <c r="DX212" s="53"/>
      <c r="DY212" s="153">
        <v>13</v>
      </c>
      <c r="DZ212" s="153">
        <v>6408</v>
      </c>
      <c r="EA212" s="152">
        <v>4.71</v>
      </c>
      <c r="EB212" s="128">
        <v>13</v>
      </c>
      <c r="EC212" s="53">
        <v>4865</v>
      </c>
      <c r="ED212" s="141">
        <f t="shared" si="350"/>
        <v>0.26407875788132834</v>
      </c>
      <c r="EE212" s="142">
        <f t="shared" si="322"/>
        <v>1.3188139595906587</v>
      </c>
      <c r="EF212" s="142">
        <f t="shared" si="361"/>
        <v>6.4141284112180061</v>
      </c>
      <c r="EG212" s="118">
        <f t="shared" si="290"/>
        <v>1.0690214018696678</v>
      </c>
      <c r="EH212" s="143">
        <f t="shared" si="351"/>
        <v>32237.409394781698</v>
      </c>
      <c r="EI212" s="144">
        <f t="shared" si="352"/>
        <v>0.57146447995178462</v>
      </c>
      <c r="EJ212" s="145">
        <f t="shared" si="353"/>
        <v>26718.282918578734</v>
      </c>
      <c r="EK212" s="146">
        <f t="shared" si="354"/>
        <v>0.71391366111593402</v>
      </c>
      <c r="EL212" s="64">
        <v>3803</v>
      </c>
      <c r="EM212" s="56"/>
      <c r="EN212" s="52">
        <v>7.07</v>
      </c>
      <c r="EO212" s="53">
        <v>3453</v>
      </c>
      <c r="EP212" s="134"/>
      <c r="EQ212" s="135">
        <v>2560</v>
      </c>
      <c r="ER212" s="53">
        <v>6710</v>
      </c>
      <c r="ES212" s="52">
        <v>1.99</v>
      </c>
      <c r="ET212" s="52">
        <v>13.4</v>
      </c>
      <c r="EU212" s="53">
        <v>4750</v>
      </c>
      <c r="EV212" s="141">
        <f t="shared" si="323"/>
        <v>0.24950128556237358</v>
      </c>
      <c r="EW212" s="142">
        <f t="shared" si="324"/>
        <v>1.3215882198264528</v>
      </c>
      <c r="EX212" s="142">
        <f t="shared" si="325"/>
        <v>6.4006639590296714</v>
      </c>
      <c r="EY212" s="118">
        <f t="shared" si="291"/>
        <v>1.0667773265049452</v>
      </c>
      <c r="EZ212" s="143">
        <f t="shared" si="326"/>
        <v>32169.737058083127</v>
      </c>
      <c r="FA212" s="144">
        <f t="shared" si="327"/>
        <v>0.59179775152372749</v>
      </c>
      <c r="FB212" s="145">
        <f t="shared" si="328"/>
        <v>26662.196258030679</v>
      </c>
      <c r="FC212" s="146">
        <f t="shared" si="329"/>
        <v>0.72748796464367449</v>
      </c>
      <c r="FD212" s="64">
        <v>3806</v>
      </c>
      <c r="FE212" s="56"/>
      <c r="FF212" s="52">
        <v>7.15</v>
      </c>
      <c r="FG212" s="53">
        <v>2832</v>
      </c>
      <c r="FH212" s="134"/>
      <c r="FI212" s="135">
        <v>2842</v>
      </c>
      <c r="FJ212" s="53">
        <v>7662</v>
      </c>
      <c r="FK212" s="52">
        <v>2.29</v>
      </c>
      <c r="FL212" s="52">
        <v>14.8</v>
      </c>
      <c r="FM212" s="53">
        <v>6141</v>
      </c>
      <c r="FN212" s="141">
        <f t="shared" si="330"/>
        <v>0.28674123404074014</v>
      </c>
      <c r="FO212" s="142">
        <f t="shared" si="331"/>
        <v>1.3205465055176038</v>
      </c>
      <c r="FP212" s="142">
        <f t="shared" si="332"/>
        <v>6.4057131286002971</v>
      </c>
      <c r="FQ212" s="118">
        <f t="shared" si="292"/>
        <v>1.0676188547667163</v>
      </c>
      <c r="FR212" s="143">
        <f t="shared" si="333"/>
        <v>32195.114184345093</v>
      </c>
      <c r="FS212" s="144">
        <f t="shared" si="334"/>
        <v>0.66521031923405627</v>
      </c>
      <c r="FT212" s="145">
        <f t="shared" si="335"/>
        <v>26683.2287557362</v>
      </c>
      <c r="FU212" s="146">
        <f t="shared" si="336"/>
        <v>0.77649751400836553</v>
      </c>
      <c r="FV212" s="64">
        <v>3812</v>
      </c>
      <c r="FW212" s="73"/>
      <c r="FX212" s="52">
        <v>7.32</v>
      </c>
      <c r="FY212" s="53">
        <v>2562</v>
      </c>
      <c r="FZ212" s="134"/>
      <c r="GA212" s="135">
        <v>2830</v>
      </c>
      <c r="GB212" s="53">
        <v>6978</v>
      </c>
      <c r="GC212" s="52">
        <v>2.5099999999999998</v>
      </c>
      <c r="GD212" s="52">
        <v>16</v>
      </c>
      <c r="GE212" s="53">
        <v>5668</v>
      </c>
      <c r="GF212" s="141">
        <f t="shared" si="337"/>
        <v>0.25214056533615203</v>
      </c>
      <c r="GG212" s="142">
        <f t="shared" si="338"/>
        <v>1.3184679958027283</v>
      </c>
      <c r="GH212" s="142">
        <f t="shared" si="339"/>
        <v>6.4158114677415483</v>
      </c>
      <c r="GI212" s="118">
        <f t="shared" si="293"/>
        <v>1.069301911290258</v>
      </c>
      <c r="GJ212" s="143">
        <f t="shared" si="340"/>
        <v>32245.868436869023</v>
      </c>
      <c r="GK212" s="144">
        <f t="shared" si="341"/>
        <v>0.6971288269341992</v>
      </c>
      <c r="GL212" s="145">
        <f t="shared" si="342"/>
        <v>26725.293751147237</v>
      </c>
      <c r="GM212" s="146">
        <f t="shared" si="343"/>
        <v>0.79780601373214433</v>
      </c>
      <c r="GN212" s="166">
        <v>3242</v>
      </c>
      <c r="GO212" s="97">
        <f t="shared" si="294"/>
        <v>3242.2603470128056</v>
      </c>
      <c r="GP212" s="53"/>
      <c r="GQ212" s="53"/>
      <c r="GR212" s="102">
        <f t="shared" si="295"/>
        <v>1</v>
      </c>
      <c r="GS212" s="53"/>
      <c r="GT212" s="102">
        <f t="shared" si="296"/>
        <v>1</v>
      </c>
      <c r="GU212" s="53"/>
      <c r="GV212" s="102"/>
      <c r="GW212" s="170"/>
      <c r="GX212" s="102"/>
      <c r="GY212" s="170"/>
      <c r="GZ212" s="102"/>
      <c r="HA212" s="102"/>
      <c r="HB212" s="102"/>
      <c r="HC212" s="102"/>
      <c r="HD212" s="102"/>
      <c r="HE212" s="177"/>
      <c r="HF212" s="178"/>
      <c r="HG212" s="102"/>
      <c r="HH212" s="177"/>
      <c r="HI212" s="64">
        <v>3459</v>
      </c>
      <c r="HJ212" s="53">
        <v>3630</v>
      </c>
      <c r="HK212" s="53">
        <v>2284</v>
      </c>
      <c r="HL212" s="77">
        <f t="shared" si="347"/>
        <v>480</v>
      </c>
      <c r="HM212" s="77">
        <f t="shared" si="344"/>
        <v>6082.08</v>
      </c>
      <c r="HN212" s="52"/>
      <c r="HO212" s="183"/>
      <c r="HP212" s="53">
        <v>2013</v>
      </c>
      <c r="HQ212" s="186"/>
      <c r="HR212" s="186"/>
      <c r="HS212" s="186"/>
      <c r="HT212" s="53">
        <v>4906</v>
      </c>
      <c r="HU212" s="153">
        <v>4776</v>
      </c>
      <c r="HV212" s="186"/>
      <c r="HW212" s="186"/>
      <c r="HX212" s="186"/>
      <c r="HY212" s="186"/>
      <c r="HZ212" s="189"/>
      <c r="IA212" s="128">
        <v>98</v>
      </c>
      <c r="IB212" s="190">
        <v>400</v>
      </c>
      <c r="IC212" s="191"/>
      <c r="ID212" s="191"/>
      <c r="IE212" s="192"/>
      <c r="IF212" s="192"/>
      <c r="IG212" s="192"/>
      <c r="IH212" s="97">
        <f t="shared" si="345"/>
        <v>42009.96</v>
      </c>
      <c r="II212" s="97">
        <f t="shared" si="348"/>
        <v>3197.1050228310501</v>
      </c>
      <c r="IJ212" s="202">
        <f t="shared" si="349"/>
        <v>1.5220700152207001</v>
      </c>
      <c r="IK212" s="202">
        <f t="shared" si="355"/>
        <v>2.100498</v>
      </c>
      <c r="IL212" s="202">
        <f t="shared" si="297"/>
        <v>0.57126869004564307</v>
      </c>
      <c r="IM212" s="203"/>
      <c r="IN212" s="204">
        <f t="shared" si="298"/>
        <v>0.87661937075879082</v>
      </c>
      <c r="IO212" s="186"/>
      <c r="IP212" s="186"/>
      <c r="IQ212" s="153">
        <v>2756</v>
      </c>
      <c r="IR212" s="153"/>
      <c r="IS212" s="128"/>
      <c r="IT212" s="128"/>
      <c r="IU212" s="128"/>
      <c r="IV212" s="128"/>
      <c r="IW212" s="189"/>
      <c r="IX212" s="189">
        <v>0.82</v>
      </c>
      <c r="IY212" s="48"/>
      <c r="IZ212" s="52">
        <v>244</v>
      </c>
      <c r="JA212" s="128"/>
      <c r="JB212" s="128"/>
      <c r="JC212" s="128"/>
      <c r="JD212" s="97">
        <f t="shared" si="299"/>
        <v>5256</v>
      </c>
      <c r="JE212" s="210">
        <f t="shared" si="274"/>
        <v>0.88467614533965244</v>
      </c>
      <c r="JF212" s="210">
        <f t="shared" si="300"/>
        <v>0.45214285714285718</v>
      </c>
      <c r="JG212" s="210">
        <f t="shared" si="301"/>
        <v>5.8749888223195927E-2</v>
      </c>
      <c r="JH212" s="203"/>
      <c r="JI212" s="203">
        <f t="shared" si="302"/>
        <v>0.39</v>
      </c>
      <c r="JJ212" s="212">
        <f t="shared" si="346"/>
        <v>2.469151880188833</v>
      </c>
      <c r="JK212" s="203">
        <f t="shared" si="303"/>
        <v>0.98074342987925178</v>
      </c>
      <c r="JL212" s="53">
        <v>15099</v>
      </c>
      <c r="JM212" s="213">
        <v>8.36</v>
      </c>
      <c r="JN212" s="214">
        <v>94</v>
      </c>
      <c r="JO212" s="213">
        <v>0.28000000000000003</v>
      </c>
      <c r="JP212" s="213">
        <v>2.79</v>
      </c>
      <c r="JQ212" s="213">
        <v>0.48</v>
      </c>
      <c r="JR212" s="214">
        <v>250</v>
      </c>
      <c r="JS212" s="213">
        <v>0.37</v>
      </c>
      <c r="JT212" s="222"/>
    </row>
    <row r="213" spans="1:280" s="25" customFormat="1" ht="15" customHeight="1">
      <c r="A213" s="50">
        <v>43630</v>
      </c>
      <c r="B213" s="51">
        <v>0</v>
      </c>
      <c r="C213" s="52">
        <v>0</v>
      </c>
      <c r="D213" s="53">
        <v>0</v>
      </c>
      <c r="E213" s="48">
        <v>4.17</v>
      </c>
      <c r="F213" s="53" t="s">
        <v>127</v>
      </c>
      <c r="G213" s="52">
        <v>60.1</v>
      </c>
      <c r="H213" s="52">
        <v>64.599999999999994</v>
      </c>
      <c r="I213" s="61">
        <v>74.099999999999994</v>
      </c>
      <c r="J213" s="64"/>
      <c r="K213" s="53">
        <v>1467</v>
      </c>
      <c r="L213" s="48">
        <v>5.89</v>
      </c>
      <c r="M213" s="53">
        <v>10267</v>
      </c>
      <c r="N213" s="53">
        <v>5669</v>
      </c>
      <c r="O213" s="65">
        <v>3.04</v>
      </c>
      <c r="P213" s="65">
        <v>2.77</v>
      </c>
      <c r="Q213" s="74">
        <v>77.8</v>
      </c>
      <c r="R213" s="70">
        <v>55.4</v>
      </c>
      <c r="S213" s="64">
        <v>7503</v>
      </c>
      <c r="T213" s="53">
        <v>5589</v>
      </c>
      <c r="U213" s="52">
        <v>3.83</v>
      </c>
      <c r="V213" s="52">
        <v>26.2</v>
      </c>
      <c r="W213" s="52">
        <v>10.7</v>
      </c>
      <c r="X213" s="52">
        <v>9.73</v>
      </c>
      <c r="Y213" s="53">
        <v>713</v>
      </c>
      <c r="Z213" s="53">
        <v>29533</v>
      </c>
      <c r="AA213" s="52">
        <v>2.9</v>
      </c>
      <c r="AB213" s="52">
        <v>495</v>
      </c>
      <c r="AC213" s="77">
        <f t="shared" si="304"/>
        <v>8216</v>
      </c>
      <c r="AD213" s="52"/>
      <c r="AE213" s="52"/>
      <c r="AF213" s="52"/>
      <c r="AG213" s="52"/>
      <c r="AH213" s="61"/>
      <c r="AI213" s="79"/>
      <c r="AJ213" s="52"/>
      <c r="AK213" s="52"/>
      <c r="AL213" s="48">
        <v>9.48</v>
      </c>
      <c r="AM213" s="53">
        <v>72266</v>
      </c>
      <c r="AN213" s="52">
        <v>0.67</v>
      </c>
      <c r="AO213" s="52">
        <v>0.23</v>
      </c>
      <c r="AP213" s="53">
        <v>3372</v>
      </c>
      <c r="AQ213" s="83"/>
      <c r="AR213" s="86">
        <f t="shared" si="305"/>
        <v>13241</v>
      </c>
      <c r="AS213" s="53"/>
      <c r="AT213" s="87">
        <v>13241</v>
      </c>
      <c r="AU213" s="53">
        <f t="shared" si="362"/>
        <v>12761</v>
      </c>
      <c r="AV213" s="53">
        <v>240</v>
      </c>
      <c r="AW213" s="53">
        <v>0</v>
      </c>
      <c r="AX213" s="53">
        <v>240</v>
      </c>
      <c r="AY213" s="95">
        <v>0</v>
      </c>
      <c r="AZ213" s="96">
        <v>4.93</v>
      </c>
      <c r="BA213" s="53">
        <v>4478</v>
      </c>
      <c r="BB213" s="52">
        <v>62</v>
      </c>
      <c r="BC213" s="53">
        <v>9673</v>
      </c>
      <c r="BD213" s="97">
        <f t="shared" si="275"/>
        <v>7961.322799999999</v>
      </c>
      <c r="BE213" s="102">
        <f t="shared" si="276"/>
        <v>0.82304588028533021</v>
      </c>
      <c r="BF213" s="53">
        <v>4551</v>
      </c>
      <c r="BG213" s="97">
        <f t="shared" si="277"/>
        <v>4855.9169999999995</v>
      </c>
      <c r="BH213" s="102">
        <f t="shared" si="278"/>
        <v>0.50200734001860847</v>
      </c>
      <c r="BI213" s="53">
        <v>428</v>
      </c>
      <c r="BJ213" s="97">
        <f t="shared" si="279"/>
        <v>841.87600000000009</v>
      </c>
      <c r="BK213" s="102">
        <f t="shared" si="280"/>
        <v>8.7033598676729051E-2</v>
      </c>
      <c r="BL213" s="103">
        <v>381</v>
      </c>
      <c r="BM213" s="97">
        <f t="shared" si="281"/>
        <v>550.54500000000007</v>
      </c>
      <c r="BN213" s="102">
        <f t="shared" si="282"/>
        <v>5.6915641476274176E-2</v>
      </c>
      <c r="BO213" s="53">
        <v>814</v>
      </c>
      <c r="BP213" s="97">
        <f t="shared" si="283"/>
        <v>1675.2119999999998</v>
      </c>
      <c r="BQ213" s="102">
        <f t="shared" si="284"/>
        <v>0.17318432750956267</v>
      </c>
      <c r="BR213" s="53">
        <v>22.7</v>
      </c>
      <c r="BS213" s="105">
        <f t="shared" si="285"/>
        <v>37.772799999999997</v>
      </c>
      <c r="BT213" s="102">
        <f t="shared" si="286"/>
        <v>2.3467383438436885E-3</v>
      </c>
      <c r="BU213" s="52">
        <v>6.97</v>
      </c>
      <c r="BV213" s="48">
        <v>6.82</v>
      </c>
      <c r="BW213" s="61">
        <v>146</v>
      </c>
      <c r="BX213" s="117">
        <f t="shared" si="306"/>
        <v>123437.15300000001</v>
      </c>
      <c r="BY213" s="118">
        <f t="shared" si="307"/>
        <v>0.8229143533333334</v>
      </c>
      <c r="BZ213" s="120">
        <v>54.4</v>
      </c>
      <c r="CA213" s="51"/>
      <c r="CB213" s="52">
        <v>6.38</v>
      </c>
      <c r="CC213" s="129">
        <v>7627</v>
      </c>
      <c r="CD213" s="77">
        <f t="shared" si="308"/>
        <v>7116.5675918844754</v>
      </c>
      <c r="CE213" s="77">
        <f t="shared" si="287"/>
        <v>22229</v>
      </c>
      <c r="CF213" s="77">
        <f t="shared" si="309"/>
        <v>12761</v>
      </c>
      <c r="CG213" s="77">
        <f t="shared" si="310"/>
        <v>531.70833333333337</v>
      </c>
      <c r="CH213" s="77">
        <f t="shared" si="288"/>
        <v>9468</v>
      </c>
      <c r="CI213" s="130">
        <f t="shared" si="311"/>
        <v>394.5</v>
      </c>
      <c r="CJ213" s="64">
        <v>3708</v>
      </c>
      <c r="CK213" s="56"/>
      <c r="CL213" s="52">
        <v>7.36</v>
      </c>
      <c r="CM213" s="53">
        <v>4183</v>
      </c>
      <c r="CN213" s="134"/>
      <c r="CO213" s="135">
        <v>2678</v>
      </c>
      <c r="CP213" s="53">
        <v>6018</v>
      </c>
      <c r="CQ213" s="52">
        <v>1.41</v>
      </c>
      <c r="CR213" s="52">
        <v>7.45</v>
      </c>
      <c r="CS213" s="53">
        <v>4375</v>
      </c>
      <c r="CT213" s="141">
        <f t="shared" si="356"/>
        <v>0.40220015414418719</v>
      </c>
      <c r="CU213" s="142">
        <f t="shared" si="312"/>
        <v>1.3554476806903992</v>
      </c>
      <c r="CV213" s="142">
        <f t="shared" si="313"/>
        <v>5.2503447335271858</v>
      </c>
      <c r="CW213" s="118">
        <f t="shared" si="314"/>
        <v>0.8750574555878643</v>
      </c>
      <c r="CX213" s="143">
        <f t="shared" si="357"/>
        <v>26388.232630707636</v>
      </c>
      <c r="CY213" s="144">
        <f t="shared" si="358"/>
        <v>0.41221664152109361</v>
      </c>
      <c r="CZ213" s="145">
        <f t="shared" si="359"/>
        <v>20590.443264384361</v>
      </c>
      <c r="DA213" s="146">
        <f t="shared" si="360"/>
        <v>0.567559185361315</v>
      </c>
      <c r="DB213" s="64">
        <v>3708</v>
      </c>
      <c r="DC213" s="152"/>
      <c r="DD213" s="48">
        <v>7.51</v>
      </c>
      <c r="DE213" s="53">
        <v>3725</v>
      </c>
      <c r="DF213" s="153"/>
      <c r="DG213" s="53">
        <v>2791</v>
      </c>
      <c r="DH213" s="53">
        <v>5996</v>
      </c>
      <c r="DI213" s="52">
        <v>1.67</v>
      </c>
      <c r="DJ213" s="52">
        <v>6.98</v>
      </c>
      <c r="DK213" s="53">
        <v>5021</v>
      </c>
      <c r="DL213" s="141">
        <f t="shared" si="315"/>
        <v>0.39925468332581815</v>
      </c>
      <c r="DM213" s="142">
        <f t="shared" si="316"/>
        <v>1.3554476806903992</v>
      </c>
      <c r="DN213" s="142">
        <f t="shared" si="317"/>
        <v>5.2503447335271858</v>
      </c>
      <c r="DO213" s="118">
        <f t="shared" si="289"/>
        <v>0.8750574555878643</v>
      </c>
      <c r="DP213" s="143">
        <f t="shared" si="318"/>
        <v>26388.232630707636</v>
      </c>
      <c r="DQ213" s="144">
        <f t="shared" si="319"/>
        <v>0.47657350936315412</v>
      </c>
      <c r="DR213" s="145">
        <f t="shared" si="320"/>
        <v>20590.443264384361</v>
      </c>
      <c r="DS213" s="146">
        <f t="shared" si="321"/>
        <v>0.61490747441331539</v>
      </c>
      <c r="DT213" s="53">
        <v>3712</v>
      </c>
      <c r="DU213" s="74"/>
      <c r="DV213" s="157">
        <v>7.49</v>
      </c>
      <c r="DW213" s="153">
        <v>4035</v>
      </c>
      <c r="DX213" s="53"/>
      <c r="DY213" s="153">
        <v>2426</v>
      </c>
      <c r="DZ213" s="153">
        <v>5080</v>
      </c>
      <c r="EA213" s="152">
        <v>2.9</v>
      </c>
      <c r="EB213" s="128">
        <v>7.76</v>
      </c>
      <c r="EC213" s="53">
        <v>5748</v>
      </c>
      <c r="ED213" s="141">
        <f t="shared" si="350"/>
        <v>0.50250118913127373</v>
      </c>
      <c r="EE213" s="142">
        <f t="shared" si="322"/>
        <v>1.3539870689655173</v>
      </c>
      <c r="EF213" s="142">
        <f t="shared" si="361"/>
        <v>5.2560085358287258</v>
      </c>
      <c r="EG213" s="118">
        <f t="shared" si="290"/>
        <v>0.87600142263812097</v>
      </c>
      <c r="EH213" s="143">
        <f t="shared" si="351"/>
        <v>26416.698901075175</v>
      </c>
      <c r="EI213" s="144">
        <f t="shared" si="352"/>
        <v>0.43301318396787303</v>
      </c>
      <c r="EJ213" s="145">
        <f t="shared" si="353"/>
        <v>20612.655177290926</v>
      </c>
      <c r="EK213" s="146">
        <f t="shared" si="354"/>
        <v>0.58285950584100066</v>
      </c>
      <c r="EL213" s="64">
        <v>3709</v>
      </c>
      <c r="EM213" s="56"/>
      <c r="EN213" s="52">
        <v>7.54</v>
      </c>
      <c r="EO213" s="53">
        <v>3978</v>
      </c>
      <c r="EP213" s="134"/>
      <c r="EQ213" s="135">
        <v>2604</v>
      </c>
      <c r="ER213" s="53">
        <v>5908</v>
      </c>
      <c r="ES213" s="52">
        <v>1364</v>
      </c>
      <c r="ET213" s="52">
        <v>7.84</v>
      </c>
      <c r="EU213" s="53">
        <v>5416</v>
      </c>
      <c r="EV213" s="141">
        <f t="shared" si="323"/>
        <v>0.4652542364242625</v>
      </c>
      <c r="EW213" s="142">
        <f t="shared" si="324"/>
        <v>1.355082232407657</v>
      </c>
      <c r="EX213" s="142">
        <f t="shared" si="325"/>
        <v>5.2517606841025701</v>
      </c>
      <c r="EY213" s="118">
        <f t="shared" si="291"/>
        <v>0.87529344735042836</v>
      </c>
      <c r="EZ213" s="143">
        <f t="shared" si="326"/>
        <v>26395.349198299518</v>
      </c>
      <c r="FA213" s="144">
        <f t="shared" si="327"/>
        <v>0.44102266315345695</v>
      </c>
      <c r="FB213" s="145">
        <f t="shared" si="328"/>
        <v>20595.996242611003</v>
      </c>
      <c r="FC213" s="146">
        <f t="shared" si="329"/>
        <v>0.58875219683655544</v>
      </c>
      <c r="FD213" s="64">
        <v>3700</v>
      </c>
      <c r="FE213" s="56"/>
      <c r="FF213" s="52">
        <v>7.48</v>
      </c>
      <c r="FG213" s="53">
        <v>2862</v>
      </c>
      <c r="FH213" s="134"/>
      <c r="FI213" s="135">
        <v>2906</v>
      </c>
      <c r="FJ213" s="53">
        <v>6254</v>
      </c>
      <c r="FK213" s="52">
        <v>1.86</v>
      </c>
      <c r="FL213" s="52">
        <v>5.12</v>
      </c>
      <c r="FM213" s="53">
        <v>5687</v>
      </c>
      <c r="FN213" s="141">
        <f t="shared" si="330"/>
        <v>0.36126515652469199</v>
      </c>
      <c r="FO213" s="142">
        <f t="shared" si="331"/>
        <v>1.3583783783783783</v>
      </c>
      <c r="FP213" s="142">
        <f t="shared" si="332"/>
        <v>5.2390171289241065</v>
      </c>
      <c r="FQ213" s="118">
        <f t="shared" si="292"/>
        <v>0.87316952148735105</v>
      </c>
      <c r="FR213" s="143">
        <f t="shared" si="333"/>
        <v>26331.300089972559</v>
      </c>
      <c r="FS213" s="144">
        <f t="shared" si="334"/>
        <v>0.59783983457646905</v>
      </c>
      <c r="FT213" s="145">
        <f t="shared" si="335"/>
        <v>20546.019438571235</v>
      </c>
      <c r="FU213" s="146">
        <f t="shared" si="336"/>
        <v>0.7041248836968883</v>
      </c>
      <c r="FV213" s="64">
        <v>3692</v>
      </c>
      <c r="FW213" s="73"/>
      <c r="FX213" s="52">
        <v>7.47</v>
      </c>
      <c r="FY213" s="53">
        <v>2942</v>
      </c>
      <c r="FZ213" s="134"/>
      <c r="GA213" s="135">
        <v>2875</v>
      </c>
      <c r="GB213" s="53">
        <v>6166</v>
      </c>
      <c r="GC213" s="52">
        <v>1.99</v>
      </c>
      <c r="GD213" s="52">
        <v>6.91</v>
      </c>
      <c r="GE213" s="53">
        <v>5706</v>
      </c>
      <c r="GF213" s="141">
        <f t="shared" si="337"/>
        <v>0.37021889284705456</v>
      </c>
      <c r="GG213" s="142">
        <f t="shared" si="338"/>
        <v>1.3613217768147345</v>
      </c>
      <c r="GH213" s="142">
        <f t="shared" si="339"/>
        <v>5.2276895243210273</v>
      </c>
      <c r="GI213" s="118">
        <f t="shared" si="293"/>
        <v>0.87128158738683792</v>
      </c>
      <c r="GJ213" s="143">
        <f t="shared" si="340"/>
        <v>26274.367549237482</v>
      </c>
      <c r="GK213" s="144">
        <f t="shared" si="341"/>
        <v>0.58659846028091267</v>
      </c>
      <c r="GL213" s="145">
        <f t="shared" si="342"/>
        <v>20501.595612758108</v>
      </c>
      <c r="GM213" s="146">
        <f t="shared" si="343"/>
        <v>0.69585444019435538</v>
      </c>
      <c r="GN213" s="166">
        <v>3671</v>
      </c>
      <c r="GO213" s="97">
        <f t="shared" si="294"/>
        <v>3621.6856358810564</v>
      </c>
      <c r="GP213" s="53"/>
      <c r="GQ213" s="53"/>
      <c r="GR213" s="102">
        <f t="shared" si="295"/>
        <v>1</v>
      </c>
      <c r="GS213" s="53"/>
      <c r="GT213" s="102">
        <f t="shared" si="296"/>
        <v>1</v>
      </c>
      <c r="GU213" s="53"/>
      <c r="GV213" s="102"/>
      <c r="GW213" s="170"/>
      <c r="GX213" s="102"/>
      <c r="GY213" s="170"/>
      <c r="GZ213" s="102"/>
      <c r="HA213" s="102"/>
      <c r="HB213" s="102"/>
      <c r="HC213" s="102"/>
      <c r="HD213" s="102"/>
      <c r="HE213" s="177"/>
      <c r="HF213" s="178"/>
      <c r="HG213" s="102"/>
      <c r="HH213" s="177"/>
      <c r="HI213" s="64">
        <v>3038</v>
      </c>
      <c r="HJ213" s="53">
        <v>3420</v>
      </c>
      <c r="HK213" s="53">
        <v>2955</v>
      </c>
      <c r="HL213" s="77">
        <f t="shared" si="347"/>
        <v>480</v>
      </c>
      <c r="HM213" s="77">
        <f t="shared" si="344"/>
        <v>4643.04</v>
      </c>
      <c r="HN213" s="52"/>
      <c r="HO213" s="183"/>
      <c r="HP213" s="53">
        <v>1222</v>
      </c>
      <c r="HQ213" s="186"/>
      <c r="HR213" s="186"/>
      <c r="HS213" s="186"/>
      <c r="HT213" s="53">
        <v>4386</v>
      </c>
      <c r="HU213" s="153">
        <v>4396</v>
      </c>
      <c r="HV213" s="186"/>
      <c r="HW213" s="186"/>
      <c r="HX213" s="186"/>
      <c r="HY213" s="186"/>
      <c r="HZ213" s="189">
        <v>97</v>
      </c>
      <c r="IA213" s="128"/>
      <c r="IB213" s="190">
        <v>477</v>
      </c>
      <c r="IC213" s="191"/>
      <c r="ID213" s="191">
        <v>255</v>
      </c>
      <c r="IE213" s="192">
        <v>1.63</v>
      </c>
      <c r="IF213" s="192">
        <v>0.42</v>
      </c>
      <c r="IG213" s="192">
        <v>0.8</v>
      </c>
      <c r="IH213" s="97">
        <f t="shared" si="345"/>
        <v>47432.190999999999</v>
      </c>
      <c r="II213" s="97">
        <f t="shared" si="348"/>
        <v>3582.2212068574881</v>
      </c>
      <c r="IJ213" s="202">
        <f t="shared" si="349"/>
        <v>1.5104599350502228</v>
      </c>
      <c r="IK213" s="202">
        <f t="shared" si="355"/>
        <v>2.3716095500000001</v>
      </c>
      <c r="IL213" s="202">
        <f t="shared" si="297"/>
        <v>0.7106148854737907</v>
      </c>
      <c r="IM213" s="203"/>
      <c r="IN213" s="204">
        <f t="shared" si="298"/>
        <v>0.87006265322800325</v>
      </c>
      <c r="IO213" s="186"/>
      <c r="IP213" s="186"/>
      <c r="IQ213" s="153">
        <v>2828</v>
      </c>
      <c r="IR213" s="153"/>
      <c r="IS213" s="128"/>
      <c r="IT213" s="128"/>
      <c r="IU213" s="128"/>
      <c r="IV213" s="128"/>
      <c r="IW213" s="189">
        <v>0.8</v>
      </c>
      <c r="IX213" s="189"/>
      <c r="IY213" s="48">
        <v>8.51</v>
      </c>
      <c r="IZ213" s="52">
        <v>269</v>
      </c>
      <c r="JA213" s="128">
        <v>1.86</v>
      </c>
      <c r="JB213" s="128">
        <v>0.44</v>
      </c>
      <c r="JC213" s="128">
        <v>163</v>
      </c>
      <c r="JD213" s="97">
        <f t="shared" si="299"/>
        <v>6315.9570000000003</v>
      </c>
      <c r="JE213" s="210">
        <f t="shared" si="274"/>
        <v>0.87767416346681293</v>
      </c>
      <c r="JF213" s="210">
        <f t="shared" si="300"/>
        <v>0.54348187500000011</v>
      </c>
      <c r="JG213" s="210">
        <f t="shared" si="301"/>
        <v>7.6316774489812556E-2</v>
      </c>
      <c r="JH213" s="203"/>
      <c r="JI213" s="203">
        <f t="shared" si="302"/>
        <v>0.43605870020964366</v>
      </c>
      <c r="JJ213" s="212">
        <f t="shared" si="346"/>
        <v>2.469151880188833</v>
      </c>
      <c r="JK213" s="203">
        <f t="shared" si="303"/>
        <v>0.9721906337227334</v>
      </c>
      <c r="JL213" s="53">
        <v>14888</v>
      </c>
      <c r="JM213" s="213">
        <v>8.33</v>
      </c>
      <c r="JN213" s="214">
        <v>151</v>
      </c>
      <c r="JO213" s="213">
        <v>0.56000000000000005</v>
      </c>
      <c r="JP213" s="213">
        <v>1.86</v>
      </c>
      <c r="JQ213" s="213">
        <v>0.38</v>
      </c>
      <c r="JR213" s="214">
        <v>274</v>
      </c>
      <c r="JS213" s="213">
        <v>0.28999999999999998</v>
      </c>
      <c r="JT213" s="222"/>
    </row>
    <row r="214" spans="1:280" s="25" customFormat="1" ht="15" customHeight="1">
      <c r="A214" s="50">
        <v>43631</v>
      </c>
      <c r="B214" s="51">
        <v>0</v>
      </c>
      <c r="C214" s="52">
        <v>0</v>
      </c>
      <c r="D214" s="53">
        <v>0</v>
      </c>
      <c r="E214" s="48" t="s">
        <v>127</v>
      </c>
      <c r="F214" s="53" t="s">
        <v>127</v>
      </c>
      <c r="G214" s="52" t="s">
        <v>127</v>
      </c>
      <c r="H214" s="52" t="s">
        <v>127</v>
      </c>
      <c r="I214" s="61">
        <v>74.2</v>
      </c>
      <c r="J214" s="64"/>
      <c r="K214" s="53">
        <v>1415</v>
      </c>
      <c r="L214" s="48">
        <v>5.98</v>
      </c>
      <c r="M214" s="53">
        <v>10655</v>
      </c>
      <c r="N214" s="53">
        <v>5841</v>
      </c>
      <c r="O214" s="65">
        <v>9.8000000000000007</v>
      </c>
      <c r="P214" s="65">
        <v>12.3</v>
      </c>
      <c r="Q214" s="74"/>
      <c r="R214" s="70">
        <v>60.2</v>
      </c>
      <c r="S214" s="64">
        <v>7936</v>
      </c>
      <c r="T214" s="53">
        <v>4963</v>
      </c>
      <c r="U214" s="52">
        <v>2.7</v>
      </c>
      <c r="V214" s="52">
        <v>84.4</v>
      </c>
      <c r="W214" s="52"/>
      <c r="X214" s="52"/>
      <c r="Y214" s="53">
        <v>630</v>
      </c>
      <c r="Z214" s="53">
        <v>23840</v>
      </c>
      <c r="AA214" s="52">
        <v>2.75</v>
      </c>
      <c r="AB214" s="52">
        <v>488</v>
      </c>
      <c r="AC214" s="77">
        <f t="shared" si="304"/>
        <v>8566</v>
      </c>
      <c r="AD214" s="52"/>
      <c r="AE214" s="52"/>
      <c r="AF214" s="52"/>
      <c r="AG214" s="52"/>
      <c r="AH214" s="61"/>
      <c r="AI214" s="79"/>
      <c r="AJ214" s="52"/>
      <c r="AK214" s="52"/>
      <c r="AL214" s="48">
        <v>9.42</v>
      </c>
      <c r="AM214" s="53">
        <v>61671</v>
      </c>
      <c r="AN214" s="52"/>
      <c r="AO214" s="52"/>
      <c r="AP214" s="53">
        <v>3467</v>
      </c>
      <c r="AQ214" s="83"/>
      <c r="AR214" s="86">
        <f t="shared" si="305"/>
        <v>13325</v>
      </c>
      <c r="AS214" s="53"/>
      <c r="AT214" s="87">
        <v>13325</v>
      </c>
      <c r="AU214" s="53">
        <f t="shared" si="362"/>
        <v>12845</v>
      </c>
      <c r="AV214" s="53">
        <v>240</v>
      </c>
      <c r="AW214" s="53">
        <v>0</v>
      </c>
      <c r="AX214" s="53">
        <v>240</v>
      </c>
      <c r="AY214" s="95">
        <v>0</v>
      </c>
      <c r="AZ214" s="96">
        <v>4.93</v>
      </c>
      <c r="BA214" s="53">
        <v>4478</v>
      </c>
      <c r="BB214" s="52">
        <v>62</v>
      </c>
      <c r="BC214" s="53">
        <v>10469</v>
      </c>
      <c r="BD214" s="97">
        <f t="shared" si="275"/>
        <v>7436.2251999999989</v>
      </c>
      <c r="BE214" s="102">
        <f t="shared" si="276"/>
        <v>0.71030902665010975</v>
      </c>
      <c r="BF214" s="53">
        <v>4291</v>
      </c>
      <c r="BG214" s="97">
        <f t="shared" si="277"/>
        <v>4578.4969999999994</v>
      </c>
      <c r="BH214" s="102">
        <f t="shared" si="278"/>
        <v>0.43733852325914602</v>
      </c>
      <c r="BI214" s="53">
        <v>302</v>
      </c>
      <c r="BJ214" s="97">
        <f t="shared" si="279"/>
        <v>594.03399999999999</v>
      </c>
      <c r="BK214" s="102">
        <f t="shared" si="280"/>
        <v>5.674219123125418E-2</v>
      </c>
      <c r="BL214" s="103">
        <v>283</v>
      </c>
      <c r="BM214" s="97">
        <f t="shared" si="281"/>
        <v>408.935</v>
      </c>
      <c r="BN214" s="102">
        <f t="shared" si="282"/>
        <v>3.9061514948896744E-2</v>
      </c>
      <c r="BO214" s="53">
        <v>882</v>
      </c>
      <c r="BP214" s="97">
        <f t="shared" si="283"/>
        <v>1815.1559999999999</v>
      </c>
      <c r="BQ214" s="102">
        <f t="shared" si="284"/>
        <v>0.17338389530996273</v>
      </c>
      <c r="BR214" s="53">
        <v>23.8</v>
      </c>
      <c r="BS214" s="105">
        <f t="shared" si="285"/>
        <v>39.603200000000001</v>
      </c>
      <c r="BT214" s="102">
        <f t="shared" si="286"/>
        <v>2.2733785461839717E-3</v>
      </c>
      <c r="BU214" s="52">
        <v>6.9</v>
      </c>
      <c r="BV214" s="48">
        <v>7.39</v>
      </c>
      <c r="BW214" s="61">
        <v>27.1</v>
      </c>
      <c r="BX214" s="117">
        <f t="shared" si="306"/>
        <v>134474.30499999999</v>
      </c>
      <c r="BY214" s="118">
        <f t="shared" si="307"/>
        <v>0.89649536666666663</v>
      </c>
      <c r="BZ214" s="120">
        <v>52</v>
      </c>
      <c r="CA214" s="51"/>
      <c r="CB214" s="52">
        <v>6.44</v>
      </c>
      <c r="CC214" s="129">
        <v>7404</v>
      </c>
      <c r="CD214" s="77">
        <f t="shared" si="308"/>
        <v>7488.5396442705724</v>
      </c>
      <c r="CE214" s="77">
        <f t="shared" si="287"/>
        <v>21983</v>
      </c>
      <c r="CF214" s="77">
        <f t="shared" si="309"/>
        <v>12845</v>
      </c>
      <c r="CG214" s="77">
        <f t="shared" si="310"/>
        <v>535.20833333333337</v>
      </c>
      <c r="CH214" s="77">
        <f t="shared" si="288"/>
        <v>9138</v>
      </c>
      <c r="CI214" s="130">
        <f t="shared" si="311"/>
        <v>380.75</v>
      </c>
      <c r="CJ214" s="64">
        <v>3600</v>
      </c>
      <c r="CK214" s="56"/>
      <c r="CL214" s="52">
        <v>7.08</v>
      </c>
      <c r="CM214" s="53">
        <v>3157</v>
      </c>
      <c r="CN214" s="134"/>
      <c r="CO214" s="135">
        <v>2992</v>
      </c>
      <c r="CP214" s="53">
        <v>6938</v>
      </c>
      <c r="CQ214" s="52"/>
      <c r="CR214" s="52">
        <v>13</v>
      </c>
      <c r="CS214" s="53">
        <v>4264</v>
      </c>
      <c r="CT214" s="141">
        <f t="shared" si="356"/>
        <v>0.273446520571764</v>
      </c>
      <c r="CU214" s="142">
        <f t="shared" si="312"/>
        <v>1.3961111111111111</v>
      </c>
      <c r="CV214" s="142">
        <f t="shared" si="313"/>
        <v>5.3638564901261567</v>
      </c>
      <c r="CW214" s="118">
        <f t="shared" si="314"/>
        <v>0.89397608168769283</v>
      </c>
      <c r="CX214" s="143">
        <f t="shared" si="357"/>
        <v>26958.742719374062</v>
      </c>
      <c r="CY214" s="144">
        <f t="shared" si="358"/>
        <v>0.57842247621465182</v>
      </c>
      <c r="CZ214" s="145">
        <f t="shared" si="359"/>
        <v>22021.903197925669</v>
      </c>
      <c r="DA214" s="146">
        <f t="shared" si="360"/>
        <v>0.69844302225618493</v>
      </c>
      <c r="DB214" s="64">
        <v>3600</v>
      </c>
      <c r="DC214" s="152"/>
      <c r="DD214" s="48">
        <v>7.12</v>
      </c>
      <c r="DE214" s="53">
        <v>3108</v>
      </c>
      <c r="DF214" s="153"/>
      <c r="DG214" s="53">
        <v>3063</v>
      </c>
      <c r="DH214" s="53">
        <v>6240</v>
      </c>
      <c r="DI214" s="52"/>
      <c r="DJ214" s="52">
        <v>12.9</v>
      </c>
      <c r="DK214" s="53">
        <v>4970</v>
      </c>
      <c r="DL214" s="141">
        <f t="shared" si="315"/>
        <v>0.31515650300328224</v>
      </c>
      <c r="DM214" s="142">
        <f t="shared" si="316"/>
        <v>1.3961111111111111</v>
      </c>
      <c r="DN214" s="142">
        <f t="shared" si="317"/>
        <v>5.3638564901261567</v>
      </c>
      <c r="DO214" s="118">
        <f t="shared" si="289"/>
        <v>0.89397608168769283</v>
      </c>
      <c r="DP214" s="143">
        <f t="shared" si="318"/>
        <v>26958.742719374062</v>
      </c>
      <c r="DQ214" s="144">
        <f t="shared" si="319"/>
        <v>0.58496580806941334</v>
      </c>
      <c r="DR214" s="145">
        <f t="shared" si="320"/>
        <v>22021.903197925669</v>
      </c>
      <c r="DS214" s="146">
        <f t="shared" si="321"/>
        <v>0.70312350749832842</v>
      </c>
      <c r="DT214" s="53">
        <v>3592</v>
      </c>
      <c r="DU214" s="74"/>
      <c r="DV214" s="157">
        <v>7.57</v>
      </c>
      <c r="DW214" s="153">
        <v>3380</v>
      </c>
      <c r="DX214" s="53"/>
      <c r="DY214" s="153">
        <v>2996</v>
      </c>
      <c r="DZ214" s="153">
        <v>6694</v>
      </c>
      <c r="EA214" s="152"/>
      <c r="EB214" s="128">
        <v>15.4</v>
      </c>
      <c r="EC214" s="53">
        <v>5291</v>
      </c>
      <c r="ED214" s="141">
        <f t="shared" si="350"/>
        <v>0.35852046546785366</v>
      </c>
      <c r="EE214" s="142">
        <f t="shared" si="322"/>
        <v>1.3992204899777283</v>
      </c>
      <c r="EF214" s="142">
        <f t="shared" si="361"/>
        <v>5.351936809036987</v>
      </c>
      <c r="EG214" s="118">
        <f t="shared" si="290"/>
        <v>0.8919894681728312</v>
      </c>
      <c r="EH214" s="143">
        <f t="shared" si="351"/>
        <v>26898.834402219894</v>
      </c>
      <c r="EI214" s="144">
        <f t="shared" si="352"/>
        <v>0.5486436394062475</v>
      </c>
      <c r="EJ214" s="145">
        <f t="shared" si="353"/>
        <v>21972.965635263612</v>
      </c>
      <c r="EK214" s="146">
        <f t="shared" si="354"/>
        <v>0.67714203839908294</v>
      </c>
      <c r="EL214" s="64">
        <v>3601</v>
      </c>
      <c r="EM214" s="56"/>
      <c r="EN214" s="52">
        <v>7.25</v>
      </c>
      <c r="EO214" s="53">
        <v>3011</v>
      </c>
      <c r="EP214" s="134"/>
      <c r="EQ214" s="135">
        <v>3076</v>
      </c>
      <c r="ER214" s="53">
        <v>5128</v>
      </c>
      <c r="ES214" s="52"/>
      <c r="ET214" s="52">
        <v>11.2</v>
      </c>
      <c r="EU214" s="53">
        <v>5129</v>
      </c>
      <c r="EV214" s="141">
        <f t="shared" si="323"/>
        <v>0.31810473811743523</v>
      </c>
      <c r="EW214" s="142">
        <f t="shared" si="324"/>
        <v>1.3957234101638434</v>
      </c>
      <c r="EX214" s="142">
        <f t="shared" si="325"/>
        <v>5.3653464502623027</v>
      </c>
      <c r="EY214" s="118">
        <f t="shared" si="291"/>
        <v>0.89422440837705042</v>
      </c>
      <c r="EZ214" s="143">
        <f t="shared" si="326"/>
        <v>26966.231259018332</v>
      </c>
      <c r="FA214" s="144">
        <f t="shared" si="327"/>
        <v>0.59791893439414534</v>
      </c>
      <c r="FB214" s="145">
        <f t="shared" si="328"/>
        <v>22028.020393258426</v>
      </c>
      <c r="FC214" s="146">
        <f t="shared" si="329"/>
        <v>0.71238895787563283</v>
      </c>
      <c r="FD214" s="64">
        <v>3795</v>
      </c>
      <c r="FE214" s="56"/>
      <c r="FF214" s="52">
        <v>7.3</v>
      </c>
      <c r="FG214" s="53">
        <v>2562</v>
      </c>
      <c r="FH214" s="134"/>
      <c r="FI214" s="135">
        <v>3236</v>
      </c>
      <c r="FJ214" s="53">
        <v>4720</v>
      </c>
      <c r="FK214" s="52"/>
      <c r="FL214" s="52">
        <v>12.5</v>
      </c>
      <c r="FM214" s="53">
        <v>5740</v>
      </c>
      <c r="FN214" s="141">
        <f t="shared" si="330"/>
        <v>0.30701396482158072</v>
      </c>
      <c r="FO214" s="142">
        <f t="shared" si="331"/>
        <v>1.3243741765480896</v>
      </c>
      <c r="FP214" s="142">
        <f t="shared" si="332"/>
        <v>5.6543987166746561</v>
      </c>
      <c r="FQ214" s="118">
        <f t="shared" si="292"/>
        <v>0.94239978611244268</v>
      </c>
      <c r="FR214" s="143">
        <f t="shared" si="333"/>
        <v>28419.00795000682</v>
      </c>
      <c r="FS214" s="144">
        <f t="shared" si="334"/>
        <v>0.65787722016532713</v>
      </c>
      <c r="FT214" s="145">
        <f t="shared" si="335"/>
        <v>23214.756287813307</v>
      </c>
      <c r="FU214" s="146">
        <f t="shared" si="336"/>
        <v>0.75527748591078425</v>
      </c>
      <c r="FV214" s="64">
        <v>3795</v>
      </c>
      <c r="FW214" s="73"/>
      <c r="FX214" s="52">
        <v>7.42</v>
      </c>
      <c r="FY214" s="53">
        <v>2581</v>
      </c>
      <c r="FZ214" s="134"/>
      <c r="GA214" s="135">
        <v>3123</v>
      </c>
      <c r="GB214" s="53">
        <v>5002</v>
      </c>
      <c r="GC214" s="52"/>
      <c r="GD214" s="52">
        <v>12</v>
      </c>
      <c r="GE214" s="53">
        <v>5726</v>
      </c>
      <c r="GF214" s="141">
        <f t="shared" si="337"/>
        <v>0.30745088452644415</v>
      </c>
      <c r="GG214" s="142">
        <f t="shared" si="338"/>
        <v>1.3243741765480896</v>
      </c>
      <c r="GH214" s="142">
        <f t="shared" si="339"/>
        <v>5.6543987166746561</v>
      </c>
      <c r="GI214" s="118">
        <f t="shared" si="293"/>
        <v>0.94239978611244268</v>
      </c>
      <c r="GJ214" s="143">
        <f t="shared" si="340"/>
        <v>28419.00795000682</v>
      </c>
      <c r="GK214" s="144">
        <f t="shared" si="341"/>
        <v>0.65534000985429719</v>
      </c>
      <c r="GL214" s="145">
        <f t="shared" si="342"/>
        <v>23214.756287813307</v>
      </c>
      <c r="GM214" s="146">
        <f t="shared" si="343"/>
        <v>0.75346260387811637</v>
      </c>
      <c r="GN214" s="166">
        <v>3299</v>
      </c>
      <c r="GO214" s="97">
        <f t="shared" si="294"/>
        <v>2959.3438566164764</v>
      </c>
      <c r="GP214" s="53"/>
      <c r="GQ214" s="53"/>
      <c r="GR214" s="102">
        <f t="shared" si="295"/>
        <v>1</v>
      </c>
      <c r="GS214" s="53"/>
      <c r="GT214" s="102">
        <f t="shared" si="296"/>
        <v>1</v>
      </c>
      <c r="GU214" s="53"/>
      <c r="GV214" s="102"/>
      <c r="GW214" s="170"/>
      <c r="GX214" s="102"/>
      <c r="GY214" s="170"/>
      <c r="GZ214" s="102"/>
      <c r="HA214" s="102"/>
      <c r="HB214" s="102"/>
      <c r="HC214" s="102"/>
      <c r="HD214" s="102"/>
      <c r="HE214" s="177"/>
      <c r="HF214" s="178"/>
      <c r="HG214" s="102"/>
      <c r="HH214" s="177"/>
      <c r="HI214" s="64">
        <v>2550</v>
      </c>
      <c r="HJ214" s="53">
        <v>3076</v>
      </c>
      <c r="HK214" s="53">
        <v>2966</v>
      </c>
      <c r="HL214" s="77">
        <f t="shared" si="347"/>
        <v>480</v>
      </c>
      <c r="HM214" s="77">
        <f t="shared" si="344"/>
        <v>5025.12</v>
      </c>
      <c r="HN214" s="52"/>
      <c r="HO214" s="183"/>
      <c r="HP214" s="53">
        <v>1635</v>
      </c>
      <c r="HQ214" s="186"/>
      <c r="HR214" s="186"/>
      <c r="HS214" s="186"/>
      <c r="HT214" s="53">
        <v>4400</v>
      </c>
      <c r="HU214" s="153">
        <v>4584</v>
      </c>
      <c r="HV214" s="186"/>
      <c r="HW214" s="186"/>
      <c r="HX214" s="186"/>
      <c r="HY214" s="186"/>
      <c r="HZ214" s="189"/>
      <c r="IA214" s="128">
        <v>98</v>
      </c>
      <c r="IB214" s="190">
        <v>474</v>
      </c>
      <c r="IC214" s="191"/>
      <c r="ID214" s="191"/>
      <c r="IE214" s="192"/>
      <c r="IF214" s="192"/>
      <c r="IG214" s="192"/>
      <c r="IH214" s="97">
        <f t="shared" si="345"/>
        <v>43160.455000000002</v>
      </c>
      <c r="II214" s="97">
        <f t="shared" si="348"/>
        <v>3239.0585365853658</v>
      </c>
      <c r="IJ214" s="202">
        <f t="shared" si="349"/>
        <v>1.5009380863039399</v>
      </c>
      <c r="IK214" s="202">
        <f t="shared" si="355"/>
        <v>2.1580227500000002</v>
      </c>
      <c r="IL214" s="202">
        <f t="shared" si="297"/>
        <v>0.63037975459875306</v>
      </c>
      <c r="IM214" s="203"/>
      <c r="IN214" s="204">
        <f t="shared" si="298"/>
        <v>0.85632009699909062</v>
      </c>
      <c r="IO214" s="186"/>
      <c r="IP214" s="186"/>
      <c r="IQ214" s="153">
        <v>2692</v>
      </c>
      <c r="IR214" s="153"/>
      <c r="IS214" s="128"/>
      <c r="IT214" s="128"/>
      <c r="IU214" s="128"/>
      <c r="IV214" s="128"/>
      <c r="IW214" s="189"/>
      <c r="IX214" s="189">
        <v>0.93</v>
      </c>
      <c r="IY214" s="48"/>
      <c r="IZ214" s="52">
        <v>259</v>
      </c>
      <c r="JA214" s="128"/>
      <c r="JB214" s="128"/>
      <c r="JC214" s="128"/>
      <c r="JD214" s="97">
        <f t="shared" si="299"/>
        <v>6316.05</v>
      </c>
      <c r="JE214" s="210">
        <f t="shared" ref="JE214:JE245" si="363">11200/AU214</f>
        <v>0.87193460490463215</v>
      </c>
      <c r="JF214" s="210">
        <f t="shared" si="300"/>
        <v>0.54361874999999993</v>
      </c>
      <c r="JG214" s="210">
        <f t="shared" si="301"/>
        <v>8.2850763214622633E-2</v>
      </c>
      <c r="JH214" s="203"/>
      <c r="JI214" s="203">
        <f t="shared" si="302"/>
        <v>0.45358649789029537</v>
      </c>
      <c r="JJ214" s="212">
        <f t="shared" si="346"/>
        <v>2.469151880188833</v>
      </c>
      <c r="JK214" s="203">
        <f t="shared" si="303"/>
        <v>0.97526029229152733</v>
      </c>
      <c r="JL214" s="53">
        <v>14601</v>
      </c>
      <c r="JM214" s="213">
        <v>7.87</v>
      </c>
      <c r="JN214" s="214">
        <v>110</v>
      </c>
      <c r="JO214" s="213">
        <v>0.74</v>
      </c>
      <c r="JP214" s="213">
        <v>2.56</v>
      </c>
      <c r="JQ214" s="213">
        <v>0.47</v>
      </c>
      <c r="JR214" s="214">
        <v>278</v>
      </c>
      <c r="JS214" s="213">
        <v>0.4</v>
      </c>
      <c r="JT214" s="222"/>
    </row>
    <row r="215" spans="1:280" s="25" customFormat="1" ht="15" customHeight="1">
      <c r="A215" s="50">
        <v>43632</v>
      </c>
      <c r="B215" s="57">
        <v>0</v>
      </c>
      <c r="C215" s="52">
        <v>0</v>
      </c>
      <c r="D215" s="58">
        <v>46584</v>
      </c>
      <c r="E215" s="59">
        <v>5.22</v>
      </c>
      <c r="F215" s="58">
        <v>965</v>
      </c>
      <c r="G215" s="60">
        <v>51.3</v>
      </c>
      <c r="H215" s="60">
        <v>27</v>
      </c>
      <c r="I215" s="66">
        <v>74.400000000000006</v>
      </c>
      <c r="J215" s="67"/>
      <c r="K215" s="58">
        <v>1426</v>
      </c>
      <c r="L215" s="59">
        <v>5.71</v>
      </c>
      <c r="M215" s="58">
        <v>9648</v>
      </c>
      <c r="N215" s="58">
        <v>10049</v>
      </c>
      <c r="O215" s="68">
        <v>9948</v>
      </c>
      <c r="P215" s="68">
        <v>6.74</v>
      </c>
      <c r="Q215" s="75">
        <v>71.900000000000006</v>
      </c>
      <c r="R215" s="76">
        <v>60.2</v>
      </c>
      <c r="S215" s="67">
        <v>7979</v>
      </c>
      <c r="T215" s="58">
        <v>5365</v>
      </c>
      <c r="U215" s="60">
        <v>3.04</v>
      </c>
      <c r="V215" s="60">
        <v>32.200000000000003</v>
      </c>
      <c r="W215" s="60">
        <v>13.5</v>
      </c>
      <c r="X215" s="60">
        <v>11.5</v>
      </c>
      <c r="Y215" s="58">
        <v>238</v>
      </c>
      <c r="Z215" s="58">
        <v>21429</v>
      </c>
      <c r="AA215" s="60">
        <v>2.74</v>
      </c>
      <c r="AB215" s="60">
        <v>503</v>
      </c>
      <c r="AC215" s="58">
        <f t="shared" si="304"/>
        <v>8217</v>
      </c>
      <c r="AD215" s="60"/>
      <c r="AE215" s="60"/>
      <c r="AF215" s="60"/>
      <c r="AG215" s="60"/>
      <c r="AH215" s="66"/>
      <c r="AI215" s="80"/>
      <c r="AJ215" s="60"/>
      <c r="AK215" s="60"/>
      <c r="AL215" s="59">
        <v>9.27</v>
      </c>
      <c r="AM215" s="58">
        <v>64982</v>
      </c>
      <c r="AN215" s="60"/>
      <c r="AO215" s="60"/>
      <c r="AP215" s="58">
        <v>3316</v>
      </c>
      <c r="AQ215" s="88"/>
      <c r="AR215" s="86">
        <f t="shared" si="305"/>
        <v>13368</v>
      </c>
      <c r="AS215" s="58"/>
      <c r="AT215" s="89">
        <v>13368</v>
      </c>
      <c r="AU215" s="58">
        <f t="shared" si="362"/>
        <v>13368</v>
      </c>
      <c r="AV215" s="58">
        <v>0</v>
      </c>
      <c r="AW215" s="58">
        <v>0</v>
      </c>
      <c r="AX215" s="58">
        <v>0</v>
      </c>
      <c r="AY215" s="98">
        <v>0</v>
      </c>
      <c r="AZ215" s="96">
        <v>4.93</v>
      </c>
      <c r="BA215" s="53">
        <v>4478</v>
      </c>
      <c r="BB215" s="52">
        <v>62</v>
      </c>
      <c r="BC215" s="58">
        <v>8958</v>
      </c>
      <c r="BD215" s="97">
        <f t="shared" si="275"/>
        <v>6644.2927199999995</v>
      </c>
      <c r="BE215" s="102">
        <f t="shared" si="276"/>
        <v>0.74171608841259207</v>
      </c>
      <c r="BF215" s="58">
        <v>4043</v>
      </c>
      <c r="BG215" s="97">
        <f t="shared" si="277"/>
        <v>4313.8809999999994</v>
      </c>
      <c r="BH215" s="102">
        <f t="shared" si="278"/>
        <v>0.48156742576467954</v>
      </c>
      <c r="BI215" s="58">
        <v>138</v>
      </c>
      <c r="BJ215" s="97">
        <f t="shared" si="279"/>
        <v>271.44600000000003</v>
      </c>
      <c r="BK215" s="102">
        <f t="shared" si="280"/>
        <v>3.0302076356329539E-2</v>
      </c>
      <c r="BL215" s="103">
        <v>621</v>
      </c>
      <c r="BM215" s="97">
        <f t="shared" si="281"/>
        <v>897.34500000000003</v>
      </c>
      <c r="BN215" s="102">
        <f t="shared" si="282"/>
        <v>0.10017247153382451</v>
      </c>
      <c r="BO215" s="58">
        <v>559</v>
      </c>
      <c r="BP215" s="97">
        <f t="shared" si="283"/>
        <v>1150.4219999999998</v>
      </c>
      <c r="BQ215" s="102">
        <f t="shared" si="284"/>
        <v>0.12842397856664431</v>
      </c>
      <c r="BR215" s="58">
        <v>6.73</v>
      </c>
      <c r="BS215" s="105">
        <f t="shared" si="285"/>
        <v>11.19872</v>
      </c>
      <c r="BT215" s="102">
        <f t="shared" si="286"/>
        <v>7.512837686983702E-4</v>
      </c>
      <c r="BU215" s="60">
        <v>7.25</v>
      </c>
      <c r="BV215" s="59">
        <v>8.11</v>
      </c>
      <c r="BW215" s="66">
        <v>109</v>
      </c>
      <c r="BX215" s="117">
        <f t="shared" si="306"/>
        <v>119750.54399999999</v>
      </c>
      <c r="BY215" s="118">
        <f t="shared" si="307"/>
        <v>0.79833695999999998</v>
      </c>
      <c r="BZ215" s="121">
        <v>49.4</v>
      </c>
      <c r="CA215" s="57"/>
      <c r="CB215" s="60">
        <v>6.1</v>
      </c>
      <c r="CC215" s="129">
        <v>6245</v>
      </c>
      <c r="CD215" s="77">
        <f t="shared" si="308"/>
        <v>6302.2202692274714</v>
      </c>
      <c r="CE215" s="77">
        <f t="shared" si="287"/>
        <v>23326</v>
      </c>
      <c r="CF215" s="77">
        <f t="shared" si="309"/>
        <v>13368</v>
      </c>
      <c r="CG215" s="77">
        <f t="shared" si="310"/>
        <v>557</v>
      </c>
      <c r="CH215" s="77">
        <f t="shared" si="288"/>
        <v>9958</v>
      </c>
      <c r="CI215" s="130">
        <f t="shared" si="311"/>
        <v>414.91666666666669</v>
      </c>
      <c r="CJ215" s="67">
        <v>3864</v>
      </c>
      <c r="CK215" s="136"/>
      <c r="CL215" s="60">
        <v>7.27</v>
      </c>
      <c r="CM215" s="58">
        <v>2880</v>
      </c>
      <c r="CN215" s="137"/>
      <c r="CO215" s="138">
        <v>2998</v>
      </c>
      <c r="CP215" s="58">
        <v>6116</v>
      </c>
      <c r="CQ215" s="60">
        <v>2.65</v>
      </c>
      <c r="CR215" s="60">
        <v>14.5</v>
      </c>
      <c r="CS215" s="58">
        <v>4309</v>
      </c>
      <c r="CT215" s="141">
        <f t="shared" si="356"/>
        <v>0.32586027307988441</v>
      </c>
      <c r="CU215" s="142">
        <f t="shared" si="312"/>
        <v>1.3007246376811594</v>
      </c>
      <c r="CV215" s="142">
        <f t="shared" si="313"/>
        <v>4.8451609869269703</v>
      </c>
      <c r="CW215" s="118">
        <f t="shared" si="314"/>
        <v>0.80752683115449508</v>
      </c>
      <c r="CX215" s="143">
        <f t="shared" si="357"/>
        <v>24351.779120294952</v>
      </c>
      <c r="CY215" s="144">
        <f t="shared" si="358"/>
        <v>0.54301819407003493</v>
      </c>
      <c r="CZ215" s="145">
        <f t="shared" si="359"/>
        <v>19836.924548400923</v>
      </c>
      <c r="DA215" s="146">
        <f t="shared" si="360"/>
        <v>0.67849966510381776</v>
      </c>
      <c r="DB215" s="67">
        <v>3864</v>
      </c>
      <c r="DC215" s="75"/>
      <c r="DD215" s="59">
        <v>7.29</v>
      </c>
      <c r="DE215" s="58">
        <v>2801</v>
      </c>
      <c r="DF215" s="58"/>
      <c r="DG215" s="58">
        <v>3216</v>
      </c>
      <c r="DH215" s="58">
        <v>6116</v>
      </c>
      <c r="DI215" s="60">
        <v>3.12</v>
      </c>
      <c r="DJ215" s="60">
        <v>13.1</v>
      </c>
      <c r="DK215" s="58">
        <v>5164</v>
      </c>
      <c r="DL215" s="141">
        <f t="shared" si="315"/>
        <v>0.38170661101831338</v>
      </c>
      <c r="DM215" s="142">
        <f t="shared" si="316"/>
        <v>1.3007246376811594</v>
      </c>
      <c r="DN215" s="142">
        <f t="shared" si="317"/>
        <v>4.8451609869269703</v>
      </c>
      <c r="DO215" s="118">
        <f t="shared" si="289"/>
        <v>0.80752683115449508</v>
      </c>
      <c r="DP215" s="143">
        <f t="shared" si="318"/>
        <v>24351.779120294952</v>
      </c>
      <c r="DQ215" s="144">
        <f t="shared" si="319"/>
        <v>0.55555345888547503</v>
      </c>
      <c r="DR215" s="145">
        <f t="shared" si="320"/>
        <v>19836.924548400923</v>
      </c>
      <c r="DS215" s="146">
        <f t="shared" si="321"/>
        <v>0.68731859790131722</v>
      </c>
      <c r="DT215" s="58">
        <v>3864</v>
      </c>
      <c r="DU215" s="75"/>
      <c r="DV215" s="59">
        <v>7.21</v>
      </c>
      <c r="DW215" s="58">
        <v>2988</v>
      </c>
      <c r="DX215" s="58"/>
      <c r="DY215" s="58">
        <v>2968</v>
      </c>
      <c r="DZ215" s="58">
        <v>6134</v>
      </c>
      <c r="EA215" s="75">
        <v>3.09</v>
      </c>
      <c r="EB215" s="60">
        <v>12.7</v>
      </c>
      <c r="EC215" s="58">
        <v>5453</v>
      </c>
      <c r="ED215" s="141">
        <f t="shared" si="350"/>
        <v>0.42581113185543401</v>
      </c>
      <c r="EE215" s="142">
        <f t="shared" si="322"/>
        <v>1.3007246376811594</v>
      </c>
      <c r="EF215" s="142">
        <f t="shared" si="361"/>
        <v>4.8451609869269703</v>
      </c>
      <c r="EG215" s="118">
        <f t="shared" si="290"/>
        <v>0.80752683115449508</v>
      </c>
      <c r="EH215" s="143">
        <f t="shared" si="351"/>
        <v>24351.779120294952</v>
      </c>
      <c r="EI215" s="144">
        <f t="shared" si="352"/>
        <v>0.5258813763476613</v>
      </c>
      <c r="EJ215" s="145">
        <f t="shared" si="353"/>
        <v>19836.924548400923</v>
      </c>
      <c r="EK215" s="146">
        <f t="shared" si="354"/>
        <v>0.66644340254521106</v>
      </c>
      <c r="EL215" s="67">
        <v>3864</v>
      </c>
      <c r="EM215" s="136"/>
      <c r="EN215" s="60">
        <v>7.09</v>
      </c>
      <c r="EO215" s="58">
        <v>2970</v>
      </c>
      <c r="EP215" s="137"/>
      <c r="EQ215" s="138">
        <v>2954</v>
      </c>
      <c r="ER215" s="58">
        <v>5508</v>
      </c>
      <c r="ES215" s="60">
        <v>2.61</v>
      </c>
      <c r="ET215" s="60">
        <v>14.9</v>
      </c>
      <c r="EU215" s="58">
        <v>5322</v>
      </c>
      <c r="EV215" s="141">
        <f t="shared" si="323"/>
        <v>0.41333677886363085</v>
      </c>
      <c r="EW215" s="142">
        <f t="shared" si="324"/>
        <v>1.3007246376811594</v>
      </c>
      <c r="EX215" s="142">
        <f t="shared" si="325"/>
        <v>4.8451609869269703</v>
      </c>
      <c r="EY215" s="118">
        <f t="shared" si="291"/>
        <v>0.80752683115449508</v>
      </c>
      <c r="EZ215" s="143">
        <f t="shared" si="326"/>
        <v>24351.779120294952</v>
      </c>
      <c r="FA215" s="144">
        <f t="shared" si="327"/>
        <v>0.52873751263472357</v>
      </c>
      <c r="FB215" s="145">
        <f t="shared" si="328"/>
        <v>19836.924548400923</v>
      </c>
      <c r="FC215" s="146">
        <f t="shared" si="329"/>
        <v>0.66845277963831218</v>
      </c>
      <c r="FD215" s="67">
        <v>3935</v>
      </c>
      <c r="FE215" s="136"/>
      <c r="FF215" s="60">
        <v>7.23</v>
      </c>
      <c r="FG215" s="58">
        <v>2663</v>
      </c>
      <c r="FH215" s="137"/>
      <c r="FI215" s="138">
        <v>3119</v>
      </c>
      <c r="FJ215" s="58">
        <v>6232</v>
      </c>
      <c r="FK215" s="60">
        <v>3.36</v>
      </c>
      <c r="FL215" s="60">
        <v>12.1</v>
      </c>
      <c r="FM215" s="58">
        <v>5794</v>
      </c>
      <c r="FN215" s="141">
        <f t="shared" si="330"/>
        <v>0.40459956496417609</v>
      </c>
      <c r="FO215" s="142">
        <f t="shared" si="331"/>
        <v>1.2772554002541296</v>
      </c>
      <c r="FP215" s="142">
        <f t="shared" si="332"/>
        <v>4.9341895661381017</v>
      </c>
      <c r="FQ215" s="118">
        <f t="shared" si="292"/>
        <v>0.82236492768968361</v>
      </c>
      <c r="FR215" s="143">
        <f t="shared" si="333"/>
        <v>24799.236759410098</v>
      </c>
      <c r="FS215" s="144">
        <f t="shared" si="334"/>
        <v>0.57745050375295248</v>
      </c>
      <c r="FT215" s="145">
        <f t="shared" si="335"/>
        <v>20201.422903198149</v>
      </c>
      <c r="FU215" s="146">
        <f t="shared" si="336"/>
        <v>0.70272382228175934</v>
      </c>
      <c r="FV215" s="67">
        <v>3935</v>
      </c>
      <c r="FW215" s="160"/>
      <c r="FX215" s="60">
        <v>7.31</v>
      </c>
      <c r="FY215" s="58">
        <v>2265</v>
      </c>
      <c r="FZ215" s="137"/>
      <c r="GA215" s="138">
        <v>3105</v>
      </c>
      <c r="GB215" s="58">
        <v>6654</v>
      </c>
      <c r="GC215" s="60">
        <v>3.39</v>
      </c>
      <c r="GD215" s="60">
        <v>12.6</v>
      </c>
      <c r="GE215" s="58">
        <v>5729</v>
      </c>
      <c r="GF215" s="141">
        <f t="shared" si="337"/>
        <v>0.3606215208119905</v>
      </c>
      <c r="GG215" s="142">
        <f t="shared" si="338"/>
        <v>1.2772554002541296</v>
      </c>
      <c r="GH215" s="142">
        <f t="shared" si="339"/>
        <v>4.9341895661381017</v>
      </c>
      <c r="GI215" s="118">
        <f t="shared" si="293"/>
        <v>0.82236492768968361</v>
      </c>
      <c r="GJ215" s="143">
        <f t="shared" si="340"/>
        <v>24799.236759410098</v>
      </c>
      <c r="GK215" s="144">
        <f t="shared" si="341"/>
        <v>0.64060285054466293</v>
      </c>
      <c r="GL215" s="145">
        <f t="shared" si="342"/>
        <v>20201.422903198149</v>
      </c>
      <c r="GM215" s="146">
        <f t="shared" si="343"/>
        <v>0.74715338245144003</v>
      </c>
      <c r="GN215" s="167">
        <v>2737</v>
      </c>
      <c r="GO215" s="97">
        <f t="shared" si="294"/>
        <v>2759.3576266826717</v>
      </c>
      <c r="GP215" s="58"/>
      <c r="GQ215" s="58"/>
      <c r="GR215" s="102">
        <f t="shared" si="295"/>
        <v>1</v>
      </c>
      <c r="GS215" s="58"/>
      <c r="GT215" s="102">
        <f t="shared" si="296"/>
        <v>1</v>
      </c>
      <c r="GU215" s="58"/>
      <c r="GV215" s="102"/>
      <c r="GW215" s="170"/>
      <c r="GX215" s="102"/>
      <c r="GY215" s="170"/>
      <c r="GZ215" s="102"/>
      <c r="HA215" s="102"/>
      <c r="HB215" s="102"/>
      <c r="HC215" s="102"/>
      <c r="HD215" s="102"/>
      <c r="HE215" s="177"/>
      <c r="HF215" s="178"/>
      <c r="HG215" s="102"/>
      <c r="HH215" s="177"/>
      <c r="HI215" s="67">
        <v>2927</v>
      </c>
      <c r="HJ215" s="58">
        <v>2831</v>
      </c>
      <c r="HK215" s="58">
        <v>2992</v>
      </c>
      <c r="HL215" s="77">
        <f t="shared" si="347"/>
        <v>0</v>
      </c>
      <c r="HM215" s="77">
        <f t="shared" si="344"/>
        <v>0</v>
      </c>
      <c r="HN215" s="60"/>
      <c r="HO215" s="60"/>
      <c r="HP215" s="58">
        <v>936</v>
      </c>
      <c r="HQ215" s="136"/>
      <c r="HR215" s="136"/>
      <c r="HS215" s="136"/>
      <c r="HT215" s="58">
        <v>4806</v>
      </c>
      <c r="HU215" s="58">
        <v>4680</v>
      </c>
      <c r="HV215" s="136"/>
      <c r="HW215" s="136"/>
      <c r="HX215" s="136"/>
      <c r="HY215" s="136"/>
      <c r="HZ215" s="193">
        <v>96</v>
      </c>
      <c r="IA215" s="60"/>
      <c r="IB215" s="194">
        <v>551</v>
      </c>
      <c r="IC215" s="195"/>
      <c r="ID215" s="195">
        <v>443</v>
      </c>
      <c r="IE215" s="196">
        <v>3.77</v>
      </c>
      <c r="IF215" s="196">
        <v>0.43</v>
      </c>
      <c r="IG215" s="196">
        <v>0.96</v>
      </c>
      <c r="IH215" s="97">
        <f t="shared" si="345"/>
        <v>36588.216</v>
      </c>
      <c r="II215" s="97">
        <f t="shared" si="348"/>
        <v>2737</v>
      </c>
      <c r="IJ215" s="202">
        <f t="shared" si="349"/>
        <v>1.4961101137043686</v>
      </c>
      <c r="IK215" s="202">
        <f t="shared" si="355"/>
        <v>1.8294108</v>
      </c>
      <c r="IL215" s="202">
        <f t="shared" si="297"/>
        <v>0.45484810653349977</v>
      </c>
      <c r="IM215" s="205"/>
      <c r="IN215" s="204">
        <f t="shared" si="298"/>
        <v>0.7986846912678115</v>
      </c>
      <c r="IO215" s="136"/>
      <c r="IP215" s="136"/>
      <c r="IQ215" s="58">
        <v>2474</v>
      </c>
      <c r="IR215" s="58"/>
      <c r="IS215" s="60"/>
      <c r="IT215" s="60"/>
      <c r="IU215" s="60"/>
      <c r="IV215" s="60"/>
      <c r="IW215" s="193">
        <v>0.52</v>
      </c>
      <c r="IX215" s="193"/>
      <c r="IY215" s="59"/>
      <c r="IZ215" s="60">
        <v>274</v>
      </c>
      <c r="JA215" s="60">
        <v>4.1500000000000004</v>
      </c>
      <c r="JB215" s="60">
        <v>0.41</v>
      </c>
      <c r="JC215" s="60">
        <v>163</v>
      </c>
      <c r="JD215" s="97">
        <f t="shared" si="299"/>
        <v>7365.768</v>
      </c>
      <c r="JE215" s="211">
        <f t="shared" si="363"/>
        <v>0.83782166367444644</v>
      </c>
      <c r="JF215" s="210">
        <f t="shared" si="300"/>
        <v>0.65765785714285707</v>
      </c>
      <c r="JG215" s="211">
        <f t="shared" si="301"/>
        <v>0.11196443007275668</v>
      </c>
      <c r="JH215" s="205"/>
      <c r="JI215" s="205">
        <f t="shared" si="302"/>
        <v>0.50272232304900188</v>
      </c>
      <c r="JJ215" s="215">
        <f t="shared" si="346"/>
        <v>2.469151880188833</v>
      </c>
      <c r="JK215" s="205">
        <f t="shared" si="303"/>
        <v>0.96941281536057156</v>
      </c>
      <c r="JL215" s="58">
        <v>15014</v>
      </c>
      <c r="JM215" s="216">
        <v>8.6</v>
      </c>
      <c r="JN215" s="217">
        <v>145</v>
      </c>
      <c r="JO215" s="216">
        <v>0.47</v>
      </c>
      <c r="JP215" s="216">
        <v>2.17</v>
      </c>
      <c r="JQ215" s="216">
        <v>0.68</v>
      </c>
      <c r="JR215" s="217">
        <v>304</v>
      </c>
      <c r="JS215" s="216">
        <v>0.55000000000000004</v>
      </c>
      <c r="JT215" s="223"/>
    </row>
    <row r="216" spans="1:280" s="25" customFormat="1" ht="15" customHeight="1">
      <c r="A216" s="50">
        <v>43633</v>
      </c>
      <c r="B216" s="51">
        <v>0</v>
      </c>
      <c r="C216" s="52">
        <v>0</v>
      </c>
      <c r="D216" s="53">
        <v>0</v>
      </c>
      <c r="E216" s="48" t="s">
        <v>127</v>
      </c>
      <c r="F216" s="53" t="s">
        <v>127</v>
      </c>
      <c r="G216" s="52" t="s">
        <v>127</v>
      </c>
      <c r="H216" s="52" t="s">
        <v>127</v>
      </c>
      <c r="I216" s="61">
        <v>74.8</v>
      </c>
      <c r="J216" s="64"/>
      <c r="K216" s="53">
        <v>2161</v>
      </c>
      <c r="L216" s="48">
        <v>5.54</v>
      </c>
      <c r="M216" s="53">
        <v>10621</v>
      </c>
      <c r="N216" s="53">
        <v>6155</v>
      </c>
      <c r="O216" s="65">
        <v>3.49</v>
      </c>
      <c r="P216" s="65">
        <v>3.57</v>
      </c>
      <c r="Q216" s="74">
        <v>82.7</v>
      </c>
      <c r="R216" s="70">
        <v>61.7</v>
      </c>
      <c r="S216" s="64">
        <v>7733</v>
      </c>
      <c r="T216" s="53">
        <v>6152</v>
      </c>
      <c r="U216" s="52">
        <v>2.61</v>
      </c>
      <c r="V216" s="52"/>
      <c r="W216" s="52">
        <v>11.9</v>
      </c>
      <c r="X216" s="52">
        <v>10.6</v>
      </c>
      <c r="Y216" s="53">
        <v>987</v>
      </c>
      <c r="Z216" s="53">
        <v>22876</v>
      </c>
      <c r="AA216" s="52">
        <v>2.5099999999999998</v>
      </c>
      <c r="AB216" s="52">
        <v>332</v>
      </c>
      <c r="AC216" s="77">
        <f t="shared" si="304"/>
        <v>8720</v>
      </c>
      <c r="AD216" s="52"/>
      <c r="AE216" s="52"/>
      <c r="AF216" s="52"/>
      <c r="AG216" s="52"/>
      <c r="AH216" s="61"/>
      <c r="AI216" s="79"/>
      <c r="AJ216" s="52"/>
      <c r="AK216" s="52"/>
      <c r="AL216" s="48">
        <v>9.31</v>
      </c>
      <c r="AM216" s="53">
        <v>78675</v>
      </c>
      <c r="AN216" s="52" t="s">
        <v>125</v>
      </c>
      <c r="AO216" s="52" t="s">
        <v>125</v>
      </c>
      <c r="AP216" s="53">
        <v>3338</v>
      </c>
      <c r="AQ216" s="83"/>
      <c r="AR216" s="86">
        <f t="shared" si="305"/>
        <v>13368</v>
      </c>
      <c r="AS216" s="53"/>
      <c r="AT216" s="87">
        <v>13368</v>
      </c>
      <c r="AU216" s="53">
        <f t="shared" si="362"/>
        <v>13368</v>
      </c>
      <c r="AV216" s="53">
        <v>0</v>
      </c>
      <c r="AW216" s="53">
        <v>0</v>
      </c>
      <c r="AX216" s="53">
        <v>0</v>
      </c>
      <c r="AY216" s="95">
        <v>0</v>
      </c>
      <c r="AZ216" s="96">
        <v>4.93</v>
      </c>
      <c r="BA216" s="53">
        <v>4478</v>
      </c>
      <c r="BB216" s="52">
        <v>62</v>
      </c>
      <c r="BC216" s="53">
        <v>9319</v>
      </c>
      <c r="BD216" s="97">
        <f t="shared" si="275"/>
        <v>7029.3564799999995</v>
      </c>
      <c r="BE216" s="102">
        <f t="shared" si="276"/>
        <v>0.75430373216010294</v>
      </c>
      <c r="BF216" s="53">
        <v>4062</v>
      </c>
      <c r="BG216" s="97">
        <f t="shared" si="277"/>
        <v>4334.1539999999995</v>
      </c>
      <c r="BH216" s="102">
        <f t="shared" si="278"/>
        <v>0.46508788496619802</v>
      </c>
      <c r="BI216" s="53">
        <v>201</v>
      </c>
      <c r="BJ216" s="97">
        <f t="shared" si="279"/>
        <v>395.36700000000002</v>
      </c>
      <c r="BK216" s="102">
        <f t="shared" si="280"/>
        <v>4.242590406695998E-2</v>
      </c>
      <c r="BL216" s="103">
        <v>607</v>
      </c>
      <c r="BM216" s="97">
        <f t="shared" si="281"/>
        <v>877.11500000000001</v>
      </c>
      <c r="BN216" s="102">
        <f t="shared" si="282"/>
        <v>9.4121150338019099E-2</v>
      </c>
      <c r="BO216" s="53">
        <v>686</v>
      </c>
      <c r="BP216" s="97">
        <f t="shared" si="283"/>
        <v>1411.7879999999998</v>
      </c>
      <c r="BQ216" s="102">
        <f t="shared" si="284"/>
        <v>0.15149565404013304</v>
      </c>
      <c r="BR216" s="53">
        <v>6.57</v>
      </c>
      <c r="BS216" s="105">
        <f t="shared" si="285"/>
        <v>10.93248</v>
      </c>
      <c r="BT216" s="102">
        <f t="shared" si="286"/>
        <v>7.0501126730335877E-4</v>
      </c>
      <c r="BU216" s="52">
        <v>6.92</v>
      </c>
      <c r="BV216" s="48">
        <v>7.6</v>
      </c>
      <c r="BW216" s="61">
        <v>111</v>
      </c>
      <c r="BX216" s="117">
        <f t="shared" si="306"/>
        <v>124576.39200000001</v>
      </c>
      <c r="BY216" s="118">
        <f t="shared" si="307"/>
        <v>0.83050928000000002</v>
      </c>
      <c r="BZ216" s="120">
        <v>48.7</v>
      </c>
      <c r="CA216" s="51"/>
      <c r="CB216" s="52">
        <v>6.43</v>
      </c>
      <c r="CC216" s="129">
        <v>6816</v>
      </c>
      <c r="CD216" s="77">
        <f t="shared" si="308"/>
        <v>6658.6029258098224</v>
      </c>
      <c r="CE216" s="77">
        <f t="shared" si="287"/>
        <v>22968</v>
      </c>
      <c r="CF216" s="77">
        <f t="shared" si="309"/>
        <v>13368</v>
      </c>
      <c r="CG216" s="77">
        <f t="shared" si="310"/>
        <v>557</v>
      </c>
      <c r="CH216" s="77">
        <f t="shared" si="288"/>
        <v>9600</v>
      </c>
      <c r="CI216" s="130">
        <f t="shared" si="311"/>
        <v>400</v>
      </c>
      <c r="CJ216" s="64">
        <v>3797</v>
      </c>
      <c r="CK216" s="56"/>
      <c r="CL216" s="52">
        <v>6.93</v>
      </c>
      <c r="CM216" s="53">
        <v>3203</v>
      </c>
      <c r="CN216" s="134"/>
      <c r="CO216" s="135">
        <v>2835</v>
      </c>
      <c r="CP216" s="53">
        <v>6536</v>
      </c>
      <c r="CQ216" s="52">
        <v>4.42</v>
      </c>
      <c r="CR216" s="52">
        <v>19.7</v>
      </c>
      <c r="CS216" s="53">
        <v>4313</v>
      </c>
      <c r="CT216" s="141">
        <f t="shared" si="356"/>
        <v>0.32871159823268059</v>
      </c>
      <c r="CU216" s="142">
        <f t="shared" si="312"/>
        <v>1.3236765867790361</v>
      </c>
      <c r="CV216" s="142">
        <f t="shared" si="313"/>
        <v>5.0303850595503175</v>
      </c>
      <c r="CW216" s="118">
        <f t="shared" si="314"/>
        <v>0.83839750992505291</v>
      </c>
      <c r="CX216" s="143">
        <f t="shared" si="357"/>
        <v>25282.715309299896</v>
      </c>
      <c r="CY216" s="144">
        <f t="shared" si="358"/>
        <v>0.51896816258788259</v>
      </c>
      <c r="CZ216" s="145">
        <f t="shared" si="359"/>
        <v>20594.590753396027</v>
      </c>
      <c r="DA216" s="146">
        <f t="shared" si="360"/>
        <v>0.65629359373323326</v>
      </c>
      <c r="DB216" s="64">
        <v>3797</v>
      </c>
      <c r="DC216" s="152"/>
      <c r="DD216" s="48">
        <v>7.09</v>
      </c>
      <c r="DE216" s="53">
        <v>2716</v>
      </c>
      <c r="DF216" s="153"/>
      <c r="DG216" s="53">
        <v>2930</v>
      </c>
      <c r="DH216" s="53">
        <v>6738</v>
      </c>
      <c r="DI216" s="52">
        <v>5.92</v>
      </c>
      <c r="DJ216" s="52">
        <v>16.600000000000001</v>
      </c>
      <c r="DK216" s="53">
        <v>5083</v>
      </c>
      <c r="DL216" s="141">
        <f t="shared" si="315"/>
        <v>0.3395443222235589</v>
      </c>
      <c r="DM216" s="142">
        <f t="shared" si="316"/>
        <v>1.3236765867790361</v>
      </c>
      <c r="DN216" s="142">
        <f t="shared" si="317"/>
        <v>5.0303850595503175</v>
      </c>
      <c r="DO216" s="118">
        <f t="shared" si="289"/>
        <v>0.83839750992505291</v>
      </c>
      <c r="DP216" s="143">
        <f t="shared" si="318"/>
        <v>25282.715309299896</v>
      </c>
      <c r="DQ216" s="144">
        <f t="shared" si="319"/>
        <v>0.59210662803268466</v>
      </c>
      <c r="DR216" s="145">
        <f t="shared" si="320"/>
        <v>20594.590753396027</v>
      </c>
      <c r="DS216" s="146">
        <f t="shared" si="321"/>
        <v>0.70855241978753081</v>
      </c>
      <c r="DT216" s="53">
        <v>3797</v>
      </c>
      <c r="DU216" s="74"/>
      <c r="DV216" s="157">
        <v>7.41</v>
      </c>
      <c r="DW216" s="153">
        <v>2979</v>
      </c>
      <c r="DX216" s="53"/>
      <c r="DY216" s="153">
        <v>2832</v>
      </c>
      <c r="DZ216" s="153">
        <v>6542</v>
      </c>
      <c r="EA216" s="152">
        <v>5.51</v>
      </c>
      <c r="EB216" s="128">
        <v>16.8</v>
      </c>
      <c r="EC216" s="53">
        <v>5306</v>
      </c>
      <c r="ED216" s="141">
        <f t="shared" si="350"/>
        <v>0.37977440587677036</v>
      </c>
      <c r="EE216" s="142">
        <f t="shared" si="322"/>
        <v>1.3236765867790361</v>
      </c>
      <c r="EF216" s="142">
        <f t="shared" si="361"/>
        <v>5.0303850595503175</v>
      </c>
      <c r="EG216" s="118">
        <f t="shared" si="290"/>
        <v>0.83839750992505291</v>
      </c>
      <c r="EH216" s="143">
        <f t="shared" si="351"/>
        <v>25282.715309299896</v>
      </c>
      <c r="EI216" s="144">
        <f t="shared" si="352"/>
        <v>0.55260885305941376</v>
      </c>
      <c r="EJ216" s="145">
        <f t="shared" si="353"/>
        <v>20594.590753396027</v>
      </c>
      <c r="EK216" s="146">
        <f t="shared" si="354"/>
        <v>0.68033050756518942</v>
      </c>
      <c r="EL216" s="64">
        <v>3797</v>
      </c>
      <c r="EM216" s="56"/>
      <c r="EN216" s="52">
        <v>6.87</v>
      </c>
      <c r="EO216" s="53">
        <v>2988</v>
      </c>
      <c r="EP216" s="134"/>
      <c r="EQ216" s="135">
        <v>2863</v>
      </c>
      <c r="ER216" s="53">
        <v>6550</v>
      </c>
      <c r="ES216" s="52">
        <v>6.98</v>
      </c>
      <c r="ET216" s="52">
        <v>13</v>
      </c>
      <c r="EU216" s="53">
        <v>5246</v>
      </c>
      <c r="EV216" s="141">
        <f t="shared" si="323"/>
        <v>0.37640057887765177</v>
      </c>
      <c r="EW216" s="142">
        <f t="shared" si="324"/>
        <v>1.3236765867790361</v>
      </c>
      <c r="EX216" s="142">
        <f t="shared" si="325"/>
        <v>5.0303850595503175</v>
      </c>
      <c r="EY216" s="118">
        <f t="shared" si="291"/>
        <v>0.83839750992505291</v>
      </c>
      <c r="EZ216" s="143">
        <f t="shared" si="326"/>
        <v>25282.715309299896</v>
      </c>
      <c r="FA216" s="144">
        <f t="shared" si="327"/>
        <v>0.55125721817439688</v>
      </c>
      <c r="FB216" s="145">
        <f t="shared" si="328"/>
        <v>20594.590753396027</v>
      </c>
      <c r="FC216" s="146">
        <f t="shared" si="329"/>
        <v>0.67936473870586966</v>
      </c>
      <c r="FD216" s="64">
        <v>3890</v>
      </c>
      <c r="FE216" s="56"/>
      <c r="FF216" s="52">
        <v>7.09</v>
      </c>
      <c r="FG216" s="53">
        <v>2412</v>
      </c>
      <c r="FH216" s="134"/>
      <c r="FI216" s="135">
        <v>2970</v>
      </c>
      <c r="FJ216" s="53">
        <v>7152</v>
      </c>
      <c r="FK216" s="52">
        <v>3.96</v>
      </c>
      <c r="FL216" s="52">
        <v>14.9</v>
      </c>
      <c r="FM216" s="53">
        <v>5902</v>
      </c>
      <c r="FN216" s="141">
        <f t="shared" si="330"/>
        <v>0.35727937763248052</v>
      </c>
      <c r="FO216" s="142">
        <f t="shared" si="331"/>
        <v>1.2920308483290488</v>
      </c>
      <c r="FP216" s="142">
        <f t="shared" si="332"/>
        <v>5.1535943854755688</v>
      </c>
      <c r="FQ216" s="118">
        <f t="shared" si="292"/>
        <v>0.85893239757926143</v>
      </c>
      <c r="FR216" s="143">
        <f t="shared" si="333"/>
        <v>25901.965381400209</v>
      </c>
      <c r="FS216" s="144">
        <f t="shared" si="334"/>
        <v>0.63776185081547698</v>
      </c>
      <c r="FT216" s="145">
        <f t="shared" si="335"/>
        <v>21099.014493207938</v>
      </c>
      <c r="FU216" s="146">
        <f t="shared" si="336"/>
        <v>0.74117394570232853</v>
      </c>
      <c r="FV216" s="64">
        <v>3890</v>
      </c>
      <c r="FW216" s="73"/>
      <c r="FX216" s="52">
        <v>7.41</v>
      </c>
      <c r="FY216" s="53">
        <v>2186</v>
      </c>
      <c r="FZ216" s="134"/>
      <c r="GA216" s="135">
        <v>2955</v>
      </c>
      <c r="GB216" s="53">
        <v>6998</v>
      </c>
      <c r="GC216" s="52">
        <v>4.74</v>
      </c>
      <c r="GD216" s="52">
        <v>15.2</v>
      </c>
      <c r="GE216" s="53">
        <v>5643</v>
      </c>
      <c r="GF216" s="141">
        <f t="shared" si="337"/>
        <v>0.32433969605276181</v>
      </c>
      <c r="GG216" s="142">
        <f t="shared" si="338"/>
        <v>1.2920308483290488</v>
      </c>
      <c r="GH216" s="142">
        <f t="shared" si="339"/>
        <v>5.1535943854755688</v>
      </c>
      <c r="GI216" s="118">
        <f t="shared" si="293"/>
        <v>0.85893239757926143</v>
      </c>
      <c r="GJ216" s="143">
        <f t="shared" si="340"/>
        <v>25901.965381400209</v>
      </c>
      <c r="GK216" s="144">
        <f t="shared" si="341"/>
        <v>0.67170290459478965</v>
      </c>
      <c r="GL216" s="145">
        <f t="shared" si="342"/>
        <v>21099.014493207938</v>
      </c>
      <c r="GM216" s="146">
        <f t="shared" si="343"/>
        <v>0.76542547483635581</v>
      </c>
      <c r="GN216" s="166">
        <v>2954</v>
      </c>
      <c r="GO216" s="97">
        <f t="shared" si="294"/>
        <v>2743.7026297457332</v>
      </c>
      <c r="GP216" s="53"/>
      <c r="GQ216" s="53"/>
      <c r="GR216" s="102">
        <f t="shared" si="295"/>
        <v>1</v>
      </c>
      <c r="GS216" s="53"/>
      <c r="GT216" s="102">
        <f t="shared" si="296"/>
        <v>1</v>
      </c>
      <c r="GU216" s="53"/>
      <c r="GV216" s="102"/>
      <c r="GW216" s="170"/>
      <c r="GX216" s="102"/>
      <c r="GY216" s="170"/>
      <c r="GZ216" s="102"/>
      <c r="HA216" s="102"/>
      <c r="HB216" s="102"/>
      <c r="HC216" s="102"/>
      <c r="HD216" s="102"/>
      <c r="HE216" s="177"/>
      <c r="HF216" s="178"/>
      <c r="HG216" s="102"/>
      <c r="HH216" s="177"/>
      <c r="HI216" s="64">
        <v>3848</v>
      </c>
      <c r="HJ216" s="53">
        <v>3652</v>
      </c>
      <c r="HK216" s="53">
        <v>3818</v>
      </c>
      <c r="HL216" s="77">
        <f t="shared" si="347"/>
        <v>0</v>
      </c>
      <c r="HM216" s="77">
        <f t="shared" si="344"/>
        <v>0</v>
      </c>
      <c r="HN216" s="52"/>
      <c r="HO216" s="183"/>
      <c r="HP216" s="53">
        <v>883</v>
      </c>
      <c r="HQ216" s="186"/>
      <c r="HR216" s="186"/>
      <c r="HS216" s="186"/>
      <c r="HT216" s="53">
        <v>5038</v>
      </c>
      <c r="HU216" s="153">
        <v>4728</v>
      </c>
      <c r="HV216" s="186"/>
      <c r="HW216" s="186"/>
      <c r="HX216" s="186"/>
      <c r="HY216" s="186"/>
      <c r="HZ216" s="189"/>
      <c r="IA216" s="128">
        <v>99</v>
      </c>
      <c r="IB216" s="190">
        <v>395</v>
      </c>
      <c r="IC216" s="191"/>
      <c r="ID216" s="191"/>
      <c r="IE216" s="192"/>
      <c r="IF216" s="192"/>
      <c r="IG216" s="192"/>
      <c r="IH216" s="97">
        <f t="shared" si="345"/>
        <v>39489.072</v>
      </c>
      <c r="II216" s="97">
        <f t="shared" si="348"/>
        <v>2954</v>
      </c>
      <c r="IJ216" s="202">
        <f t="shared" si="349"/>
        <v>1.4961101137043686</v>
      </c>
      <c r="IK216" s="202">
        <f t="shared" si="355"/>
        <v>1.9744536000000001</v>
      </c>
      <c r="IL216" s="202">
        <f t="shared" si="297"/>
        <v>0.50793965859468049</v>
      </c>
      <c r="IM216" s="203"/>
      <c r="IN216" s="204">
        <f t="shared" si="298"/>
        <v>0.86628300609343267</v>
      </c>
      <c r="IO216" s="186"/>
      <c r="IP216" s="186"/>
      <c r="IQ216" s="153">
        <v>3292</v>
      </c>
      <c r="IR216" s="153"/>
      <c r="IS216" s="128"/>
      <c r="IT216" s="128"/>
      <c r="IU216" s="128"/>
      <c r="IV216" s="128"/>
      <c r="IW216" s="189"/>
      <c r="IX216" s="189">
        <v>0.9</v>
      </c>
      <c r="IY216" s="48"/>
      <c r="IZ216" s="52">
        <v>320</v>
      </c>
      <c r="JA216" s="128"/>
      <c r="JB216" s="128"/>
      <c r="JC216" s="128"/>
      <c r="JD216" s="97">
        <f t="shared" si="299"/>
        <v>5280.36</v>
      </c>
      <c r="JE216" s="210">
        <f t="shared" si="363"/>
        <v>0.83782166367444644</v>
      </c>
      <c r="JF216" s="210">
        <f t="shared" si="300"/>
        <v>0.47146071428571429</v>
      </c>
      <c r="JG216" s="210">
        <f t="shared" si="301"/>
        <v>2.2782503037667073E-2</v>
      </c>
      <c r="JH216" s="203"/>
      <c r="JI216" s="203">
        <f t="shared" si="302"/>
        <v>0.189873417721519</v>
      </c>
      <c r="JJ216" s="212">
        <f t="shared" si="346"/>
        <v>2.469151880188833</v>
      </c>
      <c r="JK216" s="203">
        <f t="shared" si="303"/>
        <v>0.96566155166863399</v>
      </c>
      <c r="JL216" s="53">
        <v>13280</v>
      </c>
      <c r="JM216" s="213">
        <v>8.2100000000000009</v>
      </c>
      <c r="JN216" s="214">
        <v>101</v>
      </c>
      <c r="JO216" s="213">
        <v>0.69</v>
      </c>
      <c r="JP216" s="213">
        <v>3.18</v>
      </c>
      <c r="JQ216" s="213">
        <v>0.51</v>
      </c>
      <c r="JR216" s="214">
        <v>354</v>
      </c>
      <c r="JS216" s="213">
        <v>0.36</v>
      </c>
      <c r="JT216" s="222"/>
    </row>
    <row r="217" spans="1:280" s="25" customFormat="1" ht="15" customHeight="1">
      <c r="A217" s="50">
        <v>43634</v>
      </c>
      <c r="B217" s="51">
        <v>0</v>
      </c>
      <c r="C217" s="52">
        <v>0</v>
      </c>
      <c r="D217" s="53">
        <v>0</v>
      </c>
      <c r="E217" s="48">
        <v>3.39</v>
      </c>
      <c r="F217" s="53" t="s">
        <v>127</v>
      </c>
      <c r="G217" s="52">
        <v>46.3</v>
      </c>
      <c r="H217" s="52">
        <v>49.1</v>
      </c>
      <c r="I217" s="61">
        <v>74.95</v>
      </c>
      <c r="J217" s="64"/>
      <c r="K217" s="53">
        <v>1888</v>
      </c>
      <c r="L217" s="48">
        <v>5.7</v>
      </c>
      <c r="M217" s="53">
        <v>10398</v>
      </c>
      <c r="N217" s="53">
        <v>5808</v>
      </c>
      <c r="O217" s="65">
        <v>4.0599999999999996</v>
      </c>
      <c r="P217" s="65">
        <v>4.16</v>
      </c>
      <c r="Q217" s="74">
        <v>75.599999999999994</v>
      </c>
      <c r="R217" s="70">
        <v>64.099999999999994</v>
      </c>
      <c r="S217" s="64">
        <v>7779</v>
      </c>
      <c r="T217" s="53">
        <v>5928</v>
      </c>
      <c r="U217" s="52">
        <v>3</v>
      </c>
      <c r="V217" s="52">
        <v>26.1</v>
      </c>
      <c r="W217" s="52">
        <v>12.7</v>
      </c>
      <c r="X217" s="52">
        <v>11</v>
      </c>
      <c r="Y217" s="53">
        <v>782</v>
      </c>
      <c r="Z217" s="53">
        <v>24527</v>
      </c>
      <c r="AA217" s="52">
        <v>2.67</v>
      </c>
      <c r="AB217" s="52">
        <v>247</v>
      </c>
      <c r="AC217" s="77">
        <f t="shared" si="304"/>
        <v>8561</v>
      </c>
      <c r="AD217" s="52"/>
      <c r="AE217" s="52"/>
      <c r="AF217" s="52"/>
      <c r="AG217" s="52"/>
      <c r="AH217" s="61"/>
      <c r="AI217" s="79"/>
      <c r="AJ217" s="52"/>
      <c r="AK217" s="52"/>
      <c r="AL217" s="48">
        <v>9.34</v>
      </c>
      <c r="AM217" s="53">
        <v>70246</v>
      </c>
      <c r="AN217" s="52">
        <v>0.52</v>
      </c>
      <c r="AO217" s="52">
        <v>0.22</v>
      </c>
      <c r="AP217" s="53">
        <v>3370</v>
      </c>
      <c r="AQ217" s="83"/>
      <c r="AR217" s="86">
        <f t="shared" si="305"/>
        <v>13463.3</v>
      </c>
      <c r="AS217" s="53"/>
      <c r="AT217" s="87">
        <v>13463.3</v>
      </c>
      <c r="AU217" s="53">
        <f t="shared" si="362"/>
        <v>13463.3</v>
      </c>
      <c r="AV217" s="53">
        <v>0</v>
      </c>
      <c r="AW217" s="53">
        <v>0</v>
      </c>
      <c r="AX217" s="53">
        <v>0</v>
      </c>
      <c r="AY217" s="95">
        <v>0</v>
      </c>
      <c r="AZ217" s="96">
        <v>4.93</v>
      </c>
      <c r="BA217" s="53">
        <v>4478</v>
      </c>
      <c r="BB217" s="52">
        <v>62</v>
      </c>
      <c r="BC217" s="53">
        <v>10526</v>
      </c>
      <c r="BD217" s="97">
        <f t="shared" si="275"/>
        <v>6803.2984000000006</v>
      </c>
      <c r="BE217" s="102">
        <f t="shared" si="276"/>
        <v>0.64633273798213953</v>
      </c>
      <c r="BF217" s="53">
        <v>3988</v>
      </c>
      <c r="BG217" s="97">
        <f t="shared" si="277"/>
        <v>4255.1959999999999</v>
      </c>
      <c r="BH217" s="102">
        <f t="shared" si="278"/>
        <v>0.40425574767243017</v>
      </c>
      <c r="BI217" s="53">
        <v>145</v>
      </c>
      <c r="BJ217" s="97">
        <f t="shared" si="279"/>
        <v>285.21500000000003</v>
      </c>
      <c r="BK217" s="102">
        <f t="shared" si="280"/>
        <v>2.7096237887136616E-2</v>
      </c>
      <c r="BL217" s="103">
        <v>697</v>
      </c>
      <c r="BM217" s="97">
        <f t="shared" si="281"/>
        <v>1007.1650000000001</v>
      </c>
      <c r="BN217" s="102">
        <f t="shared" si="282"/>
        <v>9.5683545506365195E-2</v>
      </c>
      <c r="BO217" s="53">
        <v>602</v>
      </c>
      <c r="BP217" s="97">
        <f t="shared" si="283"/>
        <v>1238.9159999999999</v>
      </c>
      <c r="BQ217" s="102">
        <f t="shared" si="284"/>
        <v>0.11770055101653049</v>
      </c>
      <c r="BR217" s="53">
        <v>10.1</v>
      </c>
      <c r="BS217" s="105">
        <f t="shared" si="285"/>
        <v>16.8064</v>
      </c>
      <c r="BT217" s="102">
        <f t="shared" si="286"/>
        <v>9.5952878586357589E-4</v>
      </c>
      <c r="BU217" s="52">
        <v>6.83</v>
      </c>
      <c r="BV217" s="48">
        <v>7.34</v>
      </c>
      <c r="BW217" s="61">
        <v>122</v>
      </c>
      <c r="BX217" s="117">
        <f t="shared" si="306"/>
        <v>141714.69579999999</v>
      </c>
      <c r="BY217" s="118">
        <f t="shared" si="307"/>
        <v>0.9447646386666666</v>
      </c>
      <c r="BZ217" s="120">
        <v>46.2</v>
      </c>
      <c r="CA217" s="51"/>
      <c r="CB217" s="52">
        <v>6.55</v>
      </c>
      <c r="CC217" s="129">
        <v>7111</v>
      </c>
      <c r="CD217" s="77">
        <f t="shared" si="308"/>
        <v>7541.8722057185287</v>
      </c>
      <c r="CE217" s="77">
        <f t="shared" si="287"/>
        <v>21544</v>
      </c>
      <c r="CF217" s="77">
        <f t="shared" si="309"/>
        <v>13463.3</v>
      </c>
      <c r="CG217" s="77">
        <f t="shared" si="310"/>
        <v>560.9708333333333</v>
      </c>
      <c r="CH217" s="77">
        <f t="shared" si="288"/>
        <v>8080.7000000000007</v>
      </c>
      <c r="CI217" s="130">
        <f t="shared" si="311"/>
        <v>336.69583333333338</v>
      </c>
      <c r="CJ217" s="64">
        <v>3554</v>
      </c>
      <c r="CK217" s="56"/>
      <c r="CL217" s="52">
        <v>7.92</v>
      </c>
      <c r="CM217" s="53">
        <v>2592</v>
      </c>
      <c r="CN217" s="134"/>
      <c r="CO217" s="135">
        <v>2789</v>
      </c>
      <c r="CP217" s="53">
        <v>7814</v>
      </c>
      <c r="CQ217" s="52">
        <v>2.38</v>
      </c>
      <c r="CR217" s="52">
        <v>10.8</v>
      </c>
      <c r="CS217" s="53">
        <v>4177</v>
      </c>
      <c r="CT217" s="141">
        <f t="shared" si="356"/>
        <v>0.2374395525601577</v>
      </c>
      <c r="CU217" s="142">
        <f t="shared" si="312"/>
        <v>1.4141812042768711</v>
      </c>
      <c r="CV217" s="142">
        <f t="shared" si="313"/>
        <v>5.3330310026111523</v>
      </c>
      <c r="CW217" s="118">
        <f t="shared" si="314"/>
        <v>0.88883850043519208</v>
      </c>
      <c r="CX217" s="143">
        <f t="shared" si="357"/>
        <v>26803.81381912365</v>
      </c>
      <c r="CY217" s="144">
        <f t="shared" si="358"/>
        <v>0.65631875888394808</v>
      </c>
      <c r="CZ217" s="145">
        <f t="shared" si="359"/>
        <v>23377.925588247308</v>
      </c>
      <c r="DA217" s="146">
        <f t="shared" si="360"/>
        <v>0.75375261257837733</v>
      </c>
      <c r="DB217" s="64">
        <v>3554</v>
      </c>
      <c r="DC217" s="152"/>
      <c r="DD217" s="48">
        <v>7.82</v>
      </c>
      <c r="DE217" s="53">
        <v>2860</v>
      </c>
      <c r="DF217" s="153"/>
      <c r="DG217" s="53">
        <v>2781</v>
      </c>
      <c r="DH217" s="53">
        <v>5460</v>
      </c>
      <c r="DI217" s="52">
        <v>3.13</v>
      </c>
      <c r="DJ217" s="52">
        <v>10.3</v>
      </c>
      <c r="DK217" s="53">
        <v>4919</v>
      </c>
      <c r="DL217" s="141">
        <f t="shared" si="315"/>
        <v>0.29562410541835338</v>
      </c>
      <c r="DM217" s="142">
        <f t="shared" si="316"/>
        <v>1.4141812042768711</v>
      </c>
      <c r="DN217" s="142">
        <f t="shared" si="317"/>
        <v>5.3330310026111523</v>
      </c>
      <c r="DO217" s="118">
        <f t="shared" si="289"/>
        <v>0.88883850043519208</v>
      </c>
      <c r="DP217" s="143">
        <f t="shared" si="318"/>
        <v>26803.81381912365</v>
      </c>
      <c r="DQ217" s="144">
        <f t="shared" si="319"/>
        <v>0.62078381574386254</v>
      </c>
      <c r="DR217" s="145">
        <f t="shared" si="320"/>
        <v>23377.925588247308</v>
      </c>
      <c r="DS217" s="146">
        <f t="shared" si="321"/>
        <v>0.7282918487554626</v>
      </c>
      <c r="DT217" s="53">
        <v>3555</v>
      </c>
      <c r="DU217" s="74"/>
      <c r="DV217" s="157">
        <v>7.88</v>
      </c>
      <c r="DW217" s="153">
        <v>2714</v>
      </c>
      <c r="DX217" s="53"/>
      <c r="DY217" s="153">
        <v>2712</v>
      </c>
      <c r="DZ217" s="153">
        <v>6720</v>
      </c>
      <c r="EA217" s="152">
        <v>2.5499999999999998</v>
      </c>
      <c r="EB217" s="128">
        <v>10</v>
      </c>
      <c r="EC217" s="53">
        <v>5149</v>
      </c>
      <c r="ED217" s="141">
        <f t="shared" si="350"/>
        <v>0.30000432862729493</v>
      </c>
      <c r="EE217" s="142">
        <f t="shared" si="322"/>
        <v>1.4137834036568213</v>
      </c>
      <c r="EF217" s="142">
        <f t="shared" si="361"/>
        <v>5.3345315740806551</v>
      </c>
      <c r="EG217" s="118">
        <f t="shared" si="290"/>
        <v>0.88908859568010923</v>
      </c>
      <c r="EH217" s="143">
        <f t="shared" si="351"/>
        <v>26811.355691329372</v>
      </c>
      <c r="EI217" s="144">
        <f t="shared" si="352"/>
        <v>0.64014240417092405</v>
      </c>
      <c r="EJ217" s="145">
        <f t="shared" si="353"/>
        <v>23384.503507658745</v>
      </c>
      <c r="EK217" s="146">
        <f t="shared" si="354"/>
        <v>0.74216226486794601</v>
      </c>
      <c r="EL217" s="64">
        <v>3555</v>
      </c>
      <c r="EM217" s="56"/>
      <c r="EN217" s="52">
        <v>7.72</v>
      </c>
      <c r="EO217" s="53">
        <v>2904</v>
      </c>
      <c r="EP217" s="134"/>
      <c r="EQ217" s="135">
        <v>2797</v>
      </c>
      <c r="ER217" s="53">
        <v>6656</v>
      </c>
      <c r="ES217" s="52">
        <v>2.5299999999999998</v>
      </c>
      <c r="ET217" s="52">
        <v>9.93</v>
      </c>
      <c r="EU217" s="53">
        <v>5127</v>
      </c>
      <c r="EV217" s="141">
        <f t="shared" si="323"/>
        <v>0.31096029145623477</v>
      </c>
      <c r="EW217" s="142">
        <f t="shared" si="324"/>
        <v>1.4137834036568213</v>
      </c>
      <c r="EX217" s="142">
        <f t="shared" si="325"/>
        <v>5.3345315740806551</v>
      </c>
      <c r="EY217" s="118">
        <f t="shared" si="291"/>
        <v>0.88908859568010923</v>
      </c>
      <c r="EZ217" s="143">
        <f t="shared" si="326"/>
        <v>26811.355691329372</v>
      </c>
      <c r="FA217" s="144">
        <f t="shared" si="327"/>
        <v>0.61494972060146036</v>
      </c>
      <c r="FB217" s="145">
        <f t="shared" si="328"/>
        <v>23384.503507658745</v>
      </c>
      <c r="FC217" s="146">
        <f t="shared" si="329"/>
        <v>0.72411172335170049</v>
      </c>
      <c r="FD217" s="64">
        <v>3663</v>
      </c>
      <c r="FE217" s="56"/>
      <c r="FF217" s="52">
        <v>7.62</v>
      </c>
      <c r="FG217" s="53">
        <v>2384</v>
      </c>
      <c r="FH217" s="134"/>
      <c r="FI217" s="135">
        <v>2841</v>
      </c>
      <c r="FJ217" s="53">
        <v>5732</v>
      </c>
      <c r="FK217" s="52">
        <v>3.17</v>
      </c>
      <c r="FL217" s="52">
        <v>8.92</v>
      </c>
      <c r="FM217" s="53">
        <v>5689</v>
      </c>
      <c r="FN217" s="141">
        <f t="shared" si="330"/>
        <v>0.30111225931046415</v>
      </c>
      <c r="FO217" s="142">
        <f t="shared" si="331"/>
        <v>1.3720993720993722</v>
      </c>
      <c r="FP217" s="142">
        <f t="shared" si="332"/>
        <v>5.496593292786903</v>
      </c>
      <c r="FQ217" s="118">
        <f t="shared" si="292"/>
        <v>0.91609888213115054</v>
      </c>
      <c r="FR217" s="143">
        <f t="shared" si="333"/>
        <v>27625.877889546973</v>
      </c>
      <c r="FS217" s="144">
        <f t="shared" si="334"/>
        <v>0.68389811773893983</v>
      </c>
      <c r="FT217" s="145">
        <f t="shared" si="335"/>
        <v>24094.918804093944</v>
      </c>
      <c r="FU217" s="146">
        <f t="shared" si="336"/>
        <v>0.77351320539616186</v>
      </c>
      <c r="FV217" s="64">
        <v>3663</v>
      </c>
      <c r="FW217" s="73"/>
      <c r="FX217" s="52">
        <v>7.76</v>
      </c>
      <c r="FY217" s="53">
        <v>2323</v>
      </c>
      <c r="FZ217" s="134"/>
      <c r="GA217" s="135">
        <v>2787</v>
      </c>
      <c r="GB217" s="53">
        <v>7018</v>
      </c>
      <c r="GC217" s="52">
        <v>2.8</v>
      </c>
      <c r="GD217" s="52">
        <v>10.1</v>
      </c>
      <c r="GE217" s="53">
        <v>5345</v>
      </c>
      <c r="GF217" s="141">
        <f t="shared" si="337"/>
        <v>0.27959804372821578</v>
      </c>
      <c r="GG217" s="142">
        <f t="shared" si="338"/>
        <v>1.3720993720993722</v>
      </c>
      <c r="GH217" s="142">
        <f t="shared" si="339"/>
        <v>5.496593292786903</v>
      </c>
      <c r="GI217" s="118">
        <f t="shared" si="293"/>
        <v>0.91609888213115054</v>
      </c>
      <c r="GJ217" s="143">
        <f t="shared" si="340"/>
        <v>27625.877889546973</v>
      </c>
      <c r="GK217" s="144">
        <f t="shared" si="341"/>
        <v>0.69198629509545184</v>
      </c>
      <c r="GL217" s="145">
        <f t="shared" si="342"/>
        <v>24094.918804093944</v>
      </c>
      <c r="GM217" s="146">
        <f t="shared" si="343"/>
        <v>0.77930837925137753</v>
      </c>
      <c r="GN217" s="166">
        <v>2570</v>
      </c>
      <c r="GO217" s="97">
        <f t="shared" si="294"/>
        <v>2626.7238674340883</v>
      </c>
      <c r="GP217" s="53"/>
      <c r="GQ217" s="53"/>
      <c r="GR217" s="102">
        <f t="shared" si="295"/>
        <v>1</v>
      </c>
      <c r="GS217" s="53"/>
      <c r="GT217" s="102">
        <f t="shared" si="296"/>
        <v>1</v>
      </c>
      <c r="GU217" s="53"/>
      <c r="GV217" s="102"/>
      <c r="GW217" s="170"/>
      <c r="GX217" s="102"/>
      <c r="GY217" s="170"/>
      <c r="GZ217" s="102"/>
      <c r="HA217" s="102"/>
      <c r="HB217" s="102"/>
      <c r="HC217" s="102"/>
      <c r="HD217" s="102"/>
      <c r="HE217" s="177"/>
      <c r="HF217" s="178"/>
      <c r="HG217" s="102"/>
      <c r="HH217" s="177"/>
      <c r="HI217" s="64">
        <v>3332</v>
      </c>
      <c r="HJ217" s="53">
        <v>3404</v>
      </c>
      <c r="HK217" s="53">
        <v>3240</v>
      </c>
      <c r="HL217" s="77">
        <f t="shared" si="347"/>
        <v>0</v>
      </c>
      <c r="HM217" s="77">
        <f t="shared" si="344"/>
        <v>0</v>
      </c>
      <c r="HN217" s="52"/>
      <c r="HO217" s="183"/>
      <c r="HP217" s="53">
        <v>1201</v>
      </c>
      <c r="HQ217" s="186"/>
      <c r="HR217" s="186"/>
      <c r="HS217" s="186"/>
      <c r="HT217" s="53">
        <v>3792</v>
      </c>
      <c r="HU217" s="153">
        <v>3958</v>
      </c>
      <c r="HV217" s="186"/>
      <c r="HW217" s="186"/>
      <c r="HX217" s="186"/>
      <c r="HY217" s="186"/>
      <c r="HZ217" s="189">
        <v>95</v>
      </c>
      <c r="IA217" s="128"/>
      <c r="IB217" s="190">
        <v>665</v>
      </c>
      <c r="IC217" s="191"/>
      <c r="ID217" s="191">
        <v>677</v>
      </c>
      <c r="IE217" s="192">
        <v>2.3199999999999998</v>
      </c>
      <c r="IF217" s="192">
        <v>0.32</v>
      </c>
      <c r="IG217" s="192">
        <v>1.21</v>
      </c>
      <c r="IH217" s="97">
        <f t="shared" si="345"/>
        <v>34600.680999999997</v>
      </c>
      <c r="II217" s="97">
        <f t="shared" si="348"/>
        <v>2570</v>
      </c>
      <c r="IJ217" s="202">
        <f t="shared" si="349"/>
        <v>1.4855198948251915</v>
      </c>
      <c r="IK217" s="202">
        <f t="shared" si="355"/>
        <v>1.73003405</v>
      </c>
      <c r="IL217" s="202">
        <f t="shared" si="297"/>
        <v>0.502373417721519</v>
      </c>
      <c r="IM217" s="203"/>
      <c r="IN217" s="204">
        <f t="shared" si="298"/>
        <v>0.74124513618677046</v>
      </c>
      <c r="IO217" s="186"/>
      <c r="IP217" s="186"/>
      <c r="IQ217" s="153">
        <v>1772</v>
      </c>
      <c r="IR217" s="153"/>
      <c r="IS217" s="128"/>
      <c r="IT217" s="128"/>
      <c r="IU217" s="128"/>
      <c r="IV217" s="128"/>
      <c r="IW217" s="189">
        <v>0.9</v>
      </c>
      <c r="IX217" s="189"/>
      <c r="IY217" s="48">
        <v>8.59</v>
      </c>
      <c r="IZ217" s="52">
        <v>386</v>
      </c>
      <c r="JA217" s="128">
        <v>1.86</v>
      </c>
      <c r="JB217" s="128">
        <v>0.38</v>
      </c>
      <c r="JC217" s="128">
        <v>154</v>
      </c>
      <c r="JD217" s="97">
        <f t="shared" si="299"/>
        <v>8953.0944999999992</v>
      </c>
      <c r="JE217" s="210">
        <f t="shared" si="363"/>
        <v>0.83189114110210727</v>
      </c>
      <c r="JF217" s="210">
        <f t="shared" si="300"/>
        <v>0.79938343749999985</v>
      </c>
      <c r="JG217" s="210">
        <f t="shared" si="301"/>
        <v>0.1574492099322799</v>
      </c>
      <c r="JH217" s="203"/>
      <c r="JI217" s="203">
        <f t="shared" si="302"/>
        <v>0.41954887218045112</v>
      </c>
      <c r="JJ217" s="212">
        <f t="shared" si="346"/>
        <v>2.469151880188833</v>
      </c>
      <c r="JK217" s="203">
        <f t="shared" si="303"/>
        <v>0.96332889986699599</v>
      </c>
      <c r="JL217" s="53">
        <v>17818</v>
      </c>
      <c r="JM217" s="213">
        <v>8.4499999999999993</v>
      </c>
      <c r="JN217" s="214">
        <v>23</v>
      </c>
      <c r="JO217" s="213">
        <v>0.57999999999999996</v>
      </c>
      <c r="JP217" s="213">
        <v>2.1</v>
      </c>
      <c r="JQ217" s="213">
        <v>0.6</v>
      </c>
      <c r="JR217" s="214">
        <v>339</v>
      </c>
      <c r="JS217" s="213">
        <v>0.4</v>
      </c>
      <c r="JT217" s="222"/>
    </row>
    <row r="218" spans="1:280" s="25" customFormat="1" ht="15" customHeight="1">
      <c r="A218" s="50">
        <v>43635</v>
      </c>
      <c r="B218" s="51">
        <v>0</v>
      </c>
      <c r="C218" s="52">
        <v>0</v>
      </c>
      <c r="D218" s="53">
        <v>92181</v>
      </c>
      <c r="E218" s="48">
        <v>3.31</v>
      </c>
      <c r="F218" s="53">
        <v>19498</v>
      </c>
      <c r="G218" s="52">
        <v>84.6</v>
      </c>
      <c r="H218" s="52">
        <v>113</v>
      </c>
      <c r="I218" s="61">
        <v>76.2</v>
      </c>
      <c r="J218" s="64"/>
      <c r="K218" s="53">
        <v>1700</v>
      </c>
      <c r="L218" s="48">
        <v>6.36</v>
      </c>
      <c r="M218" s="53">
        <v>10400</v>
      </c>
      <c r="N218" s="53">
        <v>6044</v>
      </c>
      <c r="O218" s="65">
        <v>6.04</v>
      </c>
      <c r="P218" s="65">
        <v>6.74</v>
      </c>
      <c r="Q218" s="74"/>
      <c r="R218" s="70">
        <v>64.400000000000006</v>
      </c>
      <c r="S218" s="64">
        <v>7535</v>
      </c>
      <c r="T218" s="53">
        <v>6160</v>
      </c>
      <c r="U218" s="52">
        <v>4.67</v>
      </c>
      <c r="V218" s="52">
        <v>27.7</v>
      </c>
      <c r="W218" s="52">
        <v>15.8</v>
      </c>
      <c r="X218" s="52">
        <v>13</v>
      </c>
      <c r="Y218" s="53">
        <v>744</v>
      </c>
      <c r="Z218" s="53">
        <v>24828</v>
      </c>
      <c r="AA218" s="52">
        <v>2.89</v>
      </c>
      <c r="AB218" s="52">
        <v>427</v>
      </c>
      <c r="AC218" s="77">
        <f t="shared" si="304"/>
        <v>8279</v>
      </c>
      <c r="AD218" s="52"/>
      <c r="AE218" s="52"/>
      <c r="AF218" s="52"/>
      <c r="AG218" s="52"/>
      <c r="AH218" s="61"/>
      <c r="AI218" s="79"/>
      <c r="AJ218" s="52"/>
      <c r="AK218" s="52"/>
      <c r="AL218" s="48">
        <v>9.34</v>
      </c>
      <c r="AM218" s="53">
        <v>77551</v>
      </c>
      <c r="AN218" s="52">
        <v>0.82</v>
      </c>
      <c r="AO218" s="52">
        <v>0.22</v>
      </c>
      <c r="AP218" s="53">
        <v>3355</v>
      </c>
      <c r="AQ218" s="83"/>
      <c r="AR218" s="86">
        <f t="shared" si="305"/>
        <v>11698</v>
      </c>
      <c r="AS218" s="53"/>
      <c r="AT218" s="87">
        <v>11698</v>
      </c>
      <c r="AU218" s="53">
        <f t="shared" si="362"/>
        <v>11698</v>
      </c>
      <c r="AV218" s="53">
        <v>0</v>
      </c>
      <c r="AW218" s="53">
        <v>0</v>
      </c>
      <c r="AX218" s="53">
        <v>0</v>
      </c>
      <c r="AY218" s="95">
        <v>0</v>
      </c>
      <c r="AZ218" s="96">
        <v>4.93</v>
      </c>
      <c r="BA218" s="53">
        <v>4478</v>
      </c>
      <c r="BB218" s="52">
        <v>62</v>
      </c>
      <c r="BC218" s="53">
        <v>11296</v>
      </c>
      <c r="BD218" s="97">
        <f t="shared" si="275"/>
        <v>7347.9456</v>
      </c>
      <c r="BE218" s="102">
        <f t="shared" si="276"/>
        <v>0.65049093484419263</v>
      </c>
      <c r="BF218" s="53">
        <v>4568</v>
      </c>
      <c r="BG218" s="97">
        <f t="shared" si="277"/>
        <v>4874.0559999999996</v>
      </c>
      <c r="BH218" s="102">
        <f t="shared" si="278"/>
        <v>0.43148512747875351</v>
      </c>
      <c r="BI218" s="53">
        <v>350</v>
      </c>
      <c r="BJ218" s="97">
        <f t="shared" si="279"/>
        <v>688.45</v>
      </c>
      <c r="BK218" s="102">
        <f t="shared" si="280"/>
        <v>6.0946352691218134E-2</v>
      </c>
      <c r="BL218" s="103">
        <v>230</v>
      </c>
      <c r="BM218" s="97">
        <f t="shared" si="281"/>
        <v>332.35</v>
      </c>
      <c r="BN218" s="102">
        <f t="shared" si="282"/>
        <v>2.9421919263456092E-2</v>
      </c>
      <c r="BO218" s="53">
        <v>692</v>
      </c>
      <c r="BP218" s="97">
        <f t="shared" si="283"/>
        <v>1424.136</v>
      </c>
      <c r="BQ218" s="102">
        <f t="shared" si="284"/>
        <v>0.12607436260623228</v>
      </c>
      <c r="BR218" s="53">
        <v>17.399999999999999</v>
      </c>
      <c r="BS218" s="105">
        <f t="shared" si="285"/>
        <v>28.953599999999998</v>
      </c>
      <c r="BT218" s="102">
        <f t="shared" si="286"/>
        <v>1.5403682719546741E-3</v>
      </c>
      <c r="BU218" s="52">
        <v>8.34</v>
      </c>
      <c r="BV218" s="48">
        <v>9.61</v>
      </c>
      <c r="BW218" s="61">
        <v>118</v>
      </c>
      <c r="BX218" s="117">
        <f t="shared" si="306"/>
        <v>132140.60800000001</v>
      </c>
      <c r="BY218" s="118">
        <f t="shared" si="307"/>
        <v>0.88093738666666677</v>
      </c>
      <c r="BZ218" s="120">
        <v>40.1</v>
      </c>
      <c r="CA218" s="51"/>
      <c r="CB218" s="52">
        <v>6.01</v>
      </c>
      <c r="CC218" s="129">
        <v>8946</v>
      </c>
      <c r="CD218" s="77">
        <f t="shared" si="308"/>
        <v>7546.0406770151485</v>
      </c>
      <c r="CE218" s="77">
        <f t="shared" si="287"/>
        <v>21388</v>
      </c>
      <c r="CF218" s="77">
        <f t="shared" si="309"/>
        <v>11698</v>
      </c>
      <c r="CG218" s="77">
        <f t="shared" si="310"/>
        <v>487.41666666666669</v>
      </c>
      <c r="CH218" s="77">
        <f t="shared" si="288"/>
        <v>9690</v>
      </c>
      <c r="CI218" s="130">
        <f t="shared" si="311"/>
        <v>403.75</v>
      </c>
      <c r="CJ218" s="64">
        <v>3521</v>
      </c>
      <c r="CK218" s="56"/>
      <c r="CL218" s="52">
        <v>7.21</v>
      </c>
      <c r="CM218" s="53">
        <v>3177</v>
      </c>
      <c r="CN218" s="134"/>
      <c r="CO218" s="135">
        <v>2918</v>
      </c>
      <c r="CP218" s="53">
        <v>4422</v>
      </c>
      <c r="CQ218" s="52">
        <v>1.82</v>
      </c>
      <c r="CR218" s="52">
        <v>12.6</v>
      </c>
      <c r="CS218" s="53">
        <v>4224</v>
      </c>
      <c r="CT218" s="141">
        <f t="shared" si="356"/>
        <v>0.27458183075336901</v>
      </c>
      <c r="CU218" s="142">
        <f t="shared" si="312"/>
        <v>1.4274353876739563</v>
      </c>
      <c r="CV218" s="142">
        <f t="shared" si="313"/>
        <v>5.2864323962933426</v>
      </c>
      <c r="CW218" s="118">
        <f t="shared" si="314"/>
        <v>0.88107206604889043</v>
      </c>
      <c r="CX218" s="143">
        <f t="shared" si="357"/>
        <v>26569.609223770338</v>
      </c>
      <c r="CY218" s="144">
        <f t="shared" si="358"/>
        <v>0.5789845117483956</v>
      </c>
      <c r="CZ218" s="145">
        <f t="shared" si="359"/>
        <v>21753.650681129606</v>
      </c>
      <c r="DA218" s="146">
        <f t="shared" si="360"/>
        <v>0.71875</v>
      </c>
      <c r="DB218" s="64">
        <v>3521</v>
      </c>
      <c r="DC218" s="152"/>
      <c r="DD218" s="48">
        <v>7.85</v>
      </c>
      <c r="DE218" s="53">
        <v>2369</v>
      </c>
      <c r="DF218" s="153"/>
      <c r="DG218" s="53">
        <v>3115</v>
      </c>
      <c r="DH218" s="53">
        <v>4500</v>
      </c>
      <c r="DI218" s="52">
        <v>1.73</v>
      </c>
      <c r="DJ218" s="52">
        <v>10.9</v>
      </c>
      <c r="DK218" s="53">
        <v>4943</v>
      </c>
      <c r="DL218" s="141">
        <f t="shared" si="315"/>
        <v>0.27117085351178088</v>
      </c>
      <c r="DM218" s="142">
        <f t="shared" si="316"/>
        <v>1.4274353876739563</v>
      </c>
      <c r="DN218" s="142">
        <f t="shared" si="317"/>
        <v>5.2864323962933426</v>
      </c>
      <c r="DO218" s="118">
        <f t="shared" si="289"/>
        <v>0.88107206604889043</v>
      </c>
      <c r="DP218" s="143">
        <f t="shared" si="318"/>
        <v>26569.609223770338</v>
      </c>
      <c r="DQ218" s="144">
        <f t="shared" si="319"/>
        <v>0.68606053142333945</v>
      </c>
      <c r="DR218" s="145">
        <f t="shared" si="320"/>
        <v>21753.650681129606</v>
      </c>
      <c r="DS218" s="146">
        <f t="shared" si="321"/>
        <v>0.79027974504249299</v>
      </c>
      <c r="DT218" s="53">
        <v>3521</v>
      </c>
      <c r="DU218" s="74"/>
      <c r="DV218" s="157">
        <v>7.39</v>
      </c>
      <c r="DW218" s="153">
        <v>2483</v>
      </c>
      <c r="DX218" s="53"/>
      <c r="DY218" s="153">
        <v>3007</v>
      </c>
      <c r="DZ218" s="153">
        <v>1980</v>
      </c>
      <c r="EA218" s="152">
        <v>1.71</v>
      </c>
      <c r="EB218" s="128">
        <v>9.5399999999999991</v>
      </c>
      <c r="EC218" s="53">
        <v>5192</v>
      </c>
      <c r="ED218" s="141">
        <f t="shared" si="350"/>
        <v>0.291244171039996</v>
      </c>
      <c r="EE218" s="142">
        <f t="shared" si="322"/>
        <v>1.4274353876739563</v>
      </c>
      <c r="EF218" s="142">
        <f t="shared" si="361"/>
        <v>5.2864323962933426</v>
      </c>
      <c r="EG218" s="118">
        <f t="shared" si="290"/>
        <v>0.88107206604889043</v>
      </c>
      <c r="EH218" s="143">
        <f t="shared" si="351"/>
        <v>26569.609223770338</v>
      </c>
      <c r="EI218" s="144">
        <f t="shared" si="352"/>
        <v>0.67095327122167658</v>
      </c>
      <c r="EJ218" s="145">
        <f t="shared" si="353"/>
        <v>21753.650681129606</v>
      </c>
      <c r="EK218" s="146">
        <f t="shared" si="354"/>
        <v>0.7801876770538243</v>
      </c>
      <c r="EL218" s="64">
        <v>3521</v>
      </c>
      <c r="EM218" s="56"/>
      <c r="EN218" s="52">
        <v>7.97</v>
      </c>
      <c r="EO218" s="53">
        <v>3267</v>
      </c>
      <c r="EP218" s="134"/>
      <c r="EQ218" s="135">
        <v>2907</v>
      </c>
      <c r="ER218" s="53">
        <v>5592</v>
      </c>
      <c r="ES218" s="52">
        <v>1.84</v>
      </c>
      <c r="ET218" s="52">
        <v>11.8</v>
      </c>
      <c r="EU218" s="53">
        <v>5166</v>
      </c>
      <c r="EV218" s="141">
        <f t="shared" si="323"/>
        <v>0.34287984850588815</v>
      </c>
      <c r="EW218" s="142">
        <f t="shared" si="324"/>
        <v>1.4274353876739563</v>
      </c>
      <c r="EX218" s="142">
        <f t="shared" si="325"/>
        <v>5.2864323962933426</v>
      </c>
      <c r="EY218" s="118">
        <f t="shared" si="291"/>
        <v>0.88107206604889043</v>
      </c>
      <c r="EZ218" s="143">
        <f t="shared" si="326"/>
        <v>26569.609223770338</v>
      </c>
      <c r="FA218" s="144">
        <f t="shared" si="327"/>
        <v>0.56705772737866178</v>
      </c>
      <c r="FB218" s="145">
        <f t="shared" si="328"/>
        <v>21753.650681129606</v>
      </c>
      <c r="FC218" s="146">
        <f t="shared" si="329"/>
        <v>0.71078257790368271</v>
      </c>
      <c r="FD218" s="64">
        <v>3652</v>
      </c>
      <c r="FE218" s="56"/>
      <c r="FF218" s="52">
        <v>7.98</v>
      </c>
      <c r="FG218" s="53">
        <v>2826</v>
      </c>
      <c r="FH218" s="134"/>
      <c r="FI218" s="135">
        <v>3015</v>
      </c>
      <c r="FJ218" s="53">
        <v>2980</v>
      </c>
      <c r="FK218" s="52">
        <v>2.8</v>
      </c>
      <c r="FL218" s="52">
        <v>12.7</v>
      </c>
      <c r="FM218" s="53">
        <v>5326</v>
      </c>
      <c r="FN218" s="141">
        <f t="shared" si="330"/>
        <v>0.30897593267128592</v>
      </c>
      <c r="FO218" s="142">
        <f t="shared" si="331"/>
        <v>1.3762322015334063</v>
      </c>
      <c r="FP218" s="142">
        <f t="shared" si="332"/>
        <v>5.4831159077714524</v>
      </c>
      <c r="FQ218" s="118">
        <f t="shared" si="292"/>
        <v>0.91385265129524207</v>
      </c>
      <c r="FR218" s="143">
        <f t="shared" si="333"/>
        <v>27558.140552459321</v>
      </c>
      <c r="FS218" s="144">
        <f t="shared" si="334"/>
        <v>0.62549897079035754</v>
      </c>
      <c r="FT218" s="145">
        <f t="shared" si="335"/>
        <v>22563.002637740788</v>
      </c>
      <c r="FU218" s="146">
        <f t="shared" si="336"/>
        <v>0.74982294617563738</v>
      </c>
      <c r="FV218" s="64">
        <v>3652</v>
      </c>
      <c r="FW218" s="73"/>
      <c r="FX218" s="52">
        <v>7.61</v>
      </c>
      <c r="FY218" s="53">
        <v>2775</v>
      </c>
      <c r="FZ218" s="134"/>
      <c r="GA218" s="135">
        <v>3010</v>
      </c>
      <c r="GB218" s="53">
        <v>1844</v>
      </c>
      <c r="GC218" s="52">
        <v>2.8</v>
      </c>
      <c r="GD218" s="52">
        <v>14.3</v>
      </c>
      <c r="GE218" s="53">
        <v>5276</v>
      </c>
      <c r="GF218" s="141">
        <f t="shared" si="337"/>
        <v>0.30280350558277513</v>
      </c>
      <c r="GG218" s="142">
        <f t="shared" si="338"/>
        <v>1.3762322015334063</v>
      </c>
      <c r="GH218" s="142">
        <f t="shared" si="339"/>
        <v>5.4831159077714524</v>
      </c>
      <c r="GI218" s="118">
        <f t="shared" si="293"/>
        <v>0.91385265129524207</v>
      </c>
      <c r="GJ218" s="143">
        <f t="shared" si="340"/>
        <v>27558.140552459321</v>
      </c>
      <c r="GK218" s="144">
        <f t="shared" si="341"/>
        <v>0.63225748193320674</v>
      </c>
      <c r="GL218" s="145">
        <f t="shared" si="342"/>
        <v>22563.002637740788</v>
      </c>
      <c r="GM218" s="146">
        <f t="shared" si="343"/>
        <v>0.75433781869688388</v>
      </c>
      <c r="GN218" s="166">
        <v>3019</v>
      </c>
      <c r="GO218" s="97">
        <f t="shared" si="294"/>
        <v>2815.9747521974941</v>
      </c>
      <c r="GP218" s="53"/>
      <c r="GQ218" s="53"/>
      <c r="GR218" s="102">
        <f t="shared" si="295"/>
        <v>1</v>
      </c>
      <c r="GS218" s="53"/>
      <c r="GT218" s="102">
        <f t="shared" si="296"/>
        <v>1</v>
      </c>
      <c r="GU218" s="53"/>
      <c r="GV218" s="102"/>
      <c r="GW218" s="170"/>
      <c r="GX218" s="102"/>
      <c r="GY218" s="170"/>
      <c r="GZ218" s="102"/>
      <c r="HA218" s="102"/>
      <c r="HB218" s="102"/>
      <c r="HC218" s="102"/>
      <c r="HD218" s="102"/>
      <c r="HE218" s="177"/>
      <c r="HF218" s="178"/>
      <c r="HG218" s="102"/>
      <c r="HH218" s="177"/>
      <c r="HI218" s="64">
        <v>2514</v>
      </c>
      <c r="HJ218" s="53">
        <v>3758</v>
      </c>
      <c r="HK218" s="53">
        <v>2792</v>
      </c>
      <c r="HL218" s="77">
        <f t="shared" si="347"/>
        <v>0</v>
      </c>
      <c r="HM218" s="77">
        <f t="shared" si="344"/>
        <v>0</v>
      </c>
      <c r="HN218" s="52"/>
      <c r="HO218" s="183"/>
      <c r="HP218" s="53">
        <v>964</v>
      </c>
      <c r="HQ218" s="186"/>
      <c r="HR218" s="186"/>
      <c r="HS218" s="186"/>
      <c r="HT218" s="53">
        <v>3902</v>
      </c>
      <c r="HU218" s="153">
        <v>3848</v>
      </c>
      <c r="HV218" s="186"/>
      <c r="HW218" s="186"/>
      <c r="HX218" s="186"/>
      <c r="HY218" s="186"/>
      <c r="HZ218" s="189"/>
      <c r="IA218" s="128">
        <v>98</v>
      </c>
      <c r="IB218" s="190">
        <v>633</v>
      </c>
      <c r="IC218" s="191"/>
      <c r="ID218" s="191"/>
      <c r="IE218" s="192"/>
      <c r="IF218" s="192"/>
      <c r="IG218" s="192"/>
      <c r="IH218" s="97">
        <f t="shared" si="345"/>
        <v>35316.262000000002</v>
      </c>
      <c r="II218" s="97">
        <f t="shared" si="348"/>
        <v>3019</v>
      </c>
      <c r="IJ218" s="202">
        <f t="shared" si="349"/>
        <v>1.7096939647803042</v>
      </c>
      <c r="IK218" s="202">
        <f t="shared" si="355"/>
        <v>1.7658131000000001</v>
      </c>
      <c r="IL218" s="202">
        <f t="shared" si="297"/>
        <v>0.61148129164531018</v>
      </c>
      <c r="IM218" s="203"/>
      <c r="IN218" s="204">
        <f t="shared" si="298"/>
        <v>0.79032792315336198</v>
      </c>
      <c r="IO218" s="186"/>
      <c r="IP218" s="186"/>
      <c r="IQ218" s="153">
        <v>2151</v>
      </c>
      <c r="IR218" s="153"/>
      <c r="IS218" s="128"/>
      <c r="IT218" s="128"/>
      <c r="IU218" s="128"/>
      <c r="IV218" s="128"/>
      <c r="IW218" s="189"/>
      <c r="IX218" s="189">
        <v>0.94</v>
      </c>
      <c r="IY218" s="48"/>
      <c r="IZ218" s="52">
        <v>456</v>
      </c>
      <c r="JA218" s="128"/>
      <c r="JB218" s="128"/>
      <c r="JC218" s="128"/>
      <c r="JD218" s="97">
        <f t="shared" si="299"/>
        <v>7404.8339999999998</v>
      </c>
      <c r="JE218" s="210">
        <f t="shared" si="363"/>
        <v>0.9574286202769704</v>
      </c>
      <c r="JF218" s="210">
        <f t="shared" si="300"/>
        <v>0.66114589285714287</v>
      </c>
      <c r="JG218" s="210">
        <f t="shared" si="301"/>
        <v>8.2287308228730816E-2</v>
      </c>
      <c r="JH218" s="203"/>
      <c r="JI218" s="203">
        <f t="shared" si="302"/>
        <v>0.27962085308056872</v>
      </c>
      <c r="JJ218" s="212">
        <f t="shared" si="346"/>
        <v>2.469151880188833</v>
      </c>
      <c r="JK218" s="203">
        <f t="shared" si="303"/>
        <v>0.95963172804532582</v>
      </c>
      <c r="JL218" s="53">
        <v>13085</v>
      </c>
      <c r="JM218" s="213">
        <v>8</v>
      </c>
      <c r="JN218" s="214">
        <v>75</v>
      </c>
      <c r="JO218" s="213">
        <v>0.6</v>
      </c>
      <c r="JP218" s="213">
        <v>2.87</v>
      </c>
      <c r="JQ218" s="213">
        <v>0.48</v>
      </c>
      <c r="JR218" s="214">
        <v>346</v>
      </c>
      <c r="JS218" s="213">
        <v>0.33</v>
      </c>
      <c r="JT218" s="222"/>
    </row>
    <row r="219" spans="1:280" s="25" customFormat="1" ht="15" customHeight="1">
      <c r="A219" s="50">
        <v>43636</v>
      </c>
      <c r="B219" s="51">
        <v>0</v>
      </c>
      <c r="C219" s="52">
        <v>0</v>
      </c>
      <c r="D219" s="53">
        <v>64597</v>
      </c>
      <c r="E219" s="48">
        <v>7.95</v>
      </c>
      <c r="F219" s="53">
        <v>996</v>
      </c>
      <c r="G219" s="52">
        <v>55.4</v>
      </c>
      <c r="H219" s="52">
        <v>38.6</v>
      </c>
      <c r="I219" s="61">
        <v>76.599999999999994</v>
      </c>
      <c r="J219" s="64"/>
      <c r="K219" s="53">
        <v>2545</v>
      </c>
      <c r="L219" s="48">
        <v>6.08</v>
      </c>
      <c r="M219" s="53">
        <v>9118</v>
      </c>
      <c r="N219" s="53">
        <v>6086</v>
      </c>
      <c r="O219" s="65">
        <v>4.9400000000000004</v>
      </c>
      <c r="P219" s="65">
        <v>5.44</v>
      </c>
      <c r="Q219" s="74">
        <v>104</v>
      </c>
      <c r="R219" s="70">
        <v>75.5</v>
      </c>
      <c r="S219" s="64">
        <v>7724</v>
      </c>
      <c r="T219" s="53">
        <v>6486</v>
      </c>
      <c r="U219" s="52">
        <v>2.92</v>
      </c>
      <c r="V219" s="52">
        <v>27</v>
      </c>
      <c r="W219" s="52">
        <v>16.2</v>
      </c>
      <c r="X219" s="52">
        <v>13</v>
      </c>
      <c r="Y219" s="53">
        <v>734</v>
      </c>
      <c r="Z219" s="53">
        <v>23310</v>
      </c>
      <c r="AA219" s="52">
        <v>3.83</v>
      </c>
      <c r="AB219" s="52">
        <v>499</v>
      </c>
      <c r="AC219" s="77">
        <f t="shared" si="304"/>
        <v>8458</v>
      </c>
      <c r="AD219" s="52"/>
      <c r="AE219" s="52"/>
      <c r="AF219" s="52"/>
      <c r="AG219" s="52"/>
      <c r="AH219" s="61"/>
      <c r="AI219" s="79"/>
      <c r="AJ219" s="52"/>
      <c r="AK219" s="52"/>
      <c r="AL219" s="48">
        <v>8.32</v>
      </c>
      <c r="AM219" s="53">
        <v>77095</v>
      </c>
      <c r="AN219" s="52"/>
      <c r="AO219" s="52"/>
      <c r="AP219" s="53">
        <v>3154</v>
      </c>
      <c r="AQ219" s="83"/>
      <c r="AR219" s="86">
        <f t="shared" si="305"/>
        <v>12051</v>
      </c>
      <c r="AS219" s="53"/>
      <c r="AT219" s="87">
        <v>12051</v>
      </c>
      <c r="AU219" s="53">
        <f t="shared" si="362"/>
        <v>11091</v>
      </c>
      <c r="AV219" s="53">
        <v>480</v>
      </c>
      <c r="AW219" s="53">
        <v>0</v>
      </c>
      <c r="AX219" s="53">
        <v>480</v>
      </c>
      <c r="AY219" s="95">
        <v>0</v>
      </c>
      <c r="AZ219" s="96">
        <v>4.93</v>
      </c>
      <c r="BA219" s="53">
        <v>4478</v>
      </c>
      <c r="BB219" s="52">
        <v>62</v>
      </c>
      <c r="BC219" s="53">
        <v>10434</v>
      </c>
      <c r="BD219" s="97" t="e">
        <f t="shared" si="275"/>
        <v>#VALUE!</v>
      </c>
      <c r="BE219" s="102" t="e">
        <f t="shared" si="276"/>
        <v>#VALUE!</v>
      </c>
      <c r="BF219" s="53">
        <v>4096</v>
      </c>
      <c r="BG219" s="97">
        <f t="shared" si="277"/>
        <v>4370.4319999999998</v>
      </c>
      <c r="BH219" s="102">
        <f t="shared" si="278"/>
        <v>0.41886448150277933</v>
      </c>
      <c r="BI219" s="53">
        <v>210</v>
      </c>
      <c r="BJ219" s="97">
        <f t="shared" si="279"/>
        <v>413.07</v>
      </c>
      <c r="BK219" s="102">
        <f t="shared" si="280"/>
        <v>3.9588844163312251E-2</v>
      </c>
      <c r="BL219" s="103">
        <v>424</v>
      </c>
      <c r="BM219" s="97">
        <f t="shared" si="281"/>
        <v>612.68000000000006</v>
      </c>
      <c r="BN219" s="102">
        <f t="shared" si="282"/>
        <v>5.8719570634464258E-2</v>
      </c>
      <c r="BO219" s="53">
        <v>674</v>
      </c>
      <c r="BP219" s="97">
        <f t="shared" si="283"/>
        <v>1387.0919999999999</v>
      </c>
      <c r="BQ219" s="102">
        <f t="shared" si="284"/>
        <v>0.13293962047153535</v>
      </c>
      <c r="BR219" s="53" t="s">
        <v>131</v>
      </c>
      <c r="BS219" s="105" t="e">
        <f t="shared" si="285"/>
        <v>#VALUE!</v>
      </c>
      <c r="BT219" s="102" t="e">
        <f t="shared" si="286"/>
        <v>#VALUE!</v>
      </c>
      <c r="BU219" s="52">
        <v>8.7100000000000009</v>
      </c>
      <c r="BV219" s="48">
        <v>10.3</v>
      </c>
      <c r="BW219" s="61">
        <v>102</v>
      </c>
      <c r="BX219" s="117">
        <f t="shared" si="306"/>
        <v>115723.49400000001</v>
      </c>
      <c r="BY219" s="118">
        <f t="shared" si="307"/>
        <v>0.77148996000000003</v>
      </c>
      <c r="BZ219" s="120">
        <v>36.5</v>
      </c>
      <c r="CA219" s="51"/>
      <c r="CB219" s="52">
        <v>6.06</v>
      </c>
      <c r="CC219" s="129">
        <v>6799</v>
      </c>
      <c r="CD219" s="77">
        <f t="shared" si="308"/>
        <v>6694.0652353426922</v>
      </c>
      <c r="CE219" s="77">
        <f t="shared" si="287"/>
        <v>21798</v>
      </c>
      <c r="CF219" s="77">
        <f t="shared" si="309"/>
        <v>11091</v>
      </c>
      <c r="CG219" s="77">
        <f t="shared" si="310"/>
        <v>462.125</v>
      </c>
      <c r="CH219" s="77">
        <f t="shared" si="288"/>
        <v>10707</v>
      </c>
      <c r="CI219" s="130">
        <f t="shared" si="311"/>
        <v>446.125</v>
      </c>
      <c r="CJ219" s="64">
        <v>3590</v>
      </c>
      <c r="CK219" s="56"/>
      <c r="CL219" s="52">
        <v>7.02</v>
      </c>
      <c r="CM219" s="53">
        <v>2959</v>
      </c>
      <c r="CN219" s="134"/>
      <c r="CO219" s="135">
        <v>2814</v>
      </c>
      <c r="CP219" s="53">
        <v>7082</v>
      </c>
      <c r="CQ219" s="52">
        <v>1.76</v>
      </c>
      <c r="CR219" s="52">
        <v>13.7</v>
      </c>
      <c r="CS219" s="53">
        <v>3558</v>
      </c>
      <c r="CT219" s="141">
        <f t="shared" si="356"/>
        <v>0.26534646345581114</v>
      </c>
      <c r="CU219" s="142">
        <f t="shared" si="312"/>
        <v>1.4</v>
      </c>
      <c r="CV219" s="142">
        <f t="shared" si="313"/>
        <v>4.781475168101923</v>
      </c>
      <c r="CW219" s="118">
        <f t="shared" si="314"/>
        <v>0.7969125280169872</v>
      </c>
      <c r="CX219" s="143">
        <f t="shared" si="357"/>
        <v>24031.694194880267</v>
      </c>
      <c r="CY219" s="144">
        <f t="shared" si="358"/>
        <v>0.55796666211477119</v>
      </c>
      <c r="CZ219" s="145">
        <f t="shared" si="359"/>
        <v>19058.96611890999</v>
      </c>
      <c r="DA219" s="146">
        <f t="shared" si="360"/>
        <v>0.71640789725896115</v>
      </c>
      <c r="DB219" s="64">
        <v>3590</v>
      </c>
      <c r="DC219" s="152"/>
      <c r="DD219" s="48">
        <v>7.25</v>
      </c>
      <c r="DE219" s="53">
        <v>2336</v>
      </c>
      <c r="DF219" s="153"/>
      <c r="DG219" s="53">
        <v>2947</v>
      </c>
      <c r="DH219" s="53">
        <v>3704</v>
      </c>
      <c r="DI219" s="52">
        <v>1.88</v>
      </c>
      <c r="DJ219" s="52">
        <v>12.5</v>
      </c>
      <c r="DK219" s="53">
        <v>4237</v>
      </c>
      <c r="DL219" s="141">
        <f t="shared" si="315"/>
        <v>0.27081348660280463</v>
      </c>
      <c r="DM219" s="142">
        <f t="shared" si="316"/>
        <v>1.4</v>
      </c>
      <c r="DN219" s="142">
        <f t="shared" si="317"/>
        <v>4.781475168101923</v>
      </c>
      <c r="DO219" s="118">
        <f t="shared" si="289"/>
        <v>0.7969125280169872</v>
      </c>
      <c r="DP219" s="143">
        <f t="shared" si="318"/>
        <v>24031.694194880267</v>
      </c>
      <c r="DQ219" s="144">
        <f t="shared" si="319"/>
        <v>0.65103417461983959</v>
      </c>
      <c r="DR219" s="145">
        <f t="shared" si="320"/>
        <v>19058.96611890999</v>
      </c>
      <c r="DS219" s="146">
        <f t="shared" si="321"/>
        <v>0.77611654207398884</v>
      </c>
      <c r="DT219" s="53">
        <v>3590</v>
      </c>
      <c r="DU219" s="74"/>
      <c r="DV219" s="157">
        <v>7.41</v>
      </c>
      <c r="DW219" s="153">
        <v>2991</v>
      </c>
      <c r="DX219" s="53"/>
      <c r="DY219" s="153">
        <v>2718</v>
      </c>
      <c r="DZ219" s="153">
        <v>6548</v>
      </c>
      <c r="EA219" s="152">
        <v>1.98</v>
      </c>
      <c r="EB219" s="128">
        <v>11.9</v>
      </c>
      <c r="EC219" s="53">
        <v>4418</v>
      </c>
      <c r="ED219" s="141">
        <f t="shared" si="350"/>
        <v>0.33233026973930418</v>
      </c>
      <c r="EE219" s="142">
        <f t="shared" si="322"/>
        <v>1.4</v>
      </c>
      <c r="EF219" s="142">
        <f t="shared" si="361"/>
        <v>4.781475168101923</v>
      </c>
      <c r="EG219" s="118">
        <f t="shared" si="290"/>
        <v>0.7969125280169872</v>
      </c>
      <c r="EH219" s="143">
        <f t="shared" si="351"/>
        <v>24031.694194880267</v>
      </c>
      <c r="EI219" s="144">
        <f t="shared" si="352"/>
        <v>0.5531863083424402</v>
      </c>
      <c r="EJ219" s="145">
        <f t="shared" si="353"/>
        <v>19058.96611890999</v>
      </c>
      <c r="EK219" s="146">
        <f t="shared" si="354"/>
        <v>0.71334100057504313</v>
      </c>
      <c r="EL219" s="64">
        <v>3590</v>
      </c>
      <c r="EM219" s="56"/>
      <c r="EN219" s="52">
        <v>7.43</v>
      </c>
      <c r="EO219" s="53">
        <v>2738</v>
      </c>
      <c r="EP219" s="134"/>
      <c r="EQ219" s="135">
        <v>2697</v>
      </c>
      <c r="ER219" s="53">
        <v>6170</v>
      </c>
      <c r="ES219" s="52">
        <v>1.86</v>
      </c>
      <c r="ET219" s="52">
        <v>12.6</v>
      </c>
      <c r="EU219" s="53">
        <v>4372</v>
      </c>
      <c r="EV219" s="141">
        <f t="shared" si="323"/>
        <v>0.3078380222778721</v>
      </c>
      <c r="EW219" s="142">
        <f t="shared" si="324"/>
        <v>1.4</v>
      </c>
      <c r="EX219" s="142">
        <f t="shared" si="325"/>
        <v>4.781475168101923</v>
      </c>
      <c r="EY219" s="118">
        <f t="shared" si="291"/>
        <v>0.7969125280169872</v>
      </c>
      <c r="EZ219" s="143">
        <f t="shared" si="326"/>
        <v>24031.694194880267</v>
      </c>
      <c r="FA219" s="144">
        <f t="shared" si="327"/>
        <v>0.59098098035493196</v>
      </c>
      <c r="FB219" s="145">
        <f t="shared" si="328"/>
        <v>19058.96611890999</v>
      </c>
      <c r="FC219" s="146">
        <f t="shared" si="329"/>
        <v>0.73758865248226946</v>
      </c>
      <c r="FD219" s="64">
        <v>3719</v>
      </c>
      <c r="FE219" s="56"/>
      <c r="FF219" s="52">
        <v>7.03</v>
      </c>
      <c r="FG219" s="53">
        <v>2599</v>
      </c>
      <c r="FH219" s="134"/>
      <c r="FI219" s="135">
        <v>2846</v>
      </c>
      <c r="FJ219" s="53">
        <v>6140</v>
      </c>
      <c r="FK219" s="52">
        <v>2.46</v>
      </c>
      <c r="FL219" s="52">
        <v>13.4</v>
      </c>
      <c r="FM219" s="53">
        <v>4770</v>
      </c>
      <c r="FN219" s="141">
        <f t="shared" si="330"/>
        <v>0.31320693969878172</v>
      </c>
      <c r="FO219" s="142">
        <f t="shared" si="331"/>
        <v>1.3514385587523527</v>
      </c>
      <c r="FP219" s="142">
        <f t="shared" si="332"/>
        <v>4.9532886212175633</v>
      </c>
      <c r="FQ219" s="118">
        <f t="shared" si="292"/>
        <v>0.82554810353626051</v>
      </c>
      <c r="FR219" s="143">
        <f t="shared" si="333"/>
        <v>24895.228610239472</v>
      </c>
      <c r="FS219" s="144">
        <f t="shared" si="334"/>
        <v>0.61174564205349458</v>
      </c>
      <c r="FT219" s="145">
        <f t="shared" si="335"/>
        <v>19743.814762180016</v>
      </c>
      <c r="FU219" s="146">
        <f t="shared" si="336"/>
        <v>0.75091048495303814</v>
      </c>
      <c r="FV219" s="64">
        <v>3719</v>
      </c>
      <c r="FW219" s="73"/>
      <c r="FX219" s="52">
        <v>7.58</v>
      </c>
      <c r="FY219" s="53">
        <v>2514</v>
      </c>
      <c r="FZ219" s="134"/>
      <c r="GA219" s="135">
        <v>2816</v>
      </c>
      <c r="GB219" s="53">
        <v>6704</v>
      </c>
      <c r="GC219" s="52">
        <v>2.19</v>
      </c>
      <c r="GD219" s="52">
        <v>14.1</v>
      </c>
      <c r="GE219" s="53">
        <v>4713</v>
      </c>
      <c r="GF219" s="141">
        <f t="shared" si="337"/>
        <v>0.30317138086450462</v>
      </c>
      <c r="GG219" s="142">
        <f t="shared" si="338"/>
        <v>1.3514385587523527</v>
      </c>
      <c r="GH219" s="142">
        <f t="shared" si="339"/>
        <v>4.9532886212175633</v>
      </c>
      <c r="GI219" s="118">
        <f t="shared" si="293"/>
        <v>0.82554810353626051</v>
      </c>
      <c r="GJ219" s="143">
        <f t="shared" si="340"/>
        <v>24895.228610239472</v>
      </c>
      <c r="GK219" s="144">
        <f t="shared" si="341"/>
        <v>0.62444345676124868</v>
      </c>
      <c r="GL219" s="145">
        <f t="shared" si="342"/>
        <v>19743.814762180016</v>
      </c>
      <c r="GM219" s="146">
        <f t="shared" si="343"/>
        <v>0.75905692926969526</v>
      </c>
      <c r="GN219" s="166">
        <v>2820</v>
      </c>
      <c r="GO219" s="97">
        <f t="shared" si="294"/>
        <v>2687.9258188824665</v>
      </c>
      <c r="GP219" s="53"/>
      <c r="GQ219" s="53"/>
      <c r="GR219" s="102">
        <f t="shared" si="295"/>
        <v>1</v>
      </c>
      <c r="GS219" s="53"/>
      <c r="GT219" s="102">
        <f t="shared" si="296"/>
        <v>1</v>
      </c>
      <c r="GU219" s="53"/>
      <c r="GV219" s="102"/>
      <c r="GW219" s="170"/>
      <c r="GX219" s="102"/>
      <c r="GY219" s="170"/>
      <c r="GZ219" s="102"/>
      <c r="HA219" s="102"/>
      <c r="HB219" s="102"/>
      <c r="HC219" s="102"/>
      <c r="HD219" s="102"/>
      <c r="HE219" s="177"/>
      <c r="HF219" s="178"/>
      <c r="HG219" s="102"/>
      <c r="HH219" s="177"/>
      <c r="HI219" s="64">
        <v>3522</v>
      </c>
      <c r="HJ219" s="53">
        <v>4480</v>
      </c>
      <c r="HK219" s="53">
        <v>3772</v>
      </c>
      <c r="HL219" s="77">
        <f t="shared" si="347"/>
        <v>960</v>
      </c>
      <c r="HM219" s="77">
        <f t="shared" si="344"/>
        <v>10016.64</v>
      </c>
      <c r="HN219" s="52"/>
      <c r="HO219" s="183"/>
      <c r="HP219" s="53">
        <v>433</v>
      </c>
      <c r="HQ219" s="186"/>
      <c r="HR219" s="186"/>
      <c r="HS219" s="186"/>
      <c r="HT219" s="53">
        <v>4576</v>
      </c>
      <c r="HU219" s="153">
        <v>5332</v>
      </c>
      <c r="HV219" s="186"/>
      <c r="HW219" s="186"/>
      <c r="HX219" s="186"/>
      <c r="HY219" s="186"/>
      <c r="HZ219" s="189">
        <v>98</v>
      </c>
      <c r="IA219" s="128"/>
      <c r="IB219" s="190">
        <v>641</v>
      </c>
      <c r="IC219" s="191"/>
      <c r="ID219" s="191">
        <v>872</v>
      </c>
      <c r="IE219" s="192">
        <v>2.78</v>
      </c>
      <c r="IF219" s="192">
        <v>0.4</v>
      </c>
      <c r="IG219" s="192">
        <v>1.08</v>
      </c>
      <c r="IH219" s="97">
        <f t="shared" si="345"/>
        <v>31692.3</v>
      </c>
      <c r="II219" s="97">
        <f t="shared" si="348"/>
        <v>2629.8481453821259</v>
      </c>
      <c r="IJ219" s="202">
        <f t="shared" si="349"/>
        <v>1.6596133100987469</v>
      </c>
      <c r="IK219" s="202">
        <f t="shared" si="355"/>
        <v>1.5846150000000001</v>
      </c>
      <c r="IL219" s="202">
        <f t="shared" si="297"/>
        <v>0.44407137367855515</v>
      </c>
      <c r="IM219" s="203"/>
      <c r="IN219" s="204">
        <f t="shared" si="298"/>
        <v>0.77269503546099294</v>
      </c>
      <c r="IO219" s="186"/>
      <c r="IP219" s="186"/>
      <c r="IQ219" s="153">
        <v>2479</v>
      </c>
      <c r="IR219" s="153"/>
      <c r="IS219" s="128"/>
      <c r="IT219" s="128"/>
      <c r="IU219" s="128"/>
      <c r="IV219" s="128"/>
      <c r="IW219" s="189">
        <v>0.6</v>
      </c>
      <c r="IX219" s="189"/>
      <c r="IY219" s="48">
        <v>8.4499999999999993</v>
      </c>
      <c r="IZ219" s="52">
        <v>465</v>
      </c>
      <c r="JA219" s="128">
        <v>3.17</v>
      </c>
      <c r="JB219" s="128">
        <v>0.31</v>
      </c>
      <c r="JC219" s="128">
        <v>170</v>
      </c>
      <c r="JD219" s="97">
        <f t="shared" si="299"/>
        <v>7724.6909999999998</v>
      </c>
      <c r="JE219" s="210">
        <f t="shared" si="363"/>
        <v>1.0098277882968172</v>
      </c>
      <c r="JF219" s="210">
        <f t="shared" si="300"/>
        <v>0.63476169642857139</v>
      </c>
      <c r="JG219" s="210">
        <f t="shared" si="301"/>
        <v>7.714157865753149E-2</v>
      </c>
      <c r="JH219" s="203"/>
      <c r="JI219" s="203">
        <f t="shared" si="302"/>
        <v>0.27457098283931358</v>
      </c>
      <c r="JJ219" s="212">
        <f t="shared" si="346"/>
        <v>2.469151880188833</v>
      </c>
      <c r="JK219" s="203">
        <f t="shared" si="303"/>
        <v>0.95543415756181715</v>
      </c>
      <c r="JL219" s="53">
        <v>13984</v>
      </c>
      <c r="JM219" s="213">
        <v>8.61</v>
      </c>
      <c r="JN219" s="214">
        <v>383</v>
      </c>
      <c r="JO219" s="213">
        <v>0.89</v>
      </c>
      <c r="JP219" s="213">
        <v>3.86</v>
      </c>
      <c r="JQ219" s="213">
        <v>0.28999999999999998</v>
      </c>
      <c r="JR219" s="214">
        <v>293</v>
      </c>
      <c r="JS219" s="213">
        <v>0.21</v>
      </c>
      <c r="JT219" s="222"/>
    </row>
    <row r="220" spans="1:280" s="25" customFormat="1" ht="15" customHeight="1">
      <c r="A220" s="50">
        <v>43637</v>
      </c>
      <c r="B220" s="51">
        <v>0</v>
      </c>
      <c r="C220" s="52">
        <v>0</v>
      </c>
      <c r="D220" s="53">
        <v>0</v>
      </c>
      <c r="E220" s="48" t="s">
        <v>127</v>
      </c>
      <c r="F220" s="53" t="s">
        <v>127</v>
      </c>
      <c r="G220" s="52" t="s">
        <v>127</v>
      </c>
      <c r="H220" s="52" t="s">
        <v>127</v>
      </c>
      <c r="I220" s="61">
        <v>77.8</v>
      </c>
      <c r="J220" s="64"/>
      <c r="K220" s="53">
        <v>1061</v>
      </c>
      <c r="L220" s="48"/>
      <c r="M220" s="53">
        <v>9024</v>
      </c>
      <c r="N220" s="53"/>
      <c r="O220" s="65"/>
      <c r="P220" s="65"/>
      <c r="Q220" s="74"/>
      <c r="R220" s="70">
        <v>81.8</v>
      </c>
      <c r="S220" s="64">
        <v>2732</v>
      </c>
      <c r="T220" s="53">
        <v>7178</v>
      </c>
      <c r="U220" s="52">
        <v>3.16</v>
      </c>
      <c r="V220" s="52"/>
      <c r="W220" s="52">
        <v>14.7</v>
      </c>
      <c r="X220" s="52">
        <v>11.8</v>
      </c>
      <c r="Y220" s="53">
        <v>447</v>
      </c>
      <c r="Z220" s="53">
        <v>22742</v>
      </c>
      <c r="AA220" s="52">
        <v>2.78</v>
      </c>
      <c r="AB220" s="52">
        <v>498</v>
      </c>
      <c r="AC220" s="77">
        <f t="shared" si="304"/>
        <v>3179</v>
      </c>
      <c r="AD220" s="52"/>
      <c r="AE220" s="52"/>
      <c r="AF220" s="52"/>
      <c r="AG220" s="52"/>
      <c r="AH220" s="61"/>
      <c r="AI220" s="79"/>
      <c r="AJ220" s="52"/>
      <c r="AK220" s="52"/>
      <c r="AL220" s="48">
        <v>9.3699999999999992</v>
      </c>
      <c r="AM220" s="53">
        <v>72436</v>
      </c>
      <c r="AN220" s="52">
        <v>0.24</v>
      </c>
      <c r="AO220" s="52" t="s">
        <v>125</v>
      </c>
      <c r="AP220" s="53">
        <v>3698</v>
      </c>
      <c r="AQ220" s="83"/>
      <c r="AR220" s="86">
        <f t="shared" si="305"/>
        <v>12824</v>
      </c>
      <c r="AS220" s="53"/>
      <c r="AT220" s="87">
        <v>12824</v>
      </c>
      <c r="AU220" s="53">
        <f t="shared" si="362"/>
        <v>11864</v>
      </c>
      <c r="AV220" s="53">
        <v>480</v>
      </c>
      <c r="AW220" s="53">
        <v>0</v>
      </c>
      <c r="AX220" s="53">
        <v>480</v>
      </c>
      <c r="AY220" s="95">
        <v>0</v>
      </c>
      <c r="AZ220" s="96">
        <v>4.93</v>
      </c>
      <c r="BA220" s="53">
        <v>4478</v>
      </c>
      <c r="BB220" s="52">
        <v>62</v>
      </c>
      <c r="BC220" s="53">
        <v>9148</v>
      </c>
      <c r="BD220" s="97">
        <f t="shared" si="275"/>
        <v>6171.9109999999991</v>
      </c>
      <c r="BE220" s="102">
        <f t="shared" si="276"/>
        <v>0.67467326191517263</v>
      </c>
      <c r="BF220" s="53">
        <v>3580</v>
      </c>
      <c r="BG220" s="97">
        <f t="shared" si="277"/>
        <v>3819.8599999999997</v>
      </c>
      <c r="BH220" s="102">
        <f t="shared" si="278"/>
        <v>0.41756230870135547</v>
      </c>
      <c r="BI220" s="53">
        <v>177</v>
      </c>
      <c r="BJ220" s="97">
        <f t="shared" si="279"/>
        <v>348.15899999999999</v>
      </c>
      <c r="BK220" s="102">
        <f t="shared" si="280"/>
        <v>3.8058482728465237E-2</v>
      </c>
      <c r="BL220" s="103">
        <v>612</v>
      </c>
      <c r="BM220" s="97">
        <f t="shared" si="281"/>
        <v>884.34</v>
      </c>
      <c r="BN220" s="102">
        <f t="shared" si="282"/>
        <v>9.6670310450371666E-2</v>
      </c>
      <c r="BO220" s="53">
        <v>544</v>
      </c>
      <c r="BP220" s="97">
        <f t="shared" si="283"/>
        <v>1119.5519999999999</v>
      </c>
      <c r="BQ220" s="102">
        <f t="shared" si="284"/>
        <v>0.12238216003498031</v>
      </c>
      <c r="BR220" s="53">
        <v>0</v>
      </c>
      <c r="BS220" s="105">
        <f t="shared" si="285"/>
        <v>0</v>
      </c>
      <c r="BT220" s="102">
        <f t="shared" si="286"/>
        <v>0</v>
      </c>
      <c r="BU220" s="52">
        <v>7.62</v>
      </c>
      <c r="BV220" s="48">
        <v>9.14</v>
      </c>
      <c r="BW220" s="61">
        <v>97.5</v>
      </c>
      <c r="BX220" s="117">
        <f t="shared" si="306"/>
        <v>108531.872</v>
      </c>
      <c r="BY220" s="118">
        <f t="shared" si="307"/>
        <v>0.72354581333333334</v>
      </c>
      <c r="BZ220" s="120">
        <v>42.9</v>
      </c>
      <c r="CA220" s="51"/>
      <c r="CB220" s="52">
        <v>6.47</v>
      </c>
      <c r="CC220" s="129">
        <v>6230</v>
      </c>
      <c r="CD220" s="77">
        <f t="shared" si="308"/>
        <v>6064.344226776203</v>
      </c>
      <c r="CE220" s="77">
        <f t="shared" si="287"/>
        <v>22154</v>
      </c>
      <c r="CF220" s="77">
        <f t="shared" si="309"/>
        <v>11864</v>
      </c>
      <c r="CG220" s="77">
        <f t="shared" si="310"/>
        <v>494.33333333333331</v>
      </c>
      <c r="CH220" s="77">
        <f t="shared" si="288"/>
        <v>10290</v>
      </c>
      <c r="CI220" s="130">
        <f t="shared" si="311"/>
        <v>428.75</v>
      </c>
      <c r="CJ220" s="64">
        <v>3649</v>
      </c>
      <c r="CK220" s="56"/>
      <c r="CL220" s="52">
        <v>7.44</v>
      </c>
      <c r="CM220" s="53">
        <v>2550</v>
      </c>
      <c r="CN220" s="134"/>
      <c r="CO220" s="135">
        <v>2730</v>
      </c>
      <c r="CP220" s="53">
        <v>5988</v>
      </c>
      <c r="CQ220" s="52">
        <v>4.47</v>
      </c>
      <c r="CR220" s="52">
        <v>8.59</v>
      </c>
      <c r="CS220" s="53">
        <v>3393</v>
      </c>
      <c r="CT220" s="141">
        <f t="shared" si="356"/>
        <v>0.26458529182638435</v>
      </c>
      <c r="CU220" s="142">
        <f t="shared" si="312"/>
        <v>1.3773636612770621</v>
      </c>
      <c r="CV220" s="142">
        <f t="shared" si="313"/>
        <v>4.4028635263641789</v>
      </c>
      <c r="CW220" s="118">
        <f t="shared" si="314"/>
        <v>0.73381058772736318</v>
      </c>
      <c r="CX220" s="143">
        <f t="shared" si="357"/>
        <v>22128.792083506363</v>
      </c>
      <c r="CY220" s="144">
        <f t="shared" si="358"/>
        <v>0.57950935754259181</v>
      </c>
      <c r="CZ220" s="145">
        <f t="shared" si="359"/>
        <v>17876.356456080164</v>
      </c>
      <c r="DA220" s="146">
        <f t="shared" si="360"/>
        <v>0.72125054656755583</v>
      </c>
      <c r="DB220" s="64">
        <v>3631</v>
      </c>
      <c r="DC220" s="152"/>
      <c r="DD220" s="48">
        <v>7.45</v>
      </c>
      <c r="DE220" s="53">
        <v>2440</v>
      </c>
      <c r="DF220" s="153"/>
      <c r="DG220" s="53">
        <v>2706</v>
      </c>
      <c r="DH220" s="53">
        <v>6558</v>
      </c>
      <c r="DI220" s="52">
        <v>2.85</v>
      </c>
      <c r="DJ220" s="52">
        <v>10.5</v>
      </c>
      <c r="DK220" s="53">
        <v>4038</v>
      </c>
      <c r="DL220" s="141">
        <f t="shared" si="315"/>
        <v>0.30683904829611558</v>
      </c>
      <c r="DM220" s="142">
        <f t="shared" si="316"/>
        <v>1.3841916827320297</v>
      </c>
      <c r="DN220" s="142">
        <f t="shared" si="317"/>
        <v>4.3811448243980093</v>
      </c>
      <c r="DO220" s="118">
        <f t="shared" si="289"/>
        <v>0.73019080406633485</v>
      </c>
      <c r="DP220" s="143">
        <f t="shared" si="318"/>
        <v>22019.633887424396</v>
      </c>
      <c r="DQ220" s="144">
        <f t="shared" si="319"/>
        <v>0.59764816957016631</v>
      </c>
      <c r="DR220" s="145">
        <f t="shared" si="320"/>
        <v>17788.174922451926</v>
      </c>
      <c r="DS220" s="146">
        <f t="shared" si="321"/>
        <v>0.73327503279405337</v>
      </c>
      <c r="DT220" s="53">
        <v>3638</v>
      </c>
      <c r="DU220" s="74"/>
      <c r="DV220" s="157">
        <v>8.0399999999999991</v>
      </c>
      <c r="DW220" s="153">
        <v>2586</v>
      </c>
      <c r="DX220" s="53"/>
      <c r="DY220" s="153">
        <v>2625</v>
      </c>
      <c r="DZ220" s="153">
        <v>6548</v>
      </c>
      <c r="EA220" s="152">
        <v>2.52</v>
      </c>
      <c r="EB220" s="128">
        <v>14.7</v>
      </c>
      <c r="EC220" s="53">
        <v>4183</v>
      </c>
      <c r="ED220" s="141">
        <f t="shared" si="350"/>
        <v>0.33056175916542352</v>
      </c>
      <c r="EE220" s="142">
        <f t="shared" si="322"/>
        <v>1.3815283122594832</v>
      </c>
      <c r="EF220" s="142">
        <f t="shared" si="361"/>
        <v>4.3895909862737419</v>
      </c>
      <c r="EG220" s="118">
        <f t="shared" si="290"/>
        <v>0.73159849771229035</v>
      </c>
      <c r="EH220" s="143">
        <f t="shared" si="351"/>
        <v>22062.084297011825</v>
      </c>
      <c r="EI220" s="144">
        <f t="shared" si="352"/>
        <v>0.57357301906084013</v>
      </c>
      <c r="EJ220" s="145">
        <f t="shared" si="353"/>
        <v>17822.467741085129</v>
      </c>
      <c r="EK220" s="146">
        <f t="shared" si="354"/>
        <v>0.71731526016615654</v>
      </c>
      <c r="EL220" s="64">
        <v>3640</v>
      </c>
      <c r="EM220" s="56"/>
      <c r="EN220" s="52">
        <v>7.26</v>
      </c>
      <c r="EO220" s="53">
        <v>2510</v>
      </c>
      <c r="EP220" s="134"/>
      <c r="EQ220" s="135">
        <v>2717</v>
      </c>
      <c r="ER220" s="53">
        <v>6298</v>
      </c>
      <c r="ES220" s="52">
        <v>2.36</v>
      </c>
      <c r="ET220" s="52">
        <v>12.3</v>
      </c>
      <c r="EU220" s="53">
        <v>4150</v>
      </c>
      <c r="EV220" s="141">
        <f t="shared" si="323"/>
        <v>0.32076518687217082</v>
      </c>
      <c r="EW220" s="142">
        <f t="shared" si="324"/>
        <v>1.3807692307692307</v>
      </c>
      <c r="EX220" s="142">
        <f t="shared" si="325"/>
        <v>4.3920041753810937</v>
      </c>
      <c r="EY220" s="118">
        <f t="shared" si="291"/>
        <v>0.73200069589684891</v>
      </c>
      <c r="EZ220" s="143">
        <f t="shared" si="326"/>
        <v>22074.212985465376</v>
      </c>
      <c r="FA220" s="144">
        <f t="shared" si="327"/>
        <v>0.58610528918898253</v>
      </c>
      <c r="FB220" s="145">
        <f t="shared" si="328"/>
        <v>17832.265689266045</v>
      </c>
      <c r="FC220" s="146">
        <f t="shared" si="329"/>
        <v>0.72562308701355493</v>
      </c>
      <c r="FD220" s="64">
        <v>3798</v>
      </c>
      <c r="FE220" s="56"/>
      <c r="FF220" s="52">
        <v>7.45</v>
      </c>
      <c r="FG220" s="53">
        <v>2112</v>
      </c>
      <c r="FH220" s="134"/>
      <c r="FI220" s="135">
        <v>2639</v>
      </c>
      <c r="FJ220" s="53">
        <v>5866</v>
      </c>
      <c r="FK220" s="52">
        <v>2.36</v>
      </c>
      <c r="FL220" s="52">
        <v>13.7</v>
      </c>
      <c r="FM220" s="53">
        <v>4583</v>
      </c>
      <c r="FN220" s="141">
        <f t="shared" si="330"/>
        <v>0.30530937113457557</v>
      </c>
      <c r="FO220" s="142">
        <f t="shared" si="331"/>
        <v>1.3233280674038967</v>
      </c>
      <c r="FP220" s="142">
        <f t="shared" si="332"/>
        <v>4.5826461148619213</v>
      </c>
      <c r="FQ220" s="118">
        <f t="shared" si="292"/>
        <v>0.76377435247698688</v>
      </c>
      <c r="FR220" s="143">
        <f t="shared" si="333"/>
        <v>23032.379373296018</v>
      </c>
      <c r="FS220" s="144">
        <f t="shared" si="334"/>
        <v>0.65173480907057013</v>
      </c>
      <c r="FT220" s="145">
        <f t="shared" si="335"/>
        <v>18606.303595558365</v>
      </c>
      <c r="FU220" s="146">
        <f t="shared" si="336"/>
        <v>0.7691298644512462</v>
      </c>
      <c r="FV220" s="64">
        <v>3798</v>
      </c>
      <c r="FW220" s="73"/>
      <c r="FX220" s="52">
        <v>7.95</v>
      </c>
      <c r="FY220" s="53">
        <v>2231</v>
      </c>
      <c r="FZ220" s="134"/>
      <c r="GA220" s="135">
        <v>2712</v>
      </c>
      <c r="GB220" s="53">
        <v>6154</v>
      </c>
      <c r="GC220" s="52">
        <v>6.12</v>
      </c>
      <c r="GD220" s="52">
        <v>10.1</v>
      </c>
      <c r="GE220" s="53">
        <v>4557</v>
      </c>
      <c r="GF220" s="141">
        <f t="shared" si="337"/>
        <v>0.31300137716198695</v>
      </c>
      <c r="GG220" s="142">
        <f t="shared" si="338"/>
        <v>1.3233280674038967</v>
      </c>
      <c r="GH220" s="142">
        <f t="shared" si="339"/>
        <v>4.5826461148619213</v>
      </c>
      <c r="GI220" s="118">
        <f t="shared" si="293"/>
        <v>0.76377435247698688</v>
      </c>
      <c r="GJ220" s="143">
        <f t="shared" si="340"/>
        <v>23032.379373296018</v>
      </c>
      <c r="GK220" s="144">
        <f t="shared" si="341"/>
        <v>0.63211191242255782</v>
      </c>
      <c r="GL220" s="145">
        <f t="shared" si="342"/>
        <v>18606.303595558365</v>
      </c>
      <c r="GM220" s="146">
        <f t="shared" si="343"/>
        <v>0.75612155662439884</v>
      </c>
      <c r="GN220" s="166">
        <v>2509</v>
      </c>
      <c r="GO220" s="97">
        <f t="shared" si="294"/>
        <v>2401.5334476843909</v>
      </c>
      <c r="GP220" s="53"/>
      <c r="GQ220" s="53"/>
      <c r="GR220" s="102">
        <f t="shared" si="295"/>
        <v>1</v>
      </c>
      <c r="GS220" s="53"/>
      <c r="GT220" s="102">
        <f t="shared" si="296"/>
        <v>1</v>
      </c>
      <c r="GU220" s="53"/>
      <c r="GV220" s="102"/>
      <c r="GW220" s="170"/>
      <c r="GX220" s="102"/>
      <c r="GY220" s="170"/>
      <c r="GZ220" s="102"/>
      <c r="HA220" s="102"/>
      <c r="HB220" s="102"/>
      <c r="HC220" s="102"/>
      <c r="HD220" s="102"/>
      <c r="HE220" s="177"/>
      <c r="HF220" s="178"/>
      <c r="HG220" s="102"/>
      <c r="HH220" s="177"/>
      <c r="HI220" s="64">
        <v>3486</v>
      </c>
      <c r="HJ220" s="53">
        <v>4600</v>
      </c>
      <c r="HK220" s="53">
        <v>3752</v>
      </c>
      <c r="HL220" s="77">
        <f t="shared" si="347"/>
        <v>960</v>
      </c>
      <c r="HM220" s="77">
        <f t="shared" si="344"/>
        <v>8782.08</v>
      </c>
      <c r="HN220" s="52"/>
      <c r="HO220" s="183"/>
      <c r="HP220" s="53">
        <v>241</v>
      </c>
      <c r="HQ220" s="186"/>
      <c r="HR220" s="186"/>
      <c r="HS220" s="186"/>
      <c r="HT220" s="53">
        <v>5106</v>
      </c>
      <c r="HU220" s="153">
        <v>5228</v>
      </c>
      <c r="HV220" s="186"/>
      <c r="HW220" s="186"/>
      <c r="HX220" s="186"/>
      <c r="HY220" s="186"/>
      <c r="HZ220" s="189"/>
      <c r="IA220" s="128">
        <v>99</v>
      </c>
      <c r="IB220" s="190">
        <v>662</v>
      </c>
      <c r="IC220" s="191"/>
      <c r="ID220" s="191"/>
      <c r="IE220" s="192"/>
      <c r="IF220" s="192"/>
      <c r="IG220" s="192"/>
      <c r="IH220" s="97">
        <f t="shared" si="345"/>
        <v>29998.136000000002</v>
      </c>
      <c r="II220" s="97">
        <f t="shared" si="348"/>
        <v>2339.2183406113541</v>
      </c>
      <c r="IJ220" s="202">
        <f t="shared" si="349"/>
        <v>1.5595757953836555</v>
      </c>
      <c r="IK220" s="202">
        <f t="shared" si="355"/>
        <v>1.4999068000000004</v>
      </c>
      <c r="IL220" s="202">
        <f t="shared" si="297"/>
        <v>0.33725328145813116</v>
      </c>
      <c r="IM220" s="203"/>
      <c r="IN220" s="204">
        <f t="shared" si="298"/>
        <v>0.73614986050219211</v>
      </c>
      <c r="IO220" s="186"/>
      <c r="IP220" s="186"/>
      <c r="IQ220" s="153">
        <v>2556</v>
      </c>
      <c r="IR220" s="153"/>
      <c r="IS220" s="128"/>
      <c r="IT220" s="128"/>
      <c r="IU220" s="128"/>
      <c r="IV220" s="128"/>
      <c r="IW220" s="189"/>
      <c r="IX220" s="189">
        <v>0.87</v>
      </c>
      <c r="IY220" s="48"/>
      <c r="IZ220" s="52">
        <v>417</v>
      </c>
      <c r="JA220" s="128"/>
      <c r="JB220" s="128"/>
      <c r="JC220" s="128"/>
      <c r="JD220" s="97">
        <f t="shared" si="299"/>
        <v>8489.4879999999994</v>
      </c>
      <c r="JE220" s="210">
        <f t="shared" si="363"/>
        <v>0.94403236682400538</v>
      </c>
      <c r="JF220" s="210">
        <f t="shared" si="300"/>
        <v>0.70124714285714285</v>
      </c>
      <c r="JG220" s="210">
        <f t="shared" si="301"/>
        <v>0.1036090296178811</v>
      </c>
      <c r="JH220" s="203"/>
      <c r="JI220" s="203">
        <f t="shared" si="302"/>
        <v>0.37009063444108758</v>
      </c>
      <c r="JJ220" s="212">
        <f t="shared" si="346"/>
        <v>2.469151880188833</v>
      </c>
      <c r="JK220" s="203">
        <f t="shared" si="303"/>
        <v>0.95441626585045913</v>
      </c>
      <c r="JL220" s="53">
        <v>14090</v>
      </c>
      <c r="JM220" s="213">
        <v>7.81</v>
      </c>
      <c r="JN220" s="214">
        <v>123</v>
      </c>
      <c r="JO220" s="213">
        <v>0.56999999999999995</v>
      </c>
      <c r="JP220" s="213">
        <v>1.78</v>
      </c>
      <c r="JQ220" s="213">
        <v>0.26</v>
      </c>
      <c r="JR220" s="214">
        <v>311</v>
      </c>
      <c r="JS220" s="213">
        <v>0.2</v>
      </c>
      <c r="JT220" s="222"/>
    </row>
    <row r="221" spans="1:280" s="25" customFormat="1" ht="15" customHeight="1">
      <c r="A221" s="50">
        <v>43638</v>
      </c>
      <c r="B221" s="51">
        <v>0</v>
      </c>
      <c r="C221" s="52">
        <v>0</v>
      </c>
      <c r="D221" s="53">
        <v>42174</v>
      </c>
      <c r="E221" s="48">
        <v>5.27</v>
      </c>
      <c r="F221" s="53">
        <v>740</v>
      </c>
      <c r="G221" s="52">
        <v>53.4</v>
      </c>
      <c r="H221" s="52">
        <v>28.4</v>
      </c>
      <c r="I221" s="61">
        <v>79.7</v>
      </c>
      <c r="J221" s="64"/>
      <c r="K221" s="53">
        <v>1780</v>
      </c>
      <c r="L221" s="48">
        <v>5.89</v>
      </c>
      <c r="M221" s="53">
        <v>7149</v>
      </c>
      <c r="N221" s="53">
        <v>4878</v>
      </c>
      <c r="O221" s="65">
        <v>3.99</v>
      </c>
      <c r="P221" s="65">
        <v>3.62</v>
      </c>
      <c r="Q221" s="74"/>
      <c r="R221" s="70">
        <v>72.400000000000006</v>
      </c>
      <c r="S221" s="64">
        <v>7783</v>
      </c>
      <c r="T221" s="53">
        <v>4692</v>
      </c>
      <c r="U221" s="52">
        <v>3.05</v>
      </c>
      <c r="V221" s="52"/>
      <c r="W221" s="52">
        <v>13.5</v>
      </c>
      <c r="X221" s="52">
        <v>10.4</v>
      </c>
      <c r="Y221" s="53">
        <v>294</v>
      </c>
      <c r="Z221" s="53">
        <v>21470</v>
      </c>
      <c r="AA221" s="52">
        <v>2.84</v>
      </c>
      <c r="AB221" s="52">
        <v>492</v>
      </c>
      <c r="AC221" s="77">
        <f t="shared" si="304"/>
        <v>8077</v>
      </c>
      <c r="AD221" s="52"/>
      <c r="AE221" s="52"/>
      <c r="AF221" s="52"/>
      <c r="AG221" s="52"/>
      <c r="AH221" s="61"/>
      <c r="AI221" s="79"/>
      <c r="AJ221" s="52"/>
      <c r="AK221" s="52"/>
      <c r="AL221" s="48">
        <v>9.1</v>
      </c>
      <c r="AM221" s="53">
        <v>62467</v>
      </c>
      <c r="AN221" s="52">
        <v>0.75</v>
      </c>
      <c r="AO221" s="52">
        <v>0.53</v>
      </c>
      <c r="AP221" s="53">
        <v>3250</v>
      </c>
      <c r="AQ221" s="83"/>
      <c r="AR221" s="86">
        <f t="shared" si="305"/>
        <v>13765</v>
      </c>
      <c r="AS221" s="53"/>
      <c r="AT221" s="87">
        <v>13765</v>
      </c>
      <c r="AU221" s="53">
        <f t="shared" si="362"/>
        <v>12805</v>
      </c>
      <c r="AV221" s="53">
        <v>480</v>
      </c>
      <c r="AW221" s="53">
        <v>0</v>
      </c>
      <c r="AX221" s="53">
        <v>480</v>
      </c>
      <c r="AY221" s="95">
        <v>0</v>
      </c>
      <c r="AZ221" s="96">
        <v>4.93</v>
      </c>
      <c r="BA221" s="53">
        <v>4478</v>
      </c>
      <c r="BB221" s="52">
        <v>62</v>
      </c>
      <c r="BC221" s="53">
        <v>7372</v>
      </c>
      <c r="BD221" s="97">
        <f t="shared" si="275"/>
        <v>6528.5431200000003</v>
      </c>
      <c r="BE221" s="102">
        <f t="shared" si="276"/>
        <v>0.88558642430819323</v>
      </c>
      <c r="BF221" s="53">
        <v>3577</v>
      </c>
      <c r="BG221" s="97">
        <f t="shared" si="277"/>
        <v>3816.6589999999997</v>
      </c>
      <c r="BH221" s="102">
        <f t="shared" si="278"/>
        <v>0.51772368421052628</v>
      </c>
      <c r="BI221" s="53">
        <v>264</v>
      </c>
      <c r="BJ221" s="97">
        <f t="shared" si="279"/>
        <v>519.28800000000001</v>
      </c>
      <c r="BK221" s="102">
        <f t="shared" si="280"/>
        <v>7.0440586001085187E-2</v>
      </c>
      <c r="BL221" s="103">
        <v>643</v>
      </c>
      <c r="BM221" s="97">
        <f t="shared" si="281"/>
        <v>929.13499999999999</v>
      </c>
      <c r="BN221" s="102">
        <f t="shared" si="282"/>
        <v>0.12603567552902875</v>
      </c>
      <c r="BO221" s="53">
        <v>608</v>
      </c>
      <c r="BP221" s="97">
        <f t="shared" si="283"/>
        <v>1251.2639999999999</v>
      </c>
      <c r="BQ221" s="102">
        <f t="shared" si="284"/>
        <v>0.16973195876288658</v>
      </c>
      <c r="BR221" s="53">
        <v>7.33</v>
      </c>
      <c r="BS221" s="105">
        <f t="shared" si="285"/>
        <v>12.19712</v>
      </c>
      <c r="BT221" s="102">
        <f t="shared" si="286"/>
        <v>9.9430276722734683E-4</v>
      </c>
      <c r="BU221" s="52">
        <v>7</v>
      </c>
      <c r="BV221" s="48">
        <v>8.5299999999999994</v>
      </c>
      <c r="BW221" s="61">
        <v>81.599999999999994</v>
      </c>
      <c r="BX221" s="117">
        <f t="shared" si="306"/>
        <v>94398.46</v>
      </c>
      <c r="BY221" s="118">
        <f t="shared" si="307"/>
        <v>0.62932306666666671</v>
      </c>
      <c r="BZ221" s="120">
        <v>48.4</v>
      </c>
      <c r="CA221" s="51"/>
      <c r="CB221" s="52">
        <v>6.47</v>
      </c>
      <c r="CC221" s="129">
        <v>4560</v>
      </c>
      <c r="CD221" s="77">
        <f t="shared" si="308"/>
        <v>5035.7927192641537</v>
      </c>
      <c r="CE221" s="77">
        <f t="shared" si="287"/>
        <v>23157</v>
      </c>
      <c r="CF221" s="77">
        <f t="shared" si="309"/>
        <v>12805</v>
      </c>
      <c r="CG221" s="77">
        <f t="shared" si="310"/>
        <v>533.54166666666663</v>
      </c>
      <c r="CH221" s="77">
        <f t="shared" si="288"/>
        <v>10352</v>
      </c>
      <c r="CI221" s="130">
        <f t="shared" si="311"/>
        <v>431.33333333333331</v>
      </c>
      <c r="CJ221" s="64">
        <v>3838</v>
      </c>
      <c r="CK221" s="56"/>
      <c r="CL221" s="52">
        <v>7.41</v>
      </c>
      <c r="CM221" s="53">
        <v>2273</v>
      </c>
      <c r="CN221" s="134"/>
      <c r="CO221" s="135">
        <v>2477</v>
      </c>
      <c r="CP221" s="53">
        <v>5094</v>
      </c>
      <c r="CQ221" s="52">
        <v>1.79</v>
      </c>
      <c r="CR221" s="52">
        <v>15.1</v>
      </c>
      <c r="CS221" s="53">
        <v>3421</v>
      </c>
      <c r="CT221" s="141">
        <f t="shared" si="356"/>
        <v>0.32262632482950837</v>
      </c>
      <c r="CU221" s="142">
        <f t="shared" si="312"/>
        <v>1.3095362167795728</v>
      </c>
      <c r="CV221" s="142">
        <f t="shared" si="313"/>
        <v>3.845478005677641</v>
      </c>
      <c r="CW221" s="118">
        <f t="shared" si="314"/>
        <v>0.64091300094627346</v>
      </c>
      <c r="CX221" s="143">
        <f t="shared" si="357"/>
        <v>19327.372456535824</v>
      </c>
      <c r="CY221" s="144">
        <f t="shared" si="358"/>
        <v>0.54863114375125865</v>
      </c>
      <c r="CZ221" s="145">
        <f t="shared" si="359"/>
        <v>15645.432891998102</v>
      </c>
      <c r="DA221" s="146">
        <f t="shared" si="360"/>
        <v>0.69167118827997831</v>
      </c>
      <c r="DB221" s="64">
        <v>3838</v>
      </c>
      <c r="DC221" s="152"/>
      <c r="DD221" s="48">
        <v>7.23</v>
      </c>
      <c r="DE221" s="53">
        <v>2364</v>
      </c>
      <c r="DF221" s="153"/>
      <c r="DG221" s="53">
        <v>2466</v>
      </c>
      <c r="DH221" s="53">
        <v>5060</v>
      </c>
      <c r="DI221" s="52">
        <v>2.2200000000000002</v>
      </c>
      <c r="DJ221" s="52">
        <v>14</v>
      </c>
      <c r="DK221" s="53">
        <v>4024</v>
      </c>
      <c r="DL221" s="141">
        <f t="shared" si="315"/>
        <v>0.39241919234651679</v>
      </c>
      <c r="DM221" s="142">
        <f t="shared" si="316"/>
        <v>1.3095362167795728</v>
      </c>
      <c r="DN221" s="142">
        <f t="shared" si="317"/>
        <v>3.845478005677641</v>
      </c>
      <c r="DO221" s="118">
        <f t="shared" si="289"/>
        <v>0.64091300094627346</v>
      </c>
      <c r="DP221" s="143">
        <f t="shared" si="318"/>
        <v>19327.372456535824</v>
      </c>
      <c r="DQ221" s="144">
        <f t="shared" si="319"/>
        <v>0.53056050322392234</v>
      </c>
      <c r="DR221" s="145">
        <f t="shared" si="320"/>
        <v>15645.432891998102</v>
      </c>
      <c r="DS221" s="146">
        <f t="shared" si="321"/>
        <v>0.67932718393922953</v>
      </c>
      <c r="DT221" s="53">
        <v>3831</v>
      </c>
      <c r="DU221" s="74"/>
      <c r="DV221" s="157">
        <v>7.35</v>
      </c>
      <c r="DW221" s="153">
        <v>2445</v>
      </c>
      <c r="DX221" s="53"/>
      <c r="DY221" s="153">
        <v>2437</v>
      </c>
      <c r="DZ221" s="153">
        <v>5054</v>
      </c>
      <c r="EA221" s="152">
        <v>1.87</v>
      </c>
      <c r="EB221" s="128">
        <v>14</v>
      </c>
      <c r="EC221" s="53">
        <v>4256</v>
      </c>
      <c r="ED221" s="141">
        <f t="shared" si="350"/>
        <v>0.42880199711946698</v>
      </c>
      <c r="EE221" s="142">
        <f t="shared" si="322"/>
        <v>1.3119290002610284</v>
      </c>
      <c r="EF221" s="142">
        <f t="shared" si="361"/>
        <v>3.8384643667928713</v>
      </c>
      <c r="EG221" s="118">
        <f t="shared" si="290"/>
        <v>0.63974406113214521</v>
      </c>
      <c r="EH221" s="143">
        <f t="shared" si="351"/>
        <v>19292.121907500972</v>
      </c>
      <c r="EI221" s="144">
        <f t="shared" si="352"/>
        <v>0.51447564736991969</v>
      </c>
      <c r="EJ221" s="145">
        <f t="shared" si="353"/>
        <v>15616.897709547869</v>
      </c>
      <c r="EK221" s="146">
        <f t="shared" si="354"/>
        <v>0.66833966359196961</v>
      </c>
      <c r="EL221" s="64">
        <v>3830</v>
      </c>
      <c r="EM221" s="56"/>
      <c r="EN221" s="52">
        <v>7.45</v>
      </c>
      <c r="EO221" s="53">
        <v>2597</v>
      </c>
      <c r="EP221" s="134"/>
      <c r="EQ221" s="135">
        <v>2439</v>
      </c>
      <c r="ER221" s="53">
        <v>5098</v>
      </c>
      <c r="ES221" s="52">
        <v>2.58</v>
      </c>
      <c r="ET221" s="52">
        <v>14.4</v>
      </c>
      <c r="EU221" s="53">
        <v>4200</v>
      </c>
      <c r="EV221" s="141">
        <f t="shared" si="323"/>
        <v>0.44965106524354415</v>
      </c>
      <c r="EW221" s="142">
        <f t="shared" si="324"/>
        <v>1.3122715404699739</v>
      </c>
      <c r="EX221" s="142">
        <f t="shared" si="325"/>
        <v>3.837462418380762</v>
      </c>
      <c r="EY221" s="118">
        <f t="shared" si="291"/>
        <v>0.63957706973012696</v>
      </c>
      <c r="EZ221" s="143">
        <f t="shared" si="326"/>
        <v>19287.086114781709</v>
      </c>
      <c r="FA221" s="144">
        <f t="shared" si="327"/>
        <v>0.48429172033524803</v>
      </c>
      <c r="FB221" s="145">
        <f t="shared" si="328"/>
        <v>15612.821254912122</v>
      </c>
      <c r="FC221" s="146">
        <f t="shared" si="329"/>
        <v>0.64772110689093876</v>
      </c>
      <c r="FD221" s="64">
        <v>3910</v>
      </c>
      <c r="FE221" s="56"/>
      <c r="FF221" s="52">
        <v>7.32</v>
      </c>
      <c r="FG221" s="53">
        <v>1900</v>
      </c>
      <c r="FH221" s="134"/>
      <c r="FI221" s="135">
        <v>2541</v>
      </c>
      <c r="FJ221" s="53">
        <v>5390</v>
      </c>
      <c r="FK221" s="52">
        <v>2.78</v>
      </c>
      <c r="FL221" s="52">
        <v>13.7</v>
      </c>
      <c r="FM221" s="53">
        <v>4657</v>
      </c>
      <c r="FN221" s="141">
        <f t="shared" si="330"/>
        <v>0.37982376387106198</v>
      </c>
      <c r="FO221" s="142">
        <f t="shared" si="331"/>
        <v>1.2854219948849104</v>
      </c>
      <c r="FP221" s="142">
        <f t="shared" si="332"/>
        <v>3.9176182913495512</v>
      </c>
      <c r="FQ221" s="118">
        <f t="shared" si="292"/>
        <v>0.65293638189159187</v>
      </c>
      <c r="FR221" s="143">
        <f t="shared" si="333"/>
        <v>19689.949532322844</v>
      </c>
      <c r="FS221" s="144">
        <f t="shared" si="334"/>
        <v>0.62270091206660427</v>
      </c>
      <c r="FT221" s="145">
        <f t="shared" si="335"/>
        <v>15938.937625771907</v>
      </c>
      <c r="FU221" s="146">
        <f t="shared" si="336"/>
        <v>0.74226804123711343</v>
      </c>
      <c r="FV221" s="64">
        <v>3910</v>
      </c>
      <c r="FW221" s="73"/>
      <c r="FX221" s="52">
        <v>7.25</v>
      </c>
      <c r="FY221" s="53">
        <v>2004</v>
      </c>
      <c r="FZ221" s="134"/>
      <c r="GA221" s="135">
        <v>2557</v>
      </c>
      <c r="GB221" s="53">
        <v>5438</v>
      </c>
      <c r="GC221" s="52">
        <v>7.25</v>
      </c>
      <c r="GD221" s="52">
        <v>14.9</v>
      </c>
      <c r="GE221" s="53">
        <v>4559</v>
      </c>
      <c r="GF221" s="141">
        <f t="shared" si="337"/>
        <v>0.38458587466179217</v>
      </c>
      <c r="GG221" s="142">
        <f t="shared" si="338"/>
        <v>1.2854219948849104</v>
      </c>
      <c r="GH221" s="142">
        <f t="shared" si="339"/>
        <v>3.9176182913495512</v>
      </c>
      <c r="GI221" s="118">
        <f t="shared" si="293"/>
        <v>0.65293638189159187</v>
      </c>
      <c r="GJ221" s="143">
        <f t="shared" si="340"/>
        <v>19689.949532322844</v>
      </c>
      <c r="GK221" s="144">
        <f t="shared" si="341"/>
        <v>0.60204875146393411</v>
      </c>
      <c r="GL221" s="145">
        <f t="shared" si="342"/>
        <v>15938.937625771907</v>
      </c>
      <c r="GM221" s="146">
        <f t="shared" si="343"/>
        <v>0.72816060770482904</v>
      </c>
      <c r="GN221" s="166">
        <v>2146</v>
      </c>
      <c r="GO221" s="97">
        <f t="shared" si="294"/>
        <v>2261.7243598048108</v>
      </c>
      <c r="GP221" s="53"/>
      <c r="GQ221" s="53"/>
      <c r="GR221" s="102">
        <f t="shared" si="295"/>
        <v>1</v>
      </c>
      <c r="GS221" s="53"/>
      <c r="GT221" s="102">
        <f t="shared" si="296"/>
        <v>1</v>
      </c>
      <c r="GU221" s="53"/>
      <c r="GV221" s="102"/>
      <c r="GW221" s="170"/>
      <c r="GX221" s="102"/>
      <c r="GY221" s="170"/>
      <c r="GZ221" s="102"/>
      <c r="HA221" s="102"/>
      <c r="HB221" s="102"/>
      <c r="HC221" s="102"/>
      <c r="HD221" s="102"/>
      <c r="HE221" s="177"/>
      <c r="HF221" s="178"/>
      <c r="HG221" s="102"/>
      <c r="HH221" s="177"/>
      <c r="HI221" s="64">
        <v>2992</v>
      </c>
      <c r="HJ221" s="53">
        <v>4058</v>
      </c>
      <c r="HK221" s="53">
        <v>3300</v>
      </c>
      <c r="HL221" s="77">
        <f t="shared" si="347"/>
        <v>960</v>
      </c>
      <c r="HM221" s="77">
        <f t="shared" si="344"/>
        <v>7077.12</v>
      </c>
      <c r="HN221" s="52"/>
      <c r="HO221" s="183"/>
      <c r="HP221" s="53">
        <v>193</v>
      </c>
      <c r="HQ221" s="186"/>
      <c r="HR221" s="186"/>
      <c r="HS221" s="186"/>
      <c r="HT221" s="53">
        <v>4192</v>
      </c>
      <c r="HU221" s="153">
        <v>4416</v>
      </c>
      <c r="HV221" s="186"/>
      <c r="HW221" s="186"/>
      <c r="HX221" s="186"/>
      <c r="HY221" s="186"/>
      <c r="HZ221" s="189">
        <v>98</v>
      </c>
      <c r="IA221" s="128"/>
      <c r="IB221" s="190">
        <v>505</v>
      </c>
      <c r="IC221" s="191"/>
      <c r="ID221" s="191">
        <v>303</v>
      </c>
      <c r="IE221" s="192">
        <v>2.25</v>
      </c>
      <c r="IF221" s="192">
        <v>0.28999999999999998</v>
      </c>
      <c r="IG221" s="192">
        <v>1.07</v>
      </c>
      <c r="IH221" s="97">
        <f t="shared" si="345"/>
        <v>27664.809999999998</v>
      </c>
      <c r="II221" s="97">
        <f t="shared" si="348"/>
        <v>2009.7936796222302</v>
      </c>
      <c r="IJ221" s="202">
        <f t="shared" si="349"/>
        <v>1.4529604068289139</v>
      </c>
      <c r="IK221" s="202">
        <f t="shared" si="355"/>
        <v>1.3832404999999999</v>
      </c>
      <c r="IL221" s="202">
        <f t="shared" si="297"/>
        <v>0.36661401696437718</v>
      </c>
      <c r="IM221" s="203"/>
      <c r="IN221" s="204">
        <f t="shared" si="298"/>
        <v>0.76467847157502333</v>
      </c>
      <c r="IO221" s="186"/>
      <c r="IP221" s="186"/>
      <c r="IQ221" s="153">
        <v>3652</v>
      </c>
      <c r="IR221" s="153"/>
      <c r="IS221" s="128"/>
      <c r="IT221" s="128"/>
      <c r="IU221" s="128"/>
      <c r="IV221" s="128"/>
      <c r="IW221" s="189">
        <v>0.78</v>
      </c>
      <c r="IX221" s="189"/>
      <c r="IY221" s="48">
        <v>8.68</v>
      </c>
      <c r="IZ221" s="52">
        <v>377</v>
      </c>
      <c r="JA221" s="128"/>
      <c r="JB221" s="128">
        <v>0.24</v>
      </c>
      <c r="JC221" s="128">
        <v>135</v>
      </c>
      <c r="JD221" s="97">
        <f t="shared" si="299"/>
        <v>6951.3249999999998</v>
      </c>
      <c r="JE221" s="210">
        <f t="shared" si="363"/>
        <v>0.87465833658727055</v>
      </c>
      <c r="JF221" s="210">
        <f t="shared" si="300"/>
        <v>0.57736830357142854</v>
      </c>
      <c r="JG221" s="210">
        <f t="shared" si="301"/>
        <v>3.7676958232275952E-2</v>
      </c>
      <c r="JH221" s="203"/>
      <c r="JI221" s="203">
        <f t="shared" si="302"/>
        <v>0.25346534653465347</v>
      </c>
      <c r="JJ221" s="212">
        <f t="shared" si="346"/>
        <v>2.469151880188833</v>
      </c>
      <c r="JK221" s="203">
        <f t="shared" si="303"/>
        <v>0.94886055344546938</v>
      </c>
      <c r="JL221" s="53">
        <v>14578</v>
      </c>
      <c r="JM221" s="213">
        <v>8.41</v>
      </c>
      <c r="JN221" s="214">
        <v>76</v>
      </c>
      <c r="JO221" s="213">
        <v>0.66</v>
      </c>
      <c r="JP221" s="213">
        <v>1.94</v>
      </c>
      <c r="JQ221" s="213">
        <v>0.28000000000000003</v>
      </c>
      <c r="JR221" s="214">
        <v>240</v>
      </c>
      <c r="JS221" s="213">
        <v>0.21</v>
      </c>
      <c r="JT221" s="222"/>
    </row>
    <row r="222" spans="1:280" s="25" customFormat="1" ht="15" customHeight="1">
      <c r="A222" s="50">
        <v>43639</v>
      </c>
      <c r="B222" s="57">
        <v>0</v>
      </c>
      <c r="C222" s="52">
        <v>0</v>
      </c>
      <c r="D222" s="58">
        <v>46832</v>
      </c>
      <c r="E222" s="59">
        <v>3.27</v>
      </c>
      <c r="F222" s="58">
        <v>576</v>
      </c>
      <c r="G222" s="60">
        <v>45.2</v>
      </c>
      <c r="H222" s="60">
        <v>51.9</v>
      </c>
      <c r="I222" s="66">
        <v>79.7</v>
      </c>
      <c r="J222" s="67"/>
      <c r="K222" s="58">
        <v>1700</v>
      </c>
      <c r="L222" s="59">
        <v>5.48</v>
      </c>
      <c r="M222" s="58">
        <v>7947</v>
      </c>
      <c r="N222" s="58">
        <v>5147</v>
      </c>
      <c r="O222" s="68">
        <v>5.31</v>
      </c>
      <c r="P222" s="68">
        <v>5.83</v>
      </c>
      <c r="Q222" s="75"/>
      <c r="R222" s="76">
        <v>63.9</v>
      </c>
      <c r="S222" s="67">
        <v>7468</v>
      </c>
      <c r="T222" s="58">
        <v>5664</v>
      </c>
      <c r="U222" s="60">
        <v>2.78</v>
      </c>
      <c r="V222" s="60">
        <v>29.2</v>
      </c>
      <c r="W222" s="60">
        <v>17</v>
      </c>
      <c r="X222" s="60">
        <v>12.7</v>
      </c>
      <c r="Y222" s="58">
        <v>1083</v>
      </c>
      <c r="Z222" s="58">
        <v>19084</v>
      </c>
      <c r="AA222" s="60">
        <v>2.41</v>
      </c>
      <c r="AB222" s="60">
        <v>491</v>
      </c>
      <c r="AC222" s="58">
        <f t="shared" si="304"/>
        <v>8551</v>
      </c>
      <c r="AD222" s="60"/>
      <c r="AE222" s="60"/>
      <c r="AF222" s="60"/>
      <c r="AG222" s="60"/>
      <c r="AH222" s="66"/>
      <c r="AI222" s="80"/>
      <c r="AJ222" s="60"/>
      <c r="AK222" s="60"/>
      <c r="AL222" s="59">
        <v>8.65</v>
      </c>
      <c r="AM222" s="58">
        <v>66805</v>
      </c>
      <c r="AN222" s="60">
        <v>0.63</v>
      </c>
      <c r="AO222" s="60">
        <v>0.28000000000000003</v>
      </c>
      <c r="AP222" s="58"/>
      <c r="AQ222" s="88"/>
      <c r="AR222" s="86">
        <f t="shared" si="305"/>
        <v>14118</v>
      </c>
      <c r="AS222" s="58"/>
      <c r="AT222" s="89">
        <v>14118</v>
      </c>
      <c r="AU222" s="58">
        <f t="shared" si="362"/>
        <v>13158</v>
      </c>
      <c r="AV222" s="58">
        <v>480</v>
      </c>
      <c r="AW222" s="58">
        <v>0</v>
      </c>
      <c r="AX222" s="58">
        <v>480</v>
      </c>
      <c r="AY222" s="98">
        <v>0</v>
      </c>
      <c r="AZ222" s="96">
        <v>4.93</v>
      </c>
      <c r="BA222" s="53">
        <v>4478</v>
      </c>
      <c r="BB222" s="52">
        <v>62</v>
      </c>
      <c r="BC222" s="58">
        <v>7539</v>
      </c>
      <c r="BD222" s="97">
        <f t="shared" si="275"/>
        <v>6018.8309999999992</v>
      </c>
      <c r="BE222" s="102">
        <f t="shared" si="276"/>
        <v>0.79835933147632299</v>
      </c>
      <c r="BF222" s="58">
        <v>3404</v>
      </c>
      <c r="BG222" s="97">
        <f t="shared" si="277"/>
        <v>3632.0679999999998</v>
      </c>
      <c r="BH222" s="102">
        <f t="shared" si="278"/>
        <v>0.48177052659503911</v>
      </c>
      <c r="BI222" s="58">
        <v>155</v>
      </c>
      <c r="BJ222" s="97">
        <f t="shared" si="279"/>
        <v>304.88499999999999</v>
      </c>
      <c r="BK222" s="102">
        <f t="shared" si="280"/>
        <v>4.0441039925719589E-2</v>
      </c>
      <c r="BL222" s="103">
        <v>656</v>
      </c>
      <c r="BM222" s="97">
        <f t="shared" si="281"/>
        <v>947.92000000000007</v>
      </c>
      <c r="BN222" s="102">
        <f t="shared" si="282"/>
        <v>0.12573550868815495</v>
      </c>
      <c r="BO222" s="58">
        <v>551</v>
      </c>
      <c r="BP222" s="97">
        <f t="shared" si="283"/>
        <v>1133.9579999999999</v>
      </c>
      <c r="BQ222" s="102">
        <f t="shared" si="284"/>
        <v>0.15041225626740945</v>
      </c>
      <c r="BR222" s="58">
        <v>0</v>
      </c>
      <c r="BS222" s="105">
        <f t="shared" si="285"/>
        <v>0</v>
      </c>
      <c r="BT222" s="102">
        <f t="shared" si="286"/>
        <v>0</v>
      </c>
      <c r="BU222" s="60">
        <v>6.97</v>
      </c>
      <c r="BV222" s="59">
        <v>8.82</v>
      </c>
      <c r="BW222" s="66">
        <v>80.099999999999994</v>
      </c>
      <c r="BX222" s="117">
        <f t="shared" si="306"/>
        <v>99198.161999999997</v>
      </c>
      <c r="BY222" s="118">
        <f t="shared" si="307"/>
        <v>0.66132108000000001</v>
      </c>
      <c r="BZ222" s="121">
        <v>50.1</v>
      </c>
      <c r="CA222" s="57"/>
      <c r="CB222" s="60" t="s">
        <v>124</v>
      </c>
      <c r="CC222" s="129">
        <v>5395</v>
      </c>
      <c r="CD222" s="77">
        <f t="shared" si="308"/>
        <v>5194.4144499742579</v>
      </c>
      <c r="CE222" s="77">
        <f t="shared" si="287"/>
        <v>23308</v>
      </c>
      <c r="CF222" s="77">
        <f t="shared" si="309"/>
        <v>13158</v>
      </c>
      <c r="CG222" s="77">
        <f t="shared" si="310"/>
        <v>548.25</v>
      </c>
      <c r="CH222" s="77">
        <f t="shared" si="288"/>
        <v>10150</v>
      </c>
      <c r="CI222" s="130">
        <f t="shared" si="311"/>
        <v>422.91666666666669</v>
      </c>
      <c r="CJ222" s="67">
        <v>3858</v>
      </c>
      <c r="CK222" s="136"/>
      <c r="CL222" s="60">
        <v>6.9</v>
      </c>
      <c r="CM222" s="58">
        <v>2075</v>
      </c>
      <c r="CN222" s="137"/>
      <c r="CO222" s="138">
        <v>2493</v>
      </c>
      <c r="CP222" s="58">
        <v>3776</v>
      </c>
      <c r="CQ222" s="60">
        <v>1.86</v>
      </c>
      <c r="CR222" s="60">
        <v>14.6</v>
      </c>
      <c r="CS222" s="58">
        <v>3403</v>
      </c>
      <c r="CT222" s="141">
        <f t="shared" si="356"/>
        <v>0.28276564699892581</v>
      </c>
      <c r="CU222" s="142">
        <f t="shared" si="312"/>
        <v>1.3027475375842406</v>
      </c>
      <c r="CV222" s="142">
        <f t="shared" si="313"/>
        <v>3.98727635256679</v>
      </c>
      <c r="CW222" s="118">
        <f t="shared" si="314"/>
        <v>0.66454605876113171</v>
      </c>
      <c r="CX222" s="143">
        <f t="shared" si="357"/>
        <v>20040.050948000688</v>
      </c>
      <c r="CY222" s="144">
        <f t="shared" si="358"/>
        <v>0.60053245269824718</v>
      </c>
      <c r="CZ222" s="145">
        <f t="shared" si="359"/>
        <v>16419.534451518794</v>
      </c>
      <c r="DA222" s="146">
        <f t="shared" si="360"/>
        <v>0.72476455763363834</v>
      </c>
      <c r="DB222" s="67">
        <v>3858</v>
      </c>
      <c r="DC222" s="75"/>
      <c r="DD222" s="59">
        <v>6.9</v>
      </c>
      <c r="DE222" s="58">
        <v>1724</v>
      </c>
      <c r="DF222" s="58"/>
      <c r="DG222" s="58">
        <v>2612</v>
      </c>
      <c r="DH222" s="58">
        <v>3192</v>
      </c>
      <c r="DI222" s="60">
        <v>1.77</v>
      </c>
      <c r="DJ222" s="60">
        <v>11.3</v>
      </c>
      <c r="DK222" s="58">
        <v>4075</v>
      </c>
      <c r="DL222" s="141">
        <f t="shared" si="315"/>
        <v>0.30435752709221764</v>
      </c>
      <c r="DM222" s="142">
        <f t="shared" si="316"/>
        <v>1.3027475375842406</v>
      </c>
      <c r="DN222" s="142">
        <f t="shared" si="317"/>
        <v>3.98727635256679</v>
      </c>
      <c r="DO222" s="118">
        <f t="shared" si="289"/>
        <v>0.66454605876113171</v>
      </c>
      <c r="DP222" s="143">
        <f t="shared" si="318"/>
        <v>20040.050948000688</v>
      </c>
      <c r="DQ222" s="144">
        <f t="shared" si="319"/>
        <v>0.66810503539844734</v>
      </c>
      <c r="DR222" s="145">
        <f t="shared" si="320"/>
        <v>16419.534451518794</v>
      </c>
      <c r="DS222" s="146">
        <f t="shared" si="321"/>
        <v>0.77132245655922538</v>
      </c>
      <c r="DT222" s="58">
        <v>3858</v>
      </c>
      <c r="DU222" s="75"/>
      <c r="DV222" s="59">
        <v>7.27</v>
      </c>
      <c r="DW222" s="58">
        <v>1792</v>
      </c>
      <c r="DX222" s="58"/>
      <c r="DY222" s="58">
        <v>2614</v>
      </c>
      <c r="DZ222" s="58">
        <v>3884</v>
      </c>
      <c r="EA222" s="75">
        <v>1.62</v>
      </c>
      <c r="EB222" s="60">
        <v>12</v>
      </c>
      <c r="EC222" s="58">
        <v>4271</v>
      </c>
      <c r="ED222" s="141">
        <f t="shared" si="350"/>
        <v>0.32537196787716449</v>
      </c>
      <c r="EE222" s="142">
        <f t="shared" si="322"/>
        <v>1.3027475375842406</v>
      </c>
      <c r="EF222" s="142">
        <f t="shared" si="361"/>
        <v>3.98727635256679</v>
      </c>
      <c r="EG222" s="118">
        <f t="shared" si="290"/>
        <v>0.66454605876113171</v>
      </c>
      <c r="EH222" s="143">
        <f t="shared" si="351"/>
        <v>20040.050948000688</v>
      </c>
      <c r="EI222" s="144">
        <f t="shared" si="352"/>
        <v>0.65501405071578755</v>
      </c>
      <c r="EJ222" s="145">
        <f t="shared" si="353"/>
        <v>16419.534451518794</v>
      </c>
      <c r="EK222" s="146">
        <f t="shared" si="354"/>
        <v>0.76230269266480966</v>
      </c>
      <c r="EL222" s="67">
        <v>3858</v>
      </c>
      <c r="EM222" s="136"/>
      <c r="EN222" s="60">
        <v>7</v>
      </c>
      <c r="EO222" s="58">
        <v>2458</v>
      </c>
      <c r="EP222" s="137"/>
      <c r="EQ222" s="138">
        <v>2462</v>
      </c>
      <c r="ER222" s="58">
        <v>3975</v>
      </c>
      <c r="ES222" s="60">
        <v>1.89</v>
      </c>
      <c r="ET222" s="60">
        <v>11.9</v>
      </c>
      <c r="EU222" s="58">
        <v>4231</v>
      </c>
      <c r="EV222" s="141">
        <f t="shared" si="323"/>
        <v>0.40077343502425838</v>
      </c>
      <c r="EW222" s="142">
        <f t="shared" si="324"/>
        <v>1.3027475375842406</v>
      </c>
      <c r="EX222" s="142">
        <f t="shared" si="325"/>
        <v>3.98727635256679</v>
      </c>
      <c r="EY222" s="118">
        <f t="shared" si="291"/>
        <v>0.66454605876113171</v>
      </c>
      <c r="EZ222" s="143">
        <f t="shared" si="326"/>
        <v>20040.050948000688</v>
      </c>
      <c r="FA222" s="144">
        <f t="shared" si="327"/>
        <v>0.52679940661797187</v>
      </c>
      <c r="FB222" s="145">
        <f t="shared" si="328"/>
        <v>16419.534451518794</v>
      </c>
      <c r="FC222" s="146">
        <f t="shared" si="329"/>
        <v>0.67396206393420877</v>
      </c>
      <c r="FD222" s="67">
        <v>3938</v>
      </c>
      <c r="FE222" s="136"/>
      <c r="FF222" s="60">
        <v>6.99</v>
      </c>
      <c r="FG222" s="58">
        <v>1963</v>
      </c>
      <c r="FH222" s="137"/>
      <c r="FI222" s="138">
        <v>2586</v>
      </c>
      <c r="FJ222" s="58">
        <v>5748</v>
      </c>
      <c r="FK222" s="60">
        <v>1.99</v>
      </c>
      <c r="FL222" s="60">
        <v>11.2</v>
      </c>
      <c r="FM222" s="58">
        <v>4810</v>
      </c>
      <c r="FN222" s="141">
        <f t="shared" si="330"/>
        <v>0.37798685931343801</v>
      </c>
      <c r="FO222" s="142">
        <f t="shared" si="331"/>
        <v>1.2762823768410361</v>
      </c>
      <c r="FP222" s="142">
        <f t="shared" si="332"/>
        <v>4.0699570441700414</v>
      </c>
      <c r="FQ222" s="118">
        <f t="shared" si="292"/>
        <v>0.67832617402834028</v>
      </c>
      <c r="FR222" s="143">
        <f t="shared" si="333"/>
        <v>20455.604103998627</v>
      </c>
      <c r="FS222" s="144">
        <f t="shared" si="334"/>
        <v>0.62209407452851051</v>
      </c>
      <c r="FT222" s="145">
        <f t="shared" si="335"/>
        <v>16760.012096962419</v>
      </c>
      <c r="FU222" s="146">
        <f t="shared" si="336"/>
        <v>0.73962063934208788</v>
      </c>
      <c r="FV222" s="67">
        <v>3938</v>
      </c>
      <c r="FW222" s="160"/>
      <c r="FX222" s="60">
        <v>7.2</v>
      </c>
      <c r="FY222" s="58">
        <v>1731</v>
      </c>
      <c r="FZ222" s="137"/>
      <c r="GA222" s="138">
        <v>2649</v>
      </c>
      <c r="GB222" s="58">
        <v>5168</v>
      </c>
      <c r="GC222" s="60">
        <v>2.4</v>
      </c>
      <c r="GD222" s="60">
        <v>13.5</v>
      </c>
      <c r="GE222" s="58">
        <v>4664</v>
      </c>
      <c r="GF222" s="141">
        <f t="shared" si="337"/>
        <v>0.34196240704263514</v>
      </c>
      <c r="GG222" s="142">
        <f t="shared" si="338"/>
        <v>1.2762823768410361</v>
      </c>
      <c r="GH222" s="142">
        <f t="shared" si="339"/>
        <v>4.0699570441700414</v>
      </c>
      <c r="GI222" s="118">
        <f t="shared" si="293"/>
        <v>0.67832617402834028</v>
      </c>
      <c r="GJ222" s="143">
        <f t="shared" si="340"/>
        <v>20455.604103998627</v>
      </c>
      <c r="GK222" s="144">
        <f t="shared" si="341"/>
        <v>0.66675743403405585</v>
      </c>
      <c r="GL222" s="145">
        <f t="shared" si="342"/>
        <v>16760.012096962419</v>
      </c>
      <c r="GM222" s="146">
        <f t="shared" si="343"/>
        <v>0.77039395145244727</v>
      </c>
      <c r="GN222" s="167">
        <v>2155</v>
      </c>
      <c r="GO222" s="97">
        <f t="shared" si="294"/>
        <v>1956.4104170241976</v>
      </c>
      <c r="GP222" s="58"/>
      <c r="GQ222" s="58"/>
      <c r="GR222" s="102">
        <f t="shared" si="295"/>
        <v>1</v>
      </c>
      <c r="GS222" s="58"/>
      <c r="GT222" s="102">
        <f t="shared" si="296"/>
        <v>1</v>
      </c>
      <c r="GU222" s="58"/>
      <c r="GV222" s="102"/>
      <c r="GW222" s="170"/>
      <c r="GX222" s="102"/>
      <c r="GY222" s="170"/>
      <c r="GZ222" s="102"/>
      <c r="HA222" s="102"/>
      <c r="HB222" s="102"/>
      <c r="HC222" s="102"/>
      <c r="HD222" s="102"/>
      <c r="HE222" s="177"/>
      <c r="HF222" s="178"/>
      <c r="HG222" s="102"/>
      <c r="HH222" s="177"/>
      <c r="HI222" s="67">
        <v>2556</v>
      </c>
      <c r="HJ222" s="58">
        <v>3472</v>
      </c>
      <c r="HK222" s="58">
        <v>3066</v>
      </c>
      <c r="HL222" s="77">
        <f t="shared" si="347"/>
        <v>960</v>
      </c>
      <c r="HM222" s="77">
        <f t="shared" si="344"/>
        <v>7237.44</v>
      </c>
      <c r="HN222" s="60"/>
      <c r="HO222" s="60"/>
      <c r="HP222" s="58">
        <v>198</v>
      </c>
      <c r="HQ222" s="136"/>
      <c r="HR222" s="136"/>
      <c r="HS222" s="136"/>
      <c r="HT222" s="58">
        <v>2150</v>
      </c>
      <c r="HU222" s="58">
        <v>2116</v>
      </c>
      <c r="HV222" s="136"/>
      <c r="HW222" s="136"/>
      <c r="HX222" s="136"/>
      <c r="HY222" s="136"/>
      <c r="HZ222" s="193"/>
      <c r="IA222" s="60">
        <v>98</v>
      </c>
      <c r="IB222" s="194">
        <v>510</v>
      </c>
      <c r="IC222" s="195"/>
      <c r="ID222" s="195"/>
      <c r="IE222" s="196"/>
      <c r="IF222" s="196"/>
      <c r="IG222" s="196"/>
      <c r="IH222" s="97">
        <f t="shared" si="345"/>
        <v>28545.570000000003</v>
      </c>
      <c r="II222" s="97">
        <f t="shared" si="348"/>
        <v>2021.9273268168299</v>
      </c>
      <c r="IJ222" s="202">
        <f t="shared" si="349"/>
        <v>1.4166312508853944</v>
      </c>
      <c r="IK222" s="202">
        <f t="shared" si="355"/>
        <v>1.4272785000000003</v>
      </c>
      <c r="IL222" s="202">
        <f t="shared" si="297"/>
        <v>0.71786984354690231</v>
      </c>
      <c r="IM222" s="205"/>
      <c r="IN222" s="204">
        <f t="shared" si="298"/>
        <v>0.76334106728538287</v>
      </c>
      <c r="IO222" s="136"/>
      <c r="IP222" s="136"/>
      <c r="IQ222" s="58">
        <v>1192</v>
      </c>
      <c r="IR222" s="58"/>
      <c r="IS222" s="60"/>
      <c r="IT222" s="60"/>
      <c r="IU222" s="60"/>
      <c r="IV222" s="60"/>
      <c r="IW222" s="193"/>
      <c r="IX222" s="193">
        <v>0.83</v>
      </c>
      <c r="IY222" s="59"/>
      <c r="IZ222" s="60">
        <v>368</v>
      </c>
      <c r="JA222" s="60"/>
      <c r="JB222" s="60"/>
      <c r="JC222" s="60"/>
      <c r="JD222" s="97">
        <f t="shared" si="299"/>
        <v>7200.18</v>
      </c>
      <c r="JE222" s="211">
        <f t="shared" si="363"/>
        <v>0.85119319045447639</v>
      </c>
      <c r="JF222" s="210">
        <f t="shared" si="300"/>
        <v>0.5991589285714285</v>
      </c>
      <c r="JG222" s="211">
        <f t="shared" si="301"/>
        <v>0.12781899087089182</v>
      </c>
      <c r="JH222" s="205"/>
      <c r="JI222" s="205">
        <f t="shared" si="302"/>
        <v>0.27843137254901962</v>
      </c>
      <c r="JJ222" s="215">
        <f t="shared" si="346"/>
        <v>2.469151880188833</v>
      </c>
      <c r="JK222" s="205">
        <f t="shared" si="303"/>
        <v>0.95118716010080917</v>
      </c>
      <c r="JL222" s="58">
        <v>13042</v>
      </c>
      <c r="JM222" s="216">
        <v>8.4700000000000006</v>
      </c>
      <c r="JN222" s="217">
        <v>91</v>
      </c>
      <c r="JO222" s="216">
        <v>0.57999999999999996</v>
      </c>
      <c r="JP222" s="216">
        <v>3.72</v>
      </c>
      <c r="JQ222" s="216">
        <v>0.31</v>
      </c>
      <c r="JR222" s="217">
        <v>275</v>
      </c>
      <c r="JS222" s="216">
        <v>0.24</v>
      </c>
      <c r="JT222" s="223"/>
    </row>
    <row r="223" spans="1:280" s="25" customFormat="1" ht="15" customHeight="1">
      <c r="A223" s="50">
        <v>43640</v>
      </c>
      <c r="B223" s="51">
        <v>0</v>
      </c>
      <c r="C223" s="52">
        <v>0</v>
      </c>
      <c r="D223" s="53">
        <v>48757</v>
      </c>
      <c r="E223" s="48">
        <v>5.15</v>
      </c>
      <c r="F223" s="53">
        <v>0</v>
      </c>
      <c r="G223" s="52">
        <v>52.2</v>
      </c>
      <c r="H223" s="52">
        <v>27.3</v>
      </c>
      <c r="I223" s="61">
        <v>80</v>
      </c>
      <c r="J223" s="64"/>
      <c r="K223" s="53">
        <v>1668</v>
      </c>
      <c r="L223" s="48">
        <v>5.4</v>
      </c>
      <c r="M223" s="53">
        <v>8839</v>
      </c>
      <c r="N223" s="53">
        <v>4659</v>
      </c>
      <c r="O223" s="65">
        <v>3.37</v>
      </c>
      <c r="P223" s="65">
        <v>2.67</v>
      </c>
      <c r="Q223" s="74"/>
      <c r="R223" s="70">
        <v>59.1</v>
      </c>
      <c r="S223" s="64">
        <v>7826</v>
      </c>
      <c r="T223" s="53">
        <v>5559</v>
      </c>
      <c r="U223" s="52">
        <v>3.8</v>
      </c>
      <c r="V223" s="52"/>
      <c r="W223" s="52">
        <v>13.6</v>
      </c>
      <c r="X223" s="52">
        <v>10.6</v>
      </c>
      <c r="Y223" s="53">
        <v>1002</v>
      </c>
      <c r="Z223" s="53">
        <v>20508</v>
      </c>
      <c r="AA223" s="52">
        <v>2.68</v>
      </c>
      <c r="AB223" s="52">
        <v>496</v>
      </c>
      <c r="AC223" s="77">
        <f t="shared" si="304"/>
        <v>8828</v>
      </c>
      <c r="AD223" s="52"/>
      <c r="AE223" s="52"/>
      <c r="AF223" s="52"/>
      <c r="AG223" s="52"/>
      <c r="AH223" s="61"/>
      <c r="AI223" s="79"/>
      <c r="AJ223" s="52"/>
      <c r="AK223" s="52"/>
      <c r="AL223" s="48">
        <v>8.98</v>
      </c>
      <c r="AM223" s="53">
        <v>120049</v>
      </c>
      <c r="AN223" s="52">
        <v>1.07</v>
      </c>
      <c r="AO223" s="52" t="s">
        <v>125</v>
      </c>
      <c r="AP223" s="53"/>
      <c r="AQ223" s="83"/>
      <c r="AR223" s="86">
        <f t="shared" si="305"/>
        <v>14091</v>
      </c>
      <c r="AS223" s="53"/>
      <c r="AT223" s="87">
        <v>14091</v>
      </c>
      <c r="AU223" s="53">
        <f t="shared" si="362"/>
        <v>13131</v>
      </c>
      <c r="AV223" s="53">
        <v>480</v>
      </c>
      <c r="AW223" s="53">
        <v>0</v>
      </c>
      <c r="AX223" s="53">
        <v>480</v>
      </c>
      <c r="AY223" s="95">
        <v>0</v>
      </c>
      <c r="AZ223" s="96">
        <v>4.93</v>
      </c>
      <c r="BA223" s="53">
        <v>4478</v>
      </c>
      <c r="BB223" s="52">
        <v>62</v>
      </c>
      <c r="BC223" s="53">
        <v>8512</v>
      </c>
      <c r="BD223" s="97">
        <f t="shared" si="275"/>
        <v>6364.4175999999998</v>
      </c>
      <c r="BE223" s="102">
        <f t="shared" si="276"/>
        <v>0.74769943609022549</v>
      </c>
      <c r="BF223" s="53">
        <v>3553</v>
      </c>
      <c r="BG223" s="97">
        <f t="shared" si="277"/>
        <v>3791.0509999999999</v>
      </c>
      <c r="BH223" s="102">
        <f t="shared" si="278"/>
        <v>0.44537723214285713</v>
      </c>
      <c r="BI223" s="53">
        <v>195</v>
      </c>
      <c r="BJ223" s="97">
        <f t="shared" si="279"/>
        <v>383.565</v>
      </c>
      <c r="BK223" s="102">
        <f t="shared" si="280"/>
        <v>4.506167763157895E-2</v>
      </c>
      <c r="BL223" s="103">
        <v>682</v>
      </c>
      <c r="BM223" s="97">
        <f t="shared" si="281"/>
        <v>985.49</v>
      </c>
      <c r="BN223" s="102">
        <f t="shared" si="282"/>
        <v>0.1157765507518797</v>
      </c>
      <c r="BO223" s="53">
        <v>579</v>
      </c>
      <c r="BP223" s="97">
        <f t="shared" si="283"/>
        <v>1191.5819999999999</v>
      </c>
      <c r="BQ223" s="102">
        <f t="shared" si="284"/>
        <v>0.13998848684210524</v>
      </c>
      <c r="BR223" s="53">
        <v>7.65</v>
      </c>
      <c r="BS223" s="105">
        <f t="shared" si="285"/>
        <v>12.7296</v>
      </c>
      <c r="BT223" s="102">
        <f t="shared" si="286"/>
        <v>8.9873120300751883E-4</v>
      </c>
      <c r="BU223" s="52">
        <v>6.87</v>
      </c>
      <c r="BV223" s="48">
        <v>8.57</v>
      </c>
      <c r="BW223" s="61" t="s">
        <v>127</v>
      </c>
      <c r="BX223" s="117">
        <f t="shared" si="306"/>
        <v>111771.072</v>
      </c>
      <c r="BY223" s="118">
        <f t="shared" si="307"/>
        <v>0.74514047999999999</v>
      </c>
      <c r="BZ223" s="120">
        <v>46</v>
      </c>
      <c r="CA223" s="51"/>
      <c r="CB223" s="52">
        <v>6.14</v>
      </c>
      <c r="CC223" s="129">
        <v>6049</v>
      </c>
      <c r="CD223" s="77">
        <f t="shared" si="308"/>
        <v>5781.5079236602196</v>
      </c>
      <c r="CE223" s="77">
        <f t="shared" si="287"/>
        <v>23474</v>
      </c>
      <c r="CF223" s="77">
        <f t="shared" si="309"/>
        <v>13131</v>
      </c>
      <c r="CG223" s="77">
        <f t="shared" si="310"/>
        <v>547.125</v>
      </c>
      <c r="CH223" s="77">
        <f t="shared" si="288"/>
        <v>10343</v>
      </c>
      <c r="CI223" s="130">
        <f t="shared" si="311"/>
        <v>430.95833333333331</v>
      </c>
      <c r="CJ223" s="64">
        <v>3905</v>
      </c>
      <c r="CK223" s="56"/>
      <c r="CL223" s="52">
        <v>6.95</v>
      </c>
      <c r="CM223" s="53">
        <v>2143</v>
      </c>
      <c r="CN223" s="134"/>
      <c r="CO223" s="135">
        <v>2262</v>
      </c>
      <c r="CP223" s="53">
        <v>6092</v>
      </c>
      <c r="CQ223" s="52">
        <v>1.72</v>
      </c>
      <c r="CR223" s="52">
        <v>15.7</v>
      </c>
      <c r="CS223" s="53">
        <v>3475</v>
      </c>
      <c r="CT223" s="141">
        <f t="shared" si="356"/>
        <v>0.244574089652938</v>
      </c>
      <c r="CU223" s="142">
        <f t="shared" si="312"/>
        <v>1.2870678617157489</v>
      </c>
      <c r="CV223" s="142">
        <f t="shared" si="313"/>
        <v>4.4919992920599201</v>
      </c>
      <c r="CW223" s="118">
        <f t="shared" si="314"/>
        <v>0.74866654867665339</v>
      </c>
      <c r="CX223" s="143">
        <f t="shared" si="357"/>
        <v>22576.788441893157</v>
      </c>
      <c r="CY223" s="144">
        <f t="shared" si="358"/>
        <v>0.62933545568103511</v>
      </c>
      <c r="CZ223" s="145">
        <f t="shared" si="359"/>
        <v>18593.594451733836</v>
      </c>
      <c r="DA223" s="146">
        <f t="shared" si="360"/>
        <v>0.74823778195488722</v>
      </c>
      <c r="DB223" s="64">
        <v>3905</v>
      </c>
      <c r="DC223" s="152"/>
      <c r="DD223" s="48">
        <v>7.31</v>
      </c>
      <c r="DE223" s="53">
        <v>2296</v>
      </c>
      <c r="DF223" s="153"/>
      <c r="DG223" s="53">
        <v>2260</v>
      </c>
      <c r="DH223" s="53">
        <v>5482</v>
      </c>
      <c r="DI223" s="52">
        <v>1.75</v>
      </c>
      <c r="DJ223" s="52">
        <v>14.6</v>
      </c>
      <c r="DK223" s="53">
        <v>4083</v>
      </c>
      <c r="DL223" s="141">
        <f t="shared" si="315"/>
        <v>0.29997997690094602</v>
      </c>
      <c r="DM223" s="142">
        <f t="shared" si="316"/>
        <v>1.2870678617157489</v>
      </c>
      <c r="DN223" s="142">
        <f t="shared" si="317"/>
        <v>4.4919992920599201</v>
      </c>
      <c r="DO223" s="118">
        <f t="shared" si="289"/>
        <v>0.74866654867665339</v>
      </c>
      <c r="DP223" s="143">
        <f t="shared" si="318"/>
        <v>22576.788441893157</v>
      </c>
      <c r="DQ223" s="144">
        <f t="shared" si="319"/>
        <v>0.60287177146227555</v>
      </c>
      <c r="DR223" s="145">
        <f t="shared" si="320"/>
        <v>18593.594451733836</v>
      </c>
      <c r="DS223" s="146">
        <f t="shared" si="321"/>
        <v>0.73026315789473684</v>
      </c>
      <c r="DT223" s="53">
        <v>3905</v>
      </c>
      <c r="DU223" s="74"/>
      <c r="DV223" s="157">
        <v>7.32</v>
      </c>
      <c r="DW223" s="153">
        <v>2395</v>
      </c>
      <c r="DX223" s="53"/>
      <c r="DY223" s="153">
        <v>2227</v>
      </c>
      <c r="DZ223" s="153">
        <v>5582</v>
      </c>
      <c r="EA223" s="152">
        <v>1.75</v>
      </c>
      <c r="EB223" s="128">
        <v>13.9</v>
      </c>
      <c r="EC223" s="53">
        <v>4253</v>
      </c>
      <c r="ED223" s="141">
        <f t="shared" si="350"/>
        <v>0.32160459737191099</v>
      </c>
      <c r="EE223" s="142">
        <f t="shared" si="322"/>
        <v>1.2870678617157489</v>
      </c>
      <c r="EF223" s="142">
        <f t="shared" si="361"/>
        <v>4.4919992920599201</v>
      </c>
      <c r="EG223" s="118">
        <f t="shared" si="290"/>
        <v>0.74866654867665339</v>
      </c>
      <c r="EH223" s="143">
        <f t="shared" si="351"/>
        <v>22576.788441893157</v>
      </c>
      <c r="EI223" s="144">
        <f t="shared" si="352"/>
        <v>0.58574821108543129</v>
      </c>
      <c r="EJ223" s="145">
        <f t="shared" si="353"/>
        <v>18593.594451733836</v>
      </c>
      <c r="EK223" s="146">
        <f t="shared" si="354"/>
        <v>0.71863251879699241</v>
      </c>
      <c r="EL223" s="64">
        <v>3905</v>
      </c>
      <c r="EM223" s="56"/>
      <c r="EN223" s="52">
        <v>7.27</v>
      </c>
      <c r="EO223" s="53">
        <v>1652</v>
      </c>
      <c r="EP223" s="134"/>
      <c r="EQ223" s="135">
        <v>2229</v>
      </c>
      <c r="ER223" s="53">
        <v>598</v>
      </c>
      <c r="ES223" s="52">
        <v>1.76</v>
      </c>
      <c r="ET223" s="52">
        <v>12.7</v>
      </c>
      <c r="EU223" s="53">
        <v>4176</v>
      </c>
      <c r="EV223" s="141">
        <f t="shared" si="323"/>
        <v>0.25896504552012278</v>
      </c>
      <c r="EW223" s="142">
        <f t="shared" si="324"/>
        <v>1.2870678617157489</v>
      </c>
      <c r="EX223" s="142">
        <f t="shared" si="325"/>
        <v>4.4919992920599201</v>
      </c>
      <c r="EY223" s="118">
        <f t="shared" si="291"/>
        <v>0.74866654867665339</v>
      </c>
      <c r="EZ223" s="143">
        <f t="shared" si="326"/>
        <v>22576.788441893157</v>
      </c>
      <c r="FA223" s="144">
        <f t="shared" si="327"/>
        <v>0.71426139653993004</v>
      </c>
      <c r="FB223" s="145">
        <f t="shared" si="328"/>
        <v>18593.594451733836</v>
      </c>
      <c r="FC223" s="146">
        <f t="shared" si="329"/>
        <v>0.80592105263157898</v>
      </c>
      <c r="FD223" s="64">
        <v>3927</v>
      </c>
      <c r="FE223" s="56"/>
      <c r="FF223" s="52">
        <v>7.04</v>
      </c>
      <c r="FG223" s="53">
        <v>1632</v>
      </c>
      <c r="FH223" s="134"/>
      <c r="FI223" s="135">
        <v>2371</v>
      </c>
      <c r="FJ223" s="53">
        <v>5634</v>
      </c>
      <c r="FK223" s="52">
        <v>1.87</v>
      </c>
      <c r="FL223" s="52">
        <v>13.5</v>
      </c>
      <c r="FM223" s="53">
        <v>4798</v>
      </c>
      <c r="FN223" s="141">
        <f t="shared" si="330"/>
        <v>0.29444402384834456</v>
      </c>
      <c r="FO223" s="142">
        <f t="shared" si="331"/>
        <v>1.2798573975044563</v>
      </c>
      <c r="FP223" s="142">
        <f t="shared" si="332"/>
        <v>4.517306330325046</v>
      </c>
      <c r="FQ223" s="118">
        <f t="shared" si="292"/>
        <v>0.75288438838750771</v>
      </c>
      <c r="FR223" s="143">
        <f t="shared" si="333"/>
        <v>22703.981616213681</v>
      </c>
      <c r="FS223" s="144">
        <f t="shared" si="334"/>
        <v>0.71772070166656521</v>
      </c>
      <c r="FT223" s="145">
        <f t="shared" si="335"/>
        <v>18698.347096532332</v>
      </c>
      <c r="FU223" s="146">
        <f t="shared" si="336"/>
        <v>0.80827067669172936</v>
      </c>
      <c r="FV223" s="64">
        <v>3927</v>
      </c>
      <c r="FW223" s="73"/>
      <c r="FX223" s="52">
        <v>7.35</v>
      </c>
      <c r="FY223" s="53">
        <v>2204</v>
      </c>
      <c r="FZ223" s="134"/>
      <c r="GA223" s="135">
        <v>2367</v>
      </c>
      <c r="GB223" s="53">
        <v>6186</v>
      </c>
      <c r="GC223" s="52">
        <v>2.2999999999999998</v>
      </c>
      <c r="GD223" s="52">
        <v>13.7</v>
      </c>
      <c r="GE223" s="53">
        <v>4633</v>
      </c>
      <c r="GF223" s="141">
        <f t="shared" si="337"/>
        <v>0.32977732781744834</v>
      </c>
      <c r="GG223" s="142">
        <f t="shared" si="338"/>
        <v>1.2798573975044563</v>
      </c>
      <c r="GH223" s="142">
        <f t="shared" si="339"/>
        <v>4.517306330325046</v>
      </c>
      <c r="GI223" s="118">
        <f t="shared" si="293"/>
        <v>0.75288438838750771</v>
      </c>
      <c r="GJ223" s="143">
        <f t="shared" si="340"/>
        <v>22703.981616213681</v>
      </c>
      <c r="GK223" s="144">
        <f t="shared" si="341"/>
        <v>0.61878457504479767</v>
      </c>
      <c r="GL223" s="145">
        <f t="shared" si="342"/>
        <v>18698.347096532332</v>
      </c>
      <c r="GM223" s="146">
        <f t="shared" si="343"/>
        <v>0.7410714285714286</v>
      </c>
      <c r="GN223" s="166">
        <v>2315</v>
      </c>
      <c r="GO223" s="97">
        <f t="shared" si="294"/>
        <v>2053.4123711340208</v>
      </c>
      <c r="GP223" s="53"/>
      <c r="GQ223" s="53"/>
      <c r="GR223" s="102">
        <f t="shared" si="295"/>
        <v>1</v>
      </c>
      <c r="GS223" s="53"/>
      <c r="GT223" s="102">
        <f t="shared" si="296"/>
        <v>1</v>
      </c>
      <c r="GU223" s="53"/>
      <c r="GV223" s="102"/>
      <c r="GW223" s="170"/>
      <c r="GX223" s="102"/>
      <c r="GY223" s="170"/>
      <c r="GZ223" s="102"/>
      <c r="HA223" s="102"/>
      <c r="HB223" s="102"/>
      <c r="HC223" s="102"/>
      <c r="HD223" s="102"/>
      <c r="HE223" s="177"/>
      <c r="HF223" s="178"/>
      <c r="HG223" s="102"/>
      <c r="HH223" s="177"/>
      <c r="HI223" s="64">
        <v>3090</v>
      </c>
      <c r="HJ223" s="53">
        <v>4152</v>
      </c>
      <c r="HK223" s="53">
        <v>3222</v>
      </c>
      <c r="HL223" s="77">
        <f t="shared" si="347"/>
        <v>960</v>
      </c>
      <c r="HM223" s="77">
        <f t="shared" si="344"/>
        <v>8171.52</v>
      </c>
      <c r="HN223" s="52"/>
      <c r="HO223" s="183"/>
      <c r="HP223" s="53">
        <v>285</v>
      </c>
      <c r="HQ223" s="186"/>
      <c r="HR223" s="186"/>
      <c r="HS223" s="186"/>
      <c r="HT223" s="53">
        <v>4340</v>
      </c>
      <c r="HU223" s="153">
        <v>4334</v>
      </c>
      <c r="HV223" s="186"/>
      <c r="HW223" s="186"/>
      <c r="HX223" s="186"/>
      <c r="HY223" s="186"/>
      <c r="HZ223" s="189">
        <v>92</v>
      </c>
      <c r="IA223" s="128"/>
      <c r="IB223" s="190">
        <v>631</v>
      </c>
      <c r="IC223" s="191"/>
      <c r="ID223" s="191">
        <v>591</v>
      </c>
      <c r="IE223" s="192">
        <v>2.79</v>
      </c>
      <c r="IF223" s="192">
        <v>0.19</v>
      </c>
      <c r="IG223" s="192">
        <v>1.07</v>
      </c>
      <c r="IH223" s="97">
        <f t="shared" si="345"/>
        <v>30671.864999999998</v>
      </c>
      <c r="II223" s="97">
        <f t="shared" si="348"/>
        <v>2176.6989567809237</v>
      </c>
      <c r="IJ223" s="202">
        <f t="shared" si="349"/>
        <v>1.4193456816407637</v>
      </c>
      <c r="IK223" s="202">
        <f t="shared" si="355"/>
        <v>1.5335932499999996</v>
      </c>
      <c r="IL223" s="202">
        <f t="shared" si="297"/>
        <v>0.36483771866698606</v>
      </c>
      <c r="IM223" s="203"/>
      <c r="IN223" s="204">
        <f t="shared" si="298"/>
        <v>0.72742980561555082</v>
      </c>
      <c r="IO223" s="186"/>
      <c r="IP223" s="186"/>
      <c r="IQ223" s="153">
        <v>2139</v>
      </c>
      <c r="IR223" s="153"/>
      <c r="IS223" s="128"/>
      <c r="IT223" s="128"/>
      <c r="IU223" s="128"/>
      <c r="IV223" s="128"/>
      <c r="IW223" s="189">
        <v>0.53</v>
      </c>
      <c r="IX223" s="189"/>
      <c r="IY223" s="48"/>
      <c r="IZ223" s="52">
        <v>422</v>
      </c>
      <c r="JA223" s="128">
        <v>3.15</v>
      </c>
      <c r="JB223" s="128">
        <v>0.2</v>
      </c>
      <c r="JC223" s="128"/>
      <c r="JD223" s="97">
        <f t="shared" si="299"/>
        <v>8891.4210000000003</v>
      </c>
      <c r="JE223" s="210">
        <f t="shared" si="363"/>
        <v>0.85294341634300508</v>
      </c>
      <c r="JF223" s="210">
        <f t="shared" si="300"/>
        <v>0.73979116071428574</v>
      </c>
      <c r="JG223" s="210">
        <f t="shared" si="301"/>
        <v>0.10485267510915736</v>
      </c>
      <c r="JH223" s="203"/>
      <c r="JI223" s="203">
        <f t="shared" si="302"/>
        <v>0.33122028526148972</v>
      </c>
      <c r="JJ223" s="212">
        <f t="shared" si="346"/>
        <v>2.469151880188833</v>
      </c>
      <c r="JK223" s="203">
        <f t="shared" si="303"/>
        <v>0.95042293233082709</v>
      </c>
      <c r="JL223" s="53">
        <v>13069</v>
      </c>
      <c r="JM223" s="213">
        <v>8.42</v>
      </c>
      <c r="JN223" s="214">
        <v>187</v>
      </c>
      <c r="JO223" s="213">
        <v>0.41</v>
      </c>
      <c r="JP223" s="213">
        <v>3.07</v>
      </c>
      <c r="JQ223" s="213">
        <v>0.39</v>
      </c>
      <c r="JR223" s="214">
        <v>263</v>
      </c>
      <c r="JS223" s="213">
        <v>0.28999999999999998</v>
      </c>
      <c r="JT223" s="222"/>
    </row>
    <row r="224" spans="1:280" s="25" customFormat="1" ht="15" customHeight="1">
      <c r="A224" s="50">
        <v>43641</v>
      </c>
      <c r="B224" s="51">
        <v>0</v>
      </c>
      <c r="C224" s="52">
        <v>0</v>
      </c>
      <c r="D224" s="53">
        <v>0</v>
      </c>
      <c r="E224" s="48" t="s">
        <v>127</v>
      </c>
      <c r="F224" s="53" t="s">
        <v>127</v>
      </c>
      <c r="G224" s="52" t="s">
        <v>127</v>
      </c>
      <c r="H224" s="52" t="s">
        <v>127</v>
      </c>
      <c r="I224" s="61">
        <v>81.099999999999994</v>
      </c>
      <c r="J224" s="64"/>
      <c r="K224" s="53">
        <v>1700</v>
      </c>
      <c r="L224" s="48">
        <v>5.25</v>
      </c>
      <c r="M224" s="53">
        <v>6792</v>
      </c>
      <c r="N224" s="53">
        <v>4003</v>
      </c>
      <c r="O224" s="65">
        <v>2.5099999999999998</v>
      </c>
      <c r="P224" s="65">
        <v>2.19</v>
      </c>
      <c r="Q224" s="74"/>
      <c r="R224" s="70">
        <v>51.1</v>
      </c>
      <c r="S224" s="64">
        <v>7734</v>
      </c>
      <c r="T224" s="53">
        <v>6510</v>
      </c>
      <c r="U224" s="52">
        <v>3.46</v>
      </c>
      <c r="V224" s="52"/>
      <c r="W224" s="52">
        <v>13.6</v>
      </c>
      <c r="X224" s="52">
        <v>10.9</v>
      </c>
      <c r="Y224" s="53">
        <v>965</v>
      </c>
      <c r="Z224" s="53">
        <v>15787</v>
      </c>
      <c r="AA224" s="52">
        <v>2.5099999999999998</v>
      </c>
      <c r="AB224" s="52">
        <v>497</v>
      </c>
      <c r="AC224" s="77">
        <f t="shared" si="304"/>
        <v>8699</v>
      </c>
      <c r="AD224" s="52"/>
      <c r="AE224" s="52"/>
      <c r="AF224" s="52"/>
      <c r="AG224" s="52"/>
      <c r="AH224" s="61"/>
      <c r="AI224" s="79"/>
      <c r="AJ224" s="52"/>
      <c r="AK224" s="52"/>
      <c r="AL224" s="48">
        <v>9.7899999999999991</v>
      </c>
      <c r="AM224" s="53">
        <v>66706</v>
      </c>
      <c r="AN224" s="52" t="s">
        <v>125</v>
      </c>
      <c r="AO224" s="52" t="s">
        <v>125</v>
      </c>
      <c r="AP224" s="53">
        <v>2284</v>
      </c>
      <c r="AQ224" s="83"/>
      <c r="AR224" s="86">
        <f t="shared" si="305"/>
        <v>14092</v>
      </c>
      <c r="AS224" s="53"/>
      <c r="AT224" s="87">
        <v>14092</v>
      </c>
      <c r="AU224" s="53">
        <f t="shared" si="362"/>
        <v>13132</v>
      </c>
      <c r="AV224" s="53">
        <v>480</v>
      </c>
      <c r="AW224" s="53">
        <v>0</v>
      </c>
      <c r="AX224" s="53">
        <v>480</v>
      </c>
      <c r="AY224" s="95">
        <v>0</v>
      </c>
      <c r="AZ224" s="96">
        <v>4.93</v>
      </c>
      <c r="BA224" s="53">
        <v>4478</v>
      </c>
      <c r="BB224" s="52">
        <v>62</v>
      </c>
      <c r="BC224" s="53">
        <v>6287</v>
      </c>
      <c r="BD224" s="97">
        <f t="shared" si="275"/>
        <v>5964.9869999999992</v>
      </c>
      <c r="BE224" s="102">
        <f t="shared" si="276"/>
        <v>0.94878113567679323</v>
      </c>
      <c r="BF224" s="53">
        <v>3435</v>
      </c>
      <c r="BG224" s="97">
        <f t="shared" si="277"/>
        <v>3665.145</v>
      </c>
      <c r="BH224" s="102">
        <f t="shared" si="278"/>
        <v>0.58297200572610153</v>
      </c>
      <c r="BI224" s="53">
        <v>143</v>
      </c>
      <c r="BJ224" s="97">
        <f t="shared" si="279"/>
        <v>281.28100000000001</v>
      </c>
      <c r="BK224" s="102">
        <f t="shared" si="280"/>
        <v>4.4740098616192145E-2</v>
      </c>
      <c r="BL224" s="103">
        <v>625</v>
      </c>
      <c r="BM224" s="97">
        <f t="shared" si="281"/>
        <v>903.125</v>
      </c>
      <c r="BN224" s="102">
        <f t="shared" si="282"/>
        <v>0.14364959440114522</v>
      </c>
      <c r="BO224" s="53">
        <v>542</v>
      </c>
      <c r="BP224" s="97">
        <f t="shared" si="283"/>
        <v>1115.4359999999999</v>
      </c>
      <c r="BQ224" s="102">
        <f t="shared" si="284"/>
        <v>0.17741943693335452</v>
      </c>
      <c r="BR224" s="53">
        <v>0</v>
      </c>
      <c r="BS224" s="105">
        <f t="shared" si="285"/>
        <v>0</v>
      </c>
      <c r="BT224" s="102">
        <f t="shared" si="286"/>
        <v>0</v>
      </c>
      <c r="BU224" s="52">
        <v>6.5</v>
      </c>
      <c r="BV224" s="48">
        <v>8.14</v>
      </c>
      <c r="BW224" s="61">
        <v>84.9</v>
      </c>
      <c r="BX224" s="117">
        <f t="shared" si="306"/>
        <v>82560.884000000005</v>
      </c>
      <c r="BY224" s="118">
        <f t="shared" si="307"/>
        <v>0.55040589333333334</v>
      </c>
      <c r="BZ224" s="120">
        <v>46.2</v>
      </c>
      <c r="CA224" s="51"/>
      <c r="CB224" s="52">
        <v>5.99</v>
      </c>
      <c r="CC224" s="129">
        <v>4751</v>
      </c>
      <c r="CD224" s="77">
        <f t="shared" si="308"/>
        <v>4660.0927536231884</v>
      </c>
      <c r="CE224" s="77">
        <f t="shared" si="287"/>
        <v>23115</v>
      </c>
      <c r="CF224" s="77">
        <f t="shared" si="309"/>
        <v>13132</v>
      </c>
      <c r="CG224" s="77">
        <f t="shared" si="310"/>
        <v>547.16666666666663</v>
      </c>
      <c r="CH224" s="77">
        <f t="shared" si="288"/>
        <v>9983</v>
      </c>
      <c r="CI224" s="130">
        <f t="shared" si="311"/>
        <v>415.95833333333331</v>
      </c>
      <c r="CJ224" s="64">
        <v>3839</v>
      </c>
      <c r="CK224" s="56"/>
      <c r="CL224" s="52">
        <v>7.02</v>
      </c>
      <c r="CM224" s="53">
        <v>2825</v>
      </c>
      <c r="CN224" s="134"/>
      <c r="CO224" s="135">
        <v>2177</v>
      </c>
      <c r="CP224" s="53">
        <v>6576</v>
      </c>
      <c r="CQ224" s="52">
        <v>4.09</v>
      </c>
      <c r="CR224" s="52">
        <v>23</v>
      </c>
      <c r="CS224" s="53">
        <v>3219</v>
      </c>
      <c r="CT224" s="141">
        <f t="shared" si="356"/>
        <v>0.45692491979913458</v>
      </c>
      <c r="CU224" s="142">
        <f t="shared" si="312"/>
        <v>1.309195102891378</v>
      </c>
      <c r="CV224" s="142">
        <f t="shared" si="313"/>
        <v>3.5595097654515357</v>
      </c>
      <c r="CW224" s="118">
        <f t="shared" si="314"/>
        <v>0.59325162757525596</v>
      </c>
      <c r="CX224" s="143">
        <f t="shared" si="357"/>
        <v>17890.09608115942</v>
      </c>
      <c r="CY224" s="144">
        <f t="shared" si="358"/>
        <v>0.39378889018816565</v>
      </c>
      <c r="CZ224" s="145">
        <f t="shared" si="359"/>
        <v>13711.928776811594</v>
      </c>
      <c r="DA224" s="146">
        <f t="shared" si="360"/>
        <v>0.55066009225385715</v>
      </c>
      <c r="DB224" s="64">
        <v>3839</v>
      </c>
      <c r="DC224" s="152"/>
      <c r="DD224" s="48">
        <v>7.15</v>
      </c>
      <c r="DE224" s="53">
        <v>2496</v>
      </c>
      <c r="DF224" s="153"/>
      <c r="DG224" s="53">
        <v>2213</v>
      </c>
      <c r="DH224" s="53">
        <v>5312</v>
      </c>
      <c r="DI224" s="52">
        <v>2.48</v>
      </c>
      <c r="DJ224" s="52">
        <v>22.8</v>
      </c>
      <c r="DK224" s="53">
        <v>3830</v>
      </c>
      <c r="DL224" s="141">
        <f t="shared" si="315"/>
        <v>0.46100410336809539</v>
      </c>
      <c r="DM224" s="142">
        <f t="shared" si="316"/>
        <v>1.309195102891378</v>
      </c>
      <c r="DN224" s="142">
        <f t="shared" si="317"/>
        <v>3.5595097654515357</v>
      </c>
      <c r="DO224" s="118">
        <f t="shared" si="289"/>
        <v>0.59325162757525596</v>
      </c>
      <c r="DP224" s="143">
        <f t="shared" si="318"/>
        <v>17890.09608115942</v>
      </c>
      <c r="DQ224" s="144">
        <f t="shared" si="319"/>
        <v>0.46438834333085366</v>
      </c>
      <c r="DR224" s="145">
        <f t="shared" si="320"/>
        <v>13711.928776811594</v>
      </c>
      <c r="DS224" s="146">
        <f t="shared" si="321"/>
        <v>0.60299029743916011</v>
      </c>
      <c r="DT224" s="53">
        <v>3844</v>
      </c>
      <c r="DU224" s="74"/>
      <c r="DV224" s="157">
        <v>7.41</v>
      </c>
      <c r="DW224" s="153">
        <v>2668</v>
      </c>
      <c r="DX224" s="53"/>
      <c r="DY224" s="153">
        <v>2220</v>
      </c>
      <c r="DZ224" s="153">
        <v>5966</v>
      </c>
      <c r="EA224" s="152">
        <v>2.41</v>
      </c>
      <c r="EB224" s="128">
        <v>24.4</v>
      </c>
      <c r="EC224" s="53">
        <v>4012</v>
      </c>
      <c r="ED224" s="141">
        <f t="shared" si="350"/>
        <v>0.52392363388072627</v>
      </c>
      <c r="EE224" s="142">
        <f t="shared" si="322"/>
        <v>1.3074921956295527</v>
      </c>
      <c r="EF224" s="142">
        <f t="shared" si="361"/>
        <v>3.5641457510798924</v>
      </c>
      <c r="EG224" s="118">
        <f t="shared" si="290"/>
        <v>0.59402429184664873</v>
      </c>
      <c r="EH224" s="143">
        <f t="shared" si="351"/>
        <v>17913.396544927538</v>
      </c>
      <c r="EI224" s="144">
        <f t="shared" si="352"/>
        <v>0.42747920673346052</v>
      </c>
      <c r="EJ224" s="145">
        <f t="shared" si="353"/>
        <v>13729.787501449277</v>
      </c>
      <c r="EK224" s="146">
        <f t="shared" si="354"/>
        <v>0.57563225703833309</v>
      </c>
      <c r="EL224" s="64">
        <v>3845</v>
      </c>
      <c r="EM224" s="56"/>
      <c r="EN224" s="52">
        <v>6.99</v>
      </c>
      <c r="EO224" s="53">
        <v>2521</v>
      </c>
      <c r="EP224" s="134"/>
      <c r="EQ224" s="135">
        <v>2196</v>
      </c>
      <c r="ER224" s="53">
        <v>6252</v>
      </c>
      <c r="ES224" s="52">
        <v>7.42</v>
      </c>
      <c r="ET224" s="52">
        <v>19.8</v>
      </c>
      <c r="EU224" s="53">
        <v>3891</v>
      </c>
      <c r="EV224" s="141">
        <f t="shared" si="323"/>
        <v>0.47308074292835717</v>
      </c>
      <c r="EW224" s="142">
        <f t="shared" si="324"/>
        <v>1.3071521456436932</v>
      </c>
      <c r="EX224" s="142">
        <f t="shared" si="325"/>
        <v>3.5650729482055628</v>
      </c>
      <c r="EY224" s="118">
        <f t="shared" si="291"/>
        <v>0.59417882470092709</v>
      </c>
      <c r="EZ224" s="143">
        <f t="shared" si="326"/>
        <v>17918.056637681158</v>
      </c>
      <c r="FA224" s="144">
        <f t="shared" si="327"/>
        <v>0.45902364324402323</v>
      </c>
      <c r="FB224" s="145">
        <f t="shared" si="328"/>
        <v>13733.359246376813</v>
      </c>
      <c r="FC224" s="146">
        <f t="shared" si="329"/>
        <v>0.59901383807857478</v>
      </c>
      <c r="FD224" s="64">
        <v>3874</v>
      </c>
      <c r="FE224" s="56"/>
      <c r="FF224" s="52">
        <v>6.97</v>
      </c>
      <c r="FG224" s="53">
        <v>2054</v>
      </c>
      <c r="FH224" s="134"/>
      <c r="FI224" s="135">
        <v>2331</v>
      </c>
      <c r="FJ224" s="53">
        <v>5990</v>
      </c>
      <c r="FK224" s="52">
        <v>2.2599999999999998</v>
      </c>
      <c r="FL224" s="52">
        <v>17.3</v>
      </c>
      <c r="FM224" s="53">
        <v>4506</v>
      </c>
      <c r="FN224" s="141">
        <f t="shared" si="330"/>
        <v>0.44631522532388235</v>
      </c>
      <c r="FO224" s="142">
        <f t="shared" si="331"/>
        <v>1.2973670624677336</v>
      </c>
      <c r="FP224" s="142">
        <f t="shared" si="332"/>
        <v>3.5919616648500265</v>
      </c>
      <c r="FQ224" s="118">
        <f t="shared" si="292"/>
        <v>0.59866027747500439</v>
      </c>
      <c r="FR224" s="143">
        <f t="shared" si="333"/>
        <v>18053.199327536233</v>
      </c>
      <c r="FS224" s="144">
        <f t="shared" si="334"/>
        <v>0.55923624086601498</v>
      </c>
      <c r="FT224" s="145">
        <f t="shared" si="335"/>
        <v>13836.939849275363</v>
      </c>
      <c r="FU224" s="146">
        <f t="shared" si="336"/>
        <v>0.67329409893430892</v>
      </c>
      <c r="FV224" s="64">
        <v>3874</v>
      </c>
      <c r="FW224" s="73"/>
      <c r="FX224" s="52">
        <v>7.38</v>
      </c>
      <c r="FY224" s="53">
        <v>1947</v>
      </c>
      <c r="FZ224" s="134"/>
      <c r="GA224" s="135">
        <v>2312</v>
      </c>
      <c r="GB224" s="53">
        <v>5778</v>
      </c>
      <c r="GC224" s="52">
        <v>3.05</v>
      </c>
      <c r="GD224" s="52">
        <v>19.2</v>
      </c>
      <c r="GE224" s="53">
        <v>4312</v>
      </c>
      <c r="GF224" s="141">
        <f t="shared" si="337"/>
        <v>0.41025557778024835</v>
      </c>
      <c r="GG224" s="142">
        <f t="shared" si="338"/>
        <v>1.2973670624677336</v>
      </c>
      <c r="GH224" s="142">
        <f t="shared" si="339"/>
        <v>3.5919616648500265</v>
      </c>
      <c r="GI224" s="118">
        <f t="shared" si="293"/>
        <v>0.59866027747500439</v>
      </c>
      <c r="GJ224" s="143">
        <f t="shared" si="340"/>
        <v>18053.199327536233</v>
      </c>
      <c r="GK224" s="144">
        <f t="shared" si="341"/>
        <v>0.58219715723764909</v>
      </c>
      <c r="GL224" s="145">
        <f t="shared" si="342"/>
        <v>13836.939849275363</v>
      </c>
      <c r="GM224" s="146">
        <f t="shared" si="343"/>
        <v>0.6903133449976141</v>
      </c>
      <c r="GN224" s="166">
        <v>2520</v>
      </c>
      <c r="GO224" s="97">
        <f t="shared" si="294"/>
        <v>2417.3147306943542</v>
      </c>
      <c r="GP224" s="53"/>
      <c r="GQ224" s="53"/>
      <c r="GR224" s="102">
        <f t="shared" si="295"/>
        <v>1</v>
      </c>
      <c r="GS224" s="53"/>
      <c r="GT224" s="102">
        <f t="shared" si="296"/>
        <v>1</v>
      </c>
      <c r="GU224" s="53"/>
      <c r="GV224" s="102"/>
      <c r="GW224" s="170"/>
      <c r="GX224" s="102"/>
      <c r="GY224" s="170"/>
      <c r="GZ224" s="102"/>
      <c r="HA224" s="102"/>
      <c r="HB224" s="102"/>
      <c r="HC224" s="102"/>
      <c r="HD224" s="102"/>
      <c r="HE224" s="177"/>
      <c r="HF224" s="178"/>
      <c r="HG224" s="102"/>
      <c r="HH224" s="177"/>
      <c r="HI224" s="64">
        <v>2906</v>
      </c>
      <c r="HJ224" s="53">
        <v>3922</v>
      </c>
      <c r="HK224" s="53">
        <v>2932</v>
      </c>
      <c r="HL224" s="77">
        <f t="shared" si="347"/>
        <v>960</v>
      </c>
      <c r="HM224" s="77">
        <f t="shared" si="344"/>
        <v>6035.52</v>
      </c>
      <c r="HN224" s="52"/>
      <c r="HO224" s="183"/>
      <c r="HP224" s="53">
        <v>252</v>
      </c>
      <c r="HQ224" s="186"/>
      <c r="HR224" s="186"/>
      <c r="HS224" s="186"/>
      <c r="HT224" s="53">
        <v>3478</v>
      </c>
      <c r="HU224" s="153">
        <v>3570</v>
      </c>
      <c r="HV224" s="186"/>
      <c r="HW224" s="186"/>
      <c r="HX224" s="186"/>
      <c r="HY224" s="186"/>
      <c r="HZ224" s="189"/>
      <c r="IA224" s="128">
        <v>98</v>
      </c>
      <c r="IB224" s="190">
        <v>533</v>
      </c>
      <c r="IC224" s="191"/>
      <c r="ID224" s="191"/>
      <c r="IE224" s="192"/>
      <c r="IF224" s="192"/>
      <c r="IG224" s="192"/>
      <c r="IH224" s="97">
        <f t="shared" si="345"/>
        <v>33334.559999999998</v>
      </c>
      <c r="II224" s="97">
        <f t="shared" si="348"/>
        <v>2365.4953164916265</v>
      </c>
      <c r="IJ224" s="202">
        <f t="shared" si="349"/>
        <v>1.4192449616803859</v>
      </c>
      <c r="IK224" s="202">
        <f t="shared" si="355"/>
        <v>1.666728</v>
      </c>
      <c r="IL224" s="202">
        <f t="shared" si="297"/>
        <v>0.53627782728041806</v>
      </c>
      <c r="IM224" s="203"/>
      <c r="IN224" s="204">
        <f t="shared" si="298"/>
        <v>0.78849206349206347</v>
      </c>
      <c r="IO224" s="186"/>
      <c r="IP224" s="186"/>
      <c r="IQ224" s="153">
        <v>2036</v>
      </c>
      <c r="IR224" s="153"/>
      <c r="IS224" s="128"/>
      <c r="IT224" s="128"/>
      <c r="IU224" s="128"/>
      <c r="IV224" s="128"/>
      <c r="IW224" s="189"/>
      <c r="IX224" s="189">
        <v>0.91</v>
      </c>
      <c r="IY224" s="48"/>
      <c r="IZ224" s="52">
        <v>392</v>
      </c>
      <c r="JA224" s="128"/>
      <c r="JB224" s="128"/>
      <c r="JC224" s="128"/>
      <c r="JD224" s="97">
        <f t="shared" si="299"/>
        <v>7511.0360000000001</v>
      </c>
      <c r="JE224" s="210">
        <f t="shared" si="363"/>
        <v>0.85287846481876328</v>
      </c>
      <c r="JF224" s="210">
        <f t="shared" si="300"/>
        <v>0.62494249999999996</v>
      </c>
      <c r="JG224" s="210">
        <f t="shared" si="301"/>
        <v>7.4316132340981444E-2</v>
      </c>
      <c r="JH224" s="203"/>
      <c r="JI224" s="203">
        <f t="shared" si="302"/>
        <v>0.26454033771106944</v>
      </c>
      <c r="JJ224" s="212">
        <f t="shared" si="346"/>
        <v>2.469151880188833</v>
      </c>
      <c r="JK224" s="203">
        <f t="shared" si="303"/>
        <v>0.93764911722602196</v>
      </c>
      <c r="JL224" s="53">
        <v>12953</v>
      </c>
      <c r="JM224" s="213">
        <v>6.88</v>
      </c>
      <c r="JN224" s="214">
        <v>205</v>
      </c>
      <c r="JO224" s="213">
        <v>0.49</v>
      </c>
      <c r="JP224" s="213">
        <v>2.1</v>
      </c>
      <c r="JQ224" s="213">
        <v>0.45</v>
      </c>
      <c r="JR224" s="214">
        <v>269</v>
      </c>
      <c r="JS224" s="213">
        <v>0.33</v>
      </c>
      <c r="JT224" s="222"/>
    </row>
    <row r="225" spans="1:280" s="25" customFormat="1" ht="15" customHeight="1">
      <c r="A225" s="50">
        <v>43642</v>
      </c>
      <c r="B225" s="51">
        <v>0</v>
      </c>
      <c r="C225" s="52">
        <v>0</v>
      </c>
      <c r="D225" s="53">
        <v>48980</v>
      </c>
      <c r="E225" s="48">
        <v>5.21</v>
      </c>
      <c r="F225" s="53">
        <v>728</v>
      </c>
      <c r="G225" s="52">
        <v>49.4</v>
      </c>
      <c r="H225" s="52">
        <v>25.6</v>
      </c>
      <c r="I225" s="61">
        <v>81.7</v>
      </c>
      <c r="J225" s="64"/>
      <c r="K225" s="53">
        <v>1605</v>
      </c>
      <c r="L225" s="48">
        <v>5.23</v>
      </c>
      <c r="M225" s="53">
        <v>8074</v>
      </c>
      <c r="N225" s="53">
        <v>4067</v>
      </c>
      <c r="O225" s="65">
        <v>6.48</v>
      </c>
      <c r="P225" s="65">
        <v>3.85</v>
      </c>
      <c r="Q225" s="74">
        <v>41.5</v>
      </c>
      <c r="R225" s="70">
        <v>45</v>
      </c>
      <c r="S225" s="64">
        <v>7652</v>
      </c>
      <c r="T225" s="53">
        <v>9615</v>
      </c>
      <c r="U225" s="52">
        <v>2.84</v>
      </c>
      <c r="V225" s="52">
        <v>28.9</v>
      </c>
      <c r="W225" s="52">
        <v>12.7</v>
      </c>
      <c r="X225" s="52">
        <v>10.3</v>
      </c>
      <c r="Y225" s="53">
        <v>790</v>
      </c>
      <c r="Z225" s="53">
        <v>22547</v>
      </c>
      <c r="AA225" s="52"/>
      <c r="AB225" s="52">
        <v>445</v>
      </c>
      <c r="AC225" s="77">
        <f t="shared" si="304"/>
        <v>8442</v>
      </c>
      <c r="AD225" s="52"/>
      <c r="AE225" s="52"/>
      <c r="AF225" s="52"/>
      <c r="AG225" s="52"/>
      <c r="AH225" s="61"/>
      <c r="AI225" s="79"/>
      <c r="AJ225" s="52"/>
      <c r="AK225" s="52"/>
      <c r="AL225" s="48">
        <v>9.81</v>
      </c>
      <c r="AM225" s="53">
        <v>71365</v>
      </c>
      <c r="AN225" s="52">
        <v>1.42</v>
      </c>
      <c r="AO225" s="52" t="s">
        <v>125</v>
      </c>
      <c r="AP225" s="53">
        <v>3450</v>
      </c>
      <c r="AQ225" s="83"/>
      <c r="AR225" s="86">
        <f t="shared" si="305"/>
        <v>14093</v>
      </c>
      <c r="AS225" s="53"/>
      <c r="AT225" s="87">
        <v>14093</v>
      </c>
      <c r="AU225" s="53">
        <f t="shared" si="362"/>
        <v>13133</v>
      </c>
      <c r="AV225" s="53">
        <v>480</v>
      </c>
      <c r="AW225" s="53">
        <v>0</v>
      </c>
      <c r="AX225" s="53">
        <v>480</v>
      </c>
      <c r="AY225" s="95">
        <v>0</v>
      </c>
      <c r="AZ225" s="96">
        <v>4.93</v>
      </c>
      <c r="BA225" s="53">
        <v>4478</v>
      </c>
      <c r="BB225" s="52">
        <v>62</v>
      </c>
      <c r="BC225" s="53">
        <v>9796</v>
      </c>
      <c r="BD225" s="97">
        <f t="shared" si="275"/>
        <v>6297.2394799999993</v>
      </c>
      <c r="BE225" s="102">
        <f t="shared" si="276"/>
        <v>0.64283783993466714</v>
      </c>
      <c r="BF225" s="53">
        <v>3410</v>
      </c>
      <c r="BG225" s="97">
        <f t="shared" si="277"/>
        <v>3638.47</v>
      </c>
      <c r="BH225" s="102">
        <f t="shared" si="278"/>
        <v>0.3714240506329114</v>
      </c>
      <c r="BI225" s="53">
        <v>189</v>
      </c>
      <c r="BJ225" s="97">
        <f t="shared" si="279"/>
        <v>371.76300000000003</v>
      </c>
      <c r="BK225" s="102">
        <f t="shared" si="280"/>
        <v>3.7950489995916707E-2</v>
      </c>
      <c r="BL225" s="103">
        <v>640</v>
      </c>
      <c r="BM225" s="97">
        <f t="shared" si="281"/>
        <v>924.80000000000007</v>
      </c>
      <c r="BN225" s="102">
        <f t="shared" si="282"/>
        <v>9.4405879951000415E-2</v>
      </c>
      <c r="BO225" s="53">
        <v>657</v>
      </c>
      <c r="BP225" s="97">
        <f t="shared" si="283"/>
        <v>1352.106</v>
      </c>
      <c r="BQ225" s="102">
        <f t="shared" si="284"/>
        <v>0.13802633728052266</v>
      </c>
      <c r="BR225" s="53">
        <v>6.07</v>
      </c>
      <c r="BS225" s="105">
        <f t="shared" si="285"/>
        <v>10.100479999999999</v>
      </c>
      <c r="BT225" s="102">
        <f t="shared" si="286"/>
        <v>6.1964066966108621E-4</v>
      </c>
      <c r="BU225" s="52">
        <v>6.88</v>
      </c>
      <c r="BV225" s="48">
        <v>8.17</v>
      </c>
      <c r="BW225" s="61">
        <v>79.8</v>
      </c>
      <c r="BX225" s="117">
        <f t="shared" si="306"/>
        <v>128650.868</v>
      </c>
      <c r="BY225" s="118">
        <f t="shared" si="307"/>
        <v>0.85767245333333331</v>
      </c>
      <c r="BZ225" s="120">
        <v>49.7</v>
      </c>
      <c r="CA225" s="51"/>
      <c r="CB225" s="52">
        <v>6.51</v>
      </c>
      <c r="CC225" s="129">
        <v>6202</v>
      </c>
      <c r="CD225" s="77">
        <f t="shared" si="308"/>
        <v>6806.7542300995583</v>
      </c>
      <c r="CE225" s="77">
        <f t="shared" si="287"/>
        <v>22399</v>
      </c>
      <c r="CF225" s="77">
        <f t="shared" si="309"/>
        <v>13133</v>
      </c>
      <c r="CG225" s="77">
        <f t="shared" si="310"/>
        <v>547.20833333333337</v>
      </c>
      <c r="CH225" s="77">
        <f t="shared" si="288"/>
        <v>9266</v>
      </c>
      <c r="CI225" s="130">
        <f t="shared" si="311"/>
        <v>386.08333333333331</v>
      </c>
      <c r="CJ225" s="64">
        <v>3714</v>
      </c>
      <c r="CK225" s="56"/>
      <c r="CL225" s="52">
        <v>7.48</v>
      </c>
      <c r="CM225" s="53">
        <v>2559</v>
      </c>
      <c r="CN225" s="134"/>
      <c r="CO225" s="135">
        <v>2252</v>
      </c>
      <c r="CP225" s="53">
        <v>4358</v>
      </c>
      <c r="CQ225" s="52">
        <v>3.9</v>
      </c>
      <c r="CR225" s="52">
        <v>21.1</v>
      </c>
      <c r="CS225" s="53">
        <v>3388</v>
      </c>
      <c r="CT225" s="141">
        <f t="shared" si="356"/>
        <v>0.21475442500135283</v>
      </c>
      <c r="CU225" s="142">
        <f t="shared" si="312"/>
        <v>1.353257942918686</v>
      </c>
      <c r="CV225" s="142">
        <f t="shared" si="313"/>
        <v>5.0299015540369592</v>
      </c>
      <c r="CW225" s="118">
        <f t="shared" si="314"/>
        <v>0.83831692567282656</v>
      </c>
      <c r="CX225" s="143">
        <f t="shared" si="357"/>
        <v>25280.285210589758</v>
      </c>
      <c r="CY225" s="144">
        <f t="shared" si="358"/>
        <v>0.62404989022755253</v>
      </c>
      <c r="CZ225" s="145">
        <f t="shared" si="359"/>
        <v>21331.725690968346</v>
      </c>
      <c r="DA225" s="146">
        <f t="shared" si="360"/>
        <v>0.73877092690894242</v>
      </c>
      <c r="DB225" s="64">
        <v>3714</v>
      </c>
      <c r="DC225" s="152"/>
      <c r="DD225" s="48">
        <v>7.59</v>
      </c>
      <c r="DE225" s="53">
        <v>2533</v>
      </c>
      <c r="DF225" s="153"/>
      <c r="DG225" s="53">
        <v>2259</v>
      </c>
      <c r="DH225" s="53">
        <v>4988</v>
      </c>
      <c r="DI225" s="52">
        <v>4.07</v>
      </c>
      <c r="DJ225" s="52">
        <v>16.8</v>
      </c>
      <c r="DK225" s="53">
        <v>3986</v>
      </c>
      <c r="DL225" s="141">
        <f t="shared" si="315"/>
        <v>0.25112263013196578</v>
      </c>
      <c r="DM225" s="142">
        <f t="shared" si="316"/>
        <v>1.353257942918686</v>
      </c>
      <c r="DN225" s="142">
        <f t="shared" si="317"/>
        <v>5.0299015540369592</v>
      </c>
      <c r="DO225" s="118">
        <f t="shared" si="289"/>
        <v>0.83831692567282656</v>
      </c>
      <c r="DP225" s="143">
        <f t="shared" si="318"/>
        <v>25280.285210589758</v>
      </c>
      <c r="DQ225" s="144">
        <f t="shared" si="319"/>
        <v>0.62786962561406434</v>
      </c>
      <c r="DR225" s="145">
        <f t="shared" si="320"/>
        <v>21331.725690968346</v>
      </c>
      <c r="DS225" s="146">
        <f t="shared" si="321"/>
        <v>0.74142507145773784</v>
      </c>
      <c r="DT225" s="53">
        <v>3718</v>
      </c>
      <c r="DU225" s="74"/>
      <c r="DV225" s="157">
        <v>7.54</v>
      </c>
      <c r="DW225" s="153">
        <v>2679</v>
      </c>
      <c r="DX225" s="53"/>
      <c r="DY225" s="153">
        <v>2679</v>
      </c>
      <c r="DZ225" s="153">
        <v>5308</v>
      </c>
      <c r="EA225" s="152">
        <v>4.07</v>
      </c>
      <c r="EB225" s="128">
        <v>19.899999999999999</v>
      </c>
      <c r="EC225" s="53">
        <v>4179</v>
      </c>
      <c r="ED225" s="141">
        <f t="shared" si="350"/>
        <v>0.27230094878857469</v>
      </c>
      <c r="EE225" s="142">
        <f t="shared" si="322"/>
        <v>1.3518020441097365</v>
      </c>
      <c r="EF225" s="142">
        <f t="shared" si="361"/>
        <v>5.0353187878054433</v>
      </c>
      <c r="EG225" s="118">
        <f t="shared" si="290"/>
        <v>0.83921979796757384</v>
      </c>
      <c r="EH225" s="143">
        <f t="shared" si="351"/>
        <v>25307.512227510157</v>
      </c>
      <c r="EI225" s="144">
        <f t="shared" si="352"/>
        <v>0.6064203422898059</v>
      </c>
      <c r="EJ225" s="145">
        <f t="shared" si="353"/>
        <v>21354.700085896693</v>
      </c>
      <c r="EK225" s="146">
        <f t="shared" si="354"/>
        <v>0.72652102899142501</v>
      </c>
      <c r="EL225" s="64">
        <v>3718</v>
      </c>
      <c r="EM225" s="56"/>
      <c r="EN225" s="52">
        <v>7.51</v>
      </c>
      <c r="EO225" s="53">
        <v>2737</v>
      </c>
      <c r="EP225" s="134"/>
      <c r="EQ225" s="135">
        <v>2224</v>
      </c>
      <c r="ER225" s="53">
        <v>3618</v>
      </c>
      <c r="ES225" s="52">
        <v>4.22</v>
      </c>
      <c r="ET225" s="52">
        <v>20.3</v>
      </c>
      <c r="EU225" s="53">
        <v>4058</v>
      </c>
      <c r="EV225" s="141">
        <f t="shared" si="323"/>
        <v>0.26818499418261865</v>
      </c>
      <c r="EW225" s="142">
        <f t="shared" si="324"/>
        <v>1.3518020441097365</v>
      </c>
      <c r="EX225" s="142">
        <f t="shared" si="325"/>
        <v>5.0353187878054433</v>
      </c>
      <c r="EY225" s="118">
        <f t="shared" si="291"/>
        <v>0.83921979796757384</v>
      </c>
      <c r="EZ225" s="143">
        <f t="shared" si="326"/>
        <v>25307.512227510157</v>
      </c>
      <c r="FA225" s="144">
        <f t="shared" si="327"/>
        <v>0.59789939411989501</v>
      </c>
      <c r="FB225" s="145">
        <f t="shared" si="328"/>
        <v>21354.700085896693</v>
      </c>
      <c r="FC225" s="146">
        <f t="shared" si="329"/>
        <v>0.72060024499795827</v>
      </c>
      <c r="FD225" s="64">
        <v>3765</v>
      </c>
      <c r="FE225" s="56"/>
      <c r="FF225" s="52">
        <v>7.61</v>
      </c>
      <c r="FG225" s="53">
        <v>2002</v>
      </c>
      <c r="FH225" s="134"/>
      <c r="FI225" s="135">
        <v>2369</v>
      </c>
      <c r="FJ225" s="53">
        <v>3610</v>
      </c>
      <c r="FK225" s="52">
        <v>4.3899999999999997</v>
      </c>
      <c r="FL225" s="52">
        <v>23.6</v>
      </c>
      <c r="FM225" s="53">
        <v>4620</v>
      </c>
      <c r="FN225" s="141">
        <f t="shared" si="330"/>
        <v>0.25539113442660089</v>
      </c>
      <c r="FO225" s="142">
        <f t="shared" si="331"/>
        <v>1.3349269588313413</v>
      </c>
      <c r="FP225" s="142">
        <f t="shared" si="332"/>
        <v>5.0989712845851249</v>
      </c>
      <c r="FQ225" s="118">
        <f t="shared" si="292"/>
        <v>0.84982854743085412</v>
      </c>
      <c r="FR225" s="143">
        <f t="shared" si="333"/>
        <v>25627.429676324839</v>
      </c>
      <c r="FS225" s="144">
        <f t="shared" si="334"/>
        <v>0.70588037523859326</v>
      </c>
      <c r="FT225" s="145">
        <f t="shared" si="335"/>
        <v>21624.649226304744</v>
      </c>
      <c r="FU225" s="146">
        <f t="shared" si="336"/>
        <v>0.7956308697427521</v>
      </c>
      <c r="FV225" s="64">
        <v>3770</v>
      </c>
      <c r="FW225" s="73"/>
      <c r="FX225" s="52">
        <v>7.67</v>
      </c>
      <c r="FY225" s="53">
        <v>2038</v>
      </c>
      <c r="FZ225" s="134"/>
      <c r="GA225" s="135">
        <v>2376</v>
      </c>
      <c r="GB225" s="53">
        <v>5688</v>
      </c>
      <c r="GC225" s="52">
        <v>4.67</v>
      </c>
      <c r="GD225" s="52">
        <v>21.4</v>
      </c>
      <c r="GE225" s="53">
        <v>4486</v>
      </c>
      <c r="GF225" s="141">
        <f t="shared" si="337"/>
        <v>0.24952437617619488</v>
      </c>
      <c r="GG225" s="142">
        <f t="shared" si="338"/>
        <v>1.3331564986737401</v>
      </c>
      <c r="GH225" s="142">
        <f t="shared" si="339"/>
        <v>5.1057428267957299</v>
      </c>
      <c r="GI225" s="118">
        <f t="shared" si="293"/>
        <v>0.85095713779928828</v>
      </c>
      <c r="GJ225" s="143">
        <f t="shared" si="340"/>
        <v>25661.463447475337</v>
      </c>
      <c r="GK225" s="144">
        <f t="shared" si="341"/>
        <v>0.70059151085726934</v>
      </c>
      <c r="GL225" s="145">
        <f t="shared" si="342"/>
        <v>21653.367219965177</v>
      </c>
      <c r="GM225" s="146">
        <f t="shared" si="343"/>
        <v>0.79195590036749697</v>
      </c>
      <c r="GN225" s="166">
        <v>2570</v>
      </c>
      <c r="GO225" s="97">
        <f t="shared" si="294"/>
        <v>2422.8387874458681</v>
      </c>
      <c r="GP225" s="53"/>
      <c r="GQ225" s="53"/>
      <c r="GR225" s="102">
        <f t="shared" si="295"/>
        <v>1</v>
      </c>
      <c r="GS225" s="53"/>
      <c r="GT225" s="102">
        <f t="shared" si="296"/>
        <v>1</v>
      </c>
      <c r="GU225" s="53"/>
      <c r="GV225" s="102"/>
      <c r="GW225" s="170"/>
      <c r="GX225" s="102"/>
      <c r="GY225" s="170"/>
      <c r="GZ225" s="102"/>
      <c r="HA225" s="102"/>
      <c r="HB225" s="102"/>
      <c r="HC225" s="102"/>
      <c r="HD225" s="102"/>
      <c r="HE225" s="177"/>
      <c r="HF225" s="178"/>
      <c r="HG225" s="102"/>
      <c r="HH225" s="177"/>
      <c r="HI225" s="64">
        <v>1814</v>
      </c>
      <c r="HJ225" s="53">
        <v>1288</v>
      </c>
      <c r="HK225" s="53">
        <v>2222</v>
      </c>
      <c r="HL225" s="77">
        <f t="shared" si="347"/>
        <v>960</v>
      </c>
      <c r="HM225" s="77">
        <f t="shared" si="344"/>
        <v>9404.16</v>
      </c>
      <c r="HN225" s="52"/>
      <c r="HO225" s="183"/>
      <c r="HP225" s="53">
        <v>311</v>
      </c>
      <c r="HQ225" s="186"/>
      <c r="HR225" s="186"/>
      <c r="HS225" s="186"/>
      <c r="HT225" s="53">
        <v>2724</v>
      </c>
      <c r="HU225" s="153">
        <v>2724</v>
      </c>
      <c r="HV225" s="186"/>
      <c r="HW225" s="186"/>
      <c r="HX225" s="186"/>
      <c r="HY225" s="186"/>
      <c r="HZ225" s="189">
        <v>97</v>
      </c>
      <c r="IA225" s="128"/>
      <c r="IB225" s="190">
        <v>597</v>
      </c>
      <c r="IC225" s="191"/>
      <c r="ID225" s="191">
        <v>1090</v>
      </c>
      <c r="IE225" s="192">
        <v>5.27</v>
      </c>
      <c r="IF225" s="192">
        <v>0.03</v>
      </c>
      <c r="IG225" s="192">
        <v>0.93</v>
      </c>
      <c r="IH225" s="97">
        <f t="shared" si="345"/>
        <v>34050.369999999995</v>
      </c>
      <c r="II225" s="97">
        <f t="shared" si="348"/>
        <v>2416.11935003193</v>
      </c>
      <c r="IJ225" s="202">
        <f t="shared" si="349"/>
        <v>1.4191442560136238</v>
      </c>
      <c r="IK225" s="202">
        <f t="shared" si="355"/>
        <v>1.7025184999999994</v>
      </c>
      <c r="IL225" s="202">
        <f t="shared" si="297"/>
        <v>0.68093434889367865</v>
      </c>
      <c r="IM225" s="203"/>
      <c r="IN225" s="204">
        <f t="shared" si="298"/>
        <v>0.76770428015564196</v>
      </c>
      <c r="IO225" s="186"/>
      <c r="IP225" s="186"/>
      <c r="IQ225" s="153">
        <v>1148</v>
      </c>
      <c r="IR225" s="153"/>
      <c r="IS225" s="128"/>
      <c r="IT225" s="128"/>
      <c r="IU225" s="128"/>
      <c r="IV225" s="128"/>
      <c r="IW225" s="189">
        <v>0.92</v>
      </c>
      <c r="IX225" s="189"/>
      <c r="IY225" s="48">
        <v>8.5</v>
      </c>
      <c r="IZ225" s="52">
        <v>383</v>
      </c>
      <c r="JA225" s="128">
        <v>2.95</v>
      </c>
      <c r="JB225" s="128">
        <v>0.25</v>
      </c>
      <c r="JC225" s="128">
        <v>106</v>
      </c>
      <c r="JD225" s="97">
        <f t="shared" si="299"/>
        <v>8413.5210000000006</v>
      </c>
      <c r="JE225" s="210">
        <f t="shared" si="363"/>
        <v>0.85281352318586767</v>
      </c>
      <c r="JF225" s="210">
        <f t="shared" si="300"/>
        <v>0.70003580357142858</v>
      </c>
      <c r="JG225" s="210">
        <f t="shared" si="301"/>
        <v>0.2000374883495602</v>
      </c>
      <c r="JH225" s="203"/>
      <c r="JI225" s="203">
        <f t="shared" si="302"/>
        <v>0.35845896147403689</v>
      </c>
      <c r="JJ225" s="212">
        <f t="shared" si="346"/>
        <v>2.469151880188833</v>
      </c>
      <c r="JK225" s="203">
        <f t="shared" si="303"/>
        <v>0.96090240914659042</v>
      </c>
      <c r="JL225" s="53">
        <v>18293</v>
      </c>
      <c r="JM225" s="213">
        <v>8.0399999999999991</v>
      </c>
      <c r="JN225" s="214"/>
      <c r="JO225" s="213">
        <v>0.37</v>
      </c>
      <c r="JP225" s="213">
        <v>2.41</v>
      </c>
      <c r="JQ225" s="213">
        <v>0.54</v>
      </c>
      <c r="JR225" s="214">
        <v>284</v>
      </c>
      <c r="JS225" s="213">
        <v>0.35</v>
      </c>
      <c r="JT225" s="222"/>
    </row>
    <row r="226" spans="1:280" s="25" customFormat="1" ht="15" customHeight="1">
      <c r="A226" s="50">
        <v>43643</v>
      </c>
      <c r="B226" s="51">
        <v>0</v>
      </c>
      <c r="C226" s="52">
        <v>0</v>
      </c>
      <c r="D226" s="53">
        <v>58342</v>
      </c>
      <c r="E226" s="48">
        <v>4.3</v>
      </c>
      <c r="F226" s="53">
        <v>1663</v>
      </c>
      <c r="G226" s="52">
        <v>77.3</v>
      </c>
      <c r="H226" s="52">
        <v>112</v>
      </c>
      <c r="I226" s="61">
        <v>83.8</v>
      </c>
      <c r="J226" s="64"/>
      <c r="K226" s="53">
        <v>2444</v>
      </c>
      <c r="L226" s="48">
        <v>4.9000000000000004</v>
      </c>
      <c r="M226" s="53">
        <v>7826</v>
      </c>
      <c r="N226" s="53">
        <v>4234</v>
      </c>
      <c r="O226" s="65">
        <v>3.97</v>
      </c>
      <c r="P226" s="65">
        <v>2.64</v>
      </c>
      <c r="Q226" s="74">
        <v>40</v>
      </c>
      <c r="R226" s="70">
        <v>39.5</v>
      </c>
      <c r="S226" s="64">
        <v>7805</v>
      </c>
      <c r="T226" s="53">
        <v>9022</v>
      </c>
      <c r="U226" s="52">
        <v>2.75</v>
      </c>
      <c r="V226" s="52">
        <v>26.3</v>
      </c>
      <c r="W226" s="52">
        <v>13</v>
      </c>
      <c r="X226" s="52">
        <v>9.7200000000000006</v>
      </c>
      <c r="Y226" s="53">
        <v>520</v>
      </c>
      <c r="Z226" s="53">
        <v>21071</v>
      </c>
      <c r="AA226" s="52">
        <v>2.7</v>
      </c>
      <c r="AB226" s="52">
        <v>487</v>
      </c>
      <c r="AC226" s="77">
        <f t="shared" si="304"/>
        <v>8325</v>
      </c>
      <c r="AD226" s="52"/>
      <c r="AE226" s="52"/>
      <c r="AF226" s="52"/>
      <c r="AG226" s="52"/>
      <c r="AH226" s="61"/>
      <c r="AI226" s="79"/>
      <c r="AJ226" s="52"/>
      <c r="AK226" s="52"/>
      <c r="AL226" s="48">
        <v>9.44</v>
      </c>
      <c r="AM226" s="53">
        <v>76304</v>
      </c>
      <c r="AN226" s="52">
        <v>1.35</v>
      </c>
      <c r="AO226" s="52" t="s">
        <v>125</v>
      </c>
      <c r="AP226" s="53">
        <v>3426</v>
      </c>
      <c r="AQ226" s="83"/>
      <c r="AR226" s="86">
        <f t="shared" si="305"/>
        <v>12302</v>
      </c>
      <c r="AS226" s="53"/>
      <c r="AT226" s="87">
        <v>12302</v>
      </c>
      <c r="AU226" s="53">
        <f t="shared" si="362"/>
        <v>11342</v>
      </c>
      <c r="AV226" s="53">
        <v>480</v>
      </c>
      <c r="AW226" s="53">
        <v>0</v>
      </c>
      <c r="AX226" s="53">
        <v>480</v>
      </c>
      <c r="AY226" s="95">
        <v>0</v>
      </c>
      <c r="AZ226" s="96">
        <v>4.93</v>
      </c>
      <c r="BA226" s="53">
        <v>4478</v>
      </c>
      <c r="BB226" s="52">
        <v>62</v>
      </c>
      <c r="BC226" s="53">
        <v>8696</v>
      </c>
      <c r="BD226" s="97" t="e">
        <f t="shared" si="275"/>
        <v>#VALUE!</v>
      </c>
      <c r="BE226" s="102" t="e">
        <f t="shared" si="276"/>
        <v>#VALUE!</v>
      </c>
      <c r="BF226" s="53" t="s">
        <v>129</v>
      </c>
      <c r="BG226" s="97" t="e">
        <f t="shared" si="277"/>
        <v>#VALUE!</v>
      </c>
      <c r="BH226" s="102" t="e">
        <f t="shared" si="278"/>
        <v>#VALUE!</v>
      </c>
      <c r="BI226" s="53" t="s">
        <v>129</v>
      </c>
      <c r="BJ226" s="97" t="e">
        <f t="shared" si="279"/>
        <v>#VALUE!</v>
      </c>
      <c r="BK226" s="102" t="e">
        <f t="shared" si="280"/>
        <v>#VALUE!</v>
      </c>
      <c r="BL226" s="103" t="s">
        <v>129</v>
      </c>
      <c r="BM226" s="97" t="e">
        <f t="shared" si="281"/>
        <v>#VALUE!</v>
      </c>
      <c r="BN226" s="102" t="e">
        <f t="shared" si="282"/>
        <v>#VALUE!</v>
      </c>
      <c r="BO226" s="53" t="s">
        <v>129</v>
      </c>
      <c r="BP226" s="97" t="e">
        <f t="shared" si="283"/>
        <v>#VALUE!</v>
      </c>
      <c r="BQ226" s="102" t="e">
        <f t="shared" si="284"/>
        <v>#VALUE!</v>
      </c>
      <c r="BR226" s="53" t="s">
        <v>129</v>
      </c>
      <c r="BS226" s="105" t="e">
        <f t="shared" si="285"/>
        <v>#VALUE!</v>
      </c>
      <c r="BT226" s="102" t="e">
        <f t="shared" si="286"/>
        <v>#VALUE!</v>
      </c>
      <c r="BU226" s="52">
        <v>6.6</v>
      </c>
      <c r="BV226" s="48">
        <v>8.3800000000000008</v>
      </c>
      <c r="BW226" s="61">
        <v>98</v>
      </c>
      <c r="BX226" s="117">
        <f t="shared" si="306"/>
        <v>98630.032000000007</v>
      </c>
      <c r="BY226" s="118">
        <f t="shared" si="307"/>
        <v>0.65753354666666675</v>
      </c>
      <c r="BZ226" s="120">
        <v>38.700000000000003</v>
      </c>
      <c r="CA226" s="51"/>
      <c r="CB226" s="52">
        <v>6.33</v>
      </c>
      <c r="CC226" s="129">
        <v>6285</v>
      </c>
      <c r="CD226" s="77">
        <f t="shared" si="308"/>
        <v>5489.7549468590687</v>
      </c>
      <c r="CE226" s="77">
        <f t="shared" si="287"/>
        <v>23146</v>
      </c>
      <c r="CF226" s="77">
        <f t="shared" si="309"/>
        <v>11342</v>
      </c>
      <c r="CG226" s="77">
        <f t="shared" si="310"/>
        <v>472.58333333333331</v>
      </c>
      <c r="CH226" s="77">
        <f t="shared" si="288"/>
        <v>11804</v>
      </c>
      <c r="CI226" s="130">
        <f t="shared" si="311"/>
        <v>491.83333333333331</v>
      </c>
      <c r="CJ226" s="64">
        <v>3840</v>
      </c>
      <c r="CK226" s="56"/>
      <c r="CL226" s="52">
        <v>7.19</v>
      </c>
      <c r="CM226" s="53">
        <v>2189</v>
      </c>
      <c r="CN226" s="134"/>
      <c r="CO226" s="135">
        <v>2582</v>
      </c>
      <c r="CP226" s="53">
        <v>4428</v>
      </c>
      <c r="CQ226" s="52">
        <v>7.44</v>
      </c>
      <c r="CR226" s="52">
        <v>28.2</v>
      </c>
      <c r="CS226" s="53">
        <v>3664</v>
      </c>
      <c r="CT226" s="141">
        <f t="shared" si="356"/>
        <v>0.2890752818759334</v>
      </c>
      <c r="CU226" s="142">
        <f t="shared" si="312"/>
        <v>1.3088541666666667</v>
      </c>
      <c r="CV226" s="142">
        <f t="shared" si="313"/>
        <v>4.1943213282807044</v>
      </c>
      <c r="CW226" s="118">
        <f t="shared" si="314"/>
        <v>0.69905355471345076</v>
      </c>
      <c r="CX226" s="143">
        <f t="shared" si="357"/>
        <v>21080.658995938822</v>
      </c>
      <c r="CY226" s="144">
        <f t="shared" si="358"/>
        <v>0.6012572471468105</v>
      </c>
      <c r="CZ226" s="145">
        <f t="shared" si="359"/>
        <v>16363.057240127882</v>
      </c>
      <c r="DA226" s="146">
        <f t="shared" si="360"/>
        <v>0.74827506899724017</v>
      </c>
      <c r="DB226" s="64">
        <v>3840</v>
      </c>
      <c r="DC226" s="152"/>
      <c r="DD226" s="48">
        <v>7.31</v>
      </c>
      <c r="DE226" s="53">
        <v>2592</v>
      </c>
      <c r="DF226" s="153"/>
      <c r="DG226" s="53">
        <v>2473</v>
      </c>
      <c r="DH226" s="53">
        <v>5410</v>
      </c>
      <c r="DI226" s="52">
        <v>6.93</v>
      </c>
      <c r="DJ226" s="52">
        <v>27.6</v>
      </c>
      <c r="DK226" s="53">
        <v>4240</v>
      </c>
      <c r="DL226" s="141">
        <f t="shared" si="315"/>
        <v>0.38104211257183557</v>
      </c>
      <c r="DM226" s="142">
        <f t="shared" si="316"/>
        <v>1.3088541666666667</v>
      </c>
      <c r="DN226" s="142">
        <f t="shared" si="317"/>
        <v>4.1943213282807044</v>
      </c>
      <c r="DO226" s="118">
        <f t="shared" si="289"/>
        <v>0.69905355471345076</v>
      </c>
      <c r="DP226" s="143">
        <f t="shared" si="318"/>
        <v>21080.658995938822</v>
      </c>
      <c r="DQ226" s="144">
        <f t="shared" si="319"/>
        <v>0.52784777734332244</v>
      </c>
      <c r="DR226" s="145">
        <f t="shared" si="320"/>
        <v>16363.057240127882</v>
      </c>
      <c r="DS226" s="146">
        <f t="shared" si="321"/>
        <v>0.70193192272309113</v>
      </c>
      <c r="DT226" s="53">
        <v>3841</v>
      </c>
      <c r="DU226" s="74"/>
      <c r="DV226" s="157">
        <v>7.24</v>
      </c>
      <c r="DW226" s="153">
        <v>2389</v>
      </c>
      <c r="DX226" s="53"/>
      <c r="DY226" s="153">
        <v>2460</v>
      </c>
      <c r="DZ226" s="153">
        <v>5258</v>
      </c>
      <c r="EA226" s="152">
        <v>8.5500000000000007</v>
      </c>
      <c r="EB226" s="128">
        <v>27.6</v>
      </c>
      <c r="EC226" s="53">
        <v>4448</v>
      </c>
      <c r="ED226" s="141">
        <f t="shared" si="350"/>
        <v>0.37346768203494085</v>
      </c>
      <c r="EE226" s="142">
        <f t="shared" si="322"/>
        <v>1.3085134079666754</v>
      </c>
      <c r="EF226" s="142">
        <f t="shared" si="361"/>
        <v>4.1954135994599451</v>
      </c>
      <c r="EG226" s="118">
        <f t="shared" si="290"/>
        <v>0.69923559990999085</v>
      </c>
      <c r="EH226" s="143">
        <f t="shared" si="351"/>
        <v>21086.148750885684</v>
      </c>
      <c r="EI226" s="144">
        <f t="shared" si="352"/>
        <v>0.56482574848502987</v>
      </c>
      <c r="EJ226" s="145">
        <f t="shared" si="353"/>
        <v>16367.318452950833</v>
      </c>
      <c r="EK226" s="146">
        <f t="shared" si="354"/>
        <v>0.72527598896044165</v>
      </c>
      <c r="EL226" s="64">
        <v>3841</v>
      </c>
      <c r="EM226" s="56"/>
      <c r="EN226" s="52">
        <v>7.27</v>
      </c>
      <c r="EO226" s="53">
        <v>2635</v>
      </c>
      <c r="EP226" s="134"/>
      <c r="EQ226" s="135">
        <v>2635</v>
      </c>
      <c r="ER226" s="53">
        <v>4552</v>
      </c>
      <c r="ES226" s="52">
        <v>5.38</v>
      </c>
      <c r="ET226" s="52">
        <v>24.8</v>
      </c>
      <c r="EU226" s="53">
        <v>4332</v>
      </c>
      <c r="EV226" s="141">
        <f t="shared" si="323"/>
        <v>0.39507114093094498</v>
      </c>
      <c r="EW226" s="142">
        <f t="shared" si="324"/>
        <v>1.3085134079666754</v>
      </c>
      <c r="EX226" s="142">
        <f t="shared" si="325"/>
        <v>4.1954135994599451</v>
      </c>
      <c r="EY226" s="118">
        <f t="shared" si="291"/>
        <v>0.69923559990999085</v>
      </c>
      <c r="EZ226" s="143">
        <f t="shared" si="326"/>
        <v>21086.148750885684</v>
      </c>
      <c r="FA226" s="144">
        <f t="shared" si="327"/>
        <v>0.5200150051310396</v>
      </c>
      <c r="FB226" s="145">
        <f t="shared" si="328"/>
        <v>16367.318452950833</v>
      </c>
      <c r="FC226" s="146">
        <f t="shared" si="329"/>
        <v>0.69698712051517941</v>
      </c>
      <c r="FD226" s="64">
        <v>3892</v>
      </c>
      <c r="FE226" s="56"/>
      <c r="FF226" s="52">
        <v>7.37</v>
      </c>
      <c r="FG226" s="53">
        <v>1938</v>
      </c>
      <c r="FH226" s="134"/>
      <c r="FI226" s="135">
        <v>2543</v>
      </c>
      <c r="FJ226" s="53">
        <v>4240</v>
      </c>
      <c r="FK226" s="52">
        <v>6.42</v>
      </c>
      <c r="FL226" s="52">
        <v>24.1</v>
      </c>
      <c r="FM226" s="53">
        <v>4948</v>
      </c>
      <c r="FN226" s="141">
        <f t="shared" si="330"/>
        <v>0.35794299311947941</v>
      </c>
      <c r="FO226" s="142">
        <f t="shared" si="331"/>
        <v>1.2913669064748201</v>
      </c>
      <c r="FP226" s="142">
        <f t="shared" si="332"/>
        <v>4.2511194296011734</v>
      </c>
      <c r="FQ226" s="118">
        <f t="shared" si="292"/>
        <v>0.7085199049335289</v>
      </c>
      <c r="FR226" s="143">
        <f t="shared" si="333"/>
        <v>21366.126253175498</v>
      </c>
      <c r="FS226" s="144">
        <f t="shared" si="334"/>
        <v>0.64697877796734526</v>
      </c>
      <c r="FT226" s="145">
        <f t="shared" si="335"/>
        <v>16584.640306921279</v>
      </c>
      <c r="FU226" s="146">
        <f t="shared" si="336"/>
        <v>0.7771389144434222</v>
      </c>
      <c r="FV226" s="64">
        <v>3892</v>
      </c>
      <c r="FW226" s="73"/>
      <c r="FX226" s="52">
        <v>7.71</v>
      </c>
      <c r="FY226" s="53">
        <v>1992</v>
      </c>
      <c r="FZ226" s="134"/>
      <c r="GA226" s="135">
        <v>2568</v>
      </c>
      <c r="GB226" s="53">
        <v>4088</v>
      </c>
      <c r="GC226" s="52">
        <v>7.36</v>
      </c>
      <c r="GD226" s="52">
        <v>31.5</v>
      </c>
      <c r="GE226" s="53">
        <v>4755</v>
      </c>
      <c r="GF226" s="141">
        <f t="shared" si="337"/>
        <v>0.34929173563014443</v>
      </c>
      <c r="GG226" s="142">
        <f t="shared" si="338"/>
        <v>1.2913669064748201</v>
      </c>
      <c r="GH226" s="142">
        <f t="shared" si="339"/>
        <v>4.2511194296011734</v>
      </c>
      <c r="GI226" s="118">
        <f t="shared" si="293"/>
        <v>0.7085199049335289</v>
      </c>
      <c r="GJ226" s="143">
        <f t="shared" si="340"/>
        <v>21366.126253175498</v>
      </c>
      <c r="GK226" s="144">
        <f t="shared" si="341"/>
        <v>0.63714227332866447</v>
      </c>
      <c r="GL226" s="145">
        <f t="shared" si="342"/>
        <v>16584.640306921279</v>
      </c>
      <c r="GM226" s="146">
        <f t="shared" si="343"/>
        <v>0.77092916283348667</v>
      </c>
      <c r="GN226" s="166">
        <v>2409</v>
      </c>
      <c r="GO226" s="97">
        <f t="shared" si="294"/>
        <v>2287.7293700855439</v>
      </c>
      <c r="GP226" s="53"/>
      <c r="GQ226" s="53"/>
      <c r="GR226" s="102" t="e">
        <f t="shared" si="295"/>
        <v>#VALUE!</v>
      </c>
      <c r="GS226" s="53"/>
      <c r="GT226" s="102" t="e">
        <f t="shared" si="296"/>
        <v>#VALUE!</v>
      </c>
      <c r="GU226" s="53"/>
      <c r="GV226" s="102"/>
      <c r="GW226" s="170"/>
      <c r="GX226" s="102"/>
      <c r="GY226" s="170"/>
      <c r="GZ226" s="102"/>
      <c r="HA226" s="102"/>
      <c r="HB226" s="102"/>
      <c r="HC226" s="102"/>
      <c r="HD226" s="102"/>
      <c r="HE226" s="177"/>
      <c r="HF226" s="178"/>
      <c r="HG226" s="102"/>
      <c r="HH226" s="177"/>
      <c r="HI226" s="64">
        <v>2408</v>
      </c>
      <c r="HJ226" s="53">
        <v>3490</v>
      </c>
      <c r="HK226" s="53">
        <v>2448</v>
      </c>
      <c r="HL226" s="77">
        <f t="shared" si="347"/>
        <v>960</v>
      </c>
      <c r="HM226" s="77">
        <f t="shared" si="344"/>
        <v>8348.16</v>
      </c>
      <c r="HN226" s="52"/>
      <c r="HO226" s="183"/>
      <c r="HP226" s="53">
        <v>333</v>
      </c>
      <c r="HQ226" s="186"/>
      <c r="HR226" s="186"/>
      <c r="HS226" s="186"/>
      <c r="HT226" s="53">
        <v>1812</v>
      </c>
      <c r="HU226" s="153">
        <v>2414</v>
      </c>
      <c r="HV226" s="186"/>
      <c r="HW226" s="186"/>
      <c r="HX226" s="186"/>
      <c r="HY226" s="186"/>
      <c r="HZ226" s="189"/>
      <c r="IA226" s="128">
        <v>95</v>
      </c>
      <c r="IB226" s="190">
        <v>591</v>
      </c>
      <c r="IC226" s="191"/>
      <c r="ID226" s="191"/>
      <c r="IE226" s="192"/>
      <c r="IF226" s="192"/>
      <c r="IG226" s="192"/>
      <c r="IH226" s="97">
        <f t="shared" si="345"/>
        <v>27642.558000000001</v>
      </c>
      <c r="II226" s="97">
        <f t="shared" si="348"/>
        <v>2246.9970736465616</v>
      </c>
      <c r="IJ226" s="202">
        <f t="shared" si="349"/>
        <v>1.6257519102584945</v>
      </c>
      <c r="IK226" s="202">
        <f t="shared" si="355"/>
        <v>1.3821279</v>
      </c>
      <c r="IL226" s="202">
        <f t="shared" si="297"/>
        <v>0.93583954392181123</v>
      </c>
      <c r="IM226" s="203"/>
      <c r="IN226" s="204">
        <f t="shared" si="298"/>
        <v>0.75466998754669989</v>
      </c>
      <c r="IO226" s="186"/>
      <c r="IP226" s="186"/>
      <c r="IQ226" s="153">
        <v>2828</v>
      </c>
      <c r="IR226" s="153"/>
      <c r="IS226" s="128"/>
      <c r="IT226" s="128"/>
      <c r="IU226" s="128"/>
      <c r="IV226" s="128"/>
      <c r="IW226" s="189"/>
      <c r="IX226" s="189">
        <v>0.9</v>
      </c>
      <c r="IY226" s="48"/>
      <c r="IZ226" s="52">
        <v>390</v>
      </c>
      <c r="JA226" s="128"/>
      <c r="JB226" s="128"/>
      <c r="JC226" s="128"/>
      <c r="JD226" s="97">
        <f t="shared" si="299"/>
        <v>7270.482</v>
      </c>
      <c r="JE226" s="210">
        <f t="shared" si="363"/>
        <v>0.9874801622288838</v>
      </c>
      <c r="JF226" s="210">
        <f t="shared" si="300"/>
        <v>0.59849303571428569</v>
      </c>
      <c r="JG226" s="210">
        <f t="shared" si="301"/>
        <v>7.7090831863245279E-2</v>
      </c>
      <c r="JH226" s="203"/>
      <c r="JI226" s="203">
        <f t="shared" si="302"/>
        <v>0.34010152284263961</v>
      </c>
      <c r="JJ226" s="212">
        <f t="shared" si="346"/>
        <v>2.469151880188833</v>
      </c>
      <c r="JK226" s="203">
        <f t="shared" si="303"/>
        <v>0.9551517939282429</v>
      </c>
      <c r="JL226" s="53">
        <v>16850</v>
      </c>
      <c r="JM226" s="213">
        <v>7.91</v>
      </c>
      <c r="JN226" s="214">
        <v>53</v>
      </c>
      <c r="JO226" s="213">
        <v>0.38</v>
      </c>
      <c r="JP226" s="213">
        <v>1.78</v>
      </c>
      <c r="JQ226" s="213">
        <v>0.7</v>
      </c>
      <c r="JR226" s="214">
        <v>298</v>
      </c>
      <c r="JS226" s="213">
        <v>0.51</v>
      </c>
      <c r="JT226" s="222"/>
    </row>
    <row r="227" spans="1:280" s="25" customFormat="1" ht="15" customHeight="1">
      <c r="A227" s="50">
        <v>43644</v>
      </c>
      <c r="B227" s="51">
        <v>0</v>
      </c>
      <c r="C227" s="52">
        <v>0</v>
      </c>
      <c r="D227" s="53">
        <v>21514</v>
      </c>
      <c r="E227" s="48">
        <v>3.37</v>
      </c>
      <c r="F227" s="53">
        <v>58.6</v>
      </c>
      <c r="G227" s="52">
        <v>20.3</v>
      </c>
      <c r="H227" s="52">
        <v>32</v>
      </c>
      <c r="I227" s="61">
        <v>84.2</v>
      </c>
      <c r="J227" s="64"/>
      <c r="K227" s="53">
        <v>2436</v>
      </c>
      <c r="L227" s="48">
        <v>5.6</v>
      </c>
      <c r="M227" s="53">
        <v>7476</v>
      </c>
      <c r="N227" s="53">
        <v>6410</v>
      </c>
      <c r="O227" s="65">
        <v>2.65</v>
      </c>
      <c r="P227" s="65">
        <v>32</v>
      </c>
      <c r="Q227" s="74">
        <v>58.6</v>
      </c>
      <c r="R227" s="70">
        <v>38.799999999999997</v>
      </c>
      <c r="S227" s="64">
        <v>7936</v>
      </c>
      <c r="T227" s="53">
        <v>10534</v>
      </c>
      <c r="U227" s="52">
        <v>2.59</v>
      </c>
      <c r="V227" s="52">
        <v>26.7</v>
      </c>
      <c r="W227" s="52">
        <v>13.3</v>
      </c>
      <c r="X227" s="52">
        <v>9.8000000000000007</v>
      </c>
      <c r="Y227" s="53">
        <v>3413</v>
      </c>
      <c r="Z227" s="53">
        <v>25681</v>
      </c>
      <c r="AA227" s="52">
        <v>2.44</v>
      </c>
      <c r="AB227" s="52">
        <v>500</v>
      </c>
      <c r="AC227" s="77">
        <f t="shared" si="304"/>
        <v>11349</v>
      </c>
      <c r="AD227" s="52"/>
      <c r="AE227" s="52"/>
      <c r="AF227" s="52"/>
      <c r="AG227" s="52"/>
      <c r="AH227" s="61"/>
      <c r="AI227" s="79"/>
      <c r="AJ227" s="52"/>
      <c r="AK227" s="52"/>
      <c r="AL227" s="48">
        <v>9.7799999999999994</v>
      </c>
      <c r="AM227" s="53">
        <v>6496</v>
      </c>
      <c r="AN227" s="52">
        <v>1.54</v>
      </c>
      <c r="AO227" s="52" t="s">
        <v>125</v>
      </c>
      <c r="AP227" s="53"/>
      <c r="AQ227" s="83"/>
      <c r="AR227" s="86">
        <f t="shared" si="305"/>
        <v>12428</v>
      </c>
      <c r="AS227" s="53"/>
      <c r="AT227" s="87">
        <v>12428</v>
      </c>
      <c r="AU227" s="53">
        <f t="shared" si="362"/>
        <v>11468</v>
      </c>
      <c r="AV227" s="53">
        <v>480</v>
      </c>
      <c r="AW227" s="53">
        <v>0</v>
      </c>
      <c r="AX227" s="53">
        <v>480</v>
      </c>
      <c r="AY227" s="95">
        <v>0</v>
      </c>
      <c r="AZ227" s="96">
        <v>4.93</v>
      </c>
      <c r="BA227" s="53">
        <v>4478</v>
      </c>
      <c r="BB227" s="52">
        <v>62</v>
      </c>
      <c r="BC227" s="53">
        <v>10838</v>
      </c>
      <c r="BD227" s="97">
        <f t="shared" si="275"/>
        <v>7527.2379599999995</v>
      </c>
      <c r="BE227" s="102">
        <f t="shared" si="276"/>
        <v>0.69452278649197263</v>
      </c>
      <c r="BF227" s="53">
        <v>4065</v>
      </c>
      <c r="BG227" s="97">
        <f t="shared" si="277"/>
        <v>4337.3549999999996</v>
      </c>
      <c r="BH227" s="102">
        <f t="shared" si="278"/>
        <v>0.40019883742387891</v>
      </c>
      <c r="BI227" s="53">
        <v>245</v>
      </c>
      <c r="BJ227" s="97">
        <f t="shared" si="279"/>
        <v>481.91500000000002</v>
      </c>
      <c r="BK227" s="102">
        <f t="shared" si="280"/>
        <v>4.4465307252260569E-2</v>
      </c>
      <c r="BL227" s="103">
        <v>913</v>
      </c>
      <c r="BM227" s="97">
        <f t="shared" si="281"/>
        <v>1319.2850000000001</v>
      </c>
      <c r="BN227" s="102">
        <f t="shared" si="282"/>
        <v>0.12172771729101312</v>
      </c>
      <c r="BO227" s="53">
        <v>669</v>
      </c>
      <c r="BP227" s="97">
        <f t="shared" si="283"/>
        <v>1376.8019999999999</v>
      </c>
      <c r="BQ227" s="102">
        <f t="shared" si="284"/>
        <v>0.12703469274773943</v>
      </c>
      <c r="BR227" s="53">
        <v>7.14</v>
      </c>
      <c r="BS227" s="105">
        <f t="shared" si="285"/>
        <v>11.880959999999998</v>
      </c>
      <c r="BT227" s="102">
        <f t="shared" si="286"/>
        <v>6.5879313526480898E-4</v>
      </c>
      <c r="BU227" s="52">
        <v>7.21</v>
      </c>
      <c r="BV227" s="48">
        <v>9.19</v>
      </c>
      <c r="BW227" s="61">
        <v>77.400000000000006</v>
      </c>
      <c r="BX227" s="117">
        <f t="shared" si="306"/>
        <v>124290.18399999999</v>
      </c>
      <c r="BY227" s="118">
        <f t="shared" si="307"/>
        <v>0.82860122666666658</v>
      </c>
      <c r="BZ227" s="120">
        <v>39.299999999999997</v>
      </c>
      <c r="CA227" s="51"/>
      <c r="CB227" s="52">
        <v>6.08</v>
      </c>
      <c r="CC227" s="129">
        <v>6496</v>
      </c>
      <c r="CD227" s="77">
        <f t="shared" si="308"/>
        <v>6704.5867693505816</v>
      </c>
      <c r="CE227" s="77">
        <f t="shared" si="287"/>
        <v>23113</v>
      </c>
      <c r="CF227" s="77">
        <f t="shared" si="309"/>
        <v>11468</v>
      </c>
      <c r="CG227" s="77">
        <f t="shared" si="310"/>
        <v>477.83333333333331</v>
      </c>
      <c r="CH227" s="77">
        <f t="shared" si="288"/>
        <v>11645</v>
      </c>
      <c r="CI227" s="130">
        <f t="shared" si="311"/>
        <v>485.20833333333331</v>
      </c>
      <c r="CJ227" s="64">
        <v>3848</v>
      </c>
      <c r="CK227" s="56"/>
      <c r="CL227" s="52">
        <v>7.26</v>
      </c>
      <c r="CM227" s="53">
        <v>2914</v>
      </c>
      <c r="CN227" s="134"/>
      <c r="CO227" s="135">
        <v>2501</v>
      </c>
      <c r="CP227" s="53">
        <v>5654</v>
      </c>
      <c r="CQ227" s="52">
        <v>10.4</v>
      </c>
      <c r="CR227" s="52">
        <v>20.5</v>
      </c>
      <c r="CS227" s="53">
        <v>3677</v>
      </c>
      <c r="CT227" s="141">
        <f t="shared" si="356"/>
        <v>0.25208797178518122</v>
      </c>
      <c r="CU227" s="142">
        <f t="shared" si="312"/>
        <v>1.3061330561330562</v>
      </c>
      <c r="CV227" s="142">
        <f t="shared" si="313"/>
        <v>5.1331575583885876</v>
      </c>
      <c r="CW227" s="118">
        <f t="shared" si="314"/>
        <v>0.85552625973143126</v>
      </c>
      <c r="CX227" s="143">
        <f t="shared" si="357"/>
        <v>25799.24988846104</v>
      </c>
      <c r="CY227" s="144">
        <f t="shared" si="358"/>
        <v>0.56537216979261262</v>
      </c>
      <c r="CZ227" s="145">
        <f t="shared" si="359"/>
        <v>20692.62441188941</v>
      </c>
      <c r="DA227" s="146">
        <f t="shared" si="360"/>
        <v>0.73113120501937634</v>
      </c>
      <c r="DB227" s="64">
        <v>3848</v>
      </c>
      <c r="DC227" s="152"/>
      <c r="DD227" s="48">
        <v>7.33</v>
      </c>
      <c r="DE227" s="53">
        <v>2741</v>
      </c>
      <c r="DF227" s="153"/>
      <c r="DG227" s="53">
        <v>2392</v>
      </c>
      <c r="DH227" s="53">
        <v>5218</v>
      </c>
      <c r="DI227" s="52">
        <v>9.99</v>
      </c>
      <c r="DJ227" s="52">
        <v>21.7</v>
      </c>
      <c r="DK227" s="53">
        <v>4252</v>
      </c>
      <c r="DL227" s="141">
        <f t="shared" si="315"/>
        <v>0.27878526932580644</v>
      </c>
      <c r="DM227" s="142">
        <f t="shared" si="316"/>
        <v>1.3061330561330562</v>
      </c>
      <c r="DN227" s="142">
        <f t="shared" si="317"/>
        <v>5.1331575583885876</v>
      </c>
      <c r="DO227" s="118">
        <f t="shared" si="289"/>
        <v>0.85552625973143126</v>
      </c>
      <c r="DP227" s="143">
        <f t="shared" si="318"/>
        <v>25799.24988846104</v>
      </c>
      <c r="DQ227" s="144">
        <f t="shared" si="319"/>
        <v>0.59117540061824003</v>
      </c>
      <c r="DR227" s="145">
        <f t="shared" si="320"/>
        <v>20692.62441188941</v>
      </c>
      <c r="DS227" s="146">
        <f t="shared" si="321"/>
        <v>0.74709355969736113</v>
      </c>
      <c r="DT227" s="53">
        <v>3849</v>
      </c>
      <c r="DU227" s="74"/>
      <c r="DV227" s="157">
        <v>7.29</v>
      </c>
      <c r="DW227" s="153">
        <v>2947</v>
      </c>
      <c r="DX227" s="53"/>
      <c r="DY227" s="153">
        <v>2354</v>
      </c>
      <c r="DZ227" s="153">
        <v>5048</v>
      </c>
      <c r="EA227" s="152">
        <v>9.2899999999999991</v>
      </c>
      <c r="EB227" s="128">
        <v>19.8</v>
      </c>
      <c r="EC227" s="53">
        <v>4498</v>
      </c>
      <c r="ED227" s="141">
        <f t="shared" si="350"/>
        <v>0.3110015274339672</v>
      </c>
      <c r="EE227" s="142">
        <f t="shared" si="322"/>
        <v>1.3057937126526371</v>
      </c>
      <c r="EF227" s="142">
        <f t="shared" si="361"/>
        <v>5.1344915390430534</v>
      </c>
      <c r="EG227" s="118">
        <f t="shared" si="290"/>
        <v>0.85574858984050894</v>
      </c>
      <c r="EH227" s="143">
        <f t="shared" si="351"/>
        <v>25805.954475230388</v>
      </c>
      <c r="EI227" s="144">
        <f t="shared" si="352"/>
        <v>0.56045016622471844</v>
      </c>
      <c r="EJ227" s="145">
        <f t="shared" si="353"/>
        <v>20698.001913035951</v>
      </c>
      <c r="EK227" s="146">
        <f t="shared" si="354"/>
        <v>0.72808636279756411</v>
      </c>
      <c r="EL227" s="64">
        <v>3848</v>
      </c>
      <c r="EM227" s="56"/>
      <c r="EN227" s="52">
        <v>7.15</v>
      </c>
      <c r="EO227" s="53">
        <v>2928</v>
      </c>
      <c r="EP227" s="134"/>
      <c r="EQ227" s="135">
        <v>2422</v>
      </c>
      <c r="ER227" s="53">
        <v>4896</v>
      </c>
      <c r="ES227" s="52">
        <v>9.2799999999999994</v>
      </c>
      <c r="ET227" s="52">
        <v>18.7</v>
      </c>
      <c r="EU227" s="53">
        <v>4337</v>
      </c>
      <c r="EV227" s="141">
        <f t="shared" si="323"/>
        <v>0.29843852952776545</v>
      </c>
      <c r="EW227" s="142">
        <f t="shared" si="324"/>
        <v>1.3061330561330562</v>
      </c>
      <c r="EX227" s="142">
        <f t="shared" si="325"/>
        <v>5.1331575583885876</v>
      </c>
      <c r="EY227" s="118">
        <f t="shared" si="291"/>
        <v>0.85552625973143126</v>
      </c>
      <c r="EZ227" s="143">
        <f t="shared" si="326"/>
        <v>25799.24988846104</v>
      </c>
      <c r="FA227" s="144">
        <f t="shared" si="327"/>
        <v>0.56328404706683943</v>
      </c>
      <c r="FB227" s="145">
        <f t="shared" si="328"/>
        <v>20692.62441188941</v>
      </c>
      <c r="FC227" s="146">
        <f t="shared" si="329"/>
        <v>0.72983945377375892</v>
      </c>
      <c r="FD227" s="64">
        <v>3860</v>
      </c>
      <c r="FE227" s="56"/>
      <c r="FF227" s="52">
        <v>7.43</v>
      </c>
      <c r="FG227" s="53">
        <v>2271</v>
      </c>
      <c r="FH227" s="134"/>
      <c r="FI227" s="135">
        <v>2589</v>
      </c>
      <c r="FJ227" s="53">
        <v>5796</v>
      </c>
      <c r="FK227" s="52">
        <v>9.68</v>
      </c>
      <c r="FL227" s="52">
        <v>20.7</v>
      </c>
      <c r="FM227" s="53">
        <v>4796</v>
      </c>
      <c r="FN227" s="141">
        <f t="shared" si="330"/>
        <v>0.28024421563629842</v>
      </c>
      <c r="FO227" s="142">
        <f t="shared" si="331"/>
        <v>1.3020725388601035</v>
      </c>
      <c r="FP227" s="142">
        <f t="shared" si="332"/>
        <v>5.1491653262421897</v>
      </c>
      <c r="FQ227" s="118">
        <f t="shared" si="292"/>
        <v>0.85819422104036491</v>
      </c>
      <c r="FR227" s="143">
        <f t="shared" si="333"/>
        <v>25879.704929693246</v>
      </c>
      <c r="FS227" s="144">
        <f t="shared" si="334"/>
        <v>0.66127666355491543</v>
      </c>
      <c r="FT227" s="145">
        <f t="shared" si="335"/>
        <v>20757.154425647903</v>
      </c>
      <c r="FU227" s="146">
        <f t="shared" si="336"/>
        <v>0.7904594943716553</v>
      </c>
      <c r="FV227" s="64">
        <v>3860</v>
      </c>
      <c r="FW227" s="73"/>
      <c r="FX227" s="52">
        <v>7.37</v>
      </c>
      <c r="FY227" s="53">
        <v>2385</v>
      </c>
      <c r="FZ227" s="134"/>
      <c r="GA227" s="135">
        <v>2567</v>
      </c>
      <c r="GB227" s="53">
        <v>5002</v>
      </c>
      <c r="GC227" s="52">
        <v>10.3</v>
      </c>
      <c r="GD227" s="52">
        <v>21</v>
      </c>
      <c r="GE227" s="53">
        <v>4793</v>
      </c>
      <c r="GF227" s="141">
        <f t="shared" si="337"/>
        <v>0.28746033147663042</v>
      </c>
      <c r="GG227" s="142">
        <f t="shared" si="338"/>
        <v>1.3020725388601035</v>
      </c>
      <c r="GH227" s="142">
        <f t="shared" si="339"/>
        <v>5.1491653262421897</v>
      </c>
      <c r="GI227" s="118">
        <f t="shared" si="293"/>
        <v>0.85819422104036491</v>
      </c>
      <c r="GJ227" s="143">
        <f t="shared" si="340"/>
        <v>25879.704929693246</v>
      </c>
      <c r="GK227" s="144">
        <f t="shared" si="341"/>
        <v>0.64427337850218991</v>
      </c>
      <c r="GL227" s="145">
        <f t="shared" si="342"/>
        <v>20757.154425647903</v>
      </c>
      <c r="GM227" s="146">
        <f t="shared" si="343"/>
        <v>0.77994094851448603</v>
      </c>
      <c r="GN227" s="166">
        <v>2634</v>
      </c>
      <c r="GO227" s="97">
        <f t="shared" si="294"/>
        <v>2697.2936010037643</v>
      </c>
      <c r="GP227" s="53"/>
      <c r="GQ227" s="53"/>
      <c r="GR227" s="102">
        <f t="shared" si="295"/>
        <v>1</v>
      </c>
      <c r="GS227" s="53"/>
      <c r="GT227" s="102">
        <f t="shared" si="296"/>
        <v>1</v>
      </c>
      <c r="GU227" s="53"/>
      <c r="GV227" s="102"/>
      <c r="GW227" s="170"/>
      <c r="GX227" s="102"/>
      <c r="GY227" s="170"/>
      <c r="GZ227" s="102"/>
      <c r="HA227" s="102"/>
      <c r="HB227" s="102"/>
      <c r="HC227" s="102"/>
      <c r="HD227" s="102"/>
      <c r="HE227" s="177"/>
      <c r="HF227" s="178"/>
      <c r="HG227" s="102"/>
      <c r="HH227" s="177"/>
      <c r="HI227" s="64">
        <v>3436</v>
      </c>
      <c r="HJ227" s="53">
        <v>4184</v>
      </c>
      <c r="HK227" s="53">
        <v>3148</v>
      </c>
      <c r="HL227" s="77">
        <f t="shared" si="347"/>
        <v>960</v>
      </c>
      <c r="HM227" s="77">
        <f t="shared" si="344"/>
        <v>10404.48</v>
      </c>
      <c r="HN227" s="52"/>
      <c r="HO227" s="183"/>
      <c r="HP227" s="53">
        <v>386</v>
      </c>
      <c r="HQ227" s="186"/>
      <c r="HR227" s="186"/>
      <c r="HS227" s="186"/>
      <c r="HT227" s="53">
        <v>4060</v>
      </c>
      <c r="HU227" s="153">
        <v>4484</v>
      </c>
      <c r="HV227" s="186"/>
      <c r="HW227" s="186"/>
      <c r="HX227" s="186"/>
      <c r="HY227" s="186"/>
      <c r="HZ227" s="189">
        <v>97</v>
      </c>
      <c r="IA227" s="128"/>
      <c r="IB227" s="190">
        <v>448</v>
      </c>
      <c r="IC227" s="191"/>
      <c r="ID227" s="191">
        <v>519</v>
      </c>
      <c r="IE227" s="192">
        <v>3.45</v>
      </c>
      <c r="IF227" s="192">
        <v>0.24</v>
      </c>
      <c r="IG227" s="192">
        <v>0.87</v>
      </c>
      <c r="IH227" s="97">
        <f t="shared" si="345"/>
        <v>30577.272000000001</v>
      </c>
      <c r="II227" s="97">
        <f t="shared" si="348"/>
        <v>2460.3533955584167</v>
      </c>
      <c r="IJ227" s="202">
        <f t="shared" si="349"/>
        <v>1.60926939169617</v>
      </c>
      <c r="IK227" s="202">
        <f t="shared" si="355"/>
        <v>1.5288636000000002</v>
      </c>
      <c r="IL227" s="202">
        <f t="shared" si="297"/>
        <v>0.50292803493260718</v>
      </c>
      <c r="IM227" s="203"/>
      <c r="IN227" s="204">
        <f t="shared" si="298"/>
        <v>0.82991647684130598</v>
      </c>
      <c r="IO227" s="186"/>
      <c r="IP227" s="186"/>
      <c r="IQ227" s="153">
        <v>2606</v>
      </c>
      <c r="IR227" s="153"/>
      <c r="IS227" s="128"/>
      <c r="IT227" s="128"/>
      <c r="IU227" s="128"/>
      <c r="IV227" s="128"/>
      <c r="IW227" s="189">
        <v>0.56999999999999995</v>
      </c>
      <c r="IX227" s="189"/>
      <c r="IY227" s="48">
        <v>7.69</v>
      </c>
      <c r="IZ227" s="52">
        <v>376</v>
      </c>
      <c r="JA227" s="128">
        <v>2.69</v>
      </c>
      <c r="JB227" s="128">
        <v>0.19</v>
      </c>
      <c r="JC227" s="128">
        <v>96.2</v>
      </c>
      <c r="JD227" s="97">
        <f t="shared" si="299"/>
        <v>5567.7439999999997</v>
      </c>
      <c r="JE227" s="210">
        <f t="shared" si="363"/>
        <v>0.97663062434600623</v>
      </c>
      <c r="JF227" s="210">
        <f t="shared" si="300"/>
        <v>0.45872000000000002</v>
      </c>
      <c r="JG227" s="210">
        <f t="shared" si="301"/>
        <v>2.9941368433929801E-2</v>
      </c>
      <c r="JH227" s="203"/>
      <c r="JI227" s="203">
        <f t="shared" si="302"/>
        <v>0.1607142857142857</v>
      </c>
      <c r="JJ227" s="212">
        <f t="shared" si="346"/>
        <v>2.469151880188833</v>
      </c>
      <c r="JK227" s="203">
        <f t="shared" si="303"/>
        <v>0.96530725226056469</v>
      </c>
      <c r="JL227" s="53">
        <v>16792</v>
      </c>
      <c r="JM227" s="213">
        <v>7.79</v>
      </c>
      <c r="JN227" s="214">
        <v>383</v>
      </c>
      <c r="JO227" s="213">
        <v>0.31</v>
      </c>
      <c r="JP227" s="213">
        <v>2.88</v>
      </c>
      <c r="JQ227" s="213">
        <v>0.6</v>
      </c>
      <c r="JR227" s="214">
        <v>268</v>
      </c>
      <c r="JS227" s="213">
        <v>0.41</v>
      </c>
      <c r="JT227" s="222"/>
    </row>
    <row r="228" spans="1:280" s="25" customFormat="1" ht="15" customHeight="1">
      <c r="A228" s="50">
        <v>43645</v>
      </c>
      <c r="B228" s="51">
        <v>0</v>
      </c>
      <c r="C228" s="52">
        <v>0</v>
      </c>
      <c r="D228" s="53">
        <v>0</v>
      </c>
      <c r="E228" s="48" t="s">
        <v>127</v>
      </c>
      <c r="F228" s="53" t="s">
        <v>127</v>
      </c>
      <c r="G228" s="52" t="s">
        <v>127</v>
      </c>
      <c r="H228" s="52" t="s">
        <v>127</v>
      </c>
      <c r="I228" s="61">
        <v>84.5</v>
      </c>
      <c r="J228" s="64"/>
      <c r="K228" s="53">
        <v>1763</v>
      </c>
      <c r="L228" s="48">
        <v>5.36</v>
      </c>
      <c r="M228" s="53">
        <v>10474</v>
      </c>
      <c r="N228" s="53">
        <v>6259</v>
      </c>
      <c r="O228" s="65">
        <v>2.38</v>
      </c>
      <c r="P228" s="65">
        <v>1.82</v>
      </c>
      <c r="Q228" s="74">
        <v>37.200000000000003</v>
      </c>
      <c r="R228" s="70">
        <v>30.9</v>
      </c>
      <c r="S228" s="64">
        <v>7977</v>
      </c>
      <c r="T228" s="53">
        <v>10182</v>
      </c>
      <c r="U228" s="52">
        <v>2.69</v>
      </c>
      <c r="V228" s="52"/>
      <c r="W228" s="52">
        <v>13</v>
      </c>
      <c r="X228" s="52">
        <v>9.57</v>
      </c>
      <c r="Y228" s="53">
        <v>3593</v>
      </c>
      <c r="Z228" s="53"/>
      <c r="AA228" s="52"/>
      <c r="AB228" s="52">
        <v>508</v>
      </c>
      <c r="AC228" s="77">
        <f t="shared" si="304"/>
        <v>11570</v>
      </c>
      <c r="AD228" s="52"/>
      <c r="AE228" s="52"/>
      <c r="AF228" s="52"/>
      <c r="AG228" s="52"/>
      <c r="AH228" s="61"/>
      <c r="AI228" s="79"/>
      <c r="AJ228" s="52"/>
      <c r="AK228" s="52"/>
      <c r="AL228" s="48">
        <v>9.32</v>
      </c>
      <c r="AM228" s="53">
        <v>78365</v>
      </c>
      <c r="AN228" s="52">
        <v>0.42</v>
      </c>
      <c r="AO228" s="52" t="s">
        <v>125</v>
      </c>
      <c r="AP228" s="53">
        <v>1946</v>
      </c>
      <c r="AQ228" s="83"/>
      <c r="AR228" s="86">
        <f t="shared" si="305"/>
        <v>12452</v>
      </c>
      <c r="AS228" s="53"/>
      <c r="AT228" s="87">
        <v>12452</v>
      </c>
      <c r="AU228" s="53">
        <f t="shared" si="362"/>
        <v>11492</v>
      </c>
      <c r="AV228" s="53">
        <v>480</v>
      </c>
      <c r="AW228" s="53">
        <v>0</v>
      </c>
      <c r="AX228" s="53">
        <v>480</v>
      </c>
      <c r="AY228" s="95">
        <v>0</v>
      </c>
      <c r="AZ228" s="96">
        <v>4.93</v>
      </c>
      <c r="BA228" s="53">
        <v>4478</v>
      </c>
      <c r="BB228" s="52">
        <v>62</v>
      </c>
      <c r="BC228" s="53">
        <v>11415</v>
      </c>
      <c r="BD228" s="97">
        <f t="shared" si="275"/>
        <v>7940.3316000000004</v>
      </c>
      <c r="BE228" s="102">
        <f t="shared" si="276"/>
        <v>0.6956050459921157</v>
      </c>
      <c r="BF228" s="53">
        <v>3977</v>
      </c>
      <c r="BG228" s="97">
        <f t="shared" si="277"/>
        <v>4243.4589999999998</v>
      </c>
      <c r="BH228" s="102">
        <f t="shared" si="278"/>
        <v>0.37174410862899693</v>
      </c>
      <c r="BI228" s="53">
        <v>354</v>
      </c>
      <c r="BJ228" s="97">
        <f t="shared" si="279"/>
        <v>696.31799999999998</v>
      </c>
      <c r="BK228" s="102">
        <f t="shared" si="280"/>
        <v>6.1000262812089354E-2</v>
      </c>
      <c r="BL228" s="103">
        <v>1159</v>
      </c>
      <c r="BM228" s="97">
        <f t="shared" si="281"/>
        <v>1674.7550000000001</v>
      </c>
      <c r="BN228" s="102">
        <f t="shared" si="282"/>
        <v>0.14671528690319754</v>
      </c>
      <c r="BO228" s="53">
        <v>635</v>
      </c>
      <c r="BP228" s="97">
        <f t="shared" si="283"/>
        <v>1306.83</v>
      </c>
      <c r="BQ228" s="102">
        <f t="shared" si="284"/>
        <v>0.11448357424441524</v>
      </c>
      <c r="BR228" s="53">
        <v>11.4</v>
      </c>
      <c r="BS228" s="105">
        <f t="shared" si="285"/>
        <v>18.9696</v>
      </c>
      <c r="BT228" s="102">
        <f t="shared" si="286"/>
        <v>9.9868593955321954E-4</v>
      </c>
      <c r="BU228" s="52">
        <v>7.05</v>
      </c>
      <c r="BV228" s="48">
        <v>9.01</v>
      </c>
      <c r="BW228" s="61">
        <v>134</v>
      </c>
      <c r="BX228" s="117">
        <f t="shared" si="306"/>
        <v>131181.18</v>
      </c>
      <c r="BY228" s="118">
        <f t="shared" si="307"/>
        <v>0.87454119999999991</v>
      </c>
      <c r="BZ228" s="120">
        <v>39.799999999999997</v>
      </c>
      <c r="CA228" s="51"/>
      <c r="CB228" s="52">
        <v>6.07</v>
      </c>
      <c r="CC228" s="129">
        <v>7086</v>
      </c>
      <c r="CD228" s="77">
        <f t="shared" si="308"/>
        <v>7425.5771312291636</v>
      </c>
      <c r="CE228" s="77">
        <f t="shared" si="287"/>
        <v>23097</v>
      </c>
      <c r="CF228" s="77">
        <f t="shared" si="309"/>
        <v>11492</v>
      </c>
      <c r="CG228" s="77">
        <f t="shared" si="310"/>
        <v>478.83333333333331</v>
      </c>
      <c r="CH228" s="77">
        <f t="shared" si="288"/>
        <v>11605</v>
      </c>
      <c r="CI228" s="130">
        <f t="shared" si="311"/>
        <v>483.54166666666669</v>
      </c>
      <c r="CJ228" s="64">
        <v>3842</v>
      </c>
      <c r="CK228" s="56"/>
      <c r="CL228" s="52">
        <v>7.16</v>
      </c>
      <c r="CM228" s="53">
        <v>2956</v>
      </c>
      <c r="CN228" s="134"/>
      <c r="CO228" s="135">
        <v>2432</v>
      </c>
      <c r="CP228" s="53">
        <v>5418</v>
      </c>
      <c r="CQ228" s="52">
        <v>15.5</v>
      </c>
      <c r="CR228" s="52">
        <v>36</v>
      </c>
      <c r="CS228" s="53">
        <v>3612</v>
      </c>
      <c r="CT228" s="141">
        <f t="shared" si="356"/>
        <v>0.21034100510428475</v>
      </c>
      <c r="CU228" s="142">
        <f t="shared" si="312"/>
        <v>1.308172826652785</v>
      </c>
      <c r="CV228" s="142">
        <f t="shared" si="313"/>
        <v>5.6762967246682141</v>
      </c>
      <c r="CW228" s="118">
        <f t="shared" si="314"/>
        <v>0.94604945411136898</v>
      </c>
      <c r="CX228" s="143">
        <f t="shared" si="357"/>
        <v>28529.067338182445</v>
      </c>
      <c r="CY228" s="144">
        <f t="shared" si="358"/>
        <v>0.6019164641670498</v>
      </c>
      <c r="CZ228" s="145">
        <f t="shared" si="359"/>
        <v>21820.933175737107</v>
      </c>
      <c r="DA228" s="146">
        <f t="shared" si="360"/>
        <v>0.74104248795444594</v>
      </c>
      <c r="DB228" s="64">
        <v>3842</v>
      </c>
      <c r="DC228" s="152"/>
      <c r="DD228" s="48">
        <v>7.69</v>
      </c>
      <c r="DE228" s="53">
        <v>2619</v>
      </c>
      <c r="DF228" s="153"/>
      <c r="DG228" s="53">
        <v>2579</v>
      </c>
      <c r="DH228" s="53">
        <v>5138</v>
      </c>
      <c r="DI228" s="52">
        <v>14.9</v>
      </c>
      <c r="DJ228" s="52">
        <v>30.1</v>
      </c>
      <c r="DK228" s="53">
        <v>4336</v>
      </c>
      <c r="DL228" s="141">
        <f t="shared" si="315"/>
        <v>0.23479886712767309</v>
      </c>
      <c r="DM228" s="142">
        <f t="shared" si="316"/>
        <v>1.308172826652785</v>
      </c>
      <c r="DN228" s="142">
        <f t="shared" si="317"/>
        <v>5.6762967246682141</v>
      </c>
      <c r="DO228" s="118">
        <f t="shared" si="289"/>
        <v>0.94604945411136898</v>
      </c>
      <c r="DP228" s="143">
        <f t="shared" si="318"/>
        <v>28529.067338182445</v>
      </c>
      <c r="DQ228" s="144">
        <f t="shared" si="319"/>
        <v>0.64730014196667907</v>
      </c>
      <c r="DR228" s="145">
        <f t="shared" si="320"/>
        <v>21820.933175737107</v>
      </c>
      <c r="DS228" s="146">
        <f t="shared" si="321"/>
        <v>0.77056504599211562</v>
      </c>
      <c r="DT228" s="53">
        <v>3837</v>
      </c>
      <c r="DU228" s="74"/>
      <c r="DV228" s="157">
        <v>6.99</v>
      </c>
      <c r="DW228" s="153">
        <v>3035</v>
      </c>
      <c r="DX228" s="53"/>
      <c r="DY228" s="153">
        <v>2457</v>
      </c>
      <c r="DZ228" s="153">
        <v>6142</v>
      </c>
      <c r="EA228" s="152">
        <v>11.7</v>
      </c>
      <c r="EB228" s="128">
        <v>33.299999999999997</v>
      </c>
      <c r="EC228" s="53">
        <v>4465</v>
      </c>
      <c r="ED228" s="141">
        <f t="shared" si="350"/>
        <v>0.2650379434659722</v>
      </c>
      <c r="EE228" s="142">
        <f t="shared" si="322"/>
        <v>1.309877508470159</v>
      </c>
      <c r="EF228" s="142">
        <f t="shared" si="361"/>
        <v>5.6689095607891566</v>
      </c>
      <c r="EG228" s="118">
        <f t="shared" si="290"/>
        <v>0.94481826013152614</v>
      </c>
      <c r="EH228" s="143">
        <f t="shared" si="351"/>
        <v>28491.939452526301</v>
      </c>
      <c r="EI228" s="144">
        <f t="shared" si="352"/>
        <v>0.59127756046921387</v>
      </c>
      <c r="EJ228" s="145">
        <f t="shared" si="353"/>
        <v>21792.535292895183</v>
      </c>
      <c r="EK228" s="146">
        <f t="shared" si="354"/>
        <v>0.73412176960140174</v>
      </c>
      <c r="EL228" s="64">
        <v>3837</v>
      </c>
      <c r="EM228" s="56"/>
      <c r="EN228" s="52">
        <v>7.07</v>
      </c>
      <c r="EO228" s="53">
        <v>2785</v>
      </c>
      <c r="EP228" s="134"/>
      <c r="EQ228" s="135">
        <v>2452</v>
      </c>
      <c r="ER228" s="53">
        <v>5458</v>
      </c>
      <c r="ES228" s="52">
        <v>11.8</v>
      </c>
      <c r="ET228" s="52">
        <v>33.799999999999997</v>
      </c>
      <c r="EU228" s="53">
        <v>4353</v>
      </c>
      <c r="EV228" s="141">
        <f t="shared" si="323"/>
        <v>0.24446960592773798</v>
      </c>
      <c r="EW228" s="142">
        <f t="shared" si="324"/>
        <v>1.309877508470159</v>
      </c>
      <c r="EX228" s="142">
        <f t="shared" si="325"/>
        <v>5.6689095607891566</v>
      </c>
      <c r="EY228" s="118">
        <f t="shared" si="291"/>
        <v>0.94481826013152614</v>
      </c>
      <c r="EZ228" s="143">
        <f t="shared" si="326"/>
        <v>28491.939452526301</v>
      </c>
      <c r="FA228" s="144">
        <f t="shared" si="327"/>
        <v>0.62494497723451747</v>
      </c>
      <c r="FB228" s="145">
        <f t="shared" si="328"/>
        <v>21792.535292895183</v>
      </c>
      <c r="FC228" s="146">
        <f t="shared" si="329"/>
        <v>0.75602277704774423</v>
      </c>
      <c r="FD228" s="64">
        <v>3876</v>
      </c>
      <c r="FE228" s="56"/>
      <c r="FF228" s="52">
        <v>7.11</v>
      </c>
      <c r="FG228" s="53">
        <v>1995</v>
      </c>
      <c r="FH228" s="134"/>
      <c r="FI228" s="135">
        <v>2237</v>
      </c>
      <c r="FJ228" s="53">
        <v>6708</v>
      </c>
      <c r="FK228" s="52">
        <v>14.4</v>
      </c>
      <c r="FL228" s="52">
        <v>45.8</v>
      </c>
      <c r="FM228" s="53">
        <v>4986</v>
      </c>
      <c r="FN228" s="141">
        <f t="shared" si="330"/>
        <v>0.23687679557682073</v>
      </c>
      <c r="FO228" s="142">
        <f t="shared" si="331"/>
        <v>1.2966976264189887</v>
      </c>
      <c r="FP228" s="142">
        <f t="shared" si="332"/>
        <v>5.7265294390458088</v>
      </c>
      <c r="FQ228" s="118">
        <f t="shared" si="292"/>
        <v>0.95442157317430143</v>
      </c>
      <c r="FR228" s="143">
        <f t="shared" si="333"/>
        <v>28781.536960644236</v>
      </c>
      <c r="FS228" s="144">
        <f t="shared" si="334"/>
        <v>0.73133401421287703</v>
      </c>
      <c r="FT228" s="145">
        <f t="shared" si="335"/>
        <v>22014.038779062215</v>
      </c>
      <c r="FU228" s="146">
        <f t="shared" si="336"/>
        <v>0.82522996057818654</v>
      </c>
      <c r="FV228" s="64">
        <v>3863</v>
      </c>
      <c r="FW228" s="73"/>
      <c r="FX228" s="52">
        <v>7.28</v>
      </c>
      <c r="FY228" s="53">
        <v>2179</v>
      </c>
      <c r="FZ228" s="134"/>
      <c r="GA228" s="135">
        <v>2589</v>
      </c>
      <c r="GB228" s="53">
        <v>5878</v>
      </c>
      <c r="GC228" s="52">
        <v>14.8</v>
      </c>
      <c r="GD228" s="52">
        <v>43.6</v>
      </c>
      <c r="GE228" s="53">
        <v>4902</v>
      </c>
      <c r="GF228" s="141">
        <f t="shared" si="337"/>
        <v>0.24186472721812027</v>
      </c>
      <c r="GG228" s="142">
        <f t="shared" si="338"/>
        <v>1.3010613512813876</v>
      </c>
      <c r="GH228" s="142">
        <f t="shared" si="339"/>
        <v>5.7073228129602587</v>
      </c>
      <c r="GI228" s="118">
        <f t="shared" si="293"/>
        <v>0.95122046882670974</v>
      </c>
      <c r="GJ228" s="143">
        <f t="shared" si="340"/>
        <v>28685.004457938259</v>
      </c>
      <c r="GK228" s="144">
        <f t="shared" si="341"/>
        <v>0.70655479547361355</v>
      </c>
      <c r="GL228" s="145">
        <f t="shared" si="342"/>
        <v>21940.204283673203</v>
      </c>
      <c r="GM228" s="146">
        <f t="shared" si="343"/>
        <v>0.80911081909767846</v>
      </c>
      <c r="GN228" s="166">
        <v>3475</v>
      </c>
      <c r="GO228" s="97">
        <f t="shared" si="294"/>
        <v>2593.4358141750013</v>
      </c>
      <c r="GP228" s="53"/>
      <c r="GQ228" s="53"/>
      <c r="GR228" s="102">
        <f t="shared" si="295"/>
        <v>1</v>
      </c>
      <c r="GS228" s="53"/>
      <c r="GT228" s="102">
        <f t="shared" si="296"/>
        <v>1</v>
      </c>
      <c r="GU228" s="53"/>
      <c r="GV228" s="102"/>
      <c r="GW228" s="170"/>
      <c r="GX228" s="102"/>
      <c r="GY228" s="170"/>
      <c r="GZ228" s="102"/>
      <c r="HA228" s="102"/>
      <c r="HB228" s="102"/>
      <c r="HC228" s="102"/>
      <c r="HD228" s="102"/>
      <c r="HE228" s="177"/>
      <c r="HF228" s="178"/>
      <c r="HG228" s="102"/>
      <c r="HH228" s="177"/>
      <c r="HI228" s="64">
        <v>2852</v>
      </c>
      <c r="HJ228" s="53">
        <v>3516</v>
      </c>
      <c r="HK228" s="53">
        <v>2656</v>
      </c>
      <c r="HL228" s="77">
        <f t="shared" si="347"/>
        <v>960</v>
      </c>
      <c r="HM228" s="77">
        <f t="shared" si="344"/>
        <v>10958.4</v>
      </c>
      <c r="HN228" s="52"/>
      <c r="HO228" s="183"/>
      <c r="HP228" s="53">
        <v>368</v>
      </c>
      <c r="HQ228" s="186"/>
      <c r="HR228" s="186"/>
      <c r="HS228" s="186"/>
      <c r="HT228" s="53">
        <v>2754</v>
      </c>
      <c r="HU228" s="153">
        <v>3586</v>
      </c>
      <c r="HV228" s="186"/>
      <c r="HW228" s="186"/>
      <c r="HX228" s="186"/>
      <c r="HY228" s="186"/>
      <c r="HZ228" s="189"/>
      <c r="IA228" s="128">
        <v>99</v>
      </c>
      <c r="IB228" s="190">
        <v>407</v>
      </c>
      <c r="IC228" s="191"/>
      <c r="ID228" s="191"/>
      <c r="IE228" s="192"/>
      <c r="IF228" s="192"/>
      <c r="IG228" s="192"/>
      <c r="IH228" s="97">
        <f t="shared" si="345"/>
        <v>40287.979999999996</v>
      </c>
      <c r="II228" s="97">
        <f t="shared" si="348"/>
        <v>3235.4625762929645</v>
      </c>
      <c r="IJ228" s="202">
        <f t="shared" si="349"/>
        <v>1.6061676839061998</v>
      </c>
      <c r="IK228" s="202">
        <f t="shared" si="355"/>
        <v>2.0143989999999996</v>
      </c>
      <c r="IL228" s="202">
        <f t="shared" si="297"/>
        <v>1.0372250366051543</v>
      </c>
      <c r="IM228" s="203"/>
      <c r="IN228" s="204">
        <f t="shared" si="298"/>
        <v>0.88287769784172665</v>
      </c>
      <c r="IO228" s="186"/>
      <c r="IP228" s="186"/>
      <c r="IQ228" s="153">
        <v>1602</v>
      </c>
      <c r="IR228" s="153"/>
      <c r="IS228" s="128"/>
      <c r="IT228" s="128"/>
      <c r="IU228" s="128"/>
      <c r="IV228" s="128"/>
      <c r="IW228" s="189"/>
      <c r="IX228" s="189">
        <v>0.93</v>
      </c>
      <c r="IY228" s="48"/>
      <c r="IZ228" s="52">
        <v>352</v>
      </c>
      <c r="JA228" s="128"/>
      <c r="JB228" s="128"/>
      <c r="JC228" s="128"/>
      <c r="JD228" s="97">
        <f t="shared" si="299"/>
        <v>5067.9639999999999</v>
      </c>
      <c r="JE228" s="210">
        <f t="shared" si="363"/>
        <v>0.97459101983988861</v>
      </c>
      <c r="JF228" s="210">
        <f t="shared" si="300"/>
        <v>0.41761107142857146</v>
      </c>
      <c r="JG228" s="210">
        <f t="shared" si="301"/>
        <v>3.7200062747879098E-2</v>
      </c>
      <c r="JH228" s="203"/>
      <c r="JI228" s="203">
        <f t="shared" si="302"/>
        <v>0.13513513513513509</v>
      </c>
      <c r="JJ228" s="212">
        <f t="shared" si="346"/>
        <v>2.469151880188833</v>
      </c>
      <c r="JK228" s="203">
        <f t="shared" si="303"/>
        <v>0.9691633815155497</v>
      </c>
      <c r="JL228" s="53">
        <v>14292</v>
      </c>
      <c r="JM228" s="213">
        <v>8.18</v>
      </c>
      <c r="JN228" s="214">
        <v>134</v>
      </c>
      <c r="JO228" s="213">
        <v>0.5</v>
      </c>
      <c r="JP228" s="213">
        <v>6.05</v>
      </c>
      <c r="JQ228" s="213">
        <v>0.66</v>
      </c>
      <c r="JR228" s="214">
        <v>296</v>
      </c>
      <c r="JS228" s="213">
        <v>0.5</v>
      </c>
      <c r="JT228" s="222"/>
    </row>
    <row r="229" spans="1:280" s="25" customFormat="1" ht="15" customHeight="1">
      <c r="A229" s="50">
        <v>43646</v>
      </c>
      <c r="B229" s="57">
        <v>0</v>
      </c>
      <c r="C229" s="52">
        <v>0</v>
      </c>
      <c r="D229" s="58">
        <v>5543</v>
      </c>
      <c r="E229" s="59">
        <v>3.81</v>
      </c>
      <c r="F229" s="58">
        <v>276</v>
      </c>
      <c r="G229" s="60">
        <v>3.3</v>
      </c>
      <c r="H229" s="60">
        <v>2.59</v>
      </c>
      <c r="I229" s="66">
        <v>83.7</v>
      </c>
      <c r="J229" s="67"/>
      <c r="K229" s="58">
        <v>1921</v>
      </c>
      <c r="L229" s="59">
        <v>4.74</v>
      </c>
      <c r="M229" s="58">
        <v>9951</v>
      </c>
      <c r="N229" s="58">
        <v>4944</v>
      </c>
      <c r="O229" s="68">
        <v>2.72</v>
      </c>
      <c r="P229" s="68">
        <v>1.98</v>
      </c>
      <c r="Q229" s="75">
        <v>38.6</v>
      </c>
      <c r="R229" s="76">
        <v>29.5</v>
      </c>
      <c r="S229" s="67">
        <v>7808</v>
      </c>
      <c r="T229" s="58">
        <v>9916</v>
      </c>
      <c r="U229" s="60">
        <v>2.69</v>
      </c>
      <c r="V229" s="60">
        <v>21.5</v>
      </c>
      <c r="W229" s="60">
        <v>11.3</v>
      </c>
      <c r="X229" s="60">
        <v>8.3800000000000008</v>
      </c>
      <c r="Y229" s="58">
        <v>3361</v>
      </c>
      <c r="Z229" s="58">
        <v>23887</v>
      </c>
      <c r="AA229" s="60"/>
      <c r="AB229" s="60">
        <v>493</v>
      </c>
      <c r="AC229" s="58">
        <f t="shared" si="304"/>
        <v>11169</v>
      </c>
      <c r="AD229" s="60"/>
      <c r="AE229" s="60"/>
      <c r="AF229" s="60"/>
      <c r="AG229" s="60"/>
      <c r="AH229" s="66"/>
      <c r="AI229" s="80"/>
      <c r="AJ229" s="60"/>
      <c r="AK229" s="60"/>
      <c r="AL229" s="59">
        <v>9.25</v>
      </c>
      <c r="AM229" s="58">
        <v>84549</v>
      </c>
      <c r="AN229" s="60">
        <v>1.02</v>
      </c>
      <c r="AO229" s="60">
        <v>0.16</v>
      </c>
      <c r="AP229" s="58">
        <v>2220</v>
      </c>
      <c r="AQ229" s="88"/>
      <c r="AR229" s="86">
        <f t="shared" si="305"/>
        <v>12361</v>
      </c>
      <c r="AS229" s="58"/>
      <c r="AT229" s="89">
        <v>12361</v>
      </c>
      <c r="AU229" s="58">
        <f t="shared" si="362"/>
        <v>11401</v>
      </c>
      <c r="AV229" s="58">
        <v>480</v>
      </c>
      <c r="AW229" s="58">
        <v>0</v>
      </c>
      <c r="AX229" s="58">
        <v>480</v>
      </c>
      <c r="AY229" s="98">
        <v>0</v>
      </c>
      <c r="AZ229" s="96">
        <v>4.93</v>
      </c>
      <c r="BA229" s="53">
        <v>4478</v>
      </c>
      <c r="BB229" s="52">
        <v>62</v>
      </c>
      <c r="BC229" s="58">
        <v>12068</v>
      </c>
      <c r="BD229" s="97">
        <f t="shared" si="275"/>
        <v>8094.8789999999999</v>
      </c>
      <c r="BE229" s="102">
        <f t="shared" si="276"/>
        <v>0.67077220749088495</v>
      </c>
      <c r="BF229" s="58">
        <v>4250</v>
      </c>
      <c r="BG229" s="97">
        <f t="shared" si="277"/>
        <v>4534.75</v>
      </c>
      <c r="BH229" s="102">
        <f t="shared" si="278"/>
        <v>0.37576648989061984</v>
      </c>
      <c r="BI229" s="58">
        <v>425</v>
      </c>
      <c r="BJ229" s="97">
        <f t="shared" si="279"/>
        <v>835.97500000000002</v>
      </c>
      <c r="BK229" s="102">
        <f t="shared" si="280"/>
        <v>6.9272041763341063E-2</v>
      </c>
      <c r="BL229" s="103">
        <v>826</v>
      </c>
      <c r="BM229" s="97">
        <f t="shared" si="281"/>
        <v>1193.5700000000002</v>
      </c>
      <c r="BN229" s="102">
        <f t="shared" si="282"/>
        <v>9.8903712296983776E-2</v>
      </c>
      <c r="BO229" s="58">
        <v>732</v>
      </c>
      <c r="BP229" s="97">
        <f t="shared" si="283"/>
        <v>1506.4559999999999</v>
      </c>
      <c r="BQ229" s="102">
        <f t="shared" si="284"/>
        <v>0.124830626450116</v>
      </c>
      <c r="BR229" s="58">
        <v>14.5</v>
      </c>
      <c r="BS229" s="105">
        <f t="shared" si="285"/>
        <v>24.128</v>
      </c>
      <c r="BT229" s="102">
        <f t="shared" si="286"/>
        <v>1.2015246934040439E-3</v>
      </c>
      <c r="BU229" s="60">
        <v>8.3800000000000008</v>
      </c>
      <c r="BV229" s="59">
        <v>8.35</v>
      </c>
      <c r="BW229" s="66">
        <v>211</v>
      </c>
      <c r="BX229" s="117">
        <f t="shared" si="306"/>
        <v>137587.26800000001</v>
      </c>
      <c r="BY229" s="118">
        <f t="shared" si="307"/>
        <v>0.91724845333333338</v>
      </c>
      <c r="BZ229" s="121">
        <v>43.4</v>
      </c>
      <c r="CA229" s="57"/>
      <c r="CB229" s="60">
        <v>6.55</v>
      </c>
      <c r="CC229" s="129">
        <v>7110</v>
      </c>
      <c r="CD229" s="77">
        <f t="shared" si="308"/>
        <v>7543.3836770513381</v>
      </c>
      <c r="CE229" s="77">
        <f t="shared" si="287"/>
        <v>22790</v>
      </c>
      <c r="CF229" s="77">
        <f t="shared" si="309"/>
        <v>11401</v>
      </c>
      <c r="CG229" s="77">
        <f t="shared" si="310"/>
        <v>475.04166666666669</v>
      </c>
      <c r="CH229" s="77">
        <f t="shared" si="288"/>
        <v>11389</v>
      </c>
      <c r="CI229" s="130">
        <f t="shared" si="311"/>
        <v>474.54166666666669</v>
      </c>
      <c r="CJ229" s="67">
        <v>3785</v>
      </c>
      <c r="CK229" s="136"/>
      <c r="CL229" s="60">
        <v>7.07</v>
      </c>
      <c r="CM229" s="58">
        <v>3728</v>
      </c>
      <c r="CN229" s="137"/>
      <c r="CO229" s="138">
        <v>2477</v>
      </c>
      <c r="CP229" s="58">
        <v>7005</v>
      </c>
      <c r="CQ229" s="60">
        <v>13</v>
      </c>
      <c r="CR229" s="60">
        <v>26.8</v>
      </c>
      <c r="CS229" s="58">
        <v>3728</v>
      </c>
      <c r="CT229" s="141">
        <f t="shared" si="356"/>
        <v>0.25814980567900864</v>
      </c>
      <c r="CU229" s="142">
        <f t="shared" si="312"/>
        <v>1.3278731836195508</v>
      </c>
      <c r="CV229" s="142">
        <f t="shared" si="313"/>
        <v>5.6808012768880456</v>
      </c>
      <c r="CW229" s="118">
        <f t="shared" si="314"/>
        <v>0.9468002128146743</v>
      </c>
      <c r="CX229" s="143">
        <f t="shared" si="357"/>
        <v>28551.707217639316</v>
      </c>
      <c r="CY229" s="144">
        <f t="shared" si="358"/>
        <v>0.50579207427279482</v>
      </c>
      <c r="CZ229" s="145">
        <f t="shared" si="359"/>
        <v>22850.715637560337</v>
      </c>
      <c r="DA229" s="146">
        <f t="shared" si="360"/>
        <v>0.6910838581372224</v>
      </c>
      <c r="DB229" s="67">
        <v>3785</v>
      </c>
      <c r="DC229" s="75"/>
      <c r="DD229" s="59">
        <v>7.07</v>
      </c>
      <c r="DE229" s="58">
        <v>3339</v>
      </c>
      <c r="DF229" s="58"/>
      <c r="DG229" s="58">
        <v>2479</v>
      </c>
      <c r="DH229" s="58">
        <v>7443</v>
      </c>
      <c r="DI229" s="60">
        <v>13</v>
      </c>
      <c r="DJ229" s="60">
        <v>26.1</v>
      </c>
      <c r="DK229" s="58">
        <v>3339</v>
      </c>
      <c r="DL229" s="141">
        <f t="shared" si="315"/>
        <v>0.20982063347701646</v>
      </c>
      <c r="DM229" s="142">
        <f t="shared" si="316"/>
        <v>1.3278731836195508</v>
      </c>
      <c r="DN229" s="142">
        <f t="shared" si="317"/>
        <v>5.6808012768880456</v>
      </c>
      <c r="DO229" s="118">
        <f t="shared" si="289"/>
        <v>0.9468002128146743</v>
      </c>
      <c r="DP229" s="143">
        <f t="shared" si="318"/>
        <v>28551.707217639316</v>
      </c>
      <c r="DQ229" s="144">
        <f t="shared" si="319"/>
        <v>0.55736044420516673</v>
      </c>
      <c r="DR229" s="145">
        <f t="shared" si="320"/>
        <v>22850.715637560337</v>
      </c>
      <c r="DS229" s="146">
        <f t="shared" si="321"/>
        <v>0.72331786542923426</v>
      </c>
      <c r="DT229" s="58">
        <v>3781</v>
      </c>
      <c r="DU229" s="75"/>
      <c r="DV229" s="59">
        <v>7.25</v>
      </c>
      <c r="DW229" s="58">
        <v>3647</v>
      </c>
      <c r="DX229" s="58"/>
      <c r="DY229" s="58">
        <v>2413</v>
      </c>
      <c r="DZ229" s="58">
        <v>6513</v>
      </c>
      <c r="EA229" s="75">
        <v>12.9</v>
      </c>
      <c r="EB229" s="60">
        <v>27.3</v>
      </c>
      <c r="EC229" s="58">
        <v>3647</v>
      </c>
      <c r="ED229" s="141">
        <f t="shared" si="350"/>
        <v>0.24755253082179673</v>
      </c>
      <c r="EE229" s="142">
        <f t="shared" si="322"/>
        <v>1.329277968791325</v>
      </c>
      <c r="EF229" s="142">
        <f t="shared" si="361"/>
        <v>5.6747977880881635</v>
      </c>
      <c r="EG229" s="118">
        <f t="shared" si="290"/>
        <v>0.94579963134802725</v>
      </c>
      <c r="EH229" s="143">
        <f t="shared" si="351"/>
        <v>28521.533682931109</v>
      </c>
      <c r="EI229" s="144">
        <f t="shared" si="352"/>
        <v>0.5165299610710522</v>
      </c>
      <c r="EJ229" s="145">
        <f t="shared" si="353"/>
        <v>22826.566928828437</v>
      </c>
      <c r="EK229" s="146">
        <f t="shared" si="354"/>
        <v>0.69779582366589321</v>
      </c>
      <c r="EL229" s="67">
        <v>3781</v>
      </c>
      <c r="EM229" s="136"/>
      <c r="EN229" s="60">
        <v>7.32</v>
      </c>
      <c r="EO229" s="58">
        <v>3556</v>
      </c>
      <c r="EP229" s="137"/>
      <c r="EQ229" s="138">
        <v>2418</v>
      </c>
      <c r="ER229" s="58">
        <v>6516</v>
      </c>
      <c r="ES229" s="60">
        <v>12.6</v>
      </c>
      <c r="ET229" s="60">
        <v>21.7</v>
      </c>
      <c r="EU229" s="58">
        <v>3556</v>
      </c>
      <c r="EV229" s="141">
        <f t="shared" si="323"/>
        <v>0.23586692666767831</v>
      </c>
      <c r="EW229" s="142">
        <f t="shared" si="324"/>
        <v>1.329277968791325</v>
      </c>
      <c r="EX229" s="142">
        <f t="shared" si="325"/>
        <v>5.6747977880881635</v>
      </c>
      <c r="EY229" s="118">
        <f t="shared" si="291"/>
        <v>0.94579963134802725</v>
      </c>
      <c r="EZ229" s="143">
        <f t="shared" si="326"/>
        <v>28521.533682931109</v>
      </c>
      <c r="FA229" s="144">
        <f t="shared" si="327"/>
        <v>0.52859351290613144</v>
      </c>
      <c r="FB229" s="145">
        <f t="shared" si="328"/>
        <v>22826.566928828437</v>
      </c>
      <c r="FC229" s="146">
        <f t="shared" si="329"/>
        <v>0.7053364269141531</v>
      </c>
      <c r="FD229" s="67">
        <v>3828</v>
      </c>
      <c r="FE229" s="136"/>
      <c r="FF229" s="60">
        <v>7.38</v>
      </c>
      <c r="FG229" s="58">
        <v>2850</v>
      </c>
      <c r="FH229" s="137"/>
      <c r="FI229" s="138">
        <v>2636</v>
      </c>
      <c r="FJ229" s="58">
        <v>6753</v>
      </c>
      <c r="FK229" s="60">
        <v>13.1</v>
      </c>
      <c r="FL229" s="60">
        <v>22.7</v>
      </c>
      <c r="FM229" s="58">
        <v>2850</v>
      </c>
      <c r="FN229" s="141">
        <f t="shared" si="330"/>
        <v>0.15863056545396689</v>
      </c>
      <c r="FO229" s="142">
        <f t="shared" si="331"/>
        <v>1.3129571577847441</v>
      </c>
      <c r="FP229" s="142">
        <f t="shared" si="332"/>
        <v>5.7453387814867733</v>
      </c>
      <c r="FQ229" s="118">
        <f t="shared" si="292"/>
        <v>0.95755646358112889</v>
      </c>
      <c r="FR229" s="143">
        <f t="shared" si="333"/>
        <v>28876.072715752522</v>
      </c>
      <c r="FS229" s="144">
        <f t="shared" si="334"/>
        <v>0.62218546450575785</v>
      </c>
      <c r="FT229" s="145">
        <f t="shared" si="335"/>
        <v>23110.314256428261</v>
      </c>
      <c r="FU229" s="146">
        <f t="shared" si="336"/>
        <v>0.76383824991713622</v>
      </c>
      <c r="FV229" s="67">
        <v>3830</v>
      </c>
      <c r="FW229" s="160"/>
      <c r="FX229" s="60">
        <v>7.25</v>
      </c>
      <c r="FY229" s="58">
        <v>2837</v>
      </c>
      <c r="FZ229" s="137"/>
      <c r="GA229" s="138">
        <v>2665</v>
      </c>
      <c r="GB229" s="58">
        <v>6434</v>
      </c>
      <c r="GC229" s="60">
        <v>12.9</v>
      </c>
      <c r="GD229" s="60">
        <v>23.9</v>
      </c>
      <c r="GE229" s="58">
        <v>2837</v>
      </c>
      <c r="GF229" s="141">
        <f t="shared" si="337"/>
        <v>0.15738858565822861</v>
      </c>
      <c r="GG229" s="142">
        <f t="shared" si="338"/>
        <v>1.3122715404699739</v>
      </c>
      <c r="GH229" s="142">
        <f t="shared" si="339"/>
        <v>5.7483405258867144</v>
      </c>
      <c r="GI229" s="118">
        <f t="shared" si="293"/>
        <v>0.95805675431445236</v>
      </c>
      <c r="GJ229" s="143">
        <f t="shared" si="340"/>
        <v>28891.159483106625</v>
      </c>
      <c r="GK229" s="144">
        <f t="shared" si="341"/>
        <v>0.62390882905362632</v>
      </c>
      <c r="GL229" s="145">
        <f t="shared" si="342"/>
        <v>23122.388610794209</v>
      </c>
      <c r="GM229" s="146">
        <f t="shared" si="343"/>
        <v>0.76491547895260192</v>
      </c>
      <c r="GN229" s="167">
        <v>3014</v>
      </c>
      <c r="GO229" s="97">
        <f t="shared" si="294"/>
        <v>3324.2057042562528</v>
      </c>
      <c r="GP229" s="58"/>
      <c r="GQ229" s="58"/>
      <c r="GR229" s="102">
        <f t="shared" si="295"/>
        <v>1</v>
      </c>
      <c r="GS229" s="58"/>
      <c r="GT229" s="102">
        <f t="shared" si="296"/>
        <v>1</v>
      </c>
      <c r="GU229" s="58"/>
      <c r="GV229" s="102"/>
      <c r="GW229" s="170"/>
      <c r="GX229" s="102"/>
      <c r="GY229" s="170"/>
      <c r="GZ229" s="102"/>
      <c r="HA229" s="102"/>
      <c r="HB229" s="102"/>
      <c r="HC229" s="102"/>
      <c r="HD229" s="102"/>
      <c r="HE229" s="177"/>
      <c r="HF229" s="178"/>
      <c r="HG229" s="102"/>
      <c r="HH229" s="177"/>
      <c r="HI229" s="67">
        <v>3346</v>
      </c>
      <c r="HJ229" s="58">
        <v>4729</v>
      </c>
      <c r="HK229" s="58">
        <v>3831</v>
      </c>
      <c r="HL229" s="77">
        <f t="shared" si="347"/>
        <v>960</v>
      </c>
      <c r="HM229" s="77">
        <f t="shared" si="344"/>
        <v>11585.28</v>
      </c>
      <c r="HN229" s="60"/>
      <c r="HO229" s="60"/>
      <c r="HP229" s="58">
        <v>434</v>
      </c>
      <c r="HQ229" s="136"/>
      <c r="HR229" s="136"/>
      <c r="HS229" s="136"/>
      <c r="HT229" s="58">
        <v>4228</v>
      </c>
      <c r="HU229" s="58">
        <v>4262</v>
      </c>
      <c r="HV229" s="136"/>
      <c r="HW229" s="136"/>
      <c r="HX229" s="136"/>
      <c r="HY229" s="136"/>
      <c r="HZ229" s="193">
        <v>98</v>
      </c>
      <c r="IA229" s="60"/>
      <c r="IB229" s="194">
        <v>355</v>
      </c>
      <c r="IC229" s="195"/>
      <c r="ID229" s="195">
        <v>1823</v>
      </c>
      <c r="IE229" s="196">
        <v>2.41</v>
      </c>
      <c r="IF229" s="196">
        <v>0.33</v>
      </c>
      <c r="IG229" s="196">
        <v>0.72</v>
      </c>
      <c r="IH229" s="97">
        <f t="shared" si="345"/>
        <v>34779.254000000001</v>
      </c>
      <c r="II229" s="97">
        <f t="shared" si="348"/>
        <v>2813.6278618234774</v>
      </c>
      <c r="IJ229" s="202">
        <f t="shared" si="349"/>
        <v>1.6179920718388481</v>
      </c>
      <c r="IK229" s="202">
        <f t="shared" si="355"/>
        <v>1.7389627000000001</v>
      </c>
      <c r="IL229" s="202">
        <f t="shared" si="297"/>
        <v>0.58709281666544977</v>
      </c>
      <c r="IM229" s="205"/>
      <c r="IN229" s="204">
        <f t="shared" si="298"/>
        <v>0.8822163238221632</v>
      </c>
      <c r="IO229" s="136"/>
      <c r="IP229" s="136"/>
      <c r="IQ229" s="58">
        <v>2570</v>
      </c>
      <c r="IR229" s="58"/>
      <c r="IS229" s="60"/>
      <c r="IT229" s="60"/>
      <c r="IU229" s="60"/>
      <c r="IV229" s="60"/>
      <c r="IW229" s="193">
        <v>0.94</v>
      </c>
      <c r="IX229" s="193"/>
      <c r="IY229" s="59">
        <v>8.25</v>
      </c>
      <c r="IZ229" s="60">
        <v>326</v>
      </c>
      <c r="JA229" s="60">
        <v>2.87</v>
      </c>
      <c r="JB229" s="60">
        <v>0.23</v>
      </c>
      <c r="JC229" s="60">
        <v>98.4</v>
      </c>
      <c r="JD229" s="97">
        <f t="shared" si="299"/>
        <v>4388.1549999999997</v>
      </c>
      <c r="JE229" s="211">
        <f t="shared" si="363"/>
        <v>0.98236996754670647</v>
      </c>
      <c r="JF229" s="210">
        <f t="shared" si="300"/>
        <v>0.36137098214285712</v>
      </c>
      <c r="JG229" s="211">
        <f t="shared" si="301"/>
        <v>1.2234198856882306E-2</v>
      </c>
      <c r="JH229" s="205"/>
      <c r="JI229" s="205">
        <f t="shared" si="302"/>
        <v>8.1690140845070425E-2</v>
      </c>
      <c r="JJ229" s="215">
        <f t="shared" si="346"/>
        <v>2.469151880188833</v>
      </c>
      <c r="JK229" s="205">
        <f t="shared" si="303"/>
        <v>0.97298641034139877</v>
      </c>
      <c r="JL229" s="58">
        <v>10751</v>
      </c>
      <c r="JM229" s="216">
        <v>8.49</v>
      </c>
      <c r="JN229" s="217">
        <v>225</v>
      </c>
      <c r="JO229" s="216">
        <v>0.24</v>
      </c>
      <c r="JP229" s="216">
        <v>3.02</v>
      </c>
      <c r="JQ229" s="216">
        <v>0.46</v>
      </c>
      <c r="JR229" s="217">
        <v>263</v>
      </c>
      <c r="JS229" s="216">
        <v>0.33</v>
      </c>
      <c r="JT229" s="223"/>
    </row>
    <row r="230" spans="1:280" s="25" customFormat="1" ht="15" customHeight="1">
      <c r="A230" s="50">
        <v>43647</v>
      </c>
      <c r="B230" s="51">
        <v>0</v>
      </c>
      <c r="C230" s="52">
        <v>0</v>
      </c>
      <c r="D230" s="53">
        <v>40385</v>
      </c>
      <c r="E230" s="48">
        <v>5.22</v>
      </c>
      <c r="F230" s="53">
        <v>709</v>
      </c>
      <c r="G230" s="52">
        <v>29.1</v>
      </c>
      <c r="H230" s="52">
        <v>19.600000000000001</v>
      </c>
      <c r="I230" s="61">
        <v>83.5</v>
      </c>
      <c r="J230" s="64"/>
      <c r="K230" s="53">
        <v>1656</v>
      </c>
      <c r="L230" s="48">
        <v>5.0999999999999996</v>
      </c>
      <c r="M230" s="53">
        <v>10778</v>
      </c>
      <c r="N230" s="53">
        <v>5435</v>
      </c>
      <c r="O230" s="65">
        <v>2.75</v>
      </c>
      <c r="P230" s="65">
        <v>1.86</v>
      </c>
      <c r="Q230" s="74"/>
      <c r="R230" s="70">
        <v>34.799999999999997</v>
      </c>
      <c r="S230" s="64">
        <v>8151</v>
      </c>
      <c r="T230" s="53">
        <v>7566</v>
      </c>
      <c r="U230" s="52">
        <v>2.61</v>
      </c>
      <c r="V230" s="52">
        <v>23.7</v>
      </c>
      <c r="W230" s="52">
        <v>10.5</v>
      </c>
      <c r="X230" s="52">
        <v>7.83</v>
      </c>
      <c r="Y230" s="53">
        <v>3626</v>
      </c>
      <c r="Z230" s="53">
        <v>25485</v>
      </c>
      <c r="AA230" s="52">
        <v>2.61</v>
      </c>
      <c r="AB230" s="52">
        <v>485</v>
      </c>
      <c r="AC230" s="77">
        <f t="shared" si="304"/>
        <v>11777</v>
      </c>
      <c r="AD230" s="52"/>
      <c r="AE230" s="52"/>
      <c r="AF230" s="52"/>
      <c r="AG230" s="52"/>
      <c r="AH230" s="61"/>
      <c r="AI230" s="79"/>
      <c r="AJ230" s="52"/>
      <c r="AK230" s="52"/>
      <c r="AL230" s="48">
        <v>9.31</v>
      </c>
      <c r="AM230" s="53">
        <v>103692</v>
      </c>
      <c r="AN230" s="52">
        <v>1.1200000000000001</v>
      </c>
      <c r="AO230" s="52">
        <v>0.15</v>
      </c>
      <c r="AP230" s="53">
        <v>4966</v>
      </c>
      <c r="AQ230" s="83"/>
      <c r="AR230" s="86">
        <f t="shared" si="305"/>
        <v>12444</v>
      </c>
      <c r="AS230" s="53"/>
      <c r="AT230" s="87">
        <v>12444</v>
      </c>
      <c r="AU230" s="53">
        <f t="shared" si="362"/>
        <v>12204</v>
      </c>
      <c r="AV230" s="53">
        <v>120</v>
      </c>
      <c r="AW230" s="53">
        <v>0</v>
      </c>
      <c r="AX230" s="53">
        <v>120</v>
      </c>
      <c r="AY230" s="95">
        <v>0</v>
      </c>
      <c r="AZ230" s="96">
        <v>4.93</v>
      </c>
      <c r="BA230" s="53">
        <v>4478</v>
      </c>
      <c r="BB230" s="52">
        <v>62</v>
      </c>
      <c r="BC230" s="53">
        <v>14071</v>
      </c>
      <c r="BD230" s="97">
        <f t="shared" si="275"/>
        <v>8118.8831999999993</v>
      </c>
      <c r="BE230" s="102">
        <f t="shared" si="276"/>
        <v>0.57699404448866454</v>
      </c>
      <c r="BF230" s="53">
        <v>4384</v>
      </c>
      <c r="BG230" s="97">
        <f t="shared" si="277"/>
        <v>4677.7280000000001</v>
      </c>
      <c r="BH230" s="102">
        <f t="shared" si="278"/>
        <v>0.33243749555824037</v>
      </c>
      <c r="BI230" s="53">
        <v>507</v>
      </c>
      <c r="BJ230" s="97">
        <f t="shared" si="279"/>
        <v>997.26900000000001</v>
      </c>
      <c r="BK230" s="102">
        <f t="shared" si="280"/>
        <v>7.0874067230474028E-2</v>
      </c>
      <c r="BL230" s="103">
        <v>675</v>
      </c>
      <c r="BM230" s="97">
        <f t="shared" si="281"/>
        <v>975.375</v>
      </c>
      <c r="BN230" s="102">
        <f t="shared" si="282"/>
        <v>6.9318101058915504E-2</v>
      </c>
      <c r="BO230" s="53">
        <v>702</v>
      </c>
      <c r="BP230" s="97">
        <f t="shared" si="283"/>
        <v>1444.7159999999999</v>
      </c>
      <c r="BQ230" s="102">
        <f t="shared" si="284"/>
        <v>0.10267329969440693</v>
      </c>
      <c r="BR230" s="53">
        <v>14.3</v>
      </c>
      <c r="BS230" s="105">
        <f t="shared" si="285"/>
        <v>23.795200000000001</v>
      </c>
      <c r="BT230" s="102">
        <f t="shared" si="286"/>
        <v>1.0162746073484473E-3</v>
      </c>
      <c r="BU230" s="52">
        <v>6.1</v>
      </c>
      <c r="BV230" s="48">
        <v>7.76</v>
      </c>
      <c r="BW230" s="61">
        <v>197</v>
      </c>
      <c r="BX230" s="117">
        <f t="shared" si="306"/>
        <v>171722.484</v>
      </c>
      <c r="BY230" s="118">
        <f t="shared" si="307"/>
        <v>1.14481656</v>
      </c>
      <c r="BZ230" s="120">
        <v>42.9</v>
      </c>
      <c r="CA230" s="51"/>
      <c r="CB230" s="52">
        <v>5.82</v>
      </c>
      <c r="CC230" s="129">
        <v>8023</v>
      </c>
      <c r="CD230" s="77">
        <f t="shared" si="308"/>
        <v>9072.4932479224371</v>
      </c>
      <c r="CE230" s="77">
        <f t="shared" si="287"/>
        <v>23104</v>
      </c>
      <c r="CF230" s="77">
        <f t="shared" si="309"/>
        <v>12204</v>
      </c>
      <c r="CG230" s="77">
        <f t="shared" si="310"/>
        <v>508.5</v>
      </c>
      <c r="CH230" s="77">
        <f t="shared" si="288"/>
        <v>10900</v>
      </c>
      <c r="CI230" s="130">
        <f t="shared" si="311"/>
        <v>454.16666666666669</v>
      </c>
      <c r="CJ230" s="64">
        <v>3807</v>
      </c>
      <c r="CK230" s="56"/>
      <c r="CL230" s="52">
        <v>7.36</v>
      </c>
      <c r="CM230" s="53">
        <v>3145</v>
      </c>
      <c r="CN230" s="134"/>
      <c r="CO230" s="135">
        <v>2507</v>
      </c>
      <c r="CP230" s="53">
        <v>5176</v>
      </c>
      <c r="CQ230" s="52">
        <v>15</v>
      </c>
      <c r="CR230" s="52">
        <v>42.1</v>
      </c>
      <c r="CS230" s="53">
        <v>327</v>
      </c>
      <c r="CT230" s="141">
        <f t="shared" si="356"/>
        <v>1.4490848230564729E-2</v>
      </c>
      <c r="CU230" s="142">
        <f t="shared" si="312"/>
        <v>1.3201996322563698</v>
      </c>
      <c r="CV230" s="142">
        <f t="shared" si="313"/>
        <v>6.8720616384482121</v>
      </c>
      <c r="CW230" s="118">
        <f t="shared" si="314"/>
        <v>1.1453436064080353</v>
      </c>
      <c r="CX230" s="143">
        <f t="shared" si="357"/>
        <v>34538.981794840714</v>
      </c>
      <c r="CY230" s="144">
        <f t="shared" si="358"/>
        <v>0.65334777176933234</v>
      </c>
      <c r="CZ230" s="145">
        <f t="shared" si="359"/>
        <v>28295.857712430749</v>
      </c>
      <c r="DA230" s="146">
        <f t="shared" si="360"/>
        <v>0.77649065453770172</v>
      </c>
      <c r="DB230" s="64">
        <v>3807</v>
      </c>
      <c r="DC230" s="152"/>
      <c r="DD230" s="48">
        <v>7.12</v>
      </c>
      <c r="DE230" s="53">
        <v>2811</v>
      </c>
      <c r="DF230" s="153"/>
      <c r="DG230" s="53">
        <v>2592</v>
      </c>
      <c r="DH230" s="53">
        <v>5326</v>
      </c>
      <c r="DI230" s="52">
        <v>14.6</v>
      </c>
      <c r="DJ230" s="52">
        <v>34.5</v>
      </c>
      <c r="DK230" s="53">
        <v>4391</v>
      </c>
      <c r="DL230" s="141">
        <f t="shared" si="315"/>
        <v>0.18420552141641808</v>
      </c>
      <c r="DM230" s="142">
        <f t="shared" si="316"/>
        <v>1.3201996322563698</v>
      </c>
      <c r="DN230" s="142">
        <f t="shared" si="317"/>
        <v>6.8720616384482121</v>
      </c>
      <c r="DO230" s="118">
        <f t="shared" si="289"/>
        <v>1.1453436064080353</v>
      </c>
      <c r="DP230" s="143">
        <f t="shared" si="318"/>
        <v>34538.981794840714</v>
      </c>
      <c r="DQ230" s="144">
        <f t="shared" si="319"/>
        <v>0.69016234863071324</v>
      </c>
      <c r="DR230" s="145">
        <f t="shared" si="320"/>
        <v>28295.857712430749</v>
      </c>
      <c r="DS230" s="146">
        <f t="shared" si="321"/>
        <v>0.80022741809395215</v>
      </c>
      <c r="DT230" s="53">
        <v>3807</v>
      </c>
      <c r="DU230" s="74"/>
      <c r="DV230" s="157">
        <v>7.45</v>
      </c>
      <c r="DW230" s="153">
        <v>3679</v>
      </c>
      <c r="DX230" s="53"/>
      <c r="DY230" s="153">
        <v>2381</v>
      </c>
      <c r="DZ230" s="153">
        <v>5314</v>
      </c>
      <c r="EA230" s="152">
        <v>13.5</v>
      </c>
      <c r="EB230" s="128">
        <v>29.8</v>
      </c>
      <c r="EC230" s="53">
        <v>4454</v>
      </c>
      <c r="ED230" s="141">
        <f t="shared" si="350"/>
        <v>0.21691880162945787</v>
      </c>
      <c r="EE230" s="142">
        <f t="shared" si="322"/>
        <v>1.3201996322563698</v>
      </c>
      <c r="EF230" s="142">
        <f t="shared" si="361"/>
        <v>6.8720616384482121</v>
      </c>
      <c r="EG230" s="118">
        <f t="shared" si="290"/>
        <v>1.1453436064080353</v>
      </c>
      <c r="EH230" s="143">
        <f t="shared" si="351"/>
        <v>34538.981794840714</v>
      </c>
      <c r="EI230" s="144">
        <f t="shared" si="352"/>
        <v>0.59448853810472935</v>
      </c>
      <c r="EJ230" s="145">
        <f t="shared" si="353"/>
        <v>28295.857712430749</v>
      </c>
      <c r="EK230" s="146">
        <f t="shared" si="354"/>
        <v>0.73854026010944496</v>
      </c>
      <c r="EL230" s="64">
        <v>3805</v>
      </c>
      <c r="EM230" s="56"/>
      <c r="EN230" s="52">
        <v>7.49</v>
      </c>
      <c r="EO230" s="53">
        <v>3671</v>
      </c>
      <c r="EP230" s="134"/>
      <c r="EQ230" s="135">
        <v>2382</v>
      </c>
      <c r="ER230" s="53">
        <v>5278</v>
      </c>
      <c r="ES230" s="52">
        <v>14</v>
      </c>
      <c r="ET230" s="52">
        <v>29.6</v>
      </c>
      <c r="EU230" s="53">
        <v>4398</v>
      </c>
      <c r="EV230" s="141">
        <f t="shared" si="323"/>
        <v>0.21398667293210893</v>
      </c>
      <c r="EW230" s="142">
        <f t="shared" si="324"/>
        <v>1.3208935611038108</v>
      </c>
      <c r="EX230" s="142">
        <f t="shared" si="325"/>
        <v>6.8684514143145394</v>
      </c>
      <c r="EY230" s="118">
        <f t="shared" si="291"/>
        <v>1.1447419023857566</v>
      </c>
      <c r="EZ230" s="143">
        <f t="shared" si="326"/>
        <v>34520.836808344873</v>
      </c>
      <c r="FA230" s="144">
        <f t="shared" si="327"/>
        <v>0.59537032437685822</v>
      </c>
      <c r="FB230" s="145">
        <f t="shared" si="328"/>
        <v>28280.992538954291</v>
      </c>
      <c r="FC230" s="146">
        <f t="shared" si="329"/>
        <v>0.73910880534432521</v>
      </c>
      <c r="FD230" s="64">
        <v>3939</v>
      </c>
      <c r="FE230" s="56"/>
      <c r="FF230" s="52">
        <v>7.7</v>
      </c>
      <c r="FG230" s="53">
        <v>3201</v>
      </c>
      <c r="FH230" s="134"/>
      <c r="FI230" s="135">
        <v>2577</v>
      </c>
      <c r="FJ230" s="53">
        <v>5466</v>
      </c>
      <c r="FK230" s="52">
        <v>12.1</v>
      </c>
      <c r="FL230" s="52">
        <v>24.1</v>
      </c>
      <c r="FM230" s="53">
        <v>5017</v>
      </c>
      <c r="FN230" s="141">
        <f t="shared" si="330"/>
        <v>0.21692497417908962</v>
      </c>
      <c r="FO230" s="142">
        <f t="shared" si="331"/>
        <v>1.2759583650672759</v>
      </c>
      <c r="FP230" s="142">
        <f t="shared" si="332"/>
        <v>7.1103364312706887</v>
      </c>
      <c r="FQ230" s="118">
        <f t="shared" si="292"/>
        <v>1.1850560718784482</v>
      </c>
      <c r="FR230" s="143">
        <f t="shared" si="333"/>
        <v>35736.55090356648</v>
      </c>
      <c r="FS230" s="144">
        <f t="shared" si="334"/>
        <v>0.64717526786443014</v>
      </c>
      <c r="FT230" s="145">
        <f t="shared" si="335"/>
        <v>29276.959161876726</v>
      </c>
      <c r="FU230" s="146">
        <f t="shared" si="336"/>
        <v>0.77251083789353991</v>
      </c>
      <c r="FV230" s="64">
        <v>3939</v>
      </c>
      <c r="FW230" s="73"/>
      <c r="FX230" s="52">
        <v>7.21</v>
      </c>
      <c r="FY230" s="53">
        <v>2843</v>
      </c>
      <c r="FZ230" s="134"/>
      <c r="GA230" s="135">
        <v>2566</v>
      </c>
      <c r="GB230" s="53">
        <v>6372</v>
      </c>
      <c r="GC230" s="52">
        <v>15.2</v>
      </c>
      <c r="GD230" s="52">
        <v>27.9</v>
      </c>
      <c r="GE230" s="53">
        <v>4807</v>
      </c>
      <c r="GF230" s="141">
        <f t="shared" si="337"/>
        <v>0.19590044471036483</v>
      </c>
      <c r="GG230" s="142">
        <f t="shared" si="338"/>
        <v>1.2759583650672759</v>
      </c>
      <c r="GH230" s="142">
        <f t="shared" si="339"/>
        <v>7.1103364312706887</v>
      </c>
      <c r="GI230" s="118">
        <f t="shared" si="293"/>
        <v>1.1850560718784482</v>
      </c>
      <c r="GJ230" s="143">
        <f t="shared" si="340"/>
        <v>35736.55090356648</v>
      </c>
      <c r="GK230" s="144">
        <f t="shared" si="341"/>
        <v>0.68663520354219765</v>
      </c>
      <c r="GL230" s="145">
        <f t="shared" si="342"/>
        <v>29276.959161876726</v>
      </c>
      <c r="GM230" s="146">
        <f t="shared" si="343"/>
        <v>0.79795323715443112</v>
      </c>
      <c r="GN230" s="166">
        <v>3476</v>
      </c>
      <c r="GO230" s="97">
        <f t="shared" si="294"/>
        <v>3222.641793628809</v>
      </c>
      <c r="GP230" s="226">
        <f>GQ230*1.067+GS230*1.967+GU230*1.445+GW230*2.058+GY230*1.664</f>
        <v>1624.69</v>
      </c>
      <c r="GQ230" s="53">
        <v>0</v>
      </c>
      <c r="GR230" s="102">
        <f t="shared" si="295"/>
        <v>1</v>
      </c>
      <c r="GS230" s="53">
        <v>0</v>
      </c>
      <c r="GT230" s="102">
        <f t="shared" si="296"/>
        <v>1</v>
      </c>
      <c r="GU230" s="53">
        <v>398</v>
      </c>
      <c r="GV230" s="102">
        <f t="shared" ref="GV230:GV273" si="364">IF(1-GU230/BJ230&gt;0,1-GU230/BJ230,0)</f>
        <v>0.60091008544334579</v>
      </c>
      <c r="GW230" s="170">
        <v>510</v>
      </c>
      <c r="GX230" s="102">
        <f t="shared" ref="GX230:GX273" si="365">IF(1-GW230/BL230&gt;0,1-GW230/BL230,0)</f>
        <v>0.24444444444444446</v>
      </c>
      <c r="GY230" s="170">
        <v>0</v>
      </c>
      <c r="GZ230" s="102">
        <f t="shared" ref="GZ230:GZ273" si="366">IF(1-GY230/BN230&gt;0,1-GY230/BN230,0)</f>
        <v>1</v>
      </c>
      <c r="HA230" s="102"/>
      <c r="HB230" s="102"/>
      <c r="HC230" s="102"/>
      <c r="HD230" s="102"/>
      <c r="HE230" s="177"/>
      <c r="HF230" s="227">
        <f>AU230*BC230/1000</f>
        <v>171722.484</v>
      </c>
      <c r="HG230" s="102">
        <f>HF230/150000</f>
        <v>1.14481656</v>
      </c>
      <c r="HH230" s="177">
        <f>1-GN230*CF230/1000/HF230</f>
        <v>0.75296709544453133</v>
      </c>
      <c r="HI230" s="64">
        <v>3912</v>
      </c>
      <c r="HJ230" s="53">
        <v>4500</v>
      </c>
      <c r="HK230" s="53">
        <v>3782</v>
      </c>
      <c r="HL230" s="77">
        <f t="shared" si="347"/>
        <v>240</v>
      </c>
      <c r="HM230" s="77">
        <f t="shared" si="344"/>
        <v>3377.04</v>
      </c>
      <c r="HN230" s="52"/>
      <c r="HO230" s="183"/>
      <c r="HP230" s="53">
        <v>838</v>
      </c>
      <c r="HQ230" s="186"/>
      <c r="HR230" s="186"/>
      <c r="HS230" s="186"/>
      <c r="HT230" s="53">
        <v>3605</v>
      </c>
      <c r="HU230" s="153">
        <v>3182</v>
      </c>
      <c r="HV230" s="186"/>
      <c r="HW230" s="186"/>
      <c r="HX230" s="186"/>
      <c r="HY230" s="186"/>
      <c r="HZ230" s="189"/>
      <c r="IA230" s="128">
        <v>97</v>
      </c>
      <c r="IB230" s="190">
        <v>327</v>
      </c>
      <c r="IC230" s="191"/>
      <c r="ID230" s="191"/>
      <c r="IE230" s="192"/>
      <c r="IF230" s="192"/>
      <c r="IG230" s="192"/>
      <c r="IH230" s="97">
        <f t="shared" si="345"/>
        <v>42622.224000000002</v>
      </c>
      <c r="II230" s="97">
        <f t="shared" si="348"/>
        <v>3425.1224686595951</v>
      </c>
      <c r="IJ230" s="202">
        <f t="shared" si="349"/>
        <v>1.6072002571520412</v>
      </c>
      <c r="IK230" s="202">
        <f t="shared" si="355"/>
        <v>2.1311111999999999</v>
      </c>
      <c r="IL230" s="202">
        <f t="shared" si="297"/>
        <v>0.86072363484811742</v>
      </c>
      <c r="IM230" s="203"/>
      <c r="IN230" s="204">
        <f t="shared" si="298"/>
        <v>0.90592635212888373</v>
      </c>
      <c r="IO230" s="186"/>
      <c r="IP230" s="186"/>
      <c r="IQ230" s="153">
        <v>1843</v>
      </c>
      <c r="IR230" s="153"/>
      <c r="IS230" s="128"/>
      <c r="IT230" s="128"/>
      <c r="IU230" s="128"/>
      <c r="IV230" s="128"/>
      <c r="IW230" s="189"/>
      <c r="IX230" s="189">
        <v>0.89</v>
      </c>
      <c r="IY230" s="48"/>
      <c r="IZ230" s="52">
        <v>212</v>
      </c>
      <c r="JA230" s="128"/>
      <c r="JB230" s="128"/>
      <c r="JC230" s="128"/>
      <c r="JD230" s="97">
        <f t="shared" si="299"/>
        <v>4069.1880000000001</v>
      </c>
      <c r="JE230" s="210">
        <f t="shared" si="363"/>
        <v>0.91773189118321863</v>
      </c>
      <c r="JF230" s="210">
        <f t="shared" si="300"/>
        <v>0.35631321428571433</v>
      </c>
      <c r="JG230" s="210">
        <f t="shared" si="301"/>
        <v>6.3625368198039725E-2</v>
      </c>
      <c r="JH230" s="203"/>
      <c r="JI230" s="203">
        <f t="shared" si="302"/>
        <v>0.35168195718654438</v>
      </c>
      <c r="JJ230" s="212">
        <f t="shared" si="346"/>
        <v>2.469151880188833</v>
      </c>
      <c r="JK230" s="203">
        <f t="shared" si="303"/>
        <v>0.98493355127567339</v>
      </c>
      <c r="JL230" s="53">
        <v>14891</v>
      </c>
      <c r="JM230" s="213">
        <v>8.1199999999999992</v>
      </c>
      <c r="JN230" s="214">
        <v>60</v>
      </c>
      <c r="JO230" s="213">
        <v>0.2</v>
      </c>
      <c r="JP230" s="213">
        <v>2.17</v>
      </c>
      <c r="JQ230" s="213">
        <v>0.3</v>
      </c>
      <c r="JR230" s="214">
        <v>215</v>
      </c>
      <c r="JS230" s="213">
        <v>0.25</v>
      </c>
      <c r="JT230" s="222"/>
    </row>
    <row r="231" spans="1:280" s="25" customFormat="1" ht="15" customHeight="1">
      <c r="A231" s="50">
        <v>43648</v>
      </c>
      <c r="B231" s="51">
        <v>0</v>
      </c>
      <c r="C231" s="52">
        <v>0</v>
      </c>
      <c r="D231" s="53">
        <v>38745</v>
      </c>
      <c r="E231" s="48">
        <v>4.9400000000000004</v>
      </c>
      <c r="F231" s="53">
        <v>605</v>
      </c>
      <c r="G231" s="52">
        <v>29.5</v>
      </c>
      <c r="H231" s="52">
        <v>19</v>
      </c>
      <c r="I231" s="61">
        <v>82.6</v>
      </c>
      <c r="J231" s="64"/>
      <c r="K231" s="53">
        <v>1678</v>
      </c>
      <c r="L231" s="48">
        <v>5.49</v>
      </c>
      <c r="M231" s="53">
        <v>10374</v>
      </c>
      <c r="N231" s="53">
        <v>5737</v>
      </c>
      <c r="O231" s="65">
        <v>2.2999999999999998</v>
      </c>
      <c r="P231" s="65">
        <v>1.48</v>
      </c>
      <c r="Q231" s="74">
        <v>25.6</v>
      </c>
      <c r="R231" s="70">
        <v>40.299999999999997</v>
      </c>
      <c r="S231" s="64">
        <v>8339</v>
      </c>
      <c r="T231" s="53">
        <v>7361</v>
      </c>
      <c r="U231" s="52">
        <v>2.75</v>
      </c>
      <c r="V231" s="52">
        <v>27.6</v>
      </c>
      <c r="W231" s="52">
        <v>12.7</v>
      </c>
      <c r="X231" s="52">
        <v>9.73</v>
      </c>
      <c r="Y231" s="53">
        <v>1514</v>
      </c>
      <c r="Z231" s="53"/>
      <c r="AA231" s="52"/>
      <c r="AB231" s="52">
        <v>492</v>
      </c>
      <c r="AC231" s="77">
        <f t="shared" si="304"/>
        <v>9853</v>
      </c>
      <c r="AD231" s="52"/>
      <c r="AE231" s="52"/>
      <c r="AF231" s="52"/>
      <c r="AG231" s="52"/>
      <c r="AH231" s="61"/>
      <c r="AI231" s="79"/>
      <c r="AJ231" s="52"/>
      <c r="AK231" s="52"/>
      <c r="AL231" s="48">
        <v>9.01</v>
      </c>
      <c r="AM231" s="53">
        <v>94290</v>
      </c>
      <c r="AN231" s="52">
        <v>1.56</v>
      </c>
      <c r="AO231" s="52">
        <v>0.48</v>
      </c>
      <c r="AP231" s="53">
        <v>4859</v>
      </c>
      <c r="AQ231" s="83"/>
      <c r="AR231" s="86">
        <f t="shared" si="305"/>
        <v>12563</v>
      </c>
      <c r="AS231" s="53"/>
      <c r="AT231" s="87">
        <v>12563</v>
      </c>
      <c r="AU231" s="53">
        <f t="shared" si="362"/>
        <v>12563</v>
      </c>
      <c r="AV231" s="53">
        <v>0</v>
      </c>
      <c r="AW231" s="53">
        <v>0</v>
      </c>
      <c r="AX231" s="53">
        <v>0</v>
      </c>
      <c r="AY231" s="95">
        <v>0</v>
      </c>
      <c r="AZ231" s="96">
        <v>4.93</v>
      </c>
      <c r="BA231" s="53">
        <v>4478</v>
      </c>
      <c r="BB231" s="52">
        <v>62</v>
      </c>
      <c r="BC231" s="53">
        <v>9546</v>
      </c>
      <c r="BD231" s="97">
        <f t="shared" si="275"/>
        <v>6663.7319199999993</v>
      </c>
      <c r="BE231" s="102">
        <f t="shared" si="276"/>
        <v>0.69806535931280111</v>
      </c>
      <c r="BF231" s="53">
        <v>3721</v>
      </c>
      <c r="BG231" s="97">
        <f t="shared" si="277"/>
        <v>3970.3069999999998</v>
      </c>
      <c r="BH231" s="102">
        <f t="shared" si="278"/>
        <v>0.41591315734338991</v>
      </c>
      <c r="BI231" s="53">
        <v>202</v>
      </c>
      <c r="BJ231" s="97">
        <f t="shared" si="279"/>
        <v>397.334</v>
      </c>
      <c r="BK231" s="102">
        <f t="shared" si="280"/>
        <v>4.1623088204483551E-2</v>
      </c>
      <c r="BL231" s="103">
        <v>607</v>
      </c>
      <c r="BM231" s="97">
        <f t="shared" si="281"/>
        <v>877.11500000000001</v>
      </c>
      <c r="BN231" s="102">
        <f t="shared" si="282"/>
        <v>9.1882987638801594E-2</v>
      </c>
      <c r="BO231" s="53">
        <v>683</v>
      </c>
      <c r="BP231" s="97">
        <f t="shared" si="283"/>
        <v>1405.6139999999998</v>
      </c>
      <c r="BQ231" s="102">
        <f t="shared" si="284"/>
        <v>0.1472463859208045</v>
      </c>
      <c r="BR231" s="53">
        <v>8.0299999999999994</v>
      </c>
      <c r="BS231" s="105">
        <f t="shared" si="285"/>
        <v>13.361919999999998</v>
      </c>
      <c r="BT231" s="102">
        <f t="shared" si="286"/>
        <v>8.4119002723653878E-4</v>
      </c>
      <c r="BU231" s="52">
        <v>6.84</v>
      </c>
      <c r="BV231" s="48">
        <v>7.96</v>
      </c>
      <c r="BW231" s="61">
        <v>105</v>
      </c>
      <c r="BX231" s="117">
        <f t="shared" si="306"/>
        <v>119926.398</v>
      </c>
      <c r="BY231" s="118">
        <f t="shared" si="307"/>
        <v>0.79950931999999997</v>
      </c>
      <c r="BZ231" s="120">
        <v>43</v>
      </c>
      <c r="CA231" s="51"/>
      <c r="CB231" s="52">
        <v>5.87</v>
      </c>
      <c r="CC231" s="129">
        <v>6814</v>
      </c>
      <c r="CD231" s="77">
        <f t="shared" si="308"/>
        <v>6996.7785590277781</v>
      </c>
      <c r="CE231" s="77">
        <f t="shared" si="287"/>
        <v>23040</v>
      </c>
      <c r="CF231" s="77">
        <f t="shared" si="309"/>
        <v>12563</v>
      </c>
      <c r="CG231" s="77">
        <f t="shared" si="310"/>
        <v>523.45833333333337</v>
      </c>
      <c r="CH231" s="77">
        <f t="shared" si="288"/>
        <v>10477</v>
      </c>
      <c r="CI231" s="130">
        <f t="shared" si="311"/>
        <v>436.54166666666669</v>
      </c>
      <c r="CJ231" s="64">
        <v>3806</v>
      </c>
      <c r="CK231" s="56"/>
      <c r="CL231" s="52">
        <v>7.53</v>
      </c>
      <c r="CM231" s="53">
        <v>3423</v>
      </c>
      <c r="CN231" s="134"/>
      <c r="CO231" s="135">
        <v>2471</v>
      </c>
      <c r="CP231" s="53">
        <v>4726</v>
      </c>
      <c r="CQ231" s="52">
        <v>14.2</v>
      </c>
      <c r="CR231" s="52">
        <v>36.200000000000003</v>
      </c>
      <c r="CS231" s="53">
        <v>3730</v>
      </c>
      <c r="CT231" s="141">
        <f t="shared" si="356"/>
        <v>0.27422838683969497</v>
      </c>
      <c r="CU231" s="142">
        <f t="shared" si="312"/>
        <v>1.3205465055176038</v>
      </c>
      <c r="CV231" s="142">
        <f t="shared" si="313"/>
        <v>5.2983961790011387</v>
      </c>
      <c r="CW231" s="118">
        <f t="shared" si="314"/>
        <v>0.88306602983352311</v>
      </c>
      <c r="CX231" s="143">
        <f t="shared" si="357"/>
        <v>26629.739195659724</v>
      </c>
      <c r="CY231" s="144">
        <f t="shared" si="358"/>
        <v>0.51077485572508452</v>
      </c>
      <c r="CZ231" s="145">
        <f t="shared" si="359"/>
        <v>19810.758280729169</v>
      </c>
      <c r="DA231" s="146">
        <f t="shared" si="360"/>
        <v>0.64142049025769954</v>
      </c>
      <c r="DB231" s="64">
        <v>3806</v>
      </c>
      <c r="DC231" s="152"/>
      <c r="DD231" s="48">
        <v>6.97</v>
      </c>
      <c r="DE231" s="53">
        <v>3276</v>
      </c>
      <c r="DF231" s="153"/>
      <c r="DG231" s="53">
        <v>2569</v>
      </c>
      <c r="DH231" s="53">
        <v>4686</v>
      </c>
      <c r="DI231" s="52">
        <v>14.1</v>
      </c>
      <c r="DJ231" s="52">
        <v>34.700000000000003</v>
      </c>
      <c r="DK231" s="53">
        <v>4325</v>
      </c>
      <c r="DL231" s="141">
        <f t="shared" si="315"/>
        <v>0.30541017648214003</v>
      </c>
      <c r="DM231" s="142">
        <f t="shared" si="316"/>
        <v>1.3205465055176038</v>
      </c>
      <c r="DN231" s="142">
        <f t="shared" si="317"/>
        <v>5.2983961790011387</v>
      </c>
      <c r="DO231" s="118">
        <f t="shared" si="289"/>
        <v>0.88306602983352311</v>
      </c>
      <c r="DP231" s="143">
        <f t="shared" si="318"/>
        <v>26629.739195659724</v>
      </c>
      <c r="DQ231" s="144">
        <f t="shared" si="319"/>
        <v>0.53178452449762692</v>
      </c>
      <c r="DR231" s="145">
        <f t="shared" si="320"/>
        <v>19810.758280729169</v>
      </c>
      <c r="DS231" s="146">
        <f t="shared" si="321"/>
        <v>0.65681961030798242</v>
      </c>
      <c r="DT231" s="53">
        <v>3806</v>
      </c>
      <c r="DU231" s="74"/>
      <c r="DV231" s="157">
        <v>6.62</v>
      </c>
      <c r="DW231" s="153">
        <v>2824</v>
      </c>
      <c r="DX231" s="53"/>
      <c r="DY231" s="153">
        <v>2742</v>
      </c>
      <c r="DZ231" s="153">
        <v>3292</v>
      </c>
      <c r="EA231" s="152">
        <v>14.7</v>
      </c>
      <c r="EB231" s="128">
        <v>30.5</v>
      </c>
      <c r="EC231" s="53">
        <v>4501</v>
      </c>
      <c r="ED231" s="141">
        <f t="shared" si="350"/>
        <v>0.28340981775118385</v>
      </c>
      <c r="EE231" s="142">
        <f t="shared" si="322"/>
        <v>1.3205465055176038</v>
      </c>
      <c r="EF231" s="142">
        <f t="shared" si="361"/>
        <v>5.2983961790011387</v>
      </c>
      <c r="EG231" s="118">
        <f t="shared" si="290"/>
        <v>0.88306602983352311</v>
      </c>
      <c r="EH231" s="143">
        <f t="shared" si="351"/>
        <v>26629.739195659724</v>
      </c>
      <c r="EI231" s="144">
        <f t="shared" si="352"/>
        <v>0.59638568290027427</v>
      </c>
      <c r="EJ231" s="145">
        <f t="shared" si="353"/>
        <v>19810.758280729169</v>
      </c>
      <c r="EK231" s="146">
        <f t="shared" si="354"/>
        <v>0.70416928556463443</v>
      </c>
      <c r="EL231" s="64">
        <v>3806</v>
      </c>
      <c r="EM231" s="56"/>
      <c r="EN231" s="52">
        <v>7.37</v>
      </c>
      <c r="EO231" s="53">
        <v>2856</v>
      </c>
      <c r="EP231" s="134"/>
      <c r="EQ231" s="135">
        <v>2696</v>
      </c>
      <c r="ER231" s="53">
        <v>2278</v>
      </c>
      <c r="ES231" s="52">
        <v>15.8</v>
      </c>
      <c r="ET231" s="52">
        <v>31.7</v>
      </c>
      <c r="EU231" s="53">
        <v>4416</v>
      </c>
      <c r="EV231" s="141">
        <f t="shared" si="323"/>
        <v>0.28020654478833684</v>
      </c>
      <c r="EW231" s="142">
        <f t="shared" si="324"/>
        <v>1.3205465055176038</v>
      </c>
      <c r="EX231" s="142">
        <f t="shared" si="325"/>
        <v>5.2983961790011387</v>
      </c>
      <c r="EY231" s="118">
        <f t="shared" si="291"/>
        <v>0.88306602983352311</v>
      </c>
      <c r="EZ231" s="143">
        <f t="shared" si="326"/>
        <v>26629.739195659724</v>
      </c>
      <c r="FA231" s="144">
        <f t="shared" si="327"/>
        <v>0.59181214956203365</v>
      </c>
      <c r="FB231" s="145">
        <f t="shared" si="328"/>
        <v>19810.758280729169</v>
      </c>
      <c r="FC231" s="146">
        <f t="shared" si="329"/>
        <v>0.70081709616593335</v>
      </c>
      <c r="FD231" s="64">
        <v>3908</v>
      </c>
      <c r="FE231" s="56"/>
      <c r="FF231" s="52">
        <v>6.86</v>
      </c>
      <c r="FG231" s="53">
        <v>2846</v>
      </c>
      <c r="FH231" s="134"/>
      <c r="FI231" s="135">
        <v>2683</v>
      </c>
      <c r="FJ231" s="53">
        <v>5874</v>
      </c>
      <c r="FK231" s="52">
        <v>14</v>
      </c>
      <c r="FL231" s="52">
        <v>26.8</v>
      </c>
      <c r="FM231" s="53">
        <v>4940</v>
      </c>
      <c r="FN231" s="141">
        <f t="shared" si="330"/>
        <v>0.30453893817952221</v>
      </c>
      <c r="FO231" s="142">
        <f t="shared" si="331"/>
        <v>1.2860798362333674</v>
      </c>
      <c r="FP231" s="142">
        <f t="shared" si="332"/>
        <v>5.4403920829050056</v>
      </c>
      <c r="FQ231" s="118">
        <f t="shared" si="292"/>
        <v>0.9067320138175009</v>
      </c>
      <c r="FR231" s="143">
        <f t="shared" si="333"/>
        <v>27343.410608680559</v>
      </c>
      <c r="FS231" s="144">
        <f t="shared" si="334"/>
        <v>0.59324137873023386</v>
      </c>
      <c r="FT231" s="145">
        <f t="shared" si="335"/>
        <v>20341.682438541669</v>
      </c>
      <c r="FU231" s="146">
        <f t="shared" si="336"/>
        <v>0.70186465535302744</v>
      </c>
      <c r="FV231" s="64">
        <v>3908</v>
      </c>
      <c r="FW231" s="73"/>
      <c r="FX231" s="52">
        <v>7.51</v>
      </c>
      <c r="FY231" s="53">
        <v>2773</v>
      </c>
      <c r="FZ231" s="134"/>
      <c r="GA231" s="135">
        <v>2687</v>
      </c>
      <c r="GB231" s="53">
        <v>3656</v>
      </c>
      <c r="GC231" s="52">
        <v>16.3</v>
      </c>
      <c r="GD231" s="52">
        <v>27.1</v>
      </c>
      <c r="GE231" s="53">
        <v>4761</v>
      </c>
      <c r="GF231" s="141">
        <f t="shared" si="337"/>
        <v>0.28843136493029703</v>
      </c>
      <c r="GG231" s="142">
        <f t="shared" si="338"/>
        <v>1.2860798362333674</v>
      </c>
      <c r="GH231" s="142">
        <f t="shared" si="339"/>
        <v>5.4403920829050056</v>
      </c>
      <c r="GI231" s="118">
        <f t="shared" si="293"/>
        <v>0.9067320138175009</v>
      </c>
      <c r="GJ231" s="143">
        <f t="shared" si="340"/>
        <v>27343.410608680559</v>
      </c>
      <c r="GK231" s="144">
        <f t="shared" si="341"/>
        <v>0.60367475165809503</v>
      </c>
      <c r="GL231" s="145">
        <f t="shared" si="342"/>
        <v>20341.682438541669</v>
      </c>
      <c r="GM231" s="146">
        <f t="shared" si="343"/>
        <v>0.70951183741881418</v>
      </c>
      <c r="GN231" s="166">
        <v>3940</v>
      </c>
      <c r="GO231" s="97">
        <f t="shared" si="294"/>
        <v>2997.9828993055557</v>
      </c>
      <c r="GP231" s="226">
        <f t="shared" ref="GP231:GP238" si="367">GQ231*1.067+GS231*1.967+GU231*1.445+GW231*2.058+GY231*1.664</f>
        <v>1840.5179999999998</v>
      </c>
      <c r="GQ231" s="53">
        <v>0</v>
      </c>
      <c r="GR231" s="102">
        <f t="shared" si="295"/>
        <v>1</v>
      </c>
      <c r="GS231" s="53">
        <v>0</v>
      </c>
      <c r="GT231" s="102">
        <f t="shared" si="296"/>
        <v>1</v>
      </c>
      <c r="GU231" s="53">
        <v>432</v>
      </c>
      <c r="GV231" s="102">
        <f t="shared" si="364"/>
        <v>0</v>
      </c>
      <c r="GW231" s="170">
        <v>591</v>
      </c>
      <c r="GX231" s="102">
        <f t="shared" si="365"/>
        <v>2.6359143327841839E-2</v>
      </c>
      <c r="GY231" s="170">
        <v>0</v>
      </c>
      <c r="GZ231" s="102">
        <f t="shared" si="366"/>
        <v>1</v>
      </c>
      <c r="HA231" s="102"/>
      <c r="HB231" s="102"/>
      <c r="HC231" s="102"/>
      <c r="HD231" s="102"/>
      <c r="HE231" s="177"/>
      <c r="HF231" s="227">
        <f>AU231*BC231/1000</f>
        <v>119926.398</v>
      </c>
      <c r="HG231" s="102">
        <f>HF231/150000</f>
        <v>0.79950931999999997</v>
      </c>
      <c r="HH231" s="177">
        <f>1-GN231*CF231/1000/HF231</f>
        <v>0.58726168028493608</v>
      </c>
      <c r="HI231" s="64">
        <v>5346</v>
      </c>
      <c r="HJ231" s="53">
        <v>5134</v>
      </c>
      <c r="HK231" s="53">
        <v>5458</v>
      </c>
      <c r="HL231" s="77">
        <f t="shared" si="347"/>
        <v>0</v>
      </c>
      <c r="HM231" s="77">
        <f t="shared" si="344"/>
        <v>0</v>
      </c>
      <c r="HN231" s="52"/>
      <c r="HO231" s="183"/>
      <c r="HP231" s="53">
        <v>330</v>
      </c>
      <c r="HQ231" s="186"/>
      <c r="HR231" s="186"/>
      <c r="HS231" s="186"/>
      <c r="HT231" s="53">
        <v>3380</v>
      </c>
      <c r="HU231" s="153">
        <v>3398</v>
      </c>
      <c r="HV231" s="186"/>
      <c r="HW231" s="186"/>
      <c r="HX231" s="186"/>
      <c r="HY231" s="186"/>
      <c r="HZ231" s="189">
        <v>93</v>
      </c>
      <c r="IA231" s="128"/>
      <c r="IB231" s="190">
        <v>277</v>
      </c>
      <c r="IC231" s="191"/>
      <c r="ID231" s="191"/>
      <c r="IE231" s="192"/>
      <c r="IF231" s="192"/>
      <c r="IG231" s="192"/>
      <c r="IH231" s="97">
        <f t="shared" si="345"/>
        <v>49498.22</v>
      </c>
      <c r="II231" s="97">
        <f t="shared" si="348"/>
        <v>3940</v>
      </c>
      <c r="IJ231" s="202">
        <f t="shared" si="349"/>
        <v>1.5919764387487065</v>
      </c>
      <c r="IK231" s="202">
        <f t="shared" si="355"/>
        <v>2.4749110000000001</v>
      </c>
      <c r="IL231" s="202">
        <f t="shared" si="297"/>
        <v>1.0837278106508874</v>
      </c>
      <c r="IM231" s="203"/>
      <c r="IN231" s="204">
        <f t="shared" si="298"/>
        <v>0.92969543147208122</v>
      </c>
      <c r="IO231" s="186"/>
      <c r="IP231" s="186"/>
      <c r="IQ231" s="153">
        <v>1904</v>
      </c>
      <c r="IR231" s="153"/>
      <c r="IS231" s="128"/>
      <c r="IT231" s="128"/>
      <c r="IU231" s="128"/>
      <c r="IV231" s="128"/>
      <c r="IW231" s="189">
        <v>0.51</v>
      </c>
      <c r="IX231" s="189"/>
      <c r="IY231" s="48"/>
      <c r="IZ231" s="52">
        <v>212</v>
      </c>
      <c r="JA231" s="128"/>
      <c r="JB231" s="128"/>
      <c r="JC231" s="128"/>
      <c r="JD231" s="97">
        <f t="shared" si="299"/>
        <v>3479.951</v>
      </c>
      <c r="JE231" s="210">
        <f t="shared" si="363"/>
        <v>0.89150680569927565</v>
      </c>
      <c r="JF231" s="210">
        <f t="shared" si="300"/>
        <v>0.31070991071428572</v>
      </c>
      <c r="JG231" s="210">
        <f t="shared" si="301"/>
        <v>3.4138655462184871E-2</v>
      </c>
      <c r="JH231" s="203"/>
      <c r="JI231" s="203">
        <f t="shared" si="302"/>
        <v>0.23465703971119134</v>
      </c>
      <c r="JJ231" s="212">
        <f t="shared" si="346"/>
        <v>2.469151880188833</v>
      </c>
      <c r="JK231" s="203">
        <f t="shared" si="303"/>
        <v>0.97779174523360568</v>
      </c>
      <c r="JL231" s="53">
        <v>14493</v>
      </c>
      <c r="JM231" s="213">
        <v>8.59</v>
      </c>
      <c r="JN231" s="214">
        <v>88</v>
      </c>
      <c r="JO231" s="213">
        <v>0.5</v>
      </c>
      <c r="JP231" s="213">
        <v>1.89</v>
      </c>
      <c r="JQ231" s="213">
        <v>0.32</v>
      </c>
      <c r="JR231" s="214">
        <v>170</v>
      </c>
      <c r="JS231" s="213">
        <v>0.24</v>
      </c>
      <c r="JT231" s="222"/>
    </row>
    <row r="232" spans="1:280" s="25" customFormat="1" ht="15" customHeight="1">
      <c r="A232" s="50">
        <v>43649</v>
      </c>
      <c r="B232" s="51">
        <v>0</v>
      </c>
      <c r="C232" s="52">
        <v>0</v>
      </c>
      <c r="D232" s="53">
        <v>41212</v>
      </c>
      <c r="E232" s="48">
        <v>6.33</v>
      </c>
      <c r="F232" s="53">
        <v>613</v>
      </c>
      <c r="G232" s="52">
        <v>28.1</v>
      </c>
      <c r="H232" s="52">
        <v>19.7</v>
      </c>
      <c r="I232" s="61">
        <v>82.3</v>
      </c>
      <c r="J232" s="64"/>
      <c r="K232" s="53">
        <v>1723</v>
      </c>
      <c r="L232" s="48"/>
      <c r="M232" s="53">
        <v>9282</v>
      </c>
      <c r="N232" s="53"/>
      <c r="O232" s="65"/>
      <c r="P232" s="65"/>
      <c r="Q232" s="74"/>
      <c r="R232" s="70">
        <v>42.9</v>
      </c>
      <c r="S232" s="64">
        <v>7962</v>
      </c>
      <c r="T232" s="53">
        <v>7272</v>
      </c>
      <c r="U232" s="52">
        <v>2.82</v>
      </c>
      <c r="V232" s="52"/>
      <c r="W232" s="52">
        <v>13.2</v>
      </c>
      <c r="X232" s="52">
        <v>8.81</v>
      </c>
      <c r="Y232" s="53">
        <v>1370</v>
      </c>
      <c r="Z232" s="53">
        <v>20612</v>
      </c>
      <c r="AA232" s="52">
        <v>2.65</v>
      </c>
      <c r="AB232" s="52">
        <v>493</v>
      </c>
      <c r="AC232" s="77">
        <f t="shared" si="304"/>
        <v>9332</v>
      </c>
      <c r="AD232" s="52"/>
      <c r="AE232" s="52"/>
      <c r="AF232" s="52"/>
      <c r="AG232" s="52"/>
      <c r="AH232" s="61"/>
      <c r="AI232" s="79"/>
      <c r="AJ232" s="52"/>
      <c r="AK232" s="52"/>
      <c r="AL232" s="48">
        <v>8.89</v>
      </c>
      <c r="AM232" s="53">
        <v>82962</v>
      </c>
      <c r="AN232" s="52">
        <v>0.44</v>
      </c>
      <c r="AO232" s="52" t="s">
        <v>125</v>
      </c>
      <c r="AP232" s="53">
        <v>1680</v>
      </c>
      <c r="AQ232" s="83"/>
      <c r="AR232" s="86">
        <f t="shared" si="305"/>
        <v>12442</v>
      </c>
      <c r="AS232" s="53"/>
      <c r="AT232" s="87">
        <v>12442</v>
      </c>
      <c r="AU232" s="53">
        <f t="shared" si="362"/>
        <v>12442</v>
      </c>
      <c r="AV232" s="53">
        <v>0</v>
      </c>
      <c r="AW232" s="53">
        <v>0</v>
      </c>
      <c r="AX232" s="53">
        <v>0</v>
      </c>
      <c r="AY232" s="95">
        <v>0</v>
      </c>
      <c r="AZ232" s="96">
        <v>4.93</v>
      </c>
      <c r="BA232" s="53">
        <v>4478</v>
      </c>
      <c r="BB232" s="52">
        <v>62</v>
      </c>
      <c r="BC232" s="53">
        <v>11629</v>
      </c>
      <c r="BD232" s="97">
        <f t="shared" si="275"/>
        <v>0</v>
      </c>
      <c r="BE232" s="102">
        <f t="shared" si="276"/>
        <v>0</v>
      </c>
      <c r="BF232" s="53"/>
      <c r="BG232" s="97">
        <f t="shared" si="277"/>
        <v>0</v>
      </c>
      <c r="BH232" s="102">
        <f t="shared" si="278"/>
        <v>0</v>
      </c>
      <c r="BI232" s="53"/>
      <c r="BJ232" s="97">
        <f t="shared" si="279"/>
        <v>0</v>
      </c>
      <c r="BK232" s="102">
        <f t="shared" si="280"/>
        <v>0</v>
      </c>
      <c r="BL232" s="103"/>
      <c r="BM232" s="97">
        <f t="shared" si="281"/>
        <v>0</v>
      </c>
      <c r="BN232" s="102">
        <f t="shared" si="282"/>
        <v>0</v>
      </c>
      <c r="BO232" s="53"/>
      <c r="BP232" s="97">
        <f t="shared" si="283"/>
        <v>0</v>
      </c>
      <c r="BQ232" s="102">
        <f t="shared" si="284"/>
        <v>0</v>
      </c>
      <c r="BR232" s="53"/>
      <c r="BS232" s="105">
        <f t="shared" si="285"/>
        <v>0</v>
      </c>
      <c r="BT232" s="102">
        <f t="shared" si="286"/>
        <v>0</v>
      </c>
      <c r="BU232" s="52"/>
      <c r="BV232" s="48"/>
      <c r="BW232" s="61"/>
      <c r="BX232" s="117">
        <f t="shared" si="306"/>
        <v>144688.01800000001</v>
      </c>
      <c r="BY232" s="118">
        <f t="shared" si="307"/>
        <v>0.96458678666666675</v>
      </c>
      <c r="BZ232" s="120">
        <v>42.5</v>
      </c>
      <c r="CA232" s="51"/>
      <c r="CB232" s="52">
        <v>5.9</v>
      </c>
      <c r="CC232" s="129">
        <v>6657</v>
      </c>
      <c r="CD232" s="77">
        <f t="shared" si="308"/>
        <v>7920.4335170591721</v>
      </c>
      <c r="CE232" s="77">
        <f t="shared" si="287"/>
        <v>21953</v>
      </c>
      <c r="CF232" s="77">
        <f t="shared" si="309"/>
        <v>12442</v>
      </c>
      <c r="CG232" s="77">
        <f t="shared" si="310"/>
        <v>518.41666666666663</v>
      </c>
      <c r="CH232" s="77">
        <f t="shared" si="288"/>
        <v>9511</v>
      </c>
      <c r="CI232" s="130">
        <f t="shared" si="311"/>
        <v>396.29166666666669</v>
      </c>
      <c r="CJ232" s="64">
        <v>3595</v>
      </c>
      <c r="CK232" s="56"/>
      <c r="CL232" s="52">
        <v>6.94</v>
      </c>
      <c r="CM232" s="53">
        <v>2804</v>
      </c>
      <c r="CN232" s="134"/>
      <c r="CO232" s="135">
        <v>2372</v>
      </c>
      <c r="CP232" s="53">
        <v>5114</v>
      </c>
      <c r="CQ232" s="52">
        <v>15.4</v>
      </c>
      <c r="CR232" s="52">
        <v>23.9</v>
      </c>
      <c r="CS232" s="53">
        <v>3744</v>
      </c>
      <c r="CT232" s="141">
        <f t="shared" si="356"/>
        <v>0.20354929853678894</v>
      </c>
      <c r="CU232" s="142">
        <f t="shared" si="312"/>
        <v>1.3980528511821975</v>
      </c>
      <c r="CV232" s="142">
        <f t="shared" si="313"/>
        <v>5.6653319725085005</v>
      </c>
      <c r="CW232" s="118">
        <f t="shared" si="314"/>
        <v>0.94422199541808338</v>
      </c>
      <c r="CX232" s="143">
        <f t="shared" si="357"/>
        <v>28473.958493827722</v>
      </c>
      <c r="CY232" s="144">
        <f t="shared" si="358"/>
        <v>0.64597897400935267</v>
      </c>
      <c r="CZ232" s="145">
        <f t="shared" si="359"/>
        <v>23693.95639365918</v>
      </c>
      <c r="DA232" s="146">
        <f t="shared" si="360"/>
        <v>0.7588786654054519</v>
      </c>
      <c r="DB232" s="64">
        <v>3595</v>
      </c>
      <c r="DC232" s="152"/>
      <c r="DD232" s="48">
        <v>6.91</v>
      </c>
      <c r="DE232" s="53">
        <v>3221</v>
      </c>
      <c r="DF232" s="153"/>
      <c r="DG232" s="53">
        <v>2443</v>
      </c>
      <c r="DH232" s="53">
        <v>5122</v>
      </c>
      <c r="DI232" s="52">
        <v>16.8</v>
      </c>
      <c r="DJ232" s="52">
        <v>21.9</v>
      </c>
      <c r="DK232" s="53">
        <v>4510</v>
      </c>
      <c r="DL232" s="141">
        <f t="shared" si="315"/>
        <v>0.26695135963611377</v>
      </c>
      <c r="DM232" s="142">
        <f t="shared" si="316"/>
        <v>1.3980528511821975</v>
      </c>
      <c r="DN232" s="142">
        <f t="shared" si="317"/>
        <v>5.6653319725085005</v>
      </c>
      <c r="DO232" s="118">
        <f t="shared" si="289"/>
        <v>0.94422199541808338</v>
      </c>
      <c r="DP232" s="143">
        <f t="shared" si="318"/>
        <v>28473.958493827722</v>
      </c>
      <c r="DQ232" s="144">
        <f t="shared" si="319"/>
        <v>0.59333034068620716</v>
      </c>
      <c r="DR232" s="145">
        <f t="shared" si="320"/>
        <v>23693.95639365918</v>
      </c>
      <c r="DS232" s="146">
        <f t="shared" si="321"/>
        <v>0.72302003611660504</v>
      </c>
      <c r="DT232" s="53">
        <v>3595</v>
      </c>
      <c r="DU232" s="74"/>
      <c r="DV232" s="157">
        <v>7.27</v>
      </c>
      <c r="DW232" s="153">
        <v>3164</v>
      </c>
      <c r="DX232" s="53"/>
      <c r="DY232" s="153">
        <v>2383</v>
      </c>
      <c r="DZ232" s="153">
        <v>6130</v>
      </c>
      <c r="EA232" s="152">
        <v>17.7</v>
      </c>
      <c r="EB232" s="128">
        <v>36.6</v>
      </c>
      <c r="EC232" s="53">
        <v>4465</v>
      </c>
      <c r="ED232" s="141">
        <f t="shared" si="350"/>
        <v>0.26112060164126483</v>
      </c>
      <c r="EE232" s="142">
        <f t="shared" si="322"/>
        <v>1.3980528511821975</v>
      </c>
      <c r="EF232" s="142">
        <f t="shared" si="361"/>
        <v>5.6653319725085005</v>
      </c>
      <c r="EG232" s="118">
        <f t="shared" si="290"/>
        <v>0.94422199541808338</v>
      </c>
      <c r="EH232" s="143">
        <f t="shared" si="351"/>
        <v>28473.958493827722</v>
      </c>
      <c r="EI232" s="144">
        <f t="shared" si="352"/>
        <v>0.6005269164641911</v>
      </c>
      <c r="EJ232" s="145">
        <f t="shared" si="353"/>
        <v>23693.95639365918</v>
      </c>
      <c r="EK232" s="146">
        <f t="shared" si="354"/>
        <v>0.72792157537191504</v>
      </c>
      <c r="EL232" s="64">
        <v>3595</v>
      </c>
      <c r="EM232" s="56"/>
      <c r="EN232" s="52">
        <v>5140</v>
      </c>
      <c r="EO232" s="53">
        <v>3048</v>
      </c>
      <c r="EP232" s="134"/>
      <c r="EQ232" s="135">
        <v>2275</v>
      </c>
      <c r="ER232" s="53">
        <v>5418</v>
      </c>
      <c r="ES232" s="52">
        <v>18.600000000000001</v>
      </c>
      <c r="ET232" s="52">
        <v>25.3</v>
      </c>
      <c r="EU232" s="53">
        <v>4462</v>
      </c>
      <c r="EV232" s="141">
        <f t="shared" si="323"/>
        <v>0.25473272953754056</v>
      </c>
      <c r="EW232" s="142">
        <f t="shared" si="324"/>
        <v>1.3980528511821975</v>
      </c>
      <c r="EX232" s="142">
        <f t="shared" si="325"/>
        <v>5.6653319725085005</v>
      </c>
      <c r="EY232" s="118">
        <f t="shared" si="291"/>
        <v>0.94422199541808338</v>
      </c>
      <c r="EZ232" s="143">
        <f t="shared" si="326"/>
        <v>28473.958493827722</v>
      </c>
      <c r="FA232" s="144">
        <f t="shared" si="327"/>
        <v>0.61517257945096526</v>
      </c>
      <c r="FB232" s="145">
        <f t="shared" si="328"/>
        <v>23693.95639365918</v>
      </c>
      <c r="FC232" s="146">
        <f t="shared" si="329"/>
        <v>0.73789663771605474</v>
      </c>
      <c r="FD232" s="64">
        <v>3785</v>
      </c>
      <c r="FE232" s="56"/>
      <c r="FF232" s="52">
        <v>6.88</v>
      </c>
      <c r="FG232" s="53">
        <v>2594</v>
      </c>
      <c r="FH232" s="134"/>
      <c r="FI232" s="135">
        <v>2460</v>
      </c>
      <c r="FJ232" s="53">
        <v>5566</v>
      </c>
      <c r="FK232" s="52">
        <v>18.8</v>
      </c>
      <c r="FL232" s="52">
        <v>33.700000000000003</v>
      </c>
      <c r="FM232" s="53">
        <v>5306</v>
      </c>
      <c r="FN232" s="141">
        <f t="shared" si="330"/>
        <v>0.26318725298240553</v>
      </c>
      <c r="FO232" s="142">
        <f t="shared" si="331"/>
        <v>1.3278731836195508</v>
      </c>
      <c r="FP232" s="142">
        <f t="shared" si="332"/>
        <v>5.9647514647968496</v>
      </c>
      <c r="FQ232" s="118">
        <f t="shared" si="292"/>
        <v>0.99412524413280823</v>
      </c>
      <c r="FR232" s="143">
        <f t="shared" si="333"/>
        <v>29978.840862068966</v>
      </c>
      <c r="FS232" s="144">
        <f t="shared" si="334"/>
        <v>0.67249267424403025</v>
      </c>
      <c r="FT232" s="145">
        <f t="shared" si="335"/>
        <v>24946.210000000003</v>
      </c>
      <c r="FU232" s="146">
        <f t="shared" si="336"/>
        <v>0.7769369679250151</v>
      </c>
      <c r="FV232" s="64">
        <v>3788</v>
      </c>
      <c r="FW232" s="73"/>
      <c r="FX232" s="52">
        <v>7.23</v>
      </c>
      <c r="FY232" s="53">
        <v>2612</v>
      </c>
      <c r="FZ232" s="134"/>
      <c r="GA232" s="135">
        <v>2485</v>
      </c>
      <c r="GB232" s="53">
        <v>5124</v>
      </c>
      <c r="GC232" s="52">
        <v>14.5</v>
      </c>
      <c r="GD232" s="52">
        <v>14.6</v>
      </c>
      <c r="GE232" s="53">
        <v>4964</v>
      </c>
      <c r="GF232" s="141">
        <f t="shared" si="337"/>
        <v>0.24686266885676011</v>
      </c>
      <c r="GG232" s="142">
        <f t="shared" si="338"/>
        <v>1.3268215417106652</v>
      </c>
      <c r="GH232" s="142">
        <f t="shared" si="339"/>
        <v>5.9694791409908765</v>
      </c>
      <c r="GI232" s="118">
        <f t="shared" si="293"/>
        <v>0.99491319016514612</v>
      </c>
      <c r="GJ232" s="143">
        <f t="shared" si="340"/>
        <v>30002.602162620147</v>
      </c>
      <c r="GK232" s="144">
        <f t="shared" si="341"/>
        <v>0.67022007136677209</v>
      </c>
      <c r="GL232" s="145">
        <f t="shared" si="342"/>
        <v>24965.982425363276</v>
      </c>
      <c r="GM232" s="146">
        <f t="shared" si="343"/>
        <v>0.77538911342333816</v>
      </c>
      <c r="GN232" s="166">
        <v>3069</v>
      </c>
      <c r="GO232" s="97">
        <f t="shared" si="294"/>
        <v>2901.8612945838836</v>
      </c>
      <c r="GP232" s="226">
        <f t="shared" si="367"/>
        <v>942.39400000000001</v>
      </c>
      <c r="GQ232" s="53">
        <v>0</v>
      </c>
      <c r="GR232" s="102" t="e">
        <f t="shared" si="295"/>
        <v>#DIV/0!</v>
      </c>
      <c r="GS232" s="53">
        <v>0</v>
      </c>
      <c r="GT232" s="102" t="e">
        <f t="shared" si="296"/>
        <v>#DIV/0!</v>
      </c>
      <c r="GU232" s="53">
        <v>242</v>
      </c>
      <c r="GV232" s="102" t="e">
        <f t="shared" si="364"/>
        <v>#DIV/0!</v>
      </c>
      <c r="GW232" s="170">
        <v>288</v>
      </c>
      <c r="GX232" s="102" t="e">
        <f t="shared" si="365"/>
        <v>#DIV/0!</v>
      </c>
      <c r="GY232" s="170">
        <v>0</v>
      </c>
      <c r="GZ232" s="102" t="e">
        <f t="shared" si="366"/>
        <v>#DIV/0!</v>
      </c>
      <c r="HA232" s="102"/>
      <c r="HB232" s="102"/>
      <c r="HC232" s="102"/>
      <c r="HD232" s="102"/>
      <c r="HE232" s="177"/>
      <c r="HF232" s="227">
        <f>AU232*BC232/1000</f>
        <v>144688.01800000001</v>
      </c>
      <c r="HG232" s="102">
        <f>HF232/150000</f>
        <v>0.96458678666666675</v>
      </c>
      <c r="HH232" s="177">
        <f>1-GN232*CF232/1000/HF232</f>
        <v>0.73609080746409838</v>
      </c>
      <c r="HI232" s="64">
        <v>3864</v>
      </c>
      <c r="HJ232" s="53">
        <v>4900</v>
      </c>
      <c r="HK232" s="53">
        <v>3686</v>
      </c>
      <c r="HL232" s="77">
        <f t="shared" si="347"/>
        <v>0</v>
      </c>
      <c r="HM232" s="77">
        <f t="shared" si="344"/>
        <v>0</v>
      </c>
      <c r="HN232" s="52"/>
      <c r="HO232" s="183"/>
      <c r="HP232" s="53">
        <v>581</v>
      </c>
      <c r="HQ232" s="186"/>
      <c r="HR232" s="186"/>
      <c r="HS232" s="186"/>
      <c r="HT232" s="53">
        <v>3655</v>
      </c>
      <c r="HU232" s="153">
        <v>3774</v>
      </c>
      <c r="HV232" s="186"/>
      <c r="HW232" s="186"/>
      <c r="HX232" s="186"/>
      <c r="HY232" s="186"/>
      <c r="HZ232" s="189"/>
      <c r="IA232" s="128">
        <v>99</v>
      </c>
      <c r="IB232" s="190">
        <v>344</v>
      </c>
      <c r="IC232" s="191"/>
      <c r="ID232" s="191"/>
      <c r="IE232" s="192"/>
      <c r="IF232" s="192"/>
      <c r="IG232" s="192"/>
      <c r="IH232" s="97">
        <f t="shared" si="345"/>
        <v>38184.498</v>
      </c>
      <c r="II232" s="97">
        <f t="shared" si="348"/>
        <v>3069</v>
      </c>
      <c r="IJ232" s="202">
        <f t="shared" si="349"/>
        <v>1.6074586079408455</v>
      </c>
      <c r="IK232" s="202">
        <f t="shared" si="355"/>
        <v>1.9092248999999999</v>
      </c>
      <c r="IL232" s="202">
        <f t="shared" si="297"/>
        <v>0.74555403556771538</v>
      </c>
      <c r="IM232" s="203"/>
      <c r="IN232" s="204">
        <f t="shared" si="298"/>
        <v>0.88791137178233948</v>
      </c>
      <c r="IO232" s="186"/>
      <c r="IP232" s="186"/>
      <c r="IQ232" s="153">
        <v>1848</v>
      </c>
      <c r="IR232" s="153"/>
      <c r="IS232" s="128"/>
      <c r="IT232" s="128"/>
      <c r="IU232" s="128"/>
      <c r="IV232" s="128"/>
      <c r="IW232" s="189"/>
      <c r="IX232" s="189">
        <v>0.92</v>
      </c>
      <c r="IY232" s="48"/>
      <c r="IZ232" s="52">
        <v>244</v>
      </c>
      <c r="JA232" s="128"/>
      <c r="JB232" s="128"/>
      <c r="JC232" s="128"/>
      <c r="JD232" s="97">
        <f t="shared" si="299"/>
        <v>4280.0479999999998</v>
      </c>
      <c r="JE232" s="210">
        <f t="shared" si="363"/>
        <v>0.90017682044687353</v>
      </c>
      <c r="JF232" s="210">
        <f t="shared" si="300"/>
        <v>0.38214714285714285</v>
      </c>
      <c r="JG232" s="210">
        <f t="shared" si="301"/>
        <v>5.4112554112554105E-2</v>
      </c>
      <c r="JH232" s="203"/>
      <c r="JI232" s="203">
        <f t="shared" si="302"/>
        <v>0.29069767441860461</v>
      </c>
      <c r="JJ232" s="212">
        <f t="shared" si="346"/>
        <v>2.469151880188833</v>
      </c>
      <c r="JK232" s="203">
        <f t="shared" si="303"/>
        <v>0.97901797231060284</v>
      </c>
      <c r="JL232" s="53">
        <v>14033</v>
      </c>
      <c r="JM232" s="213">
        <v>8.18</v>
      </c>
      <c r="JN232" s="214">
        <v>32</v>
      </c>
      <c r="JO232" s="213">
        <v>0.28999999999999998</v>
      </c>
      <c r="JP232" s="213">
        <v>2.87</v>
      </c>
      <c r="JQ232" s="213">
        <v>0.12</v>
      </c>
      <c r="JR232" s="214">
        <v>200</v>
      </c>
      <c r="JS232" s="213">
        <v>7.0000000000000007E-2</v>
      </c>
      <c r="JT232" s="222"/>
    </row>
    <row r="233" spans="1:280" s="25" customFormat="1" ht="15" customHeight="1">
      <c r="A233" s="50">
        <v>43650</v>
      </c>
      <c r="B233" s="51">
        <v>0</v>
      </c>
      <c r="C233" s="52">
        <v>0</v>
      </c>
      <c r="D233" s="53">
        <v>41914</v>
      </c>
      <c r="E233" s="48">
        <v>3.89</v>
      </c>
      <c r="F233" s="53">
        <v>348</v>
      </c>
      <c r="G233" s="52">
        <v>2.86</v>
      </c>
      <c r="H233" s="52">
        <v>2.0699999999999998</v>
      </c>
      <c r="I233" s="61">
        <v>81.7</v>
      </c>
      <c r="J233" s="64"/>
      <c r="K233" s="53">
        <v>1701</v>
      </c>
      <c r="L233" s="48">
        <v>5.23</v>
      </c>
      <c r="M233" s="53">
        <v>10149</v>
      </c>
      <c r="N233" s="53">
        <v>5206</v>
      </c>
      <c r="O233" s="65">
        <v>3.21</v>
      </c>
      <c r="P233" s="65">
        <v>2.5499999999999998</v>
      </c>
      <c r="Q233" s="74">
        <v>91.7</v>
      </c>
      <c r="R233" s="70">
        <v>44</v>
      </c>
      <c r="S233" s="64">
        <v>7952</v>
      </c>
      <c r="T233" s="53">
        <v>6488</v>
      </c>
      <c r="U233" s="52">
        <v>2.81</v>
      </c>
      <c r="V233" s="52">
        <v>28.5</v>
      </c>
      <c r="W233" s="52">
        <v>16.2</v>
      </c>
      <c r="X233" s="52">
        <v>11.9</v>
      </c>
      <c r="Y233" s="53">
        <v>1571</v>
      </c>
      <c r="Z233" s="53"/>
      <c r="AA233" s="52"/>
      <c r="AB233" s="52">
        <v>493</v>
      </c>
      <c r="AC233" s="77">
        <f t="shared" si="304"/>
        <v>9523</v>
      </c>
      <c r="AD233" s="52"/>
      <c r="AE233" s="52"/>
      <c r="AF233" s="52"/>
      <c r="AG233" s="52"/>
      <c r="AH233" s="61"/>
      <c r="AI233" s="79"/>
      <c r="AJ233" s="52"/>
      <c r="AK233" s="52"/>
      <c r="AL233" s="48">
        <v>9.15</v>
      </c>
      <c r="AM233" s="53">
        <v>89499</v>
      </c>
      <c r="AN233" s="52">
        <v>2.4900000000000002</v>
      </c>
      <c r="AO233" s="52" t="s">
        <v>125</v>
      </c>
      <c r="AP233" s="53">
        <v>5133</v>
      </c>
      <c r="AQ233" s="83"/>
      <c r="AR233" s="86">
        <f t="shared" si="305"/>
        <v>12038</v>
      </c>
      <c r="AS233" s="53"/>
      <c r="AT233" s="87">
        <v>12038</v>
      </c>
      <c r="AU233" s="53">
        <f t="shared" si="362"/>
        <v>12038</v>
      </c>
      <c r="AV233" s="53">
        <v>0</v>
      </c>
      <c r="AW233" s="53">
        <v>0</v>
      </c>
      <c r="AX233" s="53">
        <v>0</v>
      </c>
      <c r="AY233" s="95">
        <v>0</v>
      </c>
      <c r="AZ233" s="96">
        <v>4.93</v>
      </c>
      <c r="BA233" s="53">
        <v>4478</v>
      </c>
      <c r="BB233" s="52">
        <v>62</v>
      </c>
      <c r="BC233" s="53">
        <v>10028</v>
      </c>
      <c r="BD233" s="97">
        <f t="shared" si="275"/>
        <v>8448.8421999999991</v>
      </c>
      <c r="BE233" s="102">
        <f t="shared" si="276"/>
        <v>0.84252514958117264</v>
      </c>
      <c r="BF233" s="53">
        <v>4439</v>
      </c>
      <c r="BG233" s="97">
        <f t="shared" si="277"/>
        <v>4736.4129999999996</v>
      </c>
      <c r="BH233" s="102">
        <f t="shared" si="278"/>
        <v>0.47231880733944948</v>
      </c>
      <c r="BI233" s="53">
        <v>644</v>
      </c>
      <c r="BJ233" s="97">
        <f t="shared" si="279"/>
        <v>1266.748</v>
      </c>
      <c r="BK233" s="102">
        <f t="shared" si="280"/>
        <v>0.12632110091743121</v>
      </c>
      <c r="BL233" s="103">
        <v>644</v>
      </c>
      <c r="BM233" s="97">
        <f t="shared" si="281"/>
        <v>930.58</v>
      </c>
      <c r="BN233" s="102">
        <f t="shared" si="282"/>
        <v>9.2798165137614685E-2</v>
      </c>
      <c r="BO233" s="53">
        <v>721</v>
      </c>
      <c r="BP233" s="97">
        <f t="shared" si="283"/>
        <v>1483.818</v>
      </c>
      <c r="BQ233" s="102">
        <f t="shared" si="284"/>
        <v>0.14796749102512963</v>
      </c>
      <c r="BR233" s="53">
        <v>18.8</v>
      </c>
      <c r="BS233" s="105">
        <f t="shared" si="285"/>
        <v>31.283200000000001</v>
      </c>
      <c r="BT233" s="102">
        <f t="shared" si="286"/>
        <v>1.8747506980454727E-3</v>
      </c>
      <c r="BU233" s="52">
        <v>7.94</v>
      </c>
      <c r="BV233" s="48">
        <v>10.3</v>
      </c>
      <c r="BW233" s="61">
        <v>277</v>
      </c>
      <c r="BX233" s="117">
        <f t="shared" si="306"/>
        <v>120717.064</v>
      </c>
      <c r="BY233" s="118">
        <f t="shared" si="307"/>
        <v>0.8047804266666666</v>
      </c>
      <c r="BZ233" s="120">
        <v>40</v>
      </c>
      <c r="CA233" s="51"/>
      <c r="CB233" s="52">
        <v>5.52</v>
      </c>
      <c r="CC233" s="129">
        <v>7502</v>
      </c>
      <c r="CD233" s="77">
        <f t="shared" si="308"/>
        <v>7039.1454139742455</v>
      </c>
      <c r="CE233" s="77">
        <f t="shared" si="287"/>
        <v>21511</v>
      </c>
      <c r="CF233" s="77">
        <f t="shared" si="309"/>
        <v>12038</v>
      </c>
      <c r="CG233" s="77">
        <f t="shared" si="310"/>
        <v>501.58333333333331</v>
      </c>
      <c r="CH233" s="77">
        <f t="shared" si="288"/>
        <v>9473</v>
      </c>
      <c r="CI233" s="130">
        <f t="shared" si="311"/>
        <v>394.70833333333331</v>
      </c>
      <c r="CJ233" s="64">
        <v>3539</v>
      </c>
      <c r="CK233" s="56"/>
      <c r="CL233" s="52">
        <v>7.41</v>
      </c>
      <c r="CM233" s="53">
        <v>3874</v>
      </c>
      <c r="CN233" s="134"/>
      <c r="CO233" s="135">
        <v>2528</v>
      </c>
      <c r="CP233" s="53">
        <v>7424</v>
      </c>
      <c r="CQ233" s="52">
        <v>15</v>
      </c>
      <c r="CR233" s="52">
        <v>30.5</v>
      </c>
      <c r="CS233" s="53">
        <v>3648</v>
      </c>
      <c r="CT233" s="141">
        <f t="shared" si="356"/>
        <v>0.3256721338520947</v>
      </c>
      <c r="CU233" s="142">
        <f t="shared" si="312"/>
        <v>1.4201751907318452</v>
      </c>
      <c r="CV233" s="142">
        <f t="shared" si="313"/>
        <v>4.9565331516225344</v>
      </c>
      <c r="CW233" s="118">
        <f t="shared" si="314"/>
        <v>0.82608885860375569</v>
      </c>
      <c r="CX233" s="143">
        <f t="shared" si="357"/>
        <v>24911.535620054856</v>
      </c>
      <c r="CY233" s="144">
        <f t="shared" si="358"/>
        <v>0.44964910196211294</v>
      </c>
      <c r="CZ233" s="145">
        <f t="shared" si="359"/>
        <v>19860.429059364975</v>
      </c>
      <c r="DA233" s="146">
        <f t="shared" si="360"/>
        <v>0.61368169126445959</v>
      </c>
      <c r="DB233" s="64">
        <v>3539</v>
      </c>
      <c r="DC233" s="152"/>
      <c r="DD233" s="48">
        <v>7.3</v>
      </c>
      <c r="DE233" s="53">
        <v>3677</v>
      </c>
      <c r="DF233" s="153"/>
      <c r="DG233" s="53">
        <v>2546</v>
      </c>
      <c r="DH233" s="53">
        <v>7262</v>
      </c>
      <c r="DI233" s="52">
        <v>15.3</v>
      </c>
      <c r="DJ233" s="52">
        <v>28.4</v>
      </c>
      <c r="DK233" s="53">
        <v>4442</v>
      </c>
      <c r="DL233" s="141">
        <f t="shared" si="315"/>
        <v>0.37332020761050455</v>
      </c>
      <c r="DM233" s="142">
        <f t="shared" si="316"/>
        <v>1.4201751907318452</v>
      </c>
      <c r="DN233" s="142">
        <f t="shared" si="317"/>
        <v>4.9565331516225344</v>
      </c>
      <c r="DO233" s="118">
        <f t="shared" si="289"/>
        <v>0.82608885860375569</v>
      </c>
      <c r="DP233" s="143">
        <f t="shared" si="318"/>
        <v>24911.535620054856</v>
      </c>
      <c r="DQ233" s="144">
        <f t="shared" si="319"/>
        <v>0.47763545377250627</v>
      </c>
      <c r="DR233" s="145">
        <f t="shared" si="320"/>
        <v>19860.429059364975</v>
      </c>
      <c r="DS233" s="146">
        <f t="shared" si="321"/>
        <v>0.63332668528121261</v>
      </c>
      <c r="DT233" s="53">
        <v>3542</v>
      </c>
      <c r="DU233" s="74"/>
      <c r="DV233" s="157">
        <v>7.31</v>
      </c>
      <c r="DW233" s="153">
        <v>3182</v>
      </c>
      <c r="DX233" s="53"/>
      <c r="DY233" s="153">
        <v>2479</v>
      </c>
      <c r="DZ233" s="153">
        <v>8480</v>
      </c>
      <c r="EA233" s="152">
        <v>14.5</v>
      </c>
      <c r="EB233" s="128">
        <v>27.5</v>
      </c>
      <c r="EC233" s="53">
        <v>4352</v>
      </c>
      <c r="ED233" s="141">
        <f t="shared" si="350"/>
        <v>0.31854758564913821</v>
      </c>
      <c r="EE233" s="142">
        <f t="shared" si="322"/>
        <v>1.4189723320158103</v>
      </c>
      <c r="EF233" s="142">
        <f t="shared" si="361"/>
        <v>4.9607347903495382</v>
      </c>
      <c r="EG233" s="118">
        <f t="shared" si="290"/>
        <v>0.82678913172492308</v>
      </c>
      <c r="EH233" s="143">
        <f t="shared" si="351"/>
        <v>24932.653056296778</v>
      </c>
      <c r="EI233" s="144">
        <f t="shared" si="352"/>
        <v>0.54795649004735247</v>
      </c>
      <c r="EJ233" s="145">
        <f t="shared" si="353"/>
        <v>19877.264687276278</v>
      </c>
      <c r="EK233" s="146">
        <f t="shared" si="354"/>
        <v>0.68268847227762264</v>
      </c>
      <c r="EL233" s="64">
        <v>3543</v>
      </c>
      <c r="EM233" s="56"/>
      <c r="EN233" s="52">
        <v>7.27</v>
      </c>
      <c r="EO233" s="53">
        <v>3991</v>
      </c>
      <c r="EP233" s="134"/>
      <c r="EQ233" s="135">
        <v>2488</v>
      </c>
      <c r="ER233" s="53">
        <v>7110</v>
      </c>
      <c r="ES233" s="52">
        <v>14.9</v>
      </c>
      <c r="ET233" s="52">
        <v>7.27</v>
      </c>
      <c r="EU233" s="53">
        <v>4370</v>
      </c>
      <c r="EV233" s="141">
        <f t="shared" si="323"/>
        <v>0.4046453957491003</v>
      </c>
      <c r="EW233" s="142">
        <f t="shared" si="324"/>
        <v>1.4185718317809766</v>
      </c>
      <c r="EX233" s="142">
        <f t="shared" si="325"/>
        <v>4.9621353365918726</v>
      </c>
      <c r="EY233" s="118">
        <f t="shared" si="291"/>
        <v>0.82702255609864539</v>
      </c>
      <c r="EZ233" s="143">
        <f t="shared" si="326"/>
        <v>24939.692201710754</v>
      </c>
      <c r="FA233" s="144">
        <f t="shared" si="327"/>
        <v>0.43302776611533111</v>
      </c>
      <c r="FB233" s="145">
        <f t="shared" si="328"/>
        <v>19882.876563246711</v>
      </c>
      <c r="FC233" s="146">
        <f t="shared" si="329"/>
        <v>0.60201435979258078</v>
      </c>
      <c r="FD233" s="64">
        <v>3674</v>
      </c>
      <c r="FE233" s="56"/>
      <c r="FF233" s="52">
        <v>7.35</v>
      </c>
      <c r="FG233" s="53">
        <v>3290</v>
      </c>
      <c r="FH233" s="134"/>
      <c r="FI233" s="135">
        <v>2689</v>
      </c>
      <c r="FJ233" s="53">
        <v>7280</v>
      </c>
      <c r="FK233" s="52">
        <v>14.5</v>
      </c>
      <c r="FL233" s="52">
        <v>7.35</v>
      </c>
      <c r="FM233" s="53">
        <v>5128</v>
      </c>
      <c r="FN233" s="141">
        <f t="shared" si="330"/>
        <v>0.3722858925262636</v>
      </c>
      <c r="FO233" s="142">
        <f t="shared" si="331"/>
        <v>1.3679912901469788</v>
      </c>
      <c r="FP233" s="142">
        <f t="shared" si="332"/>
        <v>5.1456068943377193</v>
      </c>
      <c r="FQ233" s="118">
        <f t="shared" si="292"/>
        <v>0.85760114905628659</v>
      </c>
      <c r="FR233" s="143">
        <f t="shared" si="333"/>
        <v>25861.820250941379</v>
      </c>
      <c r="FS233" s="144">
        <f t="shared" si="334"/>
        <v>0.53261371849647698</v>
      </c>
      <c r="FT233" s="145">
        <f t="shared" si="335"/>
        <v>20618.032315373533</v>
      </c>
      <c r="FU233" s="146">
        <f t="shared" si="336"/>
        <v>0.67191862784204226</v>
      </c>
      <c r="FV233" s="64">
        <v>3674</v>
      </c>
      <c r="FW233" s="73"/>
      <c r="FX233" s="52">
        <v>7.31</v>
      </c>
      <c r="FY233" s="53">
        <v>3306</v>
      </c>
      <c r="FZ233" s="134"/>
      <c r="GA233" s="135">
        <v>2639</v>
      </c>
      <c r="GB233" s="53">
        <v>7369</v>
      </c>
      <c r="GC233" s="52">
        <v>14.5</v>
      </c>
      <c r="GD233" s="52">
        <v>7.31</v>
      </c>
      <c r="GE233" s="53">
        <v>4849</v>
      </c>
      <c r="GF233" s="141">
        <f t="shared" si="337"/>
        <v>0.35353964800911553</v>
      </c>
      <c r="GG233" s="142">
        <f t="shared" si="338"/>
        <v>1.3679912901469788</v>
      </c>
      <c r="GH233" s="142">
        <f t="shared" si="339"/>
        <v>5.1456068943377193</v>
      </c>
      <c r="GI233" s="118">
        <f t="shared" si="293"/>
        <v>0.85760114905628659</v>
      </c>
      <c r="GJ233" s="143">
        <f t="shared" si="340"/>
        <v>25861.820250941379</v>
      </c>
      <c r="GK233" s="144">
        <f t="shared" si="341"/>
        <v>0.53034071530375471</v>
      </c>
      <c r="GL233" s="145">
        <f t="shared" si="342"/>
        <v>20618.032315373533</v>
      </c>
      <c r="GM233" s="146">
        <f t="shared" si="343"/>
        <v>0.67032309533306744</v>
      </c>
      <c r="GN233" s="166">
        <v>3241</v>
      </c>
      <c r="GO233" s="97">
        <f t="shared" si="294"/>
        <v>3550.1580586676582</v>
      </c>
      <c r="GP233" s="226">
        <f t="shared" si="367"/>
        <v>1397.0121999999999</v>
      </c>
      <c r="GQ233" s="53">
        <v>0</v>
      </c>
      <c r="GR233" s="102">
        <f t="shared" si="295"/>
        <v>1</v>
      </c>
      <c r="GS233" s="53">
        <v>0</v>
      </c>
      <c r="GT233" s="102">
        <f t="shared" si="296"/>
        <v>1</v>
      </c>
      <c r="GU233" s="53">
        <v>303</v>
      </c>
      <c r="GV233" s="102">
        <f t="shared" si="364"/>
        <v>0.76080483253180586</v>
      </c>
      <c r="GW233" s="170">
        <v>463</v>
      </c>
      <c r="GX233" s="102">
        <f t="shared" si="365"/>
        <v>0.28105590062111796</v>
      </c>
      <c r="GY233" s="170">
        <v>3.8</v>
      </c>
      <c r="GZ233" s="102">
        <f t="shared" si="366"/>
        <v>0</v>
      </c>
      <c r="HA233" s="102"/>
      <c r="HB233" s="102"/>
      <c r="HC233" s="102"/>
      <c r="HD233" s="102"/>
      <c r="HE233" s="177"/>
      <c r="HF233" s="227">
        <f t="shared" ref="HF233:HF296" si="368">AU233*BC233/1000</f>
        <v>120717.064</v>
      </c>
      <c r="HG233" s="102">
        <f t="shared" ref="HG233:HG296" si="369">HF233/150000</f>
        <v>0.8047804266666666</v>
      </c>
      <c r="HH233" s="177">
        <f t="shared" ref="HH233:HH296" si="370">1-GN233*CF233/1000/HF233</f>
        <v>0.6768049461507778</v>
      </c>
      <c r="HI233" s="64">
        <v>5210</v>
      </c>
      <c r="HJ233" s="53">
        <v>5678</v>
      </c>
      <c r="HK233" s="53">
        <v>4508</v>
      </c>
      <c r="HL233" s="77">
        <f t="shared" si="347"/>
        <v>0</v>
      </c>
      <c r="HM233" s="77">
        <f t="shared" si="344"/>
        <v>0</v>
      </c>
      <c r="HN233" s="52"/>
      <c r="HO233" s="183"/>
      <c r="HP233" s="53">
        <v>531</v>
      </c>
      <c r="HQ233" s="186"/>
      <c r="HR233" s="186"/>
      <c r="HS233" s="186"/>
      <c r="HT233" s="53">
        <v>4302</v>
      </c>
      <c r="HU233" s="153">
        <v>3330</v>
      </c>
      <c r="HV233" s="186"/>
      <c r="HW233" s="186"/>
      <c r="HX233" s="186"/>
      <c r="HY233" s="186"/>
      <c r="HZ233" s="189">
        <v>98</v>
      </c>
      <c r="IA233" s="128"/>
      <c r="IB233" s="190">
        <v>315</v>
      </c>
      <c r="IC233" s="191"/>
      <c r="ID233" s="191">
        <v>1406</v>
      </c>
      <c r="IE233" s="192">
        <v>3</v>
      </c>
      <c r="IF233" s="192">
        <v>0.32</v>
      </c>
      <c r="IG233" s="192">
        <v>0.68</v>
      </c>
      <c r="IH233" s="97">
        <f t="shared" si="345"/>
        <v>39015.158000000003</v>
      </c>
      <c r="II233" s="97">
        <f t="shared" si="348"/>
        <v>3241</v>
      </c>
      <c r="IJ233" s="202">
        <f t="shared" si="349"/>
        <v>1.6614055490945341</v>
      </c>
      <c r="IK233" s="202">
        <f t="shared" si="355"/>
        <v>1.9507578999999999</v>
      </c>
      <c r="IL233" s="202">
        <f t="shared" si="297"/>
        <v>0.68014876801487678</v>
      </c>
      <c r="IM233" s="203"/>
      <c r="IN233" s="204">
        <f t="shared" si="298"/>
        <v>0.90280777537796975</v>
      </c>
      <c r="IO233" s="186"/>
      <c r="IP233" s="186"/>
      <c r="IQ233" s="153">
        <v>1450</v>
      </c>
      <c r="IR233" s="153"/>
      <c r="IS233" s="128"/>
      <c r="IT233" s="128"/>
      <c r="IU233" s="128"/>
      <c r="IV233" s="128"/>
      <c r="IW233" s="189">
        <v>0.9</v>
      </c>
      <c r="IX233" s="189"/>
      <c r="IY233" s="48">
        <v>8.65</v>
      </c>
      <c r="IZ233" s="52">
        <v>223</v>
      </c>
      <c r="JA233" s="128">
        <v>3.1</v>
      </c>
      <c r="JB233" s="128">
        <v>0.23</v>
      </c>
      <c r="JC233" s="128">
        <v>135</v>
      </c>
      <c r="JD233" s="97">
        <f t="shared" si="299"/>
        <v>3791.97</v>
      </c>
      <c r="JE233" s="210">
        <f t="shared" si="363"/>
        <v>0.93038710749293907</v>
      </c>
      <c r="JF233" s="210">
        <f t="shared" si="300"/>
        <v>0.33856874999999997</v>
      </c>
      <c r="JG233" s="210">
        <f t="shared" si="301"/>
        <v>6.3448275862068956E-2</v>
      </c>
      <c r="JH233" s="203"/>
      <c r="JI233" s="203">
        <f t="shared" si="302"/>
        <v>0.29206349206349203</v>
      </c>
      <c r="JJ233" s="212">
        <f t="shared" si="346"/>
        <v>2.469151880188833</v>
      </c>
      <c r="JK233" s="203">
        <f t="shared" si="303"/>
        <v>0.97776226565616275</v>
      </c>
      <c r="JL233" s="53">
        <v>14358</v>
      </c>
      <c r="JM233" s="213">
        <v>8.09</v>
      </c>
      <c r="JN233" s="214">
        <v>89</v>
      </c>
      <c r="JO233" s="213">
        <v>0.05</v>
      </c>
      <c r="JP233" s="213">
        <v>3.8</v>
      </c>
      <c r="JQ233" s="213">
        <v>0.21</v>
      </c>
      <c r="JR233" s="214">
        <v>205</v>
      </c>
      <c r="JS233" s="213">
        <v>0.12</v>
      </c>
      <c r="JT233" s="222"/>
    </row>
    <row r="234" spans="1:280" s="25" customFormat="1" ht="15" customHeight="1">
      <c r="A234" s="50">
        <v>43651</v>
      </c>
      <c r="B234" s="51">
        <v>0</v>
      </c>
      <c r="C234" s="52">
        <v>0</v>
      </c>
      <c r="D234" s="53">
        <v>35989</v>
      </c>
      <c r="E234" s="48">
        <v>5.15</v>
      </c>
      <c r="F234" s="53">
        <v>819</v>
      </c>
      <c r="G234" s="52">
        <v>29.5</v>
      </c>
      <c r="H234" s="52">
        <v>19.600000000000001</v>
      </c>
      <c r="I234" s="61">
        <v>80.900000000000006</v>
      </c>
      <c r="J234" s="64"/>
      <c r="K234" s="53">
        <v>1436</v>
      </c>
      <c r="L234" s="48">
        <v>4.7699999999999996</v>
      </c>
      <c r="M234" s="53">
        <v>9498</v>
      </c>
      <c r="N234" s="53">
        <v>5191</v>
      </c>
      <c r="O234" s="65">
        <v>3.25</v>
      </c>
      <c r="P234" s="65">
        <v>2.29</v>
      </c>
      <c r="Q234" s="74"/>
      <c r="R234" s="70">
        <v>43.2</v>
      </c>
      <c r="S234" s="64">
        <v>8087</v>
      </c>
      <c r="T234" s="53">
        <v>8740</v>
      </c>
      <c r="U234" s="52">
        <v>2.69</v>
      </c>
      <c r="V234" s="52">
        <v>25.8</v>
      </c>
      <c r="W234" s="52">
        <v>15.4</v>
      </c>
      <c r="X234" s="52">
        <v>12</v>
      </c>
      <c r="Y234" s="53">
        <v>822</v>
      </c>
      <c r="Z234" s="53"/>
      <c r="AA234" s="52"/>
      <c r="AB234" s="52">
        <v>493</v>
      </c>
      <c r="AC234" s="77">
        <f t="shared" si="304"/>
        <v>8909</v>
      </c>
      <c r="AD234" s="52"/>
      <c r="AE234" s="52"/>
      <c r="AF234" s="52"/>
      <c r="AG234" s="52"/>
      <c r="AH234" s="61"/>
      <c r="AI234" s="79"/>
      <c r="AJ234" s="52"/>
      <c r="AK234" s="52"/>
      <c r="AL234" s="48">
        <v>9.18</v>
      </c>
      <c r="AM234" s="53">
        <v>80576</v>
      </c>
      <c r="AN234" s="52">
        <v>1.35</v>
      </c>
      <c r="AO234" s="52">
        <v>0.09</v>
      </c>
      <c r="AP234" s="53">
        <v>5009</v>
      </c>
      <c r="AQ234" s="83"/>
      <c r="AR234" s="86">
        <f t="shared" si="305"/>
        <v>11959</v>
      </c>
      <c r="AS234" s="53"/>
      <c r="AT234" s="87">
        <v>11959</v>
      </c>
      <c r="AU234" s="53">
        <f t="shared" si="362"/>
        <v>11959</v>
      </c>
      <c r="AV234" s="53">
        <v>0</v>
      </c>
      <c r="AW234" s="53">
        <v>0</v>
      </c>
      <c r="AX234" s="53">
        <v>0</v>
      </c>
      <c r="AY234" s="95">
        <v>0</v>
      </c>
      <c r="AZ234" s="96">
        <v>4.93</v>
      </c>
      <c r="BA234" s="53">
        <v>4478</v>
      </c>
      <c r="BB234" s="52">
        <v>62</v>
      </c>
      <c r="BC234" s="53">
        <v>12375</v>
      </c>
      <c r="BD234" s="97">
        <f t="shared" si="275"/>
        <v>8325.5670000000009</v>
      </c>
      <c r="BE234" s="102">
        <f t="shared" si="276"/>
        <v>0.67277309090909099</v>
      </c>
      <c r="BF234" s="53">
        <v>4722</v>
      </c>
      <c r="BG234" s="97">
        <f t="shared" si="277"/>
        <v>5038.3739999999998</v>
      </c>
      <c r="BH234" s="102">
        <f t="shared" si="278"/>
        <v>0.4071413333333333</v>
      </c>
      <c r="BI234" s="53">
        <v>452</v>
      </c>
      <c r="BJ234" s="97">
        <f t="shared" si="279"/>
        <v>889.08400000000006</v>
      </c>
      <c r="BK234" s="102">
        <f t="shared" si="280"/>
        <v>7.1845171717171724E-2</v>
      </c>
      <c r="BL234" s="103">
        <v>567</v>
      </c>
      <c r="BM234" s="97">
        <f t="shared" si="281"/>
        <v>819.31500000000005</v>
      </c>
      <c r="BN234" s="102">
        <f t="shared" si="282"/>
        <v>6.6207272727272726E-2</v>
      </c>
      <c r="BO234" s="53">
        <v>753</v>
      </c>
      <c r="BP234" s="97">
        <f t="shared" si="283"/>
        <v>1549.674</v>
      </c>
      <c r="BQ234" s="102">
        <f t="shared" si="284"/>
        <v>0.12522618181818182</v>
      </c>
      <c r="BR234" s="53">
        <v>17.5</v>
      </c>
      <c r="BS234" s="105">
        <f t="shared" si="285"/>
        <v>29.119999999999997</v>
      </c>
      <c r="BT234" s="102">
        <f t="shared" si="286"/>
        <v>1.4141414141414141E-3</v>
      </c>
      <c r="BU234" s="52">
        <v>8.98</v>
      </c>
      <c r="BV234" s="48">
        <v>10.9</v>
      </c>
      <c r="BW234" s="61">
        <v>268</v>
      </c>
      <c r="BX234" s="117">
        <f t="shared" si="306"/>
        <v>147992.625</v>
      </c>
      <c r="BY234" s="118">
        <f t="shared" si="307"/>
        <v>0.98661750000000004</v>
      </c>
      <c r="BZ234" s="120">
        <v>40.200000000000003</v>
      </c>
      <c r="CA234" s="51"/>
      <c r="CB234" s="52">
        <v>5.74</v>
      </c>
      <c r="CC234" s="129">
        <v>8921</v>
      </c>
      <c r="CD234" s="77">
        <f t="shared" si="308"/>
        <v>8557.0299880239527</v>
      </c>
      <c r="CE234" s="77">
        <f t="shared" si="287"/>
        <v>20875</v>
      </c>
      <c r="CF234" s="77">
        <f t="shared" si="309"/>
        <v>11959</v>
      </c>
      <c r="CG234" s="77">
        <f t="shared" si="310"/>
        <v>498.29166666666669</v>
      </c>
      <c r="CH234" s="77">
        <f t="shared" si="288"/>
        <v>8916</v>
      </c>
      <c r="CI234" s="130">
        <f t="shared" si="311"/>
        <v>371.5</v>
      </c>
      <c r="CJ234" s="64">
        <v>3419</v>
      </c>
      <c r="CK234" s="56"/>
      <c r="CL234" s="52">
        <v>7.09</v>
      </c>
      <c r="CM234" s="53">
        <v>3287</v>
      </c>
      <c r="CN234" s="134"/>
      <c r="CO234" s="135">
        <v>2692</v>
      </c>
      <c r="CP234" s="53">
        <v>4960</v>
      </c>
      <c r="CQ234" s="52">
        <v>16.2</v>
      </c>
      <c r="CR234" s="52">
        <v>28.6</v>
      </c>
      <c r="CS234" s="53">
        <v>3532</v>
      </c>
      <c r="CT234" s="141">
        <f t="shared" si="356"/>
        <v>0.19602366626719622</v>
      </c>
      <c r="CU234" s="142">
        <f t="shared" si="312"/>
        <v>1.4700204738227551</v>
      </c>
      <c r="CV234" s="142">
        <f t="shared" si="313"/>
        <v>5.8210277614512327</v>
      </c>
      <c r="CW234" s="118">
        <f t="shared" si="314"/>
        <v>0.97017129357520548</v>
      </c>
      <c r="CX234" s="143">
        <f t="shared" si="357"/>
        <v>29256.485529053894</v>
      </c>
      <c r="CY234" s="144">
        <f t="shared" si="358"/>
        <v>0.61587139409347147</v>
      </c>
      <c r="CZ234" s="145">
        <f t="shared" si="359"/>
        <v>24238.887898203593</v>
      </c>
      <c r="DA234" s="146">
        <f t="shared" si="360"/>
        <v>0.73438383838383836</v>
      </c>
      <c r="DB234" s="64">
        <v>3419</v>
      </c>
      <c r="DC234" s="152"/>
      <c r="DD234" s="48">
        <v>7.4</v>
      </c>
      <c r="DE234" s="53">
        <v>3871</v>
      </c>
      <c r="DF234" s="153"/>
      <c r="DG234" s="53">
        <v>2646</v>
      </c>
      <c r="DH234" s="53">
        <v>4900</v>
      </c>
      <c r="DI234" s="52">
        <v>14.9</v>
      </c>
      <c r="DJ234" s="52">
        <v>21</v>
      </c>
      <c r="DK234" s="53">
        <v>4380</v>
      </c>
      <c r="DL234" s="141">
        <f t="shared" si="315"/>
        <v>0.27338201876313095</v>
      </c>
      <c r="DM234" s="142">
        <f t="shared" si="316"/>
        <v>1.4700204738227551</v>
      </c>
      <c r="DN234" s="142">
        <f t="shared" si="317"/>
        <v>5.8210277614512327</v>
      </c>
      <c r="DO234" s="118">
        <f t="shared" si="289"/>
        <v>0.97017129357520548</v>
      </c>
      <c r="DP234" s="143">
        <f t="shared" si="318"/>
        <v>29256.485529053894</v>
      </c>
      <c r="DQ234" s="144">
        <f t="shared" si="319"/>
        <v>0.54762341543529902</v>
      </c>
      <c r="DR234" s="145">
        <f t="shared" si="320"/>
        <v>24238.887898203593</v>
      </c>
      <c r="DS234" s="146">
        <f t="shared" si="321"/>
        <v>0.68719191919191913</v>
      </c>
      <c r="DT234" s="53">
        <v>3424</v>
      </c>
      <c r="DU234" s="74"/>
      <c r="DV234" s="157">
        <v>7.42</v>
      </c>
      <c r="DW234" s="153">
        <v>3788</v>
      </c>
      <c r="DX234" s="53"/>
      <c r="DY234" s="153">
        <v>2616</v>
      </c>
      <c r="DZ234" s="153">
        <v>4778</v>
      </c>
      <c r="EA234" s="152">
        <v>15.5</v>
      </c>
      <c r="EB234" s="128">
        <v>23</v>
      </c>
      <c r="EC234" s="53">
        <v>4250</v>
      </c>
      <c r="ED234" s="141">
        <f t="shared" si="350"/>
        <v>0.26027060447806416</v>
      </c>
      <c r="EE234" s="142">
        <f t="shared" si="322"/>
        <v>1.467873831775701</v>
      </c>
      <c r="EF234" s="142">
        <f t="shared" si="361"/>
        <v>5.8295405250684471</v>
      </c>
      <c r="EG234" s="118">
        <f t="shared" si="290"/>
        <v>0.97159008751140785</v>
      </c>
      <c r="EH234" s="143">
        <f t="shared" si="351"/>
        <v>29299.270678994017</v>
      </c>
      <c r="EI234" s="144">
        <f t="shared" si="352"/>
        <v>0.55732304253911458</v>
      </c>
      <c r="EJ234" s="145">
        <f t="shared" si="353"/>
        <v>24274.335233532933</v>
      </c>
      <c r="EK234" s="146">
        <f t="shared" si="354"/>
        <v>0.6938989898989899</v>
      </c>
      <c r="EL234" s="64">
        <v>3425</v>
      </c>
      <c r="EM234" s="56"/>
      <c r="EN234" s="52">
        <v>7.24</v>
      </c>
      <c r="EO234" s="53">
        <v>4175</v>
      </c>
      <c r="EP234" s="134"/>
      <c r="EQ234" s="135">
        <v>2571</v>
      </c>
      <c r="ER234" s="53">
        <v>4758</v>
      </c>
      <c r="ES234" s="52">
        <v>15.8</v>
      </c>
      <c r="ET234" s="52">
        <v>23.7</v>
      </c>
      <c r="EU234" s="53">
        <v>4262</v>
      </c>
      <c r="EV234" s="141">
        <f t="shared" si="323"/>
        <v>0.28397331041655882</v>
      </c>
      <c r="EW234" s="142">
        <f t="shared" si="324"/>
        <v>1.4674452554744526</v>
      </c>
      <c r="EX234" s="142">
        <f t="shared" si="325"/>
        <v>5.83124307779189</v>
      </c>
      <c r="EY234" s="118">
        <f t="shared" si="291"/>
        <v>0.97187384629864837</v>
      </c>
      <c r="EZ234" s="143">
        <f t="shared" si="326"/>
        <v>29307.82770898204</v>
      </c>
      <c r="FA234" s="144">
        <f t="shared" si="327"/>
        <v>0.51209707038036001</v>
      </c>
      <c r="FB234" s="145">
        <f t="shared" si="328"/>
        <v>24281.4247005988</v>
      </c>
      <c r="FC234" s="146">
        <f t="shared" si="329"/>
        <v>0.66262626262626267</v>
      </c>
      <c r="FD234" s="64">
        <v>3591</v>
      </c>
      <c r="FE234" s="56"/>
      <c r="FF234" s="52">
        <v>7.37</v>
      </c>
      <c r="FG234" s="53">
        <v>3292</v>
      </c>
      <c r="FH234" s="134"/>
      <c r="FI234" s="135">
        <v>2731</v>
      </c>
      <c r="FJ234" s="53">
        <v>4380</v>
      </c>
      <c r="FK234" s="52">
        <v>16.2</v>
      </c>
      <c r="FL234" s="52">
        <v>23.7</v>
      </c>
      <c r="FM234" s="53">
        <v>4898</v>
      </c>
      <c r="FN234" s="141">
        <f t="shared" si="330"/>
        <v>0.25906129164148306</v>
      </c>
      <c r="FO234" s="142">
        <f t="shared" si="331"/>
        <v>1.3996101364522417</v>
      </c>
      <c r="FP234" s="142">
        <f t="shared" si="332"/>
        <v>6.1138668298834089</v>
      </c>
      <c r="FQ234" s="118">
        <f t="shared" si="292"/>
        <v>1.0189778049805682</v>
      </c>
      <c r="FR234" s="143">
        <f t="shared" si="333"/>
        <v>30728.294686994013</v>
      </c>
      <c r="FS234" s="144">
        <f t="shared" si="334"/>
        <v>0.61528707920769943</v>
      </c>
      <c r="FT234" s="145">
        <f t="shared" si="335"/>
        <v>25458.276233532932</v>
      </c>
      <c r="FU234" s="146">
        <f t="shared" si="336"/>
        <v>0.73397979797979795</v>
      </c>
      <c r="FV234" s="64">
        <v>3597</v>
      </c>
      <c r="FW234" s="73"/>
      <c r="FX234" s="52">
        <v>7.35</v>
      </c>
      <c r="FY234" s="53">
        <v>3418</v>
      </c>
      <c r="FZ234" s="134"/>
      <c r="GA234" s="135">
        <v>2762</v>
      </c>
      <c r="GB234" s="53">
        <v>5336</v>
      </c>
      <c r="GC234" s="52">
        <v>15.5</v>
      </c>
      <c r="GD234" s="52">
        <v>22.2</v>
      </c>
      <c r="GE234" s="53">
        <v>4745</v>
      </c>
      <c r="GF234" s="141">
        <f t="shared" si="337"/>
        <v>0.25669335542682464</v>
      </c>
      <c r="GG234" s="142">
        <f t="shared" si="338"/>
        <v>1.3972755073672505</v>
      </c>
      <c r="GH234" s="142">
        <f t="shared" si="339"/>
        <v>6.1240821462240671</v>
      </c>
      <c r="GI234" s="118">
        <f t="shared" si="293"/>
        <v>1.0206803577040111</v>
      </c>
      <c r="GJ234" s="143">
        <f t="shared" si="340"/>
        <v>30779.636866922159</v>
      </c>
      <c r="GK234" s="144">
        <f t="shared" si="341"/>
        <v>0.60056234408624443</v>
      </c>
      <c r="GL234" s="145">
        <f t="shared" si="342"/>
        <v>25500.813035928146</v>
      </c>
      <c r="GM234" s="146">
        <f t="shared" si="343"/>
        <v>0.72379797979797977</v>
      </c>
      <c r="GN234" s="166">
        <v>3436</v>
      </c>
      <c r="GO234" s="97">
        <f t="shared" si="294"/>
        <v>3633.9548263473052</v>
      </c>
      <c r="GP234" s="226">
        <f t="shared" si="367"/>
        <v>702.04399999999998</v>
      </c>
      <c r="GQ234" s="53">
        <v>0</v>
      </c>
      <c r="GR234" s="102">
        <f t="shared" si="295"/>
        <v>1</v>
      </c>
      <c r="GS234" s="53">
        <v>0</v>
      </c>
      <c r="GT234" s="102">
        <f t="shared" si="296"/>
        <v>1</v>
      </c>
      <c r="GU234" s="53">
        <v>154</v>
      </c>
      <c r="GV234" s="102">
        <f t="shared" si="364"/>
        <v>0.8267880200296035</v>
      </c>
      <c r="GW234" s="170">
        <v>233</v>
      </c>
      <c r="GX234" s="102">
        <f t="shared" si="365"/>
        <v>0.58906525573192248</v>
      </c>
      <c r="GY234" s="170">
        <v>0</v>
      </c>
      <c r="GZ234" s="102">
        <f t="shared" si="366"/>
        <v>1</v>
      </c>
      <c r="HA234" s="102"/>
      <c r="HB234" s="102"/>
      <c r="HC234" s="102"/>
      <c r="HD234" s="102"/>
      <c r="HE234" s="177"/>
      <c r="HF234" s="227">
        <f t="shared" si="368"/>
        <v>147992.625</v>
      </c>
      <c r="HG234" s="102">
        <f t="shared" si="369"/>
        <v>0.98661750000000004</v>
      </c>
      <c r="HH234" s="177">
        <f t="shared" si="370"/>
        <v>0.72234343434343429</v>
      </c>
      <c r="HI234" s="64">
        <v>4878</v>
      </c>
      <c r="HJ234" s="53">
        <v>4898</v>
      </c>
      <c r="HK234" s="53">
        <v>3478</v>
      </c>
      <c r="HL234" s="77">
        <f t="shared" si="347"/>
        <v>0</v>
      </c>
      <c r="HM234" s="77">
        <f t="shared" si="344"/>
        <v>0</v>
      </c>
      <c r="HN234" s="52"/>
      <c r="HO234" s="183"/>
      <c r="HP234" s="53">
        <v>801</v>
      </c>
      <c r="HQ234" s="186"/>
      <c r="HR234" s="186"/>
      <c r="HS234" s="186"/>
      <c r="HT234" s="53">
        <v>3470</v>
      </c>
      <c r="HU234" s="153">
        <v>4036</v>
      </c>
      <c r="HV234" s="186"/>
      <c r="HW234" s="186"/>
      <c r="HX234" s="186"/>
      <c r="HY234" s="186"/>
      <c r="HZ234" s="189"/>
      <c r="IA234" s="128">
        <v>97</v>
      </c>
      <c r="IB234" s="190">
        <v>349</v>
      </c>
      <c r="IC234" s="191"/>
      <c r="ID234" s="191"/>
      <c r="IE234" s="192"/>
      <c r="IF234" s="192"/>
      <c r="IG234" s="192"/>
      <c r="IH234" s="97">
        <f t="shared" si="345"/>
        <v>41091.124000000003</v>
      </c>
      <c r="II234" s="97">
        <f t="shared" si="348"/>
        <v>3436.0000000000005</v>
      </c>
      <c r="IJ234" s="202">
        <f t="shared" si="349"/>
        <v>1.6723806338322602</v>
      </c>
      <c r="IK234" s="202">
        <f t="shared" si="355"/>
        <v>2.0545562000000004</v>
      </c>
      <c r="IL234" s="202">
        <f t="shared" si="297"/>
        <v>0.88962536023054739</v>
      </c>
      <c r="IM234" s="203"/>
      <c r="IN234" s="204">
        <f t="shared" si="298"/>
        <v>0.8984284051222351</v>
      </c>
      <c r="IO234" s="186"/>
      <c r="IP234" s="186"/>
      <c r="IQ234" s="153">
        <v>1238</v>
      </c>
      <c r="IR234" s="153"/>
      <c r="IS234" s="128"/>
      <c r="IT234" s="128"/>
      <c r="IU234" s="128"/>
      <c r="IV234" s="128"/>
      <c r="IW234" s="189"/>
      <c r="IX234" s="189">
        <v>0.57999999999999996</v>
      </c>
      <c r="IY234" s="48"/>
      <c r="IZ234" s="52">
        <v>164</v>
      </c>
      <c r="JA234" s="128"/>
      <c r="JB234" s="128"/>
      <c r="JC234" s="128"/>
      <c r="JD234" s="97">
        <f t="shared" si="299"/>
        <v>4173.6909999999998</v>
      </c>
      <c r="JE234" s="210">
        <f t="shared" si="363"/>
        <v>0.9365331549460657</v>
      </c>
      <c r="JF234" s="210">
        <f t="shared" si="300"/>
        <v>0.37265098214285719</v>
      </c>
      <c r="JG234" s="210">
        <f t="shared" si="301"/>
        <v>0.14943457189014539</v>
      </c>
      <c r="JH234" s="203"/>
      <c r="JI234" s="203">
        <f t="shared" si="302"/>
        <v>0.53008595988538687</v>
      </c>
      <c r="JJ234" s="212">
        <f t="shared" si="346"/>
        <v>2.469151880188833</v>
      </c>
      <c r="JK234" s="203">
        <f t="shared" si="303"/>
        <v>0.98674747474747471</v>
      </c>
      <c r="JL234" s="53">
        <v>13952</v>
      </c>
      <c r="JM234" s="213">
        <v>8.7200000000000006</v>
      </c>
      <c r="JN234" s="214">
        <v>77</v>
      </c>
      <c r="JO234" s="213">
        <v>0.21</v>
      </c>
      <c r="JP234" s="213">
        <v>2.48</v>
      </c>
      <c r="JQ234" s="213">
        <v>0.22</v>
      </c>
      <c r="JR234" s="214">
        <v>207</v>
      </c>
      <c r="JS234" s="213">
        <v>0.08</v>
      </c>
      <c r="JT234" s="222"/>
    </row>
    <row r="235" spans="1:280" s="25" customFormat="1" ht="15" customHeight="1">
      <c r="A235" s="50">
        <v>43652</v>
      </c>
      <c r="B235" s="51">
        <v>0</v>
      </c>
      <c r="C235" s="52">
        <v>0</v>
      </c>
      <c r="D235" s="53">
        <v>45836</v>
      </c>
      <c r="E235" s="48">
        <v>5.7</v>
      </c>
      <c r="F235" s="53">
        <v>573</v>
      </c>
      <c r="G235" s="52">
        <v>29.1</v>
      </c>
      <c r="H235" s="52">
        <v>20</v>
      </c>
      <c r="I235" s="61">
        <v>80.099999999999994</v>
      </c>
      <c r="J235" s="64"/>
      <c r="K235" s="53">
        <v>1729</v>
      </c>
      <c r="L235" s="48">
        <v>4.67</v>
      </c>
      <c r="M235" s="53">
        <v>9445</v>
      </c>
      <c r="N235" s="53">
        <v>4579</v>
      </c>
      <c r="O235" s="65">
        <v>3.4</v>
      </c>
      <c r="P235" s="65">
        <v>2.1800000000000002</v>
      </c>
      <c r="Q235" s="74">
        <v>26.3</v>
      </c>
      <c r="R235" s="70">
        <v>45.7</v>
      </c>
      <c r="S235" s="64">
        <v>8273</v>
      </c>
      <c r="T235" s="53">
        <v>6757</v>
      </c>
      <c r="U235" s="52">
        <v>2086</v>
      </c>
      <c r="V235" s="52">
        <v>13.9</v>
      </c>
      <c r="W235" s="52">
        <v>6.26</v>
      </c>
      <c r="X235" s="52">
        <v>4.84</v>
      </c>
      <c r="Y235" s="53">
        <v>137</v>
      </c>
      <c r="Z235" s="53"/>
      <c r="AA235" s="52"/>
      <c r="AB235" s="52">
        <v>494</v>
      </c>
      <c r="AC235" s="77">
        <f t="shared" si="304"/>
        <v>8410</v>
      </c>
      <c r="AD235" s="52"/>
      <c r="AE235" s="52"/>
      <c r="AF235" s="52"/>
      <c r="AG235" s="52"/>
      <c r="AH235" s="61"/>
      <c r="AI235" s="79"/>
      <c r="AJ235" s="52"/>
      <c r="AK235" s="52"/>
      <c r="AL235" s="48">
        <v>9.34</v>
      </c>
      <c r="AM235" s="53">
        <v>104356</v>
      </c>
      <c r="AN235" s="52">
        <v>1.1100000000000001</v>
      </c>
      <c r="AO235" s="52">
        <v>0.34</v>
      </c>
      <c r="AP235" s="53">
        <v>5410</v>
      </c>
      <c r="AQ235" s="83"/>
      <c r="AR235" s="86">
        <f t="shared" si="305"/>
        <v>11687</v>
      </c>
      <c r="AS235" s="53"/>
      <c r="AT235" s="87">
        <v>11687</v>
      </c>
      <c r="AU235" s="53">
        <f t="shared" si="362"/>
        <v>10487</v>
      </c>
      <c r="AV235" s="53">
        <v>600</v>
      </c>
      <c r="AW235" s="53">
        <v>0</v>
      </c>
      <c r="AX235" s="53">
        <v>600</v>
      </c>
      <c r="AY235" s="95">
        <v>0</v>
      </c>
      <c r="AZ235" s="96">
        <v>4.93</v>
      </c>
      <c r="BA235" s="53">
        <v>4478</v>
      </c>
      <c r="BB235" s="52">
        <v>62</v>
      </c>
      <c r="BC235" s="53">
        <v>12011</v>
      </c>
      <c r="BD235" s="97">
        <f t="shared" si="275"/>
        <v>7585.0643999999993</v>
      </c>
      <c r="BE235" s="102">
        <f t="shared" si="276"/>
        <v>0.63150981600199807</v>
      </c>
      <c r="BF235" s="53">
        <v>4545</v>
      </c>
      <c r="BG235" s="97">
        <f t="shared" si="277"/>
        <v>4849.5149999999994</v>
      </c>
      <c r="BH235" s="102">
        <f t="shared" si="278"/>
        <v>0.40375614020481221</v>
      </c>
      <c r="BI235" s="53">
        <v>273</v>
      </c>
      <c r="BJ235" s="97">
        <f t="shared" si="279"/>
        <v>536.99099999999999</v>
      </c>
      <c r="BK235" s="102">
        <f t="shared" si="280"/>
        <v>4.4708267421530265E-2</v>
      </c>
      <c r="BL235" s="103">
        <v>426</v>
      </c>
      <c r="BM235" s="97">
        <f t="shared" si="281"/>
        <v>615.57000000000005</v>
      </c>
      <c r="BN235" s="102">
        <f t="shared" si="282"/>
        <v>5.1250520356340028E-2</v>
      </c>
      <c r="BO235" s="53">
        <v>759</v>
      </c>
      <c r="BP235" s="97">
        <f t="shared" si="283"/>
        <v>1562.0219999999999</v>
      </c>
      <c r="BQ235" s="102">
        <f t="shared" si="284"/>
        <v>0.13004928815252684</v>
      </c>
      <c r="BR235" s="53">
        <v>12.6</v>
      </c>
      <c r="BS235" s="105">
        <f t="shared" si="285"/>
        <v>20.9664</v>
      </c>
      <c r="BT235" s="102">
        <f t="shared" si="286"/>
        <v>1.04903838148364E-3</v>
      </c>
      <c r="BU235" s="52">
        <v>9.51</v>
      </c>
      <c r="BV235" s="48">
        <v>11.3</v>
      </c>
      <c r="BW235" s="61">
        <v>206</v>
      </c>
      <c r="BX235" s="117">
        <f t="shared" si="306"/>
        <v>125959.357</v>
      </c>
      <c r="BY235" s="118">
        <f t="shared" si="307"/>
        <v>0.8397290466666667</v>
      </c>
      <c r="BZ235" s="120">
        <v>37.6</v>
      </c>
      <c r="CA235" s="51"/>
      <c r="CB235" s="52">
        <v>5.65</v>
      </c>
      <c r="CC235" s="129">
        <v>9185</v>
      </c>
      <c r="CD235" s="77">
        <f t="shared" si="308"/>
        <v>8270.4857668474051</v>
      </c>
      <c r="CE235" s="77">
        <f t="shared" si="287"/>
        <v>20656</v>
      </c>
      <c r="CF235" s="77">
        <f t="shared" si="309"/>
        <v>10487</v>
      </c>
      <c r="CG235" s="77">
        <f t="shared" si="310"/>
        <v>436.95833333333331</v>
      </c>
      <c r="CH235" s="77">
        <f t="shared" si="288"/>
        <v>10169</v>
      </c>
      <c r="CI235" s="130">
        <f t="shared" si="311"/>
        <v>423.70833333333331</v>
      </c>
      <c r="CJ235" s="64">
        <v>3364</v>
      </c>
      <c r="CK235" s="56"/>
      <c r="CL235" s="52">
        <v>7.49</v>
      </c>
      <c r="CM235" s="53">
        <v>4342</v>
      </c>
      <c r="CN235" s="134"/>
      <c r="CO235" s="135">
        <v>2881</v>
      </c>
      <c r="CP235" s="53">
        <v>4680</v>
      </c>
      <c r="CQ235" s="52">
        <v>15.2</v>
      </c>
      <c r="CR235" s="52">
        <v>25.7</v>
      </c>
      <c r="CS235" s="53">
        <v>3677</v>
      </c>
      <c r="CT235" s="141">
        <f t="shared" si="356"/>
        <v>0.27823544747647672</v>
      </c>
      <c r="CU235" s="142">
        <f t="shared" si="312"/>
        <v>1.4940546967895363</v>
      </c>
      <c r="CV235" s="142">
        <f t="shared" si="313"/>
        <v>5.5355977158127079</v>
      </c>
      <c r="CW235" s="118">
        <f t="shared" si="314"/>
        <v>0.92259961930211798</v>
      </c>
      <c r="CX235" s="143">
        <f t="shared" si="357"/>
        <v>27821.914119674671</v>
      </c>
      <c r="CY235" s="144">
        <f t="shared" si="358"/>
        <v>0.47500060789596033</v>
      </c>
      <c r="CZ235" s="145">
        <f t="shared" si="359"/>
        <v>20513.520378969792</v>
      </c>
      <c r="DA235" s="146">
        <f t="shared" si="360"/>
        <v>0.63849804346016148</v>
      </c>
      <c r="DB235" s="64">
        <v>3364</v>
      </c>
      <c r="DC235" s="152"/>
      <c r="DD235" s="48">
        <v>7.28</v>
      </c>
      <c r="DE235" s="53">
        <v>4589</v>
      </c>
      <c r="DF235" s="153"/>
      <c r="DG235" s="53">
        <v>2778</v>
      </c>
      <c r="DH235" s="53">
        <v>4112</v>
      </c>
      <c r="DI235" s="52">
        <v>14.6</v>
      </c>
      <c r="DJ235" s="52">
        <v>26.1</v>
      </c>
      <c r="DK235" s="53">
        <v>4273</v>
      </c>
      <c r="DL235" s="141">
        <f t="shared" si="315"/>
        <v>0.34502755446024957</v>
      </c>
      <c r="DM235" s="142">
        <f t="shared" si="316"/>
        <v>1.4940546967895363</v>
      </c>
      <c r="DN235" s="142">
        <f t="shared" si="317"/>
        <v>5.5355977158127079</v>
      </c>
      <c r="DO235" s="118">
        <f t="shared" si="289"/>
        <v>0.92259961930211798</v>
      </c>
      <c r="DP235" s="143">
        <f t="shared" si="318"/>
        <v>27821.914119674671</v>
      </c>
      <c r="DQ235" s="144">
        <f t="shared" si="319"/>
        <v>0.44513537301579043</v>
      </c>
      <c r="DR235" s="145">
        <f t="shared" si="320"/>
        <v>20513.520378969792</v>
      </c>
      <c r="DS235" s="146">
        <f t="shared" si="321"/>
        <v>0.61793356090250606</v>
      </c>
      <c r="DT235" s="53">
        <v>3364</v>
      </c>
      <c r="DU235" s="74"/>
      <c r="DV235" s="157">
        <v>7.31</v>
      </c>
      <c r="DW235" s="153">
        <v>4974</v>
      </c>
      <c r="DX235" s="53"/>
      <c r="DY235" s="153">
        <v>2682</v>
      </c>
      <c r="DZ235" s="153">
        <v>5410</v>
      </c>
      <c r="EA235" s="152">
        <v>15.6</v>
      </c>
      <c r="EB235" s="128">
        <v>27</v>
      </c>
      <c r="EC235" s="53">
        <v>4391</v>
      </c>
      <c r="ED235" s="141">
        <f t="shared" si="350"/>
        <v>0.39596449436686892</v>
      </c>
      <c r="EE235" s="142">
        <f t="shared" si="322"/>
        <v>1.4940546967895363</v>
      </c>
      <c r="EF235" s="142">
        <f t="shared" si="361"/>
        <v>5.5355977158127079</v>
      </c>
      <c r="EG235" s="118">
        <f t="shared" si="290"/>
        <v>0.92259961930211798</v>
      </c>
      <c r="EH235" s="143">
        <f t="shared" si="351"/>
        <v>27821.914119674671</v>
      </c>
      <c r="EI235" s="144">
        <f t="shared" si="352"/>
        <v>0.3985842984049992</v>
      </c>
      <c r="EJ235" s="145">
        <f t="shared" si="353"/>
        <v>20513.520378969792</v>
      </c>
      <c r="EK235" s="146">
        <f t="shared" si="354"/>
        <v>0.58587961035717262</v>
      </c>
      <c r="EL235" s="64">
        <v>3364</v>
      </c>
      <c r="EM235" s="56"/>
      <c r="EN235" s="52">
        <v>7.27</v>
      </c>
      <c r="EO235" s="53">
        <v>5033</v>
      </c>
      <c r="EP235" s="134"/>
      <c r="EQ235" s="135">
        <v>2696</v>
      </c>
      <c r="ER235" s="53">
        <v>5310</v>
      </c>
      <c r="ES235" s="52">
        <v>15.3</v>
      </c>
      <c r="ET235" s="52">
        <v>24.4</v>
      </c>
      <c r="EU235" s="53">
        <v>4374</v>
      </c>
      <c r="EV235" s="141">
        <f t="shared" si="323"/>
        <v>0.40161962268472379</v>
      </c>
      <c r="EW235" s="142">
        <f t="shared" si="324"/>
        <v>1.4940546967895363</v>
      </c>
      <c r="EX235" s="142">
        <f t="shared" si="325"/>
        <v>5.5355977158127079</v>
      </c>
      <c r="EY235" s="118">
        <f t="shared" si="291"/>
        <v>0.92259961930211798</v>
      </c>
      <c r="EZ235" s="143">
        <f t="shared" si="326"/>
        <v>27821.914119674671</v>
      </c>
      <c r="FA235" s="144">
        <f t="shared" si="327"/>
        <v>0.39145049736074811</v>
      </c>
      <c r="FB235" s="145">
        <f t="shared" si="328"/>
        <v>20513.520378969792</v>
      </c>
      <c r="FC235" s="146">
        <f t="shared" si="329"/>
        <v>0.5809674465073682</v>
      </c>
      <c r="FD235" s="64">
        <v>3600</v>
      </c>
      <c r="FE235" s="56"/>
      <c r="FF235" s="52">
        <v>7.21</v>
      </c>
      <c r="FG235" s="53">
        <v>4046</v>
      </c>
      <c r="FH235" s="134"/>
      <c r="FI235" s="135">
        <v>2905</v>
      </c>
      <c r="FJ235" s="53">
        <v>4820</v>
      </c>
      <c r="FK235" s="52">
        <v>15.1</v>
      </c>
      <c r="FL235" s="52">
        <v>22.5</v>
      </c>
      <c r="FM235" s="53">
        <v>4738</v>
      </c>
      <c r="FN235" s="141">
        <f t="shared" si="330"/>
        <v>0.31154350700849481</v>
      </c>
      <c r="FO235" s="142">
        <f t="shared" si="331"/>
        <v>1.3961111111111111</v>
      </c>
      <c r="FP235" s="142">
        <f t="shared" si="332"/>
        <v>5.9239452368982608</v>
      </c>
      <c r="FQ235" s="118">
        <f t="shared" si="292"/>
        <v>0.98732420614971017</v>
      </c>
      <c r="FR235" s="143">
        <f t="shared" si="333"/>
        <v>29773.748760650658</v>
      </c>
      <c r="FS235" s="144">
        <f t="shared" si="334"/>
        <v>0.51079052499932187</v>
      </c>
      <c r="FT235" s="145">
        <f t="shared" si="335"/>
        <v>21952.637742060419</v>
      </c>
      <c r="FU235" s="146">
        <f t="shared" si="336"/>
        <v>0.66314211972358672</v>
      </c>
      <c r="FV235" s="64">
        <v>3600</v>
      </c>
      <c r="FW235" s="73"/>
      <c r="FX235" s="52">
        <v>7.2</v>
      </c>
      <c r="FY235" s="53">
        <v>4379</v>
      </c>
      <c r="FZ235" s="134"/>
      <c r="GA235" s="135">
        <v>2864</v>
      </c>
      <c r="GB235" s="53">
        <v>4820</v>
      </c>
      <c r="GC235" s="52">
        <v>14.6</v>
      </c>
      <c r="GD235" s="52">
        <v>23.1</v>
      </c>
      <c r="GE235" s="53">
        <v>4622</v>
      </c>
      <c r="GF235" s="141">
        <f t="shared" si="337"/>
        <v>0.3299225452208196</v>
      </c>
      <c r="GG235" s="142">
        <f t="shared" si="338"/>
        <v>1.3961111111111111</v>
      </c>
      <c r="GH235" s="142">
        <f t="shared" si="339"/>
        <v>5.9239452368982608</v>
      </c>
      <c r="GI235" s="118">
        <f t="shared" si="293"/>
        <v>0.98732420614971017</v>
      </c>
      <c r="GJ235" s="143">
        <f t="shared" si="340"/>
        <v>29773.748760650658</v>
      </c>
      <c r="GK235" s="144">
        <f t="shared" si="341"/>
        <v>0.47052686825804013</v>
      </c>
      <c r="GL235" s="145">
        <f t="shared" si="342"/>
        <v>21952.637742060419</v>
      </c>
      <c r="GM235" s="146">
        <f t="shared" si="343"/>
        <v>0.63541753392723344</v>
      </c>
      <c r="GN235" s="166">
        <v>4413</v>
      </c>
      <c r="GO235" s="97">
        <f t="shared" si="294"/>
        <v>4552.5480247869864</v>
      </c>
      <c r="GP235" s="226">
        <f t="shared" si="367"/>
        <v>1448.5329999999999</v>
      </c>
      <c r="GQ235" s="53">
        <v>0</v>
      </c>
      <c r="GR235" s="102">
        <f t="shared" si="295"/>
        <v>1</v>
      </c>
      <c r="GS235" s="53">
        <v>0</v>
      </c>
      <c r="GT235" s="102">
        <f t="shared" si="296"/>
        <v>1</v>
      </c>
      <c r="GU235" s="53">
        <v>353</v>
      </c>
      <c r="GV235" s="102">
        <f t="shared" si="364"/>
        <v>0.34263330297900707</v>
      </c>
      <c r="GW235" s="170">
        <v>456</v>
      </c>
      <c r="GX235" s="102">
        <f t="shared" si="365"/>
        <v>0</v>
      </c>
      <c r="GY235" s="170">
        <v>0</v>
      </c>
      <c r="GZ235" s="102">
        <f t="shared" si="366"/>
        <v>1</v>
      </c>
      <c r="HA235" s="102"/>
      <c r="HB235" s="102"/>
      <c r="HC235" s="102"/>
      <c r="HD235" s="102"/>
      <c r="HE235" s="177"/>
      <c r="HF235" s="227">
        <f t="shared" si="368"/>
        <v>125959.357</v>
      </c>
      <c r="HG235" s="102">
        <f t="shared" si="369"/>
        <v>0.8397290466666667</v>
      </c>
      <c r="HH235" s="177">
        <f t="shared" si="370"/>
        <v>0.63258679543751561</v>
      </c>
      <c r="HI235" s="64">
        <v>4352</v>
      </c>
      <c r="HJ235" s="53">
        <v>4904</v>
      </c>
      <c r="HK235" s="53">
        <v>3844</v>
      </c>
      <c r="HL235" s="77">
        <f t="shared" si="347"/>
        <v>1200</v>
      </c>
      <c r="HM235" s="77">
        <f t="shared" si="344"/>
        <v>14413.2</v>
      </c>
      <c r="HN235" s="52"/>
      <c r="HO235" s="183"/>
      <c r="HP235" s="53">
        <v>1030</v>
      </c>
      <c r="HQ235" s="186"/>
      <c r="HR235" s="186"/>
      <c r="HS235" s="186"/>
      <c r="HT235" s="53">
        <v>4940</v>
      </c>
      <c r="HU235" s="153">
        <v>5100</v>
      </c>
      <c r="HV235" s="186"/>
      <c r="HW235" s="186"/>
      <c r="HX235" s="186"/>
      <c r="HY235" s="186"/>
      <c r="HZ235" s="189">
        <v>96</v>
      </c>
      <c r="IA235" s="128"/>
      <c r="IB235" s="190">
        <v>484</v>
      </c>
      <c r="IC235" s="191"/>
      <c r="ID235" s="191">
        <v>1678</v>
      </c>
      <c r="IE235" s="192">
        <v>3.47</v>
      </c>
      <c r="IF235" s="192">
        <v>0.62</v>
      </c>
      <c r="IG235" s="192">
        <v>0.52</v>
      </c>
      <c r="IH235" s="97">
        <f t="shared" si="345"/>
        <v>47515.131000000001</v>
      </c>
      <c r="II235" s="97">
        <f t="shared" si="348"/>
        <v>4065.6396851202194</v>
      </c>
      <c r="IJ235" s="202">
        <f t="shared" si="349"/>
        <v>1.7113031573543254</v>
      </c>
      <c r="IK235" s="202">
        <f t="shared" si="355"/>
        <v>2.3757565500000002</v>
      </c>
      <c r="IL235" s="202">
        <f t="shared" si="297"/>
        <v>0.73274023486172801</v>
      </c>
      <c r="IM235" s="203"/>
      <c r="IN235" s="204">
        <f t="shared" si="298"/>
        <v>0.89032404260140496</v>
      </c>
      <c r="IO235" s="186"/>
      <c r="IP235" s="186"/>
      <c r="IQ235" s="153">
        <v>1668</v>
      </c>
      <c r="IR235" s="153"/>
      <c r="IS235" s="128"/>
      <c r="IT235" s="128"/>
      <c r="IU235" s="128"/>
      <c r="IV235" s="128"/>
      <c r="IW235" s="189">
        <v>0.41</v>
      </c>
      <c r="IX235" s="189"/>
      <c r="IY235" s="48">
        <v>8.39</v>
      </c>
      <c r="IZ235" s="52">
        <v>214</v>
      </c>
      <c r="JA235" s="128">
        <v>3.11</v>
      </c>
      <c r="JB235" s="128">
        <v>0.22</v>
      </c>
      <c r="JC235" s="128">
        <v>163</v>
      </c>
      <c r="JD235" s="97">
        <f t="shared" si="299"/>
        <v>5656.5079999999998</v>
      </c>
      <c r="JE235" s="210">
        <f t="shared" si="363"/>
        <v>1.0679889386859922</v>
      </c>
      <c r="JF235" s="210">
        <f t="shared" si="300"/>
        <v>0.45318821428571426</v>
      </c>
      <c r="JG235" s="210">
        <f t="shared" si="301"/>
        <v>0.18039292224082851</v>
      </c>
      <c r="JH235" s="203"/>
      <c r="JI235" s="203">
        <f t="shared" si="302"/>
        <v>0.55785123966942152</v>
      </c>
      <c r="JJ235" s="212">
        <f t="shared" si="346"/>
        <v>2.469151880188833</v>
      </c>
      <c r="JK235" s="203">
        <f t="shared" si="303"/>
        <v>0.98218299891765881</v>
      </c>
      <c r="JL235" s="53">
        <v>13682</v>
      </c>
      <c r="JM235" s="213">
        <v>8.1199999999999992</v>
      </c>
      <c r="JN235" s="214">
        <v>109</v>
      </c>
      <c r="JO235" s="213">
        <v>0.43</v>
      </c>
      <c r="JP235" s="213">
        <v>2.11</v>
      </c>
      <c r="JQ235" s="213">
        <v>0.22</v>
      </c>
      <c r="JR235" s="214">
        <v>180</v>
      </c>
      <c r="JS235" s="213">
        <v>0.05</v>
      </c>
      <c r="JT235" s="222"/>
    </row>
    <row r="236" spans="1:280" s="25" customFormat="1" ht="15" customHeight="1">
      <c r="A236" s="50">
        <v>43653</v>
      </c>
      <c r="B236" s="57">
        <v>0</v>
      </c>
      <c r="C236" s="52">
        <v>0</v>
      </c>
      <c r="D236" s="58">
        <v>40265</v>
      </c>
      <c r="E236" s="59">
        <v>5.15</v>
      </c>
      <c r="F236" s="58">
        <v>705</v>
      </c>
      <c r="G236" s="60">
        <v>28.1</v>
      </c>
      <c r="H236" s="60">
        <v>19.899999999999999</v>
      </c>
      <c r="I236" s="66">
        <v>79.900000000000006</v>
      </c>
      <c r="J236" s="67"/>
      <c r="K236" s="58">
        <v>1190</v>
      </c>
      <c r="L236" s="59">
        <v>5.45</v>
      </c>
      <c r="M236" s="58">
        <v>8404</v>
      </c>
      <c r="N236" s="58">
        <v>4198</v>
      </c>
      <c r="O236" s="68">
        <v>3.32</v>
      </c>
      <c r="P236" s="68">
        <v>2.37</v>
      </c>
      <c r="Q236" s="75"/>
      <c r="R236" s="76">
        <v>47</v>
      </c>
      <c r="S236" s="67">
        <v>7963</v>
      </c>
      <c r="T236" s="58">
        <v>9424</v>
      </c>
      <c r="U236" s="60">
        <v>2.77</v>
      </c>
      <c r="V236" s="60"/>
      <c r="W236" s="60">
        <v>13.1</v>
      </c>
      <c r="X236" s="60">
        <v>10.6</v>
      </c>
      <c r="Y236" s="58">
        <v>332</v>
      </c>
      <c r="Z236" s="58">
        <v>24131</v>
      </c>
      <c r="AA236" s="60">
        <v>2.6</v>
      </c>
      <c r="AB236" s="60">
        <v>492</v>
      </c>
      <c r="AC236" s="58">
        <f t="shared" si="304"/>
        <v>8295</v>
      </c>
      <c r="AD236" s="60"/>
      <c r="AE236" s="60"/>
      <c r="AF236" s="60"/>
      <c r="AG236" s="60"/>
      <c r="AH236" s="66"/>
      <c r="AI236" s="80"/>
      <c r="AJ236" s="60"/>
      <c r="AK236" s="60"/>
      <c r="AL236" s="59">
        <v>9.07</v>
      </c>
      <c r="AM236" s="58">
        <v>112871</v>
      </c>
      <c r="AN236" s="60">
        <v>0.09</v>
      </c>
      <c r="AO236" s="60" t="s">
        <v>125</v>
      </c>
      <c r="AP236" s="58">
        <v>7272</v>
      </c>
      <c r="AQ236" s="88"/>
      <c r="AR236" s="86">
        <f t="shared" si="305"/>
        <v>11654</v>
      </c>
      <c r="AS236" s="58"/>
      <c r="AT236" s="89">
        <v>11654</v>
      </c>
      <c r="AU236" s="58">
        <f t="shared" si="362"/>
        <v>10454</v>
      </c>
      <c r="AV236" s="58">
        <v>600</v>
      </c>
      <c r="AW236" s="58">
        <v>0</v>
      </c>
      <c r="AX236" s="58">
        <v>600</v>
      </c>
      <c r="AY236" s="98">
        <v>0</v>
      </c>
      <c r="AZ236" s="96">
        <v>4.93</v>
      </c>
      <c r="BA236" s="53">
        <v>4478</v>
      </c>
      <c r="BB236" s="52">
        <v>62</v>
      </c>
      <c r="BC236" s="58">
        <v>11103</v>
      </c>
      <c r="BD236" s="97">
        <f t="shared" si="275"/>
        <v>7526.281719999999</v>
      </c>
      <c r="BE236" s="102">
        <f t="shared" si="276"/>
        <v>0.67786019274070064</v>
      </c>
      <c r="BF236" s="58">
        <v>4696</v>
      </c>
      <c r="BG236" s="97">
        <f t="shared" si="277"/>
        <v>5010.6319999999996</v>
      </c>
      <c r="BH236" s="102">
        <f t="shared" si="278"/>
        <v>0.45128631901287936</v>
      </c>
      <c r="BI236" s="58">
        <v>317</v>
      </c>
      <c r="BJ236" s="97">
        <f t="shared" si="279"/>
        <v>623.53899999999999</v>
      </c>
      <c r="BK236" s="102">
        <f t="shared" si="280"/>
        <v>5.6159506439700982E-2</v>
      </c>
      <c r="BL236" s="103">
        <v>436</v>
      </c>
      <c r="BM236" s="97">
        <f t="shared" si="281"/>
        <v>630.02</v>
      </c>
      <c r="BN236" s="102">
        <f t="shared" si="282"/>
        <v>5.6743222552463293E-2</v>
      </c>
      <c r="BO236" s="58">
        <v>606</v>
      </c>
      <c r="BP236" s="97">
        <f t="shared" si="283"/>
        <v>1247.1479999999999</v>
      </c>
      <c r="BQ236" s="102">
        <f t="shared" si="284"/>
        <v>0.11232531748176168</v>
      </c>
      <c r="BR236" s="58">
        <v>8.98</v>
      </c>
      <c r="BS236" s="105">
        <f t="shared" si="285"/>
        <v>14.94272</v>
      </c>
      <c r="BT236" s="102">
        <f t="shared" si="286"/>
        <v>8.087904170044133E-4</v>
      </c>
      <c r="BU236" s="60">
        <v>8.3699999999999992</v>
      </c>
      <c r="BV236" s="59">
        <v>9.92</v>
      </c>
      <c r="BW236" s="66">
        <v>214</v>
      </c>
      <c r="BX236" s="117">
        <f t="shared" si="306"/>
        <v>116070.762</v>
      </c>
      <c r="BY236" s="118">
        <f t="shared" si="307"/>
        <v>0.77380508000000003</v>
      </c>
      <c r="BZ236" s="121">
        <v>38.299999999999997</v>
      </c>
      <c r="CA236" s="57"/>
      <c r="CB236" s="60">
        <v>5.94</v>
      </c>
      <c r="CC236" s="129">
        <v>7242</v>
      </c>
      <c r="CD236" s="77">
        <f t="shared" si="308"/>
        <v>8139.3043098268417</v>
      </c>
      <c r="CE236" s="77">
        <f t="shared" si="287"/>
        <v>18307</v>
      </c>
      <c r="CF236" s="77">
        <f t="shared" si="309"/>
        <v>10454</v>
      </c>
      <c r="CG236" s="77">
        <f t="shared" si="310"/>
        <v>435.58333333333331</v>
      </c>
      <c r="CH236" s="77">
        <f t="shared" si="288"/>
        <v>7853</v>
      </c>
      <c r="CI236" s="130">
        <f t="shared" si="311"/>
        <v>327.20833333333331</v>
      </c>
      <c r="CJ236" s="67">
        <v>3086</v>
      </c>
      <c r="CK236" s="136"/>
      <c r="CL236" s="60">
        <v>8.0299999999999994</v>
      </c>
      <c r="CM236" s="58">
        <v>4319</v>
      </c>
      <c r="CN236" s="137"/>
      <c r="CO236" s="138">
        <v>2479</v>
      </c>
      <c r="CP236" s="58">
        <v>6162</v>
      </c>
      <c r="CQ236" s="60">
        <v>18</v>
      </c>
      <c r="CR236" s="60">
        <v>29.9</v>
      </c>
      <c r="CS236" s="58">
        <v>3559</v>
      </c>
      <c r="CT236" s="141">
        <f t="shared" si="356"/>
        <v>0.30187983772402877</v>
      </c>
      <c r="CU236" s="142">
        <f t="shared" si="312"/>
        <v>1.628645495787427</v>
      </c>
      <c r="CV236" s="142">
        <f t="shared" si="313"/>
        <v>4.9975911460655853</v>
      </c>
      <c r="CW236" s="118">
        <f t="shared" si="314"/>
        <v>0.83293185767759759</v>
      </c>
      <c r="CX236" s="143">
        <f t="shared" si="357"/>
        <v>25117.893100125631</v>
      </c>
      <c r="CY236" s="144">
        <f t="shared" si="358"/>
        <v>0.469364968356628</v>
      </c>
      <c r="CZ236" s="145">
        <f t="shared" si="359"/>
        <v>19565.978671109413</v>
      </c>
      <c r="DA236" s="146">
        <f t="shared" si="360"/>
        <v>0.61100603440511581</v>
      </c>
      <c r="DB236" s="67">
        <v>3087</v>
      </c>
      <c r="DC236" s="75"/>
      <c r="DD236" s="59">
        <v>7.17</v>
      </c>
      <c r="DE236" s="58">
        <v>3654</v>
      </c>
      <c r="DF236" s="58"/>
      <c r="DG236" s="58">
        <v>1764</v>
      </c>
      <c r="DH236" s="58">
        <v>6252</v>
      </c>
      <c r="DI236" s="60">
        <v>19.2</v>
      </c>
      <c r="DJ236" s="60">
        <v>32.6</v>
      </c>
      <c r="DK236" s="58">
        <v>4049</v>
      </c>
      <c r="DL236" s="141">
        <f t="shared" si="315"/>
        <v>0.29242818838324625</v>
      </c>
      <c r="DM236" s="142">
        <f t="shared" si="316"/>
        <v>1.6281179138321995</v>
      </c>
      <c r="DN236" s="142">
        <f t="shared" si="317"/>
        <v>4.9992105858407205</v>
      </c>
      <c r="DO236" s="118">
        <f t="shared" si="289"/>
        <v>0.83320176430678672</v>
      </c>
      <c r="DP236" s="143">
        <f t="shared" si="318"/>
        <v>25126.03240443546</v>
      </c>
      <c r="DQ236" s="144">
        <f t="shared" si="319"/>
        <v>0.55106728279118289</v>
      </c>
      <c r="DR236" s="145">
        <f t="shared" si="320"/>
        <v>19572.318910471404</v>
      </c>
      <c r="DS236" s="146">
        <f t="shared" si="321"/>
        <v>0.67089975682248038</v>
      </c>
      <c r="DT236" s="58">
        <v>3048</v>
      </c>
      <c r="DU236" s="75"/>
      <c r="DV236" s="59">
        <v>7</v>
      </c>
      <c r="DW236" s="58">
        <v>4102</v>
      </c>
      <c r="DX236" s="58"/>
      <c r="DY236" s="58">
        <v>2639</v>
      </c>
      <c r="DZ236" s="58">
        <v>5742</v>
      </c>
      <c r="EA236" s="75">
        <v>19.399999999999999</v>
      </c>
      <c r="EB236" s="60">
        <v>28.4</v>
      </c>
      <c r="EC236" s="58">
        <v>4302</v>
      </c>
      <c r="ED236" s="141">
        <f t="shared" si="350"/>
        <v>0.34959399007878622</v>
      </c>
      <c r="EE236" s="142">
        <f t="shared" si="322"/>
        <v>1.6489501312335959</v>
      </c>
      <c r="EF236" s="142">
        <f t="shared" si="361"/>
        <v>4.9360524346104677</v>
      </c>
      <c r="EG236" s="118">
        <f t="shared" si="290"/>
        <v>0.82267540576841125</v>
      </c>
      <c r="EH236" s="143">
        <f t="shared" si="351"/>
        <v>24808.599536352212</v>
      </c>
      <c r="EI236" s="144">
        <f t="shared" si="352"/>
        <v>0.49602572359316699</v>
      </c>
      <c r="EJ236" s="145">
        <f t="shared" si="353"/>
        <v>19325.049575353689</v>
      </c>
      <c r="EK236" s="146">
        <f t="shared" si="354"/>
        <v>0.63055030172025583</v>
      </c>
      <c r="EL236" s="67">
        <v>3041</v>
      </c>
      <c r="EM236" s="136"/>
      <c r="EN236" s="60">
        <v>6.94</v>
      </c>
      <c r="EO236" s="58">
        <v>4220</v>
      </c>
      <c r="EP236" s="137"/>
      <c r="EQ236" s="138">
        <v>2568</v>
      </c>
      <c r="ER236" s="58">
        <v>5942</v>
      </c>
      <c r="ES236" s="60">
        <v>17.8</v>
      </c>
      <c r="ET236" s="60">
        <v>30.5</v>
      </c>
      <c r="EU236" s="58">
        <v>4192</v>
      </c>
      <c r="EV236" s="141">
        <f t="shared" si="323"/>
        <v>0.35171903161960572</v>
      </c>
      <c r="EW236" s="142">
        <f t="shared" si="324"/>
        <v>1.6527458073002301</v>
      </c>
      <c r="EX236" s="142">
        <f t="shared" si="325"/>
        <v>4.9247163561845255</v>
      </c>
      <c r="EY236" s="118">
        <f t="shared" si="291"/>
        <v>0.82078605936408755</v>
      </c>
      <c r="EZ236" s="143">
        <f t="shared" si="326"/>
        <v>24751.624406183426</v>
      </c>
      <c r="FA236" s="144">
        <f t="shared" si="327"/>
        <v>0.48152817005440385</v>
      </c>
      <c r="FB236" s="145">
        <f t="shared" si="328"/>
        <v>19280.667899819739</v>
      </c>
      <c r="FC236" s="146">
        <f t="shared" si="329"/>
        <v>0.61992254345672348</v>
      </c>
      <c r="FD236" s="67">
        <v>3020</v>
      </c>
      <c r="FE236" s="136"/>
      <c r="FF236" s="60">
        <v>7.23</v>
      </c>
      <c r="FG236" s="58">
        <v>3800</v>
      </c>
      <c r="FH236" s="137"/>
      <c r="FI236" s="138">
        <v>2793</v>
      </c>
      <c r="FJ236" s="58">
        <v>5828</v>
      </c>
      <c r="FK236" s="60">
        <v>18.399999999999999</v>
      </c>
      <c r="FL236" s="60">
        <v>30</v>
      </c>
      <c r="FM236" s="58">
        <v>4208</v>
      </c>
      <c r="FN236" s="141">
        <f t="shared" si="330"/>
        <v>0.32110619213505004</v>
      </c>
      <c r="FO236" s="142">
        <f t="shared" si="331"/>
        <v>1.6642384105960264</v>
      </c>
      <c r="FP236" s="142">
        <f t="shared" si="332"/>
        <v>4.890708120906698</v>
      </c>
      <c r="FQ236" s="118">
        <f t="shared" si="292"/>
        <v>0.81511802015111634</v>
      </c>
      <c r="FR236" s="143">
        <f t="shared" si="333"/>
        <v>24580.699015677063</v>
      </c>
      <c r="FS236" s="144">
        <f t="shared" si="334"/>
        <v>0.5331296318025438</v>
      </c>
      <c r="FT236" s="145">
        <f t="shared" si="335"/>
        <v>19147.522873217891</v>
      </c>
      <c r="FU236" s="146">
        <f t="shared" si="336"/>
        <v>0.65775015761505906</v>
      </c>
      <c r="FV236" s="67">
        <v>3025</v>
      </c>
      <c r="FW236" s="160"/>
      <c r="FX236" s="60">
        <v>7.05</v>
      </c>
      <c r="FY236" s="58">
        <v>3688</v>
      </c>
      <c r="FZ236" s="137"/>
      <c r="GA236" s="138">
        <v>2651</v>
      </c>
      <c r="GB236" s="58">
        <v>5828</v>
      </c>
      <c r="GC236" s="60">
        <v>18.7</v>
      </c>
      <c r="GD236" s="60">
        <v>27.5</v>
      </c>
      <c r="GE236" s="58">
        <v>4180</v>
      </c>
      <c r="GF236" s="141">
        <f t="shared" si="337"/>
        <v>0.31042995168127141</v>
      </c>
      <c r="GG236" s="142">
        <f t="shared" si="338"/>
        <v>1.661487603305785</v>
      </c>
      <c r="GH236" s="142">
        <f t="shared" si="339"/>
        <v>4.8988053197823707</v>
      </c>
      <c r="GI236" s="118">
        <f t="shared" si="293"/>
        <v>0.81646755329706178</v>
      </c>
      <c r="GJ236" s="143">
        <f t="shared" si="340"/>
        <v>24621.395537226195</v>
      </c>
      <c r="GK236" s="144">
        <f t="shared" si="341"/>
        <v>0.5468900216020478</v>
      </c>
      <c r="GL236" s="145">
        <f t="shared" si="342"/>
        <v>19179.224070027856</v>
      </c>
      <c r="GM236" s="146">
        <f t="shared" si="343"/>
        <v>0.66783752139061514</v>
      </c>
      <c r="GN236" s="167">
        <v>4194</v>
      </c>
      <c r="GO236" s="97">
        <f t="shared" si="294"/>
        <v>3964.4096793576227</v>
      </c>
      <c r="GP236" s="226">
        <f t="shared" si="367"/>
        <v>819.61500000000001</v>
      </c>
      <c r="GQ236" s="58">
        <v>0</v>
      </c>
      <c r="GR236" s="102">
        <f t="shared" si="295"/>
        <v>1</v>
      </c>
      <c r="GS236" s="58">
        <v>0</v>
      </c>
      <c r="GT236" s="102">
        <f t="shared" si="296"/>
        <v>1</v>
      </c>
      <c r="GU236" s="58">
        <v>261</v>
      </c>
      <c r="GV236" s="102">
        <f t="shared" si="364"/>
        <v>0.5814215309707973</v>
      </c>
      <c r="GW236" s="170">
        <v>215</v>
      </c>
      <c r="GX236" s="102">
        <f t="shared" si="365"/>
        <v>0.50688073394495414</v>
      </c>
      <c r="GY236" s="170">
        <v>0</v>
      </c>
      <c r="GZ236" s="102">
        <f t="shared" si="366"/>
        <v>1</v>
      </c>
      <c r="HA236" s="102"/>
      <c r="HB236" s="102"/>
      <c r="HC236" s="102"/>
      <c r="HD236" s="102"/>
      <c r="HE236" s="177"/>
      <c r="HF236" s="227">
        <f t="shared" si="368"/>
        <v>116070.762</v>
      </c>
      <c r="HG236" s="102">
        <f t="shared" si="369"/>
        <v>0.77380508000000003</v>
      </c>
      <c r="HH236" s="177">
        <f t="shared" si="370"/>
        <v>0.6222642529046204</v>
      </c>
      <c r="HI236" s="67">
        <v>3810</v>
      </c>
      <c r="HJ236" s="58">
        <v>4084</v>
      </c>
      <c r="HK236" s="58">
        <v>3664</v>
      </c>
      <c r="HL236" s="77">
        <f t="shared" si="347"/>
        <v>1200</v>
      </c>
      <c r="HM236" s="77">
        <f t="shared" si="344"/>
        <v>13323.6</v>
      </c>
      <c r="HN236" s="60"/>
      <c r="HO236" s="60"/>
      <c r="HP236" s="58">
        <v>948</v>
      </c>
      <c r="HQ236" s="136"/>
      <c r="HR236" s="136"/>
      <c r="HS236" s="136"/>
      <c r="HT236" s="58">
        <v>4342</v>
      </c>
      <c r="HU236" s="58">
        <v>4620</v>
      </c>
      <c r="HV236" s="136"/>
      <c r="HW236" s="136"/>
      <c r="HX236" s="136"/>
      <c r="HY236" s="136"/>
      <c r="HZ236" s="193"/>
      <c r="IA236" s="60"/>
      <c r="IB236" s="194">
        <v>509</v>
      </c>
      <c r="IC236" s="195"/>
      <c r="ID236" s="195"/>
      <c r="IE236" s="196"/>
      <c r="IF236" s="196"/>
      <c r="IG236" s="196"/>
      <c r="IH236" s="97">
        <f t="shared" si="345"/>
        <v>44981.675999999999</v>
      </c>
      <c r="II236" s="97">
        <f t="shared" si="348"/>
        <v>3859.7628282134888</v>
      </c>
      <c r="IJ236" s="202">
        <f t="shared" si="349"/>
        <v>1.7161489617298782</v>
      </c>
      <c r="IK236" s="202">
        <f t="shared" si="355"/>
        <v>2.2490837999999997</v>
      </c>
      <c r="IL236" s="202">
        <f t="shared" si="297"/>
        <v>0.78105185150589695</v>
      </c>
      <c r="IM236" s="205"/>
      <c r="IN236" s="204">
        <f t="shared" si="298"/>
        <v>0.87863614687649028</v>
      </c>
      <c r="IO236" s="136"/>
      <c r="IP236" s="136"/>
      <c r="IQ236" s="58">
        <v>1552</v>
      </c>
      <c r="IR236" s="58"/>
      <c r="IS236" s="60"/>
      <c r="IT236" s="60"/>
      <c r="IU236" s="60"/>
      <c r="IV236" s="60"/>
      <c r="IW236" s="193"/>
      <c r="IX236" s="193"/>
      <c r="IY236" s="59"/>
      <c r="IZ236" s="60">
        <v>193</v>
      </c>
      <c r="JA236" s="60"/>
      <c r="JB236" s="60"/>
      <c r="JC236" s="60"/>
      <c r="JD236" s="97">
        <f t="shared" si="299"/>
        <v>5931.8860000000004</v>
      </c>
      <c r="JE236" s="211">
        <f t="shared" si="363"/>
        <v>1.0713602448823416</v>
      </c>
      <c r="JF236" s="210">
        <f t="shared" si="300"/>
        <v>0.4750969642857143</v>
      </c>
      <c r="JG236" s="211">
        <f t="shared" si="301"/>
        <v>0.22698015261755478</v>
      </c>
      <c r="JH236" s="205"/>
      <c r="JI236" s="205">
        <f t="shared" si="302"/>
        <v>0.62082514734774064</v>
      </c>
      <c r="JJ236" s="215">
        <f t="shared" si="346"/>
        <v>2.469151880188833</v>
      </c>
      <c r="JK236" s="205">
        <f t="shared" si="303"/>
        <v>0.98261731063676483</v>
      </c>
      <c r="JL236" s="58">
        <v>15023</v>
      </c>
      <c r="JM236" s="216">
        <v>8.1999999999999993</v>
      </c>
      <c r="JN236" s="217">
        <v>47</v>
      </c>
      <c r="JO236" s="216">
        <v>0.31</v>
      </c>
      <c r="JP236" s="216">
        <v>0.31</v>
      </c>
      <c r="JQ236" s="216">
        <v>0.16</v>
      </c>
      <c r="JR236" s="217">
        <v>269</v>
      </c>
      <c r="JS236" s="216">
        <v>0.03</v>
      </c>
      <c r="JT236" s="223"/>
    </row>
    <row r="237" spans="1:280" s="25" customFormat="1" ht="15" customHeight="1">
      <c r="A237" s="50">
        <v>43654</v>
      </c>
      <c r="B237" s="51">
        <v>0</v>
      </c>
      <c r="C237" s="52">
        <v>0</v>
      </c>
      <c r="D237" s="53">
        <v>8350</v>
      </c>
      <c r="E237" s="48">
        <v>3.99</v>
      </c>
      <c r="F237" s="53">
        <v>358</v>
      </c>
      <c r="G237" s="52">
        <v>3.15</v>
      </c>
      <c r="H237" s="52">
        <v>2.38</v>
      </c>
      <c r="I237" s="61">
        <v>80.400000000000006</v>
      </c>
      <c r="J237" s="64"/>
      <c r="K237" s="53">
        <v>1673</v>
      </c>
      <c r="L237" s="48">
        <v>4.7</v>
      </c>
      <c r="M237" s="53">
        <v>7769</v>
      </c>
      <c r="N237" s="53">
        <v>4394</v>
      </c>
      <c r="O237" s="65">
        <v>4.38</v>
      </c>
      <c r="P237" s="65">
        <v>3.52</v>
      </c>
      <c r="Q237" s="74">
        <v>106</v>
      </c>
      <c r="R237" s="70">
        <v>41.2</v>
      </c>
      <c r="S237" s="64">
        <v>7631</v>
      </c>
      <c r="T237" s="53">
        <v>9634</v>
      </c>
      <c r="U237" s="52">
        <v>2.79</v>
      </c>
      <c r="V237" s="52">
        <v>31.9</v>
      </c>
      <c r="W237" s="52">
        <v>14.7</v>
      </c>
      <c r="X237" s="52">
        <v>12.7</v>
      </c>
      <c r="Y237" s="53">
        <v>127</v>
      </c>
      <c r="Z237" s="53">
        <v>22783</v>
      </c>
      <c r="AA237" s="52">
        <v>2.6</v>
      </c>
      <c r="AB237" s="52">
        <v>490</v>
      </c>
      <c r="AC237" s="77">
        <f t="shared" si="304"/>
        <v>7758</v>
      </c>
      <c r="AD237" s="52"/>
      <c r="AE237" s="52"/>
      <c r="AF237" s="52"/>
      <c r="AG237" s="52"/>
      <c r="AH237" s="61"/>
      <c r="AI237" s="79"/>
      <c r="AJ237" s="52"/>
      <c r="AK237" s="52"/>
      <c r="AL237" s="48">
        <v>8.7899999999999991</v>
      </c>
      <c r="AM237" s="53">
        <v>119628</v>
      </c>
      <c r="AN237" s="52">
        <v>1.27</v>
      </c>
      <c r="AO237" s="52" t="s">
        <v>125</v>
      </c>
      <c r="AP237" s="53">
        <v>7333</v>
      </c>
      <c r="AQ237" s="83"/>
      <c r="AR237" s="86">
        <f t="shared" si="305"/>
        <v>11720</v>
      </c>
      <c r="AS237" s="53"/>
      <c r="AT237" s="87">
        <v>11720</v>
      </c>
      <c r="AU237" s="53">
        <f t="shared" si="362"/>
        <v>10520</v>
      </c>
      <c r="AV237" s="53">
        <v>600</v>
      </c>
      <c r="AW237" s="53">
        <v>0</v>
      </c>
      <c r="AX237" s="53">
        <v>600</v>
      </c>
      <c r="AY237" s="95">
        <v>0</v>
      </c>
      <c r="AZ237" s="96">
        <v>4.93</v>
      </c>
      <c r="BA237" s="53">
        <v>4478</v>
      </c>
      <c r="BB237" s="52">
        <v>62</v>
      </c>
      <c r="BC237" s="53">
        <v>10634</v>
      </c>
      <c r="BD237" s="97">
        <f t="shared" si="275"/>
        <v>7784.6523999999999</v>
      </c>
      <c r="BE237" s="102">
        <f t="shared" si="276"/>
        <v>0.73205307504231709</v>
      </c>
      <c r="BF237" s="53">
        <v>4422</v>
      </c>
      <c r="BG237" s="97">
        <f t="shared" si="277"/>
        <v>4718.2739999999994</v>
      </c>
      <c r="BH237" s="102">
        <f t="shared" si="278"/>
        <v>0.44369700959187508</v>
      </c>
      <c r="BI237" s="53">
        <v>397</v>
      </c>
      <c r="BJ237" s="97">
        <f t="shared" si="279"/>
        <v>780.899</v>
      </c>
      <c r="BK237" s="102">
        <f t="shared" si="280"/>
        <v>7.3434173406056041E-2</v>
      </c>
      <c r="BL237" s="103">
        <v>583</v>
      </c>
      <c r="BM237" s="97">
        <f t="shared" si="281"/>
        <v>842.43500000000006</v>
      </c>
      <c r="BN237" s="102">
        <f t="shared" si="282"/>
        <v>7.922089524167765E-2</v>
      </c>
      <c r="BO237" s="53">
        <v>691</v>
      </c>
      <c r="BP237" s="97">
        <f t="shared" si="283"/>
        <v>1422.078</v>
      </c>
      <c r="BQ237" s="102">
        <f t="shared" si="284"/>
        <v>0.13372935866089899</v>
      </c>
      <c r="BR237" s="53">
        <v>12.6</v>
      </c>
      <c r="BS237" s="105">
        <f t="shared" si="285"/>
        <v>20.9664</v>
      </c>
      <c r="BT237" s="102">
        <f t="shared" si="286"/>
        <v>1.1848786909911604E-3</v>
      </c>
      <c r="BU237" s="52">
        <v>83.81</v>
      </c>
      <c r="BV237" s="48">
        <v>9.7200000000000006</v>
      </c>
      <c r="BW237" s="61">
        <v>147</v>
      </c>
      <c r="BX237" s="117">
        <f t="shared" si="306"/>
        <v>111869.68</v>
      </c>
      <c r="BY237" s="118">
        <f t="shared" si="307"/>
        <v>0.74579786666666659</v>
      </c>
      <c r="BZ237" s="120">
        <v>40</v>
      </c>
      <c r="CA237" s="51"/>
      <c r="CB237" s="52">
        <v>6.2</v>
      </c>
      <c r="CC237" s="129">
        <v>7082</v>
      </c>
      <c r="CD237" s="77">
        <f t="shared" si="308"/>
        <v>7267.9015298631175</v>
      </c>
      <c r="CE237" s="77">
        <f t="shared" si="287"/>
        <v>21113</v>
      </c>
      <c r="CF237" s="77">
        <f t="shared" si="309"/>
        <v>10520</v>
      </c>
      <c r="CG237" s="77">
        <f t="shared" si="310"/>
        <v>438.33333333333331</v>
      </c>
      <c r="CH237" s="77">
        <f t="shared" si="288"/>
        <v>10593</v>
      </c>
      <c r="CI237" s="130">
        <f t="shared" si="311"/>
        <v>441.375</v>
      </c>
      <c r="CJ237" s="64">
        <v>3484</v>
      </c>
      <c r="CK237" s="56"/>
      <c r="CL237" s="52">
        <v>7.33</v>
      </c>
      <c r="CM237" s="53">
        <v>3820</v>
      </c>
      <c r="CN237" s="134"/>
      <c r="CO237" s="135">
        <v>2918</v>
      </c>
      <c r="CP237" s="53">
        <v>6070</v>
      </c>
      <c r="CQ237" s="52">
        <v>17.2</v>
      </c>
      <c r="CR237" s="52">
        <v>37</v>
      </c>
      <c r="CS237" s="53">
        <v>3347</v>
      </c>
      <c r="CT237" s="141">
        <f t="shared" si="356"/>
        <v>0.27862668756590403</v>
      </c>
      <c r="CU237" s="142">
        <f t="shared" si="312"/>
        <v>1.4425947187141217</v>
      </c>
      <c r="CV237" s="142">
        <f t="shared" si="313"/>
        <v>5.0380757918907877</v>
      </c>
      <c r="CW237" s="118">
        <f t="shared" si="314"/>
        <v>0.83967929864846458</v>
      </c>
      <c r="CX237" s="143">
        <f t="shared" si="357"/>
        <v>25321.3689300431</v>
      </c>
      <c r="CY237" s="144">
        <f t="shared" si="358"/>
        <v>0.47440124438890885</v>
      </c>
      <c r="CZ237" s="145">
        <f t="shared" si="359"/>
        <v>18460.37820868659</v>
      </c>
      <c r="DA237" s="146">
        <f t="shared" si="360"/>
        <v>0.64077487304871172</v>
      </c>
      <c r="DB237" s="64">
        <v>3484</v>
      </c>
      <c r="DC237" s="152"/>
      <c r="DD237" s="48">
        <v>7.48</v>
      </c>
      <c r="DE237" s="53">
        <v>3594</v>
      </c>
      <c r="DF237" s="153"/>
      <c r="DG237" s="53">
        <v>2871</v>
      </c>
      <c r="DH237" s="53">
        <v>5800</v>
      </c>
      <c r="DI237" s="52">
        <v>18.600000000000001</v>
      </c>
      <c r="DJ237" s="52">
        <v>22.8</v>
      </c>
      <c r="DK237" s="53">
        <v>3864</v>
      </c>
      <c r="DL237" s="141">
        <f t="shared" si="315"/>
        <v>0.30187799684562877</v>
      </c>
      <c r="DM237" s="142">
        <f t="shared" si="316"/>
        <v>1.4425947187141217</v>
      </c>
      <c r="DN237" s="142">
        <f t="shared" si="317"/>
        <v>5.0380757918907877</v>
      </c>
      <c r="DO237" s="118">
        <f t="shared" si="289"/>
        <v>0.83967929864846458</v>
      </c>
      <c r="DP237" s="143">
        <f t="shared" si="318"/>
        <v>25321.3689300431</v>
      </c>
      <c r="DQ237" s="144">
        <f t="shared" si="319"/>
        <v>0.50549687757427708</v>
      </c>
      <c r="DR237" s="145">
        <f t="shared" si="320"/>
        <v>18460.37820868659</v>
      </c>
      <c r="DS237" s="146">
        <f t="shared" si="321"/>
        <v>0.66202745909347382</v>
      </c>
      <c r="DT237" s="53">
        <v>3483</v>
      </c>
      <c r="DU237" s="74"/>
      <c r="DV237" s="157">
        <v>7.48</v>
      </c>
      <c r="DW237" s="153">
        <v>3578</v>
      </c>
      <c r="DX237" s="53"/>
      <c r="DY237" s="153">
        <v>2836</v>
      </c>
      <c r="DZ237" s="153">
        <v>6155</v>
      </c>
      <c r="EA237" s="152">
        <v>16.600000000000001</v>
      </c>
      <c r="EB237" s="128">
        <v>21.3</v>
      </c>
      <c r="EC237" s="53">
        <v>4199</v>
      </c>
      <c r="ED237" s="141">
        <f t="shared" si="350"/>
        <v>0.32672143178872037</v>
      </c>
      <c r="EE237" s="142">
        <f t="shared" si="322"/>
        <v>1.4430089003732414</v>
      </c>
      <c r="EF237" s="142">
        <f t="shared" si="361"/>
        <v>5.0366297311009225</v>
      </c>
      <c r="EG237" s="118">
        <f t="shared" si="290"/>
        <v>0.83943828851682045</v>
      </c>
      <c r="EH237" s="143">
        <f t="shared" si="351"/>
        <v>25314.101028513236</v>
      </c>
      <c r="EI237" s="144">
        <f t="shared" si="352"/>
        <v>0.50769833833076339</v>
      </c>
      <c r="EJ237" s="145">
        <f t="shared" si="353"/>
        <v>18455.079592668022</v>
      </c>
      <c r="EK237" s="146">
        <f t="shared" si="354"/>
        <v>0.66353206695504985</v>
      </c>
      <c r="EL237" s="64">
        <v>3483</v>
      </c>
      <c r="EM237" s="56"/>
      <c r="EN237" s="52">
        <v>7.48</v>
      </c>
      <c r="EO237" s="53">
        <v>3749</v>
      </c>
      <c r="EP237" s="134"/>
      <c r="EQ237" s="135">
        <v>2794</v>
      </c>
      <c r="ER237" s="53">
        <v>5510</v>
      </c>
      <c r="ES237" s="52">
        <v>17.600000000000001</v>
      </c>
      <c r="ET237" s="52">
        <v>23.7</v>
      </c>
      <c r="EU237" s="53">
        <v>3930</v>
      </c>
      <c r="EV237" s="141">
        <f t="shared" si="323"/>
        <v>0.32065052982867598</v>
      </c>
      <c r="EW237" s="142">
        <f t="shared" si="324"/>
        <v>1.4430089003732414</v>
      </c>
      <c r="EX237" s="142">
        <f t="shared" si="325"/>
        <v>5.0366297311009225</v>
      </c>
      <c r="EY237" s="118">
        <f t="shared" si="291"/>
        <v>0.83943828851682045</v>
      </c>
      <c r="EZ237" s="143">
        <f t="shared" si="326"/>
        <v>25314.101028513236</v>
      </c>
      <c r="FA237" s="144">
        <f t="shared" si="327"/>
        <v>0.48417022649581654</v>
      </c>
      <c r="FB237" s="145">
        <f t="shared" si="328"/>
        <v>18455.079592668022</v>
      </c>
      <c r="FC237" s="146">
        <f t="shared" si="329"/>
        <v>0.64745157043445545</v>
      </c>
      <c r="FD237" s="64">
        <v>3589</v>
      </c>
      <c r="FE237" s="56"/>
      <c r="FF237" s="52">
        <v>7.64</v>
      </c>
      <c r="FG237" s="53">
        <v>3171</v>
      </c>
      <c r="FH237" s="134"/>
      <c r="FI237" s="135">
        <v>2881</v>
      </c>
      <c r="FJ237" s="53">
        <v>4672</v>
      </c>
      <c r="FK237" s="52">
        <v>19.100000000000001</v>
      </c>
      <c r="FL237" s="52">
        <v>24.1</v>
      </c>
      <c r="FM237" s="53">
        <v>4148</v>
      </c>
      <c r="FN237" s="141">
        <f t="shared" si="330"/>
        <v>0.28210433748813613</v>
      </c>
      <c r="FO237" s="142">
        <f t="shared" si="331"/>
        <v>1.4003900808024519</v>
      </c>
      <c r="FP237" s="142">
        <f t="shared" si="332"/>
        <v>5.189912174826647</v>
      </c>
      <c r="FQ237" s="118">
        <f t="shared" si="292"/>
        <v>0.8649853624711078</v>
      </c>
      <c r="FR237" s="143">
        <f t="shared" si="333"/>
        <v>26084.49859067873</v>
      </c>
      <c r="FS237" s="144">
        <f t="shared" si="334"/>
        <v>0.56369799632388218</v>
      </c>
      <c r="FT237" s="145">
        <f t="shared" si="335"/>
        <v>19016.7328906361</v>
      </c>
      <c r="FU237" s="146">
        <f t="shared" si="336"/>
        <v>0.7018055294338913</v>
      </c>
      <c r="FV237" s="64">
        <v>3590</v>
      </c>
      <c r="FW237" s="73"/>
      <c r="FX237" s="52">
        <v>7.52</v>
      </c>
      <c r="FY237" s="53">
        <v>3379</v>
      </c>
      <c r="FZ237" s="134"/>
      <c r="GA237" s="135">
        <v>2900</v>
      </c>
      <c r="GB237" s="53">
        <v>5100</v>
      </c>
      <c r="GC237" s="52">
        <v>18.8</v>
      </c>
      <c r="GD237" s="52">
        <v>32.4</v>
      </c>
      <c r="GE237" s="53">
        <v>4154</v>
      </c>
      <c r="GF237" s="141">
        <f t="shared" si="337"/>
        <v>0.2975398207389377</v>
      </c>
      <c r="GG237" s="142">
        <f t="shared" si="338"/>
        <v>1.4</v>
      </c>
      <c r="GH237" s="142">
        <f t="shared" si="339"/>
        <v>5.1913582356165131</v>
      </c>
      <c r="GI237" s="118">
        <f t="shared" si="293"/>
        <v>0.86522637260275215</v>
      </c>
      <c r="GJ237" s="143">
        <f t="shared" si="340"/>
        <v>26091.766492208593</v>
      </c>
      <c r="GK237" s="144">
        <f t="shared" si="341"/>
        <v>0.53507900648956097</v>
      </c>
      <c r="GL237" s="145">
        <f t="shared" si="342"/>
        <v>19022.031506654668</v>
      </c>
      <c r="GM237" s="146">
        <f t="shared" si="343"/>
        <v>0.68224562723340232</v>
      </c>
      <c r="GN237" s="166">
        <v>3925</v>
      </c>
      <c r="GO237" s="97">
        <f t="shared" si="294"/>
        <v>3545.7607161464502</v>
      </c>
      <c r="GP237" s="226">
        <f t="shared" si="367"/>
        <v>1314.9691599999999</v>
      </c>
      <c r="GQ237" s="53">
        <v>0</v>
      </c>
      <c r="GR237" s="102">
        <f t="shared" si="295"/>
        <v>1</v>
      </c>
      <c r="GS237" s="53">
        <v>0</v>
      </c>
      <c r="GT237" s="102">
        <f t="shared" si="296"/>
        <v>1</v>
      </c>
      <c r="GU237" s="53">
        <v>315</v>
      </c>
      <c r="GV237" s="102">
        <f t="shared" si="364"/>
        <v>0.5966187688804826</v>
      </c>
      <c r="GW237" s="170">
        <v>415</v>
      </c>
      <c r="GX237" s="102">
        <f t="shared" si="365"/>
        <v>0.28816466552315612</v>
      </c>
      <c r="GY237" s="170">
        <v>3.44</v>
      </c>
      <c r="GZ237" s="102">
        <f t="shared" si="366"/>
        <v>0</v>
      </c>
      <c r="HA237" s="102"/>
      <c r="HB237" s="102"/>
      <c r="HC237" s="102"/>
      <c r="HD237" s="102"/>
      <c r="HE237" s="177"/>
      <c r="HF237" s="227">
        <f t="shared" si="368"/>
        <v>111869.68</v>
      </c>
      <c r="HG237" s="102">
        <f t="shared" si="369"/>
        <v>0.74579786666666659</v>
      </c>
      <c r="HH237" s="177">
        <f t="shared" si="370"/>
        <v>0.63090088395711863</v>
      </c>
      <c r="HI237" s="64">
        <v>4816</v>
      </c>
      <c r="HJ237" s="53">
        <v>4025</v>
      </c>
      <c r="HK237" s="53">
        <v>4206</v>
      </c>
      <c r="HL237" s="77">
        <f t="shared" si="347"/>
        <v>1200</v>
      </c>
      <c r="HM237" s="77">
        <f t="shared" si="344"/>
        <v>12760.8</v>
      </c>
      <c r="HN237" s="52"/>
      <c r="HO237" s="183"/>
      <c r="HP237" s="53">
        <v>1444</v>
      </c>
      <c r="HQ237" s="186"/>
      <c r="HR237" s="186"/>
      <c r="HS237" s="186"/>
      <c r="HT237" s="53">
        <v>4586</v>
      </c>
      <c r="HU237" s="153">
        <v>5359</v>
      </c>
      <c r="HV237" s="186"/>
      <c r="HW237" s="186"/>
      <c r="HX237" s="186"/>
      <c r="HY237" s="186"/>
      <c r="HZ237" s="189">
        <v>97</v>
      </c>
      <c r="IA237" s="128"/>
      <c r="IB237" s="190">
        <v>787</v>
      </c>
      <c r="IC237" s="191"/>
      <c r="ID237" s="191">
        <v>454</v>
      </c>
      <c r="IE237" s="192">
        <v>3.26</v>
      </c>
      <c r="IF237" s="192">
        <v>0.82</v>
      </c>
      <c r="IG237" s="192">
        <v>0.59</v>
      </c>
      <c r="IH237" s="97">
        <f t="shared" si="345"/>
        <v>43023.8</v>
      </c>
      <c r="II237" s="97">
        <f t="shared" si="348"/>
        <v>3670.9726962457339</v>
      </c>
      <c r="IJ237" s="202">
        <f t="shared" si="349"/>
        <v>1.7064846416382253</v>
      </c>
      <c r="IK237" s="202">
        <f t="shared" si="355"/>
        <v>2.1511900000000002</v>
      </c>
      <c r="IL237" s="202">
        <f t="shared" si="297"/>
        <v>0.63997112901459241</v>
      </c>
      <c r="IM237" s="203"/>
      <c r="IN237" s="204">
        <f t="shared" si="298"/>
        <v>0.79949044585987261</v>
      </c>
      <c r="IO237" s="186"/>
      <c r="IP237" s="186"/>
      <c r="IQ237" s="153">
        <v>2313</v>
      </c>
      <c r="IR237" s="153"/>
      <c r="IS237" s="128"/>
      <c r="IT237" s="128"/>
      <c r="IU237" s="128"/>
      <c r="IV237" s="128"/>
      <c r="IW237" s="189">
        <v>0.93</v>
      </c>
      <c r="IX237" s="189"/>
      <c r="IY237" s="48">
        <v>8.19</v>
      </c>
      <c r="IZ237" s="52">
        <v>284</v>
      </c>
      <c r="JA237" s="128">
        <v>2.02</v>
      </c>
      <c r="JB237" s="128">
        <v>0.31</v>
      </c>
      <c r="JC237" s="128">
        <v>209</v>
      </c>
      <c r="JD237" s="97">
        <f t="shared" si="299"/>
        <v>9223.64</v>
      </c>
      <c r="JE237" s="210">
        <f t="shared" si="363"/>
        <v>1.064638783269962</v>
      </c>
      <c r="JF237" s="210">
        <f t="shared" si="300"/>
        <v>0.73921785714285715</v>
      </c>
      <c r="JG237" s="210">
        <f t="shared" si="301"/>
        <v>0.24227255765478312</v>
      </c>
      <c r="JH237" s="203"/>
      <c r="JI237" s="203">
        <f t="shared" si="302"/>
        <v>0.63913595933926304</v>
      </c>
      <c r="JJ237" s="212">
        <f t="shared" si="346"/>
        <v>2.469151880188833</v>
      </c>
      <c r="JK237" s="203">
        <f t="shared" si="303"/>
        <v>0.97329321045702466</v>
      </c>
      <c r="JL237" s="53">
        <v>13623</v>
      </c>
      <c r="JM237" s="213">
        <v>8.39</v>
      </c>
      <c r="JN237" s="214">
        <v>241</v>
      </c>
      <c r="JO237" s="213" t="s">
        <v>127</v>
      </c>
      <c r="JP237" s="213">
        <v>3.18</v>
      </c>
      <c r="JQ237" s="213">
        <v>0.18</v>
      </c>
      <c r="JR237" s="214">
        <v>299</v>
      </c>
      <c r="JS237" s="213">
        <v>0.03</v>
      </c>
      <c r="JT237" s="222"/>
    </row>
    <row r="238" spans="1:280" s="25" customFormat="1" ht="15" customHeight="1">
      <c r="A238" s="50">
        <v>43655</v>
      </c>
      <c r="B238" s="51">
        <v>0</v>
      </c>
      <c r="C238" s="52">
        <v>0</v>
      </c>
      <c r="D238" s="53">
        <v>95803</v>
      </c>
      <c r="E238" s="48">
        <v>3.13</v>
      </c>
      <c r="F238" s="53">
        <v>2685</v>
      </c>
      <c r="G238" s="52">
        <v>3.13</v>
      </c>
      <c r="H238" s="52">
        <v>26.6</v>
      </c>
      <c r="I238" s="61">
        <v>80.7</v>
      </c>
      <c r="J238" s="64"/>
      <c r="K238" s="53">
        <v>1464</v>
      </c>
      <c r="L238" s="48">
        <v>4.8600000000000003</v>
      </c>
      <c r="M238" s="53">
        <v>8331</v>
      </c>
      <c r="N238" s="53">
        <v>3920</v>
      </c>
      <c r="O238" s="65">
        <v>3.57</v>
      </c>
      <c r="P238" s="65">
        <v>3.03</v>
      </c>
      <c r="Q238" s="74"/>
      <c r="R238" s="70">
        <v>41.4</v>
      </c>
      <c r="S238" s="64">
        <v>8085</v>
      </c>
      <c r="T238" s="53">
        <v>8107</v>
      </c>
      <c r="U238" s="52">
        <v>2.84</v>
      </c>
      <c r="V238" s="52">
        <v>28.1</v>
      </c>
      <c r="W238" s="52">
        <v>11.4</v>
      </c>
      <c r="X238" s="52">
        <v>9.85</v>
      </c>
      <c r="Y238" s="53">
        <v>948</v>
      </c>
      <c r="Z238" s="53" t="s">
        <v>129</v>
      </c>
      <c r="AA238" s="52"/>
      <c r="AB238" s="52">
        <v>443</v>
      </c>
      <c r="AC238" s="77">
        <f t="shared" si="304"/>
        <v>9033</v>
      </c>
      <c r="AD238" s="52"/>
      <c r="AE238" s="52"/>
      <c r="AF238" s="52"/>
      <c r="AG238" s="52"/>
      <c r="AH238" s="61"/>
      <c r="AI238" s="79"/>
      <c r="AJ238" s="52"/>
      <c r="AK238" s="52"/>
      <c r="AL238" s="48">
        <v>8.82</v>
      </c>
      <c r="AM238" s="53">
        <v>114508</v>
      </c>
      <c r="AN238" s="52" t="s">
        <v>125</v>
      </c>
      <c r="AO238" s="52" t="s">
        <v>125</v>
      </c>
      <c r="AP238" s="53">
        <v>6970</v>
      </c>
      <c r="AQ238" s="83"/>
      <c r="AR238" s="86">
        <f t="shared" si="305"/>
        <v>11708</v>
      </c>
      <c r="AS238" s="53"/>
      <c r="AT238" s="87">
        <v>11708</v>
      </c>
      <c r="AU238" s="53">
        <f t="shared" si="362"/>
        <v>11708</v>
      </c>
      <c r="AV238" s="53">
        <v>0</v>
      </c>
      <c r="AW238" s="53">
        <v>0</v>
      </c>
      <c r="AX238" s="53">
        <v>0</v>
      </c>
      <c r="AY238" s="95">
        <v>0</v>
      </c>
      <c r="AZ238" s="96">
        <v>4.93</v>
      </c>
      <c r="BA238" s="53">
        <v>4478</v>
      </c>
      <c r="BB238" s="52">
        <v>62</v>
      </c>
      <c r="BC238" s="53">
        <v>9196</v>
      </c>
      <c r="BD238" s="97">
        <f t="shared" si="275"/>
        <v>6257.4170000000004</v>
      </c>
      <c r="BE238" s="102">
        <f t="shared" si="276"/>
        <v>0.68044986950848196</v>
      </c>
      <c r="BF238" s="53">
        <v>3625</v>
      </c>
      <c r="BG238" s="97">
        <f t="shared" si="277"/>
        <v>3867.875</v>
      </c>
      <c r="BH238" s="102">
        <f t="shared" si="278"/>
        <v>0.42060406698564595</v>
      </c>
      <c r="BI238" s="53">
        <v>174</v>
      </c>
      <c r="BJ238" s="97">
        <f t="shared" si="279"/>
        <v>342.25800000000004</v>
      </c>
      <c r="BK238" s="102">
        <f t="shared" si="280"/>
        <v>3.7218138321009141E-2</v>
      </c>
      <c r="BL238" s="103">
        <v>558</v>
      </c>
      <c r="BM238" s="97">
        <f t="shared" si="281"/>
        <v>806.31000000000006</v>
      </c>
      <c r="BN238" s="102">
        <f t="shared" si="282"/>
        <v>8.7680513266637672E-2</v>
      </c>
      <c r="BO238" s="53">
        <v>603</v>
      </c>
      <c r="BP238" s="97">
        <f t="shared" si="283"/>
        <v>1240.9739999999999</v>
      </c>
      <c r="BQ238" s="102">
        <f t="shared" si="284"/>
        <v>0.13494715093518919</v>
      </c>
      <c r="BR238" s="53">
        <v>0</v>
      </c>
      <c r="BS238" s="105">
        <f t="shared" si="285"/>
        <v>0</v>
      </c>
      <c r="BT238" s="102">
        <f t="shared" si="286"/>
        <v>0</v>
      </c>
      <c r="BU238" s="52">
        <v>8.86</v>
      </c>
      <c r="BV238" s="48">
        <v>8.6999999999999993</v>
      </c>
      <c r="BW238" s="61">
        <v>88</v>
      </c>
      <c r="BX238" s="117">
        <f t="shared" si="306"/>
        <v>107666.768</v>
      </c>
      <c r="BY238" s="118">
        <f t="shared" si="307"/>
        <v>0.71777845333333334</v>
      </c>
      <c r="BZ238" s="120">
        <v>40.5</v>
      </c>
      <c r="CA238" s="51"/>
      <c r="CB238" s="52">
        <v>6.01</v>
      </c>
      <c r="CC238" s="129">
        <v>5776</v>
      </c>
      <c r="CD238" s="77">
        <f t="shared" si="308"/>
        <v>6661.5686919228019</v>
      </c>
      <c r="CE238" s="77">
        <f t="shared" si="287"/>
        <v>20985</v>
      </c>
      <c r="CF238" s="77">
        <f t="shared" si="309"/>
        <v>11708</v>
      </c>
      <c r="CG238" s="77">
        <f t="shared" si="310"/>
        <v>487.83333333333331</v>
      </c>
      <c r="CH238" s="77">
        <f t="shared" si="288"/>
        <v>9277</v>
      </c>
      <c r="CI238" s="130">
        <f t="shared" si="311"/>
        <v>386.54166666666669</v>
      </c>
      <c r="CJ238" s="64">
        <v>3473</v>
      </c>
      <c r="CK238" s="56"/>
      <c r="CL238" s="52">
        <v>7.08</v>
      </c>
      <c r="CM238" s="53">
        <v>3624</v>
      </c>
      <c r="CN238" s="134"/>
      <c r="CO238" s="135">
        <v>2803</v>
      </c>
      <c r="CP238" s="53">
        <v>5292</v>
      </c>
      <c r="CQ238" s="52">
        <v>17.600000000000001</v>
      </c>
      <c r="CR238" s="52">
        <v>21.3</v>
      </c>
      <c r="CS238" s="53">
        <v>3053</v>
      </c>
      <c r="CT238" s="141">
        <f t="shared" si="356"/>
        <v>0.28939825832074095</v>
      </c>
      <c r="CU238" s="142">
        <f t="shared" si="312"/>
        <v>1.4471638353008927</v>
      </c>
      <c r="CV238" s="142">
        <f t="shared" si="313"/>
        <v>4.6031890304512322</v>
      </c>
      <c r="CW238" s="118">
        <f t="shared" si="314"/>
        <v>0.76719817174187199</v>
      </c>
      <c r="CX238" s="143">
        <f t="shared" si="357"/>
        <v>23135.628067047892</v>
      </c>
      <c r="CY238" s="144">
        <f t="shared" si="358"/>
        <v>0.45598399302042403</v>
      </c>
      <c r="CZ238" s="145">
        <f t="shared" si="359"/>
        <v>17818.760317560162</v>
      </c>
      <c r="DA238" s="146">
        <f t="shared" si="360"/>
        <v>0.6059156154849934</v>
      </c>
      <c r="DB238" s="64">
        <v>3473</v>
      </c>
      <c r="DC238" s="152"/>
      <c r="DD238" s="48">
        <v>7.32</v>
      </c>
      <c r="DE238" s="53">
        <v>3293</v>
      </c>
      <c r="DF238" s="153"/>
      <c r="DG238" s="53">
        <v>2788</v>
      </c>
      <c r="DH238" s="53">
        <v>4690</v>
      </c>
      <c r="DI238" s="52">
        <v>17.399999999999999</v>
      </c>
      <c r="DJ238" s="52">
        <v>19.5</v>
      </c>
      <c r="DK238" s="53">
        <v>3622</v>
      </c>
      <c r="DL238" s="141">
        <f t="shared" si="315"/>
        <v>0.30959807717899751</v>
      </c>
      <c r="DM238" s="142">
        <f t="shared" si="316"/>
        <v>1.4471638353008927</v>
      </c>
      <c r="DN238" s="142">
        <f t="shared" si="317"/>
        <v>4.6031890304512322</v>
      </c>
      <c r="DO238" s="118">
        <f t="shared" si="289"/>
        <v>0.76719817174187199</v>
      </c>
      <c r="DP238" s="143">
        <f t="shared" si="318"/>
        <v>23135.628067047892</v>
      </c>
      <c r="DQ238" s="144">
        <f t="shared" si="319"/>
        <v>0.50567198924289625</v>
      </c>
      <c r="DR238" s="145">
        <f t="shared" si="320"/>
        <v>17818.760317560162</v>
      </c>
      <c r="DS238" s="146">
        <f t="shared" si="321"/>
        <v>0.64190952588081773</v>
      </c>
      <c r="DT238" s="53">
        <v>3477</v>
      </c>
      <c r="DU238" s="74"/>
      <c r="DV238" s="157">
        <v>7.28</v>
      </c>
      <c r="DW238" s="153">
        <v>3566</v>
      </c>
      <c r="DX238" s="53"/>
      <c r="DY238" s="153">
        <v>2645</v>
      </c>
      <c r="DZ238" s="153">
        <v>4770</v>
      </c>
      <c r="EA238" s="152">
        <v>20.5</v>
      </c>
      <c r="EB238" s="128">
        <v>18.5</v>
      </c>
      <c r="EC238" s="53">
        <v>3824</v>
      </c>
      <c r="ED238" s="141">
        <f t="shared" si="350"/>
        <v>0.35528162559923154</v>
      </c>
      <c r="EE238" s="142">
        <f t="shared" si="322"/>
        <v>1.4454989933851021</v>
      </c>
      <c r="EF238" s="142">
        <f t="shared" si="361"/>
        <v>4.6084907166366067</v>
      </c>
      <c r="EG238" s="118">
        <f t="shared" si="290"/>
        <v>0.76808178610610112</v>
      </c>
      <c r="EH238" s="143">
        <f t="shared" si="351"/>
        <v>23162.274341815584</v>
      </c>
      <c r="EI238" s="144">
        <f t="shared" si="352"/>
        <v>0.4646906509687726</v>
      </c>
      <c r="EJ238" s="145">
        <f t="shared" si="353"/>
        <v>17839.282932380269</v>
      </c>
      <c r="EK238" s="146">
        <f t="shared" si="354"/>
        <v>0.61222270552414093</v>
      </c>
      <c r="EL238" s="64">
        <v>3477</v>
      </c>
      <c r="EM238" s="56"/>
      <c r="EN238" s="52">
        <v>7.31</v>
      </c>
      <c r="EO238" s="53">
        <v>3948</v>
      </c>
      <c r="EP238" s="134"/>
      <c r="EQ238" s="135">
        <v>2716</v>
      </c>
      <c r="ER238" s="53">
        <v>4456</v>
      </c>
      <c r="ES238" s="52">
        <v>18</v>
      </c>
      <c r="ET238" s="52">
        <v>18.8</v>
      </c>
      <c r="EU238" s="53">
        <v>3666</v>
      </c>
      <c r="EV238" s="141">
        <f t="shared" si="323"/>
        <v>0.38855003288659018</v>
      </c>
      <c r="EW238" s="142">
        <f t="shared" si="324"/>
        <v>1.4454989933851021</v>
      </c>
      <c r="EX238" s="142">
        <f t="shared" si="325"/>
        <v>4.6084907166366067</v>
      </c>
      <c r="EY238" s="118">
        <f t="shared" si="291"/>
        <v>0.76808178610610112</v>
      </c>
      <c r="EZ238" s="143">
        <f t="shared" si="326"/>
        <v>23162.274341815584</v>
      </c>
      <c r="FA238" s="144">
        <f t="shared" si="327"/>
        <v>0.40734680034344206</v>
      </c>
      <c r="FB238" s="145">
        <f t="shared" si="328"/>
        <v>17839.282932380269</v>
      </c>
      <c r="FC238" s="146">
        <f t="shared" si="329"/>
        <v>0.57068290561113533</v>
      </c>
      <c r="FD238" s="64">
        <v>3535</v>
      </c>
      <c r="FE238" s="56"/>
      <c r="FF238" s="52">
        <v>7.36</v>
      </c>
      <c r="FG238" s="53">
        <v>3323</v>
      </c>
      <c r="FH238" s="134"/>
      <c r="FI238" s="135">
        <v>2852</v>
      </c>
      <c r="FJ238" s="53">
        <v>4642</v>
      </c>
      <c r="FK238" s="52">
        <v>18.100000000000001</v>
      </c>
      <c r="FL238" s="52">
        <v>15.4</v>
      </c>
      <c r="FM238" s="53">
        <v>3859</v>
      </c>
      <c r="FN238" s="141">
        <f t="shared" si="330"/>
        <v>0.3269829021085584</v>
      </c>
      <c r="FO238" s="142">
        <f t="shared" si="331"/>
        <v>1.4217821782178217</v>
      </c>
      <c r="FP238" s="142">
        <f t="shared" si="332"/>
        <v>4.6853651663245337</v>
      </c>
      <c r="FQ238" s="118">
        <f t="shared" si="292"/>
        <v>0.78089419438742225</v>
      </c>
      <c r="FR238" s="143">
        <f t="shared" si="333"/>
        <v>23548.645325947105</v>
      </c>
      <c r="FS238" s="144">
        <f t="shared" si="334"/>
        <v>0.50116854547650913</v>
      </c>
      <c r="FT238" s="145">
        <f t="shared" si="335"/>
        <v>18136.860847271859</v>
      </c>
      <c r="FU238" s="146">
        <f t="shared" si="336"/>
        <v>0.63864723792953459</v>
      </c>
      <c r="FV238" s="64">
        <v>3550</v>
      </c>
      <c r="FW238" s="73"/>
      <c r="FX238" s="52">
        <v>7.67</v>
      </c>
      <c r="FY238" s="53">
        <v>3601</v>
      </c>
      <c r="FZ238" s="134"/>
      <c r="GA238" s="135">
        <v>2835</v>
      </c>
      <c r="GB238" s="53">
        <v>5244</v>
      </c>
      <c r="GC238" s="52">
        <v>17.399999999999999</v>
      </c>
      <c r="GD238" s="52">
        <v>17.600000000000001</v>
      </c>
      <c r="GE238" s="53">
        <v>3861</v>
      </c>
      <c r="GF238" s="141">
        <f t="shared" si="337"/>
        <v>0.35536063499346876</v>
      </c>
      <c r="GG238" s="142">
        <f t="shared" si="338"/>
        <v>1.4157746478873239</v>
      </c>
      <c r="GH238" s="142">
        <f t="shared" si="339"/>
        <v>4.7052464895196868</v>
      </c>
      <c r="GI238" s="118">
        <f t="shared" si="293"/>
        <v>0.7842077482532811</v>
      </c>
      <c r="GJ238" s="143">
        <f t="shared" si="340"/>
        <v>23648.568856325946</v>
      </c>
      <c r="GK238" s="144">
        <f t="shared" si="341"/>
        <v>0.45943663324132089</v>
      </c>
      <c r="GL238" s="145">
        <f t="shared" si="342"/>
        <v>18213.820652847273</v>
      </c>
      <c r="GM238" s="146">
        <f t="shared" si="343"/>
        <v>0.6084167029143106</v>
      </c>
      <c r="GN238" s="166">
        <v>3463</v>
      </c>
      <c r="GO238" s="97">
        <f t="shared" si="294"/>
        <v>3558.6978317846078</v>
      </c>
      <c r="GP238" s="226">
        <f t="shared" si="367"/>
        <v>571.29499999999996</v>
      </c>
      <c r="GQ238" s="53">
        <v>0</v>
      </c>
      <c r="GR238" s="102">
        <f t="shared" si="295"/>
        <v>1</v>
      </c>
      <c r="GS238" s="53">
        <v>0</v>
      </c>
      <c r="GT238" s="102">
        <f t="shared" si="296"/>
        <v>1</v>
      </c>
      <c r="GU238" s="53">
        <v>139</v>
      </c>
      <c r="GV238" s="102">
        <f t="shared" si="364"/>
        <v>0.59387362749738504</v>
      </c>
      <c r="GW238" s="170">
        <v>180</v>
      </c>
      <c r="GX238" s="102">
        <f t="shared" si="365"/>
        <v>0.67741935483870974</v>
      </c>
      <c r="GY238" s="170">
        <v>0</v>
      </c>
      <c r="GZ238" s="102">
        <f t="shared" si="366"/>
        <v>1</v>
      </c>
      <c r="HA238" s="102"/>
      <c r="HB238" s="102"/>
      <c r="HC238" s="102"/>
      <c r="HD238" s="102"/>
      <c r="HE238" s="177"/>
      <c r="HF238" s="227">
        <f t="shared" si="368"/>
        <v>107666.768</v>
      </c>
      <c r="HG238" s="102">
        <f t="shared" si="369"/>
        <v>0.71777845333333334</v>
      </c>
      <c r="HH238" s="177">
        <f t="shared" si="370"/>
        <v>0.62342322749021317</v>
      </c>
      <c r="HI238" s="64">
        <v>3588</v>
      </c>
      <c r="HJ238" s="53">
        <v>3728</v>
      </c>
      <c r="HK238" s="53">
        <v>3392</v>
      </c>
      <c r="HL238" s="77">
        <f t="shared" si="347"/>
        <v>0</v>
      </c>
      <c r="HM238" s="77">
        <f t="shared" si="344"/>
        <v>0</v>
      </c>
      <c r="HN238" s="52"/>
      <c r="HO238" s="183"/>
      <c r="HP238" s="53">
        <v>1549</v>
      </c>
      <c r="HQ238" s="186"/>
      <c r="HR238" s="186"/>
      <c r="HS238" s="186"/>
      <c r="HT238" s="53">
        <v>4418</v>
      </c>
      <c r="HU238" s="153">
        <v>4940</v>
      </c>
      <c r="HV238" s="186"/>
      <c r="HW238" s="186"/>
      <c r="HX238" s="186"/>
      <c r="HY238" s="186"/>
      <c r="HZ238" s="189"/>
      <c r="IA238" s="128">
        <v>97</v>
      </c>
      <c r="IB238" s="190">
        <v>951</v>
      </c>
      <c r="IC238" s="191"/>
      <c r="ID238" s="191"/>
      <c r="IE238" s="192"/>
      <c r="IF238" s="192"/>
      <c r="IG238" s="192"/>
      <c r="IH238" s="97">
        <f t="shared" si="345"/>
        <v>40544.803999999996</v>
      </c>
      <c r="II238" s="97">
        <f t="shared" si="348"/>
        <v>3462.9999999999995</v>
      </c>
      <c r="IJ238" s="202">
        <f t="shared" si="349"/>
        <v>1.7082336863682952</v>
      </c>
      <c r="IK238" s="202">
        <f t="shared" si="355"/>
        <v>2.0272401999999996</v>
      </c>
      <c r="IL238" s="202">
        <f t="shared" si="297"/>
        <v>0.56858306926210944</v>
      </c>
      <c r="IM238" s="203"/>
      <c r="IN238" s="204">
        <f t="shared" si="298"/>
        <v>0.72538261622870337</v>
      </c>
      <c r="IO238" s="186"/>
      <c r="IP238" s="186"/>
      <c r="IQ238" s="153">
        <v>1851</v>
      </c>
      <c r="IR238" s="153"/>
      <c r="IS238" s="128"/>
      <c r="IT238" s="128"/>
      <c r="IU238" s="128"/>
      <c r="IV238" s="128"/>
      <c r="IW238" s="189"/>
      <c r="IX238" s="189">
        <v>0.9</v>
      </c>
      <c r="IY238" s="48"/>
      <c r="IZ238" s="52">
        <v>476</v>
      </c>
      <c r="JA238" s="128"/>
      <c r="JB238" s="128"/>
      <c r="JC238" s="128"/>
      <c r="JD238" s="97">
        <f t="shared" si="299"/>
        <v>11134.308000000001</v>
      </c>
      <c r="JE238" s="210">
        <f t="shared" si="363"/>
        <v>0.95661086436624532</v>
      </c>
      <c r="JF238" s="210">
        <f t="shared" si="300"/>
        <v>0.99413464285714281</v>
      </c>
      <c r="JG238" s="210">
        <f t="shared" si="301"/>
        <v>0.25661804430037816</v>
      </c>
      <c r="JH238" s="203"/>
      <c r="JI238" s="203">
        <f t="shared" si="302"/>
        <v>0.49947423764458465</v>
      </c>
      <c r="JJ238" s="212">
        <f t="shared" si="346"/>
        <v>2.469151880188833</v>
      </c>
      <c r="JK238" s="203">
        <f t="shared" si="303"/>
        <v>0.94823836450630705</v>
      </c>
      <c r="JL238" s="53">
        <v>14214</v>
      </c>
      <c r="JM238" s="213">
        <v>8.16</v>
      </c>
      <c r="JN238" s="214">
        <v>126</v>
      </c>
      <c r="JO238" s="213">
        <v>0.52</v>
      </c>
      <c r="JP238" s="213">
        <v>3.96</v>
      </c>
      <c r="JQ238" s="213">
        <v>0.33</v>
      </c>
      <c r="JR238" s="214">
        <v>279</v>
      </c>
      <c r="JS238" s="213">
        <v>0.23</v>
      </c>
      <c r="JT238" s="222"/>
    </row>
    <row r="239" spans="1:280" s="25" customFormat="1" ht="15" customHeight="1">
      <c r="A239" s="50">
        <v>43656</v>
      </c>
      <c r="B239" s="51">
        <v>0</v>
      </c>
      <c r="C239" s="52">
        <v>0</v>
      </c>
      <c r="D239" s="53">
        <v>46870</v>
      </c>
      <c r="E239" s="48">
        <v>2.27</v>
      </c>
      <c r="F239" s="53">
        <v>2722</v>
      </c>
      <c r="G239" s="52">
        <v>18</v>
      </c>
      <c r="H239" s="52">
        <v>20</v>
      </c>
      <c r="I239" s="61">
        <v>81.400000000000006</v>
      </c>
      <c r="J239" s="64"/>
      <c r="K239" s="53">
        <v>1488</v>
      </c>
      <c r="L239" s="48">
        <v>5.15</v>
      </c>
      <c r="M239" s="53">
        <v>8656</v>
      </c>
      <c r="N239" s="53">
        <v>4423</v>
      </c>
      <c r="O239" s="65">
        <v>4.2</v>
      </c>
      <c r="P239" s="65">
        <v>3.84</v>
      </c>
      <c r="Q239" s="74">
        <v>21.7</v>
      </c>
      <c r="R239" s="70">
        <v>43.3</v>
      </c>
      <c r="S239" s="64">
        <v>8191</v>
      </c>
      <c r="T239" s="53">
        <v>11142</v>
      </c>
      <c r="U239" s="52">
        <v>2.8</v>
      </c>
      <c r="V239" s="52">
        <v>28</v>
      </c>
      <c r="W239" s="52">
        <v>13.6</v>
      </c>
      <c r="X239" s="52">
        <v>11.2</v>
      </c>
      <c r="Y239" s="53">
        <v>638</v>
      </c>
      <c r="Z239" s="53"/>
      <c r="AA239" s="52"/>
      <c r="AB239" s="52">
        <v>464</v>
      </c>
      <c r="AC239" s="77">
        <f t="shared" si="304"/>
        <v>8829</v>
      </c>
      <c r="AD239" s="52"/>
      <c r="AE239" s="52"/>
      <c r="AF239" s="52"/>
      <c r="AG239" s="52"/>
      <c r="AH239" s="61"/>
      <c r="AI239" s="79"/>
      <c r="AJ239" s="52"/>
      <c r="AK239" s="52"/>
      <c r="AL239" s="48">
        <v>9.0299999999999994</v>
      </c>
      <c r="AM239" s="53">
        <v>114635</v>
      </c>
      <c r="AN239" s="52">
        <v>1.66</v>
      </c>
      <c r="AO239" s="52">
        <v>1.1299999999999999</v>
      </c>
      <c r="AP239" s="53">
        <v>7314</v>
      </c>
      <c r="AQ239" s="83"/>
      <c r="AR239" s="86">
        <f t="shared" si="305"/>
        <v>11723</v>
      </c>
      <c r="AS239" s="53"/>
      <c r="AT239" s="87">
        <v>11723</v>
      </c>
      <c r="AU239" s="53">
        <f t="shared" si="362"/>
        <v>10283</v>
      </c>
      <c r="AV239" s="53">
        <v>720</v>
      </c>
      <c r="AW239" s="53">
        <v>0</v>
      </c>
      <c r="AX239" s="53">
        <v>720</v>
      </c>
      <c r="AY239" s="95">
        <v>0</v>
      </c>
      <c r="AZ239" s="96">
        <v>4.93</v>
      </c>
      <c r="BA239" s="53">
        <v>4478</v>
      </c>
      <c r="BB239" s="52">
        <v>62</v>
      </c>
      <c r="BC239" s="53">
        <v>9649</v>
      </c>
      <c r="BD239" s="97">
        <f t="shared" si="275"/>
        <v>7020.1027199999999</v>
      </c>
      <c r="BE239" s="102">
        <f t="shared" si="276"/>
        <v>0.72754717794590107</v>
      </c>
      <c r="BF239" s="53">
        <v>4254</v>
      </c>
      <c r="BG239" s="97">
        <f t="shared" si="277"/>
        <v>4539.018</v>
      </c>
      <c r="BH239" s="102">
        <f t="shared" si="278"/>
        <v>0.47041330707845375</v>
      </c>
      <c r="BI239" s="53">
        <v>156</v>
      </c>
      <c r="BJ239" s="97">
        <f t="shared" si="279"/>
        <v>306.85200000000003</v>
      </c>
      <c r="BK239" s="102">
        <f t="shared" si="280"/>
        <v>3.1801430200020728E-2</v>
      </c>
      <c r="BL239" s="103">
        <v>488</v>
      </c>
      <c r="BM239" s="97">
        <f t="shared" si="281"/>
        <v>705.16000000000008</v>
      </c>
      <c r="BN239" s="102">
        <f t="shared" si="282"/>
        <v>7.3081148305523896E-2</v>
      </c>
      <c r="BO239" s="53">
        <v>709</v>
      </c>
      <c r="BP239" s="97">
        <f t="shared" si="283"/>
        <v>1459.1219999999998</v>
      </c>
      <c r="BQ239" s="102">
        <f t="shared" si="284"/>
        <v>0.15122002280029018</v>
      </c>
      <c r="BR239" s="53">
        <v>5.98</v>
      </c>
      <c r="BS239" s="105">
        <f t="shared" si="285"/>
        <v>9.9507200000000005</v>
      </c>
      <c r="BT239" s="102">
        <f t="shared" si="286"/>
        <v>6.1975334231526588E-4</v>
      </c>
      <c r="BU239" s="52">
        <v>8.17</v>
      </c>
      <c r="BV239" s="48">
        <v>9.49</v>
      </c>
      <c r="BW239" s="61">
        <v>96.1</v>
      </c>
      <c r="BX239" s="117">
        <f t="shared" si="306"/>
        <v>99220.667000000001</v>
      </c>
      <c r="BY239" s="118">
        <f t="shared" si="307"/>
        <v>0.6614711133333333</v>
      </c>
      <c r="BZ239" s="120">
        <v>43.5</v>
      </c>
      <c r="CA239" s="51"/>
      <c r="CB239" s="52">
        <v>6.17</v>
      </c>
      <c r="CC239" s="129">
        <v>6287</v>
      </c>
      <c r="CD239" s="77">
        <f t="shared" si="308"/>
        <v>6122.2296491786865</v>
      </c>
      <c r="CE239" s="77">
        <f t="shared" si="287"/>
        <v>21977</v>
      </c>
      <c r="CF239" s="77">
        <f t="shared" si="309"/>
        <v>10283</v>
      </c>
      <c r="CG239" s="77">
        <f t="shared" si="310"/>
        <v>428.45833333333331</v>
      </c>
      <c r="CH239" s="77">
        <f t="shared" si="288"/>
        <v>11694</v>
      </c>
      <c r="CI239" s="130">
        <f t="shared" si="311"/>
        <v>487.25</v>
      </c>
      <c r="CJ239" s="64">
        <v>3664</v>
      </c>
      <c r="CK239" s="56"/>
      <c r="CL239" s="52">
        <v>7.34</v>
      </c>
      <c r="CM239" s="53">
        <v>2906</v>
      </c>
      <c r="CN239" s="134"/>
      <c r="CO239" s="135">
        <v>2620</v>
      </c>
      <c r="CP239" s="53">
        <v>6424</v>
      </c>
      <c r="CQ239" s="52">
        <v>19.100000000000001</v>
      </c>
      <c r="CR239" s="52">
        <v>28.7</v>
      </c>
      <c r="CS239" s="53">
        <v>3319</v>
      </c>
      <c r="CT239" s="141">
        <f t="shared" si="356"/>
        <v>0.28164674484144248</v>
      </c>
      <c r="CU239" s="142">
        <f t="shared" si="312"/>
        <v>1.3717248908296944</v>
      </c>
      <c r="CV239" s="142">
        <f t="shared" si="313"/>
        <v>4.4631614473917054</v>
      </c>
      <c r="CW239" s="118">
        <f t="shared" si="314"/>
        <v>0.74386024123195094</v>
      </c>
      <c r="CX239" s="143">
        <f t="shared" si="357"/>
        <v>22431.849434590709</v>
      </c>
      <c r="CY239" s="144">
        <f t="shared" si="358"/>
        <v>0.52533632899741889</v>
      </c>
      <c r="CZ239" s="145">
        <f t="shared" si="359"/>
        <v>16542.045041998452</v>
      </c>
      <c r="DA239" s="146">
        <f t="shared" si="360"/>
        <v>0.69882889418592598</v>
      </c>
      <c r="DB239" s="64">
        <v>3655</v>
      </c>
      <c r="DC239" s="152"/>
      <c r="DD239" s="48">
        <v>7.65</v>
      </c>
      <c r="DE239" s="53">
        <v>2764</v>
      </c>
      <c r="DF239" s="153"/>
      <c r="DG239" s="53">
        <v>2641</v>
      </c>
      <c r="DH239" s="53">
        <v>5252</v>
      </c>
      <c r="DI239" s="52">
        <v>20.8</v>
      </c>
      <c r="DJ239" s="52">
        <v>29.5</v>
      </c>
      <c r="DK239" s="53">
        <v>3800</v>
      </c>
      <c r="DL239" s="141">
        <f t="shared" si="315"/>
        <v>0.30958921552038843</v>
      </c>
      <c r="DM239" s="142">
        <f t="shared" si="316"/>
        <v>1.3751025991792065</v>
      </c>
      <c r="DN239" s="142">
        <f t="shared" si="317"/>
        <v>4.4521984416530245</v>
      </c>
      <c r="DO239" s="118">
        <f t="shared" si="289"/>
        <v>0.74203307360883741</v>
      </c>
      <c r="DP239" s="143">
        <f t="shared" si="318"/>
        <v>22376.7493677481</v>
      </c>
      <c r="DQ239" s="144">
        <f t="shared" si="319"/>
        <v>0.54853049323773773</v>
      </c>
      <c r="DR239" s="145">
        <f t="shared" si="320"/>
        <v>16501.412289438958</v>
      </c>
      <c r="DS239" s="146">
        <f t="shared" si="321"/>
        <v>0.71354544512384699</v>
      </c>
      <c r="DT239" s="53">
        <v>3768</v>
      </c>
      <c r="DU239" s="74"/>
      <c r="DV239" s="157">
        <v>7.13</v>
      </c>
      <c r="DW239" s="153">
        <v>3055</v>
      </c>
      <c r="DX239" s="53"/>
      <c r="DY239" s="153">
        <v>2604</v>
      </c>
      <c r="DZ239" s="153">
        <v>5626</v>
      </c>
      <c r="EA239" s="152">
        <v>19.399999999999999</v>
      </c>
      <c r="EB239" s="128">
        <v>30.6</v>
      </c>
      <c r="EC239" s="53">
        <v>4137</v>
      </c>
      <c r="ED239" s="141">
        <f t="shared" si="350"/>
        <v>0.35795491759142517</v>
      </c>
      <c r="EE239" s="142">
        <f t="shared" si="322"/>
        <v>1.3338641188959661</v>
      </c>
      <c r="EF239" s="142">
        <f t="shared" si="361"/>
        <v>4.5898450692609014</v>
      </c>
      <c r="EG239" s="118">
        <f t="shared" si="290"/>
        <v>0.76497417821015024</v>
      </c>
      <c r="EH239" s="143">
        <f t="shared" si="351"/>
        <v>23068.56131810529</v>
      </c>
      <c r="EI239" s="144">
        <f t="shared" si="352"/>
        <v>0.5009987904635631</v>
      </c>
      <c r="EJ239" s="145">
        <f t="shared" si="353"/>
        <v>17011.579071574826</v>
      </c>
      <c r="EK239" s="146">
        <f t="shared" si="354"/>
        <v>0.68338687946937504</v>
      </c>
      <c r="EL239" s="64">
        <v>3767</v>
      </c>
      <c r="EM239" s="56"/>
      <c r="EN239" s="52">
        <v>7.38</v>
      </c>
      <c r="EO239" s="53">
        <v>3092</v>
      </c>
      <c r="EP239" s="134"/>
      <c r="EQ239" s="135">
        <v>2537</v>
      </c>
      <c r="ER239" s="53">
        <v>5786</v>
      </c>
      <c r="ES239" s="52">
        <v>20.399999999999999</v>
      </c>
      <c r="ET239" s="52">
        <v>28.9</v>
      </c>
      <c r="EU239" s="53">
        <v>3936</v>
      </c>
      <c r="EV239" s="141">
        <f t="shared" si="323"/>
        <v>0.34481323444182804</v>
      </c>
      <c r="EW239" s="142">
        <f t="shared" si="324"/>
        <v>1.3342182107778073</v>
      </c>
      <c r="EX239" s="142">
        <f t="shared" si="325"/>
        <v>4.5886269575121599</v>
      </c>
      <c r="EY239" s="118">
        <f t="shared" si="291"/>
        <v>0.76477115958536002</v>
      </c>
      <c r="EZ239" s="143">
        <f t="shared" si="326"/>
        <v>23062.439088456114</v>
      </c>
      <c r="FA239" s="144">
        <f t="shared" si="327"/>
        <v>0.49495524062629692</v>
      </c>
      <c r="FB239" s="145">
        <f t="shared" si="328"/>
        <v>17007.06432129044</v>
      </c>
      <c r="FC239" s="146">
        <f t="shared" si="329"/>
        <v>0.67955228521090261</v>
      </c>
      <c r="FD239" s="64">
        <v>3387</v>
      </c>
      <c r="FE239" s="56"/>
      <c r="FF239" s="52">
        <v>8.2799999999999994</v>
      </c>
      <c r="FG239" s="53">
        <v>2944</v>
      </c>
      <c r="FH239" s="134"/>
      <c r="FI239" s="135">
        <v>2720</v>
      </c>
      <c r="FJ239" s="53">
        <v>5890</v>
      </c>
      <c r="FK239" s="52">
        <v>25.3</v>
      </c>
      <c r="FL239" s="52">
        <v>27.7</v>
      </c>
      <c r="FM239" s="53">
        <v>3881</v>
      </c>
      <c r="FN239" s="141">
        <f t="shared" si="330"/>
        <v>0.3605314633376544</v>
      </c>
      <c r="FO239" s="142">
        <f t="shared" si="331"/>
        <v>1.4839090640684971</v>
      </c>
      <c r="FP239" s="142">
        <f t="shared" si="332"/>
        <v>4.1257444929900933</v>
      </c>
      <c r="FQ239" s="118">
        <f t="shared" si="292"/>
        <v>0.68762408216501558</v>
      </c>
      <c r="FR239" s="143">
        <f t="shared" si="333"/>
        <v>20735.99182176821</v>
      </c>
      <c r="FS239" s="144">
        <f t="shared" si="334"/>
        <v>0.51912943997536165</v>
      </c>
      <c r="FT239" s="145">
        <f t="shared" si="335"/>
        <v>15291.459213222914</v>
      </c>
      <c r="FU239" s="146">
        <f t="shared" si="336"/>
        <v>0.69489066224479212</v>
      </c>
      <c r="FV239" s="64">
        <v>3736</v>
      </c>
      <c r="FW239" s="73"/>
      <c r="FX239" s="52">
        <v>7.17</v>
      </c>
      <c r="FY239" s="53">
        <v>2691</v>
      </c>
      <c r="FZ239" s="134"/>
      <c r="GA239" s="135">
        <v>2555</v>
      </c>
      <c r="GB239" s="53">
        <v>6278</v>
      </c>
      <c r="GC239" s="52">
        <v>21.4</v>
      </c>
      <c r="GD239" s="52">
        <v>28.1</v>
      </c>
      <c r="GE239" s="53">
        <v>4106</v>
      </c>
      <c r="GF239" s="141">
        <f t="shared" si="337"/>
        <v>0.32030394783766891</v>
      </c>
      <c r="GG239" s="142">
        <f t="shared" si="338"/>
        <v>1.3452890792291221</v>
      </c>
      <c r="GH239" s="142">
        <f t="shared" si="339"/>
        <v>4.5508654933011492</v>
      </c>
      <c r="GI239" s="118">
        <f t="shared" si="293"/>
        <v>0.75847758221685824</v>
      </c>
      <c r="GJ239" s="143">
        <f t="shared" si="340"/>
        <v>22872.649969331575</v>
      </c>
      <c r="GK239" s="144">
        <f t="shared" si="341"/>
        <v>0.56045425372747903</v>
      </c>
      <c r="GL239" s="145">
        <f t="shared" si="342"/>
        <v>16867.107062474402</v>
      </c>
      <c r="GM239" s="146">
        <f t="shared" si="343"/>
        <v>0.72111099595813033</v>
      </c>
      <c r="GN239" s="166">
        <v>3021</v>
      </c>
      <c r="GO239" s="97">
        <f t="shared" si="294"/>
        <v>2909.119170041407</v>
      </c>
      <c r="GP239" s="226">
        <f t="shared" ref="GP239:GP302" si="371">GQ239*1.067+GS239*1.967+GU239*1.445+GW239*2.058+GY239*1.664</f>
        <v>1172.1889999999999</v>
      </c>
      <c r="GQ239" s="53">
        <v>0</v>
      </c>
      <c r="GR239" s="102">
        <f t="shared" si="295"/>
        <v>1</v>
      </c>
      <c r="GS239" s="53">
        <v>0</v>
      </c>
      <c r="GT239" s="102">
        <f t="shared" si="296"/>
        <v>1</v>
      </c>
      <c r="GU239" s="53">
        <v>223</v>
      </c>
      <c r="GV239" s="102">
        <f t="shared" si="364"/>
        <v>0.27326528750016299</v>
      </c>
      <c r="GW239" s="170">
        <v>413</v>
      </c>
      <c r="GX239" s="102">
        <f t="shared" si="365"/>
        <v>0.15368852459016391</v>
      </c>
      <c r="GY239" s="170">
        <v>0</v>
      </c>
      <c r="GZ239" s="102">
        <f t="shared" si="366"/>
        <v>1</v>
      </c>
      <c r="HA239" s="102"/>
      <c r="HB239" s="102"/>
      <c r="HC239" s="102"/>
      <c r="HD239" s="102"/>
      <c r="HE239" s="177"/>
      <c r="HF239" s="227">
        <f t="shared" si="368"/>
        <v>99220.667000000001</v>
      </c>
      <c r="HG239" s="102">
        <f t="shared" si="369"/>
        <v>0.6614711133333333</v>
      </c>
      <c r="HH239" s="177">
        <f t="shared" si="370"/>
        <v>0.68691056067986322</v>
      </c>
      <c r="HI239" s="64">
        <v>4536</v>
      </c>
      <c r="HJ239" s="53">
        <v>3164</v>
      </c>
      <c r="HK239" s="53">
        <v>3500</v>
      </c>
      <c r="HL239" s="77">
        <f t="shared" si="347"/>
        <v>1440</v>
      </c>
      <c r="HM239" s="77">
        <f t="shared" si="344"/>
        <v>13894.56</v>
      </c>
      <c r="HN239" s="52"/>
      <c r="HO239" s="183"/>
      <c r="HP239" s="53">
        <v>1695</v>
      </c>
      <c r="HQ239" s="186"/>
      <c r="HR239" s="186"/>
      <c r="HS239" s="186"/>
      <c r="HT239" s="53">
        <v>5334</v>
      </c>
      <c r="HU239" s="153">
        <v>5550</v>
      </c>
      <c r="HV239" s="186"/>
      <c r="HW239" s="186"/>
      <c r="HX239" s="186"/>
      <c r="HY239" s="186"/>
      <c r="HZ239" s="189">
        <v>96</v>
      </c>
      <c r="IA239" s="128"/>
      <c r="IB239" s="190">
        <v>560</v>
      </c>
      <c r="IC239" s="191"/>
      <c r="ID239" s="191">
        <v>1836</v>
      </c>
      <c r="IE239" s="192">
        <v>3.28</v>
      </c>
      <c r="IF239" s="192">
        <v>0.83</v>
      </c>
      <c r="IG239" s="192">
        <v>0.68</v>
      </c>
      <c r="IH239" s="97">
        <f t="shared" si="345"/>
        <v>33505.743000000002</v>
      </c>
      <c r="II239" s="97">
        <f t="shared" si="348"/>
        <v>2858.1201910773693</v>
      </c>
      <c r="IJ239" s="202">
        <f t="shared" si="349"/>
        <v>1.7060479399471125</v>
      </c>
      <c r="IK239" s="202">
        <f t="shared" si="355"/>
        <v>1.6752871500000002</v>
      </c>
      <c r="IL239" s="202">
        <f t="shared" si="297"/>
        <v>0.43650413796595972</v>
      </c>
      <c r="IM239" s="203"/>
      <c r="IN239" s="204">
        <f t="shared" si="298"/>
        <v>0.81463091691492884</v>
      </c>
      <c r="IO239" s="186"/>
      <c r="IP239" s="186"/>
      <c r="IQ239" s="153">
        <v>2795</v>
      </c>
      <c r="IR239" s="153"/>
      <c r="IS239" s="128"/>
      <c r="IT239" s="128"/>
      <c r="IU239" s="128"/>
      <c r="IV239" s="128"/>
      <c r="IW239" s="189">
        <v>0.54</v>
      </c>
      <c r="IX239" s="189"/>
      <c r="IY239" s="48">
        <v>8.09</v>
      </c>
      <c r="IZ239" s="52">
        <v>365</v>
      </c>
      <c r="JA239" s="128">
        <v>2.11</v>
      </c>
      <c r="JB239" s="128">
        <v>0.28999999999999998</v>
      </c>
      <c r="JC239" s="128" t="s">
        <v>133</v>
      </c>
      <c r="JD239" s="97">
        <f t="shared" si="299"/>
        <v>6564.88</v>
      </c>
      <c r="JE239" s="210">
        <f t="shared" si="363"/>
        <v>1.0891763104152485</v>
      </c>
      <c r="JF239" s="210">
        <f t="shared" si="300"/>
        <v>0.51415</v>
      </c>
      <c r="JG239" s="210">
        <f t="shared" si="301"/>
        <v>7.9537461920668351E-2</v>
      </c>
      <c r="JH239" s="203"/>
      <c r="JI239" s="203">
        <f t="shared" si="302"/>
        <v>0.3482142857142857</v>
      </c>
      <c r="JJ239" s="212">
        <f t="shared" si="346"/>
        <v>2.469151880188833</v>
      </c>
      <c r="JK239" s="203">
        <f t="shared" si="303"/>
        <v>0.96217224582858329</v>
      </c>
      <c r="JL239" s="53">
        <v>10420</v>
      </c>
      <c r="JM239" s="213">
        <v>7.85</v>
      </c>
      <c r="JN239" s="214">
        <v>136</v>
      </c>
      <c r="JO239" s="213">
        <v>0.61</v>
      </c>
      <c r="JP239" s="213">
        <v>2.71</v>
      </c>
      <c r="JQ239" s="213">
        <v>0.25</v>
      </c>
      <c r="JR239" s="214">
        <v>212</v>
      </c>
      <c r="JS239" s="213">
        <v>0.18</v>
      </c>
      <c r="JT239" s="222"/>
    </row>
    <row r="240" spans="1:280" s="25" customFormat="1" ht="15" customHeight="1">
      <c r="A240" s="50">
        <v>43657</v>
      </c>
      <c r="B240" s="51">
        <v>0</v>
      </c>
      <c r="C240" s="52">
        <v>0</v>
      </c>
      <c r="D240" s="53">
        <v>102571</v>
      </c>
      <c r="E240" s="48"/>
      <c r="F240" s="53"/>
      <c r="G240" s="52"/>
      <c r="H240" s="52"/>
      <c r="I240" s="61">
        <v>82.2</v>
      </c>
      <c r="J240" s="64"/>
      <c r="K240" s="53">
        <v>1347</v>
      </c>
      <c r="L240" s="48">
        <v>4.91</v>
      </c>
      <c r="M240" s="53">
        <v>8460</v>
      </c>
      <c r="N240" s="53">
        <v>4382</v>
      </c>
      <c r="O240" s="65">
        <v>7.41</v>
      </c>
      <c r="P240" s="65">
        <v>3.94</v>
      </c>
      <c r="Q240" s="74">
        <v>41.4</v>
      </c>
      <c r="R240" s="70">
        <v>43.7</v>
      </c>
      <c r="S240" s="64">
        <v>7921</v>
      </c>
      <c r="T240" s="53">
        <v>9654</v>
      </c>
      <c r="U240" s="52">
        <v>2.75</v>
      </c>
      <c r="V240" s="52"/>
      <c r="W240" s="52">
        <v>11.8</v>
      </c>
      <c r="X240" s="52">
        <v>9.67</v>
      </c>
      <c r="Y240" s="53">
        <v>62</v>
      </c>
      <c r="Z240" s="53"/>
      <c r="AA240" s="52"/>
      <c r="AB240" s="52">
        <v>491</v>
      </c>
      <c r="AC240" s="77">
        <f t="shared" si="304"/>
        <v>7983</v>
      </c>
      <c r="AD240" s="52"/>
      <c r="AE240" s="52"/>
      <c r="AF240" s="52"/>
      <c r="AG240" s="52"/>
      <c r="AH240" s="61"/>
      <c r="AI240" s="79"/>
      <c r="AJ240" s="52"/>
      <c r="AK240" s="52"/>
      <c r="AL240" s="48">
        <v>8.92</v>
      </c>
      <c r="AM240" s="53">
        <v>93263</v>
      </c>
      <c r="AN240" s="52">
        <v>1.64</v>
      </c>
      <c r="AO240" s="52" t="s">
        <v>125</v>
      </c>
      <c r="AP240" s="53">
        <v>6498</v>
      </c>
      <c r="AQ240" s="83"/>
      <c r="AR240" s="86">
        <f t="shared" si="305"/>
        <v>11695</v>
      </c>
      <c r="AS240" s="53"/>
      <c r="AT240" s="87">
        <v>11695</v>
      </c>
      <c r="AU240" s="53">
        <f t="shared" si="362"/>
        <v>10255</v>
      </c>
      <c r="AV240" s="53">
        <v>720</v>
      </c>
      <c r="AW240" s="53">
        <v>0</v>
      </c>
      <c r="AX240" s="53">
        <v>720</v>
      </c>
      <c r="AY240" s="95">
        <v>0</v>
      </c>
      <c r="AZ240" s="96">
        <v>4.93</v>
      </c>
      <c r="BA240" s="53">
        <v>4478</v>
      </c>
      <c r="BB240" s="52">
        <v>62</v>
      </c>
      <c r="BC240" s="53">
        <v>9823</v>
      </c>
      <c r="BD240" s="97">
        <f t="shared" si="275"/>
        <v>6793.0550000000003</v>
      </c>
      <c r="BE240" s="102">
        <f t="shared" si="276"/>
        <v>0.69154586175302868</v>
      </c>
      <c r="BF240" s="53">
        <v>4213</v>
      </c>
      <c r="BG240" s="97">
        <f t="shared" si="277"/>
        <v>4495.2709999999997</v>
      </c>
      <c r="BH240" s="102">
        <f t="shared" si="278"/>
        <v>0.45762709966405374</v>
      </c>
      <c r="BI240" s="53">
        <v>168</v>
      </c>
      <c r="BJ240" s="97">
        <f t="shared" si="279"/>
        <v>330.45600000000002</v>
      </c>
      <c r="BK240" s="102">
        <f t="shared" si="280"/>
        <v>3.3641046523465341E-2</v>
      </c>
      <c r="BL240" s="103">
        <v>534</v>
      </c>
      <c r="BM240" s="97">
        <f t="shared" si="281"/>
        <v>771.63</v>
      </c>
      <c r="BN240" s="102">
        <f t="shared" si="282"/>
        <v>7.8553395093148737E-2</v>
      </c>
      <c r="BO240" s="53">
        <v>581</v>
      </c>
      <c r="BP240" s="97">
        <f t="shared" si="283"/>
        <v>1195.6979999999999</v>
      </c>
      <c r="BQ240" s="102">
        <f t="shared" si="284"/>
        <v>0.12172432047236077</v>
      </c>
      <c r="BR240" s="53">
        <v>0</v>
      </c>
      <c r="BS240" s="105">
        <f t="shared" si="285"/>
        <v>0</v>
      </c>
      <c r="BT240" s="102">
        <f t="shared" si="286"/>
        <v>0</v>
      </c>
      <c r="BU240" s="52">
        <v>8.31</v>
      </c>
      <c r="BV240" s="48">
        <v>8.82</v>
      </c>
      <c r="BW240" s="61">
        <v>85.6</v>
      </c>
      <c r="BX240" s="117">
        <f t="shared" si="306"/>
        <v>100734.86500000001</v>
      </c>
      <c r="BY240" s="118">
        <f t="shared" si="307"/>
        <v>0.67156576666666667</v>
      </c>
      <c r="BZ240" s="120">
        <v>43.1</v>
      </c>
      <c r="CA240" s="51"/>
      <c r="CB240" s="52">
        <v>6.34</v>
      </c>
      <c r="CC240" s="129">
        <v>6707</v>
      </c>
      <c r="CD240" s="77">
        <f t="shared" si="308"/>
        <v>5980.1380745647402</v>
      </c>
      <c r="CE240" s="77">
        <f t="shared" si="287"/>
        <v>22343</v>
      </c>
      <c r="CF240" s="77">
        <f t="shared" si="309"/>
        <v>10255</v>
      </c>
      <c r="CG240" s="77">
        <f t="shared" si="310"/>
        <v>427.29166666666669</v>
      </c>
      <c r="CH240" s="77">
        <f t="shared" si="288"/>
        <v>12088</v>
      </c>
      <c r="CI240" s="130">
        <f t="shared" si="311"/>
        <v>503.66666666666669</v>
      </c>
      <c r="CJ240" s="64">
        <v>3693</v>
      </c>
      <c r="CK240" s="56"/>
      <c r="CL240" s="52">
        <v>7.26</v>
      </c>
      <c r="CM240" s="53">
        <v>2973</v>
      </c>
      <c r="CN240" s="134"/>
      <c r="CO240" s="135">
        <v>2551</v>
      </c>
      <c r="CP240" s="53">
        <v>5826</v>
      </c>
      <c r="CQ240" s="52">
        <v>25</v>
      </c>
      <c r="CR240" s="52">
        <v>33.799999999999997</v>
      </c>
      <c r="CS240" s="53">
        <v>3529</v>
      </c>
      <c r="CT240" s="141">
        <f t="shared" si="356"/>
        <v>0.31777445404977522</v>
      </c>
      <c r="CU240" s="142">
        <f t="shared" si="312"/>
        <v>1.3609531546168427</v>
      </c>
      <c r="CV240" s="142">
        <f t="shared" si="313"/>
        <v>4.3940807619115771</v>
      </c>
      <c r="CW240" s="118">
        <f t="shared" si="314"/>
        <v>0.73234679365192956</v>
      </c>
      <c r="CX240" s="143">
        <f t="shared" si="357"/>
        <v>22084.649909367588</v>
      </c>
      <c r="CY240" s="144">
        <f t="shared" si="358"/>
        <v>0.50285428815681854</v>
      </c>
      <c r="CZ240" s="145">
        <f t="shared" si="359"/>
        <v>16650.130083023767</v>
      </c>
      <c r="DA240" s="146">
        <f t="shared" si="360"/>
        <v>0.69734297057925276</v>
      </c>
      <c r="DB240" s="64">
        <v>3692</v>
      </c>
      <c r="DC240" s="152"/>
      <c r="DD240" s="48">
        <v>7.01</v>
      </c>
      <c r="DE240" s="53">
        <v>2824</v>
      </c>
      <c r="DF240" s="153"/>
      <c r="DG240" s="53">
        <v>2550</v>
      </c>
      <c r="DH240" s="53">
        <v>5610</v>
      </c>
      <c r="DI240" s="52">
        <v>22.4</v>
      </c>
      <c r="DJ240" s="52">
        <v>36.5</v>
      </c>
      <c r="DK240" s="53">
        <v>3997</v>
      </c>
      <c r="DL240" s="141">
        <f t="shared" si="315"/>
        <v>0.34301764540837199</v>
      </c>
      <c r="DM240" s="142">
        <f t="shared" si="316"/>
        <v>1.3613217768147345</v>
      </c>
      <c r="DN240" s="142">
        <f t="shared" si="317"/>
        <v>4.392890921466976</v>
      </c>
      <c r="DO240" s="118">
        <f t="shared" si="289"/>
        <v>0.73214848691116263</v>
      </c>
      <c r="DP240" s="143">
        <f t="shared" si="318"/>
        <v>22078.669771293022</v>
      </c>
      <c r="DQ240" s="144">
        <f t="shared" si="319"/>
        <v>0.52777010082571674</v>
      </c>
      <c r="DR240" s="145">
        <f t="shared" si="320"/>
        <v>16645.621518148862</v>
      </c>
      <c r="DS240" s="146">
        <f t="shared" si="321"/>
        <v>0.71251145271302052</v>
      </c>
      <c r="DT240" s="53">
        <v>3730</v>
      </c>
      <c r="DU240" s="74"/>
      <c r="DV240" s="157">
        <v>6.96</v>
      </c>
      <c r="DW240" s="153">
        <v>3080</v>
      </c>
      <c r="DX240" s="53"/>
      <c r="DY240" s="153">
        <v>2523</v>
      </c>
      <c r="DZ240" s="153">
        <v>5696</v>
      </c>
      <c r="EA240" s="152">
        <v>24.8</v>
      </c>
      <c r="EB240" s="128">
        <v>37.4</v>
      </c>
      <c r="EC240" s="53">
        <v>4353</v>
      </c>
      <c r="ED240" s="141">
        <f t="shared" si="350"/>
        <v>0.40240295416330379</v>
      </c>
      <c r="EE240" s="142">
        <f t="shared" si="322"/>
        <v>1.3474530831099196</v>
      </c>
      <c r="EF240" s="142">
        <f t="shared" si="361"/>
        <v>4.4381048583618146</v>
      </c>
      <c r="EG240" s="118">
        <f t="shared" si="290"/>
        <v>0.73968414306030239</v>
      </c>
      <c r="EH240" s="143">
        <f t="shared" si="351"/>
        <v>22305.915018126481</v>
      </c>
      <c r="EI240" s="144">
        <f t="shared" si="352"/>
        <v>0.48496172469660315</v>
      </c>
      <c r="EJ240" s="145">
        <f t="shared" si="353"/>
        <v>16816.94698339525</v>
      </c>
      <c r="EK240" s="146">
        <f t="shared" si="354"/>
        <v>0.6864501679731243</v>
      </c>
      <c r="EL240" s="64">
        <v>3727</v>
      </c>
      <c r="EM240" s="56"/>
      <c r="EN240" s="52">
        <v>7.22</v>
      </c>
      <c r="EO240" s="53">
        <v>3365</v>
      </c>
      <c r="EP240" s="134"/>
      <c r="EQ240" s="135">
        <v>2479</v>
      </c>
      <c r="ER240" s="53">
        <v>5564</v>
      </c>
      <c r="ES240" s="52">
        <v>23.8</v>
      </c>
      <c r="ET240" s="52">
        <v>25.6</v>
      </c>
      <c r="EU240" s="53">
        <v>4192</v>
      </c>
      <c r="EV240" s="141">
        <f t="shared" si="323"/>
        <v>0.43009783600474349</v>
      </c>
      <c r="EW240" s="142">
        <f t="shared" si="324"/>
        <v>1.3485376978803327</v>
      </c>
      <c r="EX240" s="142">
        <f t="shared" si="325"/>
        <v>4.4345353370280121</v>
      </c>
      <c r="EY240" s="118">
        <f t="shared" si="291"/>
        <v>0.73908922283800205</v>
      </c>
      <c r="EZ240" s="143">
        <f t="shared" si="326"/>
        <v>22287.974603902789</v>
      </c>
      <c r="FA240" s="144">
        <f t="shared" si="327"/>
        <v>0.43730396220911361</v>
      </c>
      <c r="FB240" s="145">
        <f t="shared" si="328"/>
        <v>16803.421288770529</v>
      </c>
      <c r="FC240" s="146">
        <f t="shared" si="329"/>
        <v>0.6574366283212868</v>
      </c>
      <c r="FD240" s="64">
        <v>3727</v>
      </c>
      <c r="FE240" s="56"/>
      <c r="FF240" s="52">
        <v>7.24</v>
      </c>
      <c r="FG240" s="53">
        <v>2804</v>
      </c>
      <c r="FH240" s="134"/>
      <c r="FI240" s="135">
        <v>2637</v>
      </c>
      <c r="FJ240" s="53">
        <v>5270</v>
      </c>
      <c r="FK240" s="52">
        <v>24.7</v>
      </c>
      <c r="FL240" s="52">
        <v>34.299999999999997</v>
      </c>
      <c r="FM240" s="53">
        <v>4324</v>
      </c>
      <c r="FN240" s="141">
        <f t="shared" si="330"/>
        <v>0.3652808615801616</v>
      </c>
      <c r="FO240" s="142">
        <f t="shared" si="331"/>
        <v>1.3485376978803327</v>
      </c>
      <c r="FP240" s="142">
        <f t="shared" si="332"/>
        <v>4.4345353370280121</v>
      </c>
      <c r="FQ240" s="118">
        <f t="shared" si="292"/>
        <v>0.73908922283800205</v>
      </c>
      <c r="FR240" s="143">
        <f t="shared" si="333"/>
        <v>22287.974603902789</v>
      </c>
      <c r="FS240" s="144">
        <f t="shared" si="334"/>
        <v>0.53111450521080372</v>
      </c>
      <c r="FT240" s="145">
        <f t="shared" si="335"/>
        <v>16803.421288770529</v>
      </c>
      <c r="FU240" s="146">
        <f t="shared" si="336"/>
        <v>0.7145474905833249</v>
      </c>
      <c r="FV240" s="64">
        <v>3774</v>
      </c>
      <c r="FW240" s="73"/>
      <c r="FX240" s="52">
        <v>6.95</v>
      </c>
      <c r="FY240" s="53">
        <v>3002</v>
      </c>
      <c r="FZ240" s="134"/>
      <c r="GA240" s="135">
        <v>2593</v>
      </c>
      <c r="GB240" s="53">
        <v>4088</v>
      </c>
      <c r="GC240" s="52">
        <v>24.7</v>
      </c>
      <c r="GD240" s="52">
        <v>37.799999999999997</v>
      </c>
      <c r="GE240" s="53">
        <v>4346</v>
      </c>
      <c r="GF240" s="141">
        <f t="shared" si="337"/>
        <v>0.38667224258976607</v>
      </c>
      <c r="GG240" s="142">
        <f t="shared" si="338"/>
        <v>1.3317435082140965</v>
      </c>
      <c r="GH240" s="142">
        <f t="shared" si="339"/>
        <v>4.4904578379242599</v>
      </c>
      <c r="GI240" s="118">
        <f t="shared" si="293"/>
        <v>0.74840963965404328</v>
      </c>
      <c r="GJ240" s="143">
        <f t="shared" si="340"/>
        <v>22569.04109340733</v>
      </c>
      <c r="GK240" s="144">
        <f t="shared" si="341"/>
        <v>0.49800490179844248</v>
      </c>
      <c r="GL240" s="145">
        <f t="shared" si="342"/>
        <v>17015.323837891061</v>
      </c>
      <c r="GM240" s="146">
        <f t="shared" si="343"/>
        <v>0.69439071566731148</v>
      </c>
      <c r="GN240" s="166">
        <v>2720</v>
      </c>
      <c r="GO240" s="97">
        <f t="shared" si="294"/>
        <v>3008.3385400349102</v>
      </c>
      <c r="GP240" s="226">
        <f t="shared" si="371"/>
        <v>478.11500000000001</v>
      </c>
      <c r="GQ240" s="53">
        <v>0</v>
      </c>
      <c r="GR240" s="102">
        <f t="shared" si="295"/>
        <v>1</v>
      </c>
      <c r="GS240" s="53">
        <v>0</v>
      </c>
      <c r="GT240" s="102">
        <f t="shared" si="296"/>
        <v>1</v>
      </c>
      <c r="GU240" s="53">
        <v>103</v>
      </c>
      <c r="GV240" s="102">
        <f t="shared" si="364"/>
        <v>0.68830948749606602</v>
      </c>
      <c r="GW240" s="170">
        <v>160</v>
      </c>
      <c r="GX240" s="102">
        <f t="shared" si="365"/>
        <v>0.70037453183520593</v>
      </c>
      <c r="GY240" s="170">
        <v>0</v>
      </c>
      <c r="GZ240" s="102">
        <f t="shared" si="366"/>
        <v>1</v>
      </c>
      <c r="HA240" s="102"/>
      <c r="HB240" s="102"/>
      <c r="HC240" s="102"/>
      <c r="HD240" s="102"/>
      <c r="HE240" s="177"/>
      <c r="HF240" s="227">
        <f t="shared" si="368"/>
        <v>100734.86500000001</v>
      </c>
      <c r="HG240" s="102">
        <f t="shared" si="369"/>
        <v>0.67156576666666667</v>
      </c>
      <c r="HH240" s="177">
        <f t="shared" si="370"/>
        <v>0.72309884963860327</v>
      </c>
      <c r="HI240" s="64">
        <v>3514</v>
      </c>
      <c r="HJ240" s="53">
        <v>3256</v>
      </c>
      <c r="HK240" s="53">
        <v>1846</v>
      </c>
      <c r="HL240" s="77">
        <f t="shared" si="347"/>
        <v>1440</v>
      </c>
      <c r="HM240" s="77">
        <f t="shared" si="344"/>
        <v>14145.12</v>
      </c>
      <c r="HN240" s="52"/>
      <c r="HO240" s="183"/>
      <c r="HP240" s="53">
        <v>1719</v>
      </c>
      <c r="HQ240" s="186"/>
      <c r="HR240" s="186"/>
      <c r="HS240" s="186"/>
      <c r="HT240" s="53">
        <v>4624</v>
      </c>
      <c r="HU240" s="153">
        <v>4726</v>
      </c>
      <c r="HV240" s="186"/>
      <c r="HW240" s="186"/>
      <c r="HX240" s="186"/>
      <c r="HY240" s="186"/>
      <c r="HZ240" s="189"/>
      <c r="IA240" s="128">
        <v>98</v>
      </c>
      <c r="IB240" s="190">
        <v>479</v>
      </c>
      <c r="IC240" s="191"/>
      <c r="ID240" s="191">
        <v>1049</v>
      </c>
      <c r="IE240" s="192">
        <v>2.95</v>
      </c>
      <c r="IF240" s="192">
        <v>1.18</v>
      </c>
      <c r="IG240" s="192">
        <v>0.64</v>
      </c>
      <c r="IH240" s="97">
        <f t="shared" si="345"/>
        <v>30368.959999999999</v>
      </c>
      <c r="II240" s="97">
        <f t="shared" si="348"/>
        <v>2596.7473279179135</v>
      </c>
      <c r="IJ240" s="202">
        <f t="shared" si="349"/>
        <v>1.7101325352714836</v>
      </c>
      <c r="IK240" s="202">
        <f t="shared" si="355"/>
        <v>1.5184479999999998</v>
      </c>
      <c r="IL240" s="202">
        <f t="shared" si="297"/>
        <v>0.46268436115472056</v>
      </c>
      <c r="IM240" s="203"/>
      <c r="IN240" s="204">
        <f t="shared" si="298"/>
        <v>0.82389705882352937</v>
      </c>
      <c r="IO240" s="186"/>
      <c r="IP240" s="186"/>
      <c r="IQ240" s="153">
        <v>2532</v>
      </c>
      <c r="IR240" s="153"/>
      <c r="IS240" s="128"/>
      <c r="IT240" s="128"/>
      <c r="IU240" s="128"/>
      <c r="IV240" s="128"/>
      <c r="IW240" s="189"/>
      <c r="IX240" s="189">
        <v>0.89</v>
      </c>
      <c r="IY240" s="48"/>
      <c r="IZ240" s="52">
        <v>311</v>
      </c>
      <c r="JA240" s="128"/>
      <c r="JB240" s="128"/>
      <c r="JC240" s="128"/>
      <c r="JD240" s="97">
        <f t="shared" si="299"/>
        <v>5601.9049999999997</v>
      </c>
      <c r="JE240" s="210">
        <f t="shared" si="363"/>
        <v>1.0921501706484642</v>
      </c>
      <c r="JF240" s="210">
        <f t="shared" si="300"/>
        <v>0.43858437499999997</v>
      </c>
      <c r="JG240" s="210">
        <f t="shared" si="301"/>
        <v>7.5667631787522435E-2</v>
      </c>
      <c r="JH240" s="203"/>
      <c r="JI240" s="203">
        <f t="shared" si="302"/>
        <v>0.35073068893528181</v>
      </c>
      <c r="JJ240" s="212">
        <f t="shared" si="346"/>
        <v>2.469151880188833</v>
      </c>
      <c r="JK240" s="203">
        <f t="shared" si="303"/>
        <v>0.96833961111676681</v>
      </c>
      <c r="JL240" s="53">
        <v>11176</v>
      </c>
      <c r="JM240" s="213" t="s">
        <v>129</v>
      </c>
      <c r="JN240" s="214">
        <v>27</v>
      </c>
      <c r="JO240" s="213">
        <v>0.77</v>
      </c>
      <c r="JP240" s="213" t="s">
        <v>129</v>
      </c>
      <c r="JQ240" s="213">
        <v>0.34</v>
      </c>
      <c r="JR240" s="228">
        <v>1415</v>
      </c>
      <c r="JS240" s="213">
        <v>0.22</v>
      </c>
      <c r="JT240" s="222"/>
    </row>
    <row r="241" spans="1:280" s="25" customFormat="1" ht="15" customHeight="1">
      <c r="A241" s="50">
        <v>43658</v>
      </c>
      <c r="B241" s="51">
        <v>0</v>
      </c>
      <c r="C241" s="52">
        <v>0</v>
      </c>
      <c r="D241" s="53">
        <v>93699</v>
      </c>
      <c r="E241" s="48">
        <v>2.5499999999999998</v>
      </c>
      <c r="F241" s="53">
        <v>2784</v>
      </c>
      <c r="G241" s="52">
        <v>11.3</v>
      </c>
      <c r="H241" s="52">
        <v>11.7</v>
      </c>
      <c r="I241" s="61">
        <v>83.2</v>
      </c>
      <c r="J241" s="64"/>
      <c r="K241" s="53">
        <v>1364</v>
      </c>
      <c r="L241" s="48">
        <v>5.14</v>
      </c>
      <c r="M241" s="53">
        <v>9220</v>
      </c>
      <c r="N241" s="53">
        <v>4941</v>
      </c>
      <c r="O241" s="65">
        <v>5.41</v>
      </c>
      <c r="P241" s="65">
        <v>3.03</v>
      </c>
      <c r="Q241" s="74"/>
      <c r="R241" s="70">
        <v>43.3</v>
      </c>
      <c r="S241" s="64">
        <v>6174</v>
      </c>
      <c r="T241" s="53">
        <v>9335</v>
      </c>
      <c r="U241" s="52">
        <v>2.88</v>
      </c>
      <c r="V241" s="52">
        <v>32.299999999999997</v>
      </c>
      <c r="W241" s="52">
        <v>11.2</v>
      </c>
      <c r="X241" s="52">
        <v>8.52</v>
      </c>
      <c r="Y241" s="53">
        <v>915</v>
      </c>
      <c r="Z241" s="53"/>
      <c r="AA241" s="52"/>
      <c r="AB241" s="52">
        <v>496</v>
      </c>
      <c r="AC241" s="77">
        <f t="shared" si="304"/>
        <v>7089</v>
      </c>
      <c r="AD241" s="52"/>
      <c r="AE241" s="52"/>
      <c r="AF241" s="52"/>
      <c r="AG241" s="52"/>
      <c r="AH241" s="61"/>
      <c r="AI241" s="79"/>
      <c r="AJ241" s="52"/>
      <c r="AK241" s="52"/>
      <c r="AL241" s="48">
        <v>9.36</v>
      </c>
      <c r="AM241" s="53">
        <v>91312</v>
      </c>
      <c r="AN241" s="52" t="s">
        <v>127</v>
      </c>
      <c r="AO241" s="52" t="s">
        <v>127</v>
      </c>
      <c r="AP241" s="53">
        <v>5343</v>
      </c>
      <c r="AQ241" s="83"/>
      <c r="AR241" s="86">
        <f t="shared" si="305"/>
        <v>11740</v>
      </c>
      <c r="AS241" s="53"/>
      <c r="AT241" s="87">
        <v>11740</v>
      </c>
      <c r="AU241" s="53">
        <f t="shared" si="362"/>
        <v>11740</v>
      </c>
      <c r="AV241" s="53">
        <v>0</v>
      </c>
      <c r="AW241" s="53">
        <v>0</v>
      </c>
      <c r="AX241" s="53">
        <v>0</v>
      </c>
      <c r="AY241" s="95">
        <v>0</v>
      </c>
      <c r="AZ241" s="96">
        <v>4.93</v>
      </c>
      <c r="BA241" s="53">
        <v>4478</v>
      </c>
      <c r="BB241" s="52">
        <v>62</v>
      </c>
      <c r="BC241" s="53">
        <v>9326</v>
      </c>
      <c r="BD241" s="97">
        <f t="shared" si="275"/>
        <v>7293.252840000001</v>
      </c>
      <c r="BE241" s="102">
        <f t="shared" si="276"/>
        <v>0.78203440274501401</v>
      </c>
      <c r="BF241" s="53">
        <v>4143</v>
      </c>
      <c r="BG241" s="97">
        <f t="shared" si="277"/>
        <v>4420.5810000000001</v>
      </c>
      <c r="BH241" s="102">
        <f t="shared" si="278"/>
        <v>0.47400611194509973</v>
      </c>
      <c r="BI241" s="53">
        <v>298</v>
      </c>
      <c r="BJ241" s="97">
        <f t="shared" si="279"/>
        <v>586.16600000000005</v>
      </c>
      <c r="BK241" s="102">
        <f t="shared" si="280"/>
        <v>6.2852884409178647E-2</v>
      </c>
      <c r="BL241" s="103">
        <v>530</v>
      </c>
      <c r="BM241" s="97">
        <f t="shared" si="281"/>
        <v>765.85</v>
      </c>
      <c r="BN241" s="102">
        <f t="shared" si="282"/>
        <v>8.2119879905640153E-2</v>
      </c>
      <c r="BO241" s="53">
        <v>734</v>
      </c>
      <c r="BP241" s="97">
        <f t="shared" si="283"/>
        <v>1510.5719999999999</v>
      </c>
      <c r="BQ241" s="102">
        <f t="shared" si="284"/>
        <v>0.16197426549431695</v>
      </c>
      <c r="BR241" s="53">
        <v>6.06</v>
      </c>
      <c r="BS241" s="105">
        <f t="shared" si="285"/>
        <v>10.083839999999999</v>
      </c>
      <c r="BT241" s="102">
        <f t="shared" si="286"/>
        <v>6.4979626849667597E-4</v>
      </c>
      <c r="BU241" s="52">
        <v>7.54</v>
      </c>
      <c r="BV241" s="48">
        <v>8.66</v>
      </c>
      <c r="BW241" s="61">
        <v>86.1</v>
      </c>
      <c r="BX241" s="117">
        <f t="shared" si="306"/>
        <v>109487.24</v>
      </c>
      <c r="BY241" s="118">
        <f t="shared" si="307"/>
        <v>0.72991493333333335</v>
      </c>
      <c r="BZ241" s="120">
        <v>44.1</v>
      </c>
      <c r="CA241" s="51"/>
      <c r="CB241" s="52">
        <v>6.36</v>
      </c>
      <c r="CC241" s="129">
        <v>5812</v>
      </c>
      <c r="CD241" s="77">
        <f t="shared" si="308"/>
        <v>6133.9194333776004</v>
      </c>
      <c r="CE241" s="77">
        <f t="shared" si="287"/>
        <v>22590</v>
      </c>
      <c r="CF241" s="77">
        <f t="shared" si="309"/>
        <v>11740</v>
      </c>
      <c r="CG241" s="77">
        <f t="shared" si="310"/>
        <v>489.16666666666669</v>
      </c>
      <c r="CH241" s="77">
        <f t="shared" si="288"/>
        <v>10850</v>
      </c>
      <c r="CI241" s="130">
        <f t="shared" si="311"/>
        <v>452.08333333333331</v>
      </c>
      <c r="CJ241" s="64">
        <v>3751</v>
      </c>
      <c r="CK241" s="56"/>
      <c r="CL241" s="52">
        <v>7.33</v>
      </c>
      <c r="CM241" s="53">
        <v>2800</v>
      </c>
      <c r="CN241" s="134"/>
      <c r="CO241" s="135">
        <v>2524</v>
      </c>
      <c r="CP241" s="53">
        <v>5992</v>
      </c>
      <c r="CQ241" s="52">
        <v>20.6</v>
      </c>
      <c r="CR241" s="52">
        <v>33.5</v>
      </c>
      <c r="CS241" s="53">
        <v>3487</v>
      </c>
      <c r="CT241" s="141">
        <f t="shared" si="356"/>
        <v>0.27883660265498594</v>
      </c>
      <c r="CU241" s="142">
        <f t="shared" si="312"/>
        <v>1.3399093575046654</v>
      </c>
      <c r="CV241" s="142">
        <f t="shared" si="313"/>
        <v>4.5778614792278907</v>
      </c>
      <c r="CW241" s="118">
        <f t="shared" si="314"/>
        <v>0.76297691320464844</v>
      </c>
      <c r="CX241" s="143">
        <f t="shared" si="357"/>
        <v>23008.33179459938</v>
      </c>
      <c r="CY241" s="144">
        <f t="shared" si="358"/>
        <v>0.54352188182259842</v>
      </c>
      <c r="CZ241" s="145">
        <f t="shared" si="359"/>
        <v>18180.019355467019</v>
      </c>
      <c r="DA241" s="146">
        <f t="shared" si="360"/>
        <v>0.69976410036457215</v>
      </c>
      <c r="DB241" s="64">
        <v>3747</v>
      </c>
      <c r="DC241" s="152"/>
      <c r="DD241" s="48">
        <v>7.31</v>
      </c>
      <c r="DE241" s="53">
        <v>2479</v>
      </c>
      <c r="DF241" s="153"/>
      <c r="DG241" s="53">
        <v>2604</v>
      </c>
      <c r="DH241" s="53">
        <v>6290</v>
      </c>
      <c r="DI241" s="52">
        <v>21.4</v>
      </c>
      <c r="DJ241" s="52">
        <v>31.2</v>
      </c>
      <c r="DK241" s="53">
        <v>4020</v>
      </c>
      <c r="DL241" s="141">
        <f t="shared" si="315"/>
        <v>0.2935381493861956</v>
      </c>
      <c r="DM241" s="142">
        <f t="shared" si="316"/>
        <v>1.3413397384574326</v>
      </c>
      <c r="DN241" s="142">
        <f t="shared" si="317"/>
        <v>4.5729797287834995</v>
      </c>
      <c r="DO241" s="118">
        <f t="shared" si="289"/>
        <v>0.76216328813058321</v>
      </c>
      <c r="DP241" s="143">
        <f t="shared" si="318"/>
        <v>22983.796116865869</v>
      </c>
      <c r="DQ241" s="144">
        <f t="shared" si="319"/>
        <v>0.59585383751365062</v>
      </c>
      <c r="DR241" s="145">
        <f t="shared" si="320"/>
        <v>18160.632504648071</v>
      </c>
      <c r="DS241" s="146">
        <f t="shared" si="321"/>
        <v>0.73418400171563369</v>
      </c>
      <c r="DT241" s="53">
        <v>3736</v>
      </c>
      <c r="DU241" s="74"/>
      <c r="DV241" s="157">
        <v>7.28</v>
      </c>
      <c r="DW241" s="153">
        <v>2628</v>
      </c>
      <c r="DX241" s="53"/>
      <c r="DY241" s="153">
        <v>2478</v>
      </c>
      <c r="DZ241" s="153">
        <v>6064</v>
      </c>
      <c r="EA241" s="152">
        <v>21.6</v>
      </c>
      <c r="EB241" s="128">
        <v>24.3</v>
      </c>
      <c r="EC241" s="53">
        <v>4395</v>
      </c>
      <c r="ED241" s="141">
        <f t="shared" si="350"/>
        <v>0.33554446567007878</v>
      </c>
      <c r="EE241" s="142">
        <f t="shared" si="322"/>
        <v>1.3452890792291221</v>
      </c>
      <c r="EF241" s="142">
        <f t="shared" si="361"/>
        <v>4.5595549150614234</v>
      </c>
      <c r="EG241" s="118">
        <f t="shared" si="290"/>
        <v>0.75992581917690394</v>
      </c>
      <c r="EH241" s="143">
        <f t="shared" si="351"/>
        <v>22916.323003098714</v>
      </c>
      <c r="EI241" s="144">
        <f t="shared" si="352"/>
        <v>0.57156268051063885</v>
      </c>
      <c r="EJ241" s="145">
        <f t="shared" si="353"/>
        <v>18107.318664895971</v>
      </c>
      <c r="EK241" s="146">
        <f t="shared" si="354"/>
        <v>0.71820716277074848</v>
      </c>
      <c r="EL241" s="64">
        <v>3744</v>
      </c>
      <c r="EM241" s="56"/>
      <c r="EN241" s="52">
        <v>7.43</v>
      </c>
      <c r="EO241" s="53">
        <v>2863</v>
      </c>
      <c r="EP241" s="134"/>
      <c r="EQ241" s="135">
        <v>2437</v>
      </c>
      <c r="ER241" s="53">
        <v>6020</v>
      </c>
      <c r="ES241" s="52">
        <v>20.399999999999999</v>
      </c>
      <c r="ET241" s="52">
        <v>24.8</v>
      </c>
      <c r="EU241" s="53">
        <v>4248</v>
      </c>
      <c r="EV241" s="141">
        <f t="shared" si="323"/>
        <v>0.34687964889546791</v>
      </c>
      <c r="EW241" s="142">
        <f t="shared" si="324"/>
        <v>1.3424145299145298</v>
      </c>
      <c r="EX241" s="142">
        <f t="shared" si="325"/>
        <v>4.5693184159502058</v>
      </c>
      <c r="EY241" s="118">
        <f t="shared" si="291"/>
        <v>0.7615530693250343</v>
      </c>
      <c r="EZ241" s="143">
        <f t="shared" si="326"/>
        <v>22965.394358565736</v>
      </c>
      <c r="FA241" s="144">
        <f t="shared" si="327"/>
        <v>0.53325112416360687</v>
      </c>
      <c r="FB241" s="145">
        <f t="shared" si="328"/>
        <v>18146.09236653386</v>
      </c>
      <c r="FC241" s="146">
        <f t="shared" si="329"/>
        <v>0.69300879262277504</v>
      </c>
      <c r="FD241" s="64">
        <v>3804</v>
      </c>
      <c r="FE241" s="56"/>
      <c r="FF241" s="52">
        <v>7.39</v>
      </c>
      <c r="FG241" s="53">
        <v>2489</v>
      </c>
      <c r="FH241" s="134"/>
      <c r="FI241" s="135">
        <v>2582</v>
      </c>
      <c r="FJ241" s="53">
        <v>5842</v>
      </c>
      <c r="FK241" s="52">
        <v>21</v>
      </c>
      <c r="FL241" s="52">
        <v>25.5</v>
      </c>
      <c r="FM241" s="53">
        <v>4336</v>
      </c>
      <c r="FN241" s="141">
        <f t="shared" si="330"/>
        <v>0.31272372610009325</v>
      </c>
      <c r="FO241" s="142">
        <f t="shared" si="331"/>
        <v>1.3212407991587802</v>
      </c>
      <c r="FP241" s="142">
        <f t="shared" si="332"/>
        <v>4.642544672616074</v>
      </c>
      <c r="FQ241" s="118">
        <f t="shared" si="292"/>
        <v>0.77375744543601233</v>
      </c>
      <c r="FR241" s="143">
        <f t="shared" si="333"/>
        <v>23333.42952456839</v>
      </c>
      <c r="FS241" s="144">
        <f t="shared" si="334"/>
        <v>0.59422355852015984</v>
      </c>
      <c r="FT241" s="145">
        <f t="shared" si="335"/>
        <v>18436.895128818058</v>
      </c>
      <c r="FU241" s="146">
        <f t="shared" si="336"/>
        <v>0.73311173064550716</v>
      </c>
      <c r="FV241" s="64">
        <v>3808</v>
      </c>
      <c r="FW241" s="73"/>
      <c r="FX241" s="52">
        <v>7.33</v>
      </c>
      <c r="FY241" s="53">
        <v>2826</v>
      </c>
      <c r="FZ241" s="134"/>
      <c r="GA241" s="135">
        <v>2414</v>
      </c>
      <c r="GB241" s="53">
        <v>4834</v>
      </c>
      <c r="GC241" s="52">
        <v>20.6</v>
      </c>
      <c r="GD241" s="52">
        <v>23.5</v>
      </c>
      <c r="GE241" s="53">
        <v>4388</v>
      </c>
      <c r="GF241" s="141">
        <f t="shared" si="337"/>
        <v>0.34834915044867454</v>
      </c>
      <c r="GG241" s="142">
        <f t="shared" si="338"/>
        <v>1.3198529411764706</v>
      </c>
      <c r="GH241" s="142">
        <f t="shared" si="339"/>
        <v>4.647426423060466</v>
      </c>
      <c r="GI241" s="118">
        <f t="shared" si="293"/>
        <v>0.77457107051007767</v>
      </c>
      <c r="GJ241" s="143">
        <f t="shared" si="340"/>
        <v>23357.965202301901</v>
      </c>
      <c r="GK241" s="144">
        <f t="shared" si="341"/>
        <v>0.53928315643952263</v>
      </c>
      <c r="GL241" s="145">
        <f t="shared" si="342"/>
        <v>18456.281979637006</v>
      </c>
      <c r="GM241" s="146">
        <f t="shared" si="343"/>
        <v>0.69697619558224322</v>
      </c>
      <c r="GN241" s="166">
        <v>2680</v>
      </c>
      <c r="GO241" s="97">
        <f t="shared" si="294"/>
        <v>2680.7639220894202</v>
      </c>
      <c r="GP241" s="226">
        <f t="shared" si="371"/>
        <v>916.80871999999999</v>
      </c>
      <c r="GQ241" s="53">
        <v>0</v>
      </c>
      <c r="GR241" s="102">
        <f t="shared" si="295"/>
        <v>1</v>
      </c>
      <c r="GS241" s="53">
        <v>0</v>
      </c>
      <c r="GT241" s="102">
        <f t="shared" si="296"/>
        <v>1</v>
      </c>
      <c r="GU241" s="53">
        <v>126</v>
      </c>
      <c r="GV241" s="102">
        <f t="shared" si="364"/>
        <v>0.78504382717523713</v>
      </c>
      <c r="GW241" s="170">
        <v>354</v>
      </c>
      <c r="GX241" s="102">
        <f t="shared" si="365"/>
        <v>0.33207547169811324</v>
      </c>
      <c r="GY241" s="170">
        <v>3.73</v>
      </c>
      <c r="GZ241" s="102">
        <f t="shared" si="366"/>
        <v>0</v>
      </c>
      <c r="HA241" s="102"/>
      <c r="HB241" s="102"/>
      <c r="HC241" s="102"/>
      <c r="HD241" s="102"/>
      <c r="HE241" s="177"/>
      <c r="HF241" s="227">
        <f t="shared" si="368"/>
        <v>109487.24</v>
      </c>
      <c r="HG241" s="102">
        <f t="shared" si="369"/>
        <v>0.72991493333333335</v>
      </c>
      <c r="HH241" s="177">
        <f t="shared" si="370"/>
        <v>0.7126313532060905</v>
      </c>
      <c r="HI241" s="64">
        <v>3586</v>
      </c>
      <c r="HJ241" s="53">
        <v>3550</v>
      </c>
      <c r="HK241" s="53">
        <v>3224</v>
      </c>
      <c r="HL241" s="77">
        <f t="shared" si="347"/>
        <v>0</v>
      </c>
      <c r="HM241" s="77">
        <f t="shared" si="344"/>
        <v>0</v>
      </c>
      <c r="HN241" s="52"/>
      <c r="HO241" s="183"/>
      <c r="HP241" s="53">
        <v>1686</v>
      </c>
      <c r="HQ241" s="186"/>
      <c r="HR241" s="186"/>
      <c r="HS241" s="186"/>
      <c r="HT241" s="53">
        <v>4996</v>
      </c>
      <c r="HU241" s="153">
        <v>4840</v>
      </c>
      <c r="HV241" s="186"/>
      <c r="HW241" s="186"/>
      <c r="HX241" s="186"/>
      <c r="HY241" s="186"/>
      <c r="HZ241" s="189">
        <v>98</v>
      </c>
      <c r="IA241" s="128"/>
      <c r="IB241" s="190">
        <v>399</v>
      </c>
      <c r="IC241" s="191"/>
      <c r="ID241" s="191">
        <v>1246</v>
      </c>
      <c r="IE241" s="192">
        <v>2.48</v>
      </c>
      <c r="IF241" s="192">
        <v>1.3</v>
      </c>
      <c r="IG241" s="192">
        <v>0.84</v>
      </c>
      <c r="IH241" s="97">
        <f t="shared" si="345"/>
        <v>31463.200000000001</v>
      </c>
      <c r="II241" s="97">
        <f t="shared" si="348"/>
        <v>2680</v>
      </c>
      <c r="IJ241" s="202">
        <f t="shared" si="349"/>
        <v>1.7035775127768313</v>
      </c>
      <c r="IK241" s="202">
        <f t="shared" si="355"/>
        <v>1.5731600000000001</v>
      </c>
      <c r="IL241" s="202">
        <f t="shared" si="297"/>
        <v>0.45656525220176136</v>
      </c>
      <c r="IM241" s="203"/>
      <c r="IN241" s="204">
        <f t="shared" si="298"/>
        <v>0.8511194029850746</v>
      </c>
      <c r="IO241" s="186"/>
      <c r="IP241" s="186"/>
      <c r="IQ241" s="153">
        <v>2262</v>
      </c>
      <c r="IR241" s="153"/>
      <c r="IS241" s="128"/>
      <c r="IT241" s="128"/>
      <c r="IU241" s="128"/>
      <c r="IV241" s="128"/>
      <c r="IW241" s="189">
        <v>0.9</v>
      </c>
      <c r="IX241" s="189"/>
      <c r="IY241" s="48">
        <v>8.17</v>
      </c>
      <c r="IZ241" s="52">
        <v>335</v>
      </c>
      <c r="JA241" s="128">
        <v>2.48</v>
      </c>
      <c r="JB241" s="128">
        <v>0.27</v>
      </c>
      <c r="JC241" s="128">
        <v>198</v>
      </c>
      <c r="JD241" s="97">
        <f t="shared" si="299"/>
        <v>4684.26</v>
      </c>
      <c r="JE241" s="210">
        <f t="shared" si="363"/>
        <v>0.95400340715502552</v>
      </c>
      <c r="JF241" s="210">
        <f t="shared" si="300"/>
        <v>0.41823749999999998</v>
      </c>
      <c r="JG241" s="210">
        <f t="shared" si="301"/>
        <v>2.8293545534924844E-2</v>
      </c>
      <c r="JH241" s="203"/>
      <c r="JI241" s="203">
        <f t="shared" si="302"/>
        <v>0.16040100250626566</v>
      </c>
      <c r="JJ241" s="212">
        <f t="shared" si="346"/>
        <v>2.469151880188833</v>
      </c>
      <c r="JK241" s="203">
        <f t="shared" si="303"/>
        <v>0.96407891915076127</v>
      </c>
      <c r="JL241" s="53">
        <v>11878</v>
      </c>
      <c r="JM241" s="213">
        <v>8.01</v>
      </c>
      <c r="JN241" s="214">
        <v>20</v>
      </c>
      <c r="JO241" s="213">
        <v>0.34</v>
      </c>
      <c r="JP241" s="213">
        <v>2.56</v>
      </c>
      <c r="JQ241" s="213">
        <v>0.36</v>
      </c>
      <c r="JR241" s="214">
        <v>243</v>
      </c>
      <c r="JS241" s="213">
        <v>0.37</v>
      </c>
      <c r="JT241" s="222"/>
    </row>
    <row r="242" spans="1:280" s="25" customFormat="1" ht="15" customHeight="1">
      <c r="A242" s="50">
        <v>43659</v>
      </c>
      <c r="B242" s="51">
        <v>0</v>
      </c>
      <c r="C242" s="52">
        <v>0</v>
      </c>
      <c r="D242" s="53">
        <v>95558</v>
      </c>
      <c r="E242" s="48">
        <v>2.2599999999999998</v>
      </c>
      <c r="F242" s="53">
        <v>2619</v>
      </c>
      <c r="G242" s="52">
        <v>15.9</v>
      </c>
      <c r="H242" s="52">
        <v>19.100000000000001</v>
      </c>
      <c r="I242" s="61">
        <v>84.7</v>
      </c>
      <c r="J242" s="64"/>
      <c r="K242" s="53">
        <v>1861</v>
      </c>
      <c r="L242" s="48">
        <v>5.3</v>
      </c>
      <c r="M242" s="53">
        <v>8596</v>
      </c>
      <c r="N242" s="53">
        <v>4667</v>
      </c>
      <c r="O242" s="65">
        <v>4.51</v>
      </c>
      <c r="P242" s="65">
        <v>2.96</v>
      </c>
      <c r="Q242" s="74"/>
      <c r="R242" s="70">
        <v>42</v>
      </c>
      <c r="S242" s="64">
        <v>5166</v>
      </c>
      <c r="T242" s="53">
        <v>9318</v>
      </c>
      <c r="U242" s="52">
        <v>3.38</v>
      </c>
      <c r="V242" s="52">
        <v>29.6</v>
      </c>
      <c r="W242" s="52">
        <v>12.7</v>
      </c>
      <c r="X242" s="52">
        <v>10.4</v>
      </c>
      <c r="Y242" s="53">
        <v>903</v>
      </c>
      <c r="Z242" s="53">
        <v>8263</v>
      </c>
      <c r="AA242" s="52">
        <v>2.79</v>
      </c>
      <c r="AB242" s="52">
        <v>510</v>
      </c>
      <c r="AC242" s="77">
        <f t="shared" si="304"/>
        <v>6069</v>
      </c>
      <c r="AD242" s="52"/>
      <c r="AE242" s="52"/>
      <c r="AF242" s="52"/>
      <c r="AG242" s="52"/>
      <c r="AH242" s="61"/>
      <c r="AI242" s="79"/>
      <c r="AJ242" s="52"/>
      <c r="AK242" s="52"/>
      <c r="AL242" s="48">
        <v>9.24</v>
      </c>
      <c r="AM242" s="53">
        <v>87860</v>
      </c>
      <c r="AN242" s="52" t="s">
        <v>125</v>
      </c>
      <c r="AO242" s="52" t="s">
        <v>125</v>
      </c>
      <c r="AP242" s="53">
        <v>5049</v>
      </c>
      <c r="AQ242" s="83"/>
      <c r="AR242" s="86">
        <f t="shared" si="305"/>
        <v>12047</v>
      </c>
      <c r="AS242" s="53"/>
      <c r="AT242" s="87">
        <v>12047</v>
      </c>
      <c r="AU242" s="53">
        <f t="shared" si="362"/>
        <v>12047</v>
      </c>
      <c r="AV242" s="53">
        <v>0</v>
      </c>
      <c r="AW242" s="53">
        <v>0</v>
      </c>
      <c r="AX242" s="53">
        <v>0</v>
      </c>
      <c r="AY242" s="95">
        <v>0</v>
      </c>
      <c r="AZ242" s="96">
        <v>4.93</v>
      </c>
      <c r="BA242" s="53">
        <v>4478</v>
      </c>
      <c r="BB242" s="52">
        <v>62</v>
      </c>
      <c r="BC242" s="53">
        <v>9253</v>
      </c>
      <c r="BD242" s="97">
        <f t="shared" si="275"/>
        <v>7098.8310000000001</v>
      </c>
      <c r="BE242" s="102">
        <f t="shared" si="276"/>
        <v>0.76719237004214846</v>
      </c>
      <c r="BF242" s="53">
        <v>4252</v>
      </c>
      <c r="BG242" s="97">
        <f t="shared" si="277"/>
        <v>4536.884</v>
      </c>
      <c r="BH242" s="102">
        <f t="shared" si="278"/>
        <v>0.49031492488922512</v>
      </c>
      <c r="BI242" s="53">
        <v>195</v>
      </c>
      <c r="BJ242" s="97">
        <f t="shared" si="279"/>
        <v>383.565</v>
      </c>
      <c r="BK242" s="102">
        <f t="shared" si="280"/>
        <v>4.1453042256565438E-2</v>
      </c>
      <c r="BL242" s="103">
        <v>512</v>
      </c>
      <c r="BM242" s="97">
        <f t="shared" si="281"/>
        <v>739.84</v>
      </c>
      <c r="BN242" s="102">
        <f t="shared" si="282"/>
        <v>7.9956770777045286E-2</v>
      </c>
      <c r="BO242" s="53">
        <v>699</v>
      </c>
      <c r="BP242" s="97">
        <f t="shared" si="283"/>
        <v>1438.5419999999999</v>
      </c>
      <c r="BQ242" s="102">
        <f t="shared" si="284"/>
        <v>0.15546763211931264</v>
      </c>
      <c r="BR242" s="53">
        <v>0</v>
      </c>
      <c r="BS242" s="105">
        <f t="shared" si="285"/>
        <v>0</v>
      </c>
      <c r="BT242" s="102">
        <f t="shared" si="286"/>
        <v>0</v>
      </c>
      <c r="BU242" s="52">
        <v>7.4</v>
      </c>
      <c r="BV242" s="48">
        <v>8.6300000000000008</v>
      </c>
      <c r="BW242" s="61">
        <v>90.2</v>
      </c>
      <c r="BX242" s="117">
        <f t="shared" si="306"/>
        <v>111470.891</v>
      </c>
      <c r="BY242" s="118">
        <f t="shared" si="307"/>
        <v>0.74313927333333341</v>
      </c>
      <c r="BZ242" s="120">
        <v>44.5</v>
      </c>
      <c r="CA242" s="51"/>
      <c r="CB242" s="52">
        <v>5.96</v>
      </c>
      <c r="CC242" s="129">
        <v>6008</v>
      </c>
      <c r="CD242" s="77">
        <f t="shared" si="308"/>
        <v>6036.3211975842723</v>
      </c>
      <c r="CE242" s="77">
        <f t="shared" si="287"/>
        <v>23347</v>
      </c>
      <c r="CF242" s="77">
        <f t="shared" si="309"/>
        <v>12047</v>
      </c>
      <c r="CG242" s="77">
        <f t="shared" si="310"/>
        <v>501.95833333333331</v>
      </c>
      <c r="CH242" s="77">
        <f t="shared" si="288"/>
        <v>11300</v>
      </c>
      <c r="CI242" s="130">
        <f t="shared" si="311"/>
        <v>470.83333333333331</v>
      </c>
      <c r="CJ242" s="64">
        <v>3882</v>
      </c>
      <c r="CK242" s="56"/>
      <c r="CL242" s="52">
        <v>7.14</v>
      </c>
      <c r="CM242" s="53">
        <v>2089</v>
      </c>
      <c r="CN242" s="134"/>
      <c r="CO242" s="135">
        <v>2570</v>
      </c>
      <c r="CP242" s="53">
        <v>5658</v>
      </c>
      <c r="CQ242" s="52">
        <v>22.6</v>
      </c>
      <c r="CR242" s="52">
        <v>29.8</v>
      </c>
      <c r="CS242" s="53">
        <v>3578</v>
      </c>
      <c r="CT242" s="141">
        <f t="shared" si="356"/>
        <v>0.23349755554641577</v>
      </c>
      <c r="CU242" s="142">
        <f t="shared" si="312"/>
        <v>1.2946934569809376</v>
      </c>
      <c r="CV242" s="142">
        <f t="shared" si="313"/>
        <v>4.662355529053352</v>
      </c>
      <c r="CW242" s="118">
        <f t="shared" si="314"/>
        <v>0.77705925484222538</v>
      </c>
      <c r="CX242" s="143">
        <f t="shared" si="357"/>
        <v>23432.998889022147</v>
      </c>
      <c r="CY242" s="144">
        <f t="shared" si="358"/>
        <v>0.65392828982725193</v>
      </c>
      <c r="CZ242" s="145">
        <f t="shared" si="359"/>
        <v>18534.715332248252</v>
      </c>
      <c r="DA242" s="146">
        <f t="shared" si="360"/>
        <v>0.77423538311898843</v>
      </c>
      <c r="DB242" s="64">
        <v>3883</v>
      </c>
      <c r="DC242" s="152"/>
      <c r="DD242" s="48">
        <v>7.42</v>
      </c>
      <c r="DE242" s="53">
        <v>2790</v>
      </c>
      <c r="DF242" s="153"/>
      <c r="DG242" s="53">
        <v>2210</v>
      </c>
      <c r="DH242" s="53">
        <v>5858</v>
      </c>
      <c r="DI242" s="52">
        <v>21</v>
      </c>
      <c r="DJ242" s="52">
        <v>25.5</v>
      </c>
      <c r="DK242" s="53">
        <v>4048</v>
      </c>
      <c r="DL242" s="141">
        <f t="shared" si="315"/>
        <v>0.32113055190681361</v>
      </c>
      <c r="DM242" s="142">
        <f t="shared" si="316"/>
        <v>1.2943600309039403</v>
      </c>
      <c r="DN242" s="142">
        <f t="shared" si="317"/>
        <v>4.663556547994375</v>
      </c>
      <c r="DO242" s="118">
        <f t="shared" si="289"/>
        <v>0.77725942466572917</v>
      </c>
      <c r="DP242" s="143">
        <f t="shared" si="318"/>
        <v>23439.035210219728</v>
      </c>
      <c r="DQ242" s="144">
        <f t="shared" si="319"/>
        <v>0.53779795529824459</v>
      </c>
      <c r="DR242" s="145">
        <f t="shared" si="320"/>
        <v>18539.489859639354</v>
      </c>
      <c r="DS242" s="146">
        <f t="shared" si="321"/>
        <v>0.69847616989084615</v>
      </c>
      <c r="DT242" s="53">
        <v>3888</v>
      </c>
      <c r="DU242" s="74"/>
      <c r="DV242" s="157">
        <v>7.39</v>
      </c>
      <c r="DW242" s="153">
        <v>2703</v>
      </c>
      <c r="DX242" s="53"/>
      <c r="DY242" s="153">
        <v>2480</v>
      </c>
      <c r="DZ242" s="153">
        <v>5814</v>
      </c>
      <c r="EA242" s="152">
        <v>19.399999999999999</v>
      </c>
      <c r="EB242" s="128">
        <v>32.1</v>
      </c>
      <c r="EC242" s="53">
        <v>4492</v>
      </c>
      <c r="ED242" s="141">
        <f t="shared" si="350"/>
        <v>0.34660620016936539</v>
      </c>
      <c r="EE242" s="142">
        <f t="shared" si="322"/>
        <v>1.2926954732510287</v>
      </c>
      <c r="EF242" s="142">
        <f t="shared" si="361"/>
        <v>4.6695616426994935</v>
      </c>
      <c r="EG242" s="118">
        <f t="shared" si="290"/>
        <v>0.77826027378324891</v>
      </c>
      <c r="EH242" s="143">
        <f t="shared" si="351"/>
        <v>23469.216816207652</v>
      </c>
      <c r="EI242" s="144">
        <f t="shared" si="352"/>
        <v>0.55221070722980459</v>
      </c>
      <c r="EJ242" s="145">
        <f t="shared" si="353"/>
        <v>18563.362496594851</v>
      </c>
      <c r="EK242" s="146">
        <f t="shared" si="354"/>
        <v>0.7078785258834972</v>
      </c>
      <c r="EL242" s="64">
        <v>3888</v>
      </c>
      <c r="EM242" s="56"/>
      <c r="EN242" s="52">
        <v>7.17</v>
      </c>
      <c r="EO242" s="53">
        <v>2635</v>
      </c>
      <c r="EP242" s="134"/>
      <c r="EQ242" s="135">
        <v>2471</v>
      </c>
      <c r="ER242" s="53">
        <v>5924</v>
      </c>
      <c r="ES242" s="52">
        <v>19.8</v>
      </c>
      <c r="ET242" s="52">
        <v>22.7</v>
      </c>
      <c r="EU242" s="53">
        <v>4345</v>
      </c>
      <c r="EV242" s="141">
        <f t="shared" si="323"/>
        <v>0.32856089952842094</v>
      </c>
      <c r="EW242" s="142">
        <f t="shared" si="324"/>
        <v>1.2926954732510287</v>
      </c>
      <c r="EX242" s="142">
        <f t="shared" si="325"/>
        <v>4.6695616426994935</v>
      </c>
      <c r="EY242" s="118">
        <f t="shared" si="291"/>
        <v>0.77826027378324891</v>
      </c>
      <c r="EZ242" s="143">
        <f t="shared" si="326"/>
        <v>23469.216816207652</v>
      </c>
      <c r="FA242" s="144">
        <f t="shared" si="327"/>
        <v>0.56347584667056427</v>
      </c>
      <c r="FB242" s="145">
        <f t="shared" si="328"/>
        <v>18563.362496594851</v>
      </c>
      <c r="FC242" s="146">
        <f t="shared" si="329"/>
        <v>0.7152274937857992</v>
      </c>
      <c r="FD242" s="64">
        <v>3903</v>
      </c>
      <c r="FE242" s="56"/>
      <c r="FF242" s="52">
        <v>7.31</v>
      </c>
      <c r="FG242" s="53">
        <v>2158</v>
      </c>
      <c r="FH242" s="134"/>
      <c r="FI242" s="135">
        <v>2548</v>
      </c>
      <c r="FJ242" s="53">
        <v>5978</v>
      </c>
      <c r="FK242" s="52">
        <v>21</v>
      </c>
      <c r="FL242" s="52">
        <v>27.5</v>
      </c>
      <c r="FM242" s="53">
        <v>4312</v>
      </c>
      <c r="FN242" s="141">
        <f t="shared" si="330"/>
        <v>0.28486325138699858</v>
      </c>
      <c r="FO242" s="142">
        <f t="shared" si="331"/>
        <v>1.2877273891878043</v>
      </c>
      <c r="FP242" s="142">
        <f t="shared" si="332"/>
        <v>4.6875769268148462</v>
      </c>
      <c r="FQ242" s="118">
        <f t="shared" si="292"/>
        <v>0.78126282113580769</v>
      </c>
      <c r="FR242" s="143">
        <f t="shared" si="333"/>
        <v>23559.761634171417</v>
      </c>
      <c r="FS242" s="144">
        <f t="shared" si="334"/>
        <v>0.64249748657118699</v>
      </c>
      <c r="FT242" s="145">
        <f t="shared" si="335"/>
        <v>18634.980407461342</v>
      </c>
      <c r="FU242" s="146">
        <f t="shared" si="336"/>
        <v>0.76677834215929974</v>
      </c>
      <c r="FV242" s="64">
        <v>3903</v>
      </c>
      <c r="FW242" s="73"/>
      <c r="FX242" s="52">
        <v>7.21</v>
      </c>
      <c r="FY242" s="53">
        <v>2172</v>
      </c>
      <c r="FZ242" s="134"/>
      <c r="GA242" s="135">
        <v>2575</v>
      </c>
      <c r="GB242" s="53">
        <v>6132</v>
      </c>
      <c r="GC242" s="52">
        <v>19</v>
      </c>
      <c r="GD242" s="52">
        <v>28.7</v>
      </c>
      <c r="GE242" s="53">
        <v>4170</v>
      </c>
      <c r="GF242" s="141">
        <f t="shared" si="337"/>
        <v>0.27648036009175292</v>
      </c>
      <c r="GG242" s="142">
        <f t="shared" si="338"/>
        <v>1.2877273891878043</v>
      </c>
      <c r="GH242" s="142">
        <f t="shared" si="339"/>
        <v>4.6875769268148462</v>
      </c>
      <c r="GI242" s="118">
        <f t="shared" si="293"/>
        <v>0.78126282113580769</v>
      </c>
      <c r="GJ242" s="143">
        <f t="shared" si="340"/>
        <v>23559.761634171417</v>
      </c>
      <c r="GK242" s="144">
        <f t="shared" si="341"/>
        <v>0.64017819315691293</v>
      </c>
      <c r="GL242" s="145">
        <f t="shared" si="342"/>
        <v>18634.980407461342</v>
      </c>
      <c r="GM242" s="146">
        <f t="shared" si="343"/>
        <v>0.7652653193558846</v>
      </c>
      <c r="GN242" s="166">
        <v>2607</v>
      </c>
      <c r="GO242" s="97">
        <f t="shared" si="294"/>
        <v>2424.1744977941489</v>
      </c>
      <c r="GP242" s="226">
        <f t="shared" si="371"/>
        <v>1623.2429999999999</v>
      </c>
      <c r="GQ242" s="53">
        <v>0</v>
      </c>
      <c r="GR242" s="102">
        <f t="shared" si="295"/>
        <v>1</v>
      </c>
      <c r="GS242" s="53">
        <v>0</v>
      </c>
      <c r="GT242" s="102">
        <f t="shared" si="296"/>
        <v>1</v>
      </c>
      <c r="GU242" s="53">
        <v>303</v>
      </c>
      <c r="GV242" s="102">
        <f t="shared" si="364"/>
        <v>0.21004262641273319</v>
      </c>
      <c r="GW242" s="170">
        <v>576</v>
      </c>
      <c r="GX242" s="102">
        <f t="shared" si="365"/>
        <v>0</v>
      </c>
      <c r="GY242" s="170">
        <v>0</v>
      </c>
      <c r="GZ242" s="102">
        <f t="shared" si="366"/>
        <v>1</v>
      </c>
      <c r="HA242" s="102"/>
      <c r="HB242" s="102"/>
      <c r="HC242" s="102"/>
      <c r="HD242" s="102"/>
      <c r="HE242" s="177"/>
      <c r="HF242" s="227">
        <f t="shared" si="368"/>
        <v>111470.891</v>
      </c>
      <c r="HG242" s="102">
        <f t="shared" si="369"/>
        <v>0.74313927333333341</v>
      </c>
      <c r="HH242" s="177">
        <f t="shared" si="370"/>
        <v>0.71825353939262948</v>
      </c>
      <c r="HI242" s="64">
        <v>4294</v>
      </c>
      <c r="HJ242" s="53">
        <v>4316</v>
      </c>
      <c r="HK242" s="53">
        <v>4100</v>
      </c>
      <c r="HL242" s="77">
        <f t="shared" si="347"/>
        <v>0</v>
      </c>
      <c r="HM242" s="77">
        <f t="shared" si="344"/>
        <v>0</v>
      </c>
      <c r="HN242" s="52"/>
      <c r="HO242" s="183"/>
      <c r="HP242" s="53">
        <v>1176</v>
      </c>
      <c r="HQ242" s="186"/>
      <c r="HR242" s="186"/>
      <c r="HS242" s="186"/>
      <c r="HT242" s="53">
        <v>5190</v>
      </c>
      <c r="HU242" s="153">
        <v>5360</v>
      </c>
      <c r="HV242" s="186"/>
      <c r="HW242" s="186"/>
      <c r="HX242" s="186"/>
      <c r="HY242" s="186"/>
      <c r="HZ242" s="189"/>
      <c r="IA242" s="128">
        <v>98</v>
      </c>
      <c r="IB242" s="190">
        <v>311</v>
      </c>
      <c r="IC242" s="191"/>
      <c r="ID242" s="191"/>
      <c r="IE242" s="192"/>
      <c r="IF242" s="192"/>
      <c r="IG242" s="192"/>
      <c r="IH242" s="97">
        <f t="shared" si="345"/>
        <v>31406.528999999999</v>
      </c>
      <c r="II242" s="97">
        <f t="shared" si="348"/>
        <v>2606.9999999999995</v>
      </c>
      <c r="IJ242" s="202">
        <f t="shared" si="349"/>
        <v>1.6601643562712709</v>
      </c>
      <c r="IK242" s="202">
        <f t="shared" si="355"/>
        <v>1.5703264499999998</v>
      </c>
      <c r="IL242" s="202">
        <f t="shared" si="297"/>
        <v>0.44238921001926779</v>
      </c>
      <c r="IM242" s="203"/>
      <c r="IN242" s="204">
        <f t="shared" si="298"/>
        <v>0.8807057920981971</v>
      </c>
      <c r="IO242" s="186"/>
      <c r="IP242" s="186"/>
      <c r="IQ242" s="153">
        <v>2060</v>
      </c>
      <c r="IR242" s="153"/>
      <c r="IS242" s="128"/>
      <c r="IT242" s="128"/>
      <c r="IU242" s="128"/>
      <c r="IV242" s="128"/>
      <c r="IW242" s="189"/>
      <c r="IX242" s="189">
        <v>0.93</v>
      </c>
      <c r="IY242" s="48"/>
      <c r="IZ242" s="52">
        <v>265</v>
      </c>
      <c r="JA242" s="128"/>
      <c r="JB242" s="128"/>
      <c r="JC242" s="128"/>
      <c r="JD242" s="97">
        <f t="shared" si="299"/>
        <v>3746.6170000000002</v>
      </c>
      <c r="JE242" s="210">
        <f t="shared" si="363"/>
        <v>0.92969203951191171</v>
      </c>
      <c r="JF242" s="210">
        <f t="shared" si="300"/>
        <v>0.33451937499999995</v>
      </c>
      <c r="JG242" s="210">
        <f t="shared" si="301"/>
        <v>2.2330097087378639E-2</v>
      </c>
      <c r="JH242" s="203"/>
      <c r="JI242" s="203">
        <f t="shared" si="302"/>
        <v>0.14790996784565913</v>
      </c>
      <c r="JJ242" s="212">
        <f t="shared" si="346"/>
        <v>2.469151880188833</v>
      </c>
      <c r="JK242" s="203">
        <f t="shared" si="303"/>
        <v>0.97136063979249976</v>
      </c>
      <c r="JL242" s="53">
        <v>15190</v>
      </c>
      <c r="JM242" s="213">
        <v>8.3699999999999992</v>
      </c>
      <c r="JN242" s="214">
        <v>31</v>
      </c>
      <c r="JO242" s="213">
        <v>0.68</v>
      </c>
      <c r="JP242" s="213">
        <v>2.87</v>
      </c>
      <c r="JQ242" s="213">
        <v>0.6</v>
      </c>
      <c r="JR242" s="214">
        <v>164</v>
      </c>
      <c r="JS242" s="213">
        <v>0.23</v>
      </c>
      <c r="JT242" s="222"/>
    </row>
    <row r="243" spans="1:280" s="25" customFormat="1" ht="15" customHeight="1">
      <c r="A243" s="50">
        <v>43660</v>
      </c>
      <c r="B243" s="57">
        <v>0</v>
      </c>
      <c r="C243" s="52">
        <v>0</v>
      </c>
      <c r="D243" s="58">
        <v>44250</v>
      </c>
      <c r="E243" s="59">
        <v>3.51</v>
      </c>
      <c r="F243" s="58">
        <v>306</v>
      </c>
      <c r="G243" s="60">
        <v>3.39</v>
      </c>
      <c r="H243" s="60">
        <v>2.94</v>
      </c>
      <c r="I243" s="66">
        <v>85.9</v>
      </c>
      <c r="J243" s="67"/>
      <c r="K243" s="58">
        <v>1502</v>
      </c>
      <c r="L243" s="59">
        <v>5.93</v>
      </c>
      <c r="M243" s="58">
        <v>9227</v>
      </c>
      <c r="N243" s="58">
        <v>2312</v>
      </c>
      <c r="O243" s="68">
        <v>4.67</v>
      </c>
      <c r="P243" s="68">
        <v>3.34</v>
      </c>
      <c r="Q243" s="75">
        <v>35.200000000000003</v>
      </c>
      <c r="R243" s="76">
        <v>44.2</v>
      </c>
      <c r="S243" s="67">
        <v>5496</v>
      </c>
      <c r="T243" s="58">
        <v>9775</v>
      </c>
      <c r="U243" s="60">
        <v>2.94</v>
      </c>
      <c r="V243" s="60">
        <v>25.7</v>
      </c>
      <c r="W243" s="60">
        <v>13.5</v>
      </c>
      <c r="X243" s="60">
        <v>11.4</v>
      </c>
      <c r="Y243" s="58">
        <v>1822</v>
      </c>
      <c r="Z243" s="58"/>
      <c r="AA243" s="60"/>
      <c r="AB243" s="60">
        <v>494</v>
      </c>
      <c r="AC243" s="58">
        <f t="shared" si="304"/>
        <v>7318</v>
      </c>
      <c r="AD243" s="60"/>
      <c r="AE243" s="60"/>
      <c r="AF243" s="60"/>
      <c r="AG243" s="60"/>
      <c r="AH243" s="66"/>
      <c r="AI243" s="80"/>
      <c r="AJ243" s="60"/>
      <c r="AK243" s="60"/>
      <c r="AL243" s="59">
        <v>8.85</v>
      </c>
      <c r="AM243" s="58">
        <v>97862</v>
      </c>
      <c r="AN243" s="60">
        <v>1.26</v>
      </c>
      <c r="AO243" s="60">
        <v>0.55000000000000004</v>
      </c>
      <c r="AP243" s="58">
        <v>5086</v>
      </c>
      <c r="AQ243" s="88"/>
      <c r="AR243" s="86">
        <f t="shared" si="305"/>
        <v>12239</v>
      </c>
      <c r="AS243" s="58"/>
      <c r="AT243" s="89">
        <v>12239</v>
      </c>
      <c r="AU243" s="58">
        <f t="shared" si="362"/>
        <v>12239</v>
      </c>
      <c r="AV243" s="58">
        <v>0</v>
      </c>
      <c r="AW243" s="58">
        <v>0</v>
      </c>
      <c r="AX243" s="58">
        <v>0</v>
      </c>
      <c r="AY243" s="98">
        <v>0</v>
      </c>
      <c r="AZ243" s="96">
        <v>4.93</v>
      </c>
      <c r="BA243" s="53">
        <v>4478</v>
      </c>
      <c r="BB243" s="52">
        <v>62</v>
      </c>
      <c r="BC243" s="58">
        <v>10258</v>
      </c>
      <c r="BD243" s="97">
        <f t="shared" si="275"/>
        <v>6925.4888399999991</v>
      </c>
      <c r="BE243" s="102">
        <f t="shared" si="276"/>
        <v>0.67513051666991608</v>
      </c>
      <c r="BF243" s="58">
        <v>4278</v>
      </c>
      <c r="BG243" s="97">
        <f t="shared" si="277"/>
        <v>4564.6260000000002</v>
      </c>
      <c r="BH243" s="102">
        <f t="shared" si="278"/>
        <v>0.44498206278026908</v>
      </c>
      <c r="BI243" s="58">
        <v>113</v>
      </c>
      <c r="BJ243" s="97">
        <f t="shared" si="279"/>
        <v>222.27100000000002</v>
      </c>
      <c r="BK243" s="102">
        <f t="shared" si="280"/>
        <v>2.1668063950087739E-2</v>
      </c>
      <c r="BL243" s="103">
        <v>500</v>
      </c>
      <c r="BM243" s="97">
        <f t="shared" si="281"/>
        <v>722.5</v>
      </c>
      <c r="BN243" s="102">
        <f t="shared" si="282"/>
        <v>7.0432832910898815E-2</v>
      </c>
      <c r="BO243" s="58">
        <v>684</v>
      </c>
      <c r="BP243" s="97">
        <f t="shared" si="283"/>
        <v>1407.6719999999998</v>
      </c>
      <c r="BQ243" s="102">
        <f t="shared" si="284"/>
        <v>0.13722674985377264</v>
      </c>
      <c r="BR243" s="58">
        <v>5.0599999999999996</v>
      </c>
      <c r="BS243" s="105">
        <f t="shared" si="285"/>
        <v>8.4198399999999989</v>
      </c>
      <c r="BT243" s="102">
        <f t="shared" si="286"/>
        <v>4.9327354260089685E-4</v>
      </c>
      <c r="BU243" s="60">
        <v>7.12</v>
      </c>
      <c r="BV243" s="59">
        <v>8</v>
      </c>
      <c r="BW243" s="66">
        <v>106</v>
      </c>
      <c r="BX243" s="117">
        <f t="shared" si="306"/>
        <v>125547.662</v>
      </c>
      <c r="BY243" s="118">
        <f t="shared" si="307"/>
        <v>0.83698441333333329</v>
      </c>
      <c r="BZ243" s="121">
        <v>45.7</v>
      </c>
      <c r="CA243" s="57"/>
      <c r="CB243" s="60">
        <v>7.08</v>
      </c>
      <c r="CC243" s="129">
        <v>6826</v>
      </c>
      <c r="CD243" s="77">
        <f t="shared" si="308"/>
        <v>6715.1406389967151</v>
      </c>
      <c r="CE243" s="77">
        <f t="shared" si="287"/>
        <v>23443</v>
      </c>
      <c r="CF243" s="77">
        <f t="shared" si="309"/>
        <v>12239</v>
      </c>
      <c r="CG243" s="77">
        <f t="shared" si="310"/>
        <v>509.95833333333331</v>
      </c>
      <c r="CH243" s="77">
        <f t="shared" si="288"/>
        <v>11204</v>
      </c>
      <c r="CI243" s="130">
        <f t="shared" si="311"/>
        <v>466.83333333333331</v>
      </c>
      <c r="CJ243" s="67">
        <v>3898</v>
      </c>
      <c r="CK243" s="136"/>
      <c r="CL243" s="60">
        <v>7.41</v>
      </c>
      <c r="CM243" s="58">
        <v>2503</v>
      </c>
      <c r="CN243" s="137"/>
      <c r="CO243" s="138">
        <v>2727</v>
      </c>
      <c r="CP243" s="58">
        <v>6092</v>
      </c>
      <c r="CQ243" s="60">
        <v>17.8</v>
      </c>
      <c r="CR243" s="60">
        <v>28.7</v>
      </c>
      <c r="CS243" s="58">
        <v>3936</v>
      </c>
      <c r="CT243" s="141">
        <f t="shared" si="356"/>
        <v>0.23972337952621664</v>
      </c>
      <c r="CU243" s="142">
        <f t="shared" si="312"/>
        <v>1.2893791688045151</v>
      </c>
      <c r="CV243" s="142">
        <f t="shared" si="313"/>
        <v>5.2080418246735372</v>
      </c>
      <c r="CW243" s="118">
        <f t="shared" si="314"/>
        <v>0.86800697077892286</v>
      </c>
      <c r="CX243" s="143">
        <f t="shared" si="357"/>
        <v>26175.618210809196</v>
      </c>
      <c r="CY243" s="144">
        <f t="shared" si="358"/>
        <v>0.62726022661917558</v>
      </c>
      <c r="CZ243" s="145">
        <f t="shared" si="359"/>
        <v>20875.518767905131</v>
      </c>
      <c r="DA243" s="146">
        <f t="shared" si="360"/>
        <v>0.75599532072528763</v>
      </c>
      <c r="DB243" s="67">
        <v>3899</v>
      </c>
      <c r="DC243" s="75"/>
      <c r="DD243" s="59">
        <v>7.29</v>
      </c>
      <c r="DE243" s="58">
        <v>2367</v>
      </c>
      <c r="DF243" s="58"/>
      <c r="DG243" s="58">
        <v>2433</v>
      </c>
      <c r="DH243" s="58">
        <v>5494</v>
      </c>
      <c r="DI243" s="60">
        <v>18.399999999999999</v>
      </c>
      <c r="DJ243" s="60">
        <v>29.8</v>
      </c>
      <c r="DK243" s="58">
        <v>4352</v>
      </c>
      <c r="DL243" s="141">
        <f t="shared" si="315"/>
        <v>0.25670366473875217</v>
      </c>
      <c r="DM243" s="142">
        <f t="shared" si="316"/>
        <v>1.289048473967684</v>
      </c>
      <c r="DN243" s="142">
        <f t="shared" si="317"/>
        <v>5.2093779051826887</v>
      </c>
      <c r="DO243" s="118">
        <f t="shared" si="289"/>
        <v>0.86822965086378145</v>
      </c>
      <c r="DP243" s="143">
        <f t="shared" si="318"/>
        <v>26182.333351448193</v>
      </c>
      <c r="DQ243" s="144">
        <f t="shared" si="319"/>
        <v>0.64751296700263228</v>
      </c>
      <c r="DR243" s="145">
        <f t="shared" si="320"/>
        <v>20880.87421140639</v>
      </c>
      <c r="DS243" s="146">
        <f t="shared" si="321"/>
        <v>0.7692532657438097</v>
      </c>
      <c r="DT243" s="58">
        <v>3900</v>
      </c>
      <c r="DU243" s="75"/>
      <c r="DV243" s="59">
        <v>7.56</v>
      </c>
      <c r="DW243" s="58">
        <v>2487</v>
      </c>
      <c r="DX243" s="58"/>
      <c r="DY243" s="58">
        <v>2629</v>
      </c>
      <c r="DZ243" s="58">
        <v>6416</v>
      </c>
      <c r="EA243" s="75">
        <v>18.8</v>
      </c>
      <c r="EB243" s="60">
        <v>30.1</v>
      </c>
      <c r="EC243" s="58">
        <v>4851</v>
      </c>
      <c r="ED243" s="141">
        <f t="shared" si="350"/>
        <v>0.29418277679176325</v>
      </c>
      <c r="EE243" s="142">
        <f t="shared" si="322"/>
        <v>1.2887179487179488</v>
      </c>
      <c r="EF243" s="142">
        <f t="shared" si="361"/>
        <v>5.2107139856918403</v>
      </c>
      <c r="EG243" s="118">
        <f t="shared" si="290"/>
        <v>0.86845233094864005</v>
      </c>
      <c r="EH243" s="143">
        <f t="shared" si="351"/>
        <v>26189.04849208719</v>
      </c>
      <c r="EI243" s="144">
        <f t="shared" si="352"/>
        <v>0.62964290195840578</v>
      </c>
      <c r="EJ243" s="145">
        <f t="shared" si="353"/>
        <v>20886.229654907649</v>
      </c>
      <c r="EK243" s="146">
        <f t="shared" si="354"/>
        <v>0.75755507896276075</v>
      </c>
      <c r="EL243" s="67">
        <v>3900</v>
      </c>
      <c r="EM243" s="136"/>
      <c r="EN243" s="60">
        <v>7.29</v>
      </c>
      <c r="EO243" s="58">
        <v>2358</v>
      </c>
      <c r="EP243" s="137"/>
      <c r="EQ243" s="138">
        <v>2602</v>
      </c>
      <c r="ER243" s="58">
        <v>6026</v>
      </c>
      <c r="ES243" s="60">
        <v>17.600000000000001</v>
      </c>
      <c r="ET243" s="60">
        <v>27.6</v>
      </c>
      <c r="EU243" s="58">
        <v>4742</v>
      </c>
      <c r="EV243" s="141">
        <f t="shared" si="323"/>
        <v>0.27905856997478307</v>
      </c>
      <c r="EW243" s="142">
        <f t="shared" si="324"/>
        <v>1.2887179487179488</v>
      </c>
      <c r="EX243" s="142">
        <f t="shared" si="325"/>
        <v>5.2107139856918403</v>
      </c>
      <c r="EY243" s="118">
        <f t="shared" si="291"/>
        <v>0.86845233094864005</v>
      </c>
      <c r="EZ243" s="143">
        <f t="shared" si="326"/>
        <v>26189.04849208719</v>
      </c>
      <c r="FA243" s="144">
        <f t="shared" si="327"/>
        <v>0.64885322188094929</v>
      </c>
      <c r="FB243" s="145">
        <f t="shared" si="328"/>
        <v>20886.229654907649</v>
      </c>
      <c r="FC243" s="146">
        <f t="shared" si="329"/>
        <v>0.77013062975238844</v>
      </c>
      <c r="FD243" s="67">
        <v>3923</v>
      </c>
      <c r="FE243" s="136"/>
      <c r="FF243" s="60">
        <v>7.66</v>
      </c>
      <c r="FG243" s="58">
        <v>2270</v>
      </c>
      <c r="FH243" s="137"/>
      <c r="FI243" s="138">
        <v>2518</v>
      </c>
      <c r="FJ243" s="58">
        <v>6468</v>
      </c>
      <c r="FK243" s="60">
        <v>18.399999999999999</v>
      </c>
      <c r="FL243" s="60">
        <v>28.3</v>
      </c>
      <c r="FM243" s="58">
        <v>4632</v>
      </c>
      <c r="FN243" s="141">
        <f t="shared" si="330"/>
        <v>0.26562242452898421</v>
      </c>
      <c r="FO243" s="142">
        <f t="shared" si="331"/>
        <v>1.2811623757328574</v>
      </c>
      <c r="FP243" s="142">
        <f t="shared" si="332"/>
        <v>5.2414438374023309</v>
      </c>
      <c r="FQ243" s="118">
        <f t="shared" si="292"/>
        <v>0.87357397290038852</v>
      </c>
      <c r="FR243" s="143">
        <f t="shared" si="333"/>
        <v>26343.496726784113</v>
      </c>
      <c r="FS243" s="144">
        <f t="shared" si="334"/>
        <v>0.66195793624671539</v>
      </c>
      <c r="FT243" s="145">
        <f t="shared" si="335"/>
        <v>21009.404855436591</v>
      </c>
      <c r="FU243" s="146">
        <f t="shared" si="336"/>
        <v>0.77870930005849093</v>
      </c>
      <c r="FV243" s="67">
        <v>3923</v>
      </c>
      <c r="FW243" s="160"/>
      <c r="FX243" s="60">
        <v>7.53</v>
      </c>
      <c r="FY243" s="58">
        <v>2149</v>
      </c>
      <c r="FZ243" s="137"/>
      <c r="GA243" s="138">
        <v>2687</v>
      </c>
      <c r="GB243" s="58">
        <v>6448</v>
      </c>
      <c r="GC243" s="60">
        <v>19.5</v>
      </c>
      <c r="GD243" s="60">
        <v>28</v>
      </c>
      <c r="GE243" s="58">
        <v>4472</v>
      </c>
      <c r="GF243" s="141">
        <f t="shared" si="337"/>
        <v>0.24965151330062849</v>
      </c>
      <c r="GG243" s="142">
        <f t="shared" si="338"/>
        <v>1.2811623757328574</v>
      </c>
      <c r="GH243" s="142">
        <f t="shared" si="339"/>
        <v>5.2414438374023309</v>
      </c>
      <c r="GI243" s="118">
        <f t="shared" si="293"/>
        <v>0.87357397290038852</v>
      </c>
      <c r="GJ243" s="143">
        <f t="shared" si="340"/>
        <v>26343.496726784113</v>
      </c>
      <c r="GK243" s="144">
        <f t="shared" si="341"/>
        <v>0.67997691849964381</v>
      </c>
      <c r="GL243" s="145">
        <f t="shared" si="342"/>
        <v>21009.404855436591</v>
      </c>
      <c r="GM243" s="146">
        <f t="shared" si="343"/>
        <v>0.79050497172938194</v>
      </c>
      <c r="GN243" s="167">
        <v>2845</v>
      </c>
      <c r="GO243" s="97">
        <f t="shared" si="294"/>
        <v>2355.3668045898562</v>
      </c>
      <c r="GP243" s="226">
        <f t="shared" si="371"/>
        <v>1147.2729999999999</v>
      </c>
      <c r="GQ243" s="58">
        <v>0</v>
      </c>
      <c r="GR243" s="102">
        <f t="shared" si="295"/>
        <v>1</v>
      </c>
      <c r="GS243" s="58">
        <v>0</v>
      </c>
      <c r="GT243" s="102">
        <f t="shared" si="296"/>
        <v>1</v>
      </c>
      <c r="GU243" s="58">
        <v>173</v>
      </c>
      <c r="GV243" s="102">
        <f t="shared" si="364"/>
        <v>0.22167084324990671</v>
      </c>
      <c r="GW243" s="170">
        <v>436</v>
      </c>
      <c r="GX243" s="102">
        <f t="shared" si="365"/>
        <v>0.128</v>
      </c>
      <c r="GY243" s="170">
        <v>0</v>
      </c>
      <c r="GZ243" s="102">
        <f t="shared" si="366"/>
        <v>1</v>
      </c>
      <c r="HA243" s="102"/>
      <c r="HB243" s="102"/>
      <c r="HC243" s="102"/>
      <c r="HD243" s="102"/>
      <c r="HE243" s="177"/>
      <c r="HF243" s="227">
        <f t="shared" si="368"/>
        <v>125547.662</v>
      </c>
      <c r="HG243" s="102">
        <f t="shared" si="369"/>
        <v>0.83698441333333329</v>
      </c>
      <c r="HH243" s="177">
        <f t="shared" si="370"/>
        <v>0.72265548839929816</v>
      </c>
      <c r="HI243" s="67">
        <v>5328</v>
      </c>
      <c r="HJ243" s="58">
        <v>5876</v>
      </c>
      <c r="HK243" s="58">
        <v>4616</v>
      </c>
      <c r="HL243" s="77">
        <f t="shared" si="347"/>
        <v>0</v>
      </c>
      <c r="HM243" s="77">
        <f t="shared" si="344"/>
        <v>0</v>
      </c>
      <c r="HN243" s="60"/>
      <c r="HO243" s="60"/>
      <c r="HP243" s="58">
        <v>506</v>
      </c>
      <c r="HQ243" s="136"/>
      <c r="HR243" s="136"/>
      <c r="HS243" s="136"/>
      <c r="HT243" s="58">
        <v>6228</v>
      </c>
      <c r="HU243" s="58">
        <v>6452</v>
      </c>
      <c r="HV243" s="136"/>
      <c r="HW243" s="136"/>
      <c r="HX243" s="136"/>
      <c r="HY243" s="136"/>
      <c r="HZ243" s="193">
        <v>98</v>
      </c>
      <c r="IA243" s="60"/>
      <c r="IB243" s="194">
        <v>267</v>
      </c>
      <c r="IC243" s="195"/>
      <c r="ID243" s="195">
        <v>1266</v>
      </c>
      <c r="IE243" s="196">
        <v>3.41</v>
      </c>
      <c r="IF243" s="196">
        <v>0.63</v>
      </c>
      <c r="IG243" s="196">
        <v>1.22</v>
      </c>
      <c r="IH243" s="97">
        <f t="shared" si="345"/>
        <v>34819.955000000002</v>
      </c>
      <c r="II243" s="97">
        <f t="shared" si="348"/>
        <v>2845</v>
      </c>
      <c r="IJ243" s="202">
        <f t="shared" si="349"/>
        <v>1.6341204346760356</v>
      </c>
      <c r="IK243" s="202">
        <f t="shared" si="355"/>
        <v>1.74099775</v>
      </c>
      <c r="IL243" s="202">
        <f t="shared" si="297"/>
        <v>0.41393705844572903</v>
      </c>
      <c r="IM243" s="205"/>
      <c r="IN243" s="204">
        <f t="shared" si="298"/>
        <v>0.90615114235500882</v>
      </c>
      <c r="IO243" s="136"/>
      <c r="IP243" s="136"/>
      <c r="IQ243" s="58">
        <v>2567</v>
      </c>
      <c r="IR243" s="58"/>
      <c r="IS243" s="60"/>
      <c r="IT243" s="60"/>
      <c r="IU243" s="60"/>
      <c r="IV243" s="60"/>
      <c r="IW243" s="193">
        <v>0.82</v>
      </c>
      <c r="IX243" s="193"/>
      <c r="IY243" s="59">
        <v>8.32</v>
      </c>
      <c r="IZ243" s="60">
        <v>248</v>
      </c>
      <c r="JA243" s="60"/>
      <c r="JB243" s="60"/>
      <c r="JC243" s="60"/>
      <c r="JD243" s="97">
        <f t="shared" si="299"/>
        <v>3267.8130000000001</v>
      </c>
      <c r="JE243" s="211">
        <f t="shared" si="363"/>
        <v>0.91510744341857997</v>
      </c>
      <c r="JF243" s="210">
        <f t="shared" si="300"/>
        <v>0.29176901785714282</v>
      </c>
      <c r="JG243" s="211">
        <f t="shared" si="301"/>
        <v>7.401636151149197E-3</v>
      </c>
      <c r="JH243" s="205"/>
      <c r="JI243" s="205">
        <f t="shared" si="302"/>
        <v>7.1161048689138529E-2</v>
      </c>
      <c r="JJ243" s="215">
        <f t="shared" si="346"/>
        <v>2.469151880188833</v>
      </c>
      <c r="JK243" s="205">
        <f t="shared" si="303"/>
        <v>0.97582374731916555</v>
      </c>
      <c r="JL243" s="58">
        <v>7607</v>
      </c>
      <c r="JM243" s="216">
        <v>8.2200000000000006</v>
      </c>
      <c r="JN243" s="217">
        <v>49</v>
      </c>
      <c r="JO243" s="216">
        <v>0.33</v>
      </c>
      <c r="JP243" s="216">
        <v>2.77</v>
      </c>
      <c r="JQ243" s="216">
        <v>0.45</v>
      </c>
      <c r="JR243" s="217">
        <v>266</v>
      </c>
      <c r="JS243" s="216">
        <v>0.13</v>
      </c>
      <c r="JT243" s="223"/>
    </row>
    <row r="244" spans="1:280" s="25" customFormat="1" ht="15" customHeight="1">
      <c r="A244" s="50">
        <v>43661</v>
      </c>
      <c r="B244" s="51">
        <v>0</v>
      </c>
      <c r="C244" s="52">
        <v>0</v>
      </c>
      <c r="D244" s="53" t="s">
        <v>129</v>
      </c>
      <c r="E244" s="48" t="s">
        <v>127</v>
      </c>
      <c r="F244" s="53" t="s">
        <v>127</v>
      </c>
      <c r="G244" s="52" t="s">
        <v>127</v>
      </c>
      <c r="H244" s="52" t="s">
        <v>127</v>
      </c>
      <c r="I244" s="61">
        <v>87</v>
      </c>
      <c r="J244" s="64"/>
      <c r="K244" s="53">
        <v>1474</v>
      </c>
      <c r="L244" s="48">
        <v>4.76</v>
      </c>
      <c r="M244" s="53">
        <v>8974</v>
      </c>
      <c r="N244" s="53">
        <v>4734</v>
      </c>
      <c r="O244" s="65">
        <v>3.52</v>
      </c>
      <c r="P244" s="65">
        <v>2.78</v>
      </c>
      <c r="Q244" s="74">
        <v>26.6</v>
      </c>
      <c r="R244" s="70">
        <v>43</v>
      </c>
      <c r="S244" s="64">
        <v>5444</v>
      </c>
      <c r="T244" s="53">
        <v>10057</v>
      </c>
      <c r="U244" s="52">
        <v>2.73</v>
      </c>
      <c r="V244" s="52"/>
      <c r="W244" s="52">
        <v>12.5</v>
      </c>
      <c r="X244" s="52">
        <v>10.1</v>
      </c>
      <c r="Y244" s="53">
        <v>2250</v>
      </c>
      <c r="Z244" s="53">
        <v>10978</v>
      </c>
      <c r="AA244" s="52">
        <v>2.85</v>
      </c>
      <c r="AB244" s="52">
        <v>491</v>
      </c>
      <c r="AC244" s="77">
        <f t="shared" si="304"/>
        <v>7694</v>
      </c>
      <c r="AD244" s="52"/>
      <c r="AE244" s="52"/>
      <c r="AF244" s="52"/>
      <c r="AG244" s="52"/>
      <c r="AH244" s="61"/>
      <c r="AI244" s="79"/>
      <c r="AJ244" s="52"/>
      <c r="AK244" s="52"/>
      <c r="AL244" s="48">
        <v>8.81</v>
      </c>
      <c r="AM244" s="53">
        <v>85540</v>
      </c>
      <c r="AN244" s="52">
        <v>3.99</v>
      </c>
      <c r="AO244" s="52">
        <v>7.0000000000000007E-2</v>
      </c>
      <c r="AP244" s="53">
        <v>4786</v>
      </c>
      <c r="AQ244" s="83"/>
      <c r="AR244" s="86">
        <f t="shared" si="305"/>
        <v>12181</v>
      </c>
      <c r="AS244" s="53"/>
      <c r="AT244" s="87">
        <v>12181</v>
      </c>
      <c r="AU244" s="53">
        <f t="shared" si="362"/>
        <v>12181</v>
      </c>
      <c r="AV244" s="53">
        <v>0</v>
      </c>
      <c r="AW244" s="53">
        <v>0</v>
      </c>
      <c r="AX244" s="53">
        <v>0</v>
      </c>
      <c r="AY244" s="95">
        <v>0</v>
      </c>
      <c r="AZ244" s="96">
        <v>4.93</v>
      </c>
      <c r="BA244" s="53">
        <v>4478</v>
      </c>
      <c r="BB244" s="52">
        <v>62</v>
      </c>
      <c r="BC244" s="53">
        <v>10083</v>
      </c>
      <c r="BD244" s="97">
        <f t="shared" si="275"/>
        <v>7231.2350000000006</v>
      </c>
      <c r="BE244" s="102">
        <f t="shared" si="276"/>
        <v>0.71717098085887143</v>
      </c>
      <c r="BF244" s="53">
        <v>4631</v>
      </c>
      <c r="BG244" s="97">
        <f t="shared" si="277"/>
        <v>4941.277</v>
      </c>
      <c r="BH244" s="102">
        <f t="shared" si="278"/>
        <v>0.49006020033720121</v>
      </c>
      <c r="BI244" s="53">
        <v>139</v>
      </c>
      <c r="BJ244" s="97">
        <f t="shared" si="279"/>
        <v>273.41300000000001</v>
      </c>
      <c r="BK244" s="102">
        <f t="shared" si="280"/>
        <v>2.7116235247446198E-2</v>
      </c>
      <c r="BL244" s="103">
        <v>541</v>
      </c>
      <c r="BM244" s="97">
        <f t="shared" si="281"/>
        <v>781.745</v>
      </c>
      <c r="BN244" s="102">
        <f t="shared" si="282"/>
        <v>7.7530992760091247E-2</v>
      </c>
      <c r="BO244" s="53">
        <v>600</v>
      </c>
      <c r="BP244" s="97">
        <f t="shared" si="283"/>
        <v>1234.8</v>
      </c>
      <c r="BQ244" s="102">
        <f t="shared" si="284"/>
        <v>0.1224635525141327</v>
      </c>
      <c r="BR244" s="53">
        <v>0</v>
      </c>
      <c r="BS244" s="105">
        <f t="shared" si="285"/>
        <v>0</v>
      </c>
      <c r="BT244" s="102">
        <f t="shared" si="286"/>
        <v>0</v>
      </c>
      <c r="BU244" s="52">
        <v>7.46</v>
      </c>
      <c r="BV244" s="48">
        <v>8.76</v>
      </c>
      <c r="BW244" s="61">
        <v>84.7</v>
      </c>
      <c r="BX244" s="117">
        <f t="shared" si="306"/>
        <v>122821.023</v>
      </c>
      <c r="BY244" s="118">
        <f t="shared" si="307"/>
        <v>0.81880682000000005</v>
      </c>
      <c r="BZ244" s="120">
        <v>44.5</v>
      </c>
      <c r="CA244" s="51"/>
      <c r="CB244" s="52">
        <v>7.58</v>
      </c>
      <c r="CC244" s="129">
        <v>6199</v>
      </c>
      <c r="CD244" s="77">
        <f t="shared" si="308"/>
        <v>6648.5749644507641</v>
      </c>
      <c r="CE244" s="77">
        <f t="shared" si="287"/>
        <v>22504</v>
      </c>
      <c r="CF244" s="77">
        <f t="shared" si="309"/>
        <v>12181</v>
      </c>
      <c r="CG244" s="77">
        <f t="shared" si="310"/>
        <v>507.54166666666669</v>
      </c>
      <c r="CH244" s="77">
        <f t="shared" si="288"/>
        <v>10323</v>
      </c>
      <c r="CI244" s="130">
        <f t="shared" si="311"/>
        <v>430.125</v>
      </c>
      <c r="CJ244" s="64">
        <v>3741</v>
      </c>
      <c r="CK244" s="56"/>
      <c r="CL244" s="52">
        <v>7.37</v>
      </c>
      <c r="CM244" s="53">
        <v>2504</v>
      </c>
      <c r="CN244" s="134"/>
      <c r="CO244" s="135">
        <v>2800</v>
      </c>
      <c r="CP244" s="53">
        <v>5564</v>
      </c>
      <c r="CQ244" s="52">
        <v>24</v>
      </c>
      <c r="CR244" s="52">
        <v>18.3</v>
      </c>
      <c r="CS244" s="53">
        <v>4055</v>
      </c>
      <c r="CT244" s="141">
        <f t="shared" si="356"/>
        <v>0.26153098595027824</v>
      </c>
      <c r="CU244" s="142">
        <f t="shared" si="312"/>
        <v>1.3434910451750868</v>
      </c>
      <c r="CV244" s="142">
        <f t="shared" si="313"/>
        <v>4.9487303903721269</v>
      </c>
      <c r="CW244" s="118">
        <f t="shared" si="314"/>
        <v>0.82478839839535445</v>
      </c>
      <c r="CX244" s="143">
        <f t="shared" si="357"/>
        <v>24872.318942010308</v>
      </c>
      <c r="CY244" s="144">
        <f t="shared" si="358"/>
        <v>0.62337793987604462</v>
      </c>
      <c r="CZ244" s="145">
        <f t="shared" si="359"/>
        <v>20417.412328608243</v>
      </c>
      <c r="DA244" s="146">
        <f t="shared" si="360"/>
        <v>0.75166121194089064</v>
      </c>
      <c r="DB244" s="64">
        <v>3740</v>
      </c>
      <c r="DC244" s="152"/>
      <c r="DD244" s="48">
        <v>7.14</v>
      </c>
      <c r="DE244" s="53">
        <v>2397</v>
      </c>
      <c r="DF244" s="153"/>
      <c r="DG244" s="53">
        <v>2802</v>
      </c>
      <c r="DH244" s="53">
        <v>5424</v>
      </c>
      <c r="DI244" s="52">
        <v>24.8</v>
      </c>
      <c r="DJ244" s="52">
        <v>18.3</v>
      </c>
      <c r="DK244" s="53">
        <v>4308</v>
      </c>
      <c r="DL244" s="141">
        <f t="shared" si="315"/>
        <v>0.27092822480734841</v>
      </c>
      <c r="DM244" s="142">
        <f t="shared" si="316"/>
        <v>1.3438502673796791</v>
      </c>
      <c r="DN244" s="142">
        <f t="shared" si="317"/>
        <v>4.9474075541277074</v>
      </c>
      <c r="DO244" s="118">
        <f t="shared" si="289"/>
        <v>0.82456792568795123</v>
      </c>
      <c r="DP244" s="143">
        <f t="shared" si="318"/>
        <v>24865.670367045856</v>
      </c>
      <c r="DQ244" s="144">
        <f t="shared" si="319"/>
        <v>0.63947161417047882</v>
      </c>
      <c r="DR244" s="145">
        <f t="shared" si="320"/>
        <v>20411.954586740132</v>
      </c>
      <c r="DS244" s="146">
        <f t="shared" si="321"/>
        <v>0.76227313299613209</v>
      </c>
      <c r="DT244" s="53">
        <v>3755</v>
      </c>
      <c r="DU244" s="74"/>
      <c r="DV244" s="157">
        <v>8.41</v>
      </c>
      <c r="DW244" s="153">
        <v>2480</v>
      </c>
      <c r="DX244" s="53"/>
      <c r="DY244" s="153">
        <v>2790</v>
      </c>
      <c r="DZ244" s="153">
        <v>5452</v>
      </c>
      <c r="EA244" s="152">
        <v>24.3</v>
      </c>
      <c r="EB244" s="128">
        <v>21.8</v>
      </c>
      <c r="EC244" s="53">
        <v>4882</v>
      </c>
      <c r="ED244" s="141">
        <f t="shared" si="350"/>
        <v>0.31188911483653209</v>
      </c>
      <c r="EE244" s="142">
        <f t="shared" si="322"/>
        <v>1.3384820239680426</v>
      </c>
      <c r="EF244" s="142">
        <f t="shared" si="361"/>
        <v>4.9672500977939951</v>
      </c>
      <c r="EG244" s="118">
        <f t="shared" si="290"/>
        <v>0.82787501629899918</v>
      </c>
      <c r="EH244" s="143">
        <f t="shared" si="351"/>
        <v>24965.398991512619</v>
      </c>
      <c r="EI244" s="144">
        <f t="shared" si="352"/>
        <v>0.62698773597946911</v>
      </c>
      <c r="EJ244" s="145">
        <f t="shared" si="353"/>
        <v>20493.82071476182</v>
      </c>
      <c r="EK244" s="146">
        <f t="shared" si="354"/>
        <v>0.75404145591589811</v>
      </c>
      <c r="EL244" s="64">
        <v>3754</v>
      </c>
      <c r="EM244" s="56"/>
      <c r="EN244" s="52">
        <v>7.2</v>
      </c>
      <c r="EO244" s="53">
        <v>2378</v>
      </c>
      <c r="EP244" s="134"/>
      <c r="EQ244" s="135">
        <v>2781</v>
      </c>
      <c r="ER244" s="53">
        <v>5246</v>
      </c>
      <c r="ES244" s="52">
        <v>24.1</v>
      </c>
      <c r="ET244" s="52">
        <v>13.7</v>
      </c>
      <c r="EU244" s="53">
        <v>4678</v>
      </c>
      <c r="EV244" s="141">
        <f t="shared" si="323"/>
        <v>0.29179617820930182</v>
      </c>
      <c r="EW244" s="142">
        <f t="shared" si="324"/>
        <v>1.3388385721896643</v>
      </c>
      <c r="EX244" s="142">
        <f t="shared" si="325"/>
        <v>4.9659272615495764</v>
      </c>
      <c r="EY244" s="118">
        <f t="shared" si="291"/>
        <v>0.82765454359159607</v>
      </c>
      <c r="EZ244" s="143">
        <f t="shared" si="326"/>
        <v>24958.75041654817</v>
      </c>
      <c r="FA244" s="144">
        <f t="shared" si="327"/>
        <v>0.6423293694190233</v>
      </c>
      <c r="FB244" s="145">
        <f t="shared" si="328"/>
        <v>20488.362972893709</v>
      </c>
      <c r="FC244" s="146">
        <f t="shared" si="329"/>
        <v>0.76415749280967971</v>
      </c>
      <c r="FD244" s="64">
        <v>3757</v>
      </c>
      <c r="FE244" s="56"/>
      <c r="FF244" s="52">
        <v>8.32</v>
      </c>
      <c r="FG244" s="53">
        <v>2292</v>
      </c>
      <c r="FH244" s="134"/>
      <c r="FI244" s="135">
        <v>2882</v>
      </c>
      <c r="FJ244" s="53">
        <v>5714</v>
      </c>
      <c r="FK244" s="52">
        <v>24.8</v>
      </c>
      <c r="FL244" s="52">
        <v>19.3</v>
      </c>
      <c r="FM244" s="53">
        <v>4569</v>
      </c>
      <c r="FN244" s="141">
        <f t="shared" si="330"/>
        <v>0.27914816129502629</v>
      </c>
      <c r="FO244" s="142">
        <f t="shared" si="331"/>
        <v>1.337769496939047</v>
      </c>
      <c r="FP244" s="142">
        <f t="shared" si="332"/>
        <v>4.9698957702828332</v>
      </c>
      <c r="FQ244" s="118">
        <f t="shared" si="292"/>
        <v>0.8283159617138055</v>
      </c>
      <c r="FR244" s="143">
        <f t="shared" si="333"/>
        <v>24978.69614144152</v>
      </c>
      <c r="FS244" s="144">
        <f t="shared" si="334"/>
        <v>0.65526447212296102</v>
      </c>
      <c r="FT244" s="145">
        <f t="shared" si="335"/>
        <v>20504.736198498045</v>
      </c>
      <c r="FU244" s="146">
        <f t="shared" si="336"/>
        <v>0.77268670038678966</v>
      </c>
      <c r="FV244" s="64">
        <v>3757</v>
      </c>
      <c r="FW244" s="73"/>
      <c r="FX244" s="52">
        <v>7.38</v>
      </c>
      <c r="FY244" s="53">
        <v>2181</v>
      </c>
      <c r="FZ244" s="134"/>
      <c r="GA244" s="135">
        <v>2854</v>
      </c>
      <c r="GB244" s="53">
        <v>5586</v>
      </c>
      <c r="GC244" s="52">
        <v>27.7</v>
      </c>
      <c r="GD244" s="52">
        <v>17.899999999999999</v>
      </c>
      <c r="GE244" s="53">
        <v>4418</v>
      </c>
      <c r="GF244" s="141">
        <f t="shared" si="337"/>
        <v>0.26321623206319861</v>
      </c>
      <c r="GG244" s="142">
        <f t="shared" si="338"/>
        <v>1.337769496939047</v>
      </c>
      <c r="GH244" s="142">
        <f t="shared" si="339"/>
        <v>4.9698957702828332</v>
      </c>
      <c r="GI244" s="118">
        <f t="shared" si="293"/>
        <v>0.8283159617138055</v>
      </c>
      <c r="GJ244" s="143">
        <f t="shared" si="340"/>
        <v>24978.69614144152</v>
      </c>
      <c r="GK244" s="144">
        <f t="shared" si="341"/>
        <v>0.67195977910129923</v>
      </c>
      <c r="GL244" s="145">
        <f t="shared" si="342"/>
        <v>20504.736198498045</v>
      </c>
      <c r="GM244" s="146">
        <f t="shared" si="343"/>
        <v>0.78369532877119907</v>
      </c>
      <c r="GN244" s="166">
        <v>2596</v>
      </c>
      <c r="GO244" s="97">
        <f t="shared" si="294"/>
        <v>2371.8768663348737</v>
      </c>
      <c r="GP244" s="226">
        <f t="shared" si="371"/>
        <v>741.0139999999999</v>
      </c>
      <c r="GQ244" s="53">
        <v>0</v>
      </c>
      <c r="GR244" s="102">
        <f t="shared" si="295"/>
        <v>1</v>
      </c>
      <c r="GS244" s="53">
        <v>0</v>
      </c>
      <c r="GT244" s="102">
        <f t="shared" si="296"/>
        <v>1</v>
      </c>
      <c r="GU244" s="53">
        <v>124</v>
      </c>
      <c r="GV244" s="102">
        <f t="shared" si="364"/>
        <v>0.54647364975330359</v>
      </c>
      <c r="GW244" s="170">
        <v>273</v>
      </c>
      <c r="GX244" s="102">
        <f t="shared" si="365"/>
        <v>0.49537892791127547</v>
      </c>
      <c r="GY244" s="170">
        <v>0</v>
      </c>
      <c r="GZ244" s="102">
        <f t="shared" si="366"/>
        <v>1</v>
      </c>
      <c r="HA244" s="102"/>
      <c r="HB244" s="102"/>
      <c r="HC244" s="102"/>
      <c r="HD244" s="102"/>
      <c r="HE244" s="177"/>
      <c r="HF244" s="227">
        <f t="shared" si="368"/>
        <v>122821.023</v>
      </c>
      <c r="HG244" s="102">
        <f t="shared" si="369"/>
        <v>0.81880682000000005</v>
      </c>
      <c r="HH244" s="177">
        <f t="shared" si="370"/>
        <v>0.74253694337002873</v>
      </c>
      <c r="HI244" s="64">
        <v>4274</v>
      </c>
      <c r="HJ244" s="53">
        <v>6074</v>
      </c>
      <c r="HK244" s="53">
        <v>4008</v>
      </c>
      <c r="HL244" s="77">
        <f t="shared" si="347"/>
        <v>0</v>
      </c>
      <c r="HM244" s="77" t="e">
        <f t="shared" si="344"/>
        <v>#VALUE!</v>
      </c>
      <c r="HN244" s="52"/>
      <c r="HO244" s="183"/>
      <c r="HP244" s="53">
        <v>479</v>
      </c>
      <c r="HQ244" s="186"/>
      <c r="HR244" s="186"/>
      <c r="HS244" s="186"/>
      <c r="HT244" s="53">
        <v>4766</v>
      </c>
      <c r="HU244" s="153">
        <v>4786</v>
      </c>
      <c r="HV244" s="186"/>
      <c r="HW244" s="186"/>
      <c r="HX244" s="186"/>
      <c r="HY244" s="186"/>
      <c r="HZ244" s="189"/>
      <c r="IA244" s="128">
        <v>99</v>
      </c>
      <c r="IB244" s="190">
        <v>285</v>
      </c>
      <c r="IC244" s="191"/>
      <c r="ID244" s="191"/>
      <c r="IE244" s="192"/>
      <c r="IF244" s="192"/>
      <c r="IG244" s="192"/>
      <c r="IH244" s="97">
        <f t="shared" si="345"/>
        <v>31621.876</v>
      </c>
      <c r="II244" s="97" t="e">
        <f t="shared" si="348"/>
        <v>#VALUE!</v>
      </c>
      <c r="IJ244" s="202">
        <f t="shared" si="349"/>
        <v>1.641901321730564</v>
      </c>
      <c r="IK244" s="202" t="e">
        <f t="shared" si="355"/>
        <v>#VALUE!</v>
      </c>
      <c r="IL244" s="202">
        <f t="shared" si="297"/>
        <v>0.48489299202685687</v>
      </c>
      <c r="IM244" s="203"/>
      <c r="IN244" s="204">
        <f t="shared" si="298"/>
        <v>0.8902157164869029</v>
      </c>
      <c r="IO244" s="186"/>
      <c r="IP244" s="186"/>
      <c r="IQ244" s="153">
        <v>1852</v>
      </c>
      <c r="IR244" s="153"/>
      <c r="IS244" s="128"/>
      <c r="IT244" s="128"/>
      <c r="IU244" s="128"/>
      <c r="IV244" s="128"/>
      <c r="IW244" s="189"/>
      <c r="IX244" s="189">
        <v>0.85</v>
      </c>
      <c r="IY244" s="48"/>
      <c r="IZ244" s="52">
        <v>210</v>
      </c>
      <c r="JA244" s="128"/>
      <c r="JB244" s="128"/>
      <c r="JC244" s="128"/>
      <c r="JD244" s="97">
        <f t="shared" si="299"/>
        <v>3471.585</v>
      </c>
      <c r="JE244" s="210">
        <f t="shared" si="363"/>
        <v>0.91946474016911584</v>
      </c>
      <c r="JF244" s="210">
        <f t="shared" si="300"/>
        <v>0.30996294642857147</v>
      </c>
      <c r="JG244" s="210">
        <f t="shared" si="301"/>
        <v>4.0496760259179275E-2</v>
      </c>
      <c r="JH244" s="203"/>
      <c r="JI244" s="203">
        <f t="shared" si="302"/>
        <v>0.26315789473684215</v>
      </c>
      <c r="JJ244" s="212">
        <f t="shared" si="346"/>
        <v>2.469151880188833</v>
      </c>
      <c r="JK244" s="203">
        <f t="shared" si="303"/>
        <v>0.97917286521868496</v>
      </c>
      <c r="JL244" s="53">
        <v>6755</v>
      </c>
      <c r="JM244" s="213">
        <v>6.29</v>
      </c>
      <c r="JN244" s="214">
        <v>54</v>
      </c>
      <c r="JO244" s="213">
        <v>0.28000000000000003</v>
      </c>
      <c r="JP244" s="213">
        <v>3.41</v>
      </c>
      <c r="JQ244" s="213">
        <v>0.78</v>
      </c>
      <c r="JR244" s="214">
        <v>175</v>
      </c>
      <c r="JS244" s="213">
        <v>0.38</v>
      </c>
      <c r="JT244" s="222"/>
    </row>
    <row r="245" spans="1:280" s="25" customFormat="1" ht="15" customHeight="1">
      <c r="A245" s="50">
        <v>43662</v>
      </c>
      <c r="B245" s="51">
        <v>0</v>
      </c>
      <c r="C245" s="52">
        <v>0</v>
      </c>
      <c r="D245" s="53">
        <v>40171</v>
      </c>
      <c r="E245" s="48">
        <v>5.32</v>
      </c>
      <c r="F245" s="53">
        <v>948</v>
      </c>
      <c r="G245" s="52">
        <v>23.6</v>
      </c>
      <c r="H245" s="52">
        <v>16.7</v>
      </c>
      <c r="I245" s="61">
        <v>87.4</v>
      </c>
      <c r="J245" s="64"/>
      <c r="K245" s="53">
        <v>1430</v>
      </c>
      <c r="L245" s="48">
        <v>5.12</v>
      </c>
      <c r="M245" s="53">
        <v>9846</v>
      </c>
      <c r="N245" s="53">
        <v>5485</v>
      </c>
      <c r="O245" s="65">
        <v>3.42</v>
      </c>
      <c r="P245" s="65">
        <v>2.44</v>
      </c>
      <c r="Q245" s="74">
        <v>31.3</v>
      </c>
      <c r="R245" s="70">
        <v>79.3</v>
      </c>
      <c r="S245" s="64">
        <v>6117</v>
      </c>
      <c r="T245" s="53">
        <v>9036</v>
      </c>
      <c r="U245" s="52">
        <v>2.85</v>
      </c>
      <c r="V245" s="52">
        <v>27.6</v>
      </c>
      <c r="W245" s="52">
        <v>12.3</v>
      </c>
      <c r="X245" s="52">
        <v>10.4</v>
      </c>
      <c r="Y245" s="53">
        <v>2953</v>
      </c>
      <c r="Z245" s="53">
        <v>8846</v>
      </c>
      <c r="AA245" s="52">
        <v>2.98</v>
      </c>
      <c r="AB245" s="52">
        <v>492</v>
      </c>
      <c r="AC245" s="77">
        <f t="shared" si="304"/>
        <v>9070</v>
      </c>
      <c r="AD245" s="52"/>
      <c r="AE245" s="52"/>
      <c r="AF245" s="52"/>
      <c r="AG245" s="52"/>
      <c r="AH245" s="61"/>
      <c r="AI245" s="79"/>
      <c r="AJ245" s="52"/>
      <c r="AK245" s="52"/>
      <c r="AL245" s="48">
        <v>9.0399999999999991</v>
      </c>
      <c r="AM245" s="53">
        <v>88000</v>
      </c>
      <c r="AN245" s="52" t="s">
        <v>125</v>
      </c>
      <c r="AO245" s="52">
        <v>0.09</v>
      </c>
      <c r="AP245" s="53">
        <v>5147</v>
      </c>
      <c r="AQ245" s="83"/>
      <c r="AR245" s="86">
        <f t="shared" si="305"/>
        <v>12172</v>
      </c>
      <c r="AS245" s="53"/>
      <c r="AT245" s="87">
        <v>12172</v>
      </c>
      <c r="AU245" s="53">
        <f t="shared" si="362"/>
        <v>12172</v>
      </c>
      <c r="AV245" s="53">
        <v>0</v>
      </c>
      <c r="AW245" s="53">
        <v>0</v>
      </c>
      <c r="AX245" s="53">
        <v>0</v>
      </c>
      <c r="AY245" s="95">
        <v>0</v>
      </c>
      <c r="AZ245" s="96">
        <v>4.93</v>
      </c>
      <c r="BA245" s="53">
        <v>4478</v>
      </c>
      <c r="BB245" s="52">
        <v>62</v>
      </c>
      <c r="BC245" s="53">
        <v>9664</v>
      </c>
      <c r="BD245" s="97">
        <f t="shared" si="275"/>
        <v>6852.3736399999998</v>
      </c>
      <c r="BE245" s="102">
        <f t="shared" si="276"/>
        <v>0.70906184188741717</v>
      </c>
      <c r="BF245" s="53">
        <v>4251</v>
      </c>
      <c r="BG245" s="97">
        <f t="shared" si="277"/>
        <v>4535.817</v>
      </c>
      <c r="BH245" s="102">
        <f t="shared" si="278"/>
        <v>0.46935192466887415</v>
      </c>
      <c r="BI245" s="53">
        <v>65.8</v>
      </c>
      <c r="BJ245" s="97">
        <f t="shared" si="279"/>
        <v>129.42859999999999</v>
      </c>
      <c r="BK245" s="102">
        <f t="shared" si="280"/>
        <v>1.3392860099337748E-2</v>
      </c>
      <c r="BL245" s="103">
        <v>629</v>
      </c>
      <c r="BM245" s="97">
        <f t="shared" si="281"/>
        <v>908.90500000000009</v>
      </c>
      <c r="BN245" s="102">
        <f t="shared" si="282"/>
        <v>9.4050600165562923E-2</v>
      </c>
      <c r="BO245" s="53">
        <v>620</v>
      </c>
      <c r="BP245" s="97">
        <f t="shared" si="283"/>
        <v>1275.9599999999998</v>
      </c>
      <c r="BQ245" s="102">
        <f t="shared" si="284"/>
        <v>0.13203228476821191</v>
      </c>
      <c r="BR245" s="53">
        <v>1.36</v>
      </c>
      <c r="BS245" s="105">
        <f t="shared" si="285"/>
        <v>2.2630400000000002</v>
      </c>
      <c r="BT245" s="102">
        <f t="shared" si="286"/>
        <v>1.4072847682119205E-4</v>
      </c>
      <c r="BU245" s="52">
        <v>7.26</v>
      </c>
      <c r="BV245" s="48">
        <v>8.24</v>
      </c>
      <c r="BW245" s="61">
        <v>85.2</v>
      </c>
      <c r="BX245" s="117">
        <f t="shared" si="306"/>
        <v>117630.208</v>
      </c>
      <c r="BY245" s="118">
        <f t="shared" si="307"/>
        <v>0.78420138666666661</v>
      </c>
      <c r="BZ245" s="120">
        <v>43</v>
      </c>
      <c r="CA245" s="51"/>
      <c r="CB245" s="52">
        <v>6.49</v>
      </c>
      <c r="CC245" s="129">
        <v>6495</v>
      </c>
      <c r="CD245" s="77">
        <f t="shared" si="308"/>
        <v>6446.1185214945763</v>
      </c>
      <c r="CE245" s="77">
        <f t="shared" si="287"/>
        <v>22401</v>
      </c>
      <c r="CF245" s="77">
        <f t="shared" si="309"/>
        <v>12172</v>
      </c>
      <c r="CG245" s="77">
        <f t="shared" si="310"/>
        <v>507.16666666666669</v>
      </c>
      <c r="CH245" s="77">
        <f t="shared" si="288"/>
        <v>10229</v>
      </c>
      <c r="CI245" s="130">
        <f t="shared" si="311"/>
        <v>426.20833333333331</v>
      </c>
      <c r="CJ245" s="64">
        <v>3723</v>
      </c>
      <c r="CK245" s="56"/>
      <c r="CL245" s="52">
        <v>8.01</v>
      </c>
      <c r="CM245" s="53">
        <v>2910</v>
      </c>
      <c r="CN245" s="134"/>
      <c r="CO245" s="135">
        <v>2944</v>
      </c>
      <c r="CP245" s="53">
        <v>6130</v>
      </c>
      <c r="CQ245" s="52">
        <v>22.3</v>
      </c>
      <c r="CR245" s="52">
        <v>35.1</v>
      </c>
      <c r="CS245" s="53">
        <v>3671</v>
      </c>
      <c r="CT245" s="141">
        <f t="shared" si="356"/>
        <v>0.27884607466588407</v>
      </c>
      <c r="CU245" s="142">
        <f t="shared" si="312"/>
        <v>1.3499865699704539</v>
      </c>
      <c r="CV245" s="142">
        <f t="shared" si="313"/>
        <v>4.7749501105301047</v>
      </c>
      <c r="CW245" s="118">
        <f t="shared" si="314"/>
        <v>0.79582501842168407</v>
      </c>
      <c r="CX245" s="143">
        <f t="shared" si="357"/>
        <v>23998.899255524306</v>
      </c>
      <c r="CY245" s="144">
        <f t="shared" si="358"/>
        <v>0.54856554525074164</v>
      </c>
      <c r="CZ245" s="145">
        <f t="shared" si="359"/>
        <v>19549.897968126421</v>
      </c>
      <c r="DA245" s="146">
        <f t="shared" si="360"/>
        <v>0.69888245033112584</v>
      </c>
      <c r="DB245" s="64">
        <v>3717</v>
      </c>
      <c r="DC245" s="152"/>
      <c r="DD245" s="48">
        <v>7.69</v>
      </c>
      <c r="DE245" s="53">
        <v>2521</v>
      </c>
      <c r="DF245" s="153"/>
      <c r="DG245" s="53">
        <v>2820</v>
      </c>
      <c r="DH245" s="53">
        <v>5596</v>
      </c>
      <c r="DI245" s="52">
        <v>18.5</v>
      </c>
      <c r="DJ245" s="52">
        <v>29.5</v>
      </c>
      <c r="DK245" s="53">
        <v>4183</v>
      </c>
      <c r="DL245" s="141">
        <f t="shared" si="315"/>
        <v>0.28670979381065465</v>
      </c>
      <c r="DM245" s="142">
        <f t="shared" si="316"/>
        <v>1.3521657250470809</v>
      </c>
      <c r="DN245" s="142">
        <f t="shared" si="317"/>
        <v>4.7672547840022563</v>
      </c>
      <c r="DO245" s="118">
        <f t="shared" si="289"/>
        <v>0.79454246400037609</v>
      </c>
      <c r="DP245" s="143">
        <f t="shared" si="318"/>
        <v>23960.222544395339</v>
      </c>
      <c r="DQ245" s="144">
        <f t="shared" si="319"/>
        <v>0.60891193799901011</v>
      </c>
      <c r="DR245" s="145">
        <f t="shared" si="320"/>
        <v>19518.391283246281</v>
      </c>
      <c r="DS245" s="146">
        <f t="shared" si="321"/>
        <v>0.73913493377483441</v>
      </c>
      <c r="DT245" s="53">
        <v>3716</v>
      </c>
      <c r="DU245" s="74"/>
      <c r="DV245" s="157">
        <v>7.73</v>
      </c>
      <c r="DW245" s="153">
        <v>2814</v>
      </c>
      <c r="DX245" s="53"/>
      <c r="DY245" s="153">
        <v>2863</v>
      </c>
      <c r="DZ245" s="153">
        <v>6126</v>
      </c>
      <c r="EA245" s="152">
        <v>18.7</v>
      </c>
      <c r="EB245" s="128">
        <v>30</v>
      </c>
      <c r="EC245" s="53">
        <v>4708</v>
      </c>
      <c r="ED245" s="141">
        <f t="shared" si="350"/>
        <v>0.34881948542507257</v>
      </c>
      <c r="EE245" s="142">
        <f t="shared" si="322"/>
        <v>1.3525296017222821</v>
      </c>
      <c r="EF245" s="142">
        <f t="shared" si="361"/>
        <v>4.7659722295809486</v>
      </c>
      <c r="EG245" s="118">
        <f t="shared" si="290"/>
        <v>0.79432870493015806</v>
      </c>
      <c r="EH245" s="143">
        <f t="shared" si="351"/>
        <v>23953.776425873846</v>
      </c>
      <c r="EI245" s="144">
        <f t="shared" si="352"/>
        <v>0.56345822829401604</v>
      </c>
      <c r="EJ245" s="145">
        <f t="shared" si="353"/>
        <v>19513.140169099592</v>
      </c>
      <c r="EK245" s="146">
        <f t="shared" si="354"/>
        <v>0.70881622516556297</v>
      </c>
      <c r="EL245" s="64">
        <v>3717</v>
      </c>
      <c r="EM245" s="56"/>
      <c r="EN245" s="52">
        <v>7.65</v>
      </c>
      <c r="EO245" s="53">
        <v>2752</v>
      </c>
      <c r="EP245" s="134"/>
      <c r="EQ245" s="135">
        <v>2873</v>
      </c>
      <c r="ER245" s="53">
        <v>5482</v>
      </c>
      <c r="ES245" s="52">
        <v>18.5</v>
      </c>
      <c r="ET245" s="52">
        <v>30.9</v>
      </c>
      <c r="EU245" s="53">
        <v>4397</v>
      </c>
      <c r="EV245" s="141">
        <f t="shared" si="323"/>
        <v>0.3202234110539835</v>
      </c>
      <c r="EW245" s="142">
        <f t="shared" si="324"/>
        <v>1.3521657250470809</v>
      </c>
      <c r="EX245" s="142">
        <f t="shared" si="325"/>
        <v>4.7672547840022563</v>
      </c>
      <c r="EY245" s="118">
        <f t="shared" si="291"/>
        <v>0.79454246400037609</v>
      </c>
      <c r="EZ245" s="143">
        <f t="shared" si="326"/>
        <v>23960.222544395339</v>
      </c>
      <c r="FA245" s="144">
        <f t="shared" si="327"/>
        <v>0.57307641942613086</v>
      </c>
      <c r="FB245" s="145">
        <f t="shared" si="328"/>
        <v>19518.391283246281</v>
      </c>
      <c r="FC245" s="146">
        <f t="shared" si="329"/>
        <v>0.71523178807947019</v>
      </c>
      <c r="FD245" s="64">
        <v>3764</v>
      </c>
      <c r="FE245" s="56"/>
      <c r="FF245" s="52">
        <v>7.83</v>
      </c>
      <c r="FG245" s="53">
        <v>2518</v>
      </c>
      <c r="FH245" s="134"/>
      <c r="FI245" s="135">
        <v>2951</v>
      </c>
      <c r="FJ245" s="53">
        <v>7344</v>
      </c>
      <c r="FK245" s="52">
        <v>19.2</v>
      </c>
      <c r="FL245" s="52">
        <v>37.1</v>
      </c>
      <c r="FM245" s="53">
        <v>4339</v>
      </c>
      <c r="FN245" s="141">
        <f t="shared" si="330"/>
        <v>0.29346441859073091</v>
      </c>
      <c r="FO245" s="142">
        <f t="shared" si="331"/>
        <v>1.3352816153028693</v>
      </c>
      <c r="FP245" s="142">
        <f t="shared" si="332"/>
        <v>4.8275348418037378</v>
      </c>
      <c r="FQ245" s="118">
        <f t="shared" si="292"/>
        <v>0.80458914030062301</v>
      </c>
      <c r="FR245" s="143">
        <f t="shared" si="333"/>
        <v>24263.190114905585</v>
      </c>
      <c r="FS245" s="144">
        <f t="shared" si="334"/>
        <v>0.60937733434411245</v>
      </c>
      <c r="FT245" s="145">
        <f t="shared" si="335"/>
        <v>19765.193648140707</v>
      </c>
      <c r="FU245" s="146">
        <f t="shared" si="336"/>
        <v>0.73944536423841067</v>
      </c>
      <c r="FV245" s="64">
        <v>3764</v>
      </c>
      <c r="FW245" s="73"/>
      <c r="FX245" s="52">
        <v>8.01</v>
      </c>
      <c r="FY245" s="53">
        <v>2679</v>
      </c>
      <c r="FZ245" s="134"/>
      <c r="GA245" s="135">
        <v>2944</v>
      </c>
      <c r="GB245" s="53">
        <v>6986</v>
      </c>
      <c r="GC245" s="52">
        <v>20</v>
      </c>
      <c r="GD245" s="52">
        <v>31.5</v>
      </c>
      <c r="GE245" s="53">
        <v>4103</v>
      </c>
      <c r="GF245" s="141">
        <f t="shared" si="337"/>
        <v>0.28936274654902339</v>
      </c>
      <c r="GG245" s="142">
        <f t="shared" si="338"/>
        <v>1.3352816153028693</v>
      </c>
      <c r="GH245" s="142">
        <f t="shared" si="339"/>
        <v>4.8275348418037378</v>
      </c>
      <c r="GI245" s="118">
        <f t="shared" si="293"/>
        <v>0.80458914030062301</v>
      </c>
      <c r="GJ245" s="143">
        <f t="shared" si="340"/>
        <v>24263.190114905585</v>
      </c>
      <c r="GK245" s="144">
        <f t="shared" si="341"/>
        <v>0.58440106382362078</v>
      </c>
      <c r="GL245" s="145">
        <f t="shared" si="342"/>
        <v>19765.193648140707</v>
      </c>
      <c r="GM245" s="146">
        <f t="shared" si="343"/>
        <v>0.72278559602649006</v>
      </c>
      <c r="GN245" s="166">
        <v>2617</v>
      </c>
      <c r="GO245" s="97">
        <f t="shared" si="294"/>
        <v>2698.6296593902057</v>
      </c>
      <c r="GP245" s="226">
        <f t="shared" si="371"/>
        <v>229.10724999999999</v>
      </c>
      <c r="GQ245" s="53">
        <v>0</v>
      </c>
      <c r="GR245" s="102">
        <f t="shared" si="295"/>
        <v>1</v>
      </c>
      <c r="GS245" s="53">
        <v>5.27</v>
      </c>
      <c r="GT245" s="102">
        <f t="shared" si="296"/>
        <v>0.91990881458966567</v>
      </c>
      <c r="GU245" s="53">
        <v>46.4</v>
      </c>
      <c r="GV245" s="102">
        <f t="shared" si="364"/>
        <v>0.6415011828915711</v>
      </c>
      <c r="GW245" s="170">
        <v>72.099999999999994</v>
      </c>
      <c r="GX245" s="102">
        <f t="shared" si="365"/>
        <v>0.88537360890302064</v>
      </c>
      <c r="GY245" s="170">
        <v>1.99</v>
      </c>
      <c r="GZ245" s="102">
        <f t="shared" si="366"/>
        <v>0</v>
      </c>
      <c r="HA245" s="102"/>
      <c r="HB245" s="102"/>
      <c r="HC245" s="102"/>
      <c r="HD245" s="102"/>
      <c r="HE245" s="177"/>
      <c r="HF245" s="227">
        <f t="shared" si="368"/>
        <v>117630.208</v>
      </c>
      <c r="HG245" s="102">
        <f t="shared" si="369"/>
        <v>0.78420138666666661</v>
      </c>
      <c r="HH245" s="177">
        <f t="shared" si="370"/>
        <v>0.72920115894039728</v>
      </c>
      <c r="HI245" s="64">
        <v>4176</v>
      </c>
      <c r="HJ245" s="53">
        <v>4072</v>
      </c>
      <c r="HK245" s="53">
        <v>4458</v>
      </c>
      <c r="HL245" s="77">
        <f t="shared" si="347"/>
        <v>0</v>
      </c>
      <c r="HM245" s="77">
        <f t="shared" si="344"/>
        <v>0</v>
      </c>
      <c r="HN245" s="52"/>
      <c r="HO245" s="183"/>
      <c r="HP245" s="53">
        <v>516</v>
      </c>
      <c r="HQ245" s="186"/>
      <c r="HR245" s="186"/>
      <c r="HS245" s="186"/>
      <c r="HT245" s="53">
        <v>4786</v>
      </c>
      <c r="HU245" s="153">
        <v>5378</v>
      </c>
      <c r="HV245" s="186"/>
      <c r="HW245" s="186"/>
      <c r="HX245" s="186"/>
      <c r="HY245" s="186"/>
      <c r="HZ245" s="189">
        <v>97</v>
      </c>
      <c r="IA245" s="128"/>
      <c r="IB245" s="190">
        <v>244</v>
      </c>
      <c r="IC245" s="191"/>
      <c r="ID245" s="191">
        <v>310</v>
      </c>
      <c r="IE245" s="192">
        <v>1.94</v>
      </c>
      <c r="IF245" s="192">
        <v>0.44</v>
      </c>
      <c r="IG245" s="192">
        <v>0.71</v>
      </c>
      <c r="IH245" s="97">
        <f t="shared" si="345"/>
        <v>31854.124</v>
      </c>
      <c r="II245" s="97">
        <f t="shared" si="348"/>
        <v>2617</v>
      </c>
      <c r="IJ245" s="202">
        <f t="shared" si="349"/>
        <v>1.6431153466973381</v>
      </c>
      <c r="IK245" s="202">
        <f t="shared" si="355"/>
        <v>1.5927062000000001</v>
      </c>
      <c r="IL245" s="202">
        <f t="shared" si="297"/>
        <v>0.49582114500626828</v>
      </c>
      <c r="IM245" s="203"/>
      <c r="IN245" s="204">
        <f t="shared" si="298"/>
        <v>0.90676346962170429</v>
      </c>
      <c r="IO245" s="186"/>
      <c r="IP245" s="186"/>
      <c r="IQ245" s="153">
        <v>1302</v>
      </c>
      <c r="IR245" s="153"/>
      <c r="IS245" s="128"/>
      <c r="IT245" s="128"/>
      <c r="IU245" s="128"/>
      <c r="IV245" s="128"/>
      <c r="IW245" s="189">
        <v>0.9</v>
      </c>
      <c r="IX245" s="189"/>
      <c r="IY245" s="48">
        <v>8.69</v>
      </c>
      <c r="IZ245" s="52">
        <v>158</v>
      </c>
      <c r="JA245" s="128">
        <v>1.32</v>
      </c>
      <c r="JB245" s="128">
        <v>0.39</v>
      </c>
      <c r="JC245" s="128">
        <v>132</v>
      </c>
      <c r="JD245" s="97">
        <f t="shared" si="299"/>
        <v>2969.9679999999998</v>
      </c>
      <c r="JE245" s="210">
        <f t="shared" si="363"/>
        <v>0.92014459415050942</v>
      </c>
      <c r="JF245" s="210">
        <f t="shared" si="300"/>
        <v>0.26517571428571424</v>
      </c>
      <c r="JG245" s="210">
        <f t="shared" si="301"/>
        <v>6.605222734254991E-2</v>
      </c>
      <c r="JH245" s="203"/>
      <c r="JI245" s="203">
        <f t="shared" si="302"/>
        <v>0.35245901639344257</v>
      </c>
      <c r="JJ245" s="212">
        <f t="shared" si="346"/>
        <v>2.469151880188833</v>
      </c>
      <c r="JK245" s="203">
        <f t="shared" si="303"/>
        <v>0.98365066225165565</v>
      </c>
      <c r="JL245" s="53">
        <v>4995</v>
      </c>
      <c r="JM245" s="213">
        <v>8.3800000000000008</v>
      </c>
      <c r="JN245" s="214">
        <v>281</v>
      </c>
      <c r="JO245" s="213" t="s">
        <v>127</v>
      </c>
      <c r="JP245" s="213">
        <v>2.76</v>
      </c>
      <c r="JQ245" s="213">
        <v>0.33</v>
      </c>
      <c r="JR245" s="214">
        <v>161</v>
      </c>
      <c r="JS245" s="213">
        <v>0.18</v>
      </c>
      <c r="JT245" s="222"/>
    </row>
    <row r="246" spans="1:280" s="25" customFormat="1" ht="15" customHeight="1">
      <c r="A246" s="50">
        <v>43663</v>
      </c>
      <c r="B246" s="51">
        <v>0</v>
      </c>
      <c r="C246" s="52">
        <v>0</v>
      </c>
      <c r="D246" s="53">
        <v>44600</v>
      </c>
      <c r="E246" s="48">
        <v>5.38</v>
      </c>
      <c r="F246" s="53">
        <v>983</v>
      </c>
      <c r="G246" s="52">
        <v>28.4</v>
      </c>
      <c r="H246" s="52">
        <v>19.3</v>
      </c>
      <c r="I246" s="61">
        <v>86.8</v>
      </c>
      <c r="J246" s="64"/>
      <c r="K246" s="53">
        <v>1284</v>
      </c>
      <c r="L246" s="48">
        <v>4.9800000000000004</v>
      </c>
      <c r="M246" s="53">
        <v>9999</v>
      </c>
      <c r="N246" s="53">
        <v>5317</v>
      </c>
      <c r="O246" s="65">
        <v>3.49</v>
      </c>
      <c r="P246" s="65">
        <v>2.81</v>
      </c>
      <c r="Q246" s="74"/>
      <c r="R246" s="70">
        <v>37.4</v>
      </c>
      <c r="S246" s="64">
        <v>5989</v>
      </c>
      <c r="T246" s="53">
        <v>11862</v>
      </c>
      <c r="U246" s="52">
        <v>2.89</v>
      </c>
      <c r="V246" s="52">
        <v>29</v>
      </c>
      <c r="W246" s="52">
        <v>14.2</v>
      </c>
      <c r="X246" s="52">
        <v>12</v>
      </c>
      <c r="Y246" s="53">
        <v>3828</v>
      </c>
      <c r="Z246" s="53">
        <v>7593</v>
      </c>
      <c r="AA246" s="52">
        <v>2.79</v>
      </c>
      <c r="AB246" s="52">
        <v>485</v>
      </c>
      <c r="AC246" s="77">
        <f t="shared" si="304"/>
        <v>9817</v>
      </c>
      <c r="AD246" s="52"/>
      <c r="AE246" s="52"/>
      <c r="AF246" s="52"/>
      <c r="AG246" s="52"/>
      <c r="AH246" s="61"/>
      <c r="AI246" s="79"/>
      <c r="AJ246" s="52"/>
      <c r="AK246" s="52"/>
      <c r="AL246" s="48">
        <v>9.01</v>
      </c>
      <c r="AM246" s="53">
        <v>90004</v>
      </c>
      <c r="AN246" s="52" t="s">
        <v>125</v>
      </c>
      <c r="AO246" s="52" t="s">
        <v>125</v>
      </c>
      <c r="AP246" s="53">
        <v>4917</v>
      </c>
      <c r="AQ246" s="83"/>
      <c r="AR246" s="86">
        <f t="shared" si="305"/>
        <v>11713</v>
      </c>
      <c r="AS246" s="53"/>
      <c r="AT246" s="87">
        <v>11713</v>
      </c>
      <c r="AU246" s="53">
        <f t="shared" si="362"/>
        <v>11713</v>
      </c>
      <c r="AV246" s="53">
        <v>0</v>
      </c>
      <c r="AW246" s="53">
        <v>0</v>
      </c>
      <c r="AX246" s="53">
        <v>0</v>
      </c>
      <c r="AY246" s="95">
        <v>0</v>
      </c>
      <c r="AZ246" s="96">
        <v>4.93</v>
      </c>
      <c r="BA246" s="53">
        <v>4478</v>
      </c>
      <c r="BB246" s="52">
        <v>62</v>
      </c>
      <c r="BC246" s="53">
        <v>10462</v>
      </c>
      <c r="BD246" s="97">
        <f t="shared" si="275"/>
        <v>7420.8990000000003</v>
      </c>
      <c r="BE246" s="102">
        <f t="shared" si="276"/>
        <v>0.70931934620531445</v>
      </c>
      <c r="BF246" s="53">
        <v>4278</v>
      </c>
      <c r="BG246" s="97">
        <f t="shared" si="277"/>
        <v>4564.6260000000002</v>
      </c>
      <c r="BH246" s="102">
        <f t="shared" si="278"/>
        <v>0.43630529535461671</v>
      </c>
      <c r="BI246" s="53">
        <v>212</v>
      </c>
      <c r="BJ246" s="97">
        <f t="shared" si="279"/>
        <v>417.00400000000002</v>
      </c>
      <c r="BK246" s="102">
        <f t="shared" si="280"/>
        <v>3.9858917988912258E-2</v>
      </c>
      <c r="BL246" s="103">
        <v>637</v>
      </c>
      <c r="BM246" s="97">
        <f t="shared" si="281"/>
        <v>920.46500000000003</v>
      </c>
      <c r="BN246" s="102">
        <f t="shared" si="282"/>
        <v>8.7981743452494751E-2</v>
      </c>
      <c r="BO246" s="53">
        <v>738</v>
      </c>
      <c r="BP246" s="97">
        <f t="shared" si="283"/>
        <v>1518.8039999999999</v>
      </c>
      <c r="BQ246" s="102">
        <f t="shared" si="284"/>
        <v>0.14517338940929075</v>
      </c>
      <c r="BR246" s="53">
        <v>0</v>
      </c>
      <c r="BS246" s="105">
        <f t="shared" si="285"/>
        <v>0</v>
      </c>
      <c r="BT246" s="102">
        <f t="shared" si="286"/>
        <v>0</v>
      </c>
      <c r="BU246" s="52">
        <v>7.29</v>
      </c>
      <c r="BV246" s="48">
        <v>8.23</v>
      </c>
      <c r="BW246" s="61">
        <v>93.1</v>
      </c>
      <c r="BX246" s="117">
        <f t="shared" si="306"/>
        <v>122541.406</v>
      </c>
      <c r="BY246" s="118">
        <f t="shared" si="307"/>
        <v>0.81694270666666668</v>
      </c>
      <c r="BZ246" s="120">
        <v>41.8</v>
      </c>
      <c r="CA246" s="51"/>
      <c r="CB246" s="52">
        <v>6.87</v>
      </c>
      <c r="CC246" s="129">
        <v>7296</v>
      </c>
      <c r="CD246" s="77">
        <f t="shared" si="308"/>
        <v>6776.5072202166066</v>
      </c>
      <c r="CE246" s="77">
        <f t="shared" si="287"/>
        <v>21606</v>
      </c>
      <c r="CF246" s="77">
        <f t="shared" si="309"/>
        <v>11713</v>
      </c>
      <c r="CG246" s="77">
        <f t="shared" si="310"/>
        <v>488.04166666666669</v>
      </c>
      <c r="CH246" s="77">
        <f t="shared" si="288"/>
        <v>9893</v>
      </c>
      <c r="CI246" s="130">
        <f t="shared" si="311"/>
        <v>412.20833333333331</v>
      </c>
      <c r="CJ246" s="64">
        <v>3581</v>
      </c>
      <c r="CK246" s="56"/>
      <c r="CL246" s="52">
        <v>7.3</v>
      </c>
      <c r="CM246" s="53">
        <v>2302</v>
      </c>
      <c r="CN246" s="134"/>
      <c r="CO246" s="135">
        <v>3216</v>
      </c>
      <c r="CP246" s="53">
        <v>5316</v>
      </c>
      <c r="CQ246" s="52">
        <v>16.5</v>
      </c>
      <c r="CR246" s="52">
        <v>43.8</v>
      </c>
      <c r="CS246" s="53">
        <v>3695</v>
      </c>
      <c r="CT246" s="141">
        <f t="shared" si="356"/>
        <v>0.2306029764322243</v>
      </c>
      <c r="CU246" s="142">
        <f t="shared" si="312"/>
        <v>1.4035185702317787</v>
      </c>
      <c r="CV246" s="142">
        <f t="shared" si="313"/>
        <v>4.8282276871459739</v>
      </c>
      <c r="CW246" s="118">
        <f t="shared" si="314"/>
        <v>0.80470461452432895</v>
      </c>
      <c r="CX246" s="143">
        <f t="shared" si="357"/>
        <v>24266.672355595667</v>
      </c>
      <c r="CY246" s="144">
        <f t="shared" si="358"/>
        <v>0.66029697524229625</v>
      </c>
      <c r="CZ246" s="145">
        <f t="shared" si="359"/>
        <v>20310.134910950659</v>
      </c>
      <c r="DA246" s="146">
        <f t="shared" si="360"/>
        <v>0.77996558975339325</v>
      </c>
      <c r="DB246" s="64">
        <v>3581</v>
      </c>
      <c r="DC246" s="152"/>
      <c r="DD246" s="48">
        <v>7.6</v>
      </c>
      <c r="DE246" s="53">
        <v>2648</v>
      </c>
      <c r="DF246" s="153"/>
      <c r="DG246" s="53">
        <v>3113</v>
      </c>
      <c r="DH246" s="53">
        <v>5594</v>
      </c>
      <c r="DI246" s="52">
        <v>17.2</v>
      </c>
      <c r="DJ246" s="52">
        <v>47</v>
      </c>
      <c r="DK246" s="53">
        <v>4145</v>
      </c>
      <c r="DL246" s="141">
        <f t="shared" si="315"/>
        <v>0.28036717483377155</v>
      </c>
      <c r="DM246" s="142">
        <f t="shared" si="316"/>
        <v>1.4035185702317787</v>
      </c>
      <c r="DN246" s="142">
        <f t="shared" si="317"/>
        <v>4.8282276871459739</v>
      </c>
      <c r="DO246" s="118">
        <f t="shared" si="289"/>
        <v>0.80470461452432895</v>
      </c>
      <c r="DP246" s="143">
        <f t="shared" si="318"/>
        <v>24266.672355595667</v>
      </c>
      <c r="DQ246" s="144">
        <f t="shared" si="319"/>
        <v>0.60923822347593415</v>
      </c>
      <c r="DR246" s="145">
        <f t="shared" si="320"/>
        <v>20310.134910950659</v>
      </c>
      <c r="DS246" s="146">
        <f t="shared" si="321"/>
        <v>0.74689351940355575</v>
      </c>
      <c r="DT246" s="53">
        <v>3579</v>
      </c>
      <c r="DU246" s="74"/>
      <c r="DV246" s="157">
        <v>7.28</v>
      </c>
      <c r="DW246" s="153">
        <v>2269</v>
      </c>
      <c r="DX246" s="53"/>
      <c r="DY246" s="153">
        <v>3113</v>
      </c>
      <c r="DZ246" s="153">
        <v>5568</v>
      </c>
      <c r="EA246" s="152">
        <v>18</v>
      </c>
      <c r="EB246" s="128">
        <v>43.9</v>
      </c>
      <c r="EC246" s="53">
        <v>4680</v>
      </c>
      <c r="ED246" s="141">
        <f t="shared" si="350"/>
        <v>0.2900999965430287</v>
      </c>
      <c r="EE246" s="142">
        <f t="shared" si="322"/>
        <v>1.4043028778988544</v>
      </c>
      <c r="EF246" s="142">
        <f t="shared" si="361"/>
        <v>4.8255311064773645</v>
      </c>
      <c r="EG246" s="118">
        <f t="shared" si="290"/>
        <v>0.80425518441289412</v>
      </c>
      <c r="EH246" s="143">
        <f t="shared" si="351"/>
        <v>24253.119341155234</v>
      </c>
      <c r="EI246" s="144">
        <f t="shared" si="352"/>
        <v>0.6651667405841748</v>
      </c>
      <c r="EJ246" s="145">
        <f t="shared" si="353"/>
        <v>20298.791635379061</v>
      </c>
      <c r="EK246" s="146">
        <f t="shared" si="354"/>
        <v>0.78311986235901354</v>
      </c>
      <c r="EL246" s="64">
        <v>3581</v>
      </c>
      <c r="EM246" s="56"/>
      <c r="EN246" s="52">
        <v>7.57</v>
      </c>
      <c r="EO246" s="53">
        <v>2544</v>
      </c>
      <c r="EP246" s="134"/>
      <c r="EQ246" s="135">
        <v>3150</v>
      </c>
      <c r="ER246" s="53">
        <v>5820</v>
      </c>
      <c r="ES246" s="52">
        <v>18.100000000000001</v>
      </c>
      <c r="ET246" s="52">
        <v>44.6</v>
      </c>
      <c r="EU246" s="53">
        <v>4295</v>
      </c>
      <c r="EV246" s="141">
        <f t="shared" si="323"/>
        <v>0.28337474316371902</v>
      </c>
      <c r="EW246" s="142">
        <f t="shared" si="324"/>
        <v>1.4035185702317787</v>
      </c>
      <c r="EX246" s="142">
        <f t="shared" si="325"/>
        <v>4.8282276871459739</v>
      </c>
      <c r="EY246" s="118">
        <f t="shared" si="291"/>
        <v>0.80470461452432895</v>
      </c>
      <c r="EZ246" s="143">
        <f t="shared" si="326"/>
        <v>24266.672355595667</v>
      </c>
      <c r="FA246" s="144">
        <f t="shared" si="327"/>
        <v>0.62458536273518761</v>
      </c>
      <c r="FB246" s="145">
        <f t="shared" si="328"/>
        <v>20310.134910950659</v>
      </c>
      <c r="FC246" s="146">
        <f t="shared" si="329"/>
        <v>0.75683425731217735</v>
      </c>
      <c r="FD246" s="64">
        <v>3642</v>
      </c>
      <c r="FE246" s="56"/>
      <c r="FF246" s="52">
        <v>7.33</v>
      </c>
      <c r="FG246" s="53">
        <v>2740</v>
      </c>
      <c r="FH246" s="134"/>
      <c r="FI246" s="135">
        <v>3130</v>
      </c>
      <c r="FJ246" s="53">
        <v>5132</v>
      </c>
      <c r="FK246" s="52">
        <v>17.3</v>
      </c>
      <c r="FL246" s="52">
        <v>36.299999999999997</v>
      </c>
      <c r="FM246" s="53">
        <v>4233</v>
      </c>
      <c r="FN246" s="141">
        <f t="shared" si="330"/>
        <v>0.28794039319212628</v>
      </c>
      <c r="FO246" s="142">
        <f t="shared" si="331"/>
        <v>1.3800109829763867</v>
      </c>
      <c r="FP246" s="142">
        <f t="shared" si="332"/>
        <v>4.9104733975385759</v>
      </c>
      <c r="FQ246" s="118">
        <f t="shared" si="292"/>
        <v>0.81841223292309595</v>
      </c>
      <c r="FR246" s="143">
        <f t="shared" si="333"/>
        <v>24680.039296028881</v>
      </c>
      <c r="FS246" s="144">
        <f t="shared" si="334"/>
        <v>0.59566190797736396</v>
      </c>
      <c r="FT246" s="145">
        <f t="shared" si="335"/>
        <v>20656.104815884475</v>
      </c>
      <c r="FU246" s="146">
        <f t="shared" si="336"/>
        <v>0.73809978971515955</v>
      </c>
      <c r="FV246" s="64">
        <v>3642</v>
      </c>
      <c r="FW246" s="73"/>
      <c r="FX246" s="52">
        <v>7.48</v>
      </c>
      <c r="FY246" s="53">
        <v>2095</v>
      </c>
      <c r="FZ246" s="134"/>
      <c r="GA246" s="135">
        <v>2988</v>
      </c>
      <c r="GB246" s="53">
        <v>4966</v>
      </c>
      <c r="GC246" s="52">
        <v>19.100000000000001</v>
      </c>
      <c r="GD246" s="52">
        <v>54.5</v>
      </c>
      <c r="GE246" s="53">
        <v>4039</v>
      </c>
      <c r="GF246" s="141">
        <f t="shared" si="337"/>
        <v>0.23689081068761028</v>
      </c>
      <c r="GG246" s="142">
        <f t="shared" si="338"/>
        <v>1.3800109829763867</v>
      </c>
      <c r="GH246" s="142">
        <f t="shared" si="339"/>
        <v>4.9104733975385759</v>
      </c>
      <c r="GI246" s="118">
        <f t="shared" si="293"/>
        <v>0.81841223292309595</v>
      </c>
      <c r="GJ246" s="143">
        <f t="shared" si="340"/>
        <v>24680.039296028881</v>
      </c>
      <c r="GK246" s="144">
        <f t="shared" si="341"/>
        <v>0.69084368511407934</v>
      </c>
      <c r="GL246" s="145">
        <f t="shared" si="342"/>
        <v>20656.104815884475</v>
      </c>
      <c r="GM246" s="146">
        <f t="shared" si="343"/>
        <v>0.79975148155228448</v>
      </c>
      <c r="GN246" s="166">
        <v>2413</v>
      </c>
      <c r="GO246" s="97">
        <f t="shared" si="294"/>
        <v>2432.9276589836159</v>
      </c>
      <c r="GP246" s="226">
        <f t="shared" si="371"/>
        <v>375.00399999999996</v>
      </c>
      <c r="GQ246" s="53">
        <v>0</v>
      </c>
      <c r="GR246" s="102">
        <f t="shared" si="295"/>
        <v>1</v>
      </c>
      <c r="GS246" s="53">
        <v>0</v>
      </c>
      <c r="GT246" s="102">
        <f t="shared" si="296"/>
        <v>1</v>
      </c>
      <c r="GU246" s="53">
        <v>64.400000000000006</v>
      </c>
      <c r="GV246" s="102">
        <f t="shared" si="364"/>
        <v>0.84556503055126564</v>
      </c>
      <c r="GW246" s="170">
        <v>137</v>
      </c>
      <c r="GX246" s="102">
        <f t="shared" si="365"/>
        <v>0.78492935635792782</v>
      </c>
      <c r="GY246" s="170">
        <v>0</v>
      </c>
      <c r="GZ246" s="102">
        <f t="shared" si="366"/>
        <v>1</v>
      </c>
      <c r="HA246" s="102"/>
      <c r="HB246" s="102"/>
      <c r="HC246" s="102"/>
      <c r="HD246" s="102"/>
      <c r="HE246" s="177"/>
      <c r="HF246" s="227">
        <f t="shared" si="368"/>
        <v>122541.406</v>
      </c>
      <c r="HG246" s="102">
        <f t="shared" si="369"/>
        <v>0.81694270666666668</v>
      </c>
      <c r="HH246" s="177">
        <f t="shared" si="370"/>
        <v>0.76935576371630665</v>
      </c>
      <c r="HI246" s="64">
        <v>5030</v>
      </c>
      <c r="HJ246" s="53">
        <v>5056</v>
      </c>
      <c r="HK246" s="53">
        <v>5216</v>
      </c>
      <c r="HL246" s="77">
        <f t="shared" si="347"/>
        <v>0</v>
      </c>
      <c r="HM246" s="77">
        <f t="shared" si="344"/>
        <v>0</v>
      </c>
      <c r="HN246" s="52"/>
      <c r="HO246" s="183"/>
      <c r="HP246" s="53">
        <v>570</v>
      </c>
      <c r="HQ246" s="186"/>
      <c r="HR246" s="186"/>
      <c r="HS246" s="186"/>
      <c r="HT246" s="53">
        <v>4622</v>
      </c>
      <c r="HU246" s="153">
        <v>4478</v>
      </c>
      <c r="HV246" s="186"/>
      <c r="HW246" s="186"/>
      <c r="HX246" s="186"/>
      <c r="HY246" s="186"/>
      <c r="HZ246" s="189"/>
      <c r="IA246" s="128">
        <v>97</v>
      </c>
      <c r="IB246" s="190">
        <v>225</v>
      </c>
      <c r="IC246" s="191"/>
      <c r="ID246" s="191"/>
      <c r="IE246" s="192"/>
      <c r="IF246" s="192"/>
      <c r="IG246" s="192"/>
      <c r="IH246" s="97">
        <f t="shared" si="345"/>
        <v>28263.469000000001</v>
      </c>
      <c r="II246" s="97">
        <f t="shared" si="348"/>
        <v>2413.0000000000005</v>
      </c>
      <c r="IJ246" s="202">
        <f t="shared" si="349"/>
        <v>1.7075044821992658</v>
      </c>
      <c r="IK246" s="202">
        <f t="shared" si="355"/>
        <v>1.4131734500000002</v>
      </c>
      <c r="IL246" s="202">
        <f t="shared" si="297"/>
        <v>0.47338814366075299</v>
      </c>
      <c r="IM246" s="203"/>
      <c r="IN246" s="204">
        <f t="shared" si="298"/>
        <v>0.90675507666804811</v>
      </c>
      <c r="IO246" s="186"/>
      <c r="IP246" s="186"/>
      <c r="IQ246" s="153">
        <v>1073</v>
      </c>
      <c r="IR246" s="153"/>
      <c r="IS246" s="128"/>
      <c r="IT246" s="128"/>
      <c r="IU246" s="128"/>
      <c r="IV246" s="128"/>
      <c r="IW246" s="189"/>
      <c r="IX246" s="189">
        <v>0.75</v>
      </c>
      <c r="IY246" s="48"/>
      <c r="IZ246" s="52">
        <v>159</v>
      </c>
      <c r="JA246" s="128"/>
      <c r="JB246" s="128"/>
      <c r="JC246" s="128"/>
      <c r="JD246" s="97">
        <f t="shared" si="299"/>
        <v>2635.4250000000002</v>
      </c>
      <c r="JE246" s="210">
        <f t="shared" ref="JE246:JE269" si="372">11200/AU246</f>
        <v>0.95620251003158885</v>
      </c>
      <c r="JF246" s="210">
        <f t="shared" si="300"/>
        <v>0.23530580357142855</v>
      </c>
      <c r="JG246" s="210">
        <f t="shared" si="301"/>
        <v>6.1509785647716683E-2</v>
      </c>
      <c r="JH246" s="203"/>
      <c r="JI246" s="203">
        <f t="shared" si="302"/>
        <v>0.29333333333333333</v>
      </c>
      <c r="JJ246" s="212">
        <f t="shared" si="346"/>
        <v>2.469151880188833</v>
      </c>
      <c r="JK246" s="203">
        <f t="shared" si="303"/>
        <v>0.98480214108201114</v>
      </c>
      <c r="JL246" s="53">
        <v>4566</v>
      </c>
      <c r="JM246" s="213">
        <v>8.36</v>
      </c>
      <c r="JN246" s="214">
        <v>50</v>
      </c>
      <c r="JO246" s="213">
        <v>0.4</v>
      </c>
      <c r="JP246" s="213">
        <v>3.13</v>
      </c>
      <c r="JQ246" s="213">
        <v>0.17</v>
      </c>
      <c r="JR246" s="214">
        <v>145</v>
      </c>
      <c r="JS246" s="213">
        <v>7.0000000000000007E-2</v>
      </c>
      <c r="JT246" s="222"/>
    </row>
    <row r="247" spans="1:280" s="25" customFormat="1" ht="15" customHeight="1">
      <c r="A247" s="50">
        <v>43664</v>
      </c>
      <c r="B247" s="51">
        <v>250</v>
      </c>
      <c r="C247" s="52">
        <v>250</v>
      </c>
      <c r="D247" s="53">
        <v>43127</v>
      </c>
      <c r="E247" s="48">
        <v>5.15</v>
      </c>
      <c r="F247" s="53">
        <v>7.25</v>
      </c>
      <c r="G247" s="52">
        <v>4.57</v>
      </c>
      <c r="H247" s="52">
        <v>3.35</v>
      </c>
      <c r="I247" s="61">
        <v>87.6</v>
      </c>
      <c r="J247" s="64"/>
      <c r="K247" s="53">
        <v>1727</v>
      </c>
      <c r="L247" s="48">
        <v>7.25</v>
      </c>
      <c r="M247" s="53">
        <v>11221</v>
      </c>
      <c r="N247" s="53">
        <v>4654</v>
      </c>
      <c r="O247" s="65">
        <v>4.57</v>
      </c>
      <c r="P247" s="65">
        <v>3.35</v>
      </c>
      <c r="Q247" s="74">
        <v>26.1</v>
      </c>
      <c r="R247" s="70">
        <v>36.5</v>
      </c>
      <c r="S247" s="64">
        <v>6276</v>
      </c>
      <c r="T247" s="53">
        <v>10298</v>
      </c>
      <c r="U247" s="52">
        <v>3</v>
      </c>
      <c r="V247" s="52">
        <v>31.2</v>
      </c>
      <c r="W247" s="52">
        <v>15.8</v>
      </c>
      <c r="X247" s="52">
        <v>13.4</v>
      </c>
      <c r="Y247" s="53">
        <v>4259</v>
      </c>
      <c r="Z247" s="53">
        <v>12816</v>
      </c>
      <c r="AA247" s="52"/>
      <c r="AB247" s="52">
        <v>483</v>
      </c>
      <c r="AC247" s="77">
        <f t="shared" si="304"/>
        <v>10535</v>
      </c>
      <c r="AD247" s="52"/>
      <c r="AE247" s="52"/>
      <c r="AF247" s="52"/>
      <c r="AG247" s="52"/>
      <c r="AH247" s="61"/>
      <c r="AI247" s="79"/>
      <c r="AJ247" s="52"/>
      <c r="AK247" s="52"/>
      <c r="AL247" s="48">
        <v>8.74</v>
      </c>
      <c r="AM247" s="53">
        <v>89706</v>
      </c>
      <c r="AN247" s="52">
        <v>2.29</v>
      </c>
      <c r="AO247" s="52">
        <v>0.28999999999999998</v>
      </c>
      <c r="AP247" s="53">
        <v>5003</v>
      </c>
      <c r="AQ247" s="83"/>
      <c r="AR247" s="86">
        <f t="shared" si="305"/>
        <v>11422</v>
      </c>
      <c r="AS247" s="53"/>
      <c r="AT247" s="87">
        <v>11422</v>
      </c>
      <c r="AU247" s="53">
        <f t="shared" si="362"/>
        <v>11172</v>
      </c>
      <c r="AV247" s="53">
        <v>0</v>
      </c>
      <c r="AW247" s="53">
        <v>250</v>
      </c>
      <c r="AX247" s="53">
        <v>0</v>
      </c>
      <c r="AY247" s="95">
        <v>0</v>
      </c>
      <c r="AZ247" s="96">
        <v>4.93</v>
      </c>
      <c r="BA247" s="53">
        <v>4478</v>
      </c>
      <c r="BB247" s="52">
        <v>62</v>
      </c>
      <c r="BC247" s="53">
        <v>10069</v>
      </c>
      <c r="BD247" s="97">
        <f t="shared" si="275"/>
        <v>7592.5541999999996</v>
      </c>
      <c r="BE247" s="102">
        <f t="shared" si="276"/>
        <v>0.75405245803952725</v>
      </c>
      <c r="BF247" s="53">
        <v>4645</v>
      </c>
      <c r="BG247" s="97">
        <f t="shared" si="277"/>
        <v>4956.2150000000001</v>
      </c>
      <c r="BH247" s="102">
        <f t="shared" si="278"/>
        <v>0.49222514648922439</v>
      </c>
      <c r="BI247" s="53">
        <v>106</v>
      </c>
      <c r="BJ247" s="97">
        <f t="shared" si="279"/>
        <v>208.50200000000001</v>
      </c>
      <c r="BK247" s="102">
        <f t="shared" si="280"/>
        <v>2.0707319495481182E-2</v>
      </c>
      <c r="BL247" s="103">
        <v>664</v>
      </c>
      <c r="BM247" s="97">
        <f t="shared" si="281"/>
        <v>959.48</v>
      </c>
      <c r="BN247" s="102">
        <f t="shared" si="282"/>
        <v>9.5290495580494586E-2</v>
      </c>
      <c r="BO247" s="53">
        <v>709</v>
      </c>
      <c r="BP247" s="97">
        <f t="shared" si="283"/>
        <v>1459.1219999999998</v>
      </c>
      <c r="BQ247" s="102">
        <f t="shared" si="284"/>
        <v>0.14491230509484554</v>
      </c>
      <c r="BR247" s="53">
        <v>5.55</v>
      </c>
      <c r="BS247" s="105">
        <f t="shared" si="285"/>
        <v>9.235199999999999</v>
      </c>
      <c r="BT247" s="102">
        <f t="shared" si="286"/>
        <v>5.5119674247690927E-4</v>
      </c>
      <c r="BU247" s="52">
        <v>8.66</v>
      </c>
      <c r="BV247" s="48">
        <v>9.61</v>
      </c>
      <c r="BW247" s="61">
        <v>93.3</v>
      </c>
      <c r="BX247" s="117">
        <f t="shared" si="306"/>
        <v>112490.868</v>
      </c>
      <c r="BY247" s="118">
        <f t="shared" si="307"/>
        <v>0.74993912000000007</v>
      </c>
      <c r="BZ247" s="120">
        <v>43.7</v>
      </c>
      <c r="CA247" s="51"/>
      <c r="CB247" s="52">
        <v>6.7</v>
      </c>
      <c r="CC247" s="129">
        <v>6459</v>
      </c>
      <c r="CD247" s="77">
        <f t="shared" si="308"/>
        <v>6461.9315297726953</v>
      </c>
      <c r="CE247" s="77">
        <f t="shared" si="287"/>
        <v>21513</v>
      </c>
      <c r="CF247" s="77">
        <f t="shared" si="309"/>
        <v>11172</v>
      </c>
      <c r="CG247" s="77">
        <f t="shared" si="310"/>
        <v>465.5</v>
      </c>
      <c r="CH247" s="77">
        <f t="shared" si="288"/>
        <v>10341</v>
      </c>
      <c r="CI247" s="130">
        <f t="shared" si="311"/>
        <v>430.875</v>
      </c>
      <c r="CJ247" s="64">
        <v>3570</v>
      </c>
      <c r="CK247" s="56"/>
      <c r="CL247" s="52">
        <v>7.46</v>
      </c>
      <c r="CM247" s="53">
        <v>2944</v>
      </c>
      <c r="CN247" s="134"/>
      <c r="CO247" s="135">
        <v>3238</v>
      </c>
      <c r="CP247" s="53">
        <v>7488</v>
      </c>
      <c r="CQ247" s="52">
        <v>22</v>
      </c>
      <c r="CR247" s="52">
        <v>38.700000000000003</v>
      </c>
      <c r="CS247" s="53">
        <v>3944</v>
      </c>
      <c r="CT247" s="141">
        <f t="shared" si="356"/>
        <v>0.31403735274895667</v>
      </c>
      <c r="CU247" s="142">
        <f t="shared" si="312"/>
        <v>1.4078431372549021</v>
      </c>
      <c r="CV247" s="142">
        <f t="shared" si="313"/>
        <v>4.5899513651588775</v>
      </c>
      <c r="CW247" s="118">
        <f t="shared" si="314"/>
        <v>0.76499189419314628</v>
      </c>
      <c r="CX247" s="143">
        <f t="shared" si="357"/>
        <v>23069.095561288519</v>
      </c>
      <c r="CY247" s="144">
        <f t="shared" si="358"/>
        <v>0.5444086669077477</v>
      </c>
      <c r="CZ247" s="145">
        <f t="shared" si="359"/>
        <v>18667.428938781202</v>
      </c>
      <c r="DA247" s="146">
        <f t="shared" si="360"/>
        <v>0.70761743966630253</v>
      </c>
      <c r="DB247" s="64">
        <v>3569</v>
      </c>
      <c r="DC247" s="152"/>
      <c r="DD247" s="48">
        <v>7.44</v>
      </c>
      <c r="DE247" s="53">
        <v>2674</v>
      </c>
      <c r="DF247" s="153"/>
      <c r="DG247" s="53">
        <v>3220</v>
      </c>
      <c r="DH247" s="53">
        <v>6916</v>
      </c>
      <c r="DI247" s="52">
        <v>21.9</v>
      </c>
      <c r="DJ247" s="52">
        <v>39.5</v>
      </c>
      <c r="DK247" s="53">
        <v>4372</v>
      </c>
      <c r="DL247" s="141">
        <f t="shared" si="315"/>
        <v>0.32339364785463004</v>
      </c>
      <c r="DM247" s="142">
        <f t="shared" si="316"/>
        <v>1.408237601569067</v>
      </c>
      <c r="DN247" s="142">
        <f t="shared" si="317"/>
        <v>4.5886656644963688</v>
      </c>
      <c r="DO247" s="118">
        <f t="shared" si="289"/>
        <v>0.76477761074939477</v>
      </c>
      <c r="DP247" s="143">
        <f t="shared" si="318"/>
        <v>23062.633629758748</v>
      </c>
      <c r="DQ247" s="144">
        <f t="shared" si="319"/>
        <v>0.58619183943998543</v>
      </c>
      <c r="DR247" s="145">
        <f t="shared" si="320"/>
        <v>18662.199967089666</v>
      </c>
      <c r="DS247" s="146">
        <f t="shared" si="321"/>
        <v>0.73443241632734135</v>
      </c>
      <c r="DT247" s="53">
        <v>3570</v>
      </c>
      <c r="DU247" s="74"/>
      <c r="DV247" s="157">
        <v>7.6</v>
      </c>
      <c r="DW247" s="153">
        <v>2667</v>
      </c>
      <c r="DX247" s="53"/>
      <c r="DY247" s="153">
        <v>3234</v>
      </c>
      <c r="DZ247" s="153">
        <v>7398</v>
      </c>
      <c r="EA247" s="152">
        <v>20.7</v>
      </c>
      <c r="EB247" s="128">
        <v>38.799999999999997</v>
      </c>
      <c r="EC247" s="53">
        <v>4967</v>
      </c>
      <c r="ED247" s="141">
        <f t="shared" si="350"/>
        <v>0.36662493531048762</v>
      </c>
      <c r="EE247" s="142">
        <f t="shared" si="322"/>
        <v>1.4078431372549021</v>
      </c>
      <c r="EF247" s="142">
        <f t="shared" si="361"/>
        <v>4.5899513651588775</v>
      </c>
      <c r="EG247" s="118">
        <f t="shared" si="290"/>
        <v>0.76499189419314628</v>
      </c>
      <c r="EH247" s="143">
        <f t="shared" si="351"/>
        <v>23069.095561288519</v>
      </c>
      <c r="EI247" s="144">
        <f t="shared" si="352"/>
        <v>0.58727510687600648</v>
      </c>
      <c r="EJ247" s="145">
        <f t="shared" si="353"/>
        <v>18667.428938781202</v>
      </c>
      <c r="EK247" s="146">
        <f t="shared" si="354"/>
        <v>0.73512761942596083</v>
      </c>
      <c r="EL247" s="64">
        <v>3570</v>
      </c>
      <c r="EM247" s="56"/>
      <c r="EN247" s="52">
        <v>7.4</v>
      </c>
      <c r="EO247" s="53">
        <v>2998</v>
      </c>
      <c r="EP247" s="134"/>
      <c r="EQ247" s="135">
        <v>3180</v>
      </c>
      <c r="ER247" s="53">
        <v>7218</v>
      </c>
      <c r="ES247" s="52">
        <v>19.7</v>
      </c>
      <c r="ET247" s="52">
        <v>40.1</v>
      </c>
      <c r="EU247" s="53">
        <v>4620</v>
      </c>
      <c r="EV247" s="141">
        <f t="shared" si="323"/>
        <v>0.37359792938624981</v>
      </c>
      <c r="EW247" s="142">
        <f t="shared" si="324"/>
        <v>1.4078431372549021</v>
      </c>
      <c r="EX247" s="142">
        <f t="shared" si="325"/>
        <v>4.5899513651588775</v>
      </c>
      <c r="EY247" s="118">
        <f t="shared" si="291"/>
        <v>0.76499189419314628</v>
      </c>
      <c r="EZ247" s="143">
        <f t="shared" si="326"/>
        <v>23069.095561288519</v>
      </c>
      <c r="FA247" s="144">
        <f t="shared" si="327"/>
        <v>0.53605203240130006</v>
      </c>
      <c r="FB247" s="145">
        <f t="shared" si="328"/>
        <v>18667.428938781202</v>
      </c>
      <c r="FC247" s="146">
        <f t="shared" si="329"/>
        <v>0.70225444433409479</v>
      </c>
      <c r="FD247" s="64">
        <v>3617</v>
      </c>
      <c r="FE247" s="56"/>
      <c r="FF247" s="52">
        <v>7.54</v>
      </c>
      <c r="FG247" s="53">
        <v>2355</v>
      </c>
      <c r="FH247" s="134"/>
      <c r="FI247" s="135">
        <v>3180</v>
      </c>
      <c r="FJ247" s="53">
        <v>7452</v>
      </c>
      <c r="FK247" s="52">
        <v>22.9</v>
      </c>
      <c r="FL247" s="52">
        <v>38.1</v>
      </c>
      <c r="FM247" s="53">
        <v>4543</v>
      </c>
      <c r="FN247" s="141">
        <f t="shared" si="330"/>
        <v>0.30582766271143902</v>
      </c>
      <c r="FO247" s="142">
        <f t="shared" si="331"/>
        <v>1.3895493502902958</v>
      </c>
      <c r="FP247" s="142">
        <f t="shared" si="332"/>
        <v>4.6503792962968244</v>
      </c>
      <c r="FQ247" s="118">
        <f t="shared" si="292"/>
        <v>0.7750632160494707</v>
      </c>
      <c r="FR247" s="143">
        <f t="shared" si="333"/>
        <v>23372.80634318784</v>
      </c>
      <c r="FS247" s="144">
        <f t="shared" si="334"/>
        <v>0.63555788402437008</v>
      </c>
      <c r="FT247" s="145">
        <f t="shared" si="335"/>
        <v>18913.190608283363</v>
      </c>
      <c r="FU247" s="146">
        <f t="shared" si="336"/>
        <v>0.76611381467871686</v>
      </c>
      <c r="FV247" s="64">
        <v>3617</v>
      </c>
      <c r="FW247" s="73"/>
      <c r="FX247" s="52">
        <v>7.63</v>
      </c>
      <c r="FY247" s="53">
        <v>2388</v>
      </c>
      <c r="FZ247" s="134"/>
      <c r="GA247" s="135">
        <v>3249</v>
      </c>
      <c r="GB247" s="53">
        <v>6494</v>
      </c>
      <c r="GC247" s="52">
        <v>21</v>
      </c>
      <c r="GD247" s="52">
        <v>38.4</v>
      </c>
      <c r="GE247" s="53">
        <v>4292</v>
      </c>
      <c r="GF247" s="141">
        <f t="shared" si="337"/>
        <v>0.2912711556746152</v>
      </c>
      <c r="GG247" s="142">
        <f t="shared" si="338"/>
        <v>1.3895493502902958</v>
      </c>
      <c r="GH247" s="142">
        <f t="shared" si="339"/>
        <v>4.6503792962968244</v>
      </c>
      <c r="GI247" s="118">
        <f t="shared" si="293"/>
        <v>0.7750632160494707</v>
      </c>
      <c r="GJ247" s="143">
        <f t="shared" si="340"/>
        <v>23372.80634318784</v>
      </c>
      <c r="GK247" s="144">
        <f t="shared" si="341"/>
        <v>0.63045105182598549</v>
      </c>
      <c r="GL247" s="145">
        <f t="shared" si="342"/>
        <v>18913.190608283363</v>
      </c>
      <c r="GM247" s="146">
        <f t="shared" si="343"/>
        <v>0.76283642864236767</v>
      </c>
      <c r="GN247" s="166">
        <v>2565</v>
      </c>
      <c r="GO247" s="97">
        <f t="shared" si="294"/>
        <v>2669.6912099660672</v>
      </c>
      <c r="GP247" s="226">
        <f t="shared" si="371"/>
        <v>481.15300000000002</v>
      </c>
      <c r="GQ247" s="53">
        <v>0</v>
      </c>
      <c r="GR247" s="102">
        <f t="shared" si="295"/>
        <v>1</v>
      </c>
      <c r="GS247" s="53">
        <v>0</v>
      </c>
      <c r="GT247" s="102">
        <f t="shared" si="296"/>
        <v>1</v>
      </c>
      <c r="GU247" s="53">
        <v>63.8</v>
      </c>
      <c r="GV247" s="102">
        <f t="shared" si="364"/>
        <v>0.69400773134070659</v>
      </c>
      <c r="GW247" s="170">
        <v>189</v>
      </c>
      <c r="GX247" s="102">
        <f t="shared" si="365"/>
        <v>0.71536144578313254</v>
      </c>
      <c r="GY247" s="170">
        <v>0</v>
      </c>
      <c r="GZ247" s="102">
        <f t="shared" si="366"/>
        <v>1</v>
      </c>
      <c r="HA247" s="102"/>
      <c r="HB247" s="102"/>
      <c r="HC247" s="102"/>
      <c r="HD247" s="102"/>
      <c r="HE247" s="177"/>
      <c r="HF247" s="227">
        <f t="shared" si="368"/>
        <v>112490.868</v>
      </c>
      <c r="HG247" s="102">
        <f t="shared" si="369"/>
        <v>0.74993912000000007</v>
      </c>
      <c r="HH247" s="177">
        <f t="shared" si="370"/>
        <v>0.74525772172013105</v>
      </c>
      <c r="HI247" s="64">
        <v>5506</v>
      </c>
      <c r="HJ247" s="53">
        <v>6864</v>
      </c>
      <c r="HK247" s="53">
        <v>6176</v>
      </c>
      <c r="HL247" s="77">
        <f t="shared" si="347"/>
        <v>500</v>
      </c>
      <c r="HM247" s="77">
        <f t="shared" si="344"/>
        <v>13299</v>
      </c>
      <c r="HN247" s="52"/>
      <c r="HO247" s="183"/>
      <c r="HP247" s="53">
        <v>556</v>
      </c>
      <c r="HQ247" s="186"/>
      <c r="HR247" s="186"/>
      <c r="HS247" s="186"/>
      <c r="HT247" s="53">
        <v>5886</v>
      </c>
      <c r="HU247" s="153">
        <v>4406</v>
      </c>
      <c r="HV247" s="186"/>
      <c r="HW247" s="186"/>
      <c r="HX247" s="186"/>
      <c r="HY247" s="186"/>
      <c r="HZ247" s="189">
        <v>97</v>
      </c>
      <c r="IA247" s="128"/>
      <c r="IB247" s="190">
        <v>211</v>
      </c>
      <c r="IC247" s="191"/>
      <c r="ID247" s="191"/>
      <c r="IE247" s="192"/>
      <c r="IF247" s="192"/>
      <c r="IG247" s="192"/>
      <c r="IH247" s="97">
        <f t="shared" si="345"/>
        <v>28934.18</v>
      </c>
      <c r="II247" s="97">
        <f t="shared" si="348"/>
        <v>3331.314376782419</v>
      </c>
      <c r="IJ247" s="202">
        <f t="shared" si="349"/>
        <v>1.7135023989033584</v>
      </c>
      <c r="IK247" s="202">
        <f t="shared" si="355"/>
        <v>1.9441550702902197</v>
      </c>
      <c r="IL247" s="202">
        <f t="shared" si="297"/>
        <v>0.39497340534201053</v>
      </c>
      <c r="IM247" s="203"/>
      <c r="IN247" s="204">
        <f t="shared" si="298"/>
        <v>0.91773879142300196</v>
      </c>
      <c r="IO247" s="186"/>
      <c r="IP247" s="186"/>
      <c r="IQ247" s="153">
        <v>1101</v>
      </c>
      <c r="IR247" s="153"/>
      <c r="IS247" s="128"/>
      <c r="IT247" s="128"/>
      <c r="IU247" s="128"/>
      <c r="IV247" s="128"/>
      <c r="IW247" s="189">
        <v>0.52</v>
      </c>
      <c r="IX247" s="189"/>
      <c r="IY247" s="48">
        <v>8.31</v>
      </c>
      <c r="IZ247" s="52">
        <v>132</v>
      </c>
      <c r="JA247" s="128">
        <v>2.02</v>
      </c>
      <c r="JB247" s="128">
        <v>0.31</v>
      </c>
      <c r="JC247" s="128">
        <v>131</v>
      </c>
      <c r="JD247" s="97">
        <f t="shared" si="299"/>
        <v>2410.0419999999999</v>
      </c>
      <c r="JE247" s="210">
        <f t="shared" si="372"/>
        <v>1.0025062656641603</v>
      </c>
      <c r="JF247" s="210">
        <f t="shared" si="300"/>
        <v>0.21047250000000003</v>
      </c>
      <c r="JG247" s="210">
        <f t="shared" si="301"/>
        <v>7.3358594357959259E-2</v>
      </c>
      <c r="JH247" s="203"/>
      <c r="JI247" s="203">
        <f t="shared" si="302"/>
        <v>0.37440758293838861</v>
      </c>
      <c r="JJ247" s="212">
        <f t="shared" si="346"/>
        <v>2.469151880188833</v>
      </c>
      <c r="JK247" s="203">
        <f t="shared" si="303"/>
        <v>0.98689045585460322</v>
      </c>
      <c r="JL247" s="53">
        <v>5949</v>
      </c>
      <c r="JM247" s="213">
        <v>8.41</v>
      </c>
      <c r="JN247" s="214">
        <v>601</v>
      </c>
      <c r="JO247" s="213">
        <v>0.37</v>
      </c>
      <c r="JP247" s="213">
        <v>2.56</v>
      </c>
      <c r="JQ247" s="213">
        <v>0.45</v>
      </c>
      <c r="JR247" s="214">
        <v>141</v>
      </c>
      <c r="JS247" s="213">
        <v>0.3</v>
      </c>
      <c r="JT247" s="222"/>
    </row>
    <row r="248" spans="1:280" s="25" customFormat="1" ht="15" customHeight="1">
      <c r="A248" s="50">
        <v>43665</v>
      </c>
      <c r="B248" s="51">
        <v>250</v>
      </c>
      <c r="C248" s="52">
        <v>250</v>
      </c>
      <c r="D248" s="53">
        <v>43701</v>
      </c>
      <c r="E248" s="48">
        <v>6.13</v>
      </c>
      <c r="F248" s="53">
        <v>1097</v>
      </c>
      <c r="G248" s="52">
        <v>25.3</v>
      </c>
      <c r="H248" s="52">
        <v>18</v>
      </c>
      <c r="I248" s="61">
        <v>87.4</v>
      </c>
      <c r="J248" s="64"/>
      <c r="K248" s="53">
        <v>1258</v>
      </c>
      <c r="L248" s="48">
        <v>5.58</v>
      </c>
      <c r="M248" s="53">
        <v>9536</v>
      </c>
      <c r="N248" s="53">
        <v>5424</v>
      </c>
      <c r="O248" s="65">
        <v>3.39</v>
      </c>
      <c r="P248" s="65">
        <v>2.4700000000000002</v>
      </c>
      <c r="Q248" s="74">
        <v>24.3</v>
      </c>
      <c r="R248" s="70">
        <v>38</v>
      </c>
      <c r="S248" s="64">
        <v>7148</v>
      </c>
      <c r="T248" s="53">
        <v>8965</v>
      </c>
      <c r="U248" s="52"/>
      <c r="V248" s="52"/>
      <c r="W248" s="52"/>
      <c r="X248" s="52"/>
      <c r="Y248" s="53">
        <v>4359</v>
      </c>
      <c r="Z248" s="53">
        <v>20402</v>
      </c>
      <c r="AA248" s="52"/>
      <c r="AB248" s="52">
        <v>487</v>
      </c>
      <c r="AC248" s="77">
        <f t="shared" si="304"/>
        <v>11507</v>
      </c>
      <c r="AD248" s="52"/>
      <c r="AE248" s="52"/>
      <c r="AF248" s="52"/>
      <c r="AG248" s="52"/>
      <c r="AH248" s="61"/>
      <c r="AI248" s="79"/>
      <c r="AJ248" s="52"/>
      <c r="AK248" s="52"/>
      <c r="AL248" s="48">
        <v>10032</v>
      </c>
      <c r="AM248" s="53">
        <v>93176</v>
      </c>
      <c r="AN248" s="52">
        <v>2.74</v>
      </c>
      <c r="AO248" s="52">
        <v>0.18</v>
      </c>
      <c r="AP248" s="53">
        <v>54.51</v>
      </c>
      <c r="AQ248" s="83"/>
      <c r="AR248" s="86">
        <f t="shared" si="305"/>
        <v>11621</v>
      </c>
      <c r="AS248" s="53"/>
      <c r="AT248" s="87">
        <v>11621</v>
      </c>
      <c r="AU248" s="53">
        <f t="shared" si="362"/>
        <v>11371</v>
      </c>
      <c r="AV248" s="53">
        <v>0</v>
      </c>
      <c r="AW248" s="53">
        <v>250</v>
      </c>
      <c r="AX248" s="53">
        <v>0</v>
      </c>
      <c r="AY248" s="95">
        <v>0</v>
      </c>
      <c r="AZ248" s="96">
        <v>4.93</v>
      </c>
      <c r="BA248" s="53">
        <v>4478</v>
      </c>
      <c r="BB248" s="52">
        <v>62</v>
      </c>
      <c r="BC248" s="53">
        <v>11459</v>
      </c>
      <c r="BD248" s="97">
        <f t="shared" si="275"/>
        <v>7965.2422399999996</v>
      </c>
      <c r="BE248" s="102">
        <f t="shared" si="276"/>
        <v>0.69510797102714017</v>
      </c>
      <c r="BF248" s="53">
        <v>4746</v>
      </c>
      <c r="BG248" s="97">
        <f t="shared" si="277"/>
        <v>5063.982</v>
      </c>
      <c r="BH248" s="102">
        <f t="shared" si="278"/>
        <v>0.44192180818570553</v>
      </c>
      <c r="BI248" s="53">
        <v>285</v>
      </c>
      <c r="BJ248" s="97">
        <f t="shared" si="279"/>
        <v>560.59500000000003</v>
      </c>
      <c r="BK248" s="102">
        <f t="shared" si="280"/>
        <v>4.8921808185705559E-2</v>
      </c>
      <c r="BL248" s="103">
        <v>679</v>
      </c>
      <c r="BM248" s="97">
        <f t="shared" si="281"/>
        <v>981.15500000000009</v>
      </c>
      <c r="BN248" s="102">
        <f t="shared" si="282"/>
        <v>8.5623091020158831E-2</v>
      </c>
      <c r="BO248" s="53">
        <v>654</v>
      </c>
      <c r="BP248" s="97">
        <f t="shared" si="283"/>
        <v>1345.9319999999998</v>
      </c>
      <c r="BQ248" s="102">
        <f t="shared" si="284"/>
        <v>0.11745632254123395</v>
      </c>
      <c r="BR248" s="53">
        <v>8.16</v>
      </c>
      <c r="BS248" s="105">
        <f t="shared" si="285"/>
        <v>13.578239999999999</v>
      </c>
      <c r="BT248" s="102">
        <f t="shared" si="286"/>
        <v>7.121040230386596E-4</v>
      </c>
      <c r="BU248" s="52">
        <v>9.2899999999999991</v>
      </c>
      <c r="BV248" s="48">
        <v>10.4</v>
      </c>
      <c r="BW248" s="61">
        <v>187</v>
      </c>
      <c r="BX248" s="117">
        <f t="shared" si="306"/>
        <v>130300.289</v>
      </c>
      <c r="BY248" s="118">
        <f t="shared" si="307"/>
        <v>0.86866859333333335</v>
      </c>
      <c r="BZ248" s="120">
        <v>46.1</v>
      </c>
      <c r="CA248" s="51"/>
      <c r="CB248" s="52">
        <v>8.61</v>
      </c>
      <c r="CC248" s="129">
        <v>7413</v>
      </c>
      <c r="CD248" s="77">
        <f t="shared" si="308"/>
        <v>7235.0668334355969</v>
      </c>
      <c r="CE248" s="77">
        <f t="shared" si="287"/>
        <v>21187</v>
      </c>
      <c r="CF248" s="77">
        <f t="shared" si="309"/>
        <v>11371</v>
      </c>
      <c r="CG248" s="77">
        <f t="shared" si="310"/>
        <v>473.79166666666669</v>
      </c>
      <c r="CH248" s="77">
        <f t="shared" si="288"/>
        <v>9816</v>
      </c>
      <c r="CI248" s="130">
        <f t="shared" si="311"/>
        <v>409</v>
      </c>
      <c r="CJ248" s="64">
        <v>3525</v>
      </c>
      <c r="CK248" s="56"/>
      <c r="CL248" s="52">
        <v>7.38</v>
      </c>
      <c r="CM248" s="53">
        <v>2866</v>
      </c>
      <c r="CN248" s="134"/>
      <c r="CO248" s="135">
        <v>3435</v>
      </c>
      <c r="CP248" s="53">
        <v>5474</v>
      </c>
      <c r="CQ248" s="52">
        <v>25.6</v>
      </c>
      <c r="CR248" s="52">
        <v>37.5</v>
      </c>
      <c r="CS248" s="53">
        <v>3998</v>
      </c>
      <c r="CT248" s="141">
        <f t="shared" si="356"/>
        <v>0.25959419720555282</v>
      </c>
      <c r="CU248" s="142">
        <f t="shared" si="312"/>
        <v>1.4258156028368794</v>
      </c>
      <c r="CV248" s="142">
        <f t="shared" si="313"/>
        <v>5.0743355725946042</v>
      </c>
      <c r="CW248" s="118">
        <f t="shared" si="314"/>
        <v>0.845722595432434</v>
      </c>
      <c r="CX248" s="143">
        <f t="shared" si="357"/>
        <v>25503.610587860479</v>
      </c>
      <c r="CY248" s="144">
        <f t="shared" si="358"/>
        <v>0.6038737352424608</v>
      </c>
      <c r="CZ248" s="145">
        <f t="shared" si="359"/>
        <v>21678.789763770241</v>
      </c>
      <c r="DA248" s="146">
        <f t="shared" si="360"/>
        <v>0.74989091543764719</v>
      </c>
      <c r="DB248" s="64">
        <v>3519</v>
      </c>
      <c r="DC248" s="152"/>
      <c r="DD248" s="48">
        <v>8.7899999999999991</v>
      </c>
      <c r="DE248" s="53">
        <v>2541</v>
      </c>
      <c r="DF248" s="153"/>
      <c r="DG248" s="53">
        <v>3379</v>
      </c>
      <c r="DH248" s="53">
        <v>5356</v>
      </c>
      <c r="DI248" s="52">
        <v>22.2</v>
      </c>
      <c r="DJ248" s="52">
        <v>37.5</v>
      </c>
      <c r="DK248" s="53">
        <v>4471</v>
      </c>
      <c r="DL248" s="141">
        <f t="shared" si="315"/>
        <v>0.27066751413001916</v>
      </c>
      <c r="DM248" s="142">
        <f t="shared" si="316"/>
        <v>1.4282466609832338</v>
      </c>
      <c r="DN248" s="142">
        <f t="shared" si="317"/>
        <v>5.0656984056625278</v>
      </c>
      <c r="DO248" s="118">
        <f t="shared" si="289"/>
        <v>0.84428306761042127</v>
      </c>
      <c r="DP248" s="143">
        <f t="shared" si="318"/>
        <v>25460.200186859864</v>
      </c>
      <c r="DQ248" s="144">
        <f t="shared" si="319"/>
        <v>0.64879384551678054</v>
      </c>
      <c r="DR248" s="145">
        <f t="shared" si="320"/>
        <v>21641.889696087226</v>
      </c>
      <c r="DS248" s="146">
        <f t="shared" si="321"/>
        <v>0.77825290164935856</v>
      </c>
      <c r="DT248" s="53">
        <v>3535</v>
      </c>
      <c r="DU248" s="74"/>
      <c r="DV248" s="157">
        <v>7.6</v>
      </c>
      <c r="DW248" s="153">
        <v>2670</v>
      </c>
      <c r="DX248" s="53"/>
      <c r="DY248" s="153">
        <v>3396</v>
      </c>
      <c r="DZ248" s="153">
        <v>5476</v>
      </c>
      <c r="EA248" s="152">
        <v>22.8</v>
      </c>
      <c r="EB248" s="128">
        <v>40.700000000000003</v>
      </c>
      <c r="EC248" s="53">
        <v>4965</v>
      </c>
      <c r="ED248" s="141">
        <f t="shared" si="350"/>
        <v>0.30766825944701021</v>
      </c>
      <c r="EE248" s="142">
        <f t="shared" si="322"/>
        <v>1.4217821782178217</v>
      </c>
      <c r="EF248" s="142">
        <f t="shared" si="361"/>
        <v>5.0887308508147306</v>
      </c>
      <c r="EG248" s="118">
        <f t="shared" si="290"/>
        <v>0.84812180846912177</v>
      </c>
      <c r="EH248" s="143">
        <f t="shared" si="351"/>
        <v>25575.961256194834</v>
      </c>
      <c r="EI248" s="144">
        <f t="shared" si="352"/>
        <v>0.63096401713097361</v>
      </c>
      <c r="EJ248" s="145">
        <f t="shared" si="353"/>
        <v>21740.289876575258</v>
      </c>
      <c r="EK248" s="146">
        <f t="shared" si="354"/>
        <v>0.76699537481455626</v>
      </c>
      <c r="EL248" s="64">
        <v>3534</v>
      </c>
      <c r="EM248" s="56"/>
      <c r="EN248" s="52">
        <v>7.36</v>
      </c>
      <c r="EO248" s="53">
        <v>2655</v>
      </c>
      <c r="EP248" s="134"/>
      <c r="EQ248" s="135">
        <v>3436</v>
      </c>
      <c r="ER248" s="53">
        <v>5516</v>
      </c>
      <c r="ES248" s="52">
        <v>21.3</v>
      </c>
      <c r="ET248" s="52">
        <v>37.6</v>
      </c>
      <c r="EU248" s="53">
        <v>4776</v>
      </c>
      <c r="EV248" s="141">
        <f t="shared" si="323"/>
        <v>0.29507061208649127</v>
      </c>
      <c r="EW248" s="142">
        <f t="shared" si="324"/>
        <v>1.422184493491794</v>
      </c>
      <c r="EX248" s="142">
        <f t="shared" si="325"/>
        <v>5.0872913229927184</v>
      </c>
      <c r="EY248" s="118">
        <f t="shared" si="291"/>
        <v>0.8478818871654531</v>
      </c>
      <c r="EZ248" s="143">
        <f t="shared" si="326"/>
        <v>25568.726189361401</v>
      </c>
      <c r="FA248" s="144">
        <f t="shared" si="327"/>
        <v>0.6330372529897883</v>
      </c>
      <c r="FB248" s="145">
        <f t="shared" si="328"/>
        <v>21734.139865294757</v>
      </c>
      <c r="FC248" s="146">
        <f t="shared" si="329"/>
        <v>0.76830438956278901</v>
      </c>
      <c r="FD248" s="64">
        <v>3537</v>
      </c>
      <c r="FE248" s="56"/>
      <c r="FF248" s="52">
        <v>9.02</v>
      </c>
      <c r="FG248" s="53">
        <v>2321</v>
      </c>
      <c r="FH248" s="134"/>
      <c r="FI248" s="135">
        <v>3497</v>
      </c>
      <c r="FJ248" s="53">
        <v>5514</v>
      </c>
      <c r="FK248" s="52">
        <v>22.4</v>
      </c>
      <c r="FL248" s="52">
        <v>38</v>
      </c>
      <c r="FM248" s="53">
        <v>4665</v>
      </c>
      <c r="FN248" s="141">
        <f t="shared" si="330"/>
        <v>0.26839568505815586</v>
      </c>
      <c r="FO248" s="142">
        <f t="shared" si="331"/>
        <v>1.4209782301385354</v>
      </c>
      <c r="FP248" s="142">
        <f t="shared" si="332"/>
        <v>5.0916099064587561</v>
      </c>
      <c r="FQ248" s="118">
        <f t="shared" si="292"/>
        <v>0.84860165107645935</v>
      </c>
      <c r="FR248" s="143">
        <f t="shared" si="333"/>
        <v>25590.431389861707</v>
      </c>
      <c r="FS248" s="144">
        <f t="shared" si="334"/>
        <v>0.67920130477939689</v>
      </c>
      <c r="FT248" s="145">
        <f t="shared" si="335"/>
        <v>21752.589899136263</v>
      </c>
      <c r="FU248" s="146">
        <f t="shared" si="336"/>
        <v>0.79745178462344013</v>
      </c>
      <c r="FV248" s="64">
        <v>3537</v>
      </c>
      <c r="FW248" s="73"/>
      <c r="FX248" s="52">
        <v>7.67</v>
      </c>
      <c r="FY248" s="53">
        <v>2342</v>
      </c>
      <c r="FZ248" s="134"/>
      <c r="GA248" s="135">
        <v>3463</v>
      </c>
      <c r="GB248" s="53">
        <v>5492</v>
      </c>
      <c r="GC248" s="52">
        <v>21.6</v>
      </c>
      <c r="GD248" s="52">
        <v>44.1</v>
      </c>
      <c r="GE248" s="53">
        <v>4370</v>
      </c>
      <c r="GF248" s="141">
        <f t="shared" si="337"/>
        <v>0.25250223664169519</v>
      </c>
      <c r="GG248" s="142">
        <f t="shared" si="338"/>
        <v>1.4209782301385354</v>
      </c>
      <c r="GH248" s="142">
        <f t="shared" si="339"/>
        <v>5.0916099064587561</v>
      </c>
      <c r="GI248" s="118">
        <f t="shared" si="293"/>
        <v>0.84860165107645935</v>
      </c>
      <c r="GJ248" s="143">
        <f t="shared" si="340"/>
        <v>25590.431389861707</v>
      </c>
      <c r="GK248" s="144">
        <f t="shared" si="341"/>
        <v>0.67629877457705623</v>
      </c>
      <c r="GL248" s="145">
        <f t="shared" si="342"/>
        <v>21752.589899136263</v>
      </c>
      <c r="GM248" s="146">
        <f t="shared" si="343"/>
        <v>0.79561916397591415</v>
      </c>
      <c r="GN248" s="166">
        <v>2342</v>
      </c>
      <c r="GO248" s="97">
        <f t="shared" si="294"/>
        <v>2565.6619625241892</v>
      </c>
      <c r="GP248" s="226">
        <f t="shared" si="371"/>
        <v>333.44549999999998</v>
      </c>
      <c r="GQ248" s="53">
        <v>0</v>
      </c>
      <c r="GR248" s="102">
        <f t="shared" si="295"/>
        <v>1</v>
      </c>
      <c r="GS248" s="53">
        <v>0</v>
      </c>
      <c r="GT248" s="102">
        <f t="shared" si="296"/>
        <v>1</v>
      </c>
      <c r="GU248" s="53">
        <v>62.7</v>
      </c>
      <c r="GV248" s="102">
        <f t="shared" si="364"/>
        <v>0.88815455007625821</v>
      </c>
      <c r="GW248" s="170">
        <v>118</v>
      </c>
      <c r="GX248" s="102">
        <f t="shared" si="365"/>
        <v>0.8262150220913107</v>
      </c>
      <c r="GY248" s="170">
        <v>0</v>
      </c>
      <c r="GZ248" s="102">
        <f t="shared" si="366"/>
        <v>1</v>
      </c>
      <c r="HA248" s="102"/>
      <c r="HB248" s="102"/>
      <c r="HC248" s="102"/>
      <c r="HD248" s="102"/>
      <c r="HE248" s="177"/>
      <c r="HF248" s="227">
        <f t="shared" si="368"/>
        <v>130300.289</v>
      </c>
      <c r="HG248" s="102">
        <f t="shared" si="369"/>
        <v>0.86866859333333335</v>
      </c>
      <c r="HH248" s="177">
        <f t="shared" si="370"/>
        <v>0.79561916397591415</v>
      </c>
      <c r="HI248" s="64">
        <v>4530</v>
      </c>
      <c r="HJ248" s="53">
        <v>5584</v>
      </c>
      <c r="HK248" s="53">
        <v>5528</v>
      </c>
      <c r="HL248" s="77">
        <f t="shared" si="347"/>
        <v>500</v>
      </c>
      <c r="HM248" s="77">
        <f t="shared" si="344"/>
        <v>13790</v>
      </c>
      <c r="HN248" s="52"/>
      <c r="HO248" s="183"/>
      <c r="HP248" s="53">
        <v>551</v>
      </c>
      <c r="HQ248" s="186"/>
      <c r="HR248" s="186"/>
      <c r="HS248" s="186"/>
      <c r="HT248" s="53">
        <v>4204</v>
      </c>
      <c r="HU248" s="153">
        <v>4174</v>
      </c>
      <c r="HV248" s="186"/>
      <c r="HW248" s="186"/>
      <c r="HX248" s="186"/>
      <c r="HY248" s="186"/>
      <c r="HZ248" s="189"/>
      <c r="IA248" s="128">
        <v>98</v>
      </c>
      <c r="IB248" s="190">
        <v>221</v>
      </c>
      <c r="IC248" s="191"/>
      <c r="ID248" s="191"/>
      <c r="IE248" s="192"/>
      <c r="IF248" s="192"/>
      <c r="IG248" s="192"/>
      <c r="IH248" s="97">
        <f t="shared" si="345"/>
        <v>26906.382000000001</v>
      </c>
      <c r="II248" s="97">
        <f t="shared" si="348"/>
        <v>3121.1642603745563</v>
      </c>
      <c r="IJ248" s="202">
        <f t="shared" si="349"/>
        <v>1.6847780304944824</v>
      </c>
      <c r="IK248" s="202">
        <f t="shared" si="355"/>
        <v>1.8525670467453179</v>
      </c>
      <c r="IL248" s="202">
        <f t="shared" si="297"/>
        <v>0.49877292779962795</v>
      </c>
      <c r="IM248" s="203"/>
      <c r="IN248" s="204">
        <f t="shared" si="298"/>
        <v>0.90563620836891545</v>
      </c>
      <c r="IO248" s="186"/>
      <c r="IP248" s="186"/>
      <c r="IQ248" s="153">
        <v>1782</v>
      </c>
      <c r="IR248" s="153"/>
      <c r="IS248" s="128"/>
      <c r="IT248" s="128"/>
      <c r="IU248" s="128"/>
      <c r="IV248" s="128"/>
      <c r="IW248" s="189"/>
      <c r="IX248" s="189">
        <v>0.35</v>
      </c>
      <c r="IY248" s="48"/>
      <c r="IZ248" s="52">
        <v>189</v>
      </c>
      <c r="JA248" s="128"/>
      <c r="JB248" s="128"/>
      <c r="JC248" s="128"/>
      <c r="JD248" s="97">
        <f t="shared" si="299"/>
        <v>2568.241</v>
      </c>
      <c r="JE248" s="210">
        <f t="shared" si="372"/>
        <v>0.98496174478937648</v>
      </c>
      <c r="JF248" s="210">
        <f t="shared" si="300"/>
        <v>0.22437419642857143</v>
      </c>
      <c r="JG248" s="210">
        <f t="shared" si="301"/>
        <v>1.8352157184860267E-2</v>
      </c>
      <c r="JH248" s="203"/>
      <c r="JI248" s="203">
        <f t="shared" si="302"/>
        <v>0.14479638009049778</v>
      </c>
      <c r="JJ248" s="212">
        <f t="shared" si="346"/>
        <v>2.469151880188833</v>
      </c>
      <c r="JK248" s="203">
        <f t="shared" si="303"/>
        <v>0.98350641417226636</v>
      </c>
      <c r="JL248" s="53">
        <v>6429</v>
      </c>
      <c r="JM248" s="213">
        <v>8.5500000000000007</v>
      </c>
      <c r="JN248" s="214">
        <v>154</v>
      </c>
      <c r="JO248" s="213">
        <v>0.48</v>
      </c>
      <c r="JP248" s="213">
        <v>3.8</v>
      </c>
      <c r="JQ248" s="213">
        <v>0.2</v>
      </c>
      <c r="JR248" s="214">
        <v>166</v>
      </c>
      <c r="JS248" s="213">
        <v>0.12</v>
      </c>
      <c r="JT248" s="222"/>
    </row>
    <row r="249" spans="1:280" s="25" customFormat="1" ht="15" customHeight="1">
      <c r="A249" s="50">
        <v>43666</v>
      </c>
      <c r="B249" s="51">
        <v>250</v>
      </c>
      <c r="C249" s="52">
        <v>250</v>
      </c>
      <c r="D249" s="53">
        <v>5400</v>
      </c>
      <c r="E249" s="48">
        <v>3.94</v>
      </c>
      <c r="F249" s="53">
        <v>301</v>
      </c>
      <c r="G249" s="52">
        <v>5.18</v>
      </c>
      <c r="H249" s="52">
        <v>4.49</v>
      </c>
      <c r="I249" s="61">
        <v>86.8</v>
      </c>
      <c r="J249" s="64"/>
      <c r="K249" s="53">
        <v>1252</v>
      </c>
      <c r="L249" s="48">
        <v>3.16</v>
      </c>
      <c r="M249" s="53">
        <v>11014</v>
      </c>
      <c r="N249" s="53">
        <v>2488</v>
      </c>
      <c r="O249" s="65">
        <v>3.75</v>
      </c>
      <c r="P249" s="65">
        <v>2.9</v>
      </c>
      <c r="Q249" s="74">
        <v>92.1</v>
      </c>
      <c r="R249" s="70">
        <v>37.9</v>
      </c>
      <c r="S249" s="64">
        <v>7003</v>
      </c>
      <c r="T249" s="53">
        <v>9428</v>
      </c>
      <c r="U249" s="52">
        <v>3.16</v>
      </c>
      <c r="V249" s="52">
        <v>31.3</v>
      </c>
      <c r="W249" s="52">
        <v>17</v>
      </c>
      <c r="X249" s="52">
        <v>14.2</v>
      </c>
      <c r="Y249" s="53">
        <v>3630</v>
      </c>
      <c r="Z249" s="53">
        <v>17332</v>
      </c>
      <c r="AA249" s="52"/>
      <c r="AB249" s="52">
        <v>485</v>
      </c>
      <c r="AC249" s="77">
        <f t="shared" si="304"/>
        <v>10633</v>
      </c>
      <c r="AD249" s="52"/>
      <c r="AE249" s="52"/>
      <c r="AF249" s="52"/>
      <c r="AG249" s="52"/>
      <c r="AH249" s="61"/>
      <c r="AI249" s="79"/>
      <c r="AJ249" s="52"/>
      <c r="AK249" s="52"/>
      <c r="AL249" s="48">
        <v>9.1199999999999992</v>
      </c>
      <c r="AM249" s="53">
        <v>113829</v>
      </c>
      <c r="AN249" s="52">
        <v>5.72</v>
      </c>
      <c r="AO249" s="52">
        <v>0.49</v>
      </c>
      <c r="AP249" s="53">
        <v>6463</v>
      </c>
      <c r="AQ249" s="83"/>
      <c r="AR249" s="86">
        <f t="shared" si="305"/>
        <v>12074</v>
      </c>
      <c r="AS249" s="53"/>
      <c r="AT249" s="87">
        <v>12074</v>
      </c>
      <c r="AU249" s="53">
        <f t="shared" si="362"/>
        <v>11824</v>
      </c>
      <c r="AV249" s="53">
        <v>0</v>
      </c>
      <c r="AW249" s="53">
        <v>250</v>
      </c>
      <c r="AX249" s="53">
        <v>0</v>
      </c>
      <c r="AY249" s="95">
        <v>0</v>
      </c>
      <c r="AZ249" s="96">
        <v>4.93</v>
      </c>
      <c r="BA249" s="53">
        <v>4478</v>
      </c>
      <c r="BB249" s="52">
        <v>62</v>
      </c>
      <c r="BC249" s="53">
        <v>12601</v>
      </c>
      <c r="BD249" s="97">
        <f t="shared" si="275"/>
        <v>8569.2209999999995</v>
      </c>
      <c r="BE249" s="102">
        <f t="shared" si="276"/>
        <v>0.68004293310054753</v>
      </c>
      <c r="BF249" s="53">
        <v>4723</v>
      </c>
      <c r="BG249" s="97">
        <f t="shared" si="277"/>
        <v>5039.4409999999998</v>
      </c>
      <c r="BH249" s="102">
        <f t="shared" si="278"/>
        <v>0.3999238949289739</v>
      </c>
      <c r="BI249" s="53">
        <v>515</v>
      </c>
      <c r="BJ249" s="97">
        <f t="shared" si="279"/>
        <v>1013.005</v>
      </c>
      <c r="BK249" s="102">
        <f t="shared" si="280"/>
        <v>8.0390841996666934E-2</v>
      </c>
      <c r="BL249" s="103">
        <v>699</v>
      </c>
      <c r="BM249" s="97">
        <f t="shared" si="281"/>
        <v>1010.0550000000001</v>
      </c>
      <c r="BN249" s="102">
        <f t="shared" si="282"/>
        <v>8.0156733592572027E-2</v>
      </c>
      <c r="BO249" s="53">
        <v>720</v>
      </c>
      <c r="BP249" s="97">
        <f t="shared" si="283"/>
        <v>1481.7599999999998</v>
      </c>
      <c r="BQ249" s="102">
        <f t="shared" si="284"/>
        <v>0.11759066740734861</v>
      </c>
      <c r="BR249" s="53">
        <v>15</v>
      </c>
      <c r="BS249" s="105">
        <f t="shared" si="285"/>
        <v>24.959999999999997</v>
      </c>
      <c r="BT249" s="102">
        <f t="shared" si="286"/>
        <v>1.1903817157368462E-3</v>
      </c>
      <c r="BU249" s="52">
        <v>9.9</v>
      </c>
      <c r="BV249" s="48">
        <v>10.6</v>
      </c>
      <c r="BW249" s="61">
        <v>202</v>
      </c>
      <c r="BX249" s="117">
        <f t="shared" si="306"/>
        <v>148994.22399999999</v>
      </c>
      <c r="BY249" s="118">
        <f t="shared" si="307"/>
        <v>0.99329482666666657</v>
      </c>
      <c r="BZ249" s="120">
        <v>50.8</v>
      </c>
      <c r="CA249" s="51"/>
      <c r="CB249" s="52">
        <v>6.88</v>
      </c>
      <c r="CC249" s="129">
        <v>7992</v>
      </c>
      <c r="CD249" s="77">
        <f t="shared" si="308"/>
        <v>8281.2449391761784</v>
      </c>
      <c r="CE249" s="77">
        <f t="shared" si="287"/>
        <v>21291</v>
      </c>
      <c r="CF249" s="77">
        <f t="shared" si="309"/>
        <v>11824</v>
      </c>
      <c r="CG249" s="77">
        <f t="shared" si="310"/>
        <v>492.66666666666669</v>
      </c>
      <c r="CH249" s="77">
        <f t="shared" si="288"/>
        <v>9467</v>
      </c>
      <c r="CI249" s="130">
        <f t="shared" si="311"/>
        <v>394.45833333333331</v>
      </c>
      <c r="CJ249" s="64">
        <v>3540</v>
      </c>
      <c r="CK249" s="56"/>
      <c r="CL249" s="52">
        <v>7.52</v>
      </c>
      <c r="CM249" s="53">
        <v>3290</v>
      </c>
      <c r="CN249" s="134"/>
      <c r="CO249" s="135">
        <v>2983</v>
      </c>
      <c r="CP249" s="53">
        <v>6430</v>
      </c>
      <c r="CQ249" s="52">
        <v>18.3</v>
      </c>
      <c r="CR249" s="52">
        <v>20</v>
      </c>
      <c r="CS249" s="53">
        <v>4175</v>
      </c>
      <c r="CT249" s="141">
        <f t="shared" si="356"/>
        <v>0.23628945191940567</v>
      </c>
      <c r="CU249" s="142">
        <f t="shared" si="312"/>
        <v>1.419774011299435</v>
      </c>
      <c r="CV249" s="142">
        <f t="shared" si="313"/>
        <v>5.8327909042347139</v>
      </c>
      <c r="CW249" s="118">
        <f t="shared" si="314"/>
        <v>0.97213181737245236</v>
      </c>
      <c r="CX249" s="143">
        <f t="shared" si="357"/>
        <v>29315.60708468367</v>
      </c>
      <c r="CY249" s="144">
        <f t="shared" si="358"/>
        <v>0.60271673834498474</v>
      </c>
      <c r="CZ249" s="145">
        <f t="shared" si="359"/>
        <v>24772.88774411723</v>
      </c>
      <c r="DA249" s="146">
        <f t="shared" si="360"/>
        <v>0.73890961034838498</v>
      </c>
      <c r="DB249" s="64">
        <v>3543</v>
      </c>
      <c r="DC249" s="152"/>
      <c r="DD249" s="48">
        <v>7.42</v>
      </c>
      <c r="DE249" s="53">
        <v>3188</v>
      </c>
      <c r="DF249" s="153"/>
      <c r="DG249" s="53">
        <v>3622</v>
      </c>
      <c r="DH249" s="53">
        <v>6260</v>
      </c>
      <c r="DI249" s="52">
        <v>18</v>
      </c>
      <c r="DJ249" s="52">
        <v>19.600000000000001</v>
      </c>
      <c r="DK249" s="53">
        <v>4617</v>
      </c>
      <c r="DL249" s="141">
        <f t="shared" si="315"/>
        <v>0.25585514809322235</v>
      </c>
      <c r="DM249" s="142">
        <f t="shared" si="316"/>
        <v>1.4185718317809766</v>
      </c>
      <c r="DN249" s="142">
        <f t="shared" si="317"/>
        <v>5.8377339473738958</v>
      </c>
      <c r="DO249" s="118">
        <f t="shared" si="289"/>
        <v>0.97295565789564931</v>
      </c>
      <c r="DP249" s="143">
        <f t="shared" si="318"/>
        <v>29340.450819501199</v>
      </c>
      <c r="DQ249" s="144">
        <f t="shared" si="319"/>
        <v>0.61503372700419812</v>
      </c>
      <c r="DR249" s="145">
        <f t="shared" si="320"/>
        <v>24793.88171678174</v>
      </c>
      <c r="DS249" s="146">
        <f t="shared" si="321"/>
        <v>0.74700420601539563</v>
      </c>
      <c r="DT249" s="53">
        <v>3547</v>
      </c>
      <c r="DU249" s="74"/>
      <c r="DV249" s="157">
        <v>7.63</v>
      </c>
      <c r="DW249" s="153">
        <v>3195</v>
      </c>
      <c r="DX249" s="53"/>
      <c r="DY249" s="153">
        <v>3631</v>
      </c>
      <c r="DZ249" s="153">
        <v>7744</v>
      </c>
      <c r="EA249" s="152">
        <v>19.5</v>
      </c>
      <c r="EB249" s="128">
        <v>21.4</v>
      </c>
      <c r="EC249" s="53">
        <v>5117</v>
      </c>
      <c r="ED249" s="141">
        <f t="shared" si="350"/>
        <v>0.28363313010840246</v>
      </c>
      <c r="EE249" s="142">
        <f t="shared" si="322"/>
        <v>1.4169720890893713</v>
      </c>
      <c r="EF249" s="142">
        <f t="shared" si="361"/>
        <v>5.8443246715594714</v>
      </c>
      <c r="EG249" s="118">
        <f t="shared" si="290"/>
        <v>0.97405411192657854</v>
      </c>
      <c r="EH249" s="143">
        <f t="shared" si="351"/>
        <v>29373.575799257906</v>
      </c>
      <c r="EI249" s="144">
        <f t="shared" si="352"/>
        <v>0.61418844346876189</v>
      </c>
      <c r="EJ249" s="145">
        <f t="shared" si="353"/>
        <v>24821.873680334415</v>
      </c>
      <c r="EK249" s="146">
        <f t="shared" si="354"/>
        <v>0.74644869454805174</v>
      </c>
      <c r="EL249" s="64">
        <v>3529</v>
      </c>
      <c r="EM249" s="56"/>
      <c r="EN249" s="52">
        <v>7.63</v>
      </c>
      <c r="EO249" s="53">
        <v>3279</v>
      </c>
      <c r="EP249" s="134"/>
      <c r="EQ249" s="135">
        <v>3641</v>
      </c>
      <c r="ER249" s="53">
        <v>7056</v>
      </c>
      <c r="ES249" s="52">
        <v>17.899999999999999</v>
      </c>
      <c r="ET249" s="52">
        <v>20.3</v>
      </c>
      <c r="EU249" s="53">
        <v>4914</v>
      </c>
      <c r="EV249" s="141">
        <f t="shared" si="323"/>
        <v>0.27836750716614972</v>
      </c>
      <c r="EW249" s="142">
        <f t="shared" si="324"/>
        <v>1.4241994899404931</v>
      </c>
      <c r="EX249" s="142">
        <f t="shared" si="325"/>
        <v>5.8146664127243799</v>
      </c>
      <c r="EY249" s="118">
        <f t="shared" si="291"/>
        <v>0.96911106878739661</v>
      </c>
      <c r="EZ249" s="143">
        <f t="shared" si="326"/>
        <v>29224.513390352735</v>
      </c>
      <c r="FA249" s="144">
        <f t="shared" si="327"/>
        <v>0.60404504104352741</v>
      </c>
      <c r="FB249" s="145">
        <f t="shared" si="328"/>
        <v>24695.909844347381</v>
      </c>
      <c r="FC249" s="146">
        <f t="shared" si="329"/>
        <v>0.73978255693992545</v>
      </c>
      <c r="FD249" s="64">
        <v>3566</v>
      </c>
      <c r="FE249" s="56"/>
      <c r="FF249" s="52">
        <v>7.77</v>
      </c>
      <c r="FG249" s="53">
        <v>3103</v>
      </c>
      <c r="FH249" s="134"/>
      <c r="FI249" s="135">
        <v>3672</v>
      </c>
      <c r="FJ249" s="53">
        <v>6522</v>
      </c>
      <c r="FK249" s="52">
        <v>18.399999999999999</v>
      </c>
      <c r="FL249" s="52">
        <v>19.8</v>
      </c>
      <c r="FM249" s="53">
        <v>4880</v>
      </c>
      <c r="FN249" s="141">
        <f t="shared" si="330"/>
        <v>0.26427488575967489</v>
      </c>
      <c r="FO249" s="142">
        <f t="shared" si="331"/>
        <v>1.4094223219293325</v>
      </c>
      <c r="FP249" s="142">
        <f t="shared" si="332"/>
        <v>5.8756306114409584</v>
      </c>
      <c r="FQ249" s="118">
        <f t="shared" si="292"/>
        <v>0.97927176857349307</v>
      </c>
      <c r="FR249" s="143">
        <f t="shared" si="333"/>
        <v>29530.919453102255</v>
      </c>
      <c r="FS249" s="144">
        <f t="shared" si="334"/>
        <v>0.62529788422020904</v>
      </c>
      <c r="FT249" s="145">
        <f t="shared" si="335"/>
        <v>24954.835507209616</v>
      </c>
      <c r="FU249" s="146">
        <f t="shared" si="336"/>
        <v>0.75374970240457106</v>
      </c>
      <c r="FV249" s="64">
        <v>3566</v>
      </c>
      <c r="FW249" s="73"/>
      <c r="FX249" s="52">
        <v>7.69</v>
      </c>
      <c r="FY249" s="53">
        <v>3292</v>
      </c>
      <c r="FZ249" s="134"/>
      <c r="GA249" s="135">
        <v>3669</v>
      </c>
      <c r="GB249" s="53">
        <v>6322</v>
      </c>
      <c r="GC249" s="52">
        <v>18.8</v>
      </c>
      <c r="GD249" s="52">
        <v>22.1</v>
      </c>
      <c r="GE249" s="53">
        <v>4578</v>
      </c>
      <c r="GF249" s="141">
        <f t="shared" si="337"/>
        <v>0.25731175328576744</v>
      </c>
      <c r="GG249" s="142">
        <f t="shared" si="338"/>
        <v>1.4094223219293325</v>
      </c>
      <c r="GH249" s="142">
        <f t="shared" si="339"/>
        <v>5.8756306114409584</v>
      </c>
      <c r="GI249" s="118">
        <f t="shared" si="293"/>
        <v>0.97927176857349307</v>
      </c>
      <c r="GJ249" s="143">
        <f t="shared" si="340"/>
        <v>29530.919453102255</v>
      </c>
      <c r="GK249" s="144">
        <f t="shared" si="341"/>
        <v>0.60247522876343163</v>
      </c>
      <c r="GL249" s="145">
        <f t="shared" si="342"/>
        <v>24954.835507209616</v>
      </c>
      <c r="GM249" s="146">
        <f t="shared" si="343"/>
        <v>0.73875089278628681</v>
      </c>
      <c r="GN249" s="166">
        <v>2886</v>
      </c>
      <c r="GO249" s="97">
        <f t="shared" si="294"/>
        <v>3224.3910572542391</v>
      </c>
      <c r="GP249" s="226">
        <f t="shared" si="371"/>
        <v>921.66703999999993</v>
      </c>
      <c r="GQ249" s="53">
        <v>0</v>
      </c>
      <c r="GR249" s="102">
        <f t="shared" si="295"/>
        <v>1</v>
      </c>
      <c r="GS249" s="53">
        <v>0</v>
      </c>
      <c r="GT249" s="102">
        <f t="shared" si="296"/>
        <v>1</v>
      </c>
      <c r="GU249" s="53">
        <v>156</v>
      </c>
      <c r="GV249" s="102">
        <f t="shared" si="364"/>
        <v>0.84600273443862561</v>
      </c>
      <c r="GW249" s="170">
        <v>336</v>
      </c>
      <c r="GX249" s="102">
        <f t="shared" si="365"/>
        <v>0.5193133047210301</v>
      </c>
      <c r="GY249" s="170">
        <v>2.86</v>
      </c>
      <c r="GZ249" s="102">
        <f t="shared" si="366"/>
        <v>0</v>
      </c>
      <c r="HA249" s="102"/>
      <c r="HB249" s="102"/>
      <c r="HC249" s="102"/>
      <c r="HD249" s="102"/>
      <c r="HE249" s="177"/>
      <c r="HF249" s="227">
        <f t="shared" si="368"/>
        <v>148994.22399999999</v>
      </c>
      <c r="HG249" s="102">
        <f t="shared" si="369"/>
        <v>0.99329482666666657</v>
      </c>
      <c r="HH249" s="177">
        <f t="shared" si="370"/>
        <v>0.77097055789223079</v>
      </c>
      <c r="HI249" s="64">
        <v>5680</v>
      </c>
      <c r="HJ249" s="53">
        <v>5376</v>
      </c>
      <c r="HK249" s="53">
        <v>2084</v>
      </c>
      <c r="HL249" s="77">
        <f t="shared" si="347"/>
        <v>500</v>
      </c>
      <c r="HM249" s="77">
        <f t="shared" si="344"/>
        <v>4500.25</v>
      </c>
      <c r="HN249" s="52"/>
      <c r="HO249" s="183"/>
      <c r="HP249" s="53">
        <v>116</v>
      </c>
      <c r="HQ249" s="186"/>
      <c r="HR249" s="186"/>
      <c r="HS249" s="186"/>
      <c r="HT249" s="53">
        <v>4034</v>
      </c>
      <c r="HU249" s="153">
        <v>4144</v>
      </c>
      <c r="HV249" s="186"/>
      <c r="HW249" s="186"/>
      <c r="HX249" s="186"/>
      <c r="HY249" s="186"/>
      <c r="HZ249" s="189">
        <v>98</v>
      </c>
      <c r="IA249" s="128"/>
      <c r="IB249" s="190">
        <v>260</v>
      </c>
      <c r="IC249" s="191"/>
      <c r="ID249" s="191"/>
      <c r="IE249" s="192">
        <v>3.41</v>
      </c>
      <c r="IF249" s="192">
        <v>0.7</v>
      </c>
      <c r="IG249" s="192">
        <v>0.6</v>
      </c>
      <c r="IH249" s="97">
        <f t="shared" si="345"/>
        <v>34182.063999999998</v>
      </c>
      <c r="II249" s="97">
        <f t="shared" si="348"/>
        <v>2825.8361698743438</v>
      </c>
      <c r="IJ249" s="202">
        <f t="shared" si="349"/>
        <v>1.6228497241155468</v>
      </c>
      <c r="IK249" s="202">
        <f t="shared" si="355"/>
        <v>1.7412802478765708</v>
      </c>
      <c r="IL249" s="202">
        <f t="shared" si="297"/>
        <v>0.63857161893441061</v>
      </c>
      <c r="IM249" s="203"/>
      <c r="IN249" s="204">
        <f t="shared" si="298"/>
        <v>0.90990990990990994</v>
      </c>
      <c r="IO249" s="186"/>
      <c r="IP249" s="186"/>
      <c r="IQ249" s="153">
        <v>726</v>
      </c>
      <c r="IR249" s="153"/>
      <c r="IS249" s="128"/>
      <c r="IT249" s="128"/>
      <c r="IU249" s="128"/>
      <c r="IV249" s="128"/>
      <c r="IW249" s="189">
        <v>0.65</v>
      </c>
      <c r="IX249" s="189"/>
      <c r="IY249" s="48">
        <v>8.35</v>
      </c>
      <c r="IZ249" s="52">
        <v>173</v>
      </c>
      <c r="JA249" s="128">
        <v>4.32</v>
      </c>
      <c r="JB249" s="128">
        <v>0.25</v>
      </c>
      <c r="JC249" s="128">
        <v>122</v>
      </c>
      <c r="JD249" s="97">
        <f t="shared" si="299"/>
        <v>3139.24</v>
      </c>
      <c r="JE249" s="210">
        <f t="shared" si="372"/>
        <v>0.94722598105548039</v>
      </c>
      <c r="JF249" s="210">
        <f t="shared" si="300"/>
        <v>0.27448571428571428</v>
      </c>
      <c r="JG249" s="210">
        <f t="shared" si="301"/>
        <v>0.12236842841006945</v>
      </c>
      <c r="JH249" s="203"/>
      <c r="JI249" s="203">
        <f t="shared" si="302"/>
        <v>0.33461538461538465</v>
      </c>
      <c r="JJ249" s="212">
        <f t="shared" si="346"/>
        <v>2.469151880188833</v>
      </c>
      <c r="JK249" s="203">
        <f t="shared" si="303"/>
        <v>0.98627093087850171</v>
      </c>
      <c r="JL249" s="53">
        <v>6347</v>
      </c>
      <c r="JM249" s="213">
        <v>8.27</v>
      </c>
      <c r="JN249" s="214">
        <v>21</v>
      </c>
      <c r="JO249" s="213">
        <v>0.47</v>
      </c>
      <c r="JP249" s="213">
        <v>3.72</v>
      </c>
      <c r="JQ249" s="213">
        <v>0.28000000000000003</v>
      </c>
      <c r="JR249" s="214">
        <v>117</v>
      </c>
      <c r="JS249" s="213">
        <v>0.2</v>
      </c>
      <c r="JT249" s="222"/>
    </row>
    <row r="250" spans="1:280" s="25" customFormat="1" ht="15" customHeight="1">
      <c r="A250" s="50">
        <v>43667</v>
      </c>
      <c r="B250" s="57">
        <v>0</v>
      </c>
      <c r="C250" s="52">
        <v>0</v>
      </c>
      <c r="D250" s="58">
        <v>43964</v>
      </c>
      <c r="E250" s="59">
        <v>5.34</v>
      </c>
      <c r="F250" s="58">
        <v>1090</v>
      </c>
      <c r="G250" s="60">
        <v>27.5</v>
      </c>
      <c r="H250" s="60">
        <v>18.2</v>
      </c>
      <c r="I250" s="66">
        <v>85.9</v>
      </c>
      <c r="J250" s="67"/>
      <c r="K250" s="58">
        <v>1291</v>
      </c>
      <c r="L250" s="59">
        <v>5.0199999999999996</v>
      </c>
      <c r="M250" s="58">
        <v>10742</v>
      </c>
      <c r="N250" s="58">
        <v>5562</v>
      </c>
      <c r="O250" s="68">
        <v>3.93</v>
      </c>
      <c r="P250" s="68">
        <v>2.57</v>
      </c>
      <c r="Q250" s="75">
        <v>77.599999999999994</v>
      </c>
      <c r="R250" s="76">
        <v>35.9</v>
      </c>
      <c r="S250" s="67">
        <v>7632</v>
      </c>
      <c r="T250" s="58">
        <v>10392</v>
      </c>
      <c r="U250" s="60">
        <v>2.96</v>
      </c>
      <c r="V250" s="60">
        <v>25.2</v>
      </c>
      <c r="W250" s="60">
        <v>12.6</v>
      </c>
      <c r="X250" s="60">
        <v>11.7</v>
      </c>
      <c r="Y250" s="58">
        <v>2632</v>
      </c>
      <c r="Z250" s="58">
        <v>18652</v>
      </c>
      <c r="AA250" s="60">
        <v>2.83</v>
      </c>
      <c r="AB250" s="60">
        <v>481</v>
      </c>
      <c r="AC250" s="58">
        <f t="shared" si="304"/>
        <v>10264</v>
      </c>
      <c r="AD250" s="60"/>
      <c r="AE250" s="60"/>
      <c r="AF250" s="60"/>
      <c r="AG250" s="60"/>
      <c r="AH250" s="66"/>
      <c r="AI250" s="80"/>
      <c r="AJ250" s="60"/>
      <c r="AK250" s="60"/>
      <c r="AL250" s="59">
        <v>8.85</v>
      </c>
      <c r="AM250" s="58">
        <v>117150</v>
      </c>
      <c r="AN250" s="60">
        <v>0.81</v>
      </c>
      <c r="AO250" s="60">
        <v>0.42</v>
      </c>
      <c r="AP250" s="58">
        <v>6089</v>
      </c>
      <c r="AQ250" s="88"/>
      <c r="AR250" s="86">
        <f t="shared" si="305"/>
        <v>12254</v>
      </c>
      <c r="AS250" s="58"/>
      <c r="AT250" s="89">
        <v>12254</v>
      </c>
      <c r="AU250" s="58">
        <f t="shared" si="362"/>
        <v>11294</v>
      </c>
      <c r="AV250" s="58">
        <v>480</v>
      </c>
      <c r="AW250" s="58">
        <v>0</v>
      </c>
      <c r="AX250" s="58">
        <v>480</v>
      </c>
      <c r="AY250" s="98">
        <v>0</v>
      </c>
      <c r="AZ250" s="96">
        <v>4.93</v>
      </c>
      <c r="BA250" s="53">
        <v>4478</v>
      </c>
      <c r="BB250" s="52">
        <v>62</v>
      </c>
      <c r="BC250" s="58">
        <v>13240</v>
      </c>
      <c r="BD250" s="97">
        <f t="shared" si="275"/>
        <v>8953.5601999999999</v>
      </c>
      <c r="BE250" s="102">
        <f t="shared" si="276"/>
        <v>0.67625077039274928</v>
      </c>
      <c r="BF250" s="58">
        <v>5067</v>
      </c>
      <c r="BG250" s="97">
        <f t="shared" si="277"/>
        <v>5406.4889999999996</v>
      </c>
      <c r="BH250" s="102">
        <f t="shared" si="278"/>
        <v>0.40834509063444108</v>
      </c>
      <c r="BI250" s="58">
        <v>471</v>
      </c>
      <c r="BJ250" s="97">
        <f t="shared" si="279"/>
        <v>926.45699999999999</v>
      </c>
      <c r="BK250" s="102">
        <f t="shared" si="280"/>
        <v>6.9974093655589126E-2</v>
      </c>
      <c r="BL250" s="103">
        <v>811</v>
      </c>
      <c r="BM250" s="97">
        <f t="shared" si="281"/>
        <v>1171.895</v>
      </c>
      <c r="BN250" s="102">
        <f t="shared" si="282"/>
        <v>8.8511706948640481E-2</v>
      </c>
      <c r="BO250" s="58">
        <v>694</v>
      </c>
      <c r="BP250" s="97">
        <f t="shared" si="283"/>
        <v>1428.252</v>
      </c>
      <c r="BQ250" s="102">
        <f t="shared" si="284"/>
        <v>0.10787401812688821</v>
      </c>
      <c r="BR250" s="58">
        <v>12.3</v>
      </c>
      <c r="BS250" s="105">
        <f t="shared" si="285"/>
        <v>20.467200000000002</v>
      </c>
      <c r="BT250" s="102">
        <f t="shared" si="286"/>
        <v>9.2900302114803631E-4</v>
      </c>
      <c r="BU250" s="60">
        <v>9.0299999999999994</v>
      </c>
      <c r="BV250" s="59">
        <v>9.1300000000000008</v>
      </c>
      <c r="BW250" s="66">
        <v>190</v>
      </c>
      <c r="BX250" s="117">
        <f t="shared" si="306"/>
        <v>149532.56</v>
      </c>
      <c r="BY250" s="118">
        <f t="shared" si="307"/>
        <v>0.99688373333333336</v>
      </c>
      <c r="BZ250" s="121">
        <v>52.9</v>
      </c>
      <c r="CA250" s="57"/>
      <c r="CB250" s="60">
        <v>6.8</v>
      </c>
      <c r="CC250" s="129">
        <v>8239</v>
      </c>
      <c r="CD250" s="77">
        <f t="shared" si="308"/>
        <v>8623.2189637402789</v>
      </c>
      <c r="CE250" s="77">
        <f t="shared" si="287"/>
        <v>21346</v>
      </c>
      <c r="CF250" s="77">
        <f t="shared" si="309"/>
        <v>11294</v>
      </c>
      <c r="CG250" s="77">
        <f t="shared" si="310"/>
        <v>470.58333333333331</v>
      </c>
      <c r="CH250" s="77">
        <f t="shared" si="288"/>
        <v>10052</v>
      </c>
      <c r="CI250" s="130">
        <f t="shared" si="311"/>
        <v>418.83333333333331</v>
      </c>
      <c r="CJ250" s="67">
        <v>3561</v>
      </c>
      <c r="CK250" s="136"/>
      <c r="CL250" s="60">
        <v>7.61</v>
      </c>
      <c r="CM250" s="58">
        <v>3014</v>
      </c>
      <c r="CN250" s="137"/>
      <c r="CO250" s="138">
        <v>3883</v>
      </c>
      <c r="CP250" s="58">
        <v>5224</v>
      </c>
      <c r="CQ250" s="60">
        <v>18.899999999999999</v>
      </c>
      <c r="CR250" s="60">
        <v>33.799999999999997</v>
      </c>
      <c r="CS250" s="58">
        <v>4302</v>
      </c>
      <c r="CT250" s="141">
        <f t="shared" si="356"/>
        <v>0.21537537108957566</v>
      </c>
      <c r="CU250" s="142">
        <f t="shared" si="312"/>
        <v>1.4114012917719743</v>
      </c>
      <c r="CV250" s="142">
        <f t="shared" si="313"/>
        <v>6.1096861778510014</v>
      </c>
      <c r="CW250" s="118">
        <f t="shared" si="314"/>
        <v>1.0182810296418336</v>
      </c>
      <c r="CX250" s="143">
        <f t="shared" si="357"/>
        <v>30707.282729879134</v>
      </c>
      <c r="CY250" s="144">
        <f t="shared" si="358"/>
        <v>0.6504785495215244</v>
      </c>
      <c r="CZ250" s="145">
        <f t="shared" si="359"/>
        <v>24945.443931415721</v>
      </c>
      <c r="DA250" s="146">
        <f t="shared" si="360"/>
        <v>0.772356495468278</v>
      </c>
      <c r="DB250" s="67">
        <v>3561</v>
      </c>
      <c r="DC250" s="75"/>
      <c r="DD250" s="59">
        <v>7.62</v>
      </c>
      <c r="DE250" s="58">
        <v>2723</v>
      </c>
      <c r="DF250" s="58"/>
      <c r="DG250" s="58">
        <v>3953</v>
      </c>
      <c r="DH250" s="58">
        <v>5770</v>
      </c>
      <c r="DI250" s="60">
        <v>19.100000000000001</v>
      </c>
      <c r="DJ250" s="60">
        <v>35.200000000000003</v>
      </c>
      <c r="DK250" s="58">
        <v>4763</v>
      </c>
      <c r="DL250" s="141">
        <f t="shared" si="315"/>
        <v>0.226694236513756</v>
      </c>
      <c r="DM250" s="142">
        <f t="shared" si="316"/>
        <v>1.4114012917719743</v>
      </c>
      <c r="DN250" s="142">
        <f t="shared" si="317"/>
        <v>6.1096861778510014</v>
      </c>
      <c r="DO250" s="118">
        <f t="shared" si="289"/>
        <v>1.0182810296418336</v>
      </c>
      <c r="DP250" s="143">
        <f t="shared" si="318"/>
        <v>30707.282729879134</v>
      </c>
      <c r="DQ250" s="144">
        <f t="shared" si="319"/>
        <v>0.68422464842306263</v>
      </c>
      <c r="DR250" s="145">
        <f t="shared" si="320"/>
        <v>24945.443931415721</v>
      </c>
      <c r="DS250" s="146">
        <f t="shared" si="321"/>
        <v>0.79433534743202416</v>
      </c>
      <c r="DT250" s="58">
        <v>3533</v>
      </c>
      <c r="DU250" s="75"/>
      <c r="DV250" s="59">
        <v>7.65</v>
      </c>
      <c r="DW250" s="58">
        <v>3346</v>
      </c>
      <c r="DX250" s="58"/>
      <c r="DY250" s="58">
        <v>3841</v>
      </c>
      <c r="DZ250" s="58">
        <v>5784</v>
      </c>
      <c r="EA250" s="75">
        <v>17.899999999999999</v>
      </c>
      <c r="EB250" s="60">
        <v>25.1</v>
      </c>
      <c r="EC250" s="58">
        <v>5233</v>
      </c>
      <c r="ED250" s="141">
        <f t="shared" si="350"/>
        <v>0.28067387003453093</v>
      </c>
      <c r="EE250" s="142">
        <f t="shared" si="322"/>
        <v>1.4225870365128785</v>
      </c>
      <c r="EF250" s="142">
        <f t="shared" si="361"/>
        <v>6.0616459607828101</v>
      </c>
      <c r="EG250" s="118">
        <f t="shared" si="290"/>
        <v>1.010274326797135</v>
      </c>
      <c r="EH250" s="143">
        <f t="shared" si="351"/>
        <v>30465.832598894405</v>
      </c>
      <c r="EI250" s="144">
        <f t="shared" si="352"/>
        <v>0.61197784562011304</v>
      </c>
      <c r="EJ250" s="145">
        <f t="shared" si="353"/>
        <v>24749.298907523658</v>
      </c>
      <c r="EK250" s="146">
        <f t="shared" si="354"/>
        <v>0.74728096676737166</v>
      </c>
      <c r="EL250" s="67">
        <v>3533</v>
      </c>
      <c r="EM250" s="136"/>
      <c r="EN250" s="60">
        <v>7.69</v>
      </c>
      <c r="EO250" s="58">
        <v>3188</v>
      </c>
      <c r="EP250" s="137"/>
      <c r="EQ250" s="138">
        <v>3904</v>
      </c>
      <c r="ER250" s="58">
        <v>5160</v>
      </c>
      <c r="ES250" s="60">
        <v>18.7</v>
      </c>
      <c r="ET250" s="60">
        <v>29.5</v>
      </c>
      <c r="EU250" s="58">
        <v>5025</v>
      </c>
      <c r="EV250" s="141">
        <f t="shared" si="323"/>
        <v>0.2616829239872564</v>
      </c>
      <c r="EW250" s="142">
        <f t="shared" si="324"/>
        <v>1.4225870365128785</v>
      </c>
      <c r="EX250" s="142">
        <f t="shared" si="325"/>
        <v>6.0616459607828101</v>
      </c>
      <c r="EY250" s="118">
        <f t="shared" si="291"/>
        <v>1.010274326797135</v>
      </c>
      <c r="EZ250" s="143">
        <f t="shared" si="326"/>
        <v>30465.832598894405</v>
      </c>
      <c r="FA250" s="144">
        <f t="shared" si="327"/>
        <v>0.63030046976596532</v>
      </c>
      <c r="FB250" s="145">
        <f t="shared" si="328"/>
        <v>24749.298907523658</v>
      </c>
      <c r="FC250" s="146">
        <f t="shared" si="329"/>
        <v>0.75921450151057401</v>
      </c>
      <c r="FD250" s="67">
        <v>3579</v>
      </c>
      <c r="FE250" s="136"/>
      <c r="FF250" s="60">
        <v>7.78</v>
      </c>
      <c r="FG250" s="58">
        <v>3516</v>
      </c>
      <c r="FH250" s="137"/>
      <c r="FI250" s="138">
        <v>3839</v>
      </c>
      <c r="FJ250" s="58">
        <v>5720</v>
      </c>
      <c r="FK250" s="60">
        <v>17.399999999999999</v>
      </c>
      <c r="FL250" s="60">
        <v>28.2</v>
      </c>
      <c r="FM250" s="58">
        <v>4964</v>
      </c>
      <c r="FN250" s="141">
        <f t="shared" si="330"/>
        <v>0.27157237884027841</v>
      </c>
      <c r="FO250" s="142">
        <f t="shared" si="331"/>
        <v>1.4043028778988544</v>
      </c>
      <c r="FP250" s="142">
        <f t="shared" si="332"/>
        <v>6.1405691745376956</v>
      </c>
      <c r="FQ250" s="118">
        <f t="shared" si="292"/>
        <v>1.0234281957562825</v>
      </c>
      <c r="FR250" s="143">
        <f t="shared" si="333"/>
        <v>30862.500671226459</v>
      </c>
      <c r="FS250" s="144">
        <f t="shared" si="334"/>
        <v>0.59226362976698055</v>
      </c>
      <c r="FT250" s="145">
        <f t="shared" si="335"/>
        <v>25071.537161060623</v>
      </c>
      <c r="FU250" s="146">
        <f t="shared" si="336"/>
        <v>0.73444108761329308</v>
      </c>
      <c r="FV250" s="67">
        <v>3579</v>
      </c>
      <c r="FW250" s="160"/>
      <c r="FX250" s="60">
        <v>7.6</v>
      </c>
      <c r="FY250" s="58">
        <v>3547</v>
      </c>
      <c r="FZ250" s="137"/>
      <c r="GA250" s="138">
        <v>3883</v>
      </c>
      <c r="GB250" s="58">
        <v>5960</v>
      </c>
      <c r="GC250" s="60">
        <v>14.5</v>
      </c>
      <c r="GD250" s="60">
        <v>27.5</v>
      </c>
      <c r="GE250" s="58">
        <v>4647</v>
      </c>
      <c r="GF250" s="141">
        <f t="shared" si="337"/>
        <v>0.25578238165782646</v>
      </c>
      <c r="GG250" s="142">
        <f t="shared" si="338"/>
        <v>1.4043028778988544</v>
      </c>
      <c r="GH250" s="142">
        <f t="shared" si="339"/>
        <v>6.1405691745376956</v>
      </c>
      <c r="GI250" s="118">
        <f t="shared" si="293"/>
        <v>1.0234281957562825</v>
      </c>
      <c r="GJ250" s="143">
        <f t="shared" si="340"/>
        <v>30862.500671226459</v>
      </c>
      <c r="GK250" s="144">
        <f t="shared" si="341"/>
        <v>0.58866868452317411</v>
      </c>
      <c r="GL250" s="145">
        <f t="shared" si="342"/>
        <v>25071.537161060623</v>
      </c>
      <c r="GM250" s="146">
        <f t="shared" si="343"/>
        <v>0.73209969788519635</v>
      </c>
      <c r="GN250" s="167">
        <v>3436</v>
      </c>
      <c r="GO250" s="97">
        <f t="shared" si="294"/>
        <v>3222.7375620725193</v>
      </c>
      <c r="GP250" s="226">
        <f t="shared" si="371"/>
        <v>916.29499999999996</v>
      </c>
      <c r="GQ250" s="58">
        <v>0</v>
      </c>
      <c r="GR250" s="102">
        <f t="shared" si="295"/>
        <v>1</v>
      </c>
      <c r="GS250" s="58">
        <v>0</v>
      </c>
      <c r="GT250" s="102">
        <f t="shared" si="296"/>
        <v>1</v>
      </c>
      <c r="GU250" s="58">
        <v>157</v>
      </c>
      <c r="GV250" s="102">
        <f t="shared" si="364"/>
        <v>0.83053719708523976</v>
      </c>
      <c r="GW250" s="170">
        <v>335</v>
      </c>
      <c r="GX250" s="102">
        <f t="shared" si="365"/>
        <v>0.58692971639950686</v>
      </c>
      <c r="GY250" s="170">
        <v>0</v>
      </c>
      <c r="GZ250" s="102">
        <f t="shared" si="366"/>
        <v>1</v>
      </c>
      <c r="HA250" s="102"/>
      <c r="HB250" s="102"/>
      <c r="HC250" s="102"/>
      <c r="HD250" s="102"/>
      <c r="HE250" s="177"/>
      <c r="HF250" s="227">
        <f t="shared" si="368"/>
        <v>149532.56</v>
      </c>
      <c r="HG250" s="102">
        <f t="shared" si="369"/>
        <v>0.99688373333333336</v>
      </c>
      <c r="HH250" s="177">
        <f t="shared" si="370"/>
        <v>0.74048338368580058</v>
      </c>
      <c r="HI250" s="67">
        <v>4608</v>
      </c>
      <c r="HJ250" s="58">
        <v>5468</v>
      </c>
      <c r="HK250" s="58">
        <v>5042</v>
      </c>
      <c r="HL250" s="77">
        <f t="shared" si="347"/>
        <v>960</v>
      </c>
      <c r="HM250" s="77">
        <f t="shared" si="344"/>
        <v>12710.4</v>
      </c>
      <c r="HN250" s="60"/>
      <c r="HO250" s="60"/>
      <c r="HP250" s="58">
        <v>818</v>
      </c>
      <c r="HQ250" s="136"/>
      <c r="HR250" s="136"/>
      <c r="HS250" s="136"/>
      <c r="HT250" s="58">
        <v>3710</v>
      </c>
      <c r="HU250" s="58">
        <v>4466</v>
      </c>
      <c r="HV250" s="136"/>
      <c r="HW250" s="136"/>
      <c r="HX250" s="136"/>
      <c r="HY250" s="136"/>
      <c r="HZ250" s="193" t="s">
        <v>129</v>
      </c>
      <c r="IA250" s="60">
        <v>97</v>
      </c>
      <c r="IB250" s="194">
        <v>217</v>
      </c>
      <c r="IC250" s="195"/>
      <c r="ID250" s="195"/>
      <c r="IE250" s="196"/>
      <c r="IF250" s="196"/>
      <c r="IG250" s="196"/>
      <c r="IH250" s="97">
        <f t="shared" si="345"/>
        <v>39591.464</v>
      </c>
      <c r="II250" s="97">
        <f t="shared" si="348"/>
        <v>3230.9012567324953</v>
      </c>
      <c r="IJ250" s="202">
        <f t="shared" si="349"/>
        <v>1.6321201240411294</v>
      </c>
      <c r="IK250" s="202">
        <f t="shared" si="355"/>
        <v>1.9795732000000001</v>
      </c>
      <c r="IL250" s="202">
        <f t="shared" si="297"/>
        <v>0.81586367472848942</v>
      </c>
      <c r="IM250" s="205"/>
      <c r="IN250" s="204">
        <f t="shared" si="298"/>
        <v>0.93684516880093127</v>
      </c>
      <c r="IO250" s="136"/>
      <c r="IP250" s="136"/>
      <c r="IQ250" s="58">
        <v>1237</v>
      </c>
      <c r="IR250" s="58"/>
      <c r="IS250" s="60"/>
      <c r="IT250" s="60"/>
      <c r="IU250" s="60"/>
      <c r="IV250" s="60"/>
      <c r="IW250" s="193"/>
      <c r="IX250" s="193">
        <v>0.75</v>
      </c>
      <c r="IY250" s="59"/>
      <c r="IZ250" s="60">
        <v>145</v>
      </c>
      <c r="JA250" s="60"/>
      <c r="JB250" s="60"/>
      <c r="JC250" s="60"/>
      <c r="JD250" s="97">
        <f t="shared" si="299"/>
        <v>2659.1179999999999</v>
      </c>
      <c r="JE250" s="211">
        <f t="shared" si="372"/>
        <v>0.99167699663538167</v>
      </c>
      <c r="JF250" s="210">
        <f t="shared" si="300"/>
        <v>0.21882124999999999</v>
      </c>
      <c r="JG250" s="211">
        <f t="shared" si="301"/>
        <v>6.3152840542169825E-2</v>
      </c>
      <c r="JH250" s="205"/>
      <c r="JI250" s="205">
        <f t="shared" si="302"/>
        <v>0.33179723502304148</v>
      </c>
      <c r="JJ250" s="215">
        <f t="shared" si="346"/>
        <v>2.469151880188833</v>
      </c>
      <c r="JK250" s="205">
        <f t="shared" si="303"/>
        <v>0.98904833836858008</v>
      </c>
      <c r="JL250" s="58">
        <v>5866</v>
      </c>
      <c r="JM250" s="216">
        <v>8.4499999999999993</v>
      </c>
      <c r="JN250" s="217">
        <v>38</v>
      </c>
      <c r="JO250" s="216">
        <v>0.62</v>
      </c>
      <c r="JP250" s="216">
        <v>4.5</v>
      </c>
      <c r="JQ250" s="216">
        <v>0.3</v>
      </c>
      <c r="JR250" s="217">
        <v>112</v>
      </c>
      <c r="JS250" s="216">
        <v>0.17</v>
      </c>
      <c r="JT250" s="223"/>
    </row>
    <row r="251" spans="1:280" s="25" customFormat="1" ht="15" customHeight="1">
      <c r="A251" s="50">
        <v>43668</v>
      </c>
      <c r="B251" s="51">
        <v>0</v>
      </c>
      <c r="C251" s="52">
        <v>0</v>
      </c>
      <c r="D251" s="53">
        <v>40902</v>
      </c>
      <c r="E251" s="48">
        <v>5.38</v>
      </c>
      <c r="F251" s="53">
        <v>660</v>
      </c>
      <c r="G251" s="52">
        <v>29</v>
      </c>
      <c r="H251" s="52">
        <v>18.600000000000001</v>
      </c>
      <c r="I251" s="61">
        <v>86.1</v>
      </c>
      <c r="J251" s="64"/>
      <c r="K251" s="53">
        <v>1562</v>
      </c>
      <c r="L251" s="48">
        <v>5.12</v>
      </c>
      <c r="M251" s="53">
        <v>9997</v>
      </c>
      <c r="N251" s="53">
        <v>5901</v>
      </c>
      <c r="O251" s="65">
        <v>3.96</v>
      </c>
      <c r="P251" s="65">
        <v>2.61</v>
      </c>
      <c r="Q251" s="74">
        <v>20.5</v>
      </c>
      <c r="R251" s="70">
        <v>36.200000000000003</v>
      </c>
      <c r="S251" s="64">
        <v>7847</v>
      </c>
      <c r="T251" s="53">
        <v>8545</v>
      </c>
      <c r="U251" s="52">
        <v>3.02</v>
      </c>
      <c r="V251" s="52">
        <v>22.7</v>
      </c>
      <c r="W251" s="52">
        <v>12.5</v>
      </c>
      <c r="X251" s="52">
        <v>12.7</v>
      </c>
      <c r="Y251" s="53">
        <v>4000</v>
      </c>
      <c r="Z251" s="53">
        <v>16442</v>
      </c>
      <c r="AA251" s="52"/>
      <c r="AB251" s="52">
        <v>482</v>
      </c>
      <c r="AC251" s="77">
        <f t="shared" si="304"/>
        <v>11847</v>
      </c>
      <c r="AD251" s="52"/>
      <c r="AE251" s="52"/>
      <c r="AF251" s="52"/>
      <c r="AG251" s="52"/>
      <c r="AH251" s="61"/>
      <c r="AI251" s="79"/>
      <c r="AJ251" s="52"/>
      <c r="AK251" s="52"/>
      <c r="AL251" s="48">
        <v>9.15</v>
      </c>
      <c r="AM251" s="53">
        <v>102407</v>
      </c>
      <c r="AN251" s="52">
        <v>3.66</v>
      </c>
      <c r="AO251" s="52">
        <v>0.63</v>
      </c>
      <c r="AP251" s="53">
        <v>5825</v>
      </c>
      <c r="AQ251" s="83"/>
      <c r="AR251" s="86">
        <f t="shared" si="305"/>
        <v>11502</v>
      </c>
      <c r="AS251" s="53"/>
      <c r="AT251" s="87">
        <v>11502</v>
      </c>
      <c r="AU251" s="53">
        <f t="shared" si="362"/>
        <v>10542</v>
      </c>
      <c r="AV251" s="53">
        <v>480</v>
      </c>
      <c r="AW251" s="53">
        <v>0</v>
      </c>
      <c r="AX251" s="53">
        <v>480</v>
      </c>
      <c r="AY251" s="95">
        <v>0</v>
      </c>
      <c r="AZ251" s="96">
        <v>4.93</v>
      </c>
      <c r="BA251" s="53">
        <v>4478</v>
      </c>
      <c r="BB251" s="52">
        <v>62</v>
      </c>
      <c r="BC251" s="53">
        <v>10509</v>
      </c>
      <c r="BD251" s="97">
        <f t="shared" si="275"/>
        <v>8416.337880000001</v>
      </c>
      <c r="BE251" s="102">
        <f t="shared" si="276"/>
        <v>0.80086952897516428</v>
      </c>
      <c r="BF251" s="53">
        <v>4831</v>
      </c>
      <c r="BG251" s="97">
        <f t="shared" si="277"/>
        <v>5154.6769999999997</v>
      </c>
      <c r="BH251" s="102">
        <f t="shared" si="278"/>
        <v>0.49050118945665616</v>
      </c>
      <c r="BI251" s="53">
        <v>269</v>
      </c>
      <c r="BJ251" s="97">
        <f t="shared" si="279"/>
        <v>529.12300000000005</v>
      </c>
      <c r="BK251" s="102">
        <f t="shared" si="280"/>
        <v>5.0349509943857652E-2</v>
      </c>
      <c r="BL251" s="103">
        <v>867</v>
      </c>
      <c r="BM251" s="97">
        <f t="shared" si="281"/>
        <v>1252.8150000000001</v>
      </c>
      <c r="BN251" s="102">
        <f t="shared" si="282"/>
        <v>0.11921353125892092</v>
      </c>
      <c r="BO251" s="53">
        <v>712</v>
      </c>
      <c r="BP251" s="97">
        <f t="shared" si="283"/>
        <v>1465.2959999999998</v>
      </c>
      <c r="BQ251" s="102">
        <f t="shared" si="284"/>
        <v>0.1394324864401941</v>
      </c>
      <c r="BR251" s="53">
        <v>8.67</v>
      </c>
      <c r="BS251" s="105">
        <f t="shared" si="285"/>
        <v>14.426879999999999</v>
      </c>
      <c r="BT251" s="102">
        <f t="shared" si="286"/>
        <v>8.2500713673993719E-4</v>
      </c>
      <c r="BU251" s="52">
        <v>8.7200000000000006</v>
      </c>
      <c r="BV251" s="48">
        <v>8.39</v>
      </c>
      <c r="BW251" s="61">
        <v>142</v>
      </c>
      <c r="BX251" s="117">
        <f t="shared" si="306"/>
        <v>110785.878</v>
      </c>
      <c r="BY251" s="118">
        <f t="shared" si="307"/>
        <v>0.73857251999999995</v>
      </c>
      <c r="BZ251" s="120">
        <v>56.9</v>
      </c>
      <c r="CA251" s="51"/>
      <c r="CB251" s="52">
        <v>6.86</v>
      </c>
      <c r="CC251" s="129">
        <v>7917</v>
      </c>
      <c r="CD251" s="77">
        <f t="shared" si="308"/>
        <v>7039.7167245370374</v>
      </c>
      <c r="CE251" s="77">
        <f t="shared" si="287"/>
        <v>20736</v>
      </c>
      <c r="CF251" s="77">
        <f t="shared" si="309"/>
        <v>10542</v>
      </c>
      <c r="CG251" s="77">
        <f t="shared" si="310"/>
        <v>439.25</v>
      </c>
      <c r="CH251" s="77">
        <f t="shared" si="288"/>
        <v>10194</v>
      </c>
      <c r="CI251" s="130">
        <f t="shared" si="311"/>
        <v>424.75</v>
      </c>
      <c r="CJ251" s="64">
        <v>3447</v>
      </c>
      <c r="CK251" s="56"/>
      <c r="CL251" s="52">
        <v>7.58</v>
      </c>
      <c r="CM251" s="53">
        <v>3038</v>
      </c>
      <c r="CN251" s="134"/>
      <c r="CO251" s="135">
        <v>4030</v>
      </c>
      <c r="CP251" s="53">
        <v>4930</v>
      </c>
      <c r="CQ251" s="52">
        <v>19.8</v>
      </c>
      <c r="CR251" s="52">
        <v>30.6</v>
      </c>
      <c r="CS251" s="53">
        <v>4167</v>
      </c>
      <c r="CT251" s="141">
        <f t="shared" si="356"/>
        <v>0.3020896699616229</v>
      </c>
      <c r="CU251" s="142">
        <f t="shared" si="312"/>
        <v>1.458079489411082</v>
      </c>
      <c r="CV251" s="142">
        <f t="shared" si="313"/>
        <v>4.8280747213448407</v>
      </c>
      <c r="CW251" s="118">
        <f t="shared" si="314"/>
        <v>0.80467912022414012</v>
      </c>
      <c r="CX251" s="143">
        <f t="shared" si="357"/>
        <v>24265.903549479168</v>
      </c>
      <c r="CY251" s="144">
        <f t="shared" si="358"/>
        <v>0.56844854432693204</v>
      </c>
      <c r="CZ251" s="145">
        <f t="shared" si="359"/>
        <v>18416.2288515625</v>
      </c>
      <c r="DA251" s="146">
        <f t="shared" si="360"/>
        <v>0.71091445427728606</v>
      </c>
      <c r="DB251" s="64">
        <v>3447</v>
      </c>
      <c r="DC251" s="152"/>
      <c r="DD251" s="48">
        <v>7.84</v>
      </c>
      <c r="DE251" s="53">
        <v>3524</v>
      </c>
      <c r="DF251" s="153"/>
      <c r="DG251" s="53">
        <v>3973</v>
      </c>
      <c r="DH251" s="53">
        <v>6928</v>
      </c>
      <c r="DI251" s="52">
        <v>18.399999999999999</v>
      </c>
      <c r="DJ251" s="52">
        <v>29.5</v>
      </c>
      <c r="DK251" s="53">
        <v>4607</v>
      </c>
      <c r="DL251" s="141">
        <f t="shared" si="315"/>
        <v>0.38015705439015557</v>
      </c>
      <c r="DM251" s="142">
        <f t="shared" si="316"/>
        <v>1.458079489411082</v>
      </c>
      <c r="DN251" s="142">
        <f t="shared" si="317"/>
        <v>4.8280747213448407</v>
      </c>
      <c r="DO251" s="118">
        <f t="shared" si="289"/>
        <v>0.80467912022414012</v>
      </c>
      <c r="DP251" s="143">
        <f t="shared" si="318"/>
        <v>24265.903549479168</v>
      </c>
      <c r="DQ251" s="144">
        <f t="shared" si="319"/>
        <v>0.49941167551287313</v>
      </c>
      <c r="DR251" s="145">
        <f t="shared" si="320"/>
        <v>18416.2288515625</v>
      </c>
      <c r="DS251" s="146">
        <f t="shared" si="321"/>
        <v>0.66466837948425161</v>
      </c>
      <c r="DT251" s="53">
        <v>3435</v>
      </c>
      <c r="DU251" s="74"/>
      <c r="DV251" s="157">
        <v>7.6</v>
      </c>
      <c r="DW251" s="153">
        <v>3471</v>
      </c>
      <c r="DX251" s="53"/>
      <c r="DY251" s="153">
        <v>3979</v>
      </c>
      <c r="DZ251" s="153">
        <v>6938</v>
      </c>
      <c r="EA251" s="152">
        <v>18.2</v>
      </c>
      <c r="EB251" s="128">
        <v>30.1</v>
      </c>
      <c r="EC251" s="53">
        <v>5114</v>
      </c>
      <c r="ED251" s="141">
        <f t="shared" si="350"/>
        <v>0.4171784883851532</v>
      </c>
      <c r="EE251" s="142">
        <f t="shared" si="322"/>
        <v>1.4631732168850073</v>
      </c>
      <c r="EF251" s="142">
        <f t="shared" si="361"/>
        <v>4.8112668023845453</v>
      </c>
      <c r="EG251" s="118">
        <f t="shared" si="290"/>
        <v>0.80187780039742418</v>
      </c>
      <c r="EH251" s="143">
        <f t="shared" si="351"/>
        <v>24181.426948784723</v>
      </c>
      <c r="EI251" s="144">
        <f t="shared" si="352"/>
        <v>0.50694038754403592</v>
      </c>
      <c r="EJ251" s="145">
        <f t="shared" si="353"/>
        <v>18352.116653645833</v>
      </c>
      <c r="EK251" s="146">
        <f t="shared" si="354"/>
        <v>0.66971167570653733</v>
      </c>
      <c r="EL251" s="64">
        <v>3435</v>
      </c>
      <c r="EM251" s="56"/>
      <c r="EN251" s="52">
        <v>7.86</v>
      </c>
      <c r="EO251" s="53">
        <v>3370</v>
      </c>
      <c r="EP251" s="134"/>
      <c r="EQ251" s="135">
        <v>3970</v>
      </c>
      <c r="ER251" s="53">
        <v>7210</v>
      </c>
      <c r="ES251" s="52">
        <v>18.100000000000001</v>
      </c>
      <c r="ET251" s="52">
        <v>28.7</v>
      </c>
      <c r="EU251" s="53">
        <v>4859</v>
      </c>
      <c r="EV251" s="141">
        <f t="shared" si="323"/>
        <v>0.38546736626799755</v>
      </c>
      <c r="EW251" s="142">
        <f t="shared" si="324"/>
        <v>1.4631732168850073</v>
      </c>
      <c r="EX251" s="142">
        <f t="shared" si="325"/>
        <v>4.8112668023845453</v>
      </c>
      <c r="EY251" s="118">
        <f t="shared" si="291"/>
        <v>0.80187780039742418</v>
      </c>
      <c r="EZ251" s="143">
        <f t="shared" si="326"/>
        <v>24181.426948784723</v>
      </c>
      <c r="FA251" s="144">
        <f t="shared" si="327"/>
        <v>0.52128755575436503</v>
      </c>
      <c r="FB251" s="145">
        <f t="shared" si="328"/>
        <v>18352.116653645833</v>
      </c>
      <c r="FC251" s="146">
        <f t="shared" si="329"/>
        <v>0.67932248548862884</v>
      </c>
      <c r="FD251" s="64">
        <v>3486</v>
      </c>
      <c r="FE251" s="56"/>
      <c r="FF251" s="52">
        <v>7.61</v>
      </c>
      <c r="FG251" s="53">
        <v>3194</v>
      </c>
      <c r="FH251" s="134"/>
      <c r="FI251" s="135">
        <v>4033</v>
      </c>
      <c r="FJ251" s="53">
        <v>6022</v>
      </c>
      <c r="FK251" s="52">
        <v>19.8</v>
      </c>
      <c r="FL251" s="52">
        <v>26.5</v>
      </c>
      <c r="FM251" s="53">
        <v>4841</v>
      </c>
      <c r="FN251" s="141">
        <f t="shared" si="330"/>
        <v>0.36110242828688044</v>
      </c>
      <c r="FO251" s="142">
        <f t="shared" si="331"/>
        <v>1.4417670682730923</v>
      </c>
      <c r="FP251" s="142">
        <f t="shared" si="332"/>
        <v>4.8827004579658002</v>
      </c>
      <c r="FQ251" s="118">
        <f t="shared" si="292"/>
        <v>0.81378340966096674</v>
      </c>
      <c r="FR251" s="143">
        <f t="shared" si="333"/>
        <v>24540.452501736112</v>
      </c>
      <c r="FS251" s="144">
        <f t="shared" si="334"/>
        <v>0.54628856174464158</v>
      </c>
      <c r="FT251" s="145">
        <f t="shared" si="335"/>
        <v>18624.593494791668</v>
      </c>
      <c r="FU251" s="146">
        <f t="shared" si="336"/>
        <v>0.69607003520791699</v>
      </c>
      <c r="FV251" s="64">
        <v>3486</v>
      </c>
      <c r="FW251" s="73"/>
      <c r="FX251" s="52">
        <v>7.76</v>
      </c>
      <c r="FY251" s="53">
        <v>3212</v>
      </c>
      <c r="FZ251" s="134"/>
      <c r="GA251" s="135">
        <v>4043</v>
      </c>
      <c r="GB251" s="53">
        <v>5154</v>
      </c>
      <c r="GC251" s="52">
        <v>18.899999999999999</v>
      </c>
      <c r="GD251" s="52">
        <v>26.9</v>
      </c>
      <c r="GE251" s="53">
        <v>4500</v>
      </c>
      <c r="GF251" s="141">
        <f t="shared" si="337"/>
        <v>0.33724486157162664</v>
      </c>
      <c r="GG251" s="142">
        <f t="shared" si="338"/>
        <v>1.4417670682730923</v>
      </c>
      <c r="GH251" s="142">
        <f t="shared" si="339"/>
        <v>4.8827004579658002</v>
      </c>
      <c r="GI251" s="118">
        <f t="shared" si="293"/>
        <v>0.81378340966096674</v>
      </c>
      <c r="GJ251" s="143">
        <f t="shared" si="340"/>
        <v>24540.452501736112</v>
      </c>
      <c r="GK251" s="144">
        <f t="shared" si="341"/>
        <v>0.54373164067745416</v>
      </c>
      <c r="GL251" s="145">
        <f t="shared" si="342"/>
        <v>18624.593494791668</v>
      </c>
      <c r="GM251" s="146">
        <f t="shared" si="343"/>
        <v>0.69435721762298974</v>
      </c>
      <c r="GN251" s="166">
        <v>3452</v>
      </c>
      <c r="GO251" s="97">
        <f t="shared" si="294"/>
        <v>3300.9917534722222</v>
      </c>
      <c r="GP251" s="226">
        <f t="shared" si="371"/>
        <v>756.06939999999997</v>
      </c>
      <c r="GQ251" s="53">
        <v>0</v>
      </c>
      <c r="GR251" s="102">
        <f t="shared" si="295"/>
        <v>1</v>
      </c>
      <c r="GS251" s="53">
        <v>0</v>
      </c>
      <c r="GT251" s="102">
        <f t="shared" si="296"/>
        <v>1</v>
      </c>
      <c r="GU251" s="53">
        <v>135</v>
      </c>
      <c r="GV251" s="102">
        <f t="shared" si="364"/>
        <v>0.74486083576030526</v>
      </c>
      <c r="GW251" s="170">
        <v>262</v>
      </c>
      <c r="GX251" s="102">
        <f t="shared" si="365"/>
        <v>0.69780853517877739</v>
      </c>
      <c r="GY251" s="170">
        <v>13.1</v>
      </c>
      <c r="GZ251" s="102">
        <f t="shared" si="366"/>
        <v>0</v>
      </c>
      <c r="HA251" s="102"/>
      <c r="HB251" s="102"/>
      <c r="HC251" s="102"/>
      <c r="HD251" s="102"/>
      <c r="HE251" s="177"/>
      <c r="HF251" s="227">
        <f t="shared" si="368"/>
        <v>110785.878</v>
      </c>
      <c r="HG251" s="102">
        <f t="shared" si="369"/>
        <v>0.73857251999999995</v>
      </c>
      <c r="HH251" s="177">
        <f t="shared" si="370"/>
        <v>0.6715196498239604</v>
      </c>
      <c r="HI251" s="64">
        <v>5372</v>
      </c>
      <c r="HJ251" s="53">
        <v>5464</v>
      </c>
      <c r="HK251" s="53">
        <v>5370</v>
      </c>
      <c r="HL251" s="77">
        <f t="shared" si="347"/>
        <v>960</v>
      </c>
      <c r="HM251" s="77">
        <f t="shared" si="344"/>
        <v>10088.64</v>
      </c>
      <c r="HN251" s="52"/>
      <c r="HO251" s="183"/>
      <c r="HP251" s="53">
        <v>1113</v>
      </c>
      <c r="HQ251" s="186"/>
      <c r="HR251" s="186"/>
      <c r="HS251" s="186"/>
      <c r="HT251" s="53">
        <v>6034</v>
      </c>
      <c r="HU251" s="153">
        <v>5758</v>
      </c>
      <c r="HV251" s="186"/>
      <c r="HW251" s="186"/>
      <c r="HX251" s="186"/>
      <c r="HY251" s="186"/>
      <c r="HZ251" s="189">
        <v>97</v>
      </c>
      <c r="IA251" s="128"/>
      <c r="IB251" s="190">
        <v>277</v>
      </c>
      <c r="IC251" s="191"/>
      <c r="ID251" s="191">
        <v>1404</v>
      </c>
      <c r="IE251" s="192">
        <v>3.17</v>
      </c>
      <c r="IF251" s="192">
        <v>0.57999999999999996</v>
      </c>
      <c r="IG251" s="192">
        <v>0.44</v>
      </c>
      <c r="IH251" s="97">
        <f t="shared" si="345"/>
        <v>37459.464</v>
      </c>
      <c r="II251" s="97">
        <f t="shared" si="348"/>
        <v>3256.7782994261865</v>
      </c>
      <c r="IJ251" s="202">
        <f t="shared" si="349"/>
        <v>1.738828029907842</v>
      </c>
      <c r="IK251" s="202">
        <f t="shared" si="355"/>
        <v>1.8729731999999999</v>
      </c>
      <c r="IL251" s="202">
        <f t="shared" si="297"/>
        <v>0.49642750085735404</v>
      </c>
      <c r="IM251" s="203"/>
      <c r="IN251" s="204">
        <f t="shared" si="298"/>
        <v>0.91975666280417145</v>
      </c>
      <c r="IO251" s="186"/>
      <c r="IP251" s="186"/>
      <c r="IQ251" s="153">
        <v>1940</v>
      </c>
      <c r="IR251" s="153"/>
      <c r="IS251" s="128"/>
      <c r="IT251" s="128"/>
      <c r="IU251" s="128"/>
      <c r="IV251" s="128"/>
      <c r="IW251" s="189">
        <v>0.6</v>
      </c>
      <c r="IX251" s="189"/>
      <c r="IY251" s="48">
        <v>8.58</v>
      </c>
      <c r="IZ251" s="52">
        <v>173</v>
      </c>
      <c r="JA251" s="128">
        <v>2.69</v>
      </c>
      <c r="JB251" s="128">
        <v>0.65</v>
      </c>
      <c r="JC251" s="128">
        <v>133</v>
      </c>
      <c r="JD251" s="97">
        <f t="shared" si="299"/>
        <v>3186.0540000000001</v>
      </c>
      <c r="JE251" s="210">
        <f t="shared" si="372"/>
        <v>1.0624169986719787</v>
      </c>
      <c r="JF251" s="210">
        <f t="shared" si="300"/>
        <v>0.26072624999999999</v>
      </c>
      <c r="JG251" s="210">
        <f t="shared" si="301"/>
        <v>5.8490045708183475E-2</v>
      </c>
      <c r="JH251" s="203"/>
      <c r="JI251" s="203">
        <f t="shared" si="302"/>
        <v>0.37545126353790614</v>
      </c>
      <c r="JJ251" s="212">
        <f t="shared" si="346"/>
        <v>2.469151880188833</v>
      </c>
      <c r="JK251" s="203">
        <f t="shared" si="303"/>
        <v>0.98353791987819961</v>
      </c>
      <c r="JL251" s="53">
        <v>6054</v>
      </c>
      <c r="JM251" s="213">
        <v>8.43</v>
      </c>
      <c r="JN251" s="214">
        <v>37</v>
      </c>
      <c r="JO251" s="213">
        <v>0.26</v>
      </c>
      <c r="JP251" s="213">
        <v>4.17</v>
      </c>
      <c r="JQ251" s="213">
        <v>8.7200000000000006</v>
      </c>
      <c r="JR251" s="214">
        <v>177</v>
      </c>
      <c r="JS251" s="213">
        <v>0.16</v>
      </c>
      <c r="JT251" s="222"/>
    </row>
    <row r="252" spans="1:280" s="25" customFormat="1" ht="15" customHeight="1">
      <c r="A252" s="50">
        <v>43669</v>
      </c>
      <c r="B252" s="51">
        <v>0</v>
      </c>
      <c r="C252" s="52">
        <v>0</v>
      </c>
      <c r="D252" s="53">
        <v>39808</v>
      </c>
      <c r="E252" s="48">
        <v>5.29</v>
      </c>
      <c r="F252" s="53">
        <v>1029</v>
      </c>
      <c r="G252" s="52">
        <v>28.3</v>
      </c>
      <c r="H252" s="52">
        <v>18.5</v>
      </c>
      <c r="I252" s="61">
        <v>86.6</v>
      </c>
      <c r="J252" s="64"/>
      <c r="K252" s="53">
        <v>930</v>
      </c>
      <c r="L252" s="48">
        <v>5.07</v>
      </c>
      <c r="M252" s="53">
        <v>9637</v>
      </c>
      <c r="N252" s="53">
        <v>6481</v>
      </c>
      <c r="O252" s="65">
        <v>8.27</v>
      </c>
      <c r="P252" s="65">
        <v>10.8</v>
      </c>
      <c r="Q252" s="74">
        <v>26.4</v>
      </c>
      <c r="R252" s="70">
        <v>37</v>
      </c>
      <c r="S252" s="64">
        <v>6660</v>
      </c>
      <c r="T252" s="53">
        <v>7241</v>
      </c>
      <c r="U252" s="52">
        <v>2.91</v>
      </c>
      <c r="V252" s="52"/>
      <c r="W252" s="52">
        <v>11.3</v>
      </c>
      <c r="X252" s="52">
        <v>11.5</v>
      </c>
      <c r="Y252" s="53">
        <v>4851</v>
      </c>
      <c r="Z252" s="53">
        <v>13424</v>
      </c>
      <c r="AA252" s="52">
        <v>2.75</v>
      </c>
      <c r="AB252" s="52">
        <v>485</v>
      </c>
      <c r="AC252" s="77">
        <f t="shared" si="304"/>
        <v>11511</v>
      </c>
      <c r="AD252" s="52"/>
      <c r="AE252" s="52"/>
      <c r="AF252" s="52"/>
      <c r="AG252" s="52"/>
      <c r="AH252" s="61"/>
      <c r="AI252" s="79"/>
      <c r="AJ252" s="52"/>
      <c r="AK252" s="52"/>
      <c r="AL252" s="48">
        <v>9.1300000000000008</v>
      </c>
      <c r="AM252" s="53">
        <v>105159</v>
      </c>
      <c r="AN252" s="52">
        <v>2.23</v>
      </c>
      <c r="AO252" s="52" t="s">
        <v>125</v>
      </c>
      <c r="AP252" s="53">
        <v>6127</v>
      </c>
      <c r="AQ252" s="83"/>
      <c r="AR252" s="86">
        <f t="shared" si="305"/>
        <v>12794</v>
      </c>
      <c r="AS252" s="53"/>
      <c r="AT252" s="87">
        <v>12794</v>
      </c>
      <c r="AU252" s="53">
        <f t="shared" si="362"/>
        <v>11834</v>
      </c>
      <c r="AV252" s="53">
        <v>480</v>
      </c>
      <c r="AW252" s="53">
        <v>0</v>
      </c>
      <c r="AX252" s="53">
        <v>480</v>
      </c>
      <c r="AY252" s="95">
        <v>0</v>
      </c>
      <c r="AZ252" s="96">
        <v>4.93</v>
      </c>
      <c r="BA252" s="53">
        <v>4478</v>
      </c>
      <c r="BB252" s="52">
        <v>62</v>
      </c>
      <c r="BC252" s="53">
        <v>10724</v>
      </c>
      <c r="BD252" s="97">
        <f t="shared" si="275"/>
        <v>8148.11</v>
      </c>
      <c r="BE252" s="102">
        <f t="shared" si="276"/>
        <v>0.75980138008205889</v>
      </c>
      <c r="BF252" s="53">
        <v>4683</v>
      </c>
      <c r="BG252" s="97">
        <f t="shared" si="277"/>
        <v>4996.7609999999995</v>
      </c>
      <c r="BH252" s="102">
        <f t="shared" si="278"/>
        <v>0.4659419060052219</v>
      </c>
      <c r="BI252" s="53">
        <v>292</v>
      </c>
      <c r="BJ252" s="97">
        <f t="shared" si="279"/>
        <v>574.36400000000003</v>
      </c>
      <c r="BK252" s="102">
        <f t="shared" si="280"/>
        <v>5.3558746736292434E-2</v>
      </c>
      <c r="BL252" s="103">
        <v>879</v>
      </c>
      <c r="BM252" s="97">
        <f t="shared" si="281"/>
        <v>1270.155</v>
      </c>
      <c r="BN252" s="102">
        <f t="shared" si="282"/>
        <v>0.11844041402461768</v>
      </c>
      <c r="BO252" s="53">
        <v>635</v>
      </c>
      <c r="BP252" s="97">
        <f t="shared" si="283"/>
        <v>1306.83</v>
      </c>
      <c r="BQ252" s="102">
        <f t="shared" si="284"/>
        <v>0.12186031331592688</v>
      </c>
      <c r="BR252" s="53">
        <v>0</v>
      </c>
      <c r="BS252" s="105">
        <f t="shared" si="285"/>
        <v>0</v>
      </c>
      <c r="BT252" s="102">
        <f t="shared" si="286"/>
        <v>0</v>
      </c>
      <c r="BU252" s="52">
        <v>8.84</v>
      </c>
      <c r="BV252" s="48">
        <v>8.2200000000000006</v>
      </c>
      <c r="BW252" s="61">
        <v>163</v>
      </c>
      <c r="BX252" s="117">
        <f t="shared" si="306"/>
        <v>126907.81600000001</v>
      </c>
      <c r="BY252" s="118">
        <f t="shared" si="307"/>
        <v>0.84605210666666675</v>
      </c>
      <c r="BZ252" s="120">
        <v>67.7</v>
      </c>
      <c r="CA252" s="51"/>
      <c r="CB252" s="52">
        <v>7.02</v>
      </c>
      <c r="CC252" s="129">
        <v>6307</v>
      </c>
      <c r="CD252" s="77">
        <f t="shared" si="308"/>
        <v>7372.9794395155614</v>
      </c>
      <c r="CE252" s="77">
        <f t="shared" si="287"/>
        <v>21303</v>
      </c>
      <c r="CF252" s="77">
        <f t="shared" si="309"/>
        <v>11834</v>
      </c>
      <c r="CG252" s="77">
        <f t="shared" si="310"/>
        <v>493.08333333333331</v>
      </c>
      <c r="CH252" s="77">
        <f t="shared" si="288"/>
        <v>9469</v>
      </c>
      <c r="CI252" s="130">
        <f t="shared" si="311"/>
        <v>394.54166666666669</v>
      </c>
      <c r="CJ252" s="64">
        <v>3553</v>
      </c>
      <c r="CK252" s="56"/>
      <c r="CL252" s="52">
        <v>7.62</v>
      </c>
      <c r="CM252" s="53">
        <v>3393</v>
      </c>
      <c r="CN252" s="134"/>
      <c r="CO252" s="135">
        <v>3930</v>
      </c>
      <c r="CP252" s="53">
        <v>5926</v>
      </c>
      <c r="CQ252" s="52">
        <v>22.6</v>
      </c>
      <c r="CR252" s="52">
        <v>32.5</v>
      </c>
      <c r="CS252" s="53">
        <v>4533</v>
      </c>
      <c r="CT252" s="141">
        <f t="shared" si="356"/>
        <v>0.32056026101349977</v>
      </c>
      <c r="CU252" s="142">
        <f t="shared" si="312"/>
        <v>1.4145792288207149</v>
      </c>
      <c r="CV252" s="142">
        <f t="shared" si="313"/>
        <v>5.2121360820928748</v>
      </c>
      <c r="CW252" s="118">
        <f t="shared" si="314"/>
        <v>0.86868934701547917</v>
      </c>
      <c r="CX252" s="143">
        <f t="shared" si="357"/>
        <v>26196.19594859879</v>
      </c>
      <c r="CY252" s="144">
        <f t="shared" si="358"/>
        <v>0.53980612209289769</v>
      </c>
      <c r="CZ252" s="145">
        <f t="shared" si="359"/>
        <v>21166.195852602923</v>
      </c>
      <c r="DA252" s="146">
        <f t="shared" si="360"/>
        <v>0.68360686311077956</v>
      </c>
      <c r="DB252" s="64">
        <v>3553</v>
      </c>
      <c r="DC252" s="152"/>
      <c r="DD252" s="48">
        <v>7.4</v>
      </c>
      <c r="DE252" s="53">
        <v>3036</v>
      </c>
      <c r="DF252" s="153"/>
      <c r="DG252" s="53">
        <v>3977</v>
      </c>
      <c r="DH252" s="53">
        <v>6308</v>
      </c>
      <c r="DI252" s="52">
        <v>21</v>
      </c>
      <c r="DJ252" s="52">
        <v>26.6</v>
      </c>
      <c r="DK252" s="53">
        <v>4990</v>
      </c>
      <c r="DL252" s="141">
        <f t="shared" si="315"/>
        <v>0.32383066736407862</v>
      </c>
      <c r="DM252" s="142">
        <f t="shared" si="316"/>
        <v>1.4145792288207149</v>
      </c>
      <c r="DN252" s="142">
        <f t="shared" si="317"/>
        <v>5.2121360820928748</v>
      </c>
      <c r="DO252" s="118">
        <f t="shared" si="289"/>
        <v>0.86868934701547917</v>
      </c>
      <c r="DP252" s="143">
        <f t="shared" si="318"/>
        <v>26196.19594859879</v>
      </c>
      <c r="DQ252" s="144">
        <f t="shared" si="319"/>
        <v>0.58822616760213298</v>
      </c>
      <c r="DR252" s="145">
        <f t="shared" si="320"/>
        <v>21166.195852602923</v>
      </c>
      <c r="DS252" s="146">
        <f t="shared" si="321"/>
        <v>0.71689668034315557</v>
      </c>
      <c r="DT252" s="53">
        <v>3530</v>
      </c>
      <c r="DU252" s="74"/>
      <c r="DV252" s="157">
        <v>7.49</v>
      </c>
      <c r="DW252" s="153">
        <v>3484</v>
      </c>
      <c r="DX252" s="53"/>
      <c r="DY252" s="153">
        <v>3949</v>
      </c>
      <c r="DZ252" s="153">
        <v>5698</v>
      </c>
      <c r="EA252" s="152">
        <v>20.9</v>
      </c>
      <c r="EB252" s="128">
        <v>23.7</v>
      </c>
      <c r="EC252" s="53">
        <v>5518</v>
      </c>
      <c r="ED252" s="141">
        <f t="shared" si="350"/>
        <v>0.40194936199696074</v>
      </c>
      <c r="EE252" s="142">
        <f t="shared" si="322"/>
        <v>1.4237960339943343</v>
      </c>
      <c r="EF252" s="142">
        <f t="shared" si="361"/>
        <v>5.178395826002772</v>
      </c>
      <c r="EG252" s="118">
        <f t="shared" si="290"/>
        <v>0.86306597100046201</v>
      </c>
      <c r="EH252" s="143">
        <f t="shared" si="351"/>
        <v>26026.617421489933</v>
      </c>
      <c r="EI252" s="144">
        <f t="shared" si="352"/>
        <v>0.52746375755132791</v>
      </c>
      <c r="EJ252" s="145">
        <f t="shared" si="353"/>
        <v>21029.178541989393</v>
      </c>
      <c r="EK252" s="146">
        <f t="shared" si="354"/>
        <v>0.67512122342409553</v>
      </c>
      <c r="EL252" s="64">
        <v>3531</v>
      </c>
      <c r="EM252" s="56"/>
      <c r="EN252" s="52">
        <v>7.45</v>
      </c>
      <c r="EO252" s="53">
        <v>3272</v>
      </c>
      <c r="EP252" s="134"/>
      <c r="EQ252" s="135">
        <v>3938</v>
      </c>
      <c r="ER252" s="53">
        <v>5490</v>
      </c>
      <c r="ES252" s="52">
        <v>20.399999999999999</v>
      </c>
      <c r="ET252" s="52">
        <v>21.4</v>
      </c>
      <c r="EU252" s="53">
        <v>5313</v>
      </c>
      <c r="EV252" s="141">
        <f t="shared" si="323"/>
        <v>0.36690574029651929</v>
      </c>
      <c r="EW252" s="142">
        <f t="shared" si="324"/>
        <v>1.4233928065703767</v>
      </c>
      <c r="EX252" s="142">
        <f t="shared" si="325"/>
        <v>5.179862793658863</v>
      </c>
      <c r="EY252" s="118">
        <f t="shared" si="291"/>
        <v>0.86331046560981051</v>
      </c>
      <c r="EZ252" s="143">
        <f t="shared" si="326"/>
        <v>26033.990400929448</v>
      </c>
      <c r="FA252" s="144">
        <f t="shared" si="327"/>
        <v>0.55621739802179815</v>
      </c>
      <c r="FB252" s="145">
        <f t="shared" si="328"/>
        <v>21035.135816363894</v>
      </c>
      <c r="FC252" s="146">
        <f t="shared" si="329"/>
        <v>0.69488996643043643</v>
      </c>
      <c r="FD252" s="64">
        <v>3568</v>
      </c>
      <c r="FE252" s="56"/>
      <c r="FF252" s="52">
        <v>7.57</v>
      </c>
      <c r="FG252" s="53">
        <v>3157</v>
      </c>
      <c r="FH252" s="134"/>
      <c r="FI252" s="135">
        <v>3985</v>
      </c>
      <c r="FJ252" s="53">
        <v>5980</v>
      </c>
      <c r="FK252" s="52">
        <v>21.3</v>
      </c>
      <c r="FL252" s="52">
        <v>28.7</v>
      </c>
      <c r="FM252" s="53">
        <v>5263</v>
      </c>
      <c r="FN252" s="141">
        <f t="shared" si="330"/>
        <v>0.34987268675606997</v>
      </c>
      <c r="FO252" s="142">
        <f t="shared" si="331"/>
        <v>1.4086322869955157</v>
      </c>
      <c r="FP252" s="142">
        <f t="shared" si="332"/>
        <v>5.234140596934246</v>
      </c>
      <c r="FQ252" s="118">
        <f t="shared" si="292"/>
        <v>0.87235676615570767</v>
      </c>
      <c r="FR252" s="143">
        <f t="shared" si="333"/>
        <v>26306.790640191521</v>
      </c>
      <c r="FS252" s="144">
        <f t="shared" si="334"/>
        <v>0.57181489167323252</v>
      </c>
      <c r="FT252" s="145">
        <f t="shared" si="335"/>
        <v>21255.554968220444</v>
      </c>
      <c r="FU252" s="146">
        <f t="shared" si="336"/>
        <v>0.70561357702349869</v>
      </c>
      <c r="FV252" s="64">
        <v>3568</v>
      </c>
      <c r="FW252" s="73"/>
      <c r="FX252" s="52">
        <v>7.53</v>
      </c>
      <c r="FY252" s="53">
        <v>3034</v>
      </c>
      <c r="FZ252" s="134"/>
      <c r="GA252" s="135">
        <v>3996</v>
      </c>
      <c r="GB252" s="53">
        <v>5890</v>
      </c>
      <c r="GC252" s="52">
        <v>21.4</v>
      </c>
      <c r="GD252" s="52">
        <v>27.1</v>
      </c>
      <c r="GE252" s="53">
        <v>4877</v>
      </c>
      <c r="GF252" s="141">
        <f t="shared" si="337"/>
        <v>0.3150215889158548</v>
      </c>
      <c r="GG252" s="142">
        <f t="shared" si="338"/>
        <v>1.4086322869955157</v>
      </c>
      <c r="GH252" s="142">
        <f t="shared" si="339"/>
        <v>5.234140596934246</v>
      </c>
      <c r="GI252" s="118">
        <f t="shared" si="293"/>
        <v>0.87235676615570767</v>
      </c>
      <c r="GJ252" s="143">
        <f t="shared" si="340"/>
        <v>26306.790640191521</v>
      </c>
      <c r="GK252" s="144">
        <f t="shared" si="341"/>
        <v>0.58849742836128838</v>
      </c>
      <c r="GL252" s="145">
        <f t="shared" si="342"/>
        <v>21255.554968220444</v>
      </c>
      <c r="GM252" s="146">
        <f t="shared" si="343"/>
        <v>0.71708317791868703</v>
      </c>
      <c r="GN252" s="166">
        <v>3185</v>
      </c>
      <c r="GO252" s="97">
        <f t="shared" si="294"/>
        <v>3228.8258461249588</v>
      </c>
      <c r="GP252" s="226">
        <f t="shared" si="371"/>
        <v>606.85</v>
      </c>
      <c r="GQ252" s="53">
        <v>0</v>
      </c>
      <c r="GR252" s="102">
        <f t="shared" si="295"/>
        <v>1</v>
      </c>
      <c r="GS252" s="53">
        <v>0</v>
      </c>
      <c r="GT252" s="102">
        <f t="shared" si="296"/>
        <v>1</v>
      </c>
      <c r="GU252" s="53">
        <v>128</v>
      </c>
      <c r="GV252" s="102">
        <f t="shared" si="364"/>
        <v>0.77714480712579481</v>
      </c>
      <c r="GW252" s="170">
        <v>205</v>
      </c>
      <c r="GX252" s="102">
        <f t="shared" si="365"/>
        <v>0.76678043230944248</v>
      </c>
      <c r="GY252" s="170">
        <v>0</v>
      </c>
      <c r="GZ252" s="102">
        <f t="shared" si="366"/>
        <v>1</v>
      </c>
      <c r="HA252" s="102"/>
      <c r="HB252" s="102"/>
      <c r="HC252" s="102"/>
      <c r="HD252" s="102"/>
      <c r="HE252" s="177"/>
      <c r="HF252" s="227">
        <f t="shared" si="368"/>
        <v>126907.81600000001</v>
      </c>
      <c r="HG252" s="102">
        <f t="shared" si="369"/>
        <v>0.84605210666666675</v>
      </c>
      <c r="HH252" s="177">
        <f t="shared" si="370"/>
        <v>0.70300261096605743</v>
      </c>
      <c r="HI252" s="64">
        <v>4208</v>
      </c>
      <c r="HJ252" s="53">
        <v>4440</v>
      </c>
      <c r="HK252" s="53">
        <v>4074</v>
      </c>
      <c r="HL252" s="77">
        <f t="shared" si="347"/>
        <v>960</v>
      </c>
      <c r="HM252" s="77">
        <f t="shared" si="344"/>
        <v>10295.040000000001</v>
      </c>
      <c r="HN252" s="52"/>
      <c r="HO252" s="183"/>
      <c r="HP252" s="53">
        <v>1236</v>
      </c>
      <c r="HQ252" s="186"/>
      <c r="HR252" s="186"/>
      <c r="HS252" s="186"/>
      <c r="HT252" s="53">
        <v>4376</v>
      </c>
      <c r="HU252" s="153">
        <v>4228</v>
      </c>
      <c r="HV252" s="186"/>
      <c r="HW252" s="186"/>
      <c r="HX252" s="186"/>
      <c r="HY252" s="186"/>
      <c r="HZ252" s="189"/>
      <c r="IA252" s="128">
        <v>98</v>
      </c>
      <c r="IB252" s="190">
        <v>270</v>
      </c>
      <c r="IC252" s="191"/>
      <c r="ID252" s="191"/>
      <c r="IE252" s="192"/>
      <c r="IF252" s="192"/>
      <c r="IG252" s="192"/>
      <c r="IH252" s="97">
        <f t="shared" si="345"/>
        <v>38877.85</v>
      </c>
      <c r="II252" s="97">
        <f t="shared" si="348"/>
        <v>3038.7564483351566</v>
      </c>
      <c r="IJ252" s="202">
        <f t="shared" si="349"/>
        <v>1.5632327653587619</v>
      </c>
      <c r="IK252" s="202">
        <f t="shared" si="355"/>
        <v>1.9438924999999998</v>
      </c>
      <c r="IL252" s="202">
        <f t="shared" si="297"/>
        <v>0.63554704316228827</v>
      </c>
      <c r="IM252" s="203"/>
      <c r="IN252" s="204">
        <f t="shared" si="298"/>
        <v>0.9152276295133438</v>
      </c>
      <c r="IO252" s="186"/>
      <c r="IP252" s="186"/>
      <c r="IQ252" s="153">
        <v>1526</v>
      </c>
      <c r="IR252" s="153"/>
      <c r="IS252" s="128"/>
      <c r="IT252" s="128"/>
      <c r="IU252" s="128"/>
      <c r="IV252" s="128"/>
      <c r="IW252" s="189"/>
      <c r="IX252" s="189">
        <v>0.8</v>
      </c>
      <c r="IY252" s="48"/>
      <c r="IZ252" s="52">
        <v>148</v>
      </c>
      <c r="JA252" s="128"/>
      <c r="JB252" s="128"/>
      <c r="JC252" s="128"/>
      <c r="JD252" s="97">
        <f t="shared" si="299"/>
        <v>3454.38</v>
      </c>
      <c r="JE252" s="210">
        <f t="shared" si="372"/>
        <v>0.94642555348994428</v>
      </c>
      <c r="JF252" s="210">
        <f t="shared" si="300"/>
        <v>0.28528392857142854</v>
      </c>
      <c r="JG252" s="210">
        <f t="shared" si="301"/>
        <v>8.6433097782762008E-2</v>
      </c>
      <c r="JH252" s="203"/>
      <c r="JI252" s="203">
        <f t="shared" si="302"/>
        <v>0.45185185185185184</v>
      </c>
      <c r="JJ252" s="212">
        <f t="shared" si="346"/>
        <v>2.469151880188833</v>
      </c>
      <c r="JK252" s="203">
        <f t="shared" si="303"/>
        <v>0.9861991794106677</v>
      </c>
      <c r="JL252" s="53">
        <v>8220</v>
      </c>
      <c r="JM252" s="213">
        <v>8.2100000000000009</v>
      </c>
      <c r="JN252" s="214">
        <v>25</v>
      </c>
      <c r="JO252" s="213">
        <v>0.82</v>
      </c>
      <c r="JP252" s="213">
        <v>3.1</v>
      </c>
      <c r="JQ252" s="213">
        <v>0.21</v>
      </c>
      <c r="JR252" s="214">
        <v>138</v>
      </c>
      <c r="JS252" s="213">
        <v>0.11</v>
      </c>
      <c r="JT252" s="222"/>
    </row>
    <row r="253" spans="1:280" s="25" customFormat="1" ht="15" customHeight="1">
      <c r="A253" s="50">
        <v>43670</v>
      </c>
      <c r="B253" s="51">
        <v>0</v>
      </c>
      <c r="C253" s="52">
        <v>0</v>
      </c>
      <c r="D253" s="53">
        <v>43679</v>
      </c>
      <c r="E253" s="48">
        <v>4.26</v>
      </c>
      <c r="F253" s="53">
        <v>401</v>
      </c>
      <c r="G253" s="52">
        <v>3.73</v>
      </c>
      <c r="H253" s="52">
        <v>4.13</v>
      </c>
      <c r="I253" s="61">
        <v>86.1</v>
      </c>
      <c r="J253" s="64"/>
      <c r="K253" s="53">
        <v>1557</v>
      </c>
      <c r="L253" s="48">
        <v>5.0999999999999996</v>
      </c>
      <c r="M253" s="53">
        <v>10761</v>
      </c>
      <c r="N253" s="53">
        <v>6300</v>
      </c>
      <c r="O253" s="65">
        <v>3.61</v>
      </c>
      <c r="P253" s="65">
        <v>2.67</v>
      </c>
      <c r="Q253" s="74">
        <v>16.2</v>
      </c>
      <c r="R253" s="70">
        <v>33.6</v>
      </c>
      <c r="S253" s="64">
        <v>6080</v>
      </c>
      <c r="T253" s="53">
        <v>10117</v>
      </c>
      <c r="U253" s="52">
        <v>2.98</v>
      </c>
      <c r="V253" s="52">
        <v>25.3</v>
      </c>
      <c r="W253" s="52">
        <v>13.7</v>
      </c>
      <c r="X253" s="52">
        <v>12.9</v>
      </c>
      <c r="Y253" s="53">
        <v>1990</v>
      </c>
      <c r="Z253" s="53"/>
      <c r="AA253" s="52"/>
      <c r="AB253" s="52">
        <v>482</v>
      </c>
      <c r="AC253" s="77">
        <f t="shared" si="304"/>
        <v>8070</v>
      </c>
      <c r="AD253" s="52"/>
      <c r="AE253" s="52"/>
      <c r="AF253" s="52"/>
      <c r="AG253" s="52"/>
      <c r="AH253" s="61"/>
      <c r="AI253" s="79"/>
      <c r="AJ253" s="52"/>
      <c r="AK253" s="52"/>
      <c r="AL253" s="48">
        <v>8.98</v>
      </c>
      <c r="AM253" s="53">
        <v>123502</v>
      </c>
      <c r="AN253" s="52">
        <v>2.2799999999999998</v>
      </c>
      <c r="AO253" s="52" t="s">
        <v>125</v>
      </c>
      <c r="AP253" s="53">
        <v>6108</v>
      </c>
      <c r="AQ253" s="83"/>
      <c r="AR253" s="86">
        <f t="shared" si="305"/>
        <v>13172</v>
      </c>
      <c r="AS253" s="53"/>
      <c r="AT253" s="87">
        <v>13172</v>
      </c>
      <c r="AU253" s="53">
        <f t="shared" si="362"/>
        <v>12212</v>
      </c>
      <c r="AV253" s="53">
        <v>480</v>
      </c>
      <c r="AW253" s="53">
        <v>0</v>
      </c>
      <c r="AX253" s="53">
        <v>480</v>
      </c>
      <c r="AY253" s="95">
        <v>0</v>
      </c>
      <c r="AZ253" s="96">
        <v>4.93</v>
      </c>
      <c r="BA253" s="53">
        <v>4478</v>
      </c>
      <c r="BB253" s="52">
        <v>62</v>
      </c>
      <c r="BC253" s="53">
        <v>11825</v>
      </c>
      <c r="BD253" s="97">
        <f t="shared" si="275"/>
        <v>9056.5768000000007</v>
      </c>
      <c r="BE253" s="102">
        <f t="shared" si="276"/>
        <v>0.76588387315010575</v>
      </c>
      <c r="BF253" s="53">
        <v>4886</v>
      </c>
      <c r="BG253" s="97">
        <f t="shared" si="277"/>
        <v>5213.3620000000001</v>
      </c>
      <c r="BH253" s="102">
        <f t="shared" si="278"/>
        <v>0.44087627906976745</v>
      </c>
      <c r="BI253" s="53">
        <v>535</v>
      </c>
      <c r="BJ253" s="97">
        <f t="shared" si="279"/>
        <v>1052.345</v>
      </c>
      <c r="BK253" s="102">
        <f t="shared" si="280"/>
        <v>8.8993234672304439E-2</v>
      </c>
      <c r="BL253" s="103">
        <v>891</v>
      </c>
      <c r="BM253" s="97">
        <f t="shared" si="281"/>
        <v>1287.4950000000001</v>
      </c>
      <c r="BN253" s="102">
        <f t="shared" si="282"/>
        <v>0.10887906976744187</v>
      </c>
      <c r="BO253" s="53">
        <v>717</v>
      </c>
      <c r="BP253" s="97">
        <f t="shared" si="283"/>
        <v>1475.5859999999998</v>
      </c>
      <c r="BQ253" s="102">
        <f t="shared" si="284"/>
        <v>0.12478528541226214</v>
      </c>
      <c r="BR253" s="53">
        <v>16.7</v>
      </c>
      <c r="BS253" s="105">
        <f t="shared" si="285"/>
        <v>27.788799999999998</v>
      </c>
      <c r="BT253" s="102">
        <f t="shared" si="286"/>
        <v>1.412262156448203E-3</v>
      </c>
      <c r="BU253" s="52">
        <v>8.5399999999999991</v>
      </c>
      <c r="BV253" s="48">
        <v>8.2899999999999991</v>
      </c>
      <c r="BW253" s="61">
        <v>228</v>
      </c>
      <c r="BX253" s="117">
        <f t="shared" si="306"/>
        <v>144406.9</v>
      </c>
      <c r="BY253" s="118">
        <f t="shared" si="307"/>
        <v>0.96271266666666666</v>
      </c>
      <c r="BZ253" s="120">
        <v>66.400000000000006</v>
      </c>
      <c r="CA253" s="51"/>
      <c r="CB253" s="52">
        <v>6.96</v>
      </c>
      <c r="CC253" s="129">
        <v>7122</v>
      </c>
      <c r="CD253" s="77">
        <f t="shared" si="308"/>
        <v>8174.1322405378023</v>
      </c>
      <c r="CE253" s="77">
        <f t="shared" si="287"/>
        <v>21718</v>
      </c>
      <c r="CF253" s="77">
        <f t="shared" si="309"/>
        <v>12212</v>
      </c>
      <c r="CG253" s="77">
        <f t="shared" si="310"/>
        <v>508.83333333333331</v>
      </c>
      <c r="CH253" s="77">
        <f t="shared" si="288"/>
        <v>9506</v>
      </c>
      <c r="CI253" s="130">
        <f t="shared" si="311"/>
        <v>396.08333333333331</v>
      </c>
      <c r="CJ253" s="64">
        <v>3607</v>
      </c>
      <c r="CK253" s="56"/>
      <c r="CL253" s="52">
        <v>7.52</v>
      </c>
      <c r="CM253" s="53">
        <v>3090</v>
      </c>
      <c r="CN253" s="134"/>
      <c r="CO253" s="135">
        <v>4005</v>
      </c>
      <c r="CP253" s="53">
        <v>5570</v>
      </c>
      <c r="CQ253" s="52">
        <v>17.7</v>
      </c>
      <c r="CR253" s="52">
        <v>13.2</v>
      </c>
      <c r="CS253" s="53">
        <v>4583</v>
      </c>
      <c r="CT253" s="141">
        <f t="shared" si="356"/>
        <v>0.24991186569291915</v>
      </c>
      <c r="CU253" s="142">
        <f t="shared" si="312"/>
        <v>1.3934017188799557</v>
      </c>
      <c r="CV253" s="142">
        <f t="shared" si="313"/>
        <v>5.8663141646676982</v>
      </c>
      <c r="CW253" s="118">
        <f t="shared" si="314"/>
        <v>0.97771902744461636</v>
      </c>
      <c r="CX253" s="143">
        <f t="shared" si="357"/>
        <v>29484.094991619851</v>
      </c>
      <c r="CY253" s="144">
        <f t="shared" si="358"/>
        <v>0.6219782223884478</v>
      </c>
      <c r="CZ253" s="145">
        <f t="shared" si="359"/>
        <v>23983.593714890874</v>
      </c>
      <c r="DA253" s="146">
        <f t="shared" si="360"/>
        <v>0.73868921775898522</v>
      </c>
      <c r="DB253" s="64">
        <v>3590</v>
      </c>
      <c r="DC253" s="152"/>
      <c r="DD253" s="48">
        <v>7.59</v>
      </c>
      <c r="DE253" s="53">
        <v>3537</v>
      </c>
      <c r="DF253" s="153"/>
      <c r="DG253" s="53">
        <v>3614</v>
      </c>
      <c r="DH253" s="53">
        <v>5732</v>
      </c>
      <c r="DI253" s="52">
        <v>18</v>
      </c>
      <c r="DJ253" s="52">
        <v>16.3</v>
      </c>
      <c r="DK253" s="53">
        <v>5012</v>
      </c>
      <c r="DL253" s="141">
        <f t="shared" si="315"/>
        <v>0.3010697573700456</v>
      </c>
      <c r="DM253" s="142">
        <f t="shared" si="316"/>
        <v>1.4</v>
      </c>
      <c r="DN253" s="142">
        <f t="shared" si="317"/>
        <v>5.83866588609843</v>
      </c>
      <c r="DO253" s="118">
        <f t="shared" si="289"/>
        <v>0.97311098101640503</v>
      </c>
      <c r="DP253" s="143">
        <f t="shared" si="318"/>
        <v>29345.134743530711</v>
      </c>
      <c r="DQ253" s="144">
        <f t="shared" si="319"/>
        <v>0.56729351863687372</v>
      </c>
      <c r="DR253" s="145">
        <f t="shared" si="320"/>
        <v>23870.55764803389</v>
      </c>
      <c r="DS253" s="146">
        <f t="shared" si="321"/>
        <v>0.70088794926004228</v>
      </c>
      <c r="DT253" s="53">
        <v>3610</v>
      </c>
      <c r="DU253" s="74"/>
      <c r="DV253" s="157">
        <v>7.59</v>
      </c>
      <c r="DW253" s="153">
        <v>3590</v>
      </c>
      <c r="DX253" s="53"/>
      <c r="DY253" s="153">
        <v>4023</v>
      </c>
      <c r="DZ253" s="153">
        <v>5442</v>
      </c>
      <c r="EA253" s="152">
        <v>17.899999999999999</v>
      </c>
      <c r="EB253" s="128">
        <v>11.3</v>
      </c>
      <c r="EC253" s="53">
        <v>5523</v>
      </c>
      <c r="ED253" s="141">
        <f t="shared" si="350"/>
        <v>0.33374187681100537</v>
      </c>
      <c r="EE253" s="142">
        <f t="shared" si="322"/>
        <v>1.3922437673130195</v>
      </c>
      <c r="EF253" s="142">
        <f t="shared" si="361"/>
        <v>5.8711932726505109</v>
      </c>
      <c r="EG253" s="118">
        <f t="shared" si="290"/>
        <v>0.97853221210841845</v>
      </c>
      <c r="EH253" s="143">
        <f t="shared" si="351"/>
        <v>29508.617388341467</v>
      </c>
      <c r="EI253" s="144">
        <f t="shared" si="352"/>
        <v>0.56080964995939397</v>
      </c>
      <c r="EJ253" s="145">
        <f t="shared" si="353"/>
        <v>24003.541256100929</v>
      </c>
      <c r="EK253" s="146">
        <f t="shared" si="354"/>
        <v>0.6964059196617336</v>
      </c>
      <c r="EL253" s="64">
        <v>3614</v>
      </c>
      <c r="EM253" s="56"/>
      <c r="EN253" s="52">
        <v>7.7</v>
      </c>
      <c r="EO253" s="53">
        <v>3436</v>
      </c>
      <c r="EP253" s="134"/>
      <c r="EQ253" s="135">
        <v>3825</v>
      </c>
      <c r="ER253" s="53">
        <v>4330</v>
      </c>
      <c r="ES253" s="52">
        <v>17.899999999999999</v>
      </c>
      <c r="ET253" s="52">
        <v>9.4700000000000006</v>
      </c>
      <c r="EU253" s="53">
        <v>5357</v>
      </c>
      <c r="EV253" s="141">
        <f t="shared" si="323"/>
        <v>0.31284291255587915</v>
      </c>
      <c r="EW253" s="142">
        <f t="shared" si="324"/>
        <v>1.3907028223574986</v>
      </c>
      <c r="EX253" s="142">
        <f t="shared" si="325"/>
        <v>5.8776987499609268</v>
      </c>
      <c r="EY253" s="118">
        <f t="shared" si="291"/>
        <v>0.97961645832682109</v>
      </c>
      <c r="EZ253" s="143">
        <f t="shared" si="326"/>
        <v>29541.313917303618</v>
      </c>
      <c r="FA253" s="144">
        <f t="shared" si="327"/>
        <v>0.5796495702675426</v>
      </c>
      <c r="FB253" s="145">
        <f t="shared" si="328"/>
        <v>24030.137977714337</v>
      </c>
      <c r="FC253" s="146">
        <f t="shared" si="329"/>
        <v>0.70942917547568718</v>
      </c>
      <c r="FD253" s="64">
        <v>3663</v>
      </c>
      <c r="FE253" s="56"/>
      <c r="FF253" s="52">
        <v>7.99</v>
      </c>
      <c r="FG253" s="53">
        <v>3617</v>
      </c>
      <c r="FH253" s="134"/>
      <c r="FI253" s="135">
        <v>4101</v>
      </c>
      <c r="FJ253" s="53">
        <v>6476</v>
      </c>
      <c r="FK253" s="52">
        <v>18.3</v>
      </c>
      <c r="FL253" s="52">
        <v>13.1</v>
      </c>
      <c r="FM253" s="53">
        <v>5315</v>
      </c>
      <c r="FN253" s="141">
        <f t="shared" si="330"/>
        <v>0.31840121690767831</v>
      </c>
      <c r="FO253" s="142">
        <f t="shared" si="331"/>
        <v>1.3720993720993722</v>
      </c>
      <c r="FP253" s="142">
        <f t="shared" si="332"/>
        <v>5.9573908470135235</v>
      </c>
      <c r="FQ253" s="118">
        <f t="shared" si="292"/>
        <v>0.99289847450225388</v>
      </c>
      <c r="FR253" s="143">
        <f t="shared" si="333"/>
        <v>29941.846397089968</v>
      </c>
      <c r="FS253" s="144">
        <f t="shared" si="334"/>
        <v>0.55750654704822522</v>
      </c>
      <c r="FT253" s="145">
        <f t="shared" si="335"/>
        <v>24355.947817478587</v>
      </c>
      <c r="FU253" s="146">
        <f t="shared" si="336"/>
        <v>0.69412262156448201</v>
      </c>
      <c r="FV253" s="64">
        <v>3634</v>
      </c>
      <c r="FW253" s="73"/>
      <c r="FX253" s="52">
        <v>7.64</v>
      </c>
      <c r="FY253" s="53">
        <v>3507</v>
      </c>
      <c r="FZ253" s="134"/>
      <c r="GA253" s="135">
        <v>4028</v>
      </c>
      <c r="GB253" s="53">
        <v>5350</v>
      </c>
      <c r="GC253" s="52">
        <v>18.2</v>
      </c>
      <c r="GD253" s="52">
        <v>12.3</v>
      </c>
      <c r="GE253" s="53">
        <v>4885</v>
      </c>
      <c r="GF253" s="141">
        <f t="shared" si="337"/>
        <v>0.28802457106726448</v>
      </c>
      <c r="GG253" s="142">
        <f t="shared" si="338"/>
        <v>1.3830489818381948</v>
      </c>
      <c r="GH253" s="142">
        <f t="shared" si="339"/>
        <v>5.9102261365130069</v>
      </c>
      <c r="GI253" s="118">
        <f t="shared" si="293"/>
        <v>0.98503768941883452</v>
      </c>
      <c r="GJ253" s="143">
        <f t="shared" si="340"/>
        <v>29704.796562114374</v>
      </c>
      <c r="GK253" s="144">
        <f t="shared" si="341"/>
        <v>0.57096363298261699</v>
      </c>
      <c r="GL253" s="145">
        <f t="shared" si="342"/>
        <v>24163.12158578138</v>
      </c>
      <c r="GM253" s="146">
        <f t="shared" si="343"/>
        <v>0.70342494714587733</v>
      </c>
      <c r="GN253" s="166">
        <v>3484</v>
      </c>
      <c r="GO253" s="97">
        <f t="shared" si="294"/>
        <v>3463.2366239985267</v>
      </c>
      <c r="GP253" s="226">
        <f t="shared" si="371"/>
        <v>904.99899999999991</v>
      </c>
      <c r="GQ253" s="53">
        <v>0</v>
      </c>
      <c r="GR253" s="102">
        <f t="shared" si="295"/>
        <v>1</v>
      </c>
      <c r="GS253" s="53">
        <v>0</v>
      </c>
      <c r="GT253" s="102">
        <f t="shared" si="296"/>
        <v>1</v>
      </c>
      <c r="GU253" s="53">
        <v>173</v>
      </c>
      <c r="GV253" s="102">
        <f t="shared" si="364"/>
        <v>0.83560524352755039</v>
      </c>
      <c r="GW253" s="170">
        <v>311</v>
      </c>
      <c r="GX253" s="102">
        <f t="shared" si="365"/>
        <v>0.65095398428731754</v>
      </c>
      <c r="GY253" s="170">
        <v>9</v>
      </c>
      <c r="GZ253" s="102">
        <f t="shared" si="366"/>
        <v>0</v>
      </c>
      <c r="HA253" s="102"/>
      <c r="HB253" s="102"/>
      <c r="HC253" s="102"/>
      <c r="HD253" s="102"/>
      <c r="HE253" s="177"/>
      <c r="HF253" s="227">
        <f t="shared" si="368"/>
        <v>144406.9</v>
      </c>
      <c r="HG253" s="102">
        <f t="shared" si="369"/>
        <v>0.96271266666666666</v>
      </c>
      <c r="HH253" s="177">
        <f t="shared" si="370"/>
        <v>0.70536997885835095</v>
      </c>
      <c r="HI253" s="64">
        <v>7538</v>
      </c>
      <c r="HJ253" s="53">
        <v>4038</v>
      </c>
      <c r="HK253" s="53">
        <v>3800</v>
      </c>
      <c r="HL253" s="77">
        <f t="shared" si="347"/>
        <v>960</v>
      </c>
      <c r="HM253" s="77">
        <f t="shared" si="344"/>
        <v>11352</v>
      </c>
      <c r="HN253" s="52"/>
      <c r="HO253" s="183"/>
      <c r="HP253" s="53">
        <v>1218</v>
      </c>
      <c r="HQ253" s="186"/>
      <c r="HR253" s="186"/>
      <c r="HS253" s="186"/>
      <c r="HT253" s="53">
        <v>4242</v>
      </c>
      <c r="HU253" s="153">
        <v>4550</v>
      </c>
      <c r="HV253" s="186"/>
      <c r="HW253" s="186"/>
      <c r="HX253" s="186"/>
      <c r="HY253" s="186"/>
      <c r="HZ253" s="189"/>
      <c r="IA253" s="128"/>
      <c r="IB253" s="190">
        <v>343</v>
      </c>
      <c r="IC253" s="191"/>
      <c r="ID253" s="191">
        <v>98</v>
      </c>
      <c r="IE253" s="192">
        <v>0.7</v>
      </c>
      <c r="IF253" s="192">
        <v>2.2400000000000002</v>
      </c>
      <c r="IG253" s="192">
        <v>0.38</v>
      </c>
      <c r="IH253" s="97">
        <f t="shared" si="345"/>
        <v>43715.887999999999</v>
      </c>
      <c r="II253" s="97">
        <f t="shared" si="348"/>
        <v>3318.8496811418158</v>
      </c>
      <c r="IJ253" s="202">
        <f t="shared" si="349"/>
        <v>1.5183723048891589</v>
      </c>
      <c r="IK253" s="202">
        <f t="shared" si="355"/>
        <v>2.1857943999999998</v>
      </c>
      <c r="IL253" s="202">
        <f t="shared" si="297"/>
        <v>0.70535330964495624</v>
      </c>
      <c r="IM253" s="203"/>
      <c r="IN253" s="204">
        <f t="shared" si="298"/>
        <v>0.90154994259471866</v>
      </c>
      <c r="IO253" s="186"/>
      <c r="IP253" s="186"/>
      <c r="IQ253" s="153">
        <v>1012</v>
      </c>
      <c r="IR253" s="153"/>
      <c r="IS253" s="128"/>
      <c r="IT253" s="128"/>
      <c r="IU253" s="128"/>
      <c r="IV253" s="128"/>
      <c r="IW253" s="189"/>
      <c r="IX253" s="189">
        <v>0.8</v>
      </c>
      <c r="IY253" s="48">
        <v>8.52</v>
      </c>
      <c r="IZ253" s="52">
        <v>183</v>
      </c>
      <c r="JA253" s="128">
        <v>1.71</v>
      </c>
      <c r="JB253" s="128">
        <v>1.52</v>
      </c>
      <c r="JC253" s="128">
        <v>170</v>
      </c>
      <c r="JD253" s="97">
        <f t="shared" si="299"/>
        <v>4517.9960000000001</v>
      </c>
      <c r="JE253" s="210">
        <f t="shared" si="372"/>
        <v>0.91713069112348511</v>
      </c>
      <c r="JF253" s="210">
        <f t="shared" si="300"/>
        <v>0.37399250000000001</v>
      </c>
      <c r="JG253" s="210">
        <f t="shared" si="301"/>
        <v>0.17053141535119348</v>
      </c>
      <c r="JH253" s="203"/>
      <c r="JI253" s="203">
        <f t="shared" si="302"/>
        <v>0.46647230320699706</v>
      </c>
      <c r="JJ253" s="212">
        <f t="shared" si="346"/>
        <v>2.469151880188833</v>
      </c>
      <c r="JK253" s="203">
        <f t="shared" si="303"/>
        <v>0.98452431289640596</v>
      </c>
      <c r="JL253" s="53">
        <v>6470</v>
      </c>
      <c r="JM253" s="213">
        <v>8.2200000000000006</v>
      </c>
      <c r="JN253" s="214">
        <v>126</v>
      </c>
      <c r="JO253" s="213">
        <v>0.57999999999999996</v>
      </c>
      <c r="JP253" s="213">
        <v>3.03</v>
      </c>
      <c r="JQ253" s="213">
        <v>0.18</v>
      </c>
      <c r="JR253" s="214">
        <v>161</v>
      </c>
      <c r="JS253" s="213">
        <v>0.12</v>
      </c>
      <c r="JT253" s="222"/>
    </row>
    <row r="254" spans="1:280" s="25" customFormat="1" ht="15" customHeight="1">
      <c r="A254" s="50">
        <v>43671</v>
      </c>
      <c r="B254" s="51">
        <v>280</v>
      </c>
      <c r="C254" s="52">
        <v>280</v>
      </c>
      <c r="D254" s="53">
        <v>41597</v>
      </c>
      <c r="E254" s="48">
        <v>5.37</v>
      </c>
      <c r="F254" s="53">
        <v>874</v>
      </c>
      <c r="G254" s="52">
        <v>26.6</v>
      </c>
      <c r="H254" s="52">
        <v>18.399999999999999</v>
      </c>
      <c r="I254" s="61">
        <v>85.9</v>
      </c>
      <c r="J254" s="64"/>
      <c r="K254" s="53">
        <v>1384</v>
      </c>
      <c r="L254" s="48">
        <v>5.14</v>
      </c>
      <c r="M254" s="53">
        <v>9824</v>
      </c>
      <c r="N254" s="53">
        <v>6233</v>
      </c>
      <c r="O254" s="65">
        <v>3.9</v>
      </c>
      <c r="P254" s="65">
        <v>2.75</v>
      </c>
      <c r="Q254" s="74"/>
      <c r="R254" s="70">
        <v>36.299999999999997</v>
      </c>
      <c r="S254" s="64">
        <v>6184</v>
      </c>
      <c r="T254" s="53">
        <v>10958</v>
      </c>
      <c r="U254" s="52">
        <v>3.05</v>
      </c>
      <c r="V254" s="52">
        <v>31.6</v>
      </c>
      <c r="W254" s="52">
        <v>18.899999999999999</v>
      </c>
      <c r="X254" s="52">
        <v>18.600000000000001</v>
      </c>
      <c r="Y254" s="53">
        <v>4000</v>
      </c>
      <c r="Z254" s="53">
        <v>11175</v>
      </c>
      <c r="AA254" s="52">
        <v>2.97</v>
      </c>
      <c r="AB254" s="52">
        <v>481</v>
      </c>
      <c r="AC254" s="77">
        <f t="shared" si="304"/>
        <v>10184</v>
      </c>
      <c r="AD254" s="52"/>
      <c r="AE254" s="52"/>
      <c r="AF254" s="52"/>
      <c r="AG254" s="52"/>
      <c r="AH254" s="61"/>
      <c r="AI254" s="79"/>
      <c r="AJ254" s="52"/>
      <c r="AK254" s="52"/>
      <c r="AL254" s="48">
        <v>9.17</v>
      </c>
      <c r="AM254" s="53">
        <v>107240</v>
      </c>
      <c r="AN254" s="52">
        <v>0.86</v>
      </c>
      <c r="AO254" s="52" t="s">
        <v>125</v>
      </c>
      <c r="AP254" s="53">
        <v>6113</v>
      </c>
      <c r="AQ254" s="83"/>
      <c r="AR254" s="86">
        <f t="shared" si="305"/>
        <v>12907</v>
      </c>
      <c r="AS254" s="53"/>
      <c r="AT254" s="87">
        <v>12907</v>
      </c>
      <c r="AU254" s="53">
        <f t="shared" si="362"/>
        <v>11947</v>
      </c>
      <c r="AV254" s="53">
        <v>480</v>
      </c>
      <c r="AW254" s="53">
        <v>0</v>
      </c>
      <c r="AX254" s="53">
        <v>480</v>
      </c>
      <c r="AY254" s="95">
        <v>0</v>
      </c>
      <c r="AZ254" s="96">
        <v>4.93</v>
      </c>
      <c r="BA254" s="53">
        <v>4478</v>
      </c>
      <c r="BB254" s="52">
        <v>62</v>
      </c>
      <c r="BC254" s="53">
        <v>10673</v>
      </c>
      <c r="BD254" s="97">
        <f t="shared" si="275"/>
        <v>8886.1675999999989</v>
      </c>
      <c r="BE254" s="102">
        <f t="shared" si="276"/>
        <v>0.83258386582966348</v>
      </c>
      <c r="BF254" s="53">
        <v>4750</v>
      </c>
      <c r="BG254" s="97">
        <f t="shared" si="277"/>
        <v>5068.25</v>
      </c>
      <c r="BH254" s="102">
        <f t="shared" si="278"/>
        <v>0.47486648552422001</v>
      </c>
      <c r="BI254" s="53">
        <v>450</v>
      </c>
      <c r="BJ254" s="97">
        <f t="shared" si="279"/>
        <v>885.15000000000009</v>
      </c>
      <c r="BK254" s="102">
        <f t="shared" si="280"/>
        <v>8.2933570692401398E-2</v>
      </c>
      <c r="BL254" s="103">
        <v>956</v>
      </c>
      <c r="BM254" s="97">
        <f t="shared" si="281"/>
        <v>1381.42</v>
      </c>
      <c r="BN254" s="102">
        <f t="shared" si="282"/>
        <v>0.12943127518036165</v>
      </c>
      <c r="BO254" s="53">
        <v>745</v>
      </c>
      <c r="BP254" s="97">
        <f t="shared" si="283"/>
        <v>1533.2099999999998</v>
      </c>
      <c r="BQ254" s="102">
        <f t="shared" si="284"/>
        <v>0.14365314344607888</v>
      </c>
      <c r="BR254" s="53">
        <v>10.9</v>
      </c>
      <c r="BS254" s="105">
        <f t="shared" si="285"/>
        <v>18.137599999999999</v>
      </c>
      <c r="BT254" s="102">
        <f t="shared" si="286"/>
        <v>1.0212686217558325E-3</v>
      </c>
      <c r="BU254" s="52">
        <v>9.51</v>
      </c>
      <c r="BV254" s="48">
        <v>8.9700000000000006</v>
      </c>
      <c r="BW254" s="61">
        <v>130</v>
      </c>
      <c r="BX254" s="117">
        <f t="shared" si="306"/>
        <v>127510.33100000001</v>
      </c>
      <c r="BY254" s="118">
        <f t="shared" si="307"/>
        <v>0.85006887333333336</v>
      </c>
      <c r="BZ254" s="120">
        <v>58.7</v>
      </c>
      <c r="CA254" s="51"/>
      <c r="CB254" s="52">
        <v>6.19</v>
      </c>
      <c r="CC254" s="129">
        <v>7696</v>
      </c>
      <c r="CD254" s="77">
        <f t="shared" si="308"/>
        <v>7549.0787107156384</v>
      </c>
      <c r="CE254" s="77">
        <f t="shared" si="287"/>
        <v>21128</v>
      </c>
      <c r="CF254" s="77">
        <f t="shared" si="309"/>
        <v>11947</v>
      </c>
      <c r="CG254" s="77">
        <f t="shared" si="310"/>
        <v>497.79166666666669</v>
      </c>
      <c r="CH254" s="77">
        <f t="shared" si="288"/>
        <v>9181</v>
      </c>
      <c r="CI254" s="130">
        <f t="shared" si="311"/>
        <v>382.54166666666669</v>
      </c>
      <c r="CJ254" s="64">
        <v>3531</v>
      </c>
      <c r="CK254" s="56"/>
      <c r="CL254" s="52">
        <v>7.49</v>
      </c>
      <c r="CM254" s="53">
        <v>2941</v>
      </c>
      <c r="CN254" s="134"/>
      <c r="CO254" s="135">
        <v>4081</v>
      </c>
      <c r="CP254" s="53">
        <v>3420</v>
      </c>
      <c r="CQ254" s="52">
        <v>19.5</v>
      </c>
      <c r="CR254" s="52">
        <v>24.5</v>
      </c>
      <c r="CS254" s="53">
        <v>4293</v>
      </c>
      <c r="CT254" s="141">
        <f t="shared" si="356"/>
        <v>0.26384160623664127</v>
      </c>
      <c r="CU254" s="142">
        <f t="shared" si="312"/>
        <v>1.4233928065703767</v>
      </c>
      <c r="CV254" s="142">
        <f t="shared" si="313"/>
        <v>5.3035807655266458</v>
      </c>
      <c r="CW254" s="118">
        <f t="shared" si="314"/>
        <v>0.88393012758777434</v>
      </c>
      <c r="CX254" s="143">
        <f t="shared" si="357"/>
        <v>26655.796927536921</v>
      </c>
      <c r="CY254" s="144">
        <f t="shared" si="358"/>
        <v>0.61041603714830006</v>
      </c>
      <c r="CZ254" s="145">
        <f t="shared" si="359"/>
        <v>21310.06147108103</v>
      </c>
      <c r="DA254" s="146">
        <f t="shared" si="360"/>
        <v>0.72444486086386206</v>
      </c>
      <c r="DB254" s="64">
        <v>3568</v>
      </c>
      <c r="DC254" s="152"/>
      <c r="DD254" s="48">
        <v>7.57</v>
      </c>
      <c r="DE254" s="53">
        <v>3245</v>
      </c>
      <c r="DF254" s="153"/>
      <c r="DG254" s="53">
        <v>4023</v>
      </c>
      <c r="DH254" s="53">
        <v>5430</v>
      </c>
      <c r="DI254" s="52">
        <v>18</v>
      </c>
      <c r="DJ254" s="52">
        <v>29</v>
      </c>
      <c r="DK254" s="53">
        <v>4720</v>
      </c>
      <c r="DL254" s="141">
        <f t="shared" si="315"/>
        <v>0.30735264015118285</v>
      </c>
      <c r="DM254" s="142">
        <f t="shared" si="316"/>
        <v>1.4086322869955157</v>
      </c>
      <c r="DN254" s="142">
        <f t="shared" si="317"/>
        <v>5.3591549621634291</v>
      </c>
      <c r="DO254" s="118">
        <f t="shared" si="289"/>
        <v>0.89319249369390485</v>
      </c>
      <c r="DP254" s="143">
        <f t="shared" si="318"/>
        <v>26935.112839833397</v>
      </c>
      <c r="DQ254" s="144">
        <f t="shared" si="319"/>
        <v>0.57014622255907299</v>
      </c>
      <c r="DR254" s="145">
        <f t="shared" si="320"/>
        <v>21533.361463839457</v>
      </c>
      <c r="DS254" s="146">
        <f t="shared" si="321"/>
        <v>0.69596177269746096</v>
      </c>
      <c r="DT254" s="53">
        <v>3532</v>
      </c>
      <c r="DU254" s="74"/>
      <c r="DV254" s="157">
        <v>7.58</v>
      </c>
      <c r="DW254" s="153">
        <v>3551</v>
      </c>
      <c r="DX254" s="53"/>
      <c r="DY254" s="153">
        <v>4023</v>
      </c>
      <c r="DZ254" s="153">
        <v>4358</v>
      </c>
      <c r="EA254" s="152">
        <v>18.600000000000001</v>
      </c>
      <c r="EB254" s="128">
        <v>25.5</v>
      </c>
      <c r="EC254" s="53">
        <v>5241</v>
      </c>
      <c r="ED254" s="141">
        <f t="shared" si="350"/>
        <v>0.37114372728019196</v>
      </c>
      <c r="EE254" s="142">
        <f t="shared" si="322"/>
        <v>1.4229898074745186</v>
      </c>
      <c r="EF254" s="142">
        <f t="shared" si="361"/>
        <v>5.3050827708411532</v>
      </c>
      <c r="EG254" s="118">
        <f t="shared" si="290"/>
        <v>0.88418046180685883</v>
      </c>
      <c r="EH254" s="143">
        <f t="shared" si="351"/>
        <v>26663.346006247637</v>
      </c>
      <c r="EI254" s="144">
        <f t="shared" si="352"/>
        <v>0.52961147497912742</v>
      </c>
      <c r="EJ254" s="145">
        <f t="shared" si="353"/>
        <v>21316.096606020448</v>
      </c>
      <c r="EK254" s="146">
        <f t="shared" si="354"/>
        <v>0.66729129579312285</v>
      </c>
      <c r="EL254" s="64">
        <v>3231</v>
      </c>
      <c r="EM254" s="56"/>
      <c r="EN254" s="52">
        <v>7.66</v>
      </c>
      <c r="EO254" s="53">
        <v>3187</v>
      </c>
      <c r="EP254" s="134"/>
      <c r="EQ254" s="135">
        <v>4099</v>
      </c>
      <c r="ER254" s="53">
        <v>5036</v>
      </c>
      <c r="ES254" s="52">
        <v>18.399999999999999</v>
      </c>
      <c r="ET254" s="52">
        <v>23.5</v>
      </c>
      <c r="EU254" s="53">
        <v>4971</v>
      </c>
      <c r="EV254" s="141">
        <f t="shared" si="323"/>
        <v>0.35270637326002774</v>
      </c>
      <c r="EW254" s="142">
        <f t="shared" si="324"/>
        <v>1.5555555555555556</v>
      </c>
      <c r="EX254" s="142">
        <f t="shared" si="325"/>
        <v>4.8529791711743391</v>
      </c>
      <c r="EY254" s="118">
        <f t="shared" si="291"/>
        <v>0.80882986186238981</v>
      </c>
      <c r="EZ254" s="143">
        <f t="shared" si="326"/>
        <v>24391.073314322228</v>
      </c>
      <c r="FA254" s="144">
        <f t="shared" si="327"/>
        <v>0.57782927928991246</v>
      </c>
      <c r="FB254" s="145">
        <f t="shared" si="328"/>
        <v>19499.520989255965</v>
      </c>
      <c r="FC254" s="146">
        <f t="shared" si="329"/>
        <v>0.70139604609762951</v>
      </c>
      <c r="FD254" s="64">
        <v>3682</v>
      </c>
      <c r="FE254" s="56"/>
      <c r="FF254" s="52">
        <v>7.55</v>
      </c>
      <c r="FG254" s="53">
        <v>3304</v>
      </c>
      <c r="FH254" s="134"/>
      <c r="FI254" s="135">
        <v>4107</v>
      </c>
      <c r="FJ254" s="53">
        <v>4322</v>
      </c>
      <c r="FK254" s="52">
        <v>19.3</v>
      </c>
      <c r="FL254" s="52">
        <v>28.9</v>
      </c>
      <c r="FM254" s="53">
        <v>5004</v>
      </c>
      <c r="FN254" s="141">
        <f t="shared" si="330"/>
        <v>0.32014577124252175</v>
      </c>
      <c r="FO254" s="142">
        <f t="shared" si="331"/>
        <v>1.3650190114068441</v>
      </c>
      <c r="FP254" s="142">
        <f t="shared" si="332"/>
        <v>5.5303835680173057</v>
      </c>
      <c r="FQ254" s="118">
        <f t="shared" si="292"/>
        <v>0.92173059466955098</v>
      </c>
      <c r="FR254" s="143">
        <f t="shared" si="333"/>
        <v>27795.70781285498</v>
      </c>
      <c r="FS254" s="144">
        <f t="shared" si="334"/>
        <v>0.56233069933287427</v>
      </c>
      <c r="FT254" s="145">
        <f t="shared" si="335"/>
        <v>22221.366846932982</v>
      </c>
      <c r="FU254" s="146">
        <f t="shared" si="336"/>
        <v>0.69043380492832385</v>
      </c>
      <c r="FV254" s="64">
        <v>3584</v>
      </c>
      <c r="FW254" s="73"/>
      <c r="FX254" s="52">
        <v>7.61</v>
      </c>
      <c r="FY254" s="53">
        <v>3243</v>
      </c>
      <c r="FZ254" s="134"/>
      <c r="GA254" s="135">
        <v>4012</v>
      </c>
      <c r="GB254" s="53">
        <v>4324</v>
      </c>
      <c r="GC254" s="52">
        <v>19.100000000000001</v>
      </c>
      <c r="GD254" s="52">
        <v>27.3</v>
      </c>
      <c r="GE254" s="53">
        <v>4631</v>
      </c>
      <c r="GF254" s="141">
        <f t="shared" si="337"/>
        <v>0.30007154611761117</v>
      </c>
      <c r="GG254" s="142">
        <f t="shared" si="338"/>
        <v>1.40234375</v>
      </c>
      <c r="GH254" s="142">
        <f t="shared" si="339"/>
        <v>5.3831870471955527</v>
      </c>
      <c r="GI254" s="118">
        <f t="shared" si="293"/>
        <v>0.89719784119925883</v>
      </c>
      <c r="GJ254" s="143">
        <f t="shared" si="340"/>
        <v>27055.898099204849</v>
      </c>
      <c r="GK254" s="144">
        <f t="shared" si="341"/>
        <v>0.5704111555497916</v>
      </c>
      <c r="GL254" s="145">
        <f t="shared" si="342"/>
        <v>21629.923622870127</v>
      </c>
      <c r="GM254" s="146">
        <f t="shared" si="343"/>
        <v>0.69614916143539773</v>
      </c>
      <c r="GN254" s="166">
        <v>3484</v>
      </c>
      <c r="GO254" s="97">
        <f t="shared" si="294"/>
        <v>3246.4218099204845</v>
      </c>
      <c r="GP254" s="226">
        <f t="shared" si="371"/>
        <v>1107.2089999999998</v>
      </c>
      <c r="GQ254" s="53">
        <v>0</v>
      </c>
      <c r="GR254" s="102">
        <f t="shared" si="295"/>
        <v>1</v>
      </c>
      <c r="GS254" s="53">
        <v>0</v>
      </c>
      <c r="GT254" s="102">
        <f t="shared" si="296"/>
        <v>1</v>
      </c>
      <c r="GU254" s="53">
        <v>235</v>
      </c>
      <c r="GV254" s="102">
        <f t="shared" si="364"/>
        <v>0.73450827543354236</v>
      </c>
      <c r="GW254" s="170">
        <v>373</v>
      </c>
      <c r="GX254" s="102">
        <f t="shared" si="365"/>
        <v>0.60983263598326354</v>
      </c>
      <c r="GY254" s="170">
        <v>0</v>
      </c>
      <c r="GZ254" s="102">
        <f t="shared" si="366"/>
        <v>1</v>
      </c>
      <c r="HA254" s="102"/>
      <c r="HB254" s="102"/>
      <c r="HC254" s="102"/>
      <c r="HD254" s="102"/>
      <c r="HE254" s="177"/>
      <c r="HF254" s="227">
        <f t="shared" si="368"/>
        <v>127510.33100000001</v>
      </c>
      <c r="HG254" s="102">
        <f t="shared" si="369"/>
        <v>0.85006887333333336</v>
      </c>
      <c r="HH254" s="177">
        <f t="shared" si="370"/>
        <v>0.67356881851400741</v>
      </c>
      <c r="HI254" s="64">
        <v>3362</v>
      </c>
      <c r="HJ254" s="53">
        <v>5802</v>
      </c>
      <c r="HK254" s="53">
        <v>3089</v>
      </c>
      <c r="HL254" s="77">
        <f t="shared" si="347"/>
        <v>1240</v>
      </c>
      <c r="HM254" s="77">
        <f t="shared" si="344"/>
        <v>21893.24</v>
      </c>
      <c r="HN254" s="52"/>
      <c r="HO254" s="183"/>
      <c r="HP254" s="53">
        <v>1218</v>
      </c>
      <c r="HQ254" s="186"/>
      <c r="HR254" s="186"/>
      <c r="HS254" s="186"/>
      <c r="HT254" s="53">
        <v>4062</v>
      </c>
      <c r="HU254" s="153">
        <v>5167</v>
      </c>
      <c r="HV254" s="186"/>
      <c r="HW254" s="186"/>
      <c r="HX254" s="186"/>
      <c r="HY254" s="186"/>
      <c r="HZ254" s="189" t="s">
        <v>129</v>
      </c>
      <c r="IA254" s="128">
        <v>91</v>
      </c>
      <c r="IB254" s="190">
        <v>299</v>
      </c>
      <c r="IC254" s="191"/>
      <c r="ID254" s="191"/>
      <c r="IE254" s="192"/>
      <c r="IF254" s="192"/>
      <c r="IG254" s="192"/>
      <c r="IH254" s="97">
        <f t="shared" si="345"/>
        <v>43133.667999999998</v>
      </c>
      <c r="II254" s="97">
        <f t="shared" si="348"/>
        <v>4067.7825796391176</v>
      </c>
      <c r="IJ254" s="202">
        <f t="shared" si="349"/>
        <v>1.5166451808599377</v>
      </c>
      <c r="IK254" s="202">
        <f t="shared" si="355"/>
        <v>2.6820924438850526</v>
      </c>
      <c r="IL254" s="202">
        <f t="shared" si="297"/>
        <v>0.75211188660435568</v>
      </c>
      <c r="IM254" s="203"/>
      <c r="IN254" s="204">
        <f t="shared" si="298"/>
        <v>0.91417910447761197</v>
      </c>
      <c r="IO254" s="186"/>
      <c r="IP254" s="186"/>
      <c r="IQ254" s="153">
        <v>1687</v>
      </c>
      <c r="IR254" s="153"/>
      <c r="IS254" s="128"/>
      <c r="IT254" s="128"/>
      <c r="IU254" s="128"/>
      <c r="IV254" s="128"/>
      <c r="IW254" s="189">
        <v>0.85</v>
      </c>
      <c r="IX254" s="189"/>
      <c r="IY254" s="48" t="s">
        <v>129</v>
      </c>
      <c r="IZ254" s="52">
        <v>149</v>
      </c>
      <c r="JA254" s="128" t="s">
        <v>129</v>
      </c>
      <c r="JB254" s="128" t="s">
        <v>129</v>
      </c>
      <c r="JC254" s="128" t="s">
        <v>129</v>
      </c>
      <c r="JD254" s="97">
        <f t="shared" si="299"/>
        <v>3859.1930000000002</v>
      </c>
      <c r="JE254" s="210">
        <f t="shared" si="372"/>
        <v>0.93747384280572532</v>
      </c>
      <c r="JF254" s="210">
        <f t="shared" si="300"/>
        <v>0.31894223214285711</v>
      </c>
      <c r="JG254" s="210">
        <f t="shared" si="301"/>
        <v>9.6060008963715415E-2</v>
      </c>
      <c r="JH254" s="203"/>
      <c r="JI254" s="203">
        <f t="shared" si="302"/>
        <v>0.50167224080267558</v>
      </c>
      <c r="JJ254" s="212">
        <f t="shared" si="346"/>
        <v>2.469151880188833</v>
      </c>
      <c r="JK254" s="203">
        <f t="shared" si="303"/>
        <v>0.98603953902370467</v>
      </c>
      <c r="JL254" s="53">
        <v>14084</v>
      </c>
      <c r="JM254" s="213">
        <v>8.44</v>
      </c>
      <c r="JN254" s="214">
        <v>222</v>
      </c>
      <c r="JO254" s="213">
        <v>0.72</v>
      </c>
      <c r="JP254" s="213">
        <v>4.66</v>
      </c>
      <c r="JQ254" s="213">
        <v>0.35</v>
      </c>
      <c r="JR254" s="214">
        <v>128</v>
      </c>
      <c r="JS254" s="213">
        <v>0.19</v>
      </c>
      <c r="JT254" s="222"/>
    </row>
    <row r="255" spans="1:280" s="25" customFormat="1" ht="15" customHeight="1">
      <c r="A255" s="50">
        <v>43672</v>
      </c>
      <c r="B255" s="51">
        <v>280</v>
      </c>
      <c r="C255" s="52">
        <v>280</v>
      </c>
      <c r="D255" s="53">
        <v>43679</v>
      </c>
      <c r="E255" s="48">
        <v>5.34</v>
      </c>
      <c r="F255" s="53">
        <v>689</v>
      </c>
      <c r="G255" s="52">
        <v>27.5</v>
      </c>
      <c r="H255" s="52">
        <v>18</v>
      </c>
      <c r="I255" s="61">
        <v>85.9</v>
      </c>
      <c r="J255" s="64"/>
      <c r="K255" s="53">
        <v>1245</v>
      </c>
      <c r="L255" s="48">
        <v>5.08</v>
      </c>
      <c r="M255" s="53">
        <v>11030</v>
      </c>
      <c r="N255" s="53">
        <v>6047</v>
      </c>
      <c r="O255" s="65">
        <v>4.1500000000000004</v>
      </c>
      <c r="P255" s="65">
        <v>2.72</v>
      </c>
      <c r="Q255" s="74">
        <v>64.7</v>
      </c>
      <c r="R255" s="70">
        <v>36.6</v>
      </c>
      <c r="S255" s="64">
        <v>6352</v>
      </c>
      <c r="T255" s="53">
        <v>11846</v>
      </c>
      <c r="U255" s="52">
        <v>2.81</v>
      </c>
      <c r="V255" s="52">
        <v>23.5</v>
      </c>
      <c r="W255" s="52">
        <v>12.9</v>
      </c>
      <c r="X255" s="52">
        <v>12.6</v>
      </c>
      <c r="Y255" s="53">
        <v>3940</v>
      </c>
      <c r="Z255" s="53"/>
      <c r="AA255" s="52"/>
      <c r="AB255" s="52">
        <v>483</v>
      </c>
      <c r="AC255" s="77">
        <f t="shared" si="304"/>
        <v>10292</v>
      </c>
      <c r="AD255" s="52"/>
      <c r="AE255" s="52"/>
      <c r="AF255" s="52"/>
      <c r="AG255" s="52"/>
      <c r="AH255" s="61"/>
      <c r="AI255" s="79"/>
      <c r="AJ255" s="52"/>
      <c r="AK255" s="52"/>
      <c r="AL255" s="48">
        <v>9.32</v>
      </c>
      <c r="AM255" s="53">
        <v>113647</v>
      </c>
      <c r="AN255" s="52">
        <v>3.51</v>
      </c>
      <c r="AO255" s="52">
        <v>1.2</v>
      </c>
      <c r="AP255" s="53">
        <v>6120</v>
      </c>
      <c r="AQ255" s="83"/>
      <c r="AR255" s="86">
        <f t="shared" si="305"/>
        <v>12357</v>
      </c>
      <c r="AS255" s="53"/>
      <c r="AT255" s="87">
        <v>12357</v>
      </c>
      <c r="AU255" s="53">
        <f t="shared" si="362"/>
        <v>11117</v>
      </c>
      <c r="AV255" s="53">
        <v>480</v>
      </c>
      <c r="AW255" s="53">
        <v>280</v>
      </c>
      <c r="AX255" s="53">
        <v>480</v>
      </c>
      <c r="AY255" s="95">
        <v>0</v>
      </c>
      <c r="AZ255" s="96">
        <v>4.93</v>
      </c>
      <c r="BA255" s="53">
        <v>4478</v>
      </c>
      <c r="BB255" s="52">
        <v>62</v>
      </c>
      <c r="BC255" s="53">
        <v>12212</v>
      </c>
      <c r="BD255" s="97">
        <f t="shared" si="275"/>
        <v>8213.4295199999997</v>
      </c>
      <c r="BE255" s="102">
        <f t="shared" si="276"/>
        <v>0.67257038322961016</v>
      </c>
      <c r="BF255" s="53">
        <v>4658</v>
      </c>
      <c r="BG255" s="97">
        <f t="shared" si="277"/>
        <v>4970.0859999999993</v>
      </c>
      <c r="BH255" s="102">
        <f t="shared" si="278"/>
        <v>0.40698378643956756</v>
      </c>
      <c r="BI255" s="53">
        <v>195</v>
      </c>
      <c r="BJ255" s="97">
        <f t="shared" si="279"/>
        <v>383.565</v>
      </c>
      <c r="BK255" s="102">
        <f t="shared" si="280"/>
        <v>3.1408860137569605E-2</v>
      </c>
      <c r="BL255" s="103">
        <v>895</v>
      </c>
      <c r="BM255" s="97">
        <f t="shared" si="281"/>
        <v>1293.2750000000001</v>
      </c>
      <c r="BN255" s="102">
        <f t="shared" si="282"/>
        <v>0.10590198165738618</v>
      </c>
      <c r="BO255" s="53">
        <v>758</v>
      </c>
      <c r="BP255" s="97">
        <f t="shared" si="283"/>
        <v>1559.9639999999999</v>
      </c>
      <c r="BQ255" s="102">
        <f t="shared" si="284"/>
        <v>0.1277402554864068</v>
      </c>
      <c r="BR255" s="53">
        <v>3.93</v>
      </c>
      <c r="BS255" s="105">
        <f t="shared" si="285"/>
        <v>6.5395199999999996</v>
      </c>
      <c r="BT255" s="102">
        <f t="shared" si="286"/>
        <v>3.218146085817229E-4</v>
      </c>
      <c r="BU255" s="52">
        <v>9.76</v>
      </c>
      <c r="BV255" s="48">
        <v>9.01</v>
      </c>
      <c r="BW255" s="61">
        <v>99.1</v>
      </c>
      <c r="BX255" s="117">
        <f t="shared" si="306"/>
        <v>135760.804</v>
      </c>
      <c r="BY255" s="118">
        <f t="shared" si="307"/>
        <v>0.90507202666666664</v>
      </c>
      <c r="BZ255" s="120">
        <v>55</v>
      </c>
      <c r="CA255" s="51"/>
      <c r="CB255" s="52">
        <v>6.66</v>
      </c>
      <c r="CC255" s="129">
        <v>8389</v>
      </c>
      <c r="CD255" s="77">
        <f t="shared" si="308"/>
        <v>8224.9097783449124</v>
      </c>
      <c r="CE255" s="77">
        <f t="shared" si="287"/>
        <v>21159</v>
      </c>
      <c r="CF255" s="77">
        <f t="shared" si="309"/>
        <v>11117</v>
      </c>
      <c r="CG255" s="77">
        <f t="shared" si="310"/>
        <v>463.20833333333331</v>
      </c>
      <c r="CH255" s="77">
        <f t="shared" si="288"/>
        <v>10042</v>
      </c>
      <c r="CI255" s="130">
        <f t="shared" si="311"/>
        <v>418.41666666666669</v>
      </c>
      <c r="CJ255" s="64">
        <v>3521</v>
      </c>
      <c r="CK255" s="56"/>
      <c r="CL255" s="52">
        <v>7.71</v>
      </c>
      <c r="CM255" s="53">
        <v>3968</v>
      </c>
      <c r="CN255" s="134"/>
      <c r="CO255" s="135">
        <v>4034</v>
      </c>
      <c r="CP255" s="53">
        <v>6600</v>
      </c>
      <c r="CQ255" s="52">
        <v>22.8</v>
      </c>
      <c r="CR255" s="52">
        <v>26.7</v>
      </c>
      <c r="CS255" s="53">
        <v>4315</v>
      </c>
      <c r="CT255" s="141">
        <f t="shared" si="356"/>
        <v>0.28788585663300797</v>
      </c>
      <c r="CU255" s="142">
        <f t="shared" si="312"/>
        <v>1.4274353876739563</v>
      </c>
      <c r="CV255" s="142">
        <f t="shared" si="313"/>
        <v>5.7620189672806283</v>
      </c>
      <c r="CW255" s="118">
        <f t="shared" si="314"/>
        <v>0.96033649454677139</v>
      </c>
      <c r="CX255" s="143">
        <f t="shared" si="357"/>
        <v>28959.907329552439</v>
      </c>
      <c r="CY255" s="144">
        <f t="shared" si="358"/>
        <v>0.5175630971117503</v>
      </c>
      <c r="CZ255" s="145">
        <f t="shared" si="359"/>
        <v>22591.511455361782</v>
      </c>
      <c r="DA255" s="146">
        <f t="shared" si="360"/>
        <v>0.67507369800196526</v>
      </c>
      <c r="DB255" s="64">
        <v>3521</v>
      </c>
      <c r="DC255" s="152"/>
      <c r="DD255" s="48">
        <v>7.98</v>
      </c>
      <c r="DE255" s="53">
        <v>4074</v>
      </c>
      <c r="DF255" s="153"/>
      <c r="DG255" s="53">
        <v>4028</v>
      </c>
      <c r="DH255" s="53">
        <v>6540</v>
      </c>
      <c r="DI255" s="52">
        <v>22.9</v>
      </c>
      <c r="DJ255" s="52">
        <v>27.5</v>
      </c>
      <c r="DK255" s="53">
        <v>4738</v>
      </c>
      <c r="DL255" s="141">
        <f t="shared" si="315"/>
        <v>0.32417964131046367</v>
      </c>
      <c r="DM255" s="142">
        <f t="shared" si="316"/>
        <v>1.4274353876739563</v>
      </c>
      <c r="DN255" s="142">
        <f t="shared" si="317"/>
        <v>5.7620189672806283</v>
      </c>
      <c r="DO255" s="118">
        <f t="shared" si="289"/>
        <v>0.96033649454677139</v>
      </c>
      <c r="DP255" s="143">
        <f t="shared" si="318"/>
        <v>28959.907329552439</v>
      </c>
      <c r="DQ255" s="144">
        <f t="shared" si="319"/>
        <v>0.50467541775032021</v>
      </c>
      <c r="DR255" s="145">
        <f t="shared" si="320"/>
        <v>22591.511455361782</v>
      </c>
      <c r="DS255" s="146">
        <f t="shared" si="321"/>
        <v>0.66639371110383228</v>
      </c>
      <c r="DT255" s="53">
        <v>3503</v>
      </c>
      <c r="DU255" s="74"/>
      <c r="DV255" s="157">
        <v>7.72</v>
      </c>
      <c r="DW255" s="153">
        <v>3914</v>
      </c>
      <c r="DX255" s="53"/>
      <c r="DY255" s="153">
        <v>3854</v>
      </c>
      <c r="DZ255" s="153">
        <v>6502</v>
      </c>
      <c r="EA255" s="152">
        <v>20.399999999999999</v>
      </c>
      <c r="EB255" s="128">
        <v>25.8</v>
      </c>
      <c r="EC255" s="53">
        <v>5224</v>
      </c>
      <c r="ED255" s="141">
        <f t="shared" si="350"/>
        <v>0.34593467596280159</v>
      </c>
      <c r="EE255" s="142">
        <f t="shared" si="322"/>
        <v>1.4347701969740223</v>
      </c>
      <c r="EF255" s="142">
        <f t="shared" si="361"/>
        <v>5.7325624658858398</v>
      </c>
      <c r="EG255" s="118">
        <f t="shared" si="290"/>
        <v>0.95542707764764001</v>
      </c>
      <c r="EH255" s="143">
        <f t="shared" si="351"/>
        <v>28811.858953542229</v>
      </c>
      <c r="EI255" s="144">
        <f t="shared" si="352"/>
        <v>0.52412851867323351</v>
      </c>
      <c r="EJ255" s="145">
        <f t="shared" si="353"/>
        <v>22476.019491091261</v>
      </c>
      <c r="EK255" s="146">
        <f t="shared" si="354"/>
        <v>0.67949557811988215</v>
      </c>
      <c r="EL255" s="64">
        <v>3503</v>
      </c>
      <c r="EM255" s="56"/>
      <c r="EN255" s="52">
        <v>7.87</v>
      </c>
      <c r="EO255" s="53">
        <v>3904</v>
      </c>
      <c r="EP255" s="134"/>
      <c r="EQ255" s="135">
        <v>3989</v>
      </c>
      <c r="ER255" s="53">
        <v>6372</v>
      </c>
      <c r="ES255" s="52">
        <v>19.3</v>
      </c>
      <c r="ET255" s="52">
        <v>26.1</v>
      </c>
      <c r="EU255" s="53">
        <v>4972</v>
      </c>
      <c r="EV255" s="141">
        <f t="shared" si="323"/>
        <v>0.32848518287122147</v>
      </c>
      <c r="EW255" s="142">
        <f t="shared" si="324"/>
        <v>1.4347701969740223</v>
      </c>
      <c r="EX255" s="142">
        <f t="shared" si="325"/>
        <v>5.7325624658858398</v>
      </c>
      <c r="EY255" s="118">
        <f t="shared" si="291"/>
        <v>0.95542707764764001</v>
      </c>
      <c r="EZ255" s="143">
        <f t="shared" si="326"/>
        <v>28811.858953542229</v>
      </c>
      <c r="FA255" s="144">
        <f t="shared" si="327"/>
        <v>0.52534433748091558</v>
      </c>
      <c r="FB255" s="145">
        <f t="shared" si="328"/>
        <v>22476.019491091261</v>
      </c>
      <c r="FC255" s="146">
        <f t="shared" si="329"/>
        <v>0.68031444480838521</v>
      </c>
      <c r="FD255" s="64">
        <v>3555</v>
      </c>
      <c r="FE255" s="56"/>
      <c r="FF255" s="52">
        <v>7.74</v>
      </c>
      <c r="FG255" s="53">
        <v>3907</v>
      </c>
      <c r="FH255" s="134"/>
      <c r="FI255" s="135">
        <v>3979</v>
      </c>
      <c r="FJ255" s="53">
        <v>6434</v>
      </c>
      <c r="FK255" s="52">
        <v>22.5</v>
      </c>
      <c r="FL255" s="52">
        <v>27.4</v>
      </c>
      <c r="FM255" s="53">
        <v>4943</v>
      </c>
      <c r="FN255" s="141">
        <f t="shared" si="330"/>
        <v>0.32201599315464247</v>
      </c>
      <c r="FO255" s="142">
        <f t="shared" si="331"/>
        <v>1.4137834036568213</v>
      </c>
      <c r="FP255" s="142">
        <f t="shared" si="332"/>
        <v>5.8176590254707845</v>
      </c>
      <c r="FQ255" s="118">
        <f t="shared" si="292"/>
        <v>0.96960983757846408</v>
      </c>
      <c r="FR255" s="143">
        <f t="shared" si="333"/>
        <v>29239.554262016161</v>
      </c>
      <c r="FS255" s="144">
        <f t="shared" si="334"/>
        <v>0.52497959183861098</v>
      </c>
      <c r="FT255" s="145">
        <f t="shared" si="335"/>
        <v>22809.662943428328</v>
      </c>
      <c r="FU255" s="146">
        <f t="shared" si="336"/>
        <v>0.6800687848018343</v>
      </c>
      <c r="FV255" s="64">
        <v>3556</v>
      </c>
      <c r="FW255" s="73"/>
      <c r="FX255" s="52">
        <v>7.81</v>
      </c>
      <c r="FY255" s="53">
        <v>3732</v>
      </c>
      <c r="FZ255" s="134"/>
      <c r="GA255" s="135">
        <v>4040</v>
      </c>
      <c r="GB255" s="53">
        <v>6182</v>
      </c>
      <c r="GC255" s="52">
        <v>22.2</v>
      </c>
      <c r="GD255" s="52">
        <v>27.7</v>
      </c>
      <c r="GE255" s="53">
        <v>4658</v>
      </c>
      <c r="GF255" s="141">
        <f t="shared" si="337"/>
        <v>0.29154797832090135</v>
      </c>
      <c r="GG255" s="142">
        <f t="shared" si="338"/>
        <v>1.4133858267716535</v>
      </c>
      <c r="GH255" s="142">
        <f t="shared" si="339"/>
        <v>5.8192954977704945</v>
      </c>
      <c r="GI255" s="118">
        <f t="shared" si="293"/>
        <v>0.96988258296174912</v>
      </c>
      <c r="GJ255" s="143">
        <f t="shared" si="340"/>
        <v>29247.779171794507</v>
      </c>
      <c r="GK255" s="144">
        <f t="shared" si="341"/>
        <v>0.54625642097304739</v>
      </c>
      <c r="GL255" s="145">
        <f t="shared" si="342"/>
        <v>22816.079163665581</v>
      </c>
      <c r="GM255" s="146">
        <f t="shared" si="343"/>
        <v>0.69439895185063871</v>
      </c>
      <c r="GN255" s="166">
        <v>3811</v>
      </c>
      <c r="GO255" s="97">
        <f t="shared" si="294"/>
        <v>3916.1923058745688</v>
      </c>
      <c r="GP255" s="226">
        <f t="shared" si="371"/>
        <v>1036.9137999999998</v>
      </c>
      <c r="GQ255" s="53">
        <v>0</v>
      </c>
      <c r="GR255" s="102">
        <f t="shared" si="295"/>
        <v>1</v>
      </c>
      <c r="GS255" s="53">
        <v>0</v>
      </c>
      <c r="GT255" s="102">
        <f t="shared" si="296"/>
        <v>1</v>
      </c>
      <c r="GU255" s="53">
        <v>217</v>
      </c>
      <c r="GV255" s="102">
        <f t="shared" si="364"/>
        <v>0.43425495026918515</v>
      </c>
      <c r="GW255" s="170">
        <v>340</v>
      </c>
      <c r="GX255" s="102">
        <f t="shared" si="365"/>
        <v>0.62011173184357538</v>
      </c>
      <c r="GY255" s="170">
        <v>14.2</v>
      </c>
      <c r="GZ255" s="102">
        <f t="shared" si="366"/>
        <v>0</v>
      </c>
      <c r="HA255" s="102"/>
      <c r="HB255" s="102"/>
      <c r="HC255" s="102"/>
      <c r="HD255" s="102"/>
      <c r="HE255" s="177"/>
      <c r="HF255" s="227">
        <f t="shared" si="368"/>
        <v>135760.804</v>
      </c>
      <c r="HG255" s="102">
        <f t="shared" si="369"/>
        <v>0.90507202666666664</v>
      </c>
      <c r="HH255" s="177">
        <f t="shared" si="370"/>
        <v>0.68792990501146412</v>
      </c>
      <c r="HI255" s="64">
        <v>4120</v>
      </c>
      <c r="HJ255" s="53">
        <v>5352</v>
      </c>
      <c r="HK255" s="53">
        <v>4150</v>
      </c>
      <c r="HL255" s="77">
        <f t="shared" si="347"/>
        <v>1520</v>
      </c>
      <c r="HM255" s="77">
        <f t="shared" si="344"/>
        <v>27373</v>
      </c>
      <c r="HN255" s="52"/>
      <c r="HO255" s="183"/>
      <c r="HP255" s="53">
        <v>2005</v>
      </c>
      <c r="HQ255" s="186"/>
      <c r="HR255" s="186"/>
      <c r="HS255" s="186"/>
      <c r="HT255" s="53">
        <v>5760</v>
      </c>
      <c r="HU255" s="153">
        <v>6128</v>
      </c>
      <c r="HV255" s="186"/>
      <c r="HW255" s="186"/>
      <c r="HX255" s="186"/>
      <c r="HY255" s="186"/>
      <c r="HZ255" s="189">
        <v>98</v>
      </c>
      <c r="IA255" s="128"/>
      <c r="IB255" s="190">
        <v>440</v>
      </c>
      <c r="IC255" s="191"/>
      <c r="ID255" s="191">
        <v>427</v>
      </c>
      <c r="IE255" s="192">
        <v>3.07</v>
      </c>
      <c r="IF255" s="192">
        <v>1.66</v>
      </c>
      <c r="IG255" s="192">
        <v>0.48</v>
      </c>
      <c r="IH255" s="97">
        <f t="shared" si="345"/>
        <v>45414.487000000001</v>
      </c>
      <c r="II255" s="97">
        <f t="shared" si="348"/>
        <v>4462.6931175969657</v>
      </c>
      <c r="IJ255" s="202">
        <f t="shared" si="349"/>
        <v>1.5826541109440533</v>
      </c>
      <c r="IK255" s="202">
        <f t="shared" si="355"/>
        <v>2.8197526463536429</v>
      </c>
      <c r="IL255" s="202">
        <f t="shared" si="297"/>
        <v>0.56438918935838911</v>
      </c>
      <c r="IM255" s="203"/>
      <c r="IN255" s="204">
        <f t="shared" si="298"/>
        <v>0.88454473891367091</v>
      </c>
      <c r="IO255" s="186"/>
      <c r="IP255" s="186"/>
      <c r="IQ255" s="153">
        <v>2522</v>
      </c>
      <c r="IR255" s="153"/>
      <c r="IS255" s="128"/>
      <c r="IT255" s="128"/>
      <c r="IU255" s="128"/>
      <c r="IV255" s="128"/>
      <c r="IW255" s="189"/>
      <c r="IX255" s="189"/>
      <c r="IY255" s="48">
        <v>8.65</v>
      </c>
      <c r="IZ255" s="52">
        <v>212</v>
      </c>
      <c r="JA255" s="128">
        <v>2.56</v>
      </c>
      <c r="JB255" s="128">
        <v>1.22</v>
      </c>
      <c r="JC255" s="128">
        <v>178</v>
      </c>
      <c r="JD255" s="97">
        <f t="shared" si="299"/>
        <v>5437.08</v>
      </c>
      <c r="JE255" s="210">
        <f t="shared" si="372"/>
        <v>1.0074660429972115</v>
      </c>
      <c r="JF255" s="210">
        <f t="shared" si="300"/>
        <v>0.43673928571428572</v>
      </c>
      <c r="JG255" s="210">
        <f t="shared" si="301"/>
        <v>0.10048823211723164</v>
      </c>
      <c r="JH255" s="203"/>
      <c r="JI255" s="203">
        <f t="shared" si="302"/>
        <v>0.51818181818181819</v>
      </c>
      <c r="JJ255" s="212">
        <f t="shared" si="346"/>
        <v>2.469151880188833</v>
      </c>
      <c r="JK255" s="203">
        <f t="shared" si="303"/>
        <v>0.98264002620373403</v>
      </c>
      <c r="JL255" s="53">
        <v>13694</v>
      </c>
      <c r="JM255" s="213">
        <v>8.5299999999999994</v>
      </c>
      <c r="JN255" s="214">
        <v>253</v>
      </c>
      <c r="JO255" s="213">
        <v>1.07</v>
      </c>
      <c r="JP255" s="213">
        <v>3.71</v>
      </c>
      <c r="JQ255" s="213">
        <v>0.51</v>
      </c>
      <c r="JR255" s="214">
        <v>211</v>
      </c>
      <c r="JS255" s="213">
        <v>0.23</v>
      </c>
      <c r="JT255" s="222"/>
    </row>
    <row r="256" spans="1:280" s="25" customFormat="1" ht="15" customHeight="1">
      <c r="A256" s="50">
        <v>43673</v>
      </c>
      <c r="B256" s="51">
        <v>280</v>
      </c>
      <c r="C256" s="52">
        <v>280</v>
      </c>
      <c r="D256" s="53">
        <v>47534</v>
      </c>
      <c r="E256" s="48">
        <v>5.3</v>
      </c>
      <c r="F256" s="53">
        <v>1100</v>
      </c>
      <c r="G256" s="52">
        <v>26.5</v>
      </c>
      <c r="H256" s="52">
        <v>19</v>
      </c>
      <c r="I256" s="61">
        <v>84.9</v>
      </c>
      <c r="J256" s="64"/>
      <c r="K256" s="53">
        <v>1255</v>
      </c>
      <c r="L256" s="48">
        <v>5.15</v>
      </c>
      <c r="M256" s="53">
        <v>11747</v>
      </c>
      <c r="N256" s="53">
        <v>6033</v>
      </c>
      <c r="O256" s="65">
        <v>3.72</v>
      </c>
      <c r="P256" s="65">
        <v>2.84</v>
      </c>
      <c r="Q256" s="74">
        <v>23.2</v>
      </c>
      <c r="R256" s="70">
        <v>32.700000000000003</v>
      </c>
      <c r="S256" s="64">
        <v>6419</v>
      </c>
      <c r="T256" s="53">
        <v>10135</v>
      </c>
      <c r="U256" s="52">
        <v>3.18</v>
      </c>
      <c r="V256" s="52">
        <v>32.799999999999997</v>
      </c>
      <c r="W256" s="52">
        <v>14.8</v>
      </c>
      <c r="X256" s="52">
        <v>13.1</v>
      </c>
      <c r="Y256" s="53">
        <v>7987</v>
      </c>
      <c r="Z256" s="53">
        <v>7938</v>
      </c>
      <c r="AA256" s="52">
        <v>4.4000000000000004</v>
      </c>
      <c r="AB256" s="52">
        <v>487</v>
      </c>
      <c r="AC256" s="77">
        <f t="shared" si="304"/>
        <v>14406</v>
      </c>
      <c r="AD256" s="52"/>
      <c r="AE256" s="52"/>
      <c r="AF256" s="52"/>
      <c r="AG256" s="52"/>
      <c r="AH256" s="61"/>
      <c r="AI256" s="79"/>
      <c r="AJ256" s="52"/>
      <c r="AK256" s="52"/>
      <c r="AL256" s="48">
        <v>9.1</v>
      </c>
      <c r="AM256" s="53">
        <v>167385</v>
      </c>
      <c r="AN256" s="52">
        <v>2.06</v>
      </c>
      <c r="AO256" s="52">
        <v>0.28000000000000003</v>
      </c>
      <c r="AP256" s="53">
        <v>5947</v>
      </c>
      <c r="AQ256" s="83"/>
      <c r="AR256" s="86">
        <f t="shared" si="305"/>
        <v>12090</v>
      </c>
      <c r="AS256" s="53"/>
      <c r="AT256" s="87">
        <v>12090</v>
      </c>
      <c r="AU256" s="53">
        <f t="shared" si="362"/>
        <v>10850</v>
      </c>
      <c r="AV256" s="53">
        <v>480</v>
      </c>
      <c r="AW256" s="53">
        <v>280</v>
      </c>
      <c r="AX256" s="53">
        <v>480</v>
      </c>
      <c r="AY256" s="95">
        <v>0</v>
      </c>
      <c r="AZ256" s="96">
        <v>4.93</v>
      </c>
      <c r="BA256" s="53">
        <v>4478</v>
      </c>
      <c r="BB256" s="52">
        <v>62</v>
      </c>
      <c r="BC256" s="53">
        <v>12535</v>
      </c>
      <c r="BD256" s="97">
        <f t="shared" si="275"/>
        <v>7927.241</v>
      </c>
      <c r="BE256" s="102">
        <f t="shared" si="276"/>
        <v>0.632408536098923</v>
      </c>
      <c r="BF256" s="53">
        <v>4783</v>
      </c>
      <c r="BG256" s="97">
        <f t="shared" si="277"/>
        <v>5103.4609999999993</v>
      </c>
      <c r="BH256" s="102">
        <f t="shared" si="278"/>
        <v>0.40713689668927</v>
      </c>
      <c r="BI256" s="53">
        <v>163</v>
      </c>
      <c r="BJ256" s="97">
        <f t="shared" si="279"/>
        <v>320.62100000000004</v>
      </c>
      <c r="BK256" s="102">
        <f t="shared" si="280"/>
        <v>2.5578061428001599E-2</v>
      </c>
      <c r="BL256" s="103">
        <v>845</v>
      </c>
      <c r="BM256" s="97">
        <f t="shared" si="281"/>
        <v>1221.0250000000001</v>
      </c>
      <c r="BN256" s="102">
        <f t="shared" si="282"/>
        <v>9.7409254088552055E-2</v>
      </c>
      <c r="BO256" s="53">
        <v>623</v>
      </c>
      <c r="BP256" s="97">
        <f t="shared" si="283"/>
        <v>1282.1339999999998</v>
      </c>
      <c r="BQ256" s="102">
        <f t="shared" si="284"/>
        <v>0.1022843238930993</v>
      </c>
      <c r="BR256" s="53">
        <v>0</v>
      </c>
      <c r="BS256" s="105">
        <f t="shared" si="285"/>
        <v>0</v>
      </c>
      <c r="BT256" s="102">
        <f t="shared" si="286"/>
        <v>0</v>
      </c>
      <c r="BU256" s="52">
        <v>9.6199999999999992</v>
      </c>
      <c r="BV256" s="48">
        <v>9.61</v>
      </c>
      <c r="BW256" s="61">
        <v>124</v>
      </c>
      <c r="BX256" s="117">
        <f t="shared" si="306"/>
        <v>136004.75</v>
      </c>
      <c r="BY256" s="118">
        <f t="shared" si="307"/>
        <v>0.90669833333333338</v>
      </c>
      <c r="BZ256" s="120">
        <v>56.3</v>
      </c>
      <c r="CA256" s="51"/>
      <c r="CB256" s="52">
        <v>6.88</v>
      </c>
      <c r="CC256" s="129">
        <v>6818</v>
      </c>
      <c r="CD256" s="77">
        <f t="shared" si="308"/>
        <v>9380.625</v>
      </c>
      <c r="CE256" s="77">
        <f t="shared" si="287"/>
        <v>20944</v>
      </c>
      <c r="CF256" s="77">
        <f t="shared" si="309"/>
        <v>10850</v>
      </c>
      <c r="CG256" s="77">
        <f t="shared" si="310"/>
        <v>452.08333333333331</v>
      </c>
      <c r="CH256" s="77">
        <f t="shared" si="288"/>
        <v>10094</v>
      </c>
      <c r="CI256" s="130">
        <f t="shared" si="311"/>
        <v>420.58333333333331</v>
      </c>
      <c r="CJ256" s="64">
        <v>3493</v>
      </c>
      <c r="CK256" s="56"/>
      <c r="CL256" s="52">
        <v>7.45</v>
      </c>
      <c r="CM256" s="53">
        <v>3581</v>
      </c>
      <c r="CN256" s="134"/>
      <c r="CO256" s="135">
        <v>3906</v>
      </c>
      <c r="CP256" s="53">
        <v>6268</v>
      </c>
      <c r="CQ256" s="52">
        <v>23.9</v>
      </c>
      <c r="CR256" s="52">
        <v>36.5</v>
      </c>
      <c r="CS256" s="53">
        <v>4342</v>
      </c>
      <c r="CT256" s="141">
        <f t="shared" si="356"/>
        <v>0.21433412395779833</v>
      </c>
      <c r="CU256" s="142">
        <f t="shared" si="312"/>
        <v>1.4388777555110221</v>
      </c>
      <c r="CV256" s="142">
        <f t="shared" si="313"/>
        <v>6.5194037256267405</v>
      </c>
      <c r="CW256" s="118">
        <f t="shared" si="314"/>
        <v>1.0865672876044568</v>
      </c>
      <c r="CX256" s="143">
        <f t="shared" si="357"/>
        <v>32766.523125</v>
      </c>
      <c r="CY256" s="144">
        <f t="shared" si="358"/>
        <v>0.61825571323872341</v>
      </c>
      <c r="CZ256" s="145">
        <f t="shared" si="359"/>
        <v>22682.610377673798</v>
      </c>
      <c r="DA256" s="146">
        <f t="shared" si="360"/>
        <v>0.71431990426804948</v>
      </c>
      <c r="DB256" s="64">
        <v>3493</v>
      </c>
      <c r="DC256" s="152"/>
      <c r="DD256" s="48">
        <v>7.47</v>
      </c>
      <c r="DE256" s="53">
        <v>3760</v>
      </c>
      <c r="DF256" s="153"/>
      <c r="DG256" s="53">
        <v>3998</v>
      </c>
      <c r="DH256" s="53">
        <v>6582</v>
      </c>
      <c r="DI256" s="52">
        <v>23.5</v>
      </c>
      <c r="DJ256" s="52">
        <v>38.200000000000003</v>
      </c>
      <c r="DK256" s="53">
        <v>4893</v>
      </c>
      <c r="DL256" s="141">
        <f t="shared" si="315"/>
        <v>0.24922523797734467</v>
      </c>
      <c r="DM256" s="142">
        <f t="shared" si="316"/>
        <v>1.4388777555110221</v>
      </c>
      <c r="DN256" s="142">
        <f t="shared" si="317"/>
        <v>6.5194037256267405</v>
      </c>
      <c r="DO256" s="118">
        <f t="shared" si="289"/>
        <v>1.0865672876044568</v>
      </c>
      <c r="DP256" s="143">
        <f t="shared" si="318"/>
        <v>32766.523125</v>
      </c>
      <c r="DQ256" s="144">
        <f t="shared" si="319"/>
        <v>0.59917382903591176</v>
      </c>
      <c r="DR256" s="145">
        <f t="shared" si="320"/>
        <v>22682.610377673798</v>
      </c>
      <c r="DS256" s="146">
        <f t="shared" si="321"/>
        <v>0.70003988831272435</v>
      </c>
      <c r="DT256" s="53">
        <v>3494</v>
      </c>
      <c r="DU256" s="74"/>
      <c r="DV256" s="157">
        <v>7.4</v>
      </c>
      <c r="DW256" s="153">
        <v>3474</v>
      </c>
      <c r="DX256" s="53"/>
      <c r="DY256" s="153">
        <v>3915</v>
      </c>
      <c r="DZ256" s="153">
        <v>6470</v>
      </c>
      <c r="EA256" s="152">
        <v>22.1</v>
      </c>
      <c r="EB256" s="128">
        <v>32.4</v>
      </c>
      <c r="EC256" s="53">
        <v>5378</v>
      </c>
      <c r="ED256" s="141">
        <f t="shared" si="350"/>
        <v>0.26059045130057862</v>
      </c>
      <c r="EE256" s="142">
        <f t="shared" si="322"/>
        <v>1.4384659416141958</v>
      </c>
      <c r="EF256" s="142">
        <f t="shared" si="361"/>
        <v>6.5212701452447268</v>
      </c>
      <c r="EG256" s="118">
        <f t="shared" si="290"/>
        <v>1.0868783575407879</v>
      </c>
      <c r="EH256" s="143">
        <f t="shared" si="351"/>
        <v>32775.903749999998</v>
      </c>
      <c r="EI256" s="144">
        <f t="shared" si="352"/>
        <v>0.6296622026783929</v>
      </c>
      <c r="EJ256" s="145">
        <f t="shared" si="353"/>
        <v>22689.104110962566</v>
      </c>
      <c r="EK256" s="146">
        <f t="shared" si="354"/>
        <v>0.72285600319106502</v>
      </c>
      <c r="EL256" s="64">
        <v>3488</v>
      </c>
      <c r="EM256" s="56"/>
      <c r="EN256" s="52">
        <v>7.52</v>
      </c>
      <c r="EO256" s="53">
        <v>3479</v>
      </c>
      <c r="EP256" s="134"/>
      <c r="EQ256" s="135">
        <v>3890</v>
      </c>
      <c r="ER256" s="53">
        <v>6518</v>
      </c>
      <c r="ES256" s="52">
        <v>22.2</v>
      </c>
      <c r="ET256" s="52">
        <v>34</v>
      </c>
      <c r="EU256" s="53">
        <v>5221</v>
      </c>
      <c r="EV256" s="141">
        <f t="shared" si="323"/>
        <v>0.25363291132107335</v>
      </c>
      <c r="EW256" s="142">
        <f t="shared" si="324"/>
        <v>1.440940366972477</v>
      </c>
      <c r="EX256" s="142">
        <f t="shared" si="325"/>
        <v>6.5100716275368082</v>
      </c>
      <c r="EY256" s="118">
        <f t="shared" si="291"/>
        <v>1.0850119379228014</v>
      </c>
      <c r="EZ256" s="143">
        <f t="shared" si="326"/>
        <v>32719.62</v>
      </c>
      <c r="FA256" s="144">
        <f t="shared" si="327"/>
        <v>0.62912918915317473</v>
      </c>
      <c r="FB256" s="145">
        <f t="shared" si="328"/>
        <v>22650.141711229946</v>
      </c>
      <c r="FC256" s="146">
        <f t="shared" si="329"/>
        <v>0.72245712006382123</v>
      </c>
      <c r="FD256" s="64">
        <v>3488</v>
      </c>
      <c r="FE256" s="56"/>
      <c r="FF256" s="52">
        <v>7.43</v>
      </c>
      <c r="FG256" s="53">
        <v>3195</v>
      </c>
      <c r="FH256" s="134"/>
      <c r="FI256" s="135">
        <v>4158</v>
      </c>
      <c r="FJ256" s="53">
        <v>6072</v>
      </c>
      <c r="FK256" s="52">
        <v>23.3</v>
      </c>
      <c r="FL256" s="52">
        <v>23</v>
      </c>
      <c r="FM256" s="53">
        <v>5209</v>
      </c>
      <c r="FN256" s="141">
        <f t="shared" si="330"/>
        <v>0.24143170064508476</v>
      </c>
      <c r="FO256" s="142">
        <f t="shared" si="331"/>
        <v>1.440940366972477</v>
      </c>
      <c r="FP256" s="142">
        <f t="shared" si="332"/>
        <v>6.5100716275368082</v>
      </c>
      <c r="FQ256" s="118">
        <f t="shared" si="292"/>
        <v>1.0850119379228014</v>
      </c>
      <c r="FR256" s="143">
        <f t="shared" si="333"/>
        <v>32719.62</v>
      </c>
      <c r="FS256" s="144">
        <f t="shared" si="334"/>
        <v>0.65940435738556868</v>
      </c>
      <c r="FT256" s="145">
        <f t="shared" si="335"/>
        <v>22650.141711229946</v>
      </c>
      <c r="FU256" s="146">
        <f t="shared" si="336"/>
        <v>0.74511368169126446</v>
      </c>
      <c r="FV256" s="64">
        <v>3488</v>
      </c>
      <c r="FW256" s="73"/>
      <c r="FX256" s="52">
        <v>7.59</v>
      </c>
      <c r="FY256" s="53">
        <v>3301</v>
      </c>
      <c r="FZ256" s="134"/>
      <c r="GA256" s="135">
        <v>3930</v>
      </c>
      <c r="GB256" s="53">
        <v>6476</v>
      </c>
      <c r="GC256" s="52">
        <v>24.7</v>
      </c>
      <c r="GD256" s="52">
        <v>25.6</v>
      </c>
      <c r="GE256" s="53">
        <v>4756</v>
      </c>
      <c r="GF256" s="141">
        <f t="shared" si="337"/>
        <v>0.22427898268260676</v>
      </c>
      <c r="GG256" s="142">
        <f t="shared" si="338"/>
        <v>1.440940366972477</v>
      </c>
      <c r="GH256" s="142">
        <f t="shared" si="339"/>
        <v>6.5100716275368082</v>
      </c>
      <c r="GI256" s="118">
        <f t="shared" si="293"/>
        <v>1.0850119379228014</v>
      </c>
      <c r="GJ256" s="143">
        <f t="shared" si="340"/>
        <v>32719.62</v>
      </c>
      <c r="GK256" s="144">
        <f t="shared" si="341"/>
        <v>0.64810447065094279</v>
      </c>
      <c r="GL256" s="145">
        <f t="shared" si="342"/>
        <v>22650.141711229946</v>
      </c>
      <c r="GM256" s="146">
        <f t="shared" si="343"/>
        <v>0.73665735939369759</v>
      </c>
      <c r="GN256" s="166">
        <v>5990</v>
      </c>
      <c r="GO256" s="97">
        <f t="shared" si="294"/>
        <v>3465.1006970970207</v>
      </c>
      <c r="GP256" s="226">
        <f t="shared" si="371"/>
        <v>563.45800000000008</v>
      </c>
      <c r="GQ256" s="53">
        <v>0</v>
      </c>
      <c r="GR256" s="102">
        <f t="shared" si="295"/>
        <v>1</v>
      </c>
      <c r="GS256" s="53">
        <v>0</v>
      </c>
      <c r="GT256" s="102">
        <f t="shared" si="296"/>
        <v>1</v>
      </c>
      <c r="GU256" s="53">
        <v>126</v>
      </c>
      <c r="GV256" s="102">
        <f t="shared" si="364"/>
        <v>0.60701264109337827</v>
      </c>
      <c r="GW256" s="170">
        <v>174</v>
      </c>
      <c r="GX256" s="102">
        <f t="shared" si="365"/>
        <v>0.7940828402366864</v>
      </c>
      <c r="GY256" s="170">
        <v>14</v>
      </c>
      <c r="GZ256" s="102">
        <f t="shared" si="366"/>
        <v>0</v>
      </c>
      <c r="HA256" s="102"/>
      <c r="HB256" s="102"/>
      <c r="HC256" s="102"/>
      <c r="HD256" s="102"/>
      <c r="HE256" s="177"/>
      <c r="HF256" s="227">
        <f t="shared" si="368"/>
        <v>136004.75</v>
      </c>
      <c r="HG256" s="102">
        <f t="shared" si="369"/>
        <v>0.90669833333333338</v>
      </c>
      <c r="HH256" s="177">
        <f t="shared" si="370"/>
        <v>0.52213801356202638</v>
      </c>
      <c r="HI256" s="64">
        <v>3109</v>
      </c>
      <c r="HJ256" s="53">
        <v>4430</v>
      </c>
      <c r="HK256" s="53">
        <v>2558</v>
      </c>
      <c r="HL256" s="77">
        <f t="shared" si="347"/>
        <v>1520</v>
      </c>
      <c r="HM256" s="77">
        <f t="shared" si="344"/>
        <v>28852.92</v>
      </c>
      <c r="HN256" s="52"/>
      <c r="HO256" s="183"/>
      <c r="HP256" s="53">
        <v>1115</v>
      </c>
      <c r="HQ256" s="186"/>
      <c r="HR256" s="186"/>
      <c r="HS256" s="186"/>
      <c r="HT256" s="53">
        <v>5110</v>
      </c>
      <c r="HU256" s="153">
        <v>2545</v>
      </c>
      <c r="HV256" s="186"/>
      <c r="HW256" s="186"/>
      <c r="HX256" s="186"/>
      <c r="HY256" s="186"/>
      <c r="HZ256" s="189"/>
      <c r="IA256" s="128">
        <v>99</v>
      </c>
      <c r="IB256" s="190">
        <v>426</v>
      </c>
      <c r="IC256" s="191"/>
      <c r="ID256" s="191"/>
      <c r="IE256" s="192"/>
      <c r="IF256" s="192"/>
      <c r="IG256" s="192"/>
      <c r="IH256" s="97">
        <f t="shared" si="345"/>
        <v>66686.3</v>
      </c>
      <c r="II256" s="97">
        <f t="shared" si="348"/>
        <v>6323.7802371541511</v>
      </c>
      <c r="IJ256" s="202">
        <f t="shared" si="349"/>
        <v>1.6168148746968471</v>
      </c>
      <c r="IK256" s="202">
        <f t="shared" si="355"/>
        <v>3.9112580766798426</v>
      </c>
      <c r="IL256" s="202">
        <f t="shared" si="297"/>
        <v>1.0026508348808663</v>
      </c>
      <c r="IM256" s="203"/>
      <c r="IN256" s="204">
        <f t="shared" si="298"/>
        <v>0.92888146911519198</v>
      </c>
      <c r="IO256" s="186"/>
      <c r="IP256" s="186"/>
      <c r="IQ256" s="153">
        <v>1924</v>
      </c>
      <c r="IR256" s="153"/>
      <c r="IS256" s="128"/>
      <c r="IT256" s="128"/>
      <c r="IU256" s="128"/>
      <c r="IV256" s="128"/>
      <c r="IW256" s="189"/>
      <c r="IX256" s="189">
        <v>0.85</v>
      </c>
      <c r="IY256" s="48"/>
      <c r="IZ256" s="52">
        <v>209</v>
      </c>
      <c r="JA256" s="128"/>
      <c r="JB256" s="128"/>
      <c r="JC256" s="128"/>
      <c r="JD256" s="97">
        <f t="shared" si="299"/>
        <v>5150.34</v>
      </c>
      <c r="JE256" s="210">
        <f t="shared" si="372"/>
        <v>1.032258064516129</v>
      </c>
      <c r="JF256" s="210">
        <f t="shared" si="300"/>
        <v>0.41268749999999998</v>
      </c>
      <c r="JG256" s="210">
        <f t="shared" si="301"/>
        <v>0.12567567567567567</v>
      </c>
      <c r="JH256" s="203"/>
      <c r="JI256" s="203">
        <f t="shared" si="302"/>
        <v>0.50938967136150237</v>
      </c>
      <c r="JJ256" s="212">
        <f t="shared" si="346"/>
        <v>2.469151880188833</v>
      </c>
      <c r="JK256" s="203">
        <f t="shared" si="303"/>
        <v>0.98332668528121259</v>
      </c>
      <c r="JL256" s="53">
        <v>7393</v>
      </c>
      <c r="JM256" s="213">
        <v>8.3699999999999992</v>
      </c>
      <c r="JN256" s="214">
        <v>59</v>
      </c>
      <c r="JO256" s="213">
        <v>1.47</v>
      </c>
      <c r="JP256" s="213">
        <v>5.43</v>
      </c>
      <c r="JQ256" s="213">
        <v>0.43</v>
      </c>
      <c r="JR256" s="214">
        <v>242</v>
      </c>
      <c r="JS256" s="213">
        <v>0.2</v>
      </c>
      <c r="JT256" s="222"/>
    </row>
    <row r="257" spans="1:280" s="25" customFormat="1" ht="15" customHeight="1">
      <c r="A257" s="50">
        <v>43674</v>
      </c>
      <c r="B257" s="57">
        <v>280</v>
      </c>
      <c r="C257" s="52">
        <v>280</v>
      </c>
      <c r="D257" s="58">
        <v>18061</v>
      </c>
      <c r="E257" s="59">
        <v>4.99</v>
      </c>
      <c r="F257" s="58">
        <v>889</v>
      </c>
      <c r="G257" s="60">
        <v>10.1</v>
      </c>
      <c r="H257" s="60">
        <v>11.2</v>
      </c>
      <c r="I257" s="66">
        <v>83.7</v>
      </c>
      <c r="J257" s="67"/>
      <c r="K257" s="58">
        <v>1329</v>
      </c>
      <c r="L257" s="59">
        <v>5.13</v>
      </c>
      <c r="M257" s="58">
        <v>10899</v>
      </c>
      <c r="N257" s="58">
        <v>6428</v>
      </c>
      <c r="O257" s="68">
        <v>3.52</v>
      </c>
      <c r="P257" s="68">
        <v>2.97</v>
      </c>
      <c r="Q257" s="75"/>
      <c r="R257" s="76">
        <v>33</v>
      </c>
      <c r="S257" s="67">
        <v>6369</v>
      </c>
      <c r="T257" s="58">
        <v>8150</v>
      </c>
      <c r="U257" s="60">
        <v>3.04</v>
      </c>
      <c r="V257" s="60">
        <v>34.6</v>
      </c>
      <c r="W257" s="60">
        <v>15.8</v>
      </c>
      <c r="X257" s="60">
        <v>12.9</v>
      </c>
      <c r="Y257" s="58">
        <v>7171</v>
      </c>
      <c r="Z257" s="58"/>
      <c r="AA257" s="60"/>
      <c r="AB257" s="60">
        <v>488</v>
      </c>
      <c r="AC257" s="58">
        <f t="shared" si="304"/>
        <v>13540</v>
      </c>
      <c r="AD257" s="60"/>
      <c r="AE257" s="60"/>
      <c r="AF257" s="60"/>
      <c r="AG257" s="60"/>
      <c r="AH257" s="66"/>
      <c r="AI257" s="80"/>
      <c r="AJ257" s="60"/>
      <c r="AK257" s="60"/>
      <c r="AL257" s="59">
        <v>9.26</v>
      </c>
      <c r="AM257" s="58">
        <v>117089</v>
      </c>
      <c r="AN257" s="60">
        <v>1.18</v>
      </c>
      <c r="AO257" s="60" t="s">
        <v>125</v>
      </c>
      <c r="AP257" s="58">
        <v>6315</v>
      </c>
      <c r="AQ257" s="88"/>
      <c r="AR257" s="86">
        <f t="shared" si="305"/>
        <v>12114</v>
      </c>
      <c r="AS257" s="58"/>
      <c r="AT257" s="89">
        <v>12114</v>
      </c>
      <c r="AU257" s="58">
        <f t="shared" si="362"/>
        <v>10874</v>
      </c>
      <c r="AV257" s="58">
        <v>480</v>
      </c>
      <c r="AW257" s="58">
        <v>280</v>
      </c>
      <c r="AX257" s="58">
        <v>480</v>
      </c>
      <c r="AY257" s="98">
        <v>0</v>
      </c>
      <c r="AZ257" s="96">
        <v>4.93</v>
      </c>
      <c r="BA257" s="53">
        <v>4478</v>
      </c>
      <c r="BB257" s="52">
        <v>62</v>
      </c>
      <c r="BC257" s="58">
        <v>12212</v>
      </c>
      <c r="BD257" s="97">
        <f t="shared" si="275"/>
        <v>9358.0631999999987</v>
      </c>
      <c r="BE257" s="102">
        <f t="shared" si="276"/>
        <v>0.76630062233868312</v>
      </c>
      <c r="BF257" s="58">
        <v>4971</v>
      </c>
      <c r="BG257" s="97">
        <f t="shared" si="277"/>
        <v>5304.0569999999998</v>
      </c>
      <c r="BH257" s="102">
        <f t="shared" si="278"/>
        <v>0.43433155912217492</v>
      </c>
      <c r="BI257" s="58">
        <v>622</v>
      </c>
      <c r="BJ257" s="97">
        <f t="shared" si="279"/>
        <v>1223.4740000000002</v>
      </c>
      <c r="BK257" s="102">
        <f t="shared" si="280"/>
        <v>0.10018621028496562</v>
      </c>
      <c r="BL257" s="103">
        <v>871</v>
      </c>
      <c r="BM257" s="97">
        <f t="shared" si="281"/>
        <v>1258.595</v>
      </c>
      <c r="BN257" s="102">
        <f t="shared" si="282"/>
        <v>0.10306215198165739</v>
      </c>
      <c r="BO257" s="58">
        <v>747</v>
      </c>
      <c r="BP257" s="97">
        <f t="shared" si="283"/>
        <v>1537.3259999999998</v>
      </c>
      <c r="BQ257" s="102">
        <f t="shared" si="284"/>
        <v>0.12588650507697347</v>
      </c>
      <c r="BR257" s="58">
        <v>20.8</v>
      </c>
      <c r="BS257" s="105">
        <f t="shared" si="285"/>
        <v>34.611199999999997</v>
      </c>
      <c r="BT257" s="102">
        <f t="shared" si="286"/>
        <v>1.7032427120864725E-3</v>
      </c>
      <c r="BU257" s="60">
        <v>9.0500000000000007</v>
      </c>
      <c r="BV257" s="59">
        <v>9.69</v>
      </c>
      <c r="BW257" s="66">
        <v>275</v>
      </c>
      <c r="BX257" s="117">
        <f t="shared" si="306"/>
        <v>132793.288</v>
      </c>
      <c r="BY257" s="118">
        <f t="shared" si="307"/>
        <v>0.88528858666666665</v>
      </c>
      <c r="BZ257" s="121">
        <v>60.5</v>
      </c>
      <c r="CA257" s="57"/>
      <c r="CB257" s="60">
        <v>7.12</v>
      </c>
      <c r="CC257" s="129">
        <v>7789</v>
      </c>
      <c r="CD257" s="77">
        <f t="shared" si="308"/>
        <v>8173.3791132911092</v>
      </c>
      <c r="CE257" s="77">
        <f t="shared" si="287"/>
        <v>20999</v>
      </c>
      <c r="CF257" s="77">
        <f t="shared" si="309"/>
        <v>10874</v>
      </c>
      <c r="CG257" s="77">
        <f t="shared" si="310"/>
        <v>453.08333333333331</v>
      </c>
      <c r="CH257" s="77">
        <f t="shared" si="288"/>
        <v>10125</v>
      </c>
      <c r="CI257" s="130">
        <f t="shared" si="311"/>
        <v>421.875</v>
      </c>
      <c r="CJ257" s="67">
        <v>3499</v>
      </c>
      <c r="CK257" s="136"/>
      <c r="CL257" s="60">
        <v>7.59</v>
      </c>
      <c r="CM257" s="58">
        <v>3889</v>
      </c>
      <c r="CN257" s="137"/>
      <c r="CO257" s="138">
        <v>4099</v>
      </c>
      <c r="CP257" s="58">
        <v>6134</v>
      </c>
      <c r="CQ257" s="60">
        <v>15.5</v>
      </c>
      <c r="CR257" s="60">
        <v>20.6</v>
      </c>
      <c r="CS257" s="58">
        <v>4232</v>
      </c>
      <c r="CT257" s="141">
        <f t="shared" si="356"/>
        <v>0.28230191429891338</v>
      </c>
      <c r="CU257" s="142">
        <f t="shared" si="312"/>
        <v>1.4364104029722777</v>
      </c>
      <c r="CV257" s="142">
        <f t="shared" si="313"/>
        <v>5.6901419652617573</v>
      </c>
      <c r="CW257" s="118">
        <f t="shared" si="314"/>
        <v>0.94835699421029285</v>
      </c>
      <c r="CX257" s="143">
        <f t="shared" si="357"/>
        <v>28598.653517405593</v>
      </c>
      <c r="CY257" s="144">
        <f t="shared" si="358"/>
        <v>0.52418700440850496</v>
      </c>
      <c r="CZ257" s="145">
        <f t="shared" si="359"/>
        <v>22126.944840801938</v>
      </c>
      <c r="DA257" s="146">
        <f t="shared" si="360"/>
        <v>0.68154274484113986</v>
      </c>
      <c r="DB257" s="67">
        <v>3523</v>
      </c>
      <c r="DC257" s="75"/>
      <c r="DD257" s="59">
        <v>7.7</v>
      </c>
      <c r="DE257" s="58">
        <v>3654</v>
      </c>
      <c r="DF257" s="58"/>
      <c r="DG257" s="58">
        <v>4067</v>
      </c>
      <c r="DH257" s="58">
        <v>6164</v>
      </c>
      <c r="DI257" s="60">
        <v>15.9</v>
      </c>
      <c r="DJ257" s="60">
        <v>24.2</v>
      </c>
      <c r="DK257" s="58">
        <v>4746</v>
      </c>
      <c r="DL257" s="141">
        <f t="shared" si="315"/>
        <v>0.29808238783623547</v>
      </c>
      <c r="DM257" s="142">
        <f t="shared" si="316"/>
        <v>1.4266250354811241</v>
      </c>
      <c r="DN257" s="142">
        <f t="shared" si="317"/>
        <v>5.7291712328142816</v>
      </c>
      <c r="DO257" s="118">
        <f t="shared" si="289"/>
        <v>0.95486187213571361</v>
      </c>
      <c r="DP257" s="143">
        <f t="shared" si="318"/>
        <v>28794.814616124579</v>
      </c>
      <c r="DQ257" s="144">
        <f t="shared" si="319"/>
        <v>0.55293888251701651</v>
      </c>
      <c r="DR257" s="145">
        <f t="shared" si="320"/>
        <v>22278.715825705982</v>
      </c>
      <c r="DS257" s="146">
        <f t="shared" si="321"/>
        <v>0.70078611202096297</v>
      </c>
      <c r="DT257" s="58">
        <v>3503</v>
      </c>
      <c r="DU257" s="75"/>
      <c r="DV257" s="59">
        <v>7.6</v>
      </c>
      <c r="DW257" s="58">
        <v>3847</v>
      </c>
      <c r="DX257" s="58"/>
      <c r="DY257" s="58">
        <v>4043</v>
      </c>
      <c r="DZ257" s="58">
        <v>6406</v>
      </c>
      <c r="EA257" s="75">
        <v>15.3</v>
      </c>
      <c r="EB257" s="60">
        <v>28.7</v>
      </c>
      <c r="EC257" s="58">
        <v>5226</v>
      </c>
      <c r="ED257" s="141">
        <f t="shared" si="350"/>
        <v>0.34482972421173774</v>
      </c>
      <c r="EE257" s="142">
        <f t="shared" si="322"/>
        <v>1.4347701969740223</v>
      </c>
      <c r="EF257" s="142">
        <f t="shared" si="361"/>
        <v>5.6966468431871773</v>
      </c>
      <c r="EG257" s="118">
        <f t="shared" si="290"/>
        <v>0.94944114053119621</v>
      </c>
      <c r="EH257" s="143">
        <f t="shared" si="351"/>
        <v>28631.347033858754</v>
      </c>
      <c r="EI257" s="144">
        <f t="shared" si="352"/>
        <v>0.52932563794279219</v>
      </c>
      <c r="EJ257" s="145">
        <f t="shared" si="353"/>
        <v>22152.240004952619</v>
      </c>
      <c r="EK257" s="146">
        <f t="shared" si="354"/>
        <v>0.68498198493285289</v>
      </c>
      <c r="EL257" s="67">
        <v>3494</v>
      </c>
      <c r="EM257" s="136"/>
      <c r="EN257" s="60">
        <v>7.66</v>
      </c>
      <c r="EO257" s="58">
        <v>3745</v>
      </c>
      <c r="EP257" s="137"/>
      <c r="EQ257" s="138">
        <v>4104</v>
      </c>
      <c r="ER257" s="58">
        <v>6526</v>
      </c>
      <c r="ES257" s="60">
        <v>16.600000000000001</v>
      </c>
      <c r="ET257" s="60">
        <v>24</v>
      </c>
      <c r="EU257" s="58">
        <v>4996</v>
      </c>
      <c r="EV257" s="141">
        <f t="shared" si="323"/>
        <v>0.3228901043365705</v>
      </c>
      <c r="EW257" s="142">
        <f t="shared" si="324"/>
        <v>1.4384659416141958</v>
      </c>
      <c r="EX257" s="142">
        <f t="shared" si="325"/>
        <v>5.6820108678549808</v>
      </c>
      <c r="EY257" s="118">
        <f t="shared" si="291"/>
        <v>0.9470018113091635</v>
      </c>
      <c r="EZ257" s="143">
        <f t="shared" si="326"/>
        <v>28557.786621839135</v>
      </c>
      <c r="FA257" s="144">
        <f t="shared" si="327"/>
        <v>0.54180517652606097</v>
      </c>
      <c r="FB257" s="145">
        <f t="shared" si="328"/>
        <v>22095.325885613598</v>
      </c>
      <c r="FC257" s="146">
        <f t="shared" si="329"/>
        <v>0.69333442515558463</v>
      </c>
      <c r="FD257" s="67">
        <v>3490</v>
      </c>
      <c r="FE257" s="136"/>
      <c r="FF257" s="60">
        <v>7.66</v>
      </c>
      <c r="FG257" s="58">
        <v>3896</v>
      </c>
      <c r="FH257" s="137"/>
      <c r="FI257" s="138">
        <v>5218</v>
      </c>
      <c r="FJ257" s="58">
        <v>6458</v>
      </c>
      <c r="FK257" s="60">
        <v>15.9</v>
      </c>
      <c r="FL257" s="60">
        <v>28.2</v>
      </c>
      <c r="FM257" s="58">
        <v>4856</v>
      </c>
      <c r="FN257" s="141">
        <f t="shared" si="330"/>
        <v>0.32529359091360538</v>
      </c>
      <c r="FO257" s="142">
        <f t="shared" si="331"/>
        <v>1.4401146131805158</v>
      </c>
      <c r="FP257" s="142">
        <f t="shared" si="332"/>
        <v>5.6755059899295608</v>
      </c>
      <c r="FQ257" s="118">
        <f t="shared" si="292"/>
        <v>0.94591766498826013</v>
      </c>
      <c r="FR257" s="143">
        <f t="shared" si="333"/>
        <v>28525.093105385971</v>
      </c>
      <c r="FS257" s="144">
        <f t="shared" si="334"/>
        <v>0.52333056548612378</v>
      </c>
      <c r="FT257" s="145">
        <f t="shared" si="335"/>
        <v>22070.030721462925</v>
      </c>
      <c r="FU257" s="146">
        <f t="shared" si="336"/>
        <v>0.6809695381591877</v>
      </c>
      <c r="FV257" s="67">
        <v>3490</v>
      </c>
      <c r="FW257" s="160"/>
      <c r="FX257" s="60">
        <v>7.74</v>
      </c>
      <c r="FY257" s="58">
        <v>3473</v>
      </c>
      <c r="FZ257" s="137"/>
      <c r="GA257" s="138">
        <v>4100</v>
      </c>
      <c r="GB257" s="58">
        <v>6436</v>
      </c>
      <c r="GC257" s="60">
        <v>15.9</v>
      </c>
      <c r="GD257" s="60">
        <v>22</v>
      </c>
      <c r="GE257" s="58">
        <v>4603</v>
      </c>
      <c r="GF257" s="141">
        <f t="shared" si="337"/>
        <v>0.28059676528126382</v>
      </c>
      <c r="GG257" s="142">
        <f t="shared" si="338"/>
        <v>1.4401146131805158</v>
      </c>
      <c r="GH257" s="142">
        <f t="shared" si="339"/>
        <v>5.6755059899295608</v>
      </c>
      <c r="GI257" s="118">
        <f t="shared" si="293"/>
        <v>0.94591766498826013</v>
      </c>
      <c r="GJ257" s="143">
        <f t="shared" si="340"/>
        <v>28525.093105385971</v>
      </c>
      <c r="GK257" s="144">
        <f t="shared" si="341"/>
        <v>0.57508394608144453</v>
      </c>
      <c r="GL257" s="145">
        <f t="shared" si="342"/>
        <v>22070.030721462925</v>
      </c>
      <c r="GM257" s="146">
        <f t="shared" si="343"/>
        <v>0.71560759908286931</v>
      </c>
      <c r="GN257" s="167">
        <v>3836</v>
      </c>
      <c r="GO257" s="97">
        <f t="shared" si="294"/>
        <v>3750.6326015524551</v>
      </c>
      <c r="GP257" s="226">
        <f t="shared" si="371"/>
        <v>988.79940000000011</v>
      </c>
      <c r="GQ257" s="58">
        <v>0</v>
      </c>
      <c r="GR257" s="102">
        <f t="shared" si="295"/>
        <v>1</v>
      </c>
      <c r="GS257" s="58">
        <v>0</v>
      </c>
      <c r="GT257" s="102">
        <f t="shared" si="296"/>
        <v>1</v>
      </c>
      <c r="GU257" s="58">
        <v>181</v>
      </c>
      <c r="GV257" s="102">
        <f t="shared" si="364"/>
        <v>0.8520606077448315</v>
      </c>
      <c r="GW257" s="170">
        <v>344</v>
      </c>
      <c r="GX257" s="102">
        <f t="shared" si="365"/>
        <v>0.6050516647531573</v>
      </c>
      <c r="GY257" s="170">
        <v>11.6</v>
      </c>
      <c r="GZ257" s="102">
        <f t="shared" si="366"/>
        <v>0</v>
      </c>
      <c r="HA257" s="102"/>
      <c r="HB257" s="102"/>
      <c r="HC257" s="102"/>
      <c r="HD257" s="102"/>
      <c r="HE257" s="177"/>
      <c r="HF257" s="227">
        <f t="shared" si="368"/>
        <v>132793.288</v>
      </c>
      <c r="HG257" s="102">
        <f t="shared" si="369"/>
        <v>0.88528858666666665</v>
      </c>
      <c r="HH257" s="177">
        <f t="shared" si="370"/>
        <v>0.68588273829020641</v>
      </c>
      <c r="HI257" s="67">
        <v>2698</v>
      </c>
      <c r="HJ257" s="58">
        <v>4180</v>
      </c>
      <c r="HK257" s="58">
        <v>2806</v>
      </c>
      <c r="HL257" s="77">
        <f t="shared" si="347"/>
        <v>1520</v>
      </c>
      <c r="HM257" s="77">
        <f t="shared" si="344"/>
        <v>20199.96</v>
      </c>
      <c r="HN257" s="60"/>
      <c r="HO257" s="60"/>
      <c r="HP257" s="58">
        <v>2617</v>
      </c>
      <c r="HQ257" s="136"/>
      <c r="HR257" s="136"/>
      <c r="HS257" s="136"/>
      <c r="HT257" s="58">
        <v>5488</v>
      </c>
      <c r="HU257" s="58">
        <v>5130</v>
      </c>
      <c r="HV257" s="136"/>
      <c r="HW257" s="136"/>
      <c r="HX257" s="136"/>
      <c r="HY257" s="136"/>
      <c r="HZ257" s="193">
        <v>98</v>
      </c>
      <c r="IA257" s="60"/>
      <c r="IB257" s="194">
        <v>420</v>
      </c>
      <c r="IC257" s="195"/>
      <c r="ID257" s="195">
        <v>951</v>
      </c>
      <c r="IE257" s="196">
        <v>1.94</v>
      </c>
      <c r="IF257" s="196">
        <v>2.16</v>
      </c>
      <c r="IG257" s="196">
        <v>0.48</v>
      </c>
      <c r="IH257" s="97">
        <f t="shared" si="345"/>
        <v>45690.504000000001</v>
      </c>
      <c r="II257" s="97">
        <f t="shared" si="348"/>
        <v>4004.0700646993851</v>
      </c>
      <c r="IJ257" s="202">
        <f t="shared" si="349"/>
        <v>1.6136840406648378</v>
      </c>
      <c r="IK257" s="202">
        <f t="shared" si="355"/>
        <v>2.4813222190942086</v>
      </c>
      <c r="IL257" s="202">
        <f t="shared" si="297"/>
        <v>0.61201707673170103</v>
      </c>
      <c r="IM257" s="205"/>
      <c r="IN257" s="204">
        <f t="shared" si="298"/>
        <v>0.89051094890510951</v>
      </c>
      <c r="IO257" s="136"/>
      <c r="IP257" s="136"/>
      <c r="IQ257" s="58">
        <v>1692</v>
      </c>
      <c r="IR257" s="58"/>
      <c r="IS257" s="60"/>
      <c r="IT257" s="60"/>
      <c r="IU257" s="60"/>
      <c r="IV257" s="60"/>
      <c r="IW257" s="193">
        <v>0.9</v>
      </c>
      <c r="IX257" s="193"/>
      <c r="IY257" s="59">
        <v>8.74</v>
      </c>
      <c r="IZ257" s="60">
        <v>195</v>
      </c>
      <c r="JA257" s="60">
        <v>4.5</v>
      </c>
      <c r="JB257" s="60">
        <v>2</v>
      </c>
      <c r="JC257" s="60">
        <v>199</v>
      </c>
      <c r="JD257" s="97">
        <f t="shared" si="299"/>
        <v>5087.88</v>
      </c>
      <c r="JE257" s="211">
        <f t="shared" si="372"/>
        <v>1.0299797682545522</v>
      </c>
      <c r="JF257" s="210">
        <f t="shared" si="300"/>
        <v>0.407775</v>
      </c>
      <c r="JG257" s="211">
        <f t="shared" si="301"/>
        <v>0.14814274924766865</v>
      </c>
      <c r="JH257" s="205"/>
      <c r="JI257" s="205">
        <f t="shared" si="302"/>
        <v>0.5357142857142857</v>
      </c>
      <c r="JJ257" s="215">
        <f t="shared" si="346"/>
        <v>2.469151880188833</v>
      </c>
      <c r="JK257" s="205">
        <f t="shared" si="303"/>
        <v>0.98403209957418936</v>
      </c>
      <c r="JL257" s="58">
        <v>6369</v>
      </c>
      <c r="JM257" s="216">
        <v>8.5399999999999991</v>
      </c>
      <c r="JN257" s="217">
        <v>63</v>
      </c>
      <c r="JO257" s="216">
        <v>1.48</v>
      </c>
      <c r="JP257" s="216">
        <v>2.48</v>
      </c>
      <c r="JQ257" s="216">
        <v>0.43</v>
      </c>
      <c r="JR257" s="217">
        <v>191</v>
      </c>
      <c r="JS257" s="216">
        <v>0.19</v>
      </c>
      <c r="JT257" s="223"/>
    </row>
    <row r="258" spans="1:280" s="25" customFormat="1" ht="15" customHeight="1">
      <c r="A258" s="50">
        <v>43675</v>
      </c>
      <c r="B258" s="51">
        <v>0</v>
      </c>
      <c r="C258" s="52">
        <v>0</v>
      </c>
      <c r="D258" s="53">
        <v>38586</v>
      </c>
      <c r="E258" s="48">
        <v>5.36</v>
      </c>
      <c r="F258" s="53">
        <v>765</v>
      </c>
      <c r="G258" s="52">
        <v>26.6</v>
      </c>
      <c r="H258" s="52">
        <v>18.5</v>
      </c>
      <c r="I258" s="61">
        <v>82.5</v>
      </c>
      <c r="J258" s="64"/>
      <c r="K258" s="53">
        <v>2038</v>
      </c>
      <c r="L258" s="48">
        <v>5.07</v>
      </c>
      <c r="M258" s="53">
        <v>9235</v>
      </c>
      <c r="N258" s="53">
        <v>6122</v>
      </c>
      <c r="O258" s="65">
        <v>3.96</v>
      </c>
      <c r="P258" s="65">
        <v>2.8</v>
      </c>
      <c r="Q258" s="74">
        <v>24</v>
      </c>
      <c r="R258" s="70">
        <v>34.299999999999997</v>
      </c>
      <c r="S258" s="64">
        <v>6554</v>
      </c>
      <c r="T258" s="53">
        <v>8318</v>
      </c>
      <c r="U258" s="52">
        <v>5.07</v>
      </c>
      <c r="V258" s="52">
        <v>29</v>
      </c>
      <c r="W258" s="52">
        <v>16.2</v>
      </c>
      <c r="X258" s="52">
        <v>12.9</v>
      </c>
      <c r="Y258" s="53">
        <v>13919</v>
      </c>
      <c r="Z258" s="53" t="s">
        <v>129</v>
      </c>
      <c r="AA258" s="52">
        <v>3.41</v>
      </c>
      <c r="AB258" s="52">
        <v>478</v>
      </c>
      <c r="AC258" s="77">
        <f t="shared" si="304"/>
        <v>20473</v>
      </c>
      <c r="AD258" s="52"/>
      <c r="AE258" s="52"/>
      <c r="AF258" s="52"/>
      <c r="AG258" s="52"/>
      <c r="AH258" s="61"/>
      <c r="AI258" s="79"/>
      <c r="AJ258" s="52"/>
      <c r="AK258" s="52"/>
      <c r="AL258" s="48">
        <v>9.26</v>
      </c>
      <c r="AM258" s="53">
        <v>100287</v>
      </c>
      <c r="AN258" s="52">
        <v>0.95</v>
      </c>
      <c r="AO258" s="52">
        <v>0.3</v>
      </c>
      <c r="AP258" s="53">
        <v>6077</v>
      </c>
      <c r="AQ258" s="83"/>
      <c r="AR258" s="86">
        <f t="shared" si="305"/>
        <v>11984</v>
      </c>
      <c r="AS258" s="53"/>
      <c r="AT258" s="87">
        <v>11984</v>
      </c>
      <c r="AU258" s="53">
        <f t="shared" si="362"/>
        <v>11984</v>
      </c>
      <c r="AV258" s="53">
        <v>0</v>
      </c>
      <c r="AW258" s="53">
        <v>0</v>
      </c>
      <c r="AX258" s="53">
        <v>0</v>
      </c>
      <c r="AY258" s="95">
        <v>0</v>
      </c>
      <c r="AZ258" s="96">
        <v>4.93</v>
      </c>
      <c r="BA258" s="53">
        <v>4478</v>
      </c>
      <c r="BB258" s="52">
        <v>62</v>
      </c>
      <c r="BC258" s="53">
        <v>9425</v>
      </c>
      <c r="BD258" s="97">
        <f t="shared" si="275"/>
        <v>8044.7520000000004</v>
      </c>
      <c r="BE258" s="102">
        <f t="shared" si="276"/>
        <v>0.85355458885941649</v>
      </c>
      <c r="BF258" s="53">
        <v>4659</v>
      </c>
      <c r="BG258" s="97">
        <f t="shared" si="277"/>
        <v>4971.1529999999993</v>
      </c>
      <c r="BH258" s="102">
        <f t="shared" si="278"/>
        <v>0.52744328912466831</v>
      </c>
      <c r="BI258" s="53">
        <v>147</v>
      </c>
      <c r="BJ258" s="97">
        <f t="shared" si="279"/>
        <v>289.149</v>
      </c>
      <c r="BK258" s="102">
        <f t="shared" si="280"/>
        <v>3.0678938992042441E-2</v>
      </c>
      <c r="BL258" s="103">
        <v>930</v>
      </c>
      <c r="BM258" s="97">
        <f t="shared" si="281"/>
        <v>1343.8500000000001</v>
      </c>
      <c r="BN258" s="102">
        <f t="shared" si="282"/>
        <v>0.14258355437665785</v>
      </c>
      <c r="BO258" s="53">
        <v>700</v>
      </c>
      <c r="BP258" s="97">
        <f t="shared" si="283"/>
        <v>1440.6</v>
      </c>
      <c r="BQ258" s="102">
        <f t="shared" si="284"/>
        <v>0.15284880636604772</v>
      </c>
      <c r="BR258" s="53">
        <v>0</v>
      </c>
      <c r="BS258" s="105">
        <f t="shared" si="285"/>
        <v>0</v>
      </c>
      <c r="BT258" s="102">
        <f t="shared" si="286"/>
        <v>0</v>
      </c>
      <c r="BU258" s="52">
        <v>9.1199999999999992</v>
      </c>
      <c r="BV258" s="48">
        <v>10.1</v>
      </c>
      <c r="BW258" s="61">
        <v>110</v>
      </c>
      <c r="BX258" s="117">
        <f t="shared" si="306"/>
        <v>112949.2</v>
      </c>
      <c r="BY258" s="118">
        <f t="shared" si="307"/>
        <v>0.7529946666666667</v>
      </c>
      <c r="BZ258" s="120">
        <v>60</v>
      </c>
      <c r="CA258" s="51"/>
      <c r="CB258" s="52">
        <v>6.71</v>
      </c>
      <c r="CC258" s="129">
        <v>6802</v>
      </c>
      <c r="CD258" s="77">
        <f t="shared" si="308"/>
        <v>6622.6952624839951</v>
      </c>
      <c r="CE258" s="77">
        <f t="shared" si="287"/>
        <v>21868</v>
      </c>
      <c r="CF258" s="77">
        <f t="shared" si="309"/>
        <v>11984</v>
      </c>
      <c r="CG258" s="77">
        <f t="shared" si="310"/>
        <v>499.33333333333331</v>
      </c>
      <c r="CH258" s="77">
        <f t="shared" si="288"/>
        <v>9884</v>
      </c>
      <c r="CI258" s="130">
        <f t="shared" si="311"/>
        <v>411.83333333333331</v>
      </c>
      <c r="CJ258" s="64">
        <v>3622</v>
      </c>
      <c r="CK258" s="56"/>
      <c r="CL258" s="52">
        <v>7.42</v>
      </c>
      <c r="CM258" s="53">
        <v>2556</v>
      </c>
      <c r="CN258" s="134"/>
      <c r="CO258" s="135">
        <v>4240</v>
      </c>
      <c r="CP258" s="53">
        <v>5088</v>
      </c>
      <c r="CQ258" s="52">
        <v>19.399999999999999</v>
      </c>
      <c r="CR258" s="52">
        <v>25.4</v>
      </c>
      <c r="CS258" s="53">
        <v>4396</v>
      </c>
      <c r="CT258" s="141">
        <f t="shared" si="356"/>
        <v>0.29844726819307416</v>
      </c>
      <c r="CU258" s="142">
        <f t="shared" si="312"/>
        <v>1.3876311430149089</v>
      </c>
      <c r="CV258" s="142">
        <f t="shared" si="313"/>
        <v>4.7726626026098353</v>
      </c>
      <c r="CW258" s="118">
        <f t="shared" si="314"/>
        <v>0.79544376710163922</v>
      </c>
      <c r="CX258" s="143">
        <f t="shared" si="357"/>
        <v>23987.402240717031</v>
      </c>
      <c r="CY258" s="144">
        <f t="shared" si="358"/>
        <v>0.61405441460078403</v>
      </c>
      <c r="CZ258" s="145">
        <f t="shared" si="359"/>
        <v>18707.792317541614</v>
      </c>
      <c r="DA258" s="146">
        <f t="shared" si="360"/>
        <v>0.72880636604774529</v>
      </c>
      <c r="DB258" s="64">
        <v>3621</v>
      </c>
      <c r="DC258" s="152"/>
      <c r="DD258" s="48">
        <v>7.49</v>
      </c>
      <c r="DE258" s="53">
        <v>3124</v>
      </c>
      <c r="DF258" s="153"/>
      <c r="DG258" s="53">
        <v>3964</v>
      </c>
      <c r="DH258" s="53">
        <v>5528</v>
      </c>
      <c r="DI258" s="52">
        <v>17.899999999999999</v>
      </c>
      <c r="DJ258" s="52">
        <v>25</v>
      </c>
      <c r="DK258" s="53">
        <v>4874</v>
      </c>
      <c r="DL258" s="141">
        <f t="shared" si="315"/>
        <v>0.38472542058326636</v>
      </c>
      <c r="DM258" s="142">
        <f t="shared" si="316"/>
        <v>1.3880143606738471</v>
      </c>
      <c r="DN258" s="142">
        <f t="shared" si="317"/>
        <v>4.7713449155301531</v>
      </c>
      <c r="DO258" s="118">
        <f t="shared" si="289"/>
        <v>0.79522415258835888</v>
      </c>
      <c r="DP258" s="143">
        <f t="shared" si="318"/>
        <v>23980.779545454548</v>
      </c>
      <c r="DQ258" s="144">
        <f t="shared" si="319"/>
        <v>0.52828872895651369</v>
      </c>
      <c r="DR258" s="145">
        <f t="shared" si="320"/>
        <v>18702.627272727274</v>
      </c>
      <c r="DS258" s="146">
        <f t="shared" si="321"/>
        <v>0.66854111405835548</v>
      </c>
      <c r="DT258" s="53">
        <v>3646</v>
      </c>
      <c r="DU258" s="74"/>
      <c r="DV258" s="157">
        <v>7.45</v>
      </c>
      <c r="DW258" s="153">
        <v>3137</v>
      </c>
      <c r="DX258" s="53"/>
      <c r="DY258" s="153">
        <v>4003</v>
      </c>
      <c r="DZ258" s="153">
        <v>5596</v>
      </c>
      <c r="EA258" s="152">
        <v>18.5</v>
      </c>
      <c r="EB258" s="128">
        <v>22</v>
      </c>
      <c r="EC258" s="53">
        <v>5424</v>
      </c>
      <c r="ED258" s="141">
        <f t="shared" si="350"/>
        <v>0.42678937630827352</v>
      </c>
      <c r="EE258" s="142">
        <f t="shared" si="322"/>
        <v>1.3784969829950631</v>
      </c>
      <c r="EF258" s="142">
        <f t="shared" si="361"/>
        <v>4.8042870925222134</v>
      </c>
      <c r="EG258" s="118">
        <f t="shared" si="290"/>
        <v>0.80071451542036887</v>
      </c>
      <c r="EH258" s="143">
        <f t="shared" si="351"/>
        <v>24146.346927016646</v>
      </c>
      <c r="EI258" s="144">
        <f t="shared" si="352"/>
        <v>0.52632578192592305</v>
      </c>
      <c r="EJ258" s="145">
        <f t="shared" si="353"/>
        <v>18831.75339308579</v>
      </c>
      <c r="EK258" s="146">
        <f t="shared" si="354"/>
        <v>0.66716180371352785</v>
      </c>
      <c r="EL258" s="64">
        <v>3661</v>
      </c>
      <c r="EM258" s="56"/>
      <c r="EN258" s="52">
        <v>7.48</v>
      </c>
      <c r="EO258" s="53">
        <v>3404</v>
      </c>
      <c r="EP258" s="134"/>
      <c r="EQ258" s="135">
        <v>3987</v>
      </c>
      <c r="ER258" s="53">
        <v>4886</v>
      </c>
      <c r="ES258" s="52">
        <v>17.8</v>
      </c>
      <c r="ET258" s="52">
        <v>21.3</v>
      </c>
      <c r="EU258" s="53">
        <v>5185</v>
      </c>
      <c r="EV258" s="141">
        <f t="shared" si="323"/>
        <v>0.44001671158692884</v>
      </c>
      <c r="EW258" s="142">
        <f t="shared" si="324"/>
        <v>1.372848948374761</v>
      </c>
      <c r="EX258" s="142">
        <f t="shared" si="325"/>
        <v>4.8240523987174502</v>
      </c>
      <c r="EY258" s="118">
        <f t="shared" si="291"/>
        <v>0.80400873311957499</v>
      </c>
      <c r="EZ258" s="143">
        <f t="shared" si="326"/>
        <v>24245.687355953905</v>
      </c>
      <c r="FA258" s="144">
        <f t="shared" si="327"/>
        <v>0.48600986983609884</v>
      </c>
      <c r="FB258" s="145">
        <f t="shared" si="328"/>
        <v>18909.229065300897</v>
      </c>
      <c r="FC258" s="146">
        <f t="shared" si="329"/>
        <v>0.6388328912466843</v>
      </c>
      <c r="FD258" s="64">
        <v>3659</v>
      </c>
      <c r="FE258" s="56"/>
      <c r="FF258" s="52">
        <v>7.46</v>
      </c>
      <c r="FG258" s="53">
        <v>2944</v>
      </c>
      <c r="FH258" s="134"/>
      <c r="FI258" s="135">
        <v>3988</v>
      </c>
      <c r="FJ258" s="53">
        <v>5644</v>
      </c>
      <c r="FK258" s="52">
        <v>18.899999999999999</v>
      </c>
      <c r="FL258" s="52">
        <v>26.1</v>
      </c>
      <c r="FM258" s="53">
        <v>5105</v>
      </c>
      <c r="FN258" s="141">
        <f t="shared" si="330"/>
        <v>0.37926216852906275</v>
      </c>
      <c r="FO258" s="142">
        <f t="shared" si="331"/>
        <v>1.3735993440830827</v>
      </c>
      <c r="FP258" s="142">
        <f t="shared" si="332"/>
        <v>4.8214170245580856</v>
      </c>
      <c r="FQ258" s="118">
        <f t="shared" si="292"/>
        <v>0.80356950409301431</v>
      </c>
      <c r="FR258" s="143">
        <f t="shared" si="333"/>
        <v>24232.441965428938</v>
      </c>
      <c r="FS258" s="144">
        <f t="shared" si="334"/>
        <v>0.55546799553392334</v>
      </c>
      <c r="FT258" s="145">
        <f t="shared" si="335"/>
        <v>18898.898975672215</v>
      </c>
      <c r="FU258" s="146">
        <f t="shared" si="336"/>
        <v>0.68763925729442965</v>
      </c>
      <c r="FV258" s="64">
        <v>3659</v>
      </c>
      <c r="FW258" s="73"/>
      <c r="FX258" s="52">
        <v>7.43</v>
      </c>
      <c r="FY258" s="53">
        <v>2994</v>
      </c>
      <c r="FZ258" s="134"/>
      <c r="GA258" s="135">
        <v>3944</v>
      </c>
      <c r="GB258" s="53">
        <v>5300</v>
      </c>
      <c r="GC258" s="52">
        <v>18.5</v>
      </c>
      <c r="GD258" s="52">
        <v>27.5</v>
      </c>
      <c r="GE258" s="53">
        <v>4776</v>
      </c>
      <c r="GF258" s="141">
        <f t="shared" si="337"/>
        <v>0.35970908847152899</v>
      </c>
      <c r="GG258" s="142">
        <f t="shared" si="338"/>
        <v>1.3735993440830827</v>
      </c>
      <c r="GH258" s="142">
        <f t="shared" si="339"/>
        <v>4.8214170245580856</v>
      </c>
      <c r="GI258" s="118">
        <f t="shared" si="293"/>
        <v>0.80356950409301431</v>
      </c>
      <c r="GJ258" s="143">
        <f t="shared" si="340"/>
        <v>24232.441965428938</v>
      </c>
      <c r="GK258" s="144">
        <f t="shared" si="341"/>
        <v>0.54791819926242069</v>
      </c>
      <c r="GL258" s="145">
        <f t="shared" si="342"/>
        <v>18898.898975672215</v>
      </c>
      <c r="GM258" s="146">
        <f t="shared" si="343"/>
        <v>0.68233421750663137</v>
      </c>
      <c r="GN258" s="166">
        <v>3225</v>
      </c>
      <c r="GO258" s="97">
        <f t="shared" si="294"/>
        <v>3027.0954819828057</v>
      </c>
      <c r="GP258" s="226">
        <f t="shared" si="371"/>
        <v>642.40499999999997</v>
      </c>
      <c r="GQ258" s="53">
        <v>0</v>
      </c>
      <c r="GR258" s="102">
        <f t="shared" si="295"/>
        <v>1</v>
      </c>
      <c r="GS258" s="53">
        <v>0</v>
      </c>
      <c r="GT258" s="102">
        <f t="shared" si="296"/>
        <v>1</v>
      </c>
      <c r="GU258" s="53">
        <v>117</v>
      </c>
      <c r="GV258" s="102">
        <f t="shared" si="364"/>
        <v>0.59536432773414405</v>
      </c>
      <c r="GW258" s="170">
        <v>230</v>
      </c>
      <c r="GX258" s="102">
        <f t="shared" si="365"/>
        <v>0.75268817204301075</v>
      </c>
      <c r="GY258" s="170">
        <v>0</v>
      </c>
      <c r="GZ258" s="102">
        <f t="shared" si="366"/>
        <v>1</v>
      </c>
      <c r="HA258" s="102"/>
      <c r="HB258" s="102"/>
      <c r="HC258" s="102"/>
      <c r="HD258" s="102"/>
      <c r="HE258" s="177"/>
      <c r="HF258" s="227">
        <f t="shared" si="368"/>
        <v>112949.2</v>
      </c>
      <c r="HG258" s="102">
        <f t="shared" si="369"/>
        <v>0.7529946666666667</v>
      </c>
      <c r="HH258" s="177">
        <f t="shared" si="370"/>
        <v>0.65782493368700257</v>
      </c>
      <c r="HI258" s="64">
        <v>2616</v>
      </c>
      <c r="HJ258" s="53">
        <v>4366</v>
      </c>
      <c r="HK258" s="53">
        <v>2798</v>
      </c>
      <c r="HL258" s="77">
        <f t="shared" si="347"/>
        <v>0</v>
      </c>
      <c r="HM258" s="77">
        <f t="shared" si="344"/>
        <v>0</v>
      </c>
      <c r="HN258" s="52"/>
      <c r="HO258" s="183"/>
      <c r="HP258" s="53">
        <v>1445</v>
      </c>
      <c r="HQ258" s="186"/>
      <c r="HR258" s="186"/>
      <c r="HS258" s="186"/>
      <c r="HT258" s="53">
        <v>5290</v>
      </c>
      <c r="HU258" s="153">
        <v>5862</v>
      </c>
      <c r="HV258" s="186"/>
      <c r="HW258" s="186"/>
      <c r="HX258" s="186"/>
      <c r="HY258" s="186"/>
      <c r="HZ258" s="189" t="s">
        <v>129</v>
      </c>
      <c r="IA258" s="128">
        <v>98</v>
      </c>
      <c r="IB258" s="190">
        <v>360</v>
      </c>
      <c r="IC258" s="191"/>
      <c r="ID258" s="191"/>
      <c r="IE258" s="192"/>
      <c r="IF258" s="192"/>
      <c r="IG258" s="192"/>
      <c r="IH258" s="97">
        <f t="shared" si="345"/>
        <v>38648.400000000001</v>
      </c>
      <c r="II258" s="97">
        <f t="shared" si="348"/>
        <v>3225</v>
      </c>
      <c r="IJ258" s="202">
        <f t="shared" si="349"/>
        <v>1.6688918558077437</v>
      </c>
      <c r="IK258" s="202">
        <f t="shared" si="355"/>
        <v>1.93242</v>
      </c>
      <c r="IL258" s="202">
        <f t="shared" si="297"/>
        <v>0.54158790170132332</v>
      </c>
      <c r="IM258" s="203"/>
      <c r="IN258" s="204">
        <f t="shared" si="298"/>
        <v>0.88837209302325582</v>
      </c>
      <c r="IO258" s="186"/>
      <c r="IP258" s="186"/>
      <c r="IQ258" s="153">
        <v>1918</v>
      </c>
      <c r="IR258" s="153"/>
      <c r="IS258" s="128"/>
      <c r="IT258" s="128"/>
      <c r="IU258" s="128"/>
      <c r="IV258" s="128"/>
      <c r="IW258" s="189"/>
      <c r="IX258" s="189">
        <v>0.9</v>
      </c>
      <c r="IY258" s="48"/>
      <c r="IZ258" s="52">
        <v>149</v>
      </c>
      <c r="JA258" s="128"/>
      <c r="JB258" s="128"/>
      <c r="JC258" s="128"/>
      <c r="JD258" s="97">
        <f t="shared" si="299"/>
        <v>4314.24</v>
      </c>
      <c r="JE258" s="210">
        <f t="shared" si="372"/>
        <v>0.93457943925233644</v>
      </c>
      <c r="JF258" s="210">
        <f t="shared" si="300"/>
        <v>0.38519999999999999</v>
      </c>
      <c r="JG258" s="210">
        <f t="shared" si="301"/>
        <v>0.11001042752867568</v>
      </c>
      <c r="JH258" s="203"/>
      <c r="JI258" s="203">
        <f t="shared" si="302"/>
        <v>0.58611111111111114</v>
      </c>
      <c r="JJ258" s="212">
        <f t="shared" si="346"/>
        <v>2.469151880188833</v>
      </c>
      <c r="JK258" s="203">
        <f t="shared" si="303"/>
        <v>0.98419098143236072</v>
      </c>
      <c r="JL258" s="53">
        <v>14146</v>
      </c>
      <c r="JM258" s="213">
        <v>8.58</v>
      </c>
      <c r="JN258" s="214">
        <v>67</v>
      </c>
      <c r="JO258" s="213">
        <v>0.95</v>
      </c>
      <c r="JP258" s="213">
        <v>3.8</v>
      </c>
      <c r="JQ258" s="213">
        <v>0.3</v>
      </c>
      <c r="JR258" s="214">
        <v>136</v>
      </c>
      <c r="JS258" s="213">
        <v>0.13</v>
      </c>
      <c r="JT258" s="222"/>
    </row>
    <row r="259" spans="1:280" s="25" customFormat="1" ht="15" customHeight="1">
      <c r="A259" s="50">
        <v>43676</v>
      </c>
      <c r="B259" s="51">
        <v>0</v>
      </c>
      <c r="C259" s="52">
        <v>0</v>
      </c>
      <c r="D259" s="53">
        <v>22773</v>
      </c>
      <c r="E259" s="48">
        <v>5.0599999999999996</v>
      </c>
      <c r="F259" s="53">
        <v>534</v>
      </c>
      <c r="G259" s="52">
        <v>14</v>
      </c>
      <c r="H259" s="52">
        <v>11.3</v>
      </c>
      <c r="I259" s="61">
        <v>82.6</v>
      </c>
      <c r="J259" s="64"/>
      <c r="K259" s="53">
        <v>1715</v>
      </c>
      <c r="L259" s="48">
        <v>5.0999999999999996</v>
      </c>
      <c r="M259" s="53">
        <v>10364</v>
      </c>
      <c r="N259" s="53">
        <v>5847</v>
      </c>
      <c r="O259" s="65">
        <v>3.74</v>
      </c>
      <c r="P259" s="65">
        <v>2.85</v>
      </c>
      <c r="Q259" s="74">
        <v>23.2</v>
      </c>
      <c r="R259" s="70">
        <v>40.799999999999997</v>
      </c>
      <c r="S259" s="64">
        <v>8181</v>
      </c>
      <c r="T259" s="53">
        <v>10475</v>
      </c>
      <c r="U259" s="52">
        <v>3.05</v>
      </c>
      <c r="V259" s="52">
        <v>17.8</v>
      </c>
      <c r="W259" s="52">
        <v>10.8</v>
      </c>
      <c r="X259" s="52">
        <v>9.5299999999999994</v>
      </c>
      <c r="Y259" s="53">
        <v>19496</v>
      </c>
      <c r="Z259" s="53"/>
      <c r="AA259" s="52"/>
      <c r="AB259" s="52">
        <v>180</v>
      </c>
      <c r="AC259" s="77">
        <f t="shared" si="304"/>
        <v>27677</v>
      </c>
      <c r="AD259" s="52"/>
      <c r="AE259" s="52"/>
      <c r="AF259" s="52"/>
      <c r="AG259" s="52"/>
      <c r="AH259" s="61"/>
      <c r="AI259" s="79"/>
      <c r="AJ259" s="52"/>
      <c r="AK259" s="52"/>
      <c r="AL259" s="48">
        <v>9.09</v>
      </c>
      <c r="AM259" s="53">
        <v>103395</v>
      </c>
      <c r="AN259" s="52">
        <v>2.06</v>
      </c>
      <c r="AO259" s="52">
        <v>0.28999999999999998</v>
      </c>
      <c r="AP259" s="53">
        <v>5620</v>
      </c>
      <c r="AQ259" s="83"/>
      <c r="AR259" s="86">
        <f t="shared" si="305"/>
        <v>12185</v>
      </c>
      <c r="AS259" s="53"/>
      <c r="AT259" s="87">
        <v>12185</v>
      </c>
      <c r="AU259" s="53">
        <f t="shared" si="362"/>
        <v>12185</v>
      </c>
      <c r="AV259" s="53">
        <v>0</v>
      </c>
      <c r="AW259" s="53">
        <v>0</v>
      </c>
      <c r="AX259" s="53">
        <v>0</v>
      </c>
      <c r="AY259" s="95">
        <v>0</v>
      </c>
      <c r="AZ259" s="96">
        <v>4.93</v>
      </c>
      <c r="BA259" s="53">
        <v>4478</v>
      </c>
      <c r="BB259" s="52">
        <v>62</v>
      </c>
      <c r="BC259" s="53">
        <v>10340</v>
      </c>
      <c r="BD259" s="97">
        <f t="shared" si="275"/>
        <v>8277.350919999999</v>
      </c>
      <c r="BE259" s="102">
        <f t="shared" si="276"/>
        <v>0.80051749709864595</v>
      </c>
      <c r="BF259" s="53">
        <v>5205</v>
      </c>
      <c r="BG259" s="97">
        <f t="shared" si="277"/>
        <v>5553.7349999999997</v>
      </c>
      <c r="BH259" s="102">
        <f t="shared" si="278"/>
        <v>0.53711170212765957</v>
      </c>
      <c r="BI259" s="53">
        <v>127</v>
      </c>
      <c r="BJ259" s="97">
        <f t="shared" si="279"/>
        <v>249.809</v>
      </c>
      <c r="BK259" s="102">
        <f t="shared" si="280"/>
        <v>2.4159477756286268E-2</v>
      </c>
      <c r="BL259" s="103">
        <v>883</v>
      </c>
      <c r="BM259" s="97">
        <f t="shared" si="281"/>
        <v>1275.9349999999999</v>
      </c>
      <c r="BN259" s="102">
        <f t="shared" si="282"/>
        <v>0.12339796905222436</v>
      </c>
      <c r="BO259" s="53">
        <v>579</v>
      </c>
      <c r="BP259" s="97">
        <f t="shared" si="283"/>
        <v>1191.5819999999999</v>
      </c>
      <c r="BQ259" s="102">
        <f t="shared" si="284"/>
        <v>0.11524003868471952</v>
      </c>
      <c r="BR259" s="53">
        <v>3.78</v>
      </c>
      <c r="BS259" s="105">
        <f t="shared" si="285"/>
        <v>6.2899199999999995</v>
      </c>
      <c r="BT259" s="102">
        <f t="shared" si="286"/>
        <v>3.6557059961315276E-4</v>
      </c>
      <c r="BU259" s="52">
        <v>7.56</v>
      </c>
      <c r="BV259" s="48">
        <v>8.61</v>
      </c>
      <c r="BW259" s="61">
        <v>88</v>
      </c>
      <c r="BX259" s="117">
        <f t="shared" si="306"/>
        <v>125992.9</v>
      </c>
      <c r="BY259" s="118">
        <f t="shared" si="307"/>
        <v>0.83995266666666668</v>
      </c>
      <c r="BZ259" s="120">
        <v>63.8</v>
      </c>
      <c r="CA259" s="51"/>
      <c r="CB259" s="52">
        <v>6.8</v>
      </c>
      <c r="CC259" s="129">
        <v>7263</v>
      </c>
      <c r="CD259" s="77">
        <f t="shared" si="308"/>
        <v>7170.9011204856924</v>
      </c>
      <c r="CE259" s="77">
        <f t="shared" si="287"/>
        <v>22401</v>
      </c>
      <c r="CF259" s="77">
        <f t="shared" si="309"/>
        <v>12185</v>
      </c>
      <c r="CG259" s="77">
        <f t="shared" si="310"/>
        <v>507.70833333333331</v>
      </c>
      <c r="CH259" s="77">
        <f t="shared" si="288"/>
        <v>10216</v>
      </c>
      <c r="CI259" s="130">
        <f t="shared" si="311"/>
        <v>425.66666666666669</v>
      </c>
      <c r="CJ259" s="64">
        <v>3733</v>
      </c>
      <c r="CK259" s="56"/>
      <c r="CL259" s="52">
        <v>7.67</v>
      </c>
      <c r="CM259" s="53">
        <v>3114</v>
      </c>
      <c r="CN259" s="134"/>
      <c r="CO259" s="135">
        <v>3884</v>
      </c>
      <c r="CP259" s="53">
        <v>5558</v>
      </c>
      <c r="CQ259" s="52">
        <v>18.600000000000001</v>
      </c>
      <c r="CR259" s="52">
        <v>26.7</v>
      </c>
      <c r="CS259" s="53">
        <v>4982</v>
      </c>
      <c r="CT259" s="141">
        <f t="shared" si="356"/>
        <v>0.32896622454299934</v>
      </c>
      <c r="CU259" s="142">
        <f t="shared" si="312"/>
        <v>1.3463702116260381</v>
      </c>
      <c r="CV259" s="142">
        <f t="shared" si="313"/>
        <v>5.3260990614351558</v>
      </c>
      <c r="CW259" s="118">
        <f t="shared" si="314"/>
        <v>0.88768317690585929</v>
      </c>
      <c r="CX259" s="143">
        <f t="shared" si="357"/>
        <v>26768.973882773091</v>
      </c>
      <c r="CY259" s="144">
        <f t="shared" si="358"/>
        <v>0.56574495343353925</v>
      </c>
      <c r="CZ259" s="145">
        <f t="shared" si="359"/>
        <v>20996.004450694163</v>
      </c>
      <c r="DA259" s="146">
        <f t="shared" si="360"/>
        <v>0.69883945841392647</v>
      </c>
      <c r="DB259" s="64">
        <v>3733</v>
      </c>
      <c r="DC259" s="152"/>
      <c r="DD259" s="48">
        <v>7.42</v>
      </c>
      <c r="DE259" s="53">
        <v>3160</v>
      </c>
      <c r="DF259" s="153"/>
      <c r="DG259" s="53">
        <v>3802</v>
      </c>
      <c r="DH259" s="53">
        <v>5442</v>
      </c>
      <c r="DI259" s="52">
        <v>18.8</v>
      </c>
      <c r="DJ259" s="52">
        <v>25.5</v>
      </c>
      <c r="DK259" s="53">
        <v>5476</v>
      </c>
      <c r="DL259" s="141">
        <f t="shared" si="315"/>
        <v>0.36573244887484407</v>
      </c>
      <c r="DM259" s="142">
        <f t="shared" si="316"/>
        <v>1.3463702116260381</v>
      </c>
      <c r="DN259" s="142">
        <f t="shared" si="317"/>
        <v>5.3260990614351558</v>
      </c>
      <c r="DO259" s="118">
        <f t="shared" si="289"/>
        <v>0.88768317690585929</v>
      </c>
      <c r="DP259" s="143">
        <f t="shared" si="318"/>
        <v>26768.973882773091</v>
      </c>
      <c r="DQ259" s="144">
        <f t="shared" si="319"/>
        <v>0.55933013900127937</v>
      </c>
      <c r="DR259" s="145">
        <f t="shared" si="320"/>
        <v>20996.004450694163</v>
      </c>
      <c r="DS259" s="146">
        <f t="shared" si="321"/>
        <v>0.69439071566731148</v>
      </c>
      <c r="DT259" s="53">
        <v>3749</v>
      </c>
      <c r="DU259" s="74"/>
      <c r="DV259" s="157">
        <v>7.54</v>
      </c>
      <c r="DW259" s="153">
        <v>3040</v>
      </c>
      <c r="DX259" s="53"/>
      <c r="DY259" s="153">
        <v>3780</v>
      </c>
      <c r="DZ259" s="153">
        <v>5142</v>
      </c>
      <c r="EA259" s="152">
        <v>18.8</v>
      </c>
      <c r="EB259" s="128">
        <v>25.5</v>
      </c>
      <c r="EC259" s="53">
        <v>6077</v>
      </c>
      <c r="ED259" s="141">
        <f t="shared" si="350"/>
        <v>0.39239999785655333</v>
      </c>
      <c r="EE259" s="142">
        <f t="shared" si="322"/>
        <v>1.3406241664443852</v>
      </c>
      <c r="EF259" s="142">
        <f t="shared" si="361"/>
        <v>5.3489272384999724</v>
      </c>
      <c r="EG259" s="118">
        <f t="shared" si="290"/>
        <v>0.89148787308332877</v>
      </c>
      <c r="EH259" s="143">
        <f t="shared" si="351"/>
        <v>26883.708300700862</v>
      </c>
      <c r="EI259" s="144">
        <f t="shared" si="352"/>
        <v>0.57606443752021819</v>
      </c>
      <c r="EJ259" s="145">
        <f t="shared" si="353"/>
        <v>21085.995361814206</v>
      </c>
      <c r="EK259" s="146">
        <f t="shared" si="354"/>
        <v>0.70599613152804641</v>
      </c>
      <c r="EL259" s="64">
        <v>3749</v>
      </c>
      <c r="EM259" s="56"/>
      <c r="EN259" s="52">
        <v>7.61</v>
      </c>
      <c r="EO259" s="53">
        <v>3252</v>
      </c>
      <c r="EP259" s="134"/>
      <c r="EQ259" s="135">
        <v>3793</v>
      </c>
      <c r="ER259" s="53">
        <v>5630</v>
      </c>
      <c r="ES259" s="52">
        <v>18</v>
      </c>
      <c r="ET259" s="52">
        <v>24.8</v>
      </c>
      <c r="EU259" s="53">
        <v>5852</v>
      </c>
      <c r="EV259" s="141">
        <f t="shared" si="323"/>
        <v>0.39831308281719474</v>
      </c>
      <c r="EW259" s="142">
        <f t="shared" si="324"/>
        <v>1.3406241664443852</v>
      </c>
      <c r="EX259" s="142">
        <f t="shared" si="325"/>
        <v>5.3489272384999724</v>
      </c>
      <c r="EY259" s="118">
        <f t="shared" si="291"/>
        <v>0.89148787308332877</v>
      </c>
      <c r="EZ259" s="143">
        <f t="shared" si="326"/>
        <v>26883.708300700862</v>
      </c>
      <c r="FA259" s="144">
        <f t="shared" si="327"/>
        <v>0.54650051013675971</v>
      </c>
      <c r="FB259" s="145">
        <f t="shared" si="328"/>
        <v>21085.995361814206</v>
      </c>
      <c r="FC259" s="146">
        <f t="shared" si="329"/>
        <v>0.68549323017408126</v>
      </c>
      <c r="FD259" s="64">
        <v>3759</v>
      </c>
      <c r="FE259" s="56"/>
      <c r="FF259" s="52">
        <v>7.56</v>
      </c>
      <c r="FG259" s="53">
        <v>2843</v>
      </c>
      <c r="FH259" s="134"/>
      <c r="FI259" s="135">
        <v>3869</v>
      </c>
      <c r="FJ259" s="53">
        <v>5978</v>
      </c>
      <c r="FK259" s="52">
        <v>17.8</v>
      </c>
      <c r="FL259" s="52">
        <v>27.7</v>
      </c>
      <c r="FM259" s="53">
        <v>5926</v>
      </c>
      <c r="FN259" s="141">
        <f t="shared" si="330"/>
        <v>0.3642604263177911</v>
      </c>
      <c r="FO259" s="142">
        <f t="shared" si="331"/>
        <v>1.3370577281191807</v>
      </c>
      <c r="FP259" s="142">
        <f t="shared" si="332"/>
        <v>5.3631948491654837</v>
      </c>
      <c r="FQ259" s="118">
        <f t="shared" si="292"/>
        <v>0.89386580819424732</v>
      </c>
      <c r="FR259" s="143">
        <f t="shared" si="333"/>
        <v>26955.41731190572</v>
      </c>
      <c r="FS259" s="144">
        <f t="shared" si="334"/>
        <v>0.6035365775888093</v>
      </c>
      <c r="FT259" s="145">
        <f t="shared" si="335"/>
        <v>21142.239681264226</v>
      </c>
      <c r="FU259" s="146">
        <f t="shared" si="336"/>
        <v>0.72504835589941974</v>
      </c>
      <c r="FV259" s="64">
        <v>3678</v>
      </c>
      <c r="FW259" s="73"/>
      <c r="FX259" s="52">
        <v>7.62</v>
      </c>
      <c r="FY259" s="53">
        <v>3083</v>
      </c>
      <c r="FZ259" s="134"/>
      <c r="GA259" s="135">
        <v>3849</v>
      </c>
      <c r="GB259" s="53">
        <v>5846</v>
      </c>
      <c r="GC259" s="52">
        <v>18.2</v>
      </c>
      <c r="GD259" s="52">
        <v>28.1</v>
      </c>
      <c r="GE259" s="53">
        <v>5412</v>
      </c>
      <c r="GF259" s="141">
        <f t="shared" si="337"/>
        <v>0.35995290312813372</v>
      </c>
      <c r="GG259" s="142">
        <f t="shared" si="338"/>
        <v>1.3665035345296357</v>
      </c>
      <c r="GH259" s="142">
        <f t="shared" si="339"/>
        <v>5.2476272027748463</v>
      </c>
      <c r="GI259" s="118">
        <f t="shared" si="293"/>
        <v>0.87460453379580771</v>
      </c>
      <c r="GJ259" s="143">
        <f t="shared" si="340"/>
        <v>26374.574321146378</v>
      </c>
      <c r="GK259" s="144">
        <f t="shared" si="341"/>
        <v>0.57006798055093177</v>
      </c>
      <c r="GL259" s="145">
        <f t="shared" si="342"/>
        <v>20686.66069371903</v>
      </c>
      <c r="GM259" s="146">
        <f t="shared" si="343"/>
        <v>0.70183752417794976</v>
      </c>
      <c r="GN259" s="166">
        <v>3391</v>
      </c>
      <c r="GO259" s="97">
        <f t="shared" si="294"/>
        <v>3081.8115709120129</v>
      </c>
      <c r="GP259" s="226">
        <f t="shared" si="371"/>
        <v>650.37399999999991</v>
      </c>
      <c r="GQ259" s="53">
        <v>0</v>
      </c>
      <c r="GR259" s="102">
        <f t="shared" si="295"/>
        <v>1</v>
      </c>
      <c r="GS259" s="53">
        <v>0</v>
      </c>
      <c r="GT259" s="102">
        <f t="shared" si="296"/>
        <v>1</v>
      </c>
      <c r="GU259" s="53">
        <v>104</v>
      </c>
      <c r="GV259" s="102">
        <f t="shared" si="364"/>
        <v>0.58368193299680948</v>
      </c>
      <c r="GW259" s="170">
        <v>243</v>
      </c>
      <c r="GX259" s="102">
        <f t="shared" si="365"/>
        <v>0.72480181200453009</v>
      </c>
      <c r="GY259" s="170">
        <v>0</v>
      </c>
      <c r="GZ259" s="102">
        <f t="shared" si="366"/>
        <v>1</v>
      </c>
      <c r="HA259" s="102"/>
      <c r="HB259" s="102"/>
      <c r="HC259" s="102"/>
      <c r="HD259" s="102"/>
      <c r="HE259" s="177"/>
      <c r="HF259" s="227">
        <f t="shared" si="368"/>
        <v>125992.9</v>
      </c>
      <c r="HG259" s="102">
        <f t="shared" si="369"/>
        <v>0.83995266666666668</v>
      </c>
      <c r="HH259" s="177">
        <f t="shared" si="370"/>
        <v>0.67205029013539652</v>
      </c>
      <c r="HI259" s="64">
        <v>3644</v>
      </c>
      <c r="HJ259" s="53">
        <v>4814</v>
      </c>
      <c r="HK259" s="53">
        <v>3324</v>
      </c>
      <c r="HL259" s="77">
        <f t="shared" si="347"/>
        <v>0</v>
      </c>
      <c r="HM259" s="77">
        <f t="shared" si="344"/>
        <v>0</v>
      </c>
      <c r="HN259" s="52"/>
      <c r="HO259" s="183"/>
      <c r="HP259" s="53">
        <v>3766</v>
      </c>
      <c r="HQ259" s="186"/>
      <c r="HR259" s="186"/>
      <c r="HS259" s="186"/>
      <c r="HT259" s="53">
        <v>5340</v>
      </c>
      <c r="HU259" s="153">
        <v>5472</v>
      </c>
      <c r="HV259" s="186"/>
      <c r="HW259" s="186"/>
      <c r="HX259" s="186"/>
      <c r="HY259" s="186"/>
      <c r="HZ259" s="189">
        <v>96</v>
      </c>
      <c r="IA259" s="128"/>
      <c r="IB259" s="190">
        <v>441</v>
      </c>
      <c r="IC259" s="191"/>
      <c r="ID259" s="191">
        <v>1648</v>
      </c>
      <c r="IE259" s="192">
        <v>3.41</v>
      </c>
      <c r="IF259" s="192">
        <v>1.95</v>
      </c>
      <c r="IG259" s="192">
        <v>0.52</v>
      </c>
      <c r="IH259" s="97">
        <f t="shared" si="345"/>
        <v>41319.334999999999</v>
      </c>
      <c r="II259" s="97">
        <f t="shared" si="348"/>
        <v>3391</v>
      </c>
      <c r="IJ259" s="202">
        <f t="shared" si="349"/>
        <v>1.6413623307345095</v>
      </c>
      <c r="IK259" s="202">
        <f t="shared" si="355"/>
        <v>2.0659667499999999</v>
      </c>
      <c r="IL259" s="202">
        <f t="shared" si="297"/>
        <v>0.55243445692883897</v>
      </c>
      <c r="IM259" s="203"/>
      <c r="IN259" s="204">
        <f t="shared" si="298"/>
        <v>0.86994986729578294</v>
      </c>
      <c r="IO259" s="186"/>
      <c r="IP259" s="186"/>
      <c r="IQ259" s="153">
        <v>1978</v>
      </c>
      <c r="IR259" s="153"/>
      <c r="IS259" s="128"/>
      <c r="IT259" s="128"/>
      <c r="IU259" s="128"/>
      <c r="IV259" s="128"/>
      <c r="IW259" s="189">
        <v>0.6</v>
      </c>
      <c r="IX259" s="189"/>
      <c r="IY259" s="48">
        <v>8.4499999999999993</v>
      </c>
      <c r="IZ259" s="52">
        <v>177</v>
      </c>
      <c r="JA259" s="128">
        <v>3.15</v>
      </c>
      <c r="JB259" s="128">
        <v>1.23</v>
      </c>
      <c r="JC259" s="128"/>
      <c r="JD259" s="97">
        <f t="shared" si="299"/>
        <v>5373.585</v>
      </c>
      <c r="JE259" s="210">
        <f t="shared" si="372"/>
        <v>0.91916290521132538</v>
      </c>
      <c r="JF259" s="210">
        <f t="shared" si="300"/>
        <v>0.47978437499999999</v>
      </c>
      <c r="JG259" s="210">
        <f t="shared" si="301"/>
        <v>0.13346814964610718</v>
      </c>
      <c r="JH259" s="203"/>
      <c r="JI259" s="203">
        <f t="shared" si="302"/>
        <v>0.59863945578231292</v>
      </c>
      <c r="JJ259" s="212">
        <f t="shared" si="346"/>
        <v>2.469151880188833</v>
      </c>
      <c r="JK259" s="203">
        <f t="shared" si="303"/>
        <v>0.98288201160541588</v>
      </c>
      <c r="JL259" s="53">
        <v>14061</v>
      </c>
      <c r="JM259" s="213">
        <v>8.82</v>
      </c>
      <c r="JN259" s="214">
        <v>42</v>
      </c>
      <c r="JO259" s="213">
        <v>0.84</v>
      </c>
      <c r="JP259" s="213">
        <v>3.71</v>
      </c>
      <c r="JQ259" s="213">
        <v>0.2</v>
      </c>
      <c r="JR259" s="214">
        <v>170</v>
      </c>
      <c r="JS259" s="213">
        <v>0.06</v>
      </c>
      <c r="JT259" s="222"/>
    </row>
    <row r="260" spans="1:280" s="25" customFormat="1" ht="15" customHeight="1">
      <c r="A260" s="50">
        <v>43677</v>
      </c>
      <c r="B260" s="51">
        <v>0</v>
      </c>
      <c r="C260" s="52">
        <v>0</v>
      </c>
      <c r="D260" s="53">
        <v>31420</v>
      </c>
      <c r="E260" s="48" t="s">
        <v>127</v>
      </c>
      <c r="F260" s="53" t="s">
        <v>127</v>
      </c>
      <c r="G260" s="52" t="s">
        <v>127</v>
      </c>
      <c r="H260" s="52" t="s">
        <v>127</v>
      </c>
      <c r="I260" s="61">
        <v>82.8</v>
      </c>
      <c r="J260" s="64"/>
      <c r="K260" s="53">
        <v>1996</v>
      </c>
      <c r="L260" s="48">
        <v>5.24</v>
      </c>
      <c r="M260" s="53">
        <v>10034</v>
      </c>
      <c r="N260" s="53">
        <v>5703</v>
      </c>
      <c r="O260" s="65">
        <v>5.6</v>
      </c>
      <c r="P260" s="65">
        <v>8.01</v>
      </c>
      <c r="Q260" s="74">
        <v>23.6</v>
      </c>
      <c r="R260" s="70">
        <v>42.2</v>
      </c>
      <c r="S260" s="64">
        <v>8224</v>
      </c>
      <c r="T260" s="53">
        <v>8976</v>
      </c>
      <c r="U260" s="52">
        <v>2.9</v>
      </c>
      <c r="V260" s="52"/>
      <c r="W260" s="52">
        <v>6.85</v>
      </c>
      <c r="X260" s="52">
        <v>5.9</v>
      </c>
      <c r="Y260" s="53">
        <v>990</v>
      </c>
      <c r="Z260" s="53">
        <v>16321</v>
      </c>
      <c r="AA260" s="52">
        <v>2.94</v>
      </c>
      <c r="AB260" s="52">
        <v>381</v>
      </c>
      <c r="AC260" s="77">
        <f t="shared" si="304"/>
        <v>9214</v>
      </c>
      <c r="AD260" s="52"/>
      <c r="AE260" s="52"/>
      <c r="AF260" s="52"/>
      <c r="AG260" s="52"/>
      <c r="AH260" s="61"/>
      <c r="AI260" s="79"/>
      <c r="AJ260" s="52"/>
      <c r="AK260" s="52"/>
      <c r="AL260" s="48">
        <v>9.0500000000000007</v>
      </c>
      <c r="AM260" s="53">
        <v>83013</v>
      </c>
      <c r="AN260" s="52">
        <v>0.56999999999999995</v>
      </c>
      <c r="AO260" s="52">
        <v>0.24</v>
      </c>
      <c r="AP260" s="53" t="s">
        <v>127</v>
      </c>
      <c r="AQ260" s="83"/>
      <c r="AR260" s="86">
        <f t="shared" si="305"/>
        <v>13323</v>
      </c>
      <c r="AS260" s="53"/>
      <c r="AT260" s="87">
        <v>13323</v>
      </c>
      <c r="AU260" s="53">
        <f t="shared" si="362"/>
        <v>13323</v>
      </c>
      <c r="AV260" s="53">
        <v>0</v>
      </c>
      <c r="AW260" s="53">
        <v>0</v>
      </c>
      <c r="AX260" s="53">
        <v>0</v>
      </c>
      <c r="AY260" s="95">
        <v>0</v>
      </c>
      <c r="AZ260" s="96">
        <v>4.93</v>
      </c>
      <c r="BA260" s="53">
        <v>4478</v>
      </c>
      <c r="BB260" s="52">
        <v>62</v>
      </c>
      <c r="BC260" s="53">
        <v>12315</v>
      </c>
      <c r="BD260" s="97">
        <f t="shared" si="275"/>
        <v>8897.2670400000006</v>
      </c>
      <c r="BE260" s="102">
        <f t="shared" si="276"/>
        <v>0.72247397807551772</v>
      </c>
      <c r="BF260" s="53">
        <v>5740</v>
      </c>
      <c r="BG260" s="97">
        <f t="shared" si="277"/>
        <v>6124.58</v>
      </c>
      <c r="BH260" s="102">
        <f t="shared" si="278"/>
        <v>0.4973268371904182</v>
      </c>
      <c r="BI260" s="53">
        <v>247</v>
      </c>
      <c r="BJ260" s="97">
        <f t="shared" si="279"/>
        <v>485.84900000000005</v>
      </c>
      <c r="BK260" s="102">
        <f t="shared" si="280"/>
        <v>3.9451806739748276E-2</v>
      </c>
      <c r="BL260" s="103">
        <v>907</v>
      </c>
      <c r="BM260" s="97">
        <f t="shared" si="281"/>
        <v>1310.615</v>
      </c>
      <c r="BN260" s="102">
        <f t="shared" si="282"/>
        <v>0.10642427933414535</v>
      </c>
      <c r="BO260" s="53">
        <v>468</v>
      </c>
      <c r="BP260" s="97">
        <f t="shared" si="283"/>
        <v>963.14399999999989</v>
      </c>
      <c r="BQ260" s="102">
        <f t="shared" si="284"/>
        <v>7.8209013398294752E-2</v>
      </c>
      <c r="BR260" s="53">
        <v>7.86</v>
      </c>
      <c r="BS260" s="105">
        <f t="shared" si="285"/>
        <v>13.079039999999999</v>
      </c>
      <c r="BT260" s="102">
        <f t="shared" si="286"/>
        <v>6.3824604141291116E-4</v>
      </c>
      <c r="BU260" s="52">
        <v>6.5</v>
      </c>
      <c r="BV260" s="48">
        <v>7.56</v>
      </c>
      <c r="BW260" s="61">
        <v>198</v>
      </c>
      <c r="BX260" s="117">
        <f t="shared" si="306"/>
        <v>164072.745</v>
      </c>
      <c r="BY260" s="118">
        <f t="shared" si="307"/>
        <v>1.0938182999999999</v>
      </c>
      <c r="BZ260" s="120">
        <v>74.5</v>
      </c>
      <c r="CA260" s="51"/>
      <c r="CB260" s="52">
        <v>6.77</v>
      </c>
      <c r="CC260" s="129">
        <v>7314</v>
      </c>
      <c r="CD260" s="77">
        <f t="shared" si="308"/>
        <v>8553.3901617839965</v>
      </c>
      <c r="CE260" s="77">
        <f t="shared" si="287"/>
        <v>22870</v>
      </c>
      <c r="CF260" s="77">
        <f t="shared" si="309"/>
        <v>13323</v>
      </c>
      <c r="CG260" s="77">
        <f t="shared" si="310"/>
        <v>555.125</v>
      </c>
      <c r="CH260" s="77">
        <f t="shared" si="288"/>
        <v>9547</v>
      </c>
      <c r="CI260" s="130">
        <f t="shared" si="311"/>
        <v>397.79166666666669</v>
      </c>
      <c r="CJ260" s="64">
        <v>3809</v>
      </c>
      <c r="CK260" s="56"/>
      <c r="CL260" s="52">
        <v>7.43</v>
      </c>
      <c r="CM260" s="53">
        <v>3154</v>
      </c>
      <c r="CN260" s="134"/>
      <c r="CO260" s="135">
        <v>3863</v>
      </c>
      <c r="CP260" s="53">
        <v>5572</v>
      </c>
      <c r="CQ260" s="52">
        <v>21.6</v>
      </c>
      <c r="CR260" s="52">
        <v>26.2</v>
      </c>
      <c r="CS260" s="53">
        <v>5311</v>
      </c>
      <c r="CT260" s="141">
        <f t="shared" si="356"/>
        <v>0.25823827848867481</v>
      </c>
      <c r="CU260" s="142">
        <f t="shared" si="312"/>
        <v>1.3195064321344185</v>
      </c>
      <c r="CV260" s="142">
        <f t="shared" si="313"/>
        <v>6.4822648480372544</v>
      </c>
      <c r="CW260" s="118">
        <f t="shared" si="314"/>
        <v>1.0803774746728758</v>
      </c>
      <c r="CX260" s="143">
        <f t="shared" si="357"/>
        <v>32579.863126235243</v>
      </c>
      <c r="CY260" s="144">
        <f t="shared" si="358"/>
        <v>0.63125732132600809</v>
      </c>
      <c r="CZ260" s="145">
        <f t="shared" si="359"/>
        <v>27326.326440970704</v>
      </c>
      <c r="DA260" s="146">
        <f t="shared" si="360"/>
        <v>0.7438895655704425</v>
      </c>
      <c r="DB260" s="64">
        <v>3809</v>
      </c>
      <c r="DC260" s="152"/>
      <c r="DD260" s="48">
        <v>7.3</v>
      </c>
      <c r="DE260" s="53">
        <v>3145</v>
      </c>
      <c r="DF260" s="153"/>
      <c r="DG260" s="53">
        <v>3834</v>
      </c>
      <c r="DH260" s="53">
        <v>5608</v>
      </c>
      <c r="DI260" s="52">
        <v>20.100000000000001</v>
      </c>
      <c r="DJ260" s="52">
        <v>27.2</v>
      </c>
      <c r="DK260" s="53">
        <v>5819</v>
      </c>
      <c r="DL260" s="141">
        <f t="shared" si="315"/>
        <v>0.28246807510469252</v>
      </c>
      <c r="DM260" s="142">
        <f t="shared" si="316"/>
        <v>1.3195064321344185</v>
      </c>
      <c r="DN260" s="142">
        <f t="shared" si="317"/>
        <v>6.4822648480372544</v>
      </c>
      <c r="DO260" s="118">
        <f t="shared" si="289"/>
        <v>1.0803774746728758</v>
      </c>
      <c r="DP260" s="143">
        <f t="shared" si="318"/>
        <v>32579.863126235243</v>
      </c>
      <c r="DQ260" s="144">
        <f t="shared" si="319"/>
        <v>0.63230953569127946</v>
      </c>
      <c r="DR260" s="145">
        <f t="shared" si="320"/>
        <v>27326.326440970704</v>
      </c>
      <c r="DS260" s="146">
        <f t="shared" si="321"/>
        <v>0.74462038164839628</v>
      </c>
      <c r="DT260" s="53">
        <v>3816</v>
      </c>
      <c r="DU260" s="74"/>
      <c r="DV260" s="157">
        <v>7.44</v>
      </c>
      <c r="DW260" s="153">
        <v>3203</v>
      </c>
      <c r="DX260" s="53"/>
      <c r="DY260" s="153">
        <v>3751</v>
      </c>
      <c r="DZ260" s="153">
        <v>5418</v>
      </c>
      <c r="EA260" s="152">
        <v>20.3</v>
      </c>
      <c r="EB260" s="128">
        <v>29.6</v>
      </c>
      <c r="EC260" s="53">
        <v>6462</v>
      </c>
      <c r="ED260" s="141">
        <f t="shared" si="350"/>
        <v>0.31649957764023329</v>
      </c>
      <c r="EE260" s="142">
        <f t="shared" si="322"/>
        <v>1.3170859538784068</v>
      </c>
      <c r="EF260" s="142">
        <f t="shared" si="361"/>
        <v>6.4941776477054773</v>
      </c>
      <c r="EG260" s="118">
        <f t="shared" si="290"/>
        <v>1.0823629412842461</v>
      </c>
      <c r="EH260" s="143">
        <f t="shared" si="351"/>
        <v>32639.73685736773</v>
      </c>
      <c r="EI260" s="144">
        <f t="shared" si="352"/>
        <v>0.6255285986706417</v>
      </c>
      <c r="EJ260" s="145">
        <f t="shared" si="353"/>
        <v>27376.545470922607</v>
      </c>
      <c r="EK260" s="146">
        <f t="shared" si="354"/>
        <v>0.73991067803491672</v>
      </c>
      <c r="EL260" s="64">
        <v>3816</v>
      </c>
      <c r="EM260" s="56"/>
      <c r="EN260" s="52">
        <v>7.28</v>
      </c>
      <c r="EO260" s="53">
        <v>3313</v>
      </c>
      <c r="EP260" s="134"/>
      <c r="EQ260" s="135">
        <v>3734</v>
      </c>
      <c r="ER260" s="53">
        <v>5576</v>
      </c>
      <c r="ES260" s="52">
        <v>21.9</v>
      </c>
      <c r="ET260" s="52">
        <v>26.9</v>
      </c>
      <c r="EU260" s="53">
        <v>6241</v>
      </c>
      <c r="EV260" s="141">
        <f t="shared" si="323"/>
        <v>0.31209168206985771</v>
      </c>
      <c r="EW260" s="142">
        <f t="shared" si="324"/>
        <v>1.3170859538784068</v>
      </c>
      <c r="EX260" s="142">
        <f t="shared" si="325"/>
        <v>6.4941776477054773</v>
      </c>
      <c r="EY260" s="118">
        <f t="shared" si="291"/>
        <v>1.0823629412842461</v>
      </c>
      <c r="EZ260" s="143">
        <f t="shared" si="326"/>
        <v>32639.73685736773</v>
      </c>
      <c r="FA260" s="144">
        <f t="shared" si="327"/>
        <v>0.61266820087288032</v>
      </c>
      <c r="FB260" s="145">
        <f t="shared" si="328"/>
        <v>27376.545470922607</v>
      </c>
      <c r="FC260" s="146">
        <f t="shared" si="329"/>
        <v>0.73097848152659362</v>
      </c>
      <c r="FD260" s="64">
        <v>3810</v>
      </c>
      <c r="FE260" s="56"/>
      <c r="FF260" s="52">
        <v>7.27</v>
      </c>
      <c r="FG260" s="53">
        <v>2853</v>
      </c>
      <c r="FH260" s="134"/>
      <c r="FI260" s="135">
        <v>3821</v>
      </c>
      <c r="FJ260" s="53">
        <v>5832</v>
      </c>
      <c r="FK260" s="52">
        <v>21.9</v>
      </c>
      <c r="FL260" s="52">
        <v>29.5</v>
      </c>
      <c r="FM260" s="53">
        <v>6378</v>
      </c>
      <c r="FN260" s="141">
        <f t="shared" si="330"/>
        <v>0.29366687200716024</v>
      </c>
      <c r="FO260" s="142">
        <f t="shared" si="331"/>
        <v>1.3191601049868766</v>
      </c>
      <c r="FP260" s="142">
        <f t="shared" si="332"/>
        <v>6.4839666765612867</v>
      </c>
      <c r="FQ260" s="118">
        <f t="shared" si="292"/>
        <v>1.0806611127602144</v>
      </c>
      <c r="FR260" s="143">
        <f t="shared" si="333"/>
        <v>32588.416516397025</v>
      </c>
      <c r="FS260" s="144">
        <f t="shared" si="334"/>
        <v>0.66644804620897302</v>
      </c>
      <c r="FT260" s="145">
        <f t="shared" si="335"/>
        <v>27333.500588106694</v>
      </c>
      <c r="FU260" s="146">
        <f t="shared" si="336"/>
        <v>0.76833130328867238</v>
      </c>
      <c r="FV260" s="64">
        <v>3810</v>
      </c>
      <c r="FW260" s="73"/>
      <c r="FX260" s="52">
        <v>7.5</v>
      </c>
      <c r="FY260" s="53">
        <v>3010</v>
      </c>
      <c r="FZ260" s="134"/>
      <c r="GA260" s="135">
        <v>3796</v>
      </c>
      <c r="GB260" s="53">
        <v>5964</v>
      </c>
      <c r="GC260" s="52">
        <v>19.3</v>
      </c>
      <c r="GD260" s="52">
        <v>20.8</v>
      </c>
      <c r="GE260" s="53">
        <v>5714</v>
      </c>
      <c r="GF260" s="141">
        <f t="shared" si="337"/>
        <v>0.27054518787935133</v>
      </c>
      <c r="GG260" s="142">
        <f t="shared" si="338"/>
        <v>1.3191601049868766</v>
      </c>
      <c r="GH260" s="142">
        <f t="shared" si="339"/>
        <v>6.4839666765612867</v>
      </c>
      <c r="GI260" s="118">
        <f t="shared" si="293"/>
        <v>1.0806611127602144</v>
      </c>
      <c r="GJ260" s="143">
        <f t="shared" si="340"/>
        <v>32588.416516397025</v>
      </c>
      <c r="GK260" s="144">
        <f t="shared" si="341"/>
        <v>0.64809275117035015</v>
      </c>
      <c r="GL260" s="145">
        <f t="shared" si="342"/>
        <v>27333.500588106694</v>
      </c>
      <c r="GM260" s="146">
        <f t="shared" si="343"/>
        <v>0.75558262281770205</v>
      </c>
      <c r="GN260" s="166">
        <v>3304</v>
      </c>
      <c r="GO260" s="97">
        <f t="shared" si="294"/>
        <v>3113.0728902492347</v>
      </c>
      <c r="GP260" s="226">
        <f t="shared" si="371"/>
        <v>512.02520000000004</v>
      </c>
      <c r="GQ260" s="53">
        <v>0</v>
      </c>
      <c r="GR260" s="102">
        <f t="shared" si="295"/>
        <v>1</v>
      </c>
      <c r="GS260" s="53">
        <v>0</v>
      </c>
      <c r="GT260" s="102">
        <f t="shared" si="296"/>
        <v>1</v>
      </c>
      <c r="GU260" s="53">
        <v>116</v>
      </c>
      <c r="GV260" s="102">
        <f t="shared" si="364"/>
        <v>0.76124269063021643</v>
      </c>
      <c r="GW260" s="170">
        <v>157</v>
      </c>
      <c r="GX260" s="102">
        <f t="shared" si="365"/>
        <v>0.82690187431091511</v>
      </c>
      <c r="GY260" s="170">
        <v>12.8</v>
      </c>
      <c r="GZ260" s="102">
        <f t="shared" si="366"/>
        <v>0</v>
      </c>
      <c r="HA260" s="102"/>
      <c r="HB260" s="102"/>
      <c r="HC260" s="102"/>
      <c r="HD260" s="102"/>
      <c r="HE260" s="177"/>
      <c r="HF260" s="227">
        <f t="shared" si="368"/>
        <v>164072.745</v>
      </c>
      <c r="HG260" s="102">
        <f t="shared" si="369"/>
        <v>1.0938182999999999</v>
      </c>
      <c r="HH260" s="177">
        <f t="shared" si="370"/>
        <v>0.73170929760454728</v>
      </c>
      <c r="HI260" s="64">
        <v>3514</v>
      </c>
      <c r="HJ260" s="53">
        <v>4284</v>
      </c>
      <c r="HK260" s="53">
        <v>4004</v>
      </c>
      <c r="HL260" s="77">
        <f t="shared" si="347"/>
        <v>0</v>
      </c>
      <c r="HM260" s="77">
        <f t="shared" si="344"/>
        <v>0</v>
      </c>
      <c r="HN260" s="52"/>
      <c r="HO260" s="183"/>
      <c r="HP260" s="53">
        <v>3533</v>
      </c>
      <c r="HQ260" s="186"/>
      <c r="HR260" s="186"/>
      <c r="HS260" s="186"/>
      <c r="HT260" s="53">
        <v>5694</v>
      </c>
      <c r="HU260" s="153">
        <v>5886</v>
      </c>
      <c r="HV260" s="186"/>
      <c r="HW260" s="186"/>
      <c r="HX260" s="186"/>
      <c r="HY260" s="186"/>
      <c r="HZ260" s="189"/>
      <c r="IA260" s="128">
        <v>96</v>
      </c>
      <c r="IB260" s="190">
        <v>393</v>
      </c>
      <c r="IC260" s="191"/>
      <c r="ID260" s="191"/>
      <c r="IE260" s="192"/>
      <c r="IF260" s="192"/>
      <c r="IG260" s="192"/>
      <c r="IH260" s="97">
        <f t="shared" si="345"/>
        <v>44019.192000000003</v>
      </c>
      <c r="II260" s="97">
        <f t="shared" si="348"/>
        <v>3304.0000000000005</v>
      </c>
      <c r="IJ260" s="202">
        <f t="shared" si="349"/>
        <v>1.501163401636268</v>
      </c>
      <c r="IK260" s="202">
        <f t="shared" si="355"/>
        <v>2.2009596000000005</v>
      </c>
      <c r="IL260" s="202">
        <f t="shared" si="297"/>
        <v>0.51123990165086053</v>
      </c>
      <c r="IM260" s="203"/>
      <c r="IN260" s="204">
        <f t="shared" si="298"/>
        <v>0.88105326876513312</v>
      </c>
      <c r="IO260" s="186"/>
      <c r="IP260" s="186"/>
      <c r="IQ260" s="153">
        <v>2444</v>
      </c>
      <c r="IR260" s="153"/>
      <c r="IS260" s="128"/>
      <c r="IT260" s="128"/>
      <c r="IU260" s="128"/>
      <c r="IV260" s="128"/>
      <c r="IW260" s="189"/>
      <c r="IX260" s="189">
        <v>0.47</v>
      </c>
      <c r="IY260" s="48"/>
      <c r="IZ260" s="52">
        <v>221</v>
      </c>
      <c r="JA260" s="128"/>
      <c r="JB260" s="128"/>
      <c r="JC260" s="128"/>
      <c r="JD260" s="97">
        <f t="shared" si="299"/>
        <v>5235.9390000000003</v>
      </c>
      <c r="JE260" s="210">
        <f t="shared" si="372"/>
        <v>0.84065150491631013</v>
      </c>
      <c r="JF260" s="210">
        <f t="shared" si="300"/>
        <v>0.46749455357142861</v>
      </c>
      <c r="JG260" s="210">
        <f t="shared" si="301"/>
        <v>7.0376432078559759E-2</v>
      </c>
      <c r="JH260" s="203"/>
      <c r="JI260" s="203">
        <f t="shared" si="302"/>
        <v>0.43765903307888043</v>
      </c>
      <c r="JJ260" s="212">
        <f t="shared" si="346"/>
        <v>2.469151880188833</v>
      </c>
      <c r="JK260" s="203">
        <f t="shared" si="303"/>
        <v>0.98205440519691434</v>
      </c>
      <c r="JL260" s="53">
        <v>15228</v>
      </c>
      <c r="JM260" s="213">
        <v>8.51</v>
      </c>
      <c r="JN260" s="214">
        <v>166</v>
      </c>
      <c r="JO260" s="213">
        <v>1.49</v>
      </c>
      <c r="JP260" s="213">
        <v>2.17</v>
      </c>
      <c r="JQ260" s="213">
        <v>0.37</v>
      </c>
      <c r="JR260" s="214">
        <v>179</v>
      </c>
      <c r="JS260" s="213">
        <v>0.22</v>
      </c>
      <c r="JT260" s="222"/>
    </row>
    <row r="261" spans="1:280" s="25" customFormat="1" ht="15" customHeight="1">
      <c r="A261" s="50">
        <v>43678</v>
      </c>
      <c r="B261" s="51">
        <v>0</v>
      </c>
      <c r="C261" s="52">
        <v>0</v>
      </c>
      <c r="D261" s="53">
        <v>22062</v>
      </c>
      <c r="E261" s="48">
        <v>5.13</v>
      </c>
      <c r="F261" s="53">
        <v>986</v>
      </c>
      <c r="G261" s="52">
        <v>12</v>
      </c>
      <c r="H261" s="52">
        <v>10.3</v>
      </c>
      <c r="I261" s="61">
        <v>83.2</v>
      </c>
      <c r="J261" s="64"/>
      <c r="K261" s="53">
        <v>1540</v>
      </c>
      <c r="L261" s="48">
        <v>5.07</v>
      </c>
      <c r="M261" s="53">
        <v>10098</v>
      </c>
      <c r="N261" s="53">
        <v>6407</v>
      </c>
      <c r="O261" s="65">
        <v>3.02</v>
      </c>
      <c r="P261" s="65">
        <v>2.77</v>
      </c>
      <c r="Q261" s="74"/>
      <c r="R261" s="70">
        <v>43.7</v>
      </c>
      <c r="S261" s="64">
        <v>7140</v>
      </c>
      <c r="T261" s="53">
        <v>11076</v>
      </c>
      <c r="U261" s="52">
        <v>2.85</v>
      </c>
      <c r="V261" s="52">
        <v>192</v>
      </c>
      <c r="W261" s="52">
        <v>9.8699999999999992</v>
      </c>
      <c r="X261" s="52">
        <v>7.92</v>
      </c>
      <c r="Y261" s="53">
        <v>1634</v>
      </c>
      <c r="Z261" s="53" t="s">
        <v>129</v>
      </c>
      <c r="AA261" s="52" t="s">
        <v>129</v>
      </c>
      <c r="AB261" s="52">
        <v>482</v>
      </c>
      <c r="AC261" s="77">
        <f t="shared" si="304"/>
        <v>8774</v>
      </c>
      <c r="AD261" s="52"/>
      <c r="AE261" s="52"/>
      <c r="AF261" s="52"/>
      <c r="AG261" s="52"/>
      <c r="AH261" s="61"/>
      <c r="AI261" s="79"/>
      <c r="AJ261" s="52"/>
      <c r="AK261" s="52"/>
      <c r="AL261" s="48">
        <v>9.1999999999999993</v>
      </c>
      <c r="AM261" s="53">
        <v>93962</v>
      </c>
      <c r="AN261" s="52">
        <v>1.04</v>
      </c>
      <c r="AO261" s="52">
        <v>0.19</v>
      </c>
      <c r="AP261" s="53">
        <v>5610</v>
      </c>
      <c r="AQ261" s="83"/>
      <c r="AR261" s="86">
        <f t="shared" si="305"/>
        <v>13256</v>
      </c>
      <c r="AS261" s="53"/>
      <c r="AT261" s="87">
        <v>13256</v>
      </c>
      <c r="AU261" s="53">
        <f t="shared" si="362"/>
        <v>13256</v>
      </c>
      <c r="AV261" s="53">
        <v>0</v>
      </c>
      <c r="AW261" s="53">
        <v>0</v>
      </c>
      <c r="AX261" s="53">
        <v>0</v>
      </c>
      <c r="AY261" s="95">
        <v>0</v>
      </c>
      <c r="AZ261" s="96">
        <v>4.93</v>
      </c>
      <c r="BA261" s="53">
        <v>4478</v>
      </c>
      <c r="BB261" s="52">
        <v>62</v>
      </c>
      <c r="BC261" s="53">
        <v>12864</v>
      </c>
      <c r="BD261" s="97">
        <f t="shared" si="275"/>
        <v>9635.3608000000004</v>
      </c>
      <c r="BE261" s="102">
        <f t="shared" si="276"/>
        <v>0.74901747512437811</v>
      </c>
      <c r="BF261" s="53">
        <v>5346</v>
      </c>
      <c r="BG261" s="97">
        <f t="shared" si="277"/>
        <v>5704.1819999999998</v>
      </c>
      <c r="BH261" s="102">
        <f t="shared" si="278"/>
        <v>0.44342210820895522</v>
      </c>
      <c r="BI261" s="53">
        <v>576</v>
      </c>
      <c r="BJ261" s="97">
        <f t="shared" si="279"/>
        <v>1132.992</v>
      </c>
      <c r="BK261" s="102">
        <f t="shared" si="280"/>
        <v>8.8074626865671635E-2</v>
      </c>
      <c r="BL261" s="103">
        <v>1092</v>
      </c>
      <c r="BM261" s="97">
        <f t="shared" si="281"/>
        <v>1577.94</v>
      </c>
      <c r="BN261" s="102">
        <f t="shared" si="282"/>
        <v>0.12266324626865673</v>
      </c>
      <c r="BO261" s="53">
        <v>577</v>
      </c>
      <c r="BP261" s="97">
        <f t="shared" si="283"/>
        <v>1187.4659999999999</v>
      </c>
      <c r="BQ261" s="102">
        <f t="shared" si="284"/>
        <v>9.2309235074626864E-2</v>
      </c>
      <c r="BR261" s="53">
        <v>19.7</v>
      </c>
      <c r="BS261" s="105">
        <f t="shared" si="285"/>
        <v>32.780799999999999</v>
      </c>
      <c r="BT261" s="102">
        <f t="shared" si="286"/>
        <v>1.5314054726368158E-3</v>
      </c>
      <c r="BU261" s="52">
        <v>5.62</v>
      </c>
      <c r="BV261" s="48">
        <v>6.48</v>
      </c>
      <c r="BW261" s="61">
        <v>221</v>
      </c>
      <c r="BX261" s="117">
        <f t="shared" si="306"/>
        <v>170525.18400000001</v>
      </c>
      <c r="BY261" s="118">
        <f t="shared" si="307"/>
        <v>1.13683456</v>
      </c>
      <c r="BZ261" s="120">
        <v>71.3</v>
      </c>
      <c r="CA261" s="51"/>
      <c r="CB261" s="52">
        <v>6.54</v>
      </c>
      <c r="CC261" s="129">
        <v>7337</v>
      </c>
      <c r="CD261" s="77">
        <f t="shared" si="308"/>
        <v>8644.1581772836798</v>
      </c>
      <c r="CE261" s="77">
        <f t="shared" si="287"/>
        <v>23657</v>
      </c>
      <c r="CF261" s="77">
        <f t="shared" si="309"/>
        <v>13256</v>
      </c>
      <c r="CG261" s="77">
        <f t="shared" si="310"/>
        <v>552.33333333333337</v>
      </c>
      <c r="CH261" s="77">
        <f t="shared" si="288"/>
        <v>10401</v>
      </c>
      <c r="CI261" s="130">
        <f t="shared" si="311"/>
        <v>433.375</v>
      </c>
      <c r="CJ261" s="64">
        <v>3929</v>
      </c>
      <c r="CK261" s="56"/>
      <c r="CL261" s="52">
        <v>7.62</v>
      </c>
      <c r="CM261" s="53">
        <v>3550</v>
      </c>
      <c r="CN261" s="134"/>
      <c r="CO261" s="135">
        <v>3972</v>
      </c>
      <c r="CP261" s="53">
        <v>6000</v>
      </c>
      <c r="CQ261" s="52">
        <v>15.3</v>
      </c>
      <c r="CR261" s="52">
        <v>35.6</v>
      </c>
      <c r="CS261" s="53">
        <v>5058</v>
      </c>
      <c r="CT261" s="141">
        <f t="shared" si="356"/>
        <v>0.25271113029006276</v>
      </c>
      <c r="CU261" s="142">
        <f t="shared" si="312"/>
        <v>1.2792059048103843</v>
      </c>
      <c r="CV261" s="142">
        <f t="shared" si="313"/>
        <v>6.7574408035311544</v>
      </c>
      <c r="CW261" s="118">
        <f t="shared" si="314"/>
        <v>1.1262401339218591</v>
      </c>
      <c r="CX261" s="143">
        <f t="shared" si="357"/>
        <v>33962.89747854758</v>
      </c>
      <c r="CY261" s="144">
        <f t="shared" si="358"/>
        <v>0.58931801950024654</v>
      </c>
      <c r="CZ261" s="145">
        <f t="shared" si="359"/>
        <v>28321.1501008581</v>
      </c>
      <c r="DA261" s="146">
        <f t="shared" si="360"/>
        <v>0.72403606965174128</v>
      </c>
      <c r="DB261" s="64">
        <v>3928</v>
      </c>
      <c r="DC261" s="152"/>
      <c r="DD261" s="48">
        <v>7.59</v>
      </c>
      <c r="DE261" s="53">
        <v>3592</v>
      </c>
      <c r="DF261" s="153"/>
      <c r="DG261" s="53">
        <v>4790</v>
      </c>
      <c r="DH261" s="53">
        <v>6030</v>
      </c>
      <c r="DI261" s="52">
        <v>18.100000000000001</v>
      </c>
      <c r="DJ261" s="52">
        <v>24.4</v>
      </c>
      <c r="DK261" s="53">
        <v>5530</v>
      </c>
      <c r="DL261" s="141">
        <f t="shared" si="315"/>
        <v>0.27866133464698156</v>
      </c>
      <c r="DM261" s="142">
        <f t="shared" si="316"/>
        <v>1.2795315682281059</v>
      </c>
      <c r="DN261" s="142">
        <f t="shared" si="317"/>
        <v>6.7557209153144235</v>
      </c>
      <c r="DO261" s="118">
        <f t="shared" si="289"/>
        <v>1.1259534858857372</v>
      </c>
      <c r="DP261" s="143">
        <f t="shared" si="318"/>
        <v>33954.253320370291</v>
      </c>
      <c r="DQ261" s="144">
        <f t="shared" si="319"/>
        <v>0.58445924677320726</v>
      </c>
      <c r="DR261" s="145">
        <f t="shared" si="320"/>
        <v>28313.941867185185</v>
      </c>
      <c r="DS261" s="146">
        <f t="shared" si="321"/>
        <v>0.72077114427860689</v>
      </c>
      <c r="DT261" s="53">
        <v>3947</v>
      </c>
      <c r="DU261" s="74"/>
      <c r="DV261" s="157">
        <v>7.59</v>
      </c>
      <c r="DW261" s="153">
        <v>3712</v>
      </c>
      <c r="DX261" s="53"/>
      <c r="DY261" s="153">
        <v>4005</v>
      </c>
      <c r="DZ261" s="153">
        <v>6082</v>
      </c>
      <c r="EA261" s="152">
        <v>15.6</v>
      </c>
      <c r="EB261" s="128">
        <v>22.7</v>
      </c>
      <c r="EC261" s="53">
        <v>6162</v>
      </c>
      <c r="ED261" s="141">
        <f t="shared" si="350"/>
        <v>0.31653196319955235</v>
      </c>
      <c r="EE261" s="142">
        <f t="shared" si="322"/>
        <v>1.2733721814035976</v>
      </c>
      <c r="EF261" s="142">
        <f t="shared" si="361"/>
        <v>6.7883987914322885</v>
      </c>
      <c r="EG261" s="118">
        <f t="shared" si="290"/>
        <v>1.1313997985720481</v>
      </c>
      <c r="EH261" s="143">
        <f t="shared" si="351"/>
        <v>34118.492325738684</v>
      </c>
      <c r="EI261" s="144">
        <f t="shared" si="352"/>
        <v>0.57057703898166634</v>
      </c>
      <c r="EJ261" s="145">
        <f t="shared" si="353"/>
        <v>28450.898306970455</v>
      </c>
      <c r="EK261" s="146">
        <f t="shared" si="354"/>
        <v>0.71144278606965172</v>
      </c>
      <c r="EL261" s="64">
        <v>3952</v>
      </c>
      <c r="EM261" s="56"/>
      <c r="EN261" s="52">
        <v>7.6</v>
      </c>
      <c r="EO261" s="53">
        <v>3796</v>
      </c>
      <c r="EP261" s="134"/>
      <c r="EQ261" s="135">
        <v>3990</v>
      </c>
      <c r="ER261" s="53">
        <v>6192</v>
      </c>
      <c r="ES261" s="52">
        <v>21</v>
      </c>
      <c r="ET261" s="52">
        <v>20.6</v>
      </c>
      <c r="EU261" s="53">
        <v>5939</v>
      </c>
      <c r="EV261" s="141">
        <f t="shared" si="323"/>
        <v>0.3099699609330186</v>
      </c>
      <c r="EW261" s="142">
        <f t="shared" si="324"/>
        <v>1.2717611336032388</v>
      </c>
      <c r="EX261" s="142">
        <f t="shared" si="325"/>
        <v>6.7969982325159366</v>
      </c>
      <c r="EY261" s="118">
        <f t="shared" si="291"/>
        <v>1.1328330387526562</v>
      </c>
      <c r="EZ261" s="143">
        <f t="shared" si="326"/>
        <v>34161.713116625098</v>
      </c>
      <c r="FA261" s="144">
        <f t="shared" si="327"/>
        <v>0.56085949352758768</v>
      </c>
      <c r="FB261" s="145">
        <f t="shared" si="328"/>
        <v>28486.939475334995</v>
      </c>
      <c r="FC261" s="146">
        <f t="shared" si="329"/>
        <v>0.70491293532338306</v>
      </c>
      <c r="FD261" s="64">
        <v>3948</v>
      </c>
      <c r="FE261" s="56"/>
      <c r="FF261" s="52">
        <v>7.69</v>
      </c>
      <c r="FG261" s="53">
        <v>3445</v>
      </c>
      <c r="FH261" s="134"/>
      <c r="FI261" s="135">
        <v>4074</v>
      </c>
      <c r="FJ261" s="53">
        <v>5970</v>
      </c>
      <c r="FK261" s="52">
        <v>16.3</v>
      </c>
      <c r="FL261" s="52">
        <v>21.9</v>
      </c>
      <c r="FM261" s="53">
        <v>6014</v>
      </c>
      <c r="FN261" s="141">
        <f t="shared" si="330"/>
        <v>0.29299030463281855</v>
      </c>
      <c r="FO261" s="142">
        <f t="shared" si="331"/>
        <v>1.2730496453900708</v>
      </c>
      <c r="FP261" s="142">
        <f t="shared" si="332"/>
        <v>6.7901186796490194</v>
      </c>
      <c r="FQ261" s="118">
        <f t="shared" si="292"/>
        <v>1.13168644660817</v>
      </c>
      <c r="FR261" s="143">
        <f t="shared" si="333"/>
        <v>34127.136483915972</v>
      </c>
      <c r="FS261" s="144">
        <f t="shared" si="334"/>
        <v>0.60146495131784494</v>
      </c>
      <c r="FT261" s="145">
        <f t="shared" si="335"/>
        <v>28458.106540643359</v>
      </c>
      <c r="FU261" s="146">
        <f t="shared" si="336"/>
        <v>0.73219838308457708</v>
      </c>
      <c r="FV261" s="64">
        <v>3953</v>
      </c>
      <c r="FW261" s="73"/>
      <c r="FX261" s="52">
        <v>7.63</v>
      </c>
      <c r="FY261" s="53">
        <v>3288</v>
      </c>
      <c r="FZ261" s="134"/>
      <c r="GA261" s="135">
        <v>4111</v>
      </c>
      <c r="GB261" s="53">
        <v>5196</v>
      </c>
      <c r="GC261" s="52">
        <v>17.5</v>
      </c>
      <c r="GD261" s="52">
        <v>17.100000000000001</v>
      </c>
      <c r="GE261" s="53">
        <v>5424</v>
      </c>
      <c r="GF261" s="141">
        <f t="shared" si="337"/>
        <v>0.25617660891225658</v>
      </c>
      <c r="GG261" s="142">
        <f t="shared" si="338"/>
        <v>1.2714394131039717</v>
      </c>
      <c r="GH261" s="142">
        <f t="shared" si="339"/>
        <v>6.7987181207326675</v>
      </c>
      <c r="GI261" s="118">
        <f t="shared" si="293"/>
        <v>1.1331196867887778</v>
      </c>
      <c r="GJ261" s="143">
        <f t="shared" si="340"/>
        <v>34170.357274802387</v>
      </c>
      <c r="GK261" s="144">
        <f t="shared" si="341"/>
        <v>0.61962750651177778</v>
      </c>
      <c r="GL261" s="145">
        <f t="shared" si="342"/>
        <v>28494.147709007906</v>
      </c>
      <c r="GM261" s="146">
        <f t="shared" si="343"/>
        <v>0.74440298507462688</v>
      </c>
      <c r="GN261" s="166">
        <v>3266</v>
      </c>
      <c r="GO261" s="97">
        <f t="shared" si="294"/>
        <v>3563.7953248509953</v>
      </c>
      <c r="GP261" s="226">
        <f t="shared" si="371"/>
        <v>506.40300000000002</v>
      </c>
      <c r="GQ261" s="53">
        <v>0</v>
      </c>
      <c r="GR261" s="102">
        <f t="shared" si="295"/>
        <v>1</v>
      </c>
      <c r="GS261" s="53">
        <v>0</v>
      </c>
      <c r="GT261" s="102">
        <f t="shared" si="296"/>
        <v>1</v>
      </c>
      <c r="GU261" s="53">
        <v>123</v>
      </c>
      <c r="GV261" s="102">
        <f t="shared" si="364"/>
        <v>0.8914378918827317</v>
      </c>
      <c r="GW261" s="170">
        <v>150</v>
      </c>
      <c r="GX261" s="102">
        <f t="shared" si="365"/>
        <v>0.86263736263736268</v>
      </c>
      <c r="GY261" s="170">
        <v>12</v>
      </c>
      <c r="GZ261" s="102">
        <f t="shared" si="366"/>
        <v>0</v>
      </c>
      <c r="HA261" s="102"/>
      <c r="HB261" s="102"/>
      <c r="HC261" s="102"/>
      <c r="HD261" s="102"/>
      <c r="HE261" s="177"/>
      <c r="HF261" s="227">
        <f t="shared" si="368"/>
        <v>170525.18400000001</v>
      </c>
      <c r="HG261" s="102">
        <f t="shared" si="369"/>
        <v>1.13683456</v>
      </c>
      <c r="HH261" s="177">
        <f t="shared" si="370"/>
        <v>0.74611318407960203</v>
      </c>
      <c r="HI261" s="64">
        <v>3890</v>
      </c>
      <c r="HJ261" s="53">
        <v>3990</v>
      </c>
      <c r="HK261" s="53">
        <v>3383</v>
      </c>
      <c r="HL261" s="77">
        <f t="shared" si="347"/>
        <v>0</v>
      </c>
      <c r="HM261" s="77">
        <f t="shared" si="344"/>
        <v>0</v>
      </c>
      <c r="HN261" s="52"/>
      <c r="HO261" s="183"/>
      <c r="HP261" s="53">
        <v>3298</v>
      </c>
      <c r="HQ261" s="186"/>
      <c r="HR261" s="186"/>
      <c r="HS261" s="186"/>
      <c r="HT261" s="53">
        <v>5117</v>
      </c>
      <c r="HU261" s="153">
        <v>4924</v>
      </c>
      <c r="HV261" s="186"/>
      <c r="HW261" s="186"/>
      <c r="HX261" s="186"/>
      <c r="HY261" s="186"/>
      <c r="HZ261" s="189">
        <v>95</v>
      </c>
      <c r="IA261" s="128"/>
      <c r="IB261" s="190">
        <v>421</v>
      </c>
      <c r="IC261" s="191"/>
      <c r="ID261" s="191">
        <v>94</v>
      </c>
      <c r="IE261" s="192">
        <v>3.8</v>
      </c>
      <c r="IF261" s="192">
        <v>2.2799999999999998</v>
      </c>
      <c r="IG261" s="192">
        <v>0.44</v>
      </c>
      <c r="IH261" s="97">
        <f t="shared" si="345"/>
        <v>43294.095999999998</v>
      </c>
      <c r="II261" s="97">
        <f t="shared" si="348"/>
        <v>3266</v>
      </c>
      <c r="IJ261" s="202">
        <f t="shared" si="349"/>
        <v>1.5087507543753771</v>
      </c>
      <c r="IK261" s="202">
        <f t="shared" si="355"/>
        <v>2.1647048</v>
      </c>
      <c r="IL261" s="202">
        <f t="shared" si="297"/>
        <v>0.55598983779558331</v>
      </c>
      <c r="IM261" s="203"/>
      <c r="IN261" s="204">
        <f t="shared" si="298"/>
        <v>0.87109614206981023</v>
      </c>
      <c r="IO261" s="186"/>
      <c r="IP261" s="186"/>
      <c r="IQ261" s="153">
        <v>1451</v>
      </c>
      <c r="IR261" s="153"/>
      <c r="IS261" s="128"/>
      <c r="IT261" s="128"/>
      <c r="IU261" s="128"/>
      <c r="IV261" s="128"/>
      <c r="IW261" s="189">
        <v>0.85</v>
      </c>
      <c r="IX261" s="189"/>
      <c r="IY261" s="48"/>
      <c r="IZ261" s="52">
        <v>147</v>
      </c>
      <c r="JA261" s="128">
        <v>3.26</v>
      </c>
      <c r="JB261" s="128">
        <v>1.68</v>
      </c>
      <c r="JC261" s="128">
        <v>190</v>
      </c>
      <c r="JD261" s="97">
        <f t="shared" si="299"/>
        <v>5580.7759999999998</v>
      </c>
      <c r="JE261" s="210">
        <f t="shared" si="372"/>
        <v>0.84490042245021124</v>
      </c>
      <c r="JF261" s="210">
        <f t="shared" si="300"/>
        <v>0.49828357142857138</v>
      </c>
      <c r="JG261" s="210">
        <f t="shared" si="301"/>
        <v>0.18883528600964852</v>
      </c>
      <c r="JH261" s="203"/>
      <c r="JI261" s="203">
        <f t="shared" si="302"/>
        <v>0.65083135391923985</v>
      </c>
      <c r="JJ261" s="212">
        <f t="shared" si="346"/>
        <v>2.469151880188833</v>
      </c>
      <c r="JK261" s="203">
        <f t="shared" si="303"/>
        <v>0.98857276119402981</v>
      </c>
      <c r="JL261" s="53">
        <v>14706</v>
      </c>
      <c r="JM261" s="213">
        <v>8.32</v>
      </c>
      <c r="JN261" s="214">
        <v>74</v>
      </c>
      <c r="JO261" s="213">
        <v>0.99</v>
      </c>
      <c r="JP261" s="213">
        <v>0.47</v>
      </c>
      <c r="JQ261" s="213">
        <v>0.22</v>
      </c>
      <c r="JR261" s="214">
        <v>137</v>
      </c>
      <c r="JS261" s="213">
        <v>0.12</v>
      </c>
      <c r="JT261" s="222"/>
    </row>
    <row r="262" spans="1:280" s="25" customFormat="1" ht="15" customHeight="1">
      <c r="A262" s="50">
        <v>43679</v>
      </c>
      <c r="B262" s="51">
        <v>0</v>
      </c>
      <c r="C262" s="52">
        <v>0</v>
      </c>
      <c r="D262" s="53">
        <v>43499</v>
      </c>
      <c r="E262" s="48">
        <v>5.34</v>
      </c>
      <c r="F262" s="53">
        <v>901</v>
      </c>
      <c r="G262" s="52">
        <v>27.9</v>
      </c>
      <c r="H262" s="52">
        <v>24</v>
      </c>
      <c r="I262" s="61">
        <v>83.4</v>
      </c>
      <c r="J262" s="64"/>
      <c r="K262" s="53">
        <v>2347</v>
      </c>
      <c r="L262" s="48">
        <v>5.0999999999999996</v>
      </c>
      <c r="M262" s="53">
        <v>11048</v>
      </c>
      <c r="N262" s="53">
        <v>5908</v>
      </c>
      <c r="O262" s="65">
        <v>9.18</v>
      </c>
      <c r="P262" s="65">
        <v>11.3</v>
      </c>
      <c r="Q262" s="74">
        <v>65.900000000000006</v>
      </c>
      <c r="R262" s="70">
        <v>46</v>
      </c>
      <c r="S262" s="64">
        <v>7911</v>
      </c>
      <c r="T262" s="53">
        <v>9477</v>
      </c>
      <c r="U262" s="52">
        <v>3</v>
      </c>
      <c r="V262" s="52">
        <v>27.4</v>
      </c>
      <c r="W262" s="52">
        <v>11.3</v>
      </c>
      <c r="X262" s="52">
        <v>9.18</v>
      </c>
      <c r="Y262" s="53">
        <v>1883</v>
      </c>
      <c r="Z262" s="53"/>
      <c r="AA262" s="52"/>
      <c r="AB262" s="52">
        <v>494</v>
      </c>
      <c r="AC262" s="77">
        <f t="shared" si="304"/>
        <v>9794</v>
      </c>
      <c r="AD262" s="52"/>
      <c r="AE262" s="52"/>
      <c r="AF262" s="52"/>
      <c r="AG262" s="52"/>
      <c r="AH262" s="61"/>
      <c r="AI262" s="79"/>
      <c r="AJ262" s="52"/>
      <c r="AK262" s="52"/>
      <c r="AL262" s="48">
        <v>9.27</v>
      </c>
      <c r="AM262" s="53">
        <v>109457</v>
      </c>
      <c r="AN262" s="52">
        <v>1.28</v>
      </c>
      <c r="AO262" s="52">
        <v>0.52</v>
      </c>
      <c r="AP262" s="53">
        <v>6412</v>
      </c>
      <c r="AQ262" s="83"/>
      <c r="AR262" s="86">
        <f t="shared" si="305"/>
        <v>12939</v>
      </c>
      <c r="AS262" s="53"/>
      <c r="AT262" s="87">
        <v>12939</v>
      </c>
      <c r="AU262" s="53">
        <f t="shared" si="362"/>
        <v>12939</v>
      </c>
      <c r="AV262" s="53">
        <v>0</v>
      </c>
      <c r="AW262" s="53">
        <v>0</v>
      </c>
      <c r="AX262" s="53">
        <v>0</v>
      </c>
      <c r="AY262" s="95">
        <v>0</v>
      </c>
      <c r="AZ262" s="96">
        <v>4.93</v>
      </c>
      <c r="BA262" s="53">
        <v>4478</v>
      </c>
      <c r="BB262" s="52">
        <v>62</v>
      </c>
      <c r="BC262" s="53">
        <v>13553</v>
      </c>
      <c r="BD262" s="97">
        <f t="shared" si="275"/>
        <v>8707.643399999999</v>
      </c>
      <c r="BE262" s="102">
        <f t="shared" si="276"/>
        <v>0.64248826090164535</v>
      </c>
      <c r="BF262" s="53">
        <v>4962</v>
      </c>
      <c r="BG262" s="97">
        <f t="shared" si="277"/>
        <v>5294.4539999999997</v>
      </c>
      <c r="BH262" s="102">
        <f t="shared" si="278"/>
        <v>0.39064812218696965</v>
      </c>
      <c r="BI262" s="53">
        <v>204</v>
      </c>
      <c r="BJ262" s="97">
        <f t="shared" si="279"/>
        <v>401.26800000000003</v>
      </c>
      <c r="BK262" s="102">
        <f t="shared" si="280"/>
        <v>2.9607319412676164E-2</v>
      </c>
      <c r="BL262" s="103">
        <v>1145</v>
      </c>
      <c r="BM262" s="97">
        <f t="shared" si="281"/>
        <v>1654.5250000000001</v>
      </c>
      <c r="BN262" s="102">
        <f t="shared" si="282"/>
        <v>0.12207813768169409</v>
      </c>
      <c r="BO262" s="53">
        <v>651</v>
      </c>
      <c r="BP262" s="97">
        <f t="shared" si="283"/>
        <v>1339.7579999999998</v>
      </c>
      <c r="BQ262" s="102">
        <f t="shared" si="284"/>
        <v>9.8853242824466891E-2</v>
      </c>
      <c r="BR262" s="53">
        <v>10.6</v>
      </c>
      <c r="BS262" s="105">
        <f t="shared" si="285"/>
        <v>17.638399999999997</v>
      </c>
      <c r="BT262" s="102">
        <f t="shared" si="286"/>
        <v>7.821146609606729E-4</v>
      </c>
      <c r="BU262" s="52">
        <v>6.67</v>
      </c>
      <c r="BV262" s="48">
        <v>7.61</v>
      </c>
      <c r="BW262" s="61">
        <v>153</v>
      </c>
      <c r="BX262" s="117">
        <f t="shared" si="306"/>
        <v>175362.26699999999</v>
      </c>
      <c r="BY262" s="118">
        <f t="shared" si="307"/>
        <v>1.16908178</v>
      </c>
      <c r="BZ262" s="120">
        <v>65.8</v>
      </c>
      <c r="CA262" s="51"/>
      <c r="CB262" s="52">
        <v>6.65</v>
      </c>
      <c r="CC262" s="129">
        <v>8144</v>
      </c>
      <c r="CD262" s="77">
        <f t="shared" si="308"/>
        <v>9253.5508953817152</v>
      </c>
      <c r="CE262" s="77">
        <f t="shared" si="287"/>
        <v>23342</v>
      </c>
      <c r="CF262" s="77">
        <f t="shared" si="309"/>
        <v>12939</v>
      </c>
      <c r="CG262" s="77">
        <f t="shared" si="310"/>
        <v>539.125</v>
      </c>
      <c r="CH262" s="77">
        <f t="shared" si="288"/>
        <v>10403</v>
      </c>
      <c r="CI262" s="130">
        <f t="shared" si="311"/>
        <v>433.45833333333331</v>
      </c>
      <c r="CJ262" s="64">
        <v>3875</v>
      </c>
      <c r="CK262" s="56"/>
      <c r="CL262" s="52">
        <v>7.2</v>
      </c>
      <c r="CM262" s="53">
        <v>3793</v>
      </c>
      <c r="CN262" s="134"/>
      <c r="CO262" s="135">
        <v>3878</v>
      </c>
      <c r="CP262" s="53">
        <v>5840</v>
      </c>
      <c r="CQ262" s="52">
        <v>16.100000000000001</v>
      </c>
      <c r="CR262" s="52">
        <v>23.6</v>
      </c>
      <c r="CS262" s="53">
        <v>4779</v>
      </c>
      <c r="CT262" s="141">
        <f t="shared" si="356"/>
        <v>0.22585456050298988</v>
      </c>
      <c r="CU262" s="142">
        <f t="shared" si="312"/>
        <v>1.2970322580645162</v>
      </c>
      <c r="CV262" s="142">
        <f t="shared" si="313"/>
        <v>7.1344030480708609</v>
      </c>
      <c r="CW262" s="118">
        <f t="shared" si="314"/>
        <v>1.1890671746784769</v>
      </c>
      <c r="CX262" s="143">
        <f t="shared" si="357"/>
        <v>35857.509719604146</v>
      </c>
      <c r="CY262" s="144">
        <f t="shared" si="358"/>
        <v>0.59010329733064748</v>
      </c>
      <c r="CZ262" s="145">
        <f t="shared" si="359"/>
        <v>29111.849225644764</v>
      </c>
      <c r="DA262" s="146">
        <f t="shared" si="360"/>
        <v>0.72013576329963847</v>
      </c>
      <c r="DB262" s="64">
        <v>3875</v>
      </c>
      <c r="DC262" s="152"/>
      <c r="DD262" s="48">
        <v>7.54</v>
      </c>
      <c r="DE262" s="53">
        <v>4193</v>
      </c>
      <c r="DF262" s="153"/>
      <c r="DG262" s="53">
        <v>3873</v>
      </c>
      <c r="DH262" s="53">
        <v>5124</v>
      </c>
      <c r="DI262" s="52">
        <v>16.399999999999999</v>
      </c>
      <c r="DJ262" s="52">
        <v>21.8</v>
      </c>
      <c r="DK262" s="53">
        <v>5225</v>
      </c>
      <c r="DL262" s="141">
        <f t="shared" si="315"/>
        <v>0.266450654217259</v>
      </c>
      <c r="DM262" s="142">
        <f t="shared" si="316"/>
        <v>1.2970322580645162</v>
      </c>
      <c r="DN262" s="142">
        <f t="shared" si="317"/>
        <v>7.1344030480708609</v>
      </c>
      <c r="DO262" s="118">
        <f t="shared" si="289"/>
        <v>1.1890671746784769</v>
      </c>
      <c r="DP262" s="143">
        <f t="shared" si="318"/>
        <v>35857.509719604146</v>
      </c>
      <c r="DQ262" s="144">
        <f t="shared" si="319"/>
        <v>0.5468766479587146</v>
      </c>
      <c r="DR262" s="145">
        <f t="shared" si="320"/>
        <v>29111.849225644764</v>
      </c>
      <c r="DS262" s="146">
        <f t="shared" si="321"/>
        <v>0.69062200250866967</v>
      </c>
      <c r="DT262" s="53">
        <v>3903</v>
      </c>
      <c r="DU262" s="74"/>
      <c r="DV262" s="157">
        <v>7.52</v>
      </c>
      <c r="DW262" s="153">
        <v>3961</v>
      </c>
      <c r="DX262" s="53"/>
      <c r="DY262" s="153">
        <v>3915</v>
      </c>
      <c r="DZ262" s="153">
        <v>4552</v>
      </c>
      <c r="EA262" s="152">
        <v>17.2</v>
      </c>
      <c r="EB262" s="128">
        <v>20.3</v>
      </c>
      <c r="EC262" s="53">
        <v>5838</v>
      </c>
      <c r="ED262" s="141">
        <f t="shared" si="350"/>
        <v>0.28261844095081323</v>
      </c>
      <c r="EE262" s="142">
        <f t="shared" si="322"/>
        <v>1.2877273891878043</v>
      </c>
      <c r="EF262" s="142">
        <f t="shared" si="361"/>
        <v>7.1859548636440191</v>
      </c>
      <c r="EG262" s="118">
        <f t="shared" si="290"/>
        <v>1.1976591439406699</v>
      </c>
      <c r="EH262" s="143">
        <f t="shared" si="351"/>
        <v>36116.60914467484</v>
      </c>
      <c r="EI262" s="144">
        <f t="shared" si="352"/>
        <v>0.57194810459443568</v>
      </c>
      <c r="EJ262" s="145">
        <f t="shared" si="353"/>
        <v>29322.205813597804</v>
      </c>
      <c r="EK262" s="146">
        <f t="shared" si="354"/>
        <v>0.70773998376743164</v>
      </c>
      <c r="EL262" s="64">
        <v>3889</v>
      </c>
      <c r="EM262" s="56"/>
      <c r="EN262" s="52">
        <v>7.36</v>
      </c>
      <c r="EO262" s="53">
        <v>3907</v>
      </c>
      <c r="EP262" s="134"/>
      <c r="EQ262" s="135">
        <v>3889</v>
      </c>
      <c r="ER262" s="53">
        <v>5534</v>
      </c>
      <c r="ES262" s="52">
        <v>18.5</v>
      </c>
      <c r="ET262" s="52">
        <v>18.5</v>
      </c>
      <c r="EU262" s="53">
        <v>5590</v>
      </c>
      <c r="EV262" s="141">
        <f t="shared" si="323"/>
        <v>0.26884388297056916</v>
      </c>
      <c r="EW262" s="142">
        <f t="shared" si="324"/>
        <v>1.2923630753407045</v>
      </c>
      <c r="EX262" s="142">
        <f t="shared" si="325"/>
        <v>7.1601789558574405</v>
      </c>
      <c r="EY262" s="118">
        <f t="shared" si="291"/>
        <v>1.1933631593095735</v>
      </c>
      <c r="EZ262" s="143">
        <f t="shared" si="326"/>
        <v>35987.059432139496</v>
      </c>
      <c r="FA262" s="144">
        <f t="shared" si="327"/>
        <v>0.57778370225964659</v>
      </c>
      <c r="FB262" s="145">
        <f t="shared" si="328"/>
        <v>29217.027519621282</v>
      </c>
      <c r="FC262" s="146">
        <f t="shared" si="329"/>
        <v>0.71172434147421237</v>
      </c>
      <c r="FD262" s="64">
        <v>3889</v>
      </c>
      <c r="FE262" s="56"/>
      <c r="FF262" s="52">
        <v>7.51</v>
      </c>
      <c r="FG262" s="53">
        <v>3909</v>
      </c>
      <c r="FH262" s="134"/>
      <c r="FI262" s="135">
        <v>3985</v>
      </c>
      <c r="FJ262" s="53">
        <v>4830</v>
      </c>
      <c r="FK262" s="52">
        <v>16.5</v>
      </c>
      <c r="FL262" s="52">
        <v>18.3</v>
      </c>
      <c r="FM262" s="53">
        <v>5694</v>
      </c>
      <c r="FN262" s="141">
        <f t="shared" si="330"/>
        <v>0.27394810620335169</v>
      </c>
      <c r="FO262" s="142">
        <f t="shared" si="331"/>
        <v>1.2923630753407045</v>
      </c>
      <c r="FP262" s="142">
        <f t="shared" si="332"/>
        <v>7.1601789558574405</v>
      </c>
      <c r="FQ262" s="118">
        <f t="shared" si="292"/>
        <v>1.1933631593095735</v>
      </c>
      <c r="FR262" s="143">
        <f t="shared" si="333"/>
        <v>35987.059432139496</v>
      </c>
      <c r="FS262" s="144">
        <f t="shared" si="334"/>
        <v>0.57756756901278694</v>
      </c>
      <c r="FT262" s="145">
        <f t="shared" si="335"/>
        <v>29217.027519621282</v>
      </c>
      <c r="FU262" s="146">
        <f t="shared" si="336"/>
        <v>0.71157677267025754</v>
      </c>
      <c r="FV262" s="64">
        <v>3911</v>
      </c>
      <c r="FW262" s="73"/>
      <c r="FX262" s="52">
        <v>7.3</v>
      </c>
      <c r="FY262" s="53">
        <v>3599</v>
      </c>
      <c r="FZ262" s="134"/>
      <c r="GA262" s="135">
        <v>3949</v>
      </c>
      <c r="GB262" s="53">
        <v>4798</v>
      </c>
      <c r="GC262" s="52">
        <v>16.5</v>
      </c>
      <c r="GD262" s="52">
        <v>19.600000000000001</v>
      </c>
      <c r="GE262" s="53">
        <v>5135</v>
      </c>
      <c r="GF262" s="141">
        <f t="shared" si="337"/>
        <v>0.23219588270637193</v>
      </c>
      <c r="GG262" s="142">
        <f t="shared" si="338"/>
        <v>1.2850933265149578</v>
      </c>
      <c r="GH262" s="142">
        <f t="shared" si="339"/>
        <v>7.2006839538077783</v>
      </c>
      <c r="GI262" s="118">
        <f t="shared" si="293"/>
        <v>1.2001139923012965</v>
      </c>
      <c r="GJ262" s="143">
        <f t="shared" si="340"/>
        <v>36190.637551837892</v>
      </c>
      <c r="GK262" s="144">
        <f t="shared" si="341"/>
        <v>0.61106822227603486</v>
      </c>
      <c r="GL262" s="145">
        <f t="shared" si="342"/>
        <v>29382.307695870106</v>
      </c>
      <c r="GM262" s="146">
        <f t="shared" si="343"/>
        <v>0.73444993728325825</v>
      </c>
      <c r="GN262" s="166">
        <v>3906</v>
      </c>
      <c r="GO262" s="97">
        <f t="shared" si="294"/>
        <v>3893.3101705080971</v>
      </c>
      <c r="GP262" s="226">
        <f t="shared" si="371"/>
        <v>734.57999999999993</v>
      </c>
      <c r="GQ262" s="53">
        <v>0</v>
      </c>
      <c r="GR262" s="102">
        <f t="shared" si="295"/>
        <v>1</v>
      </c>
      <c r="GS262" s="53">
        <v>0</v>
      </c>
      <c r="GT262" s="102">
        <f t="shared" si="296"/>
        <v>1</v>
      </c>
      <c r="GU262" s="53">
        <v>252</v>
      </c>
      <c r="GV262" s="102">
        <f t="shared" si="364"/>
        <v>0.37199078919824158</v>
      </c>
      <c r="GW262" s="170">
        <v>180</v>
      </c>
      <c r="GX262" s="102">
        <f t="shared" si="365"/>
        <v>0.84279475982532748</v>
      </c>
      <c r="GY262" s="170">
        <v>0</v>
      </c>
      <c r="GZ262" s="102">
        <f t="shared" si="366"/>
        <v>1</v>
      </c>
      <c r="HA262" s="102"/>
      <c r="HB262" s="102"/>
      <c r="HC262" s="102"/>
      <c r="HD262" s="102"/>
      <c r="HE262" s="177"/>
      <c r="HF262" s="227">
        <f t="shared" si="368"/>
        <v>175362.26699999999</v>
      </c>
      <c r="HG262" s="102">
        <f t="shared" si="369"/>
        <v>1.16908178</v>
      </c>
      <c r="HH262" s="177">
        <f t="shared" si="370"/>
        <v>0.71179812587618985</v>
      </c>
      <c r="HI262" s="64">
        <v>3028</v>
      </c>
      <c r="HJ262" s="53">
        <v>3566</v>
      </c>
      <c r="HK262" s="53">
        <v>3802</v>
      </c>
      <c r="HL262" s="77">
        <f t="shared" si="347"/>
        <v>0</v>
      </c>
      <c r="HM262" s="77">
        <f t="shared" si="344"/>
        <v>0</v>
      </c>
      <c r="HN262" s="52"/>
      <c r="HO262" s="183"/>
      <c r="HP262" s="53">
        <v>2023</v>
      </c>
      <c r="HQ262" s="186"/>
      <c r="HR262" s="186"/>
      <c r="HS262" s="186"/>
      <c r="HT262" s="53">
        <v>5444</v>
      </c>
      <c r="HU262" s="153">
        <v>5320</v>
      </c>
      <c r="HV262" s="186"/>
      <c r="HW262" s="186"/>
      <c r="HX262" s="186"/>
      <c r="HY262" s="186"/>
      <c r="HZ262" s="189"/>
      <c r="IA262" s="128">
        <v>98</v>
      </c>
      <c r="IB262" s="190">
        <v>583</v>
      </c>
      <c r="IC262" s="191"/>
      <c r="ID262" s="191"/>
      <c r="IE262" s="192"/>
      <c r="IF262" s="192"/>
      <c r="IG262" s="192"/>
      <c r="IH262" s="97">
        <f t="shared" si="345"/>
        <v>50539.733999999997</v>
      </c>
      <c r="II262" s="97">
        <f t="shared" si="348"/>
        <v>3905.9999999999995</v>
      </c>
      <c r="IJ262" s="202">
        <f t="shared" si="349"/>
        <v>1.5457145065306437</v>
      </c>
      <c r="IK262" s="202">
        <f t="shared" si="355"/>
        <v>2.5269867000000001</v>
      </c>
      <c r="IL262" s="202">
        <f t="shared" si="297"/>
        <v>0.61039676708302715</v>
      </c>
      <c r="IM262" s="203"/>
      <c r="IN262" s="204">
        <f t="shared" si="298"/>
        <v>0.85074244751664108</v>
      </c>
      <c r="IO262" s="186"/>
      <c r="IP262" s="186"/>
      <c r="IQ262" s="153">
        <v>1882</v>
      </c>
      <c r="IR262" s="153"/>
      <c r="IS262" s="128"/>
      <c r="IT262" s="128"/>
      <c r="IU262" s="128"/>
      <c r="IV262" s="128"/>
      <c r="IW262" s="189"/>
      <c r="IX262" s="189">
        <v>0.85</v>
      </c>
      <c r="IY262" s="48"/>
      <c r="IZ262" s="52">
        <v>171</v>
      </c>
      <c r="JA262" s="128"/>
      <c r="JB262" s="128"/>
      <c r="JC262" s="128"/>
      <c r="JD262" s="97">
        <f t="shared" si="299"/>
        <v>7543.4369999999999</v>
      </c>
      <c r="JE262" s="210">
        <f t="shared" si="372"/>
        <v>0.86560012365716055</v>
      </c>
      <c r="JF262" s="210">
        <f t="shared" si="300"/>
        <v>0.67352116071428569</v>
      </c>
      <c r="JG262" s="210">
        <f t="shared" si="301"/>
        <v>0.21891604675876725</v>
      </c>
      <c r="JH262" s="203"/>
      <c r="JI262" s="203">
        <f t="shared" si="302"/>
        <v>0.70668953687821612</v>
      </c>
      <c r="JJ262" s="212">
        <f t="shared" si="346"/>
        <v>2.469151880188833</v>
      </c>
      <c r="JK262" s="203">
        <f t="shared" si="303"/>
        <v>0.98738286726186086</v>
      </c>
      <c r="JL262" s="53">
        <v>15024</v>
      </c>
      <c r="JM262" s="213">
        <v>8.32</v>
      </c>
      <c r="JN262" s="214">
        <v>9.34</v>
      </c>
      <c r="JO262" s="213">
        <v>1.27</v>
      </c>
      <c r="JP262" s="213">
        <v>1.1599999999999999</v>
      </c>
      <c r="JQ262" s="213">
        <v>0.08</v>
      </c>
      <c r="JR262" s="214">
        <v>115</v>
      </c>
      <c r="JS262" s="213">
        <v>7.0000000000000007E-2</v>
      </c>
      <c r="JT262" s="222"/>
    </row>
    <row r="263" spans="1:280" s="25" customFormat="1" ht="15" customHeight="1">
      <c r="A263" s="50">
        <v>43680</v>
      </c>
      <c r="B263" s="51">
        <v>0</v>
      </c>
      <c r="C263" s="52">
        <v>0</v>
      </c>
      <c r="D263" s="53">
        <v>23280</v>
      </c>
      <c r="E263" s="48">
        <v>5.16</v>
      </c>
      <c r="F263" s="53">
        <v>729</v>
      </c>
      <c r="G263" s="52">
        <v>12.7</v>
      </c>
      <c r="H263" s="52">
        <v>13.7</v>
      </c>
      <c r="I263" s="61">
        <v>86.6</v>
      </c>
      <c r="J263" s="64"/>
      <c r="K263" s="53">
        <v>1419</v>
      </c>
      <c r="L263" s="48">
        <v>5.74</v>
      </c>
      <c r="M263" s="53">
        <v>14362</v>
      </c>
      <c r="N263" s="53">
        <v>8863</v>
      </c>
      <c r="O263" s="65">
        <v>9.52</v>
      </c>
      <c r="P263" s="65">
        <v>2.61</v>
      </c>
      <c r="Q263" s="74"/>
      <c r="R263" s="70">
        <v>45</v>
      </c>
      <c r="S263" s="64">
        <v>8160</v>
      </c>
      <c r="T263" s="53">
        <v>9861</v>
      </c>
      <c r="U263" s="52">
        <v>3.3</v>
      </c>
      <c r="V263" s="52">
        <v>33.799999999999997</v>
      </c>
      <c r="W263" s="52">
        <v>11.6</v>
      </c>
      <c r="X263" s="52">
        <v>10.8</v>
      </c>
      <c r="Y263" s="53">
        <v>2097</v>
      </c>
      <c r="Z263" s="53"/>
      <c r="AA263" s="52"/>
      <c r="AB263" s="52">
        <v>566</v>
      </c>
      <c r="AC263" s="77">
        <f t="shared" si="304"/>
        <v>10257</v>
      </c>
      <c r="AD263" s="52"/>
      <c r="AE263" s="52"/>
      <c r="AF263" s="52"/>
      <c r="AG263" s="52"/>
      <c r="AH263" s="61"/>
      <c r="AI263" s="79"/>
      <c r="AJ263" s="52"/>
      <c r="AK263" s="52"/>
      <c r="AL263" s="48">
        <v>8.9600000000000009</v>
      </c>
      <c r="AM263" s="53">
        <v>137068</v>
      </c>
      <c r="AN263" s="52">
        <v>2.0499999999999998</v>
      </c>
      <c r="AO263" s="52">
        <v>0.43</v>
      </c>
      <c r="AP263" s="53">
        <v>6515</v>
      </c>
      <c r="AQ263" s="83"/>
      <c r="AR263" s="86">
        <f t="shared" si="305"/>
        <v>13288</v>
      </c>
      <c r="AS263" s="53"/>
      <c r="AT263" s="87">
        <v>13288</v>
      </c>
      <c r="AU263" s="53">
        <f t="shared" si="362"/>
        <v>13288</v>
      </c>
      <c r="AV263" s="53">
        <v>0</v>
      </c>
      <c r="AW263" s="53">
        <v>0</v>
      </c>
      <c r="AX263" s="53">
        <v>0</v>
      </c>
      <c r="AY263" s="95">
        <v>0</v>
      </c>
      <c r="AZ263" s="96">
        <v>4.93</v>
      </c>
      <c r="BA263" s="53">
        <v>4478</v>
      </c>
      <c r="BB263" s="52">
        <v>62</v>
      </c>
      <c r="BC263" s="53">
        <v>12536</v>
      </c>
      <c r="BD263" s="97">
        <f t="shared" ref="BD263:BD326" si="373">BG263+BJ263+BM263+BP263+BS263</f>
        <v>8757.1875200000013</v>
      </c>
      <c r="BE263" s="102">
        <f t="shared" ref="BE263:BE326" si="374">BD263/BC263</f>
        <v>0.69856313975749851</v>
      </c>
      <c r="BF263" s="53">
        <v>4875</v>
      </c>
      <c r="BG263" s="97">
        <f t="shared" ref="BG263:BG326" si="375">BF263*1.067</f>
        <v>5201.625</v>
      </c>
      <c r="BH263" s="102">
        <f t="shared" ref="BH263:BH326" si="376">BG263/BC263</f>
        <v>0.41493498723675815</v>
      </c>
      <c r="BI263" s="53">
        <v>275</v>
      </c>
      <c r="BJ263" s="97">
        <f t="shared" ref="BJ263:BJ326" si="377">BI263*1.967</f>
        <v>540.92500000000007</v>
      </c>
      <c r="BK263" s="102">
        <f t="shared" ref="BK263:BK326" si="378">BJ263/BC263</f>
        <v>4.3149728781110411E-2</v>
      </c>
      <c r="BL263" s="103">
        <v>1132</v>
      </c>
      <c r="BM263" s="97">
        <f t="shared" ref="BM263:BM326" si="379">BL263*1.445</f>
        <v>1635.74</v>
      </c>
      <c r="BN263" s="102">
        <f t="shared" ref="BN263:BN326" si="380">BM263/BC263</f>
        <v>0.13048340778557754</v>
      </c>
      <c r="BO263" s="53">
        <v>663</v>
      </c>
      <c r="BP263" s="97">
        <f t="shared" ref="BP263:BP326" si="381">BO263*2.058</f>
        <v>1364.454</v>
      </c>
      <c r="BQ263" s="102">
        <f t="shared" ref="BQ263:BQ326" si="382">BP263/BC263</f>
        <v>0.10884285258455648</v>
      </c>
      <c r="BR263" s="53">
        <v>8.68</v>
      </c>
      <c r="BS263" s="105">
        <f t="shared" ref="BS263:BS326" si="383">BR263*1.664</f>
        <v>14.443519999999999</v>
      </c>
      <c r="BT263" s="102">
        <f t="shared" ref="BT263:BT326" si="384">BR263/BC263</f>
        <v>6.9240587109125717E-4</v>
      </c>
      <c r="BU263" s="52">
        <v>8.81</v>
      </c>
      <c r="BV263" s="48">
        <v>7.94</v>
      </c>
      <c r="BW263" s="61">
        <v>204</v>
      </c>
      <c r="BX263" s="117">
        <f t="shared" si="306"/>
        <v>166578.36799999999</v>
      </c>
      <c r="BY263" s="118">
        <f t="shared" si="307"/>
        <v>1.1105224533333333</v>
      </c>
      <c r="BZ263" s="120">
        <v>69</v>
      </c>
      <c r="CA263" s="51"/>
      <c r="CB263" s="52">
        <v>9.41</v>
      </c>
      <c r="CC263" s="129">
        <v>7638</v>
      </c>
      <c r="CD263" s="77">
        <f t="shared" si="308"/>
        <v>8906.8107736586626</v>
      </c>
      <c r="CE263" s="77">
        <f t="shared" ref="CE263:CE326" si="385">CJ263+DB263+DT263+EL263++FD263+FV263</f>
        <v>23279</v>
      </c>
      <c r="CF263" s="77">
        <f t="shared" si="309"/>
        <v>13288</v>
      </c>
      <c r="CG263" s="77">
        <f t="shared" si="310"/>
        <v>553.66666666666663</v>
      </c>
      <c r="CH263" s="77">
        <f t="shared" ref="CH263:CH326" si="386">CE263-AU263</f>
        <v>9991</v>
      </c>
      <c r="CI263" s="130">
        <f t="shared" si="311"/>
        <v>416.29166666666669</v>
      </c>
      <c r="CJ263" s="64">
        <v>3907</v>
      </c>
      <c r="CK263" s="56"/>
      <c r="CL263" s="52">
        <v>7.66</v>
      </c>
      <c r="CM263" s="53">
        <v>4416</v>
      </c>
      <c r="CN263" s="134"/>
      <c r="CO263" s="135">
        <v>3840</v>
      </c>
      <c r="CP263" s="53">
        <v>5732</v>
      </c>
      <c r="CQ263" s="52">
        <v>13.6</v>
      </c>
      <c r="CR263" s="52">
        <v>22.7</v>
      </c>
      <c r="CS263" s="53">
        <v>4713</v>
      </c>
      <c r="CT263" s="141">
        <f t="shared" si="356"/>
        <v>0.26861438877998872</v>
      </c>
      <c r="CU263" s="142">
        <f t="shared" si="312"/>
        <v>1.2864090094701817</v>
      </c>
      <c r="CV263" s="142">
        <f t="shared" si="313"/>
        <v>6.9237782914214883</v>
      </c>
      <c r="CW263" s="118">
        <f t="shared" si="314"/>
        <v>1.1539630485702481</v>
      </c>
      <c r="CX263" s="143">
        <f t="shared" si="357"/>
        <v>34798.909692684399</v>
      </c>
      <c r="CY263" s="144">
        <f t="shared" si="358"/>
        <v>0.50419963865629158</v>
      </c>
      <c r="CZ263" s="145">
        <f t="shared" si="359"/>
        <v>27957.458815928523</v>
      </c>
      <c r="DA263" s="146">
        <f t="shared" si="360"/>
        <v>0.64773452456924052</v>
      </c>
      <c r="DB263" s="64">
        <v>3906</v>
      </c>
      <c r="DC263" s="152"/>
      <c r="DD263" s="48">
        <v>7.58</v>
      </c>
      <c r="DE263" s="53">
        <v>4007</v>
      </c>
      <c r="DF263" s="153"/>
      <c r="DG263" s="53">
        <v>3851</v>
      </c>
      <c r="DH263" s="53">
        <v>3510</v>
      </c>
      <c r="DI263" s="52">
        <v>14.3</v>
      </c>
      <c r="DJ263" s="52">
        <v>22.3</v>
      </c>
      <c r="DK263" s="53">
        <v>5189</v>
      </c>
      <c r="DL263" s="141">
        <f t="shared" si="315"/>
        <v>0.27112659720641585</v>
      </c>
      <c r="DM263" s="142">
        <f t="shared" si="316"/>
        <v>1.2867383512544803</v>
      </c>
      <c r="DN263" s="142">
        <f t="shared" si="317"/>
        <v>6.922006144431105</v>
      </c>
      <c r="DO263" s="118">
        <f t="shared" ref="DO263:DO326" si="387">DN263/6</f>
        <v>1.1536676907385175</v>
      </c>
      <c r="DP263" s="143">
        <f t="shared" si="318"/>
        <v>34790.002881910732</v>
      </c>
      <c r="DQ263" s="144">
        <f t="shared" si="319"/>
        <v>0.55011955436951099</v>
      </c>
      <c r="DR263" s="145">
        <f t="shared" si="320"/>
        <v>27950.303080372869</v>
      </c>
      <c r="DS263" s="146">
        <f t="shared" si="321"/>
        <v>0.68036056158264202</v>
      </c>
      <c r="DT263" s="53">
        <v>3870</v>
      </c>
      <c r="DU263" s="74"/>
      <c r="DV263" s="157">
        <v>7.65</v>
      </c>
      <c r="DW263" s="153">
        <v>3980</v>
      </c>
      <c r="DX263" s="53"/>
      <c r="DY263" s="153">
        <v>3856</v>
      </c>
      <c r="DZ263" s="153">
        <v>4864</v>
      </c>
      <c r="EA263" s="152">
        <v>13.6</v>
      </c>
      <c r="EB263" s="128">
        <v>17.2</v>
      </c>
      <c r="EC263" s="53">
        <v>5688</v>
      </c>
      <c r="ED263" s="141">
        <f t="shared" si="350"/>
        <v>0.29832025409188023</v>
      </c>
      <c r="EE263" s="142">
        <f t="shared" si="322"/>
        <v>1.2987080103359172</v>
      </c>
      <c r="EF263" s="142">
        <f t="shared" si="361"/>
        <v>6.8582088527773619</v>
      </c>
      <c r="EG263" s="118">
        <f t="shared" ref="EG263:EG326" si="388">EF263/6</f>
        <v>1.143034808796227</v>
      </c>
      <c r="EH263" s="143">
        <f t="shared" si="351"/>
        <v>34469.357694059021</v>
      </c>
      <c r="EI263" s="144">
        <f t="shared" si="352"/>
        <v>0.5531509424483787</v>
      </c>
      <c r="EJ263" s="145">
        <f t="shared" si="353"/>
        <v>27692.696600369436</v>
      </c>
      <c r="EK263" s="146">
        <f t="shared" si="354"/>
        <v>0.68251435864709631</v>
      </c>
      <c r="EL263" s="64">
        <v>3870</v>
      </c>
      <c r="EM263" s="56"/>
      <c r="EN263" s="52">
        <v>7.73</v>
      </c>
      <c r="EO263" s="53">
        <v>3996</v>
      </c>
      <c r="EP263" s="134"/>
      <c r="EQ263" s="135">
        <v>3907</v>
      </c>
      <c r="ER263" s="53">
        <v>7862</v>
      </c>
      <c r="ES263" s="52">
        <v>13.3</v>
      </c>
      <c r="ET263" s="52">
        <v>18.3</v>
      </c>
      <c r="EU263" s="53">
        <v>5498</v>
      </c>
      <c r="EV263" s="141">
        <f t="shared" si="323"/>
        <v>0.28929476212883914</v>
      </c>
      <c r="EW263" s="142">
        <f t="shared" si="324"/>
        <v>1.2987080103359172</v>
      </c>
      <c r="EX263" s="142">
        <f t="shared" si="325"/>
        <v>6.8582088527773619</v>
      </c>
      <c r="EY263" s="118">
        <f t="shared" ref="EY263:EY326" si="389">EX263/6</f>
        <v>1.143034808796227</v>
      </c>
      <c r="EZ263" s="143">
        <f t="shared" si="326"/>
        <v>34469.357694059021</v>
      </c>
      <c r="FA263" s="144">
        <f t="shared" si="327"/>
        <v>0.55135456432756813</v>
      </c>
      <c r="FB263" s="145">
        <f t="shared" si="328"/>
        <v>27692.696600369436</v>
      </c>
      <c r="FC263" s="146">
        <f t="shared" si="329"/>
        <v>0.68123803446075304</v>
      </c>
      <c r="FD263" s="64">
        <v>3855</v>
      </c>
      <c r="FE263" s="56"/>
      <c r="FF263" s="52">
        <v>7.68</v>
      </c>
      <c r="FG263" s="53">
        <v>4077</v>
      </c>
      <c r="FH263" s="134"/>
      <c r="FI263" s="135">
        <v>3935</v>
      </c>
      <c r="FJ263" s="53">
        <v>2688</v>
      </c>
      <c r="FK263" s="52">
        <v>14.1</v>
      </c>
      <c r="FL263" s="52">
        <v>23.2</v>
      </c>
      <c r="FM263" s="53">
        <v>5632</v>
      </c>
      <c r="FN263" s="141">
        <f t="shared" si="330"/>
        <v>0.30248799817277322</v>
      </c>
      <c r="FO263" s="142">
        <f t="shared" si="331"/>
        <v>1.3037613488975357</v>
      </c>
      <c r="FP263" s="142">
        <f t="shared" si="332"/>
        <v>6.8316266479216363</v>
      </c>
      <c r="FQ263" s="118">
        <f t="shared" ref="FQ263:FQ326" si="390">FP263/6</f>
        <v>1.1386044413202727</v>
      </c>
      <c r="FR263" s="143">
        <f t="shared" si="333"/>
        <v>34335.755532454146</v>
      </c>
      <c r="FS263" s="144">
        <f t="shared" si="334"/>
        <v>0.54226040009096488</v>
      </c>
      <c r="FT263" s="145">
        <f t="shared" si="335"/>
        <v>27585.36056703467</v>
      </c>
      <c r="FU263" s="146">
        <f t="shared" si="336"/>
        <v>0.67477664326738984</v>
      </c>
      <c r="FV263" s="64">
        <v>3871</v>
      </c>
      <c r="FW263" s="73"/>
      <c r="FX263" s="52">
        <v>7.54</v>
      </c>
      <c r="FY263" s="53">
        <v>3930</v>
      </c>
      <c r="FZ263" s="134"/>
      <c r="GA263" s="135">
        <v>3979</v>
      </c>
      <c r="GB263" s="53">
        <v>6138</v>
      </c>
      <c r="GC263" s="52">
        <v>14.6</v>
      </c>
      <c r="GD263" s="52">
        <v>22.2</v>
      </c>
      <c r="GE263" s="53">
        <v>5073</v>
      </c>
      <c r="GF263" s="141">
        <f t="shared" si="337"/>
        <v>0.26332407211173253</v>
      </c>
      <c r="GG263" s="142">
        <f t="shared" si="338"/>
        <v>1.2983725135623869</v>
      </c>
      <c r="GH263" s="142">
        <f t="shared" si="339"/>
        <v>6.8599809997677452</v>
      </c>
      <c r="GI263" s="118">
        <f t="shared" ref="GI263:GI326" si="391">GH263/6</f>
        <v>1.1433301666279576</v>
      </c>
      <c r="GJ263" s="143">
        <f t="shared" si="340"/>
        <v>34478.264504832689</v>
      </c>
      <c r="GK263" s="144">
        <f t="shared" si="341"/>
        <v>0.55876462407591165</v>
      </c>
      <c r="GL263" s="145">
        <f t="shared" si="342"/>
        <v>27699.852335925083</v>
      </c>
      <c r="GM263" s="146">
        <f t="shared" si="343"/>
        <v>0.68650287172941926</v>
      </c>
      <c r="GN263" s="166">
        <v>4080</v>
      </c>
      <c r="GO263" s="97">
        <f t="shared" ref="GO263:GO326" si="392">(CJ263*CM263+DB263*DE263+DT263*DW263+EL263*EO263+FD263*FG263+FV263*FY263)/CE263</f>
        <v>4068.1145667769233</v>
      </c>
      <c r="GP263" s="226">
        <f t="shared" si="371"/>
        <v>1365.6919999999998</v>
      </c>
      <c r="GQ263" s="53">
        <v>0</v>
      </c>
      <c r="GR263" s="102">
        <f t="shared" ref="GR263:GR326" si="393">IF(1-GQ263/BF263&gt;0,1-GQ263/BF263)</f>
        <v>1</v>
      </c>
      <c r="GS263" s="53">
        <v>0</v>
      </c>
      <c r="GT263" s="102">
        <f t="shared" ref="GT263:GT326" si="394">IF(1-GS263/BI263&gt;0,1-GS263/BI263)</f>
        <v>1</v>
      </c>
      <c r="GU263" s="53">
        <v>496</v>
      </c>
      <c r="GV263" s="102">
        <f t="shared" si="364"/>
        <v>8.3052179137588555E-2</v>
      </c>
      <c r="GW263" s="170">
        <v>302</v>
      </c>
      <c r="GX263" s="102">
        <f t="shared" si="365"/>
        <v>0.7332155477031802</v>
      </c>
      <c r="GY263" s="170">
        <v>16.5</v>
      </c>
      <c r="GZ263" s="102">
        <f t="shared" si="366"/>
        <v>0</v>
      </c>
      <c r="HA263" s="102"/>
      <c r="HB263" s="102"/>
      <c r="HC263" s="102"/>
      <c r="HD263" s="102"/>
      <c r="HE263" s="177"/>
      <c r="HF263" s="227">
        <f t="shared" si="368"/>
        <v>166578.36799999999</v>
      </c>
      <c r="HG263" s="102">
        <f t="shared" si="369"/>
        <v>1.1105224533333333</v>
      </c>
      <c r="HH263" s="177">
        <f t="shared" si="370"/>
        <v>0.67453733248245051</v>
      </c>
      <c r="HI263" s="64">
        <v>4660</v>
      </c>
      <c r="HJ263" s="53">
        <v>3284</v>
      </c>
      <c r="HK263" s="53">
        <v>3134</v>
      </c>
      <c r="HL263" s="77">
        <f t="shared" si="347"/>
        <v>0</v>
      </c>
      <c r="HM263" s="77">
        <f t="shared" si="344"/>
        <v>0</v>
      </c>
      <c r="HN263" s="52"/>
      <c r="HO263" s="183"/>
      <c r="HP263" s="53">
        <v>1397</v>
      </c>
      <c r="HQ263" s="186"/>
      <c r="HR263" s="186"/>
      <c r="HS263" s="186"/>
      <c r="HT263" s="53">
        <v>5116</v>
      </c>
      <c r="HU263" s="153">
        <v>5182</v>
      </c>
      <c r="HV263" s="186"/>
      <c r="HW263" s="186"/>
      <c r="HX263" s="186"/>
      <c r="HY263" s="186"/>
      <c r="HZ263" s="189">
        <v>98</v>
      </c>
      <c r="IA263" s="128"/>
      <c r="IB263" s="190">
        <v>738</v>
      </c>
      <c r="IC263" s="191"/>
      <c r="ID263" s="191"/>
      <c r="IE263" s="192"/>
      <c r="IF263" s="192"/>
      <c r="IG263" s="192"/>
      <c r="IH263" s="97">
        <f t="shared" si="345"/>
        <v>54215.040000000001</v>
      </c>
      <c r="II263" s="97">
        <f t="shared" si="348"/>
        <v>4080</v>
      </c>
      <c r="IJ263" s="202">
        <f t="shared" si="349"/>
        <v>1.5051173991571343</v>
      </c>
      <c r="IK263" s="202">
        <f t="shared" si="355"/>
        <v>2.7107519999999998</v>
      </c>
      <c r="IL263" s="202">
        <f t="shared" ref="IL263:IL326" si="395">IH263*IN263/(HT263*AT263/1000)</f>
        <v>0.65324472243940579</v>
      </c>
      <c r="IM263" s="203"/>
      <c r="IN263" s="204">
        <f t="shared" ref="IN263:IN326" si="396">1-IB263/GN263</f>
        <v>0.81911764705882351</v>
      </c>
      <c r="IO263" s="186"/>
      <c r="IP263" s="186"/>
      <c r="IQ263" s="153">
        <v>2046</v>
      </c>
      <c r="IR263" s="153"/>
      <c r="IS263" s="128"/>
      <c r="IT263" s="128"/>
      <c r="IU263" s="128"/>
      <c r="IV263" s="128"/>
      <c r="IW263" s="189">
        <v>0.8</v>
      </c>
      <c r="IX263" s="189"/>
      <c r="IY263" s="48">
        <v>8.43</v>
      </c>
      <c r="IZ263" s="52">
        <v>227</v>
      </c>
      <c r="JA263" s="128">
        <v>1.71</v>
      </c>
      <c r="JB263" s="128">
        <v>1.07</v>
      </c>
      <c r="JC263" s="128">
        <v>210</v>
      </c>
      <c r="JD263" s="97">
        <f t="shared" ref="JD263:JD326" si="397">IB263*AT263/1000</f>
        <v>9806.5439999999999</v>
      </c>
      <c r="JE263" s="210">
        <f t="shared" si="372"/>
        <v>0.84286574352799515</v>
      </c>
      <c r="JF263" s="210">
        <f t="shared" ref="JF263:JF326" si="398">IB263/JE263/1000</f>
        <v>0.87558428571428581</v>
      </c>
      <c r="JG263" s="210">
        <f t="shared" ref="JG263:JG326" si="399">JD263*JI263/(IQ263*AU263/1000)</f>
        <v>0.24975562072336269</v>
      </c>
      <c r="JH263" s="203"/>
      <c r="JI263" s="203">
        <f t="shared" ref="JI263:JI326" si="400">1-IZ263/IB263</f>
        <v>0.69241192411924124</v>
      </c>
      <c r="JJ263" s="212">
        <f t="shared" si="346"/>
        <v>2.469151880188833</v>
      </c>
      <c r="JK263" s="203">
        <f t="shared" ref="JK263:JK326" si="401">1-IZ263/BC263</f>
        <v>0.98189215060625401</v>
      </c>
      <c r="JL263" s="53">
        <v>8499</v>
      </c>
      <c r="JM263" s="213">
        <v>8.36</v>
      </c>
      <c r="JN263" s="214">
        <v>40</v>
      </c>
      <c r="JO263" s="213">
        <v>1.27</v>
      </c>
      <c r="JP263" s="213">
        <v>0.54</v>
      </c>
      <c r="JQ263" s="213">
        <v>0.22</v>
      </c>
      <c r="JR263" s="214">
        <v>232</v>
      </c>
      <c r="JS263" s="213">
        <v>0.16</v>
      </c>
      <c r="JT263" s="222"/>
    </row>
    <row r="264" spans="1:280" s="25" customFormat="1" ht="15" customHeight="1">
      <c r="A264" s="50">
        <v>43681</v>
      </c>
      <c r="B264" s="57">
        <v>0</v>
      </c>
      <c r="C264" s="52">
        <v>0</v>
      </c>
      <c r="D264" s="58">
        <v>25000</v>
      </c>
      <c r="E264" s="59" t="s">
        <v>127</v>
      </c>
      <c r="F264" s="58" t="s">
        <v>127</v>
      </c>
      <c r="G264" s="60" t="s">
        <v>127</v>
      </c>
      <c r="H264" s="60" t="s">
        <v>127</v>
      </c>
      <c r="I264" s="66">
        <v>87.7</v>
      </c>
      <c r="J264" s="67"/>
      <c r="K264" s="58">
        <v>1257</v>
      </c>
      <c r="L264" s="59">
        <v>5.03</v>
      </c>
      <c r="M264" s="58">
        <v>9996</v>
      </c>
      <c r="N264" s="58">
        <v>5873</v>
      </c>
      <c r="O264" s="68">
        <v>3.63</v>
      </c>
      <c r="P264" s="68">
        <v>2.81</v>
      </c>
      <c r="Q264" s="75">
        <v>67.400000000000006</v>
      </c>
      <c r="R264" s="76">
        <v>45.9</v>
      </c>
      <c r="S264" s="67">
        <v>7294</v>
      </c>
      <c r="T264" s="58">
        <v>9569</v>
      </c>
      <c r="U264" s="60">
        <v>2.84</v>
      </c>
      <c r="V264" s="60">
        <v>24.5</v>
      </c>
      <c r="W264" s="60">
        <v>11.1</v>
      </c>
      <c r="X264" s="60">
        <v>10.9</v>
      </c>
      <c r="Y264" s="58">
        <v>1723</v>
      </c>
      <c r="Z264" s="58" t="s">
        <v>127</v>
      </c>
      <c r="AA264" s="60"/>
      <c r="AB264" s="60">
        <v>490</v>
      </c>
      <c r="AC264" s="58">
        <f t="shared" ref="AC264:AC327" si="402">S264+Y264</f>
        <v>9017</v>
      </c>
      <c r="AD264" s="60"/>
      <c r="AE264" s="60"/>
      <c r="AF264" s="60"/>
      <c r="AG264" s="60"/>
      <c r="AH264" s="66"/>
      <c r="AI264" s="80"/>
      <c r="AJ264" s="60"/>
      <c r="AK264" s="60"/>
      <c r="AL264" s="59">
        <v>9.07</v>
      </c>
      <c r="AM264" s="58">
        <v>138230</v>
      </c>
      <c r="AN264" s="60">
        <v>1.5</v>
      </c>
      <c r="AO264" s="60">
        <v>0.22</v>
      </c>
      <c r="AP264" s="58">
        <v>8250</v>
      </c>
      <c r="AQ264" s="88"/>
      <c r="AR264" s="86">
        <f t="shared" ref="AR264:AR327" si="403">AT264+AS264</f>
        <v>13465</v>
      </c>
      <c r="AS264" s="58"/>
      <c r="AT264" s="89">
        <v>13465</v>
      </c>
      <c r="AU264" s="58">
        <f t="shared" si="362"/>
        <v>12745</v>
      </c>
      <c r="AV264" s="58">
        <v>360</v>
      </c>
      <c r="AW264" s="58">
        <v>0</v>
      </c>
      <c r="AX264" s="58">
        <v>360</v>
      </c>
      <c r="AY264" s="98">
        <v>0</v>
      </c>
      <c r="AZ264" s="96">
        <v>4.93</v>
      </c>
      <c r="BA264" s="53">
        <v>4478</v>
      </c>
      <c r="BB264" s="52">
        <v>62</v>
      </c>
      <c r="BC264" s="58">
        <v>11303</v>
      </c>
      <c r="BD264" s="97">
        <f t="shared" si="373"/>
        <v>8398.905999999999</v>
      </c>
      <c r="BE264" s="102">
        <f t="shared" si="374"/>
        <v>0.74306874281164281</v>
      </c>
      <c r="BF264" s="58">
        <v>4953</v>
      </c>
      <c r="BG264" s="97">
        <f t="shared" si="375"/>
        <v>5284.8509999999997</v>
      </c>
      <c r="BH264" s="102">
        <f t="shared" si="376"/>
        <v>0.46756179775280898</v>
      </c>
      <c r="BI264" s="58">
        <v>238</v>
      </c>
      <c r="BJ264" s="97">
        <f t="shared" si="377"/>
        <v>468.14600000000002</v>
      </c>
      <c r="BK264" s="102">
        <f t="shared" si="378"/>
        <v>4.1417853667168013E-2</v>
      </c>
      <c r="BL264" s="103">
        <v>1015</v>
      </c>
      <c r="BM264" s="97">
        <f t="shared" si="379"/>
        <v>1466.675</v>
      </c>
      <c r="BN264" s="102">
        <f t="shared" si="380"/>
        <v>0.12975979828364151</v>
      </c>
      <c r="BO264" s="58">
        <v>573</v>
      </c>
      <c r="BP264" s="97">
        <f t="shared" si="381"/>
        <v>1179.2339999999999</v>
      </c>
      <c r="BQ264" s="102">
        <f t="shared" si="382"/>
        <v>0.10432929310802441</v>
      </c>
      <c r="BR264" s="58">
        <v>0</v>
      </c>
      <c r="BS264" s="105">
        <f t="shared" si="383"/>
        <v>0</v>
      </c>
      <c r="BT264" s="102">
        <f t="shared" si="384"/>
        <v>0</v>
      </c>
      <c r="BU264" s="60">
        <v>8.6999999999999993</v>
      </c>
      <c r="BV264" s="59">
        <v>14.4</v>
      </c>
      <c r="BW264" s="66">
        <v>143</v>
      </c>
      <c r="BX264" s="117">
        <f t="shared" ref="BX264:BX327" si="404">AU264*BC264/1000</f>
        <v>144056.73499999999</v>
      </c>
      <c r="BY264" s="118">
        <f t="shared" ref="BY264:BY327" si="405">BX264/150000</f>
        <v>0.96037823333333328</v>
      </c>
      <c r="BZ264" s="121">
        <v>69.599999999999994</v>
      </c>
      <c r="CA264" s="57"/>
      <c r="CB264" s="60">
        <v>6.38</v>
      </c>
      <c r="CC264" s="129">
        <v>7330</v>
      </c>
      <c r="CD264" s="77">
        <f t="shared" ref="CD264:CD327" si="406">(CF264*BC264+GN264*CH264)/CE264</f>
        <v>7908.5308428206572</v>
      </c>
      <c r="CE264" s="77">
        <f t="shared" si="385"/>
        <v>23101</v>
      </c>
      <c r="CF264" s="77">
        <f t="shared" ref="CF264:CF327" si="407">CE264-CH264</f>
        <v>12745</v>
      </c>
      <c r="CG264" s="77">
        <f t="shared" ref="CG264:CG327" si="408">CF264/24</f>
        <v>531.04166666666663</v>
      </c>
      <c r="CH264" s="77">
        <f t="shared" si="386"/>
        <v>10356</v>
      </c>
      <c r="CI264" s="130">
        <f t="shared" ref="CI264:CI327" si="409">CH264/24</f>
        <v>431.5</v>
      </c>
      <c r="CJ264" s="67">
        <v>3841</v>
      </c>
      <c r="CK264" s="136"/>
      <c r="CL264" s="60">
        <v>7.59</v>
      </c>
      <c r="CM264" s="58">
        <v>3862</v>
      </c>
      <c r="CN264" s="137"/>
      <c r="CO264" s="138">
        <v>3579</v>
      </c>
      <c r="CP264" s="58">
        <v>5954</v>
      </c>
      <c r="CQ264" s="60">
        <v>13.4</v>
      </c>
      <c r="CR264" s="60">
        <v>25.6</v>
      </c>
      <c r="CS264" s="58">
        <v>4336</v>
      </c>
      <c r="CT264" s="141">
        <f t="shared" si="356"/>
        <v>0.2789729606056614</v>
      </c>
      <c r="CU264" s="142">
        <f t="shared" ref="CU264:CU327" si="410">5026/CJ264</f>
        <v>1.3085134079666754</v>
      </c>
      <c r="CV264" s="142">
        <f t="shared" ref="CV264:CV327" si="411">CX264/5026</f>
        <v>6.0439050870024165</v>
      </c>
      <c r="CW264" s="118">
        <f t="shared" ref="CW264:CW327" si="412">CV264/6</f>
        <v>1.0073175145004027</v>
      </c>
      <c r="CX264" s="143">
        <f t="shared" si="357"/>
        <v>30376.666967274145</v>
      </c>
      <c r="CY264" s="144">
        <f t="shared" si="358"/>
        <v>0.51166656908142261</v>
      </c>
      <c r="CZ264" s="145">
        <f t="shared" si="359"/>
        <v>23952.292936885853</v>
      </c>
      <c r="DA264" s="146">
        <f t="shared" si="360"/>
        <v>0.658320799787667</v>
      </c>
      <c r="DB264" s="67">
        <v>3835</v>
      </c>
      <c r="DC264" s="75"/>
      <c r="DD264" s="59">
        <v>7.54</v>
      </c>
      <c r="DE264" s="58">
        <v>3888</v>
      </c>
      <c r="DF264" s="58"/>
      <c r="DG264" s="58">
        <v>3543</v>
      </c>
      <c r="DH264" s="58">
        <v>5798</v>
      </c>
      <c r="DI264" s="60">
        <v>14.4</v>
      </c>
      <c r="DJ264" s="60">
        <v>26.5</v>
      </c>
      <c r="DK264" s="58">
        <v>4811</v>
      </c>
      <c r="DL264" s="141">
        <f t="shared" ref="DL264:DL327" si="413">DK264/(DP264*DQ264)</f>
        <v>0.31202298735468553</v>
      </c>
      <c r="DM264" s="142">
        <f t="shared" ref="DM264:DM327" si="414">5026/DB264</f>
        <v>1.3105606258148632</v>
      </c>
      <c r="DN264" s="142">
        <f t="shared" ref="DN264:DN327" si="415">DP264/5026</f>
        <v>6.0344639439349823</v>
      </c>
      <c r="DO264" s="118">
        <f t="shared" si="387"/>
        <v>1.0057439906558303</v>
      </c>
      <c r="DP264" s="143">
        <f t="shared" ref="DP264:DP327" si="416">DB264*CD264/1000</f>
        <v>30329.215782217219</v>
      </c>
      <c r="DQ264" s="144">
        <f t="shared" ref="DQ264:DQ327" si="417">1-DE264/CD264</f>
        <v>0.50837897995561132</v>
      </c>
      <c r="DR264" s="145">
        <f t="shared" ref="DR264:DR327" si="418">DB264*(CF264/CE264)*BC264/1000</f>
        <v>23914.877222847499</v>
      </c>
      <c r="DS264" s="146">
        <f t="shared" ref="DS264:DS327" si="419">1-(DE264/BC264)</f>
        <v>0.6560205255241971</v>
      </c>
      <c r="DT264" s="58">
        <v>3847</v>
      </c>
      <c r="DU264" s="75"/>
      <c r="DV264" s="59">
        <v>7.52</v>
      </c>
      <c r="DW264" s="58">
        <v>3905</v>
      </c>
      <c r="DX264" s="58"/>
      <c r="DY264" s="58">
        <v>3521</v>
      </c>
      <c r="DZ264" s="58">
        <v>5980</v>
      </c>
      <c r="EA264" s="75">
        <v>15.7</v>
      </c>
      <c r="EB264" s="60">
        <v>25.6</v>
      </c>
      <c r="EC264" s="58">
        <v>5263</v>
      </c>
      <c r="ED264" s="141">
        <f t="shared" si="350"/>
        <v>0.34171811741336677</v>
      </c>
      <c r="EE264" s="142">
        <f t="shared" ref="EE264:EE327" si="420">5026/DT264</f>
        <v>1.3064725760332727</v>
      </c>
      <c r="EF264" s="142">
        <f t="shared" si="361"/>
        <v>6.0533462300698506</v>
      </c>
      <c r="EG264" s="118">
        <f t="shared" si="388"/>
        <v>1.0088910383449752</v>
      </c>
      <c r="EH264" s="143">
        <f t="shared" si="351"/>
        <v>30424.11815233107</v>
      </c>
      <c r="EI264" s="144">
        <f t="shared" si="352"/>
        <v>0.50622940245027326</v>
      </c>
      <c r="EJ264" s="145">
        <f t="shared" si="353"/>
        <v>23989.708650924204</v>
      </c>
      <c r="EK264" s="146">
        <f t="shared" si="354"/>
        <v>0.65451650004423612</v>
      </c>
      <c r="EL264" s="67">
        <v>3846</v>
      </c>
      <c r="EM264" s="136"/>
      <c r="EN264" s="60">
        <v>7.5</v>
      </c>
      <c r="EO264" s="58">
        <v>3859</v>
      </c>
      <c r="EP264" s="137"/>
      <c r="EQ264" s="138">
        <v>3536</v>
      </c>
      <c r="ER264" s="58">
        <v>5616</v>
      </c>
      <c r="ES264" s="60">
        <v>13.1</v>
      </c>
      <c r="ET264" s="60">
        <v>22.2</v>
      </c>
      <c r="EU264" s="58">
        <v>5101</v>
      </c>
      <c r="EV264" s="141">
        <f t="shared" ref="EV264:EV327" si="421">EU264/(EZ264*FA264)</f>
        <v>0.32752264496849015</v>
      </c>
      <c r="EW264" s="142">
        <f t="shared" ref="EW264:EW327" si="422">5026/EL264</f>
        <v>1.3068122724908997</v>
      </c>
      <c r="EX264" s="142">
        <f t="shared" ref="EX264:EX327" si="423">EZ264/5026</f>
        <v>6.051772706225278</v>
      </c>
      <c r="EY264" s="118">
        <f t="shared" si="389"/>
        <v>1.0086287843708797</v>
      </c>
      <c r="EZ264" s="143">
        <f t="shared" ref="EZ264:EZ327" si="424">EL264*CD264/1000</f>
        <v>30416.209621488248</v>
      </c>
      <c r="FA264" s="144">
        <f t="shared" ref="FA264:FA327" si="425">1-EO264/CD264</f>
        <v>0.51204590628824698</v>
      </c>
      <c r="FB264" s="145">
        <f t="shared" ref="FB264:FB327" si="426">EL264*(CF264/CE264)*BC264/1000</f>
        <v>23983.472698584483</v>
      </c>
      <c r="FC264" s="146">
        <f t="shared" ref="FC264:FC327" si="427">1-EO264/BC264</f>
        <v>0.6585862160488366</v>
      </c>
      <c r="FD264" s="67">
        <v>3866</v>
      </c>
      <c r="FE264" s="136"/>
      <c r="FF264" s="60">
        <v>7.57</v>
      </c>
      <c r="FG264" s="58">
        <v>3626</v>
      </c>
      <c r="FH264" s="137"/>
      <c r="FI264" s="138">
        <v>3702</v>
      </c>
      <c r="FJ264" s="58">
        <v>5656</v>
      </c>
      <c r="FK264" s="60">
        <v>14.3</v>
      </c>
      <c r="FL264" s="60">
        <v>17.100000000000001</v>
      </c>
      <c r="FM264" s="58">
        <v>5312</v>
      </c>
      <c r="FN264" s="141">
        <f t="shared" ref="FN264:FN327" si="428">FM264/(FR264*FS264)</f>
        <v>0.32084532618761269</v>
      </c>
      <c r="FO264" s="142">
        <f t="shared" ref="FO264:FO327" si="429">5026/FD264</f>
        <v>1.3000517330574237</v>
      </c>
      <c r="FP264" s="142">
        <f t="shared" ref="FP264:FP327" si="430">FR264/5026</f>
        <v>6.0832431831167257</v>
      </c>
      <c r="FQ264" s="118">
        <f t="shared" si="390"/>
        <v>1.0138738638527875</v>
      </c>
      <c r="FR264" s="143">
        <f t="shared" ref="FR264:FR327" si="431">FD264*CD264/1000</f>
        <v>30574.380238344664</v>
      </c>
      <c r="FS264" s="144">
        <f t="shared" ref="FS264:FS327" si="432">1-FG264/CD264</f>
        <v>0.54150776268494005</v>
      </c>
      <c r="FT264" s="145">
        <f t="shared" ref="FT264:FT327" si="433">FD264*(CF264/CE264)*BC264/1000</f>
        <v>24108.19174537899</v>
      </c>
      <c r="FU264" s="146">
        <f t="shared" ref="FU264:FU327" si="434">1-FG264/BC264</f>
        <v>0.67920021233300898</v>
      </c>
      <c r="FV264" s="67">
        <v>3866</v>
      </c>
      <c r="FW264" s="160"/>
      <c r="FX264" s="60">
        <v>7.48</v>
      </c>
      <c r="FY264" s="58">
        <v>3573</v>
      </c>
      <c r="FZ264" s="137"/>
      <c r="GA264" s="138">
        <v>3658</v>
      </c>
      <c r="GB264" s="58">
        <v>5698</v>
      </c>
      <c r="GC264" s="60">
        <v>13.4</v>
      </c>
      <c r="GD264" s="60">
        <v>23.5</v>
      </c>
      <c r="GE264" s="58">
        <v>4713</v>
      </c>
      <c r="GF264" s="141">
        <f t="shared" ref="GF264:GF327" si="435">GE264/(GJ264*GK264)</f>
        <v>0.2811857514998588</v>
      </c>
      <c r="GG264" s="142">
        <f t="shared" ref="GG264:GG327" si="436">5026/FV264</f>
        <v>1.3000517330574237</v>
      </c>
      <c r="GH264" s="142">
        <f t="shared" ref="GH264:GH327" si="437">GJ264/5026</f>
        <v>6.0832431831167257</v>
      </c>
      <c r="GI264" s="118">
        <f t="shared" si="391"/>
        <v>1.0138738638527875</v>
      </c>
      <c r="GJ264" s="143">
        <f t="shared" ref="GJ264:GJ327" si="438">FV264*CD264/1000</f>
        <v>30574.380238344664</v>
      </c>
      <c r="GK264" s="144">
        <f t="shared" ref="GK264:GK327" si="439">1-FY264/CD264</f>
        <v>0.54820938667217067</v>
      </c>
      <c r="GL264" s="145">
        <f t="shared" ref="GL264:GL327" si="440">FV264*(CF264/CE264)*BC264/1000</f>
        <v>24108.19174537899</v>
      </c>
      <c r="GM264" s="146">
        <f t="shared" ref="GM264:GM327" si="441">1-FY264/BC264</f>
        <v>0.68388923294700521</v>
      </c>
      <c r="GN264" s="167">
        <v>3731</v>
      </c>
      <c r="GO264" s="97">
        <f t="shared" si="392"/>
        <v>3785.1177438206137</v>
      </c>
      <c r="GP264" s="226">
        <f t="shared" si="371"/>
        <v>1093.1064000000001</v>
      </c>
      <c r="GQ264" s="58">
        <v>0</v>
      </c>
      <c r="GR264" s="102">
        <f t="shared" si="393"/>
        <v>1</v>
      </c>
      <c r="GS264" s="58">
        <v>0</v>
      </c>
      <c r="GT264" s="102">
        <f t="shared" si="394"/>
        <v>1</v>
      </c>
      <c r="GU264" s="58">
        <v>446</v>
      </c>
      <c r="GV264" s="102">
        <f t="shared" si="364"/>
        <v>4.7305755042230446E-2</v>
      </c>
      <c r="GW264" s="170">
        <v>207</v>
      </c>
      <c r="GX264" s="102">
        <f t="shared" si="365"/>
        <v>0.79605911330049262</v>
      </c>
      <c r="GY264" s="170">
        <v>13.6</v>
      </c>
      <c r="GZ264" s="102">
        <f t="shared" si="366"/>
        <v>0</v>
      </c>
      <c r="HA264" s="102"/>
      <c r="HB264" s="102"/>
      <c r="HC264" s="102"/>
      <c r="HD264" s="102"/>
      <c r="HE264" s="177"/>
      <c r="HF264" s="227">
        <f t="shared" si="368"/>
        <v>144056.73499999999</v>
      </c>
      <c r="HG264" s="102">
        <f t="shared" si="369"/>
        <v>0.96037823333333328</v>
      </c>
      <c r="HH264" s="177">
        <f t="shared" si="370"/>
        <v>0.66991064319207294</v>
      </c>
      <c r="HI264" s="67">
        <v>3798</v>
      </c>
      <c r="HJ264" s="58">
        <v>3504</v>
      </c>
      <c r="HK264" s="58">
        <v>3568</v>
      </c>
      <c r="HL264" s="77">
        <f t="shared" si="347"/>
        <v>720</v>
      </c>
      <c r="HM264" s="77">
        <f t="shared" ref="HM264:HM327" si="442">(C264*D264+AV264*BC264+AX264*BC264+AW264*BC264)/1000</f>
        <v>8138.16</v>
      </c>
      <c r="HN264" s="60"/>
      <c r="HO264" s="60"/>
      <c r="HP264" s="58">
        <v>942</v>
      </c>
      <c r="HQ264" s="136"/>
      <c r="HR264" s="136"/>
      <c r="HS264" s="136"/>
      <c r="HT264" s="58">
        <v>5306</v>
      </c>
      <c r="HU264" s="58">
        <v>5610</v>
      </c>
      <c r="HV264" s="136"/>
      <c r="HW264" s="136"/>
      <c r="HX264" s="136"/>
      <c r="HY264" s="136"/>
      <c r="HZ264" s="193"/>
      <c r="IA264" s="60">
        <v>98</v>
      </c>
      <c r="IB264" s="194">
        <v>706</v>
      </c>
      <c r="IC264" s="195"/>
      <c r="ID264" s="195"/>
      <c r="IE264" s="196"/>
      <c r="IF264" s="196"/>
      <c r="IG264" s="196"/>
      <c r="IH264" s="97">
        <f t="shared" ref="IH264:IH327" si="443">GN264*AU264/1000+HP264*HL264/1000+AY264*BC264/1000</f>
        <v>48229.834999999999</v>
      </c>
      <c r="II264" s="97">
        <f t="shared" si="348"/>
        <v>3581.8666914222053</v>
      </c>
      <c r="IJ264" s="202">
        <f t="shared" si="349"/>
        <v>1.4853323431117713</v>
      </c>
      <c r="IK264" s="202">
        <f t="shared" si="355"/>
        <v>2.4114917499999997</v>
      </c>
      <c r="IL264" s="202">
        <f t="shared" si="395"/>
        <v>0.54732124061331144</v>
      </c>
      <c r="IM264" s="205"/>
      <c r="IN264" s="204">
        <f t="shared" si="396"/>
        <v>0.81077459126239615</v>
      </c>
      <c r="IO264" s="136"/>
      <c r="IP264" s="136"/>
      <c r="IQ264" s="58">
        <v>1972</v>
      </c>
      <c r="IR264" s="58"/>
      <c r="IS264" s="60"/>
      <c r="IT264" s="60"/>
      <c r="IU264" s="60"/>
      <c r="IV264" s="60"/>
      <c r="IW264" s="193"/>
      <c r="IX264" s="193">
        <v>0.89</v>
      </c>
      <c r="IY264" s="59"/>
      <c r="IZ264" s="60">
        <v>283</v>
      </c>
      <c r="JA264" s="60"/>
      <c r="JB264" s="60"/>
      <c r="JC264" s="60"/>
      <c r="JD264" s="97">
        <f t="shared" si="397"/>
        <v>9506.2900000000009</v>
      </c>
      <c r="JE264" s="211">
        <f t="shared" si="372"/>
        <v>0.87877599058454292</v>
      </c>
      <c r="JF264" s="210">
        <f t="shared" si="398"/>
        <v>0.80339017857142858</v>
      </c>
      <c r="JG264" s="211">
        <f t="shared" si="399"/>
        <v>0.22662090769398494</v>
      </c>
      <c r="JH264" s="205"/>
      <c r="JI264" s="205">
        <f t="shared" si="400"/>
        <v>0.59915014164305946</v>
      </c>
      <c r="JJ264" s="215">
        <f t="shared" ref="JJ264:JJ327" si="444">30336/$AU$7</f>
        <v>2.469151880188833</v>
      </c>
      <c r="JK264" s="205">
        <f t="shared" si="401"/>
        <v>0.974962399363001</v>
      </c>
      <c r="JL264" s="58">
        <v>12478</v>
      </c>
      <c r="JM264" s="216">
        <v>8.27</v>
      </c>
      <c r="JN264" s="217">
        <v>78</v>
      </c>
      <c r="JO264" s="216">
        <v>1.22</v>
      </c>
      <c r="JP264" s="216">
        <v>0.85</v>
      </c>
      <c r="JQ264" s="216">
        <v>0.28999999999999998</v>
      </c>
      <c r="JR264" s="217">
        <v>374</v>
      </c>
      <c r="JS264" s="216">
        <v>0.18</v>
      </c>
      <c r="JT264" s="223"/>
    </row>
    <row r="265" spans="1:280" s="25" customFormat="1" ht="15" customHeight="1">
      <c r="A265" s="50">
        <v>43682</v>
      </c>
      <c r="B265" s="51">
        <v>0</v>
      </c>
      <c r="C265" s="52">
        <v>0</v>
      </c>
      <c r="D265" s="53">
        <v>23765</v>
      </c>
      <c r="E265" s="48">
        <v>5</v>
      </c>
      <c r="F265" s="53">
        <v>735</v>
      </c>
      <c r="G265" s="52">
        <v>15</v>
      </c>
      <c r="H265" s="52">
        <v>11.1</v>
      </c>
      <c r="I265" s="61">
        <v>88.9</v>
      </c>
      <c r="J265" s="64"/>
      <c r="K265" s="53">
        <v>1513</v>
      </c>
      <c r="L265" s="48">
        <v>4.9400000000000004</v>
      </c>
      <c r="M265" s="53">
        <v>10684</v>
      </c>
      <c r="N265" s="53">
        <v>5954</v>
      </c>
      <c r="O265" s="65">
        <v>3.58</v>
      </c>
      <c r="P265" s="65">
        <v>2.83</v>
      </c>
      <c r="Q265" s="74">
        <v>18.399999999999999</v>
      </c>
      <c r="R265" s="70">
        <v>51</v>
      </c>
      <c r="S265" s="64">
        <v>7583</v>
      </c>
      <c r="T265" s="53">
        <v>9083</v>
      </c>
      <c r="U265" s="52">
        <v>2.83</v>
      </c>
      <c r="V265" s="52">
        <v>22.1</v>
      </c>
      <c r="W265" s="52">
        <v>10.9</v>
      </c>
      <c r="X265" s="52">
        <v>10.3</v>
      </c>
      <c r="Y265" s="53">
        <v>2015</v>
      </c>
      <c r="Z265" s="53"/>
      <c r="AA265" s="52"/>
      <c r="AB265" s="52">
        <v>482</v>
      </c>
      <c r="AC265" s="77">
        <f t="shared" si="402"/>
        <v>9598</v>
      </c>
      <c r="AD265" s="52"/>
      <c r="AE265" s="52"/>
      <c r="AF265" s="52"/>
      <c r="AG265" s="52"/>
      <c r="AH265" s="61"/>
      <c r="AI265" s="79"/>
      <c r="AJ265" s="52"/>
      <c r="AK265" s="52"/>
      <c r="AL265" s="48">
        <v>9.07</v>
      </c>
      <c r="AM265" s="53">
        <v>150270</v>
      </c>
      <c r="AN265" s="52">
        <v>1.74</v>
      </c>
      <c r="AO265" s="52">
        <v>0.49</v>
      </c>
      <c r="AP265" s="53">
        <v>8798</v>
      </c>
      <c r="AQ265" s="83"/>
      <c r="AR265" s="86">
        <f t="shared" si="403"/>
        <v>13466</v>
      </c>
      <c r="AS265" s="53"/>
      <c r="AT265" s="87">
        <v>13466</v>
      </c>
      <c r="AU265" s="53">
        <f t="shared" si="362"/>
        <v>12746</v>
      </c>
      <c r="AV265" s="53">
        <v>360</v>
      </c>
      <c r="AW265" s="53">
        <v>0</v>
      </c>
      <c r="AX265" s="53">
        <v>360</v>
      </c>
      <c r="AY265" s="95">
        <v>0</v>
      </c>
      <c r="AZ265" s="96">
        <v>4.93</v>
      </c>
      <c r="BA265" s="53">
        <v>4478</v>
      </c>
      <c r="BB265" s="52">
        <v>62</v>
      </c>
      <c r="BC265" s="53">
        <v>11783</v>
      </c>
      <c r="BD265" s="97">
        <f t="shared" si="373"/>
        <v>8756.1035199999988</v>
      </c>
      <c r="BE265" s="102">
        <f t="shared" si="374"/>
        <v>0.74311325808367978</v>
      </c>
      <c r="BF265" s="53">
        <v>4905</v>
      </c>
      <c r="BG265" s="97">
        <f t="shared" si="375"/>
        <v>5233.6349999999993</v>
      </c>
      <c r="BH265" s="102">
        <f t="shared" si="376"/>
        <v>0.44416829330391233</v>
      </c>
      <c r="BI265" s="53">
        <v>361</v>
      </c>
      <c r="BJ265" s="97">
        <f t="shared" si="377"/>
        <v>710.08699999999999</v>
      </c>
      <c r="BK265" s="102">
        <f t="shared" si="378"/>
        <v>6.0263684969871847E-2</v>
      </c>
      <c r="BL265" s="103">
        <v>1000</v>
      </c>
      <c r="BM265" s="97">
        <f t="shared" si="379"/>
        <v>1445</v>
      </c>
      <c r="BN265" s="102">
        <f t="shared" si="380"/>
        <v>0.1226343036578121</v>
      </c>
      <c r="BO265" s="53">
        <v>657</v>
      </c>
      <c r="BP265" s="97">
        <f t="shared" si="381"/>
        <v>1352.106</v>
      </c>
      <c r="BQ265" s="102">
        <f t="shared" si="382"/>
        <v>0.11475057285920394</v>
      </c>
      <c r="BR265" s="53">
        <v>9.18</v>
      </c>
      <c r="BS265" s="105">
        <f t="shared" si="383"/>
        <v>15.275519999999998</v>
      </c>
      <c r="BT265" s="102">
        <f t="shared" si="384"/>
        <v>7.790885173555121E-4</v>
      </c>
      <c r="BU265" s="52">
        <v>9.01</v>
      </c>
      <c r="BV265" s="48">
        <v>8.23</v>
      </c>
      <c r="BW265" s="61">
        <v>114</v>
      </c>
      <c r="BX265" s="117">
        <f t="shared" si="404"/>
        <v>150186.11799999999</v>
      </c>
      <c r="BY265" s="118">
        <f t="shared" si="405"/>
        <v>1.0012407866666666</v>
      </c>
      <c r="BZ265" s="120">
        <v>61.8</v>
      </c>
      <c r="CA265" s="51"/>
      <c r="CB265" s="52">
        <v>6.25</v>
      </c>
      <c r="CC265" s="129">
        <v>8229</v>
      </c>
      <c r="CD265" s="77">
        <f t="shared" si="406"/>
        <v>8646.044537292204</v>
      </c>
      <c r="CE265" s="77">
        <f t="shared" si="385"/>
        <v>22498</v>
      </c>
      <c r="CF265" s="77">
        <f t="shared" si="407"/>
        <v>12746</v>
      </c>
      <c r="CG265" s="77">
        <f t="shared" si="408"/>
        <v>531.08333333333337</v>
      </c>
      <c r="CH265" s="77">
        <f t="shared" si="386"/>
        <v>9752</v>
      </c>
      <c r="CI265" s="130">
        <f t="shared" si="409"/>
        <v>406.33333333333331</v>
      </c>
      <c r="CJ265" s="64">
        <v>3743</v>
      </c>
      <c r="CK265" s="56"/>
      <c r="CL265" s="52">
        <v>7.45</v>
      </c>
      <c r="CM265" s="53">
        <v>4351</v>
      </c>
      <c r="CN265" s="134"/>
      <c r="CO265" s="135">
        <v>3328</v>
      </c>
      <c r="CP265" s="53">
        <v>6252</v>
      </c>
      <c r="CQ265" s="52">
        <v>11.7</v>
      </c>
      <c r="CR265" s="52">
        <v>30.4</v>
      </c>
      <c r="CS265" s="53">
        <v>4221</v>
      </c>
      <c r="CT265" s="141">
        <f t="shared" si="356"/>
        <v>0.26255957060146162</v>
      </c>
      <c r="CU265" s="142">
        <f t="shared" si="410"/>
        <v>1.3427731765963131</v>
      </c>
      <c r="CV265" s="142">
        <f t="shared" si="411"/>
        <v>6.4389464192369124</v>
      </c>
      <c r="CW265" s="118">
        <f t="shared" si="412"/>
        <v>1.0731577365394853</v>
      </c>
      <c r="CX265" s="143">
        <f t="shared" si="357"/>
        <v>32362.144703084719</v>
      </c>
      <c r="CY265" s="144">
        <f t="shared" si="358"/>
        <v>0.49676410048164521</v>
      </c>
      <c r="CZ265" s="145">
        <f t="shared" si="359"/>
        <v>24986.516120277352</v>
      </c>
      <c r="DA265" s="146">
        <f t="shared" si="360"/>
        <v>0.63073920054315535</v>
      </c>
      <c r="DB265" s="64">
        <v>3743</v>
      </c>
      <c r="DC265" s="152"/>
      <c r="DD265" s="48">
        <v>7.47</v>
      </c>
      <c r="DE265" s="53">
        <v>4300</v>
      </c>
      <c r="DF265" s="153"/>
      <c r="DG265" s="53">
        <v>3324</v>
      </c>
      <c r="DH265" s="53">
        <v>6454</v>
      </c>
      <c r="DI265" s="52">
        <v>12</v>
      </c>
      <c r="DJ265" s="52">
        <v>28.5</v>
      </c>
      <c r="DK265" s="53">
        <v>4714</v>
      </c>
      <c r="DL265" s="141">
        <f t="shared" si="413"/>
        <v>0.28978478445744993</v>
      </c>
      <c r="DM265" s="142">
        <f t="shared" si="414"/>
        <v>1.3427731765963131</v>
      </c>
      <c r="DN265" s="142">
        <f t="shared" si="415"/>
        <v>6.4389464192369124</v>
      </c>
      <c r="DO265" s="118">
        <f t="shared" si="387"/>
        <v>1.0731577365394853</v>
      </c>
      <c r="DP265" s="143">
        <f t="shared" si="416"/>
        <v>32362.144703084719</v>
      </c>
      <c r="DQ265" s="144">
        <f t="shared" si="417"/>
        <v>0.50266275156770268</v>
      </c>
      <c r="DR265" s="145">
        <f t="shared" si="418"/>
        <v>24986.516120277352</v>
      </c>
      <c r="DS265" s="146">
        <f t="shared" si="419"/>
        <v>0.63506747008401931</v>
      </c>
      <c r="DT265" s="53">
        <v>3756</v>
      </c>
      <c r="DU265" s="74"/>
      <c r="DV265" s="157">
        <v>7.43</v>
      </c>
      <c r="DW265" s="153">
        <v>4300</v>
      </c>
      <c r="DX265" s="53"/>
      <c r="DY265" s="153">
        <v>2949</v>
      </c>
      <c r="DZ265" s="153">
        <v>6226</v>
      </c>
      <c r="EA265" s="152">
        <v>12.7</v>
      </c>
      <c r="EB265" s="128">
        <v>24.7</v>
      </c>
      <c r="EC265" s="53">
        <v>5199</v>
      </c>
      <c r="ED265" s="141">
        <f t="shared" si="350"/>
        <v>0.31849312441164979</v>
      </c>
      <c r="EE265" s="142">
        <f t="shared" si="420"/>
        <v>1.338125665601704</v>
      </c>
      <c r="EF265" s="142">
        <f t="shared" si="361"/>
        <v>6.4613098452187669</v>
      </c>
      <c r="EG265" s="118">
        <f t="shared" si="388"/>
        <v>1.0768849742031279</v>
      </c>
      <c r="EH265" s="143">
        <f t="shared" si="351"/>
        <v>32474.543282069521</v>
      </c>
      <c r="EI265" s="144">
        <f t="shared" si="352"/>
        <v>0.50266275156770268</v>
      </c>
      <c r="EJ265" s="145">
        <f t="shared" si="353"/>
        <v>25073.298035736509</v>
      </c>
      <c r="EK265" s="146">
        <f t="shared" si="354"/>
        <v>0.63506747008401931</v>
      </c>
      <c r="EL265" s="64">
        <v>3747</v>
      </c>
      <c r="EM265" s="56"/>
      <c r="EN265" s="52">
        <v>7.38</v>
      </c>
      <c r="EO265" s="53">
        <v>4358</v>
      </c>
      <c r="EP265" s="134"/>
      <c r="EQ265" s="135">
        <v>3201</v>
      </c>
      <c r="ER265" s="53">
        <v>5920</v>
      </c>
      <c r="ES265" s="52">
        <v>12.5</v>
      </c>
      <c r="ET265" s="52">
        <v>29.3</v>
      </c>
      <c r="EU265" s="53">
        <v>4969</v>
      </c>
      <c r="EV265" s="141">
        <f t="shared" si="421"/>
        <v>0.30926161265084745</v>
      </c>
      <c r="EW265" s="142">
        <f t="shared" si="422"/>
        <v>1.3413397384574326</v>
      </c>
      <c r="EX265" s="142">
        <f t="shared" si="423"/>
        <v>6.445827473385175</v>
      </c>
      <c r="EY265" s="118">
        <f t="shared" si="389"/>
        <v>1.0743045788975292</v>
      </c>
      <c r="EZ265" s="143">
        <f t="shared" si="424"/>
        <v>32396.728881233888</v>
      </c>
      <c r="FA265" s="144">
        <f t="shared" si="425"/>
        <v>0.49595448170512746</v>
      </c>
      <c r="FB265" s="145">
        <f t="shared" si="426"/>
        <v>25013.218248110938</v>
      </c>
      <c r="FC265" s="146">
        <f t="shared" si="427"/>
        <v>0.63014512433166425</v>
      </c>
      <c r="FD265" s="64">
        <v>3752</v>
      </c>
      <c r="FE265" s="56"/>
      <c r="FF265" s="52">
        <v>7.41</v>
      </c>
      <c r="FG265" s="53">
        <v>4102</v>
      </c>
      <c r="FH265" s="134"/>
      <c r="FI265" s="135">
        <v>3407</v>
      </c>
      <c r="FJ265" s="53">
        <v>6040</v>
      </c>
      <c r="FK265" s="52">
        <v>12.7</v>
      </c>
      <c r="FL265" s="52">
        <v>26.9</v>
      </c>
      <c r="FM265" s="53">
        <v>5155</v>
      </c>
      <c r="FN265" s="141">
        <f t="shared" si="428"/>
        <v>0.30235925080472559</v>
      </c>
      <c r="FO265" s="142">
        <f t="shared" si="429"/>
        <v>1.3395522388059702</v>
      </c>
      <c r="FP265" s="142">
        <f t="shared" si="430"/>
        <v>6.4544287910705034</v>
      </c>
      <c r="FQ265" s="118">
        <f t="shared" si="390"/>
        <v>1.0757381318450838</v>
      </c>
      <c r="FR265" s="143">
        <f t="shared" si="431"/>
        <v>32439.959103920348</v>
      </c>
      <c r="FS265" s="144">
        <f t="shared" si="432"/>
        <v>0.5255633969606317</v>
      </c>
      <c r="FT265" s="145">
        <f t="shared" si="433"/>
        <v>25046.595907902923</v>
      </c>
      <c r="FU265" s="146">
        <f t="shared" si="434"/>
        <v>0.65187134006619707</v>
      </c>
      <c r="FV265" s="64">
        <v>3757</v>
      </c>
      <c r="FW265" s="73"/>
      <c r="FX265" s="52">
        <v>7.47</v>
      </c>
      <c r="FY265" s="53">
        <v>4020</v>
      </c>
      <c r="FZ265" s="134"/>
      <c r="GA265" s="135">
        <v>2966</v>
      </c>
      <c r="GB265" s="53">
        <v>5970</v>
      </c>
      <c r="GC265" s="52">
        <v>11.3</v>
      </c>
      <c r="GD265" s="52">
        <v>23.7</v>
      </c>
      <c r="GE265" s="53">
        <v>4679</v>
      </c>
      <c r="GF265" s="141">
        <f t="shared" si="435"/>
        <v>0.26921672729875407</v>
      </c>
      <c r="GG265" s="142">
        <f t="shared" si="436"/>
        <v>1.337769496939047</v>
      </c>
      <c r="GH265" s="142">
        <f t="shared" si="437"/>
        <v>6.4630301087558317</v>
      </c>
      <c r="GI265" s="118">
        <f t="shared" si="391"/>
        <v>1.0771716847926387</v>
      </c>
      <c r="GJ265" s="143">
        <f t="shared" si="438"/>
        <v>32483.189326606811</v>
      </c>
      <c r="GK265" s="144">
        <f t="shared" si="439"/>
        <v>0.53504750262841039</v>
      </c>
      <c r="GL265" s="145">
        <f t="shared" si="440"/>
        <v>25079.973567694906</v>
      </c>
      <c r="GM265" s="146">
        <f t="shared" si="441"/>
        <v>0.65883051854366459</v>
      </c>
      <c r="GN265" s="166">
        <v>4546</v>
      </c>
      <c r="GO265" s="97">
        <f t="shared" si="392"/>
        <v>4238.3662103298075</v>
      </c>
      <c r="GP265" s="226">
        <f t="shared" si="371"/>
        <v>1666.7406000000001</v>
      </c>
      <c r="GQ265" s="53">
        <v>0</v>
      </c>
      <c r="GR265" s="102">
        <f t="shared" si="393"/>
        <v>1</v>
      </c>
      <c r="GS265" s="53">
        <v>0</v>
      </c>
      <c r="GT265" s="102">
        <f t="shared" si="394"/>
        <v>1</v>
      </c>
      <c r="GU265" s="53">
        <v>635</v>
      </c>
      <c r="GV265" s="102">
        <f t="shared" si="364"/>
        <v>0.1057433807406698</v>
      </c>
      <c r="GW265" s="170">
        <v>354</v>
      </c>
      <c r="GX265" s="102">
        <f t="shared" si="365"/>
        <v>0.64600000000000002</v>
      </c>
      <c r="GY265" s="170">
        <v>12.4</v>
      </c>
      <c r="GZ265" s="102">
        <f t="shared" si="366"/>
        <v>0</v>
      </c>
      <c r="HA265" s="102"/>
      <c r="HB265" s="102"/>
      <c r="HC265" s="102"/>
      <c r="HD265" s="102"/>
      <c r="HE265" s="177"/>
      <c r="HF265" s="227">
        <f t="shared" si="368"/>
        <v>150186.11799999999</v>
      </c>
      <c r="HG265" s="102">
        <f t="shared" si="369"/>
        <v>1.0012407866666666</v>
      </c>
      <c r="HH265" s="177">
        <f t="shared" si="370"/>
        <v>0.61418993465161664</v>
      </c>
      <c r="HI265" s="64">
        <v>2532</v>
      </c>
      <c r="HJ265" s="53">
        <v>3219</v>
      </c>
      <c r="HK265" s="53">
        <v>3232</v>
      </c>
      <c r="HL265" s="77">
        <f t="shared" ref="HL265:HL328" si="445">AV265+C265+AX265+AW265</f>
        <v>720</v>
      </c>
      <c r="HM265" s="77">
        <f t="shared" si="442"/>
        <v>8483.76</v>
      </c>
      <c r="HN265" s="52"/>
      <c r="HO265" s="183"/>
      <c r="HP265" s="53">
        <v>1129</v>
      </c>
      <c r="HQ265" s="186"/>
      <c r="HR265" s="186"/>
      <c r="HS265" s="186"/>
      <c r="HT265" s="53">
        <v>5269</v>
      </c>
      <c r="HU265" s="153">
        <v>5676</v>
      </c>
      <c r="HV265" s="186"/>
      <c r="HW265" s="186"/>
      <c r="HX265" s="186"/>
      <c r="HY265" s="186"/>
      <c r="HZ265" s="189">
        <v>97</v>
      </c>
      <c r="IA265" s="128" t="s">
        <v>129</v>
      </c>
      <c r="IB265" s="190">
        <v>934</v>
      </c>
      <c r="IC265" s="191"/>
      <c r="ID265" s="191">
        <v>92</v>
      </c>
      <c r="IE265" s="192">
        <v>2.95</v>
      </c>
      <c r="IF265" s="192">
        <v>2.59</v>
      </c>
      <c r="IG265" s="192">
        <v>0.61</v>
      </c>
      <c r="IH265" s="97">
        <f t="shared" si="443"/>
        <v>58756.195999999996</v>
      </c>
      <c r="II265" s="97">
        <f t="shared" ref="II265:II328" si="446">(GN265*AU265/1000+HP265*HL265/1000+AY265*BC265/1000+B265*D265/1000)/(HL265+AU265+AY265+B265)*1000</f>
        <v>4363.2998663300159</v>
      </c>
      <c r="IJ265" s="202">
        <f t="shared" ref="IJ265:IJ328" si="447">20000/(AT265+B265)</f>
        <v>1.485222040695084</v>
      </c>
      <c r="IK265" s="202">
        <f t="shared" si="355"/>
        <v>2.9378097999999997</v>
      </c>
      <c r="IL265" s="202">
        <f t="shared" si="395"/>
        <v>0.65796860607140562</v>
      </c>
      <c r="IM265" s="203"/>
      <c r="IN265" s="204">
        <f t="shared" si="396"/>
        <v>0.79454465464144297</v>
      </c>
      <c r="IO265" s="186"/>
      <c r="IP265" s="186"/>
      <c r="IQ265" s="153">
        <v>1877</v>
      </c>
      <c r="IR265" s="153"/>
      <c r="IS265" s="128"/>
      <c r="IT265" s="128"/>
      <c r="IU265" s="128"/>
      <c r="IV265" s="128"/>
      <c r="IW265" s="189">
        <v>0.91</v>
      </c>
      <c r="IX265" s="189"/>
      <c r="IY265" s="48">
        <v>8.4600000000000009</v>
      </c>
      <c r="IZ265" s="52">
        <v>449</v>
      </c>
      <c r="JA265" s="128">
        <v>2.17</v>
      </c>
      <c r="JB265" s="128">
        <v>1.39</v>
      </c>
      <c r="JC265" s="128">
        <v>194</v>
      </c>
      <c r="JD265" s="97">
        <f t="shared" si="397"/>
        <v>12577.244000000001</v>
      </c>
      <c r="JE265" s="210">
        <f t="shared" si="372"/>
        <v>0.87870704534756006</v>
      </c>
      <c r="JF265" s="210">
        <f t="shared" si="398"/>
        <v>1.0629253571428572</v>
      </c>
      <c r="JG265" s="210">
        <f t="shared" si="399"/>
        <v>0.27298712327019597</v>
      </c>
      <c r="JH265" s="203"/>
      <c r="JI265" s="203">
        <f t="shared" si="400"/>
        <v>0.51927194860813697</v>
      </c>
      <c r="JJ265" s="212">
        <f t="shared" si="444"/>
        <v>2.469151880188833</v>
      </c>
      <c r="JK265" s="203">
        <f t="shared" si="401"/>
        <v>0.96189425443435461</v>
      </c>
      <c r="JL265" s="53">
        <v>11765</v>
      </c>
      <c r="JM265" s="213">
        <v>8.33</v>
      </c>
      <c r="JN265" s="214">
        <v>66</v>
      </c>
      <c r="JO265" s="213">
        <v>1.37</v>
      </c>
      <c r="JP265" s="213">
        <v>0.16</v>
      </c>
      <c r="JQ265" s="213">
        <v>0.09</v>
      </c>
      <c r="JR265" s="214">
        <v>179</v>
      </c>
      <c r="JS265" s="213">
        <v>0.1</v>
      </c>
      <c r="JT265" s="222"/>
    </row>
    <row r="266" spans="1:280" s="25" customFormat="1" ht="15" customHeight="1">
      <c r="A266" s="50">
        <v>43683</v>
      </c>
      <c r="B266" s="51">
        <v>0</v>
      </c>
      <c r="C266" s="52">
        <v>0</v>
      </c>
      <c r="D266" s="53">
        <v>41874</v>
      </c>
      <c r="E266" s="48">
        <v>5.37</v>
      </c>
      <c r="F266" s="53">
        <v>775</v>
      </c>
      <c r="G266" s="52">
        <v>23.2</v>
      </c>
      <c r="H266" s="52">
        <v>18.2</v>
      </c>
      <c r="I266" s="61">
        <v>89</v>
      </c>
      <c r="J266" s="64"/>
      <c r="K266" s="53">
        <v>1294</v>
      </c>
      <c r="L266" s="48">
        <v>5.5</v>
      </c>
      <c r="M266" s="53">
        <v>16921</v>
      </c>
      <c r="N266" s="53">
        <v>9881</v>
      </c>
      <c r="O266" s="65">
        <v>123</v>
      </c>
      <c r="P266" s="65">
        <v>29.1</v>
      </c>
      <c r="Q266" s="74">
        <v>35</v>
      </c>
      <c r="R266" s="70">
        <v>54.3</v>
      </c>
      <c r="S266" s="64">
        <v>7101</v>
      </c>
      <c r="T266" s="53">
        <v>9004</v>
      </c>
      <c r="U266" s="52">
        <v>3</v>
      </c>
      <c r="V266" s="52">
        <v>30</v>
      </c>
      <c r="W266" s="52">
        <v>14</v>
      </c>
      <c r="X266" s="52">
        <v>11.3</v>
      </c>
      <c r="Y266" s="53">
        <v>2172</v>
      </c>
      <c r="Z266" s="53"/>
      <c r="AA266" s="52"/>
      <c r="AB266" s="52">
        <v>487</v>
      </c>
      <c r="AC266" s="77">
        <f t="shared" si="402"/>
        <v>9273</v>
      </c>
      <c r="AD266" s="52"/>
      <c r="AE266" s="52"/>
      <c r="AF266" s="52"/>
      <c r="AG266" s="52"/>
      <c r="AH266" s="61"/>
      <c r="AI266" s="79"/>
      <c r="AJ266" s="52"/>
      <c r="AK266" s="52"/>
      <c r="AL266" s="48">
        <v>8.91</v>
      </c>
      <c r="AM266" s="53">
        <v>152382</v>
      </c>
      <c r="AN266" s="52">
        <v>1.1499999999999999</v>
      </c>
      <c r="AO266" s="52">
        <v>0.28000000000000003</v>
      </c>
      <c r="AP266" s="53">
        <v>8135</v>
      </c>
      <c r="AQ266" s="83"/>
      <c r="AR266" s="86">
        <f t="shared" si="403"/>
        <v>12060</v>
      </c>
      <c r="AS266" s="53"/>
      <c r="AT266" s="87">
        <v>12060</v>
      </c>
      <c r="AU266" s="53">
        <f t="shared" si="362"/>
        <v>11340</v>
      </c>
      <c r="AV266" s="53">
        <v>360</v>
      </c>
      <c r="AW266" s="53">
        <v>0</v>
      </c>
      <c r="AX266" s="53">
        <v>360</v>
      </c>
      <c r="AY266" s="95">
        <v>0</v>
      </c>
      <c r="AZ266" s="96">
        <v>4.93</v>
      </c>
      <c r="BA266" s="53">
        <v>4478</v>
      </c>
      <c r="BB266" s="52">
        <v>62</v>
      </c>
      <c r="BC266" s="53">
        <v>10752</v>
      </c>
      <c r="BD266" s="97">
        <f t="shared" si="373"/>
        <v>7914.9044999999996</v>
      </c>
      <c r="BE266" s="102">
        <f t="shared" si="374"/>
        <v>0.73613323102678563</v>
      </c>
      <c r="BF266" s="53">
        <v>4750</v>
      </c>
      <c r="BG266" s="97">
        <f t="shared" si="375"/>
        <v>5068.25</v>
      </c>
      <c r="BH266" s="102">
        <f t="shared" si="376"/>
        <v>0.47137741815476192</v>
      </c>
      <c r="BI266" s="53">
        <v>75.5</v>
      </c>
      <c r="BJ266" s="97">
        <f t="shared" si="377"/>
        <v>148.5085</v>
      </c>
      <c r="BK266" s="102">
        <f t="shared" si="378"/>
        <v>1.3812174479166666E-2</v>
      </c>
      <c r="BL266" s="103">
        <v>960</v>
      </c>
      <c r="BM266" s="97">
        <f t="shared" si="379"/>
        <v>1387.2</v>
      </c>
      <c r="BN266" s="102">
        <f t="shared" si="380"/>
        <v>0.12901785714285716</v>
      </c>
      <c r="BO266" s="53">
        <v>637</v>
      </c>
      <c r="BP266" s="97">
        <f t="shared" si="381"/>
        <v>1310.9459999999999</v>
      </c>
      <c r="BQ266" s="102">
        <f t="shared" si="382"/>
        <v>0.12192578124999999</v>
      </c>
      <c r="BR266" s="53">
        <v>0</v>
      </c>
      <c r="BS266" s="105">
        <f t="shared" si="383"/>
        <v>0</v>
      </c>
      <c r="BT266" s="102">
        <f t="shared" si="384"/>
        <v>0</v>
      </c>
      <c r="BU266" s="52">
        <v>7.67</v>
      </c>
      <c r="BV266" s="48">
        <v>8.4600000000000009</v>
      </c>
      <c r="BW266" s="61">
        <v>82.9</v>
      </c>
      <c r="BX266" s="117">
        <f t="shared" si="404"/>
        <v>121927.67999999999</v>
      </c>
      <c r="BY266" s="118">
        <f t="shared" si="405"/>
        <v>0.8128512</v>
      </c>
      <c r="BZ266" s="120">
        <v>62.4</v>
      </c>
      <c r="CA266" s="51"/>
      <c r="CB266" s="52">
        <v>6.26</v>
      </c>
      <c r="CC266" s="129">
        <v>7395</v>
      </c>
      <c r="CD266" s="77">
        <f t="shared" si="406"/>
        <v>7865.7331547989097</v>
      </c>
      <c r="CE266" s="77">
        <f t="shared" si="385"/>
        <v>20911</v>
      </c>
      <c r="CF266" s="77">
        <f t="shared" si="407"/>
        <v>11340</v>
      </c>
      <c r="CG266" s="77">
        <f t="shared" si="408"/>
        <v>472.5</v>
      </c>
      <c r="CH266" s="77">
        <f t="shared" si="386"/>
        <v>9571</v>
      </c>
      <c r="CI266" s="130">
        <f t="shared" si="409"/>
        <v>398.79166666666669</v>
      </c>
      <c r="CJ266" s="64">
        <v>3491</v>
      </c>
      <c r="CK266" s="56"/>
      <c r="CL266" s="52">
        <v>7.28</v>
      </c>
      <c r="CM266" s="53">
        <v>3968</v>
      </c>
      <c r="CN266" s="134"/>
      <c r="CO266" s="135">
        <v>3173</v>
      </c>
      <c r="CP266" s="53">
        <v>5246</v>
      </c>
      <c r="CQ266" s="52">
        <v>19</v>
      </c>
      <c r="CR266" s="52">
        <v>27.7</v>
      </c>
      <c r="CS266" s="53">
        <v>3952</v>
      </c>
      <c r="CT266" s="141">
        <f t="shared" si="356"/>
        <v>0.29043903412691557</v>
      </c>
      <c r="CU266" s="142">
        <f t="shared" si="410"/>
        <v>1.4397020910913778</v>
      </c>
      <c r="CV266" s="142">
        <f t="shared" si="411"/>
        <v>5.463444974811579</v>
      </c>
      <c r="CW266" s="118">
        <f t="shared" si="412"/>
        <v>0.91057416246859646</v>
      </c>
      <c r="CX266" s="143">
        <f t="shared" si="357"/>
        <v>27459.274443402996</v>
      </c>
      <c r="CY266" s="144">
        <f t="shared" si="358"/>
        <v>0.49553335691548217</v>
      </c>
      <c r="CZ266" s="145">
        <f t="shared" si="359"/>
        <v>20355.292950121948</v>
      </c>
      <c r="DA266" s="146">
        <f t="shared" si="360"/>
        <v>0.63095238095238093</v>
      </c>
      <c r="DB266" s="64">
        <v>3491</v>
      </c>
      <c r="DC266" s="152"/>
      <c r="DD266" s="48">
        <v>7.36</v>
      </c>
      <c r="DE266" s="53">
        <v>4096</v>
      </c>
      <c r="DF266" s="153"/>
      <c r="DG266" s="53">
        <v>3192</v>
      </c>
      <c r="DH266" s="53">
        <v>5530</v>
      </c>
      <c r="DI266" s="52">
        <v>17.2</v>
      </c>
      <c r="DJ266" s="52">
        <v>31.9</v>
      </c>
      <c r="DK266" s="53">
        <v>4397</v>
      </c>
      <c r="DL266" s="141">
        <f t="shared" si="413"/>
        <v>0.33411502613820587</v>
      </c>
      <c r="DM266" s="142">
        <f t="shared" si="414"/>
        <v>1.4397020910913778</v>
      </c>
      <c r="DN266" s="142">
        <f t="shared" si="415"/>
        <v>5.463444974811579</v>
      </c>
      <c r="DO266" s="118">
        <f t="shared" si="387"/>
        <v>0.91057416246859646</v>
      </c>
      <c r="DP266" s="143">
        <f t="shared" si="416"/>
        <v>27459.274443402996</v>
      </c>
      <c r="DQ266" s="144">
        <f t="shared" si="417"/>
        <v>0.47926023939662676</v>
      </c>
      <c r="DR266" s="145">
        <f t="shared" si="418"/>
        <v>20355.292950121948</v>
      </c>
      <c r="DS266" s="146">
        <f t="shared" si="419"/>
        <v>0.61904761904761907</v>
      </c>
      <c r="DT266" s="53">
        <v>3491</v>
      </c>
      <c r="DU266" s="74"/>
      <c r="DV266" s="157">
        <v>7.17</v>
      </c>
      <c r="DW266" s="153">
        <v>3993</v>
      </c>
      <c r="DX266" s="53"/>
      <c r="DY266" s="153">
        <v>3158</v>
      </c>
      <c r="DZ266" s="153">
        <v>5397</v>
      </c>
      <c r="EA266" s="152">
        <v>18.100000000000001</v>
      </c>
      <c r="EB266" s="128">
        <v>27.8</v>
      </c>
      <c r="EC266" s="53">
        <v>4871</v>
      </c>
      <c r="ED266" s="141">
        <f t="shared" si="350"/>
        <v>0.36028875471131649</v>
      </c>
      <c r="EE266" s="142">
        <f t="shared" si="420"/>
        <v>1.4397020910913778</v>
      </c>
      <c r="EF266" s="142">
        <f t="shared" si="361"/>
        <v>5.463444974811579</v>
      </c>
      <c r="EG266" s="118">
        <f t="shared" si="388"/>
        <v>0.91057416246859646</v>
      </c>
      <c r="EH266" s="143">
        <f t="shared" si="351"/>
        <v>27459.274443402996</v>
      </c>
      <c r="EI266" s="144">
        <f t="shared" si="352"/>
        <v>0.49235501365008072</v>
      </c>
      <c r="EJ266" s="145">
        <f t="shared" si="353"/>
        <v>20355.292950121948</v>
      </c>
      <c r="EK266" s="146">
        <f t="shared" si="354"/>
        <v>0.62862723214285721</v>
      </c>
      <c r="EL266" s="64">
        <v>3480</v>
      </c>
      <c r="EM266" s="56"/>
      <c r="EN266" s="52">
        <v>7.28</v>
      </c>
      <c r="EO266" s="53">
        <v>4050</v>
      </c>
      <c r="EP266" s="134"/>
      <c r="EQ266" s="135">
        <v>3187</v>
      </c>
      <c r="ER266" s="53">
        <v>4430</v>
      </c>
      <c r="ES266" s="52">
        <v>16.399999999999999</v>
      </c>
      <c r="ET266" s="52">
        <v>28.1</v>
      </c>
      <c r="EU266" s="53">
        <v>4603</v>
      </c>
      <c r="EV266" s="141">
        <f t="shared" si="421"/>
        <v>0.34664403818746453</v>
      </c>
      <c r="EW266" s="142">
        <f t="shared" si="422"/>
        <v>1.4442528735632183</v>
      </c>
      <c r="EX266" s="142">
        <f t="shared" si="423"/>
        <v>5.4462298803621572</v>
      </c>
      <c r="EY266" s="118">
        <f t="shared" si="389"/>
        <v>0.90770498006035949</v>
      </c>
      <c r="EZ266" s="143">
        <f t="shared" si="424"/>
        <v>27372.751378700203</v>
      </c>
      <c r="FA266" s="144">
        <f t="shared" si="425"/>
        <v>0.48510839100496539</v>
      </c>
      <c r="FB266" s="145">
        <f t="shared" si="426"/>
        <v>20291.154244177706</v>
      </c>
      <c r="FC266" s="146">
        <f t="shared" si="427"/>
        <v>0.62332589285714279</v>
      </c>
      <c r="FD266" s="64">
        <v>3479</v>
      </c>
      <c r="FE266" s="56"/>
      <c r="FF266" s="52">
        <v>7.41</v>
      </c>
      <c r="FG266" s="53">
        <v>3664</v>
      </c>
      <c r="FH266" s="134"/>
      <c r="FI266" s="135">
        <v>3341</v>
      </c>
      <c r="FJ266" s="53">
        <v>4538</v>
      </c>
      <c r="FK266" s="52">
        <v>19.100000000000001</v>
      </c>
      <c r="FL266" s="52">
        <v>36.700000000000003</v>
      </c>
      <c r="FM266" s="53">
        <v>4743</v>
      </c>
      <c r="FN266" s="141">
        <f t="shared" si="428"/>
        <v>0.32446677208646818</v>
      </c>
      <c r="FO266" s="142">
        <f t="shared" si="429"/>
        <v>1.4446680080482897</v>
      </c>
      <c r="FP266" s="142">
        <f t="shared" si="430"/>
        <v>5.4446648717758475</v>
      </c>
      <c r="FQ266" s="118">
        <f t="shared" si="390"/>
        <v>0.90744414529597461</v>
      </c>
      <c r="FR266" s="143">
        <f t="shared" si="431"/>
        <v>27364.885645545408</v>
      </c>
      <c r="FS266" s="144">
        <f t="shared" si="432"/>
        <v>0.53418201102276375</v>
      </c>
      <c r="FT266" s="145">
        <f t="shared" si="433"/>
        <v>20285.323452728229</v>
      </c>
      <c r="FU266" s="146">
        <f t="shared" si="434"/>
        <v>0.65922619047619047</v>
      </c>
      <c r="FV266" s="64">
        <v>3479</v>
      </c>
      <c r="FW266" s="73"/>
      <c r="FX266" s="52">
        <v>7.4</v>
      </c>
      <c r="FY266" s="53">
        <v>3827</v>
      </c>
      <c r="FZ266" s="134"/>
      <c r="GA266" s="135">
        <v>3288</v>
      </c>
      <c r="GB266" s="53">
        <v>4556</v>
      </c>
      <c r="GC266" s="52">
        <v>16.399999999999999</v>
      </c>
      <c r="GD266" s="52">
        <v>29</v>
      </c>
      <c r="GE266" s="53">
        <v>4362</v>
      </c>
      <c r="GF266" s="141">
        <f t="shared" si="435"/>
        <v>0.31044600314581089</v>
      </c>
      <c r="GG266" s="142">
        <f t="shared" si="436"/>
        <v>1.4446680080482897</v>
      </c>
      <c r="GH266" s="142">
        <f t="shared" si="437"/>
        <v>5.4446648717758475</v>
      </c>
      <c r="GI266" s="118">
        <f t="shared" si="391"/>
        <v>0.90744414529597461</v>
      </c>
      <c r="GJ266" s="143">
        <f t="shared" si="438"/>
        <v>27364.885645545408</v>
      </c>
      <c r="GK266" s="144">
        <f t="shared" si="439"/>
        <v>0.51345921293234631</v>
      </c>
      <c r="GL266" s="145">
        <f t="shared" si="440"/>
        <v>20285.323452728229</v>
      </c>
      <c r="GM266" s="146">
        <f t="shared" si="441"/>
        <v>0.64406622023809523</v>
      </c>
      <c r="GN266" s="166">
        <v>4446</v>
      </c>
      <c r="GO266" s="97">
        <f t="shared" si="392"/>
        <v>3933.1536511883696</v>
      </c>
      <c r="GP266" s="226">
        <f t="shared" si="371"/>
        <v>1167.729</v>
      </c>
      <c r="GQ266" s="53">
        <v>0</v>
      </c>
      <c r="GR266" s="102">
        <f t="shared" si="393"/>
        <v>1</v>
      </c>
      <c r="GS266" s="53">
        <v>0</v>
      </c>
      <c r="GT266" s="102">
        <f t="shared" si="394"/>
        <v>1</v>
      </c>
      <c r="GU266" s="53">
        <v>519</v>
      </c>
      <c r="GV266" s="102">
        <f t="shared" si="364"/>
        <v>0</v>
      </c>
      <c r="GW266" s="170">
        <v>203</v>
      </c>
      <c r="GX266" s="102">
        <f t="shared" si="365"/>
        <v>0.7885416666666667</v>
      </c>
      <c r="GY266" s="170">
        <v>0</v>
      </c>
      <c r="GZ266" s="102">
        <f t="shared" si="366"/>
        <v>1</v>
      </c>
      <c r="HA266" s="102"/>
      <c r="HB266" s="102"/>
      <c r="HC266" s="102"/>
      <c r="HD266" s="102"/>
      <c r="HE266" s="177"/>
      <c r="HF266" s="227">
        <f t="shared" si="368"/>
        <v>121927.67999999999</v>
      </c>
      <c r="HG266" s="102">
        <f t="shared" si="369"/>
        <v>0.8128512</v>
      </c>
      <c r="HH266" s="177">
        <f t="shared" si="370"/>
        <v>0.5864955357142857</v>
      </c>
      <c r="HI266" s="64">
        <v>3394</v>
      </c>
      <c r="HJ266" s="53">
        <v>3096</v>
      </c>
      <c r="HK266" s="53">
        <v>3026</v>
      </c>
      <c r="HL266" s="77">
        <f t="shared" si="445"/>
        <v>720</v>
      </c>
      <c r="HM266" s="77">
        <f t="shared" si="442"/>
        <v>7741.44</v>
      </c>
      <c r="HN266" s="52"/>
      <c r="HO266" s="183"/>
      <c r="HP266" s="53">
        <v>1200</v>
      </c>
      <c r="HQ266" s="186"/>
      <c r="HR266" s="186"/>
      <c r="HS266" s="186"/>
      <c r="HT266" s="53">
        <v>5230</v>
      </c>
      <c r="HU266" s="153">
        <v>4956</v>
      </c>
      <c r="HV266" s="186"/>
      <c r="HW266" s="186"/>
      <c r="HX266" s="186"/>
      <c r="HY266" s="186"/>
      <c r="HZ266" s="189"/>
      <c r="IA266" s="128"/>
      <c r="IB266" s="190">
        <v>731</v>
      </c>
      <c r="IC266" s="191"/>
      <c r="ID266" s="191"/>
      <c r="IE266" s="192"/>
      <c r="IF266" s="192"/>
      <c r="IG266" s="192"/>
      <c r="IH266" s="97">
        <f t="shared" si="443"/>
        <v>51281.64</v>
      </c>
      <c r="II266" s="97">
        <f t="shared" si="446"/>
        <v>4252.2089552238813</v>
      </c>
      <c r="IJ266" s="202">
        <f t="shared" si="447"/>
        <v>1.6583747927031509</v>
      </c>
      <c r="IK266" s="202">
        <f t="shared" si="355"/>
        <v>2.5640820000000004</v>
      </c>
      <c r="IL266" s="202">
        <f t="shared" si="395"/>
        <v>0.67936359185332185</v>
      </c>
      <c r="IM266" s="203"/>
      <c r="IN266" s="204">
        <f t="shared" si="396"/>
        <v>0.83558254610886196</v>
      </c>
      <c r="IO266" s="186"/>
      <c r="IP266" s="186"/>
      <c r="IQ266" s="153">
        <v>1775</v>
      </c>
      <c r="IR266" s="153"/>
      <c r="IS266" s="128"/>
      <c r="IT266" s="128"/>
      <c r="IU266" s="128"/>
      <c r="IV266" s="128"/>
      <c r="IW266" s="189"/>
      <c r="IX266" s="189"/>
      <c r="IY266" s="48"/>
      <c r="IZ266" s="52">
        <v>459</v>
      </c>
      <c r="JA266" s="128"/>
      <c r="JB266" s="128"/>
      <c r="JC266" s="128"/>
      <c r="JD266" s="97">
        <f t="shared" si="397"/>
        <v>8815.86</v>
      </c>
      <c r="JE266" s="210">
        <f t="shared" si="372"/>
        <v>0.98765432098765427</v>
      </c>
      <c r="JF266" s="210">
        <f t="shared" si="398"/>
        <v>0.7401375</v>
      </c>
      <c r="JG266" s="210">
        <f t="shared" si="399"/>
        <v>0.16296892465906551</v>
      </c>
      <c r="JH266" s="203"/>
      <c r="JI266" s="203">
        <f t="shared" si="400"/>
        <v>0.37209302325581395</v>
      </c>
      <c r="JJ266" s="212">
        <f t="shared" si="444"/>
        <v>2.469151880188833</v>
      </c>
      <c r="JK266" s="203">
        <f t="shared" si="401"/>
        <v>0.9573102678571429</v>
      </c>
      <c r="JL266" s="53">
        <v>10867</v>
      </c>
      <c r="JM266" s="213">
        <v>8.3800000000000008</v>
      </c>
      <c r="JN266" s="214">
        <v>50</v>
      </c>
      <c r="JO266" s="213">
        <v>1.08</v>
      </c>
      <c r="JP266" s="213">
        <v>2.56</v>
      </c>
      <c r="JQ266" s="213">
        <v>0.18</v>
      </c>
      <c r="JR266" s="214">
        <v>200</v>
      </c>
      <c r="JS266" s="213">
        <v>0.17</v>
      </c>
      <c r="JT266" s="222"/>
    </row>
    <row r="267" spans="1:280" s="25" customFormat="1" ht="15" customHeight="1">
      <c r="A267" s="50">
        <v>43684</v>
      </c>
      <c r="B267" s="51">
        <v>0</v>
      </c>
      <c r="C267" s="52">
        <v>0</v>
      </c>
      <c r="D267" s="53">
        <v>22119</v>
      </c>
      <c r="E267" s="48">
        <v>5.04</v>
      </c>
      <c r="F267" s="53">
        <v>716</v>
      </c>
      <c r="G267" s="52">
        <v>14.4</v>
      </c>
      <c r="H267" s="52">
        <v>11.5</v>
      </c>
      <c r="I267" s="61">
        <v>89.1</v>
      </c>
      <c r="J267" s="64"/>
      <c r="K267" s="53">
        <v>1765</v>
      </c>
      <c r="L267" s="48">
        <v>5.22</v>
      </c>
      <c r="M267" s="53">
        <v>16097</v>
      </c>
      <c r="N267" s="53">
        <v>9541</v>
      </c>
      <c r="O267" s="65">
        <v>127</v>
      </c>
      <c r="P267" s="65">
        <v>25</v>
      </c>
      <c r="Q267" s="74">
        <v>37.799999999999997</v>
      </c>
      <c r="R267" s="70">
        <v>55.7</v>
      </c>
      <c r="S267" s="64">
        <v>6357</v>
      </c>
      <c r="T267" s="53">
        <v>9164</v>
      </c>
      <c r="U267" s="52">
        <v>2.7</v>
      </c>
      <c r="V267" s="52">
        <v>33.5</v>
      </c>
      <c r="W267" s="52">
        <v>14.8</v>
      </c>
      <c r="X267" s="52">
        <v>13.8</v>
      </c>
      <c r="Y267" s="53">
        <v>2331</v>
      </c>
      <c r="Z267" s="53" t="s">
        <v>129</v>
      </c>
      <c r="AA267" s="52"/>
      <c r="AB267" s="52">
        <v>489</v>
      </c>
      <c r="AC267" s="77">
        <f t="shared" si="402"/>
        <v>8688</v>
      </c>
      <c r="AD267" s="52"/>
      <c r="AE267" s="52"/>
      <c r="AF267" s="52"/>
      <c r="AG267" s="52"/>
      <c r="AH267" s="61"/>
      <c r="AI267" s="79"/>
      <c r="AJ267" s="52"/>
      <c r="AK267" s="52"/>
      <c r="AL267" s="48">
        <v>8.7899999999999991</v>
      </c>
      <c r="AM267" s="53">
        <v>140290</v>
      </c>
      <c r="AN267" s="52">
        <v>1.59</v>
      </c>
      <c r="AO267" s="52">
        <v>0.49</v>
      </c>
      <c r="AP267" s="53">
        <v>7986</v>
      </c>
      <c r="AQ267" s="83"/>
      <c r="AR267" s="86">
        <f t="shared" si="403"/>
        <v>12286</v>
      </c>
      <c r="AS267" s="53"/>
      <c r="AT267" s="87">
        <v>12286</v>
      </c>
      <c r="AU267" s="53">
        <f t="shared" si="362"/>
        <v>11566</v>
      </c>
      <c r="AV267" s="53">
        <v>360</v>
      </c>
      <c r="AW267" s="53">
        <v>0</v>
      </c>
      <c r="AX267" s="53">
        <v>360</v>
      </c>
      <c r="AY267" s="95">
        <v>0</v>
      </c>
      <c r="AZ267" s="96">
        <v>4.93</v>
      </c>
      <c r="BA267" s="53">
        <v>4478</v>
      </c>
      <c r="BB267" s="52">
        <v>62</v>
      </c>
      <c r="BC267" s="53">
        <v>9721</v>
      </c>
      <c r="BD267" s="97">
        <f t="shared" si="373"/>
        <v>7865.5651199999993</v>
      </c>
      <c r="BE267" s="102">
        <f t="shared" si="374"/>
        <v>0.80913127456023037</v>
      </c>
      <c r="BF267" s="53">
        <v>4675</v>
      </c>
      <c r="BG267" s="97">
        <f t="shared" si="375"/>
        <v>4988.2249999999995</v>
      </c>
      <c r="BH267" s="102">
        <f t="shared" si="376"/>
        <v>0.51313908034152855</v>
      </c>
      <c r="BI267" s="53">
        <v>136</v>
      </c>
      <c r="BJ267" s="97">
        <f t="shared" si="377"/>
        <v>267.512</v>
      </c>
      <c r="BK267" s="102">
        <f t="shared" si="378"/>
        <v>2.7518979528855056E-2</v>
      </c>
      <c r="BL267" s="103">
        <v>905</v>
      </c>
      <c r="BM267" s="97">
        <f t="shared" si="379"/>
        <v>1307.7250000000001</v>
      </c>
      <c r="BN267" s="102">
        <f t="shared" si="380"/>
        <v>0.13452576895381135</v>
      </c>
      <c r="BO267" s="53">
        <v>629</v>
      </c>
      <c r="BP267" s="97">
        <f t="shared" si="381"/>
        <v>1294.482</v>
      </c>
      <c r="BQ267" s="102">
        <f t="shared" si="382"/>
        <v>0.13316346054932621</v>
      </c>
      <c r="BR267" s="53">
        <v>4.58</v>
      </c>
      <c r="BS267" s="105">
        <f t="shared" si="383"/>
        <v>7.6211199999999995</v>
      </c>
      <c r="BT267" s="102">
        <f t="shared" si="384"/>
        <v>4.7114494393580907E-4</v>
      </c>
      <c r="BU267" s="52">
        <v>7.51</v>
      </c>
      <c r="BV267" s="48">
        <v>8.75</v>
      </c>
      <c r="BW267" s="61">
        <v>97.7</v>
      </c>
      <c r="BX267" s="117">
        <f t="shared" si="404"/>
        <v>112433.086</v>
      </c>
      <c r="BY267" s="118">
        <f t="shared" si="405"/>
        <v>0.74955390666666666</v>
      </c>
      <c r="BZ267" s="120">
        <v>68.900000000000006</v>
      </c>
      <c r="CA267" s="51"/>
      <c r="CB267" s="52">
        <v>6.39</v>
      </c>
      <c r="CC267" s="129">
        <v>6228</v>
      </c>
      <c r="CD267" s="77">
        <f t="shared" si="406"/>
        <v>6772.2750146813032</v>
      </c>
      <c r="CE267" s="77">
        <f t="shared" si="385"/>
        <v>22137</v>
      </c>
      <c r="CF267" s="77">
        <f t="shared" si="407"/>
        <v>11566</v>
      </c>
      <c r="CG267" s="77">
        <f t="shared" si="408"/>
        <v>481.91666666666669</v>
      </c>
      <c r="CH267" s="77">
        <f t="shared" si="386"/>
        <v>10571</v>
      </c>
      <c r="CI267" s="130">
        <f t="shared" si="409"/>
        <v>440.45833333333331</v>
      </c>
      <c r="CJ267" s="64">
        <v>3681</v>
      </c>
      <c r="CK267" s="56"/>
      <c r="CL267" s="52">
        <v>7.5</v>
      </c>
      <c r="CM267" s="53">
        <v>3566</v>
      </c>
      <c r="CN267" s="134"/>
      <c r="CO267" s="135">
        <v>3024</v>
      </c>
      <c r="CP267" s="53">
        <v>4902</v>
      </c>
      <c r="CQ267" s="52">
        <v>12.3</v>
      </c>
      <c r="CR267" s="52">
        <v>30.8</v>
      </c>
      <c r="CS267" s="53">
        <v>3897</v>
      </c>
      <c r="CT267" s="141">
        <f t="shared" si="356"/>
        <v>0.3301899249920387</v>
      </c>
      <c r="CU267" s="142">
        <f t="shared" si="410"/>
        <v>1.3653898397174682</v>
      </c>
      <c r="CV267" s="142">
        <f t="shared" si="411"/>
        <v>4.9599570889458562</v>
      </c>
      <c r="CW267" s="118">
        <f t="shared" si="412"/>
        <v>0.82665951482430933</v>
      </c>
      <c r="CX267" s="143">
        <f t="shared" si="357"/>
        <v>24928.744329041874</v>
      </c>
      <c r="CY267" s="144">
        <f t="shared" si="358"/>
        <v>0.47344134839925534</v>
      </c>
      <c r="CZ267" s="145">
        <f t="shared" si="359"/>
        <v>18695.676449654427</v>
      </c>
      <c r="DA267" s="146">
        <f t="shared" si="360"/>
        <v>0.63316531221067796</v>
      </c>
      <c r="DB267" s="64">
        <v>3680</v>
      </c>
      <c r="DC267" s="152"/>
      <c r="DD267" s="48">
        <v>7.31</v>
      </c>
      <c r="DE267" s="53">
        <v>3527</v>
      </c>
      <c r="DF267" s="153"/>
      <c r="DG267" s="53">
        <v>3024</v>
      </c>
      <c r="DH267" s="53">
        <v>3850</v>
      </c>
      <c r="DI267" s="52">
        <v>12.7</v>
      </c>
      <c r="DJ267" s="52">
        <v>30.1</v>
      </c>
      <c r="DK267" s="53">
        <v>4444</v>
      </c>
      <c r="DL267" s="141">
        <f t="shared" si="413"/>
        <v>0.37211289958141353</v>
      </c>
      <c r="DM267" s="142">
        <f t="shared" si="414"/>
        <v>1.3657608695652175</v>
      </c>
      <c r="DN267" s="142">
        <f t="shared" si="415"/>
        <v>4.9586096406739344</v>
      </c>
      <c r="DO267" s="118">
        <f t="shared" si="387"/>
        <v>0.82643494011232244</v>
      </c>
      <c r="DP267" s="143">
        <f t="shared" si="416"/>
        <v>24921.972054027196</v>
      </c>
      <c r="DQ267" s="144">
        <f t="shared" si="417"/>
        <v>0.47920012221092922</v>
      </c>
      <c r="DR267" s="145">
        <f t="shared" si="418"/>
        <v>18690.597482947105</v>
      </c>
      <c r="DS267" s="146">
        <f t="shared" si="419"/>
        <v>0.63717724513938889</v>
      </c>
      <c r="DT267" s="53">
        <v>3694</v>
      </c>
      <c r="DU267" s="74"/>
      <c r="DV267" s="157">
        <v>7.37</v>
      </c>
      <c r="DW267" s="153">
        <v>3754</v>
      </c>
      <c r="DX267" s="53"/>
      <c r="DY267" s="153">
        <v>2997</v>
      </c>
      <c r="DZ267" s="153">
        <v>3104</v>
      </c>
      <c r="EA267" s="152">
        <v>12.9</v>
      </c>
      <c r="EB267" s="128">
        <v>33.799999999999997</v>
      </c>
      <c r="EC267" s="53">
        <v>4861</v>
      </c>
      <c r="ED267" s="141">
        <f t="shared" ref="ED267:ED330" si="448">EC267/(EH267*EI267)</f>
        <v>0.43598336731566406</v>
      </c>
      <c r="EE267" s="142">
        <f t="shared" si="420"/>
        <v>1.3605847319978344</v>
      </c>
      <c r="EF267" s="142">
        <f t="shared" si="361"/>
        <v>4.9774739164808457</v>
      </c>
      <c r="EG267" s="118">
        <f t="shared" si="388"/>
        <v>0.82957898608014091</v>
      </c>
      <c r="EH267" s="143">
        <f t="shared" ref="EH267:EH330" si="449">DT267*CD267/1000</f>
        <v>25016.783904232732</v>
      </c>
      <c r="EI267" s="144">
        <f t="shared" ref="EI267:EI330" si="450">1-DW267/CD267</f>
        <v>0.445681105409648</v>
      </c>
      <c r="EJ267" s="145">
        <f t="shared" ref="EJ267:EJ330" si="451">DT267*(CF267/CE267)*BC267/1000</f>
        <v>18761.703016849617</v>
      </c>
      <c r="EK267" s="146">
        <f t="shared" ref="EK267:EK330" si="452">1-DW267/BC267</f>
        <v>0.61382573809278873</v>
      </c>
      <c r="EL267" s="64">
        <v>3694</v>
      </c>
      <c r="EM267" s="56"/>
      <c r="EN267" s="52">
        <v>7.61</v>
      </c>
      <c r="EO267" s="53">
        <v>3597</v>
      </c>
      <c r="EP267" s="134"/>
      <c r="EQ267" s="135">
        <v>3010</v>
      </c>
      <c r="ER267" s="53">
        <v>4114</v>
      </c>
      <c r="ES267" s="52">
        <v>12.8</v>
      </c>
      <c r="ET267" s="52">
        <v>37.6</v>
      </c>
      <c r="EU267" s="53">
        <v>4606</v>
      </c>
      <c r="EV267" s="141">
        <f t="shared" si="421"/>
        <v>0.39268625166793519</v>
      </c>
      <c r="EW267" s="142">
        <f t="shared" si="422"/>
        <v>1.3605847319978344</v>
      </c>
      <c r="EX267" s="142">
        <f t="shared" si="423"/>
        <v>4.9774739164808457</v>
      </c>
      <c r="EY267" s="118">
        <f t="shared" si="389"/>
        <v>0.82957898608014091</v>
      </c>
      <c r="EZ267" s="143">
        <f t="shared" si="424"/>
        <v>25016.783904232732</v>
      </c>
      <c r="FA267" s="144">
        <f t="shared" si="425"/>
        <v>0.4688638615233095</v>
      </c>
      <c r="FB267" s="145">
        <f t="shared" si="426"/>
        <v>18761.703016849617</v>
      </c>
      <c r="FC267" s="146">
        <f t="shared" si="427"/>
        <v>0.62997633988272805</v>
      </c>
      <c r="FD267" s="64">
        <v>3694</v>
      </c>
      <c r="FE267" s="56"/>
      <c r="FF267" s="52">
        <v>7.41</v>
      </c>
      <c r="FG267" s="53">
        <v>3213</v>
      </c>
      <c r="FH267" s="134"/>
      <c r="FI267" s="135">
        <v>3124</v>
      </c>
      <c r="FJ267" s="53">
        <v>3478</v>
      </c>
      <c r="FK267" s="52">
        <v>13.3</v>
      </c>
      <c r="FL267" s="52">
        <v>38.299999999999997</v>
      </c>
      <c r="FM267" s="53">
        <v>4876</v>
      </c>
      <c r="FN267" s="141">
        <f t="shared" si="428"/>
        <v>0.37085595741118371</v>
      </c>
      <c r="FO267" s="142">
        <f t="shared" si="429"/>
        <v>1.3605847319978344</v>
      </c>
      <c r="FP267" s="142">
        <f t="shared" si="430"/>
        <v>4.9774739164808457</v>
      </c>
      <c r="FQ267" s="118">
        <f t="shared" si="390"/>
        <v>0.82957898608014091</v>
      </c>
      <c r="FR267" s="143">
        <f t="shared" si="431"/>
        <v>25016.783904232732</v>
      </c>
      <c r="FS267" s="144">
        <f t="shared" si="432"/>
        <v>0.52556563443825222</v>
      </c>
      <c r="FT267" s="145">
        <f t="shared" si="433"/>
        <v>18761.703016849617</v>
      </c>
      <c r="FU267" s="146">
        <f t="shared" si="434"/>
        <v>0.66947844871926754</v>
      </c>
      <c r="FV267" s="64">
        <v>3694</v>
      </c>
      <c r="FW267" s="73"/>
      <c r="FX267" s="52">
        <v>7.38</v>
      </c>
      <c r="FY267" s="53">
        <v>3267</v>
      </c>
      <c r="FZ267" s="134"/>
      <c r="GA267" s="135">
        <v>3079</v>
      </c>
      <c r="GB267" s="53">
        <v>6486</v>
      </c>
      <c r="GC267" s="52">
        <v>13</v>
      </c>
      <c r="GD267" s="52">
        <v>37.4</v>
      </c>
      <c r="GE267" s="53">
        <v>4464</v>
      </c>
      <c r="GF267" s="141">
        <f t="shared" si="435"/>
        <v>0.34475073248068033</v>
      </c>
      <c r="GG267" s="142">
        <f t="shared" si="436"/>
        <v>1.3605847319978344</v>
      </c>
      <c r="GH267" s="142">
        <f t="shared" si="437"/>
        <v>4.9774739164808457</v>
      </c>
      <c r="GI267" s="118">
        <f t="shared" si="391"/>
        <v>0.82957898608014091</v>
      </c>
      <c r="GJ267" s="143">
        <f t="shared" si="438"/>
        <v>25016.783904232732</v>
      </c>
      <c r="GK267" s="144">
        <f t="shared" si="439"/>
        <v>0.51759194762208849</v>
      </c>
      <c r="GL267" s="145">
        <f t="shared" si="440"/>
        <v>18761.703016849617</v>
      </c>
      <c r="GM267" s="146">
        <f t="shared" si="441"/>
        <v>0.66392346466412921</v>
      </c>
      <c r="GN267" s="166">
        <v>3546</v>
      </c>
      <c r="GO267" s="97">
        <f t="shared" si="392"/>
        <v>3487.2620499616028</v>
      </c>
      <c r="GP267" s="226">
        <f t="shared" si="371"/>
        <v>1440.5077999999999</v>
      </c>
      <c r="GQ267" s="53">
        <v>0</v>
      </c>
      <c r="GR267" s="102">
        <f t="shared" si="393"/>
        <v>1</v>
      </c>
      <c r="GS267" s="53">
        <v>0</v>
      </c>
      <c r="GT267" s="102">
        <f t="shared" si="394"/>
        <v>1</v>
      </c>
      <c r="GU267" s="53">
        <v>537</v>
      </c>
      <c r="GV267" s="102">
        <f t="shared" si="364"/>
        <v>0</v>
      </c>
      <c r="GW267" s="170">
        <v>309</v>
      </c>
      <c r="GX267" s="102">
        <f t="shared" si="365"/>
        <v>0.65856353591160222</v>
      </c>
      <c r="GY267" s="170">
        <v>17.2</v>
      </c>
      <c r="GZ267" s="102">
        <f t="shared" si="366"/>
        <v>0</v>
      </c>
      <c r="HA267" s="102"/>
      <c r="HB267" s="102"/>
      <c r="HC267" s="102"/>
      <c r="HD267" s="102"/>
      <c r="HE267" s="177"/>
      <c r="HF267" s="227">
        <f t="shared" si="368"/>
        <v>112433.086</v>
      </c>
      <c r="HG267" s="102">
        <f t="shared" si="369"/>
        <v>0.74955390666666666</v>
      </c>
      <c r="HH267" s="177">
        <f t="shared" si="370"/>
        <v>0.63522271371258099</v>
      </c>
      <c r="HI267" s="64">
        <v>2252</v>
      </c>
      <c r="HJ267" s="53">
        <v>3326</v>
      </c>
      <c r="HK267" s="53">
        <v>2472</v>
      </c>
      <c r="HL267" s="77">
        <f t="shared" si="445"/>
        <v>720</v>
      </c>
      <c r="HM267" s="77">
        <f t="shared" si="442"/>
        <v>6999.12</v>
      </c>
      <c r="HN267" s="52"/>
      <c r="HO267" s="183"/>
      <c r="HP267" s="53">
        <v>1211</v>
      </c>
      <c r="HQ267" s="186"/>
      <c r="HR267" s="186"/>
      <c r="HS267" s="186"/>
      <c r="HT267" s="53">
        <v>5002</v>
      </c>
      <c r="HU267" s="153">
        <v>5430</v>
      </c>
      <c r="HV267" s="186"/>
      <c r="HW267" s="186"/>
      <c r="HX267" s="186"/>
      <c r="HY267" s="186"/>
      <c r="HZ267" s="189">
        <v>99</v>
      </c>
      <c r="IA267" s="128"/>
      <c r="IB267" s="190">
        <v>438</v>
      </c>
      <c r="IC267" s="191"/>
      <c r="ID267" s="191">
        <v>1168</v>
      </c>
      <c r="IE267" s="192">
        <v>2.48</v>
      </c>
      <c r="IF267" s="192">
        <v>1.83</v>
      </c>
      <c r="IG267" s="192">
        <v>0.56000000000000005</v>
      </c>
      <c r="IH267" s="97">
        <f t="shared" si="443"/>
        <v>41884.955999999998</v>
      </c>
      <c r="II267" s="97">
        <f t="shared" si="446"/>
        <v>3409.1613218297248</v>
      </c>
      <c r="IJ267" s="202">
        <f t="shared" si="447"/>
        <v>1.6278691193228065</v>
      </c>
      <c r="IK267" s="202">
        <f t="shared" ref="IK267:IK330" si="453">II267/IJ267/1000</f>
        <v>2.0942477999999998</v>
      </c>
      <c r="IL267" s="202">
        <f t="shared" si="395"/>
        <v>0.5973737627479625</v>
      </c>
      <c r="IM267" s="203"/>
      <c r="IN267" s="204">
        <f t="shared" si="396"/>
        <v>0.87648054145516074</v>
      </c>
      <c r="IO267" s="186"/>
      <c r="IP267" s="186"/>
      <c r="IQ267" s="153">
        <v>2144</v>
      </c>
      <c r="IR267" s="153"/>
      <c r="IS267" s="128"/>
      <c r="IT267" s="128"/>
      <c r="IU267" s="128"/>
      <c r="IV267" s="128"/>
      <c r="IW267" s="189">
        <v>0.95</v>
      </c>
      <c r="IX267" s="189"/>
      <c r="IY267" s="48">
        <v>8.42</v>
      </c>
      <c r="IZ267" s="52">
        <v>297</v>
      </c>
      <c r="JA267" s="128">
        <v>1.4</v>
      </c>
      <c r="JB267" s="128">
        <v>1.1200000000000001</v>
      </c>
      <c r="JC267" s="128">
        <v>200</v>
      </c>
      <c r="JD267" s="97">
        <f t="shared" si="397"/>
        <v>5381.268</v>
      </c>
      <c r="JE267" s="210">
        <f t="shared" si="372"/>
        <v>0.96835552481411036</v>
      </c>
      <c r="JF267" s="210">
        <f t="shared" si="398"/>
        <v>0.45231321428571425</v>
      </c>
      <c r="JG267" s="210">
        <f t="shared" si="399"/>
        <v>6.9858885797538323E-2</v>
      </c>
      <c r="JH267" s="203"/>
      <c r="JI267" s="203">
        <f t="shared" si="400"/>
        <v>0.32191780821917804</v>
      </c>
      <c r="JJ267" s="212">
        <f t="shared" si="444"/>
        <v>2.469151880188833</v>
      </c>
      <c r="JK267" s="203">
        <f t="shared" si="401"/>
        <v>0.969447587696739</v>
      </c>
      <c r="JL267" s="53">
        <v>6396</v>
      </c>
      <c r="JM267" s="213">
        <v>8.4</v>
      </c>
      <c r="JN267" s="214">
        <v>128</v>
      </c>
      <c r="JO267" s="213">
        <v>0.78</v>
      </c>
      <c r="JP267" s="213">
        <v>0.62</v>
      </c>
      <c r="JQ267" s="213">
        <v>0.35</v>
      </c>
      <c r="JR267" s="214">
        <v>234</v>
      </c>
      <c r="JS267" s="213">
        <v>0.17</v>
      </c>
      <c r="JT267" s="222"/>
    </row>
    <row r="268" spans="1:280" s="25" customFormat="1" ht="15" customHeight="1">
      <c r="A268" s="50">
        <v>43685</v>
      </c>
      <c r="B268" s="51">
        <v>280</v>
      </c>
      <c r="C268" s="52">
        <v>280</v>
      </c>
      <c r="D268" s="53">
        <v>23000</v>
      </c>
      <c r="E268" s="48" t="s">
        <v>127</v>
      </c>
      <c r="F268" s="53" t="s">
        <v>127</v>
      </c>
      <c r="G268" s="52" t="s">
        <v>127</v>
      </c>
      <c r="H268" s="52" t="s">
        <v>127</v>
      </c>
      <c r="I268" s="61">
        <v>89.4</v>
      </c>
      <c r="J268" s="64"/>
      <c r="K268" s="53">
        <v>1438</v>
      </c>
      <c r="L268" s="48">
        <v>5.68</v>
      </c>
      <c r="M268" s="53">
        <v>16782</v>
      </c>
      <c r="N268" s="53">
        <v>10387</v>
      </c>
      <c r="O268" s="65">
        <v>132</v>
      </c>
      <c r="P268" s="65">
        <v>35.700000000000003</v>
      </c>
      <c r="Q268" s="74">
        <v>35.4</v>
      </c>
      <c r="R268" s="70">
        <v>61.7</v>
      </c>
      <c r="S268" s="64">
        <v>6791</v>
      </c>
      <c r="T268" s="53">
        <v>8180</v>
      </c>
      <c r="U268" s="52">
        <v>3.21</v>
      </c>
      <c r="V268" s="52">
        <v>31.9</v>
      </c>
      <c r="W268" s="52">
        <v>14.7</v>
      </c>
      <c r="X268" s="52">
        <v>10.9</v>
      </c>
      <c r="Y268" s="53">
        <v>2482</v>
      </c>
      <c r="Z268" s="53" t="s">
        <v>127</v>
      </c>
      <c r="AA268" s="52"/>
      <c r="AB268" s="52">
        <v>484</v>
      </c>
      <c r="AC268" s="77">
        <f t="shared" si="402"/>
        <v>9273</v>
      </c>
      <c r="AD268" s="52"/>
      <c r="AE268" s="52"/>
      <c r="AF268" s="52"/>
      <c r="AG268" s="52"/>
      <c r="AH268" s="61"/>
      <c r="AI268" s="79"/>
      <c r="AJ268" s="52"/>
      <c r="AK268" s="52"/>
      <c r="AL268" s="48">
        <v>8.68</v>
      </c>
      <c r="AM268" s="53">
        <v>137153</v>
      </c>
      <c r="AN268" s="52" t="s">
        <v>125</v>
      </c>
      <c r="AO268" s="52" t="s">
        <v>125</v>
      </c>
      <c r="AP268" s="53">
        <v>7537</v>
      </c>
      <c r="AQ268" s="83"/>
      <c r="AR268" s="86">
        <f t="shared" si="403"/>
        <v>13085</v>
      </c>
      <c r="AS268" s="53"/>
      <c r="AT268" s="87">
        <v>13085</v>
      </c>
      <c r="AU268" s="53">
        <f t="shared" si="362"/>
        <v>11845</v>
      </c>
      <c r="AV268" s="53">
        <v>480</v>
      </c>
      <c r="AW268" s="53">
        <v>280</v>
      </c>
      <c r="AX268" s="53">
        <v>480</v>
      </c>
      <c r="AY268" s="95">
        <v>0</v>
      </c>
      <c r="AZ268" s="96">
        <v>4.93</v>
      </c>
      <c r="BA268" s="53">
        <v>4478</v>
      </c>
      <c r="BB268" s="52">
        <v>62</v>
      </c>
      <c r="BC268" s="53">
        <v>10000</v>
      </c>
      <c r="BD268" s="97">
        <f t="shared" si="373"/>
        <v>7531.5969999999998</v>
      </c>
      <c r="BE268" s="102">
        <f t="shared" si="374"/>
        <v>0.75315969999999999</v>
      </c>
      <c r="BF268" s="53">
        <v>4440</v>
      </c>
      <c r="BG268" s="97">
        <f t="shared" si="375"/>
        <v>4737.4799999999996</v>
      </c>
      <c r="BH268" s="102">
        <f t="shared" si="376"/>
        <v>0.47374799999999995</v>
      </c>
      <c r="BI268" s="53">
        <v>156</v>
      </c>
      <c r="BJ268" s="97">
        <f t="shared" si="377"/>
        <v>306.85200000000003</v>
      </c>
      <c r="BK268" s="102">
        <f t="shared" si="378"/>
        <v>3.0685200000000003E-2</v>
      </c>
      <c r="BL268" s="103">
        <v>881</v>
      </c>
      <c r="BM268" s="97">
        <f t="shared" si="379"/>
        <v>1273.0450000000001</v>
      </c>
      <c r="BN268" s="102">
        <f t="shared" si="380"/>
        <v>0.12730450000000001</v>
      </c>
      <c r="BO268" s="53">
        <v>590</v>
      </c>
      <c r="BP268" s="97">
        <f t="shared" si="381"/>
        <v>1214.2199999999998</v>
      </c>
      <c r="BQ268" s="102">
        <f t="shared" si="382"/>
        <v>0.12142199999999997</v>
      </c>
      <c r="BR268" s="53">
        <v>0</v>
      </c>
      <c r="BS268" s="105">
        <f t="shared" si="383"/>
        <v>0</v>
      </c>
      <c r="BT268" s="102">
        <f t="shared" si="384"/>
        <v>0</v>
      </c>
      <c r="BU268" s="52">
        <v>8.32</v>
      </c>
      <c r="BV268" s="48">
        <v>9.81</v>
      </c>
      <c r="BW268" s="61">
        <v>87.9</v>
      </c>
      <c r="BX268" s="117">
        <f t="shared" si="404"/>
        <v>118450</v>
      </c>
      <c r="BY268" s="118">
        <f t="shared" si="405"/>
        <v>0.78966666666666663</v>
      </c>
      <c r="BZ268" s="120">
        <v>64.3</v>
      </c>
      <c r="CA268" s="51"/>
      <c r="CB268" s="52">
        <v>6.64</v>
      </c>
      <c r="CC268" s="129">
        <v>6760</v>
      </c>
      <c r="CD268" s="77">
        <f t="shared" si="406"/>
        <v>6732.4432989690722</v>
      </c>
      <c r="CE268" s="77">
        <f t="shared" si="385"/>
        <v>22310</v>
      </c>
      <c r="CF268" s="77">
        <f t="shared" si="407"/>
        <v>11845</v>
      </c>
      <c r="CG268" s="77">
        <f t="shared" si="408"/>
        <v>493.54166666666669</v>
      </c>
      <c r="CH268" s="77">
        <f t="shared" si="386"/>
        <v>10465</v>
      </c>
      <c r="CI268" s="130">
        <f t="shared" si="409"/>
        <v>436.04166666666669</v>
      </c>
      <c r="CJ268" s="64">
        <v>3710</v>
      </c>
      <c r="CK268" s="56"/>
      <c r="CL268" s="52">
        <v>7.01</v>
      </c>
      <c r="CM268" s="53">
        <v>3491</v>
      </c>
      <c r="CN268" s="134"/>
      <c r="CO268" s="135">
        <v>3046</v>
      </c>
      <c r="CP268" s="53">
        <v>5840</v>
      </c>
      <c r="CQ268" s="52">
        <v>13.8</v>
      </c>
      <c r="CR268" s="52">
        <v>18.2</v>
      </c>
      <c r="CS268" s="53">
        <v>3951</v>
      </c>
      <c r="CT268" s="141">
        <f t="shared" ref="CT268:CT331" si="454">CS268/(CX268*CY268)</f>
        <v>0.32854487045072162</v>
      </c>
      <c r="CU268" s="142">
        <f t="shared" si="410"/>
        <v>1.3547169811320754</v>
      </c>
      <c r="CV268" s="142">
        <f t="shared" si="411"/>
        <v>4.9696308474284239</v>
      </c>
      <c r="CW268" s="118">
        <f t="shared" si="412"/>
        <v>0.82827180790473731</v>
      </c>
      <c r="CX268" s="143">
        <f t="shared" ref="CX268:CX331" si="455">CJ268*CD268/1000</f>
        <v>24977.364639175259</v>
      </c>
      <c r="CY268" s="144">
        <f t="shared" ref="CY268:CY331" si="456">1-CM268/CD268</f>
        <v>0.48146611193375055</v>
      </c>
      <c r="CZ268" s="145">
        <f t="shared" ref="CZ268:CZ331" si="457">CJ268*(CF268/CE268)*BC268/1000</f>
        <v>19697.422680412372</v>
      </c>
      <c r="DA268" s="146">
        <f t="shared" ref="DA268:DA331" si="458">1-CM268/BC268</f>
        <v>0.65090000000000003</v>
      </c>
      <c r="DB268" s="64">
        <v>3710</v>
      </c>
      <c r="DC268" s="152"/>
      <c r="DD268" s="48">
        <v>7.39</v>
      </c>
      <c r="DE268" s="53">
        <v>3422</v>
      </c>
      <c r="DF268" s="153"/>
      <c r="DG268" s="53">
        <v>3054</v>
      </c>
      <c r="DH268" s="53">
        <v>6600</v>
      </c>
      <c r="DI268" s="52">
        <v>13.9</v>
      </c>
      <c r="DJ268" s="52">
        <v>11.3</v>
      </c>
      <c r="DK268" s="53">
        <v>4527</v>
      </c>
      <c r="DL268" s="141">
        <f t="shared" si="413"/>
        <v>0.36859584147028773</v>
      </c>
      <c r="DM268" s="142">
        <f t="shared" si="414"/>
        <v>1.3547169811320754</v>
      </c>
      <c r="DN268" s="142">
        <f t="shared" si="415"/>
        <v>4.9696308474284239</v>
      </c>
      <c r="DO268" s="118">
        <f t="shared" si="387"/>
        <v>0.82827180790473731</v>
      </c>
      <c r="DP268" s="143">
        <f t="shared" si="416"/>
        <v>24977.364639175259</v>
      </c>
      <c r="DQ268" s="144">
        <f t="shared" si="417"/>
        <v>0.4917149914171568</v>
      </c>
      <c r="DR268" s="145">
        <f t="shared" si="418"/>
        <v>19697.422680412372</v>
      </c>
      <c r="DS268" s="146">
        <f t="shared" si="419"/>
        <v>0.65779999999999994</v>
      </c>
      <c r="DT268" s="53">
        <v>3719</v>
      </c>
      <c r="DU268" s="74"/>
      <c r="DV268" s="157">
        <v>7.37</v>
      </c>
      <c r="DW268" s="153">
        <v>3308</v>
      </c>
      <c r="DX268" s="53"/>
      <c r="DY268" s="153">
        <v>3114</v>
      </c>
      <c r="DZ268" s="153">
        <v>6152</v>
      </c>
      <c r="EA268" s="152">
        <v>13.4</v>
      </c>
      <c r="EB268" s="128">
        <v>16.899999999999999</v>
      </c>
      <c r="EC268" s="53">
        <v>4896</v>
      </c>
      <c r="ED268" s="141">
        <f t="shared" si="448"/>
        <v>0.38443706336558092</v>
      </c>
      <c r="EE268" s="142">
        <f t="shared" si="420"/>
        <v>1.3514385587523527</v>
      </c>
      <c r="EF268" s="142">
        <f t="shared" si="361"/>
        <v>4.9816865556836412</v>
      </c>
      <c r="EG268" s="118">
        <f t="shared" si="388"/>
        <v>0.83028109261394023</v>
      </c>
      <c r="EH268" s="143">
        <f t="shared" si="449"/>
        <v>25037.956628865981</v>
      </c>
      <c r="EI268" s="144">
        <f t="shared" si="450"/>
        <v>0.50864792273756709</v>
      </c>
      <c r="EJ268" s="145">
        <f t="shared" si="451"/>
        <v>19745.206185567011</v>
      </c>
      <c r="EK268" s="146">
        <f t="shared" si="452"/>
        <v>0.66920000000000002</v>
      </c>
      <c r="EL268" s="64">
        <v>3721</v>
      </c>
      <c r="EM268" s="56"/>
      <c r="EN268" s="52">
        <v>7.38</v>
      </c>
      <c r="EO268" s="53">
        <v>3568</v>
      </c>
      <c r="EP268" s="134"/>
      <c r="EQ268" s="135">
        <v>3107</v>
      </c>
      <c r="ER268" s="53">
        <v>6652</v>
      </c>
      <c r="ES268" s="52">
        <v>13</v>
      </c>
      <c r="ET268" s="52">
        <v>18.399999999999999</v>
      </c>
      <c r="EU268" s="53">
        <v>4696</v>
      </c>
      <c r="EV268" s="141">
        <f t="shared" si="421"/>
        <v>0.39881464692931307</v>
      </c>
      <c r="EW268" s="142">
        <f t="shared" si="422"/>
        <v>1.3507121741467347</v>
      </c>
      <c r="EX268" s="142">
        <f t="shared" si="423"/>
        <v>4.9843656019625779</v>
      </c>
      <c r="EY268" s="118">
        <f t="shared" si="389"/>
        <v>0.83072760032709636</v>
      </c>
      <c r="EZ268" s="143">
        <f t="shared" si="424"/>
        <v>25051.421515463917</v>
      </c>
      <c r="FA268" s="144">
        <f t="shared" si="425"/>
        <v>0.4700289565682102</v>
      </c>
      <c r="FB268" s="145">
        <f t="shared" si="426"/>
        <v>19755.82474226804</v>
      </c>
      <c r="FC268" s="146">
        <f t="shared" si="427"/>
        <v>0.64319999999999999</v>
      </c>
      <c r="FD268" s="64">
        <v>3725</v>
      </c>
      <c r="FE268" s="56"/>
      <c r="FF268" s="52">
        <v>7.54</v>
      </c>
      <c r="FG268" s="53">
        <v>2986</v>
      </c>
      <c r="FH268" s="134"/>
      <c r="FI268" s="135">
        <v>3240</v>
      </c>
      <c r="FJ268" s="53">
        <v>5858</v>
      </c>
      <c r="FK268" s="52">
        <v>13.1</v>
      </c>
      <c r="FL268" s="52">
        <v>12.8</v>
      </c>
      <c r="FM268" s="53">
        <v>5168</v>
      </c>
      <c r="FN268" s="141">
        <f t="shared" si="428"/>
        <v>0.37031991134560704</v>
      </c>
      <c r="FO268" s="142">
        <f t="shared" si="429"/>
        <v>1.349261744966443</v>
      </c>
      <c r="FP268" s="142">
        <f t="shared" si="430"/>
        <v>4.9897236945204524</v>
      </c>
      <c r="FQ268" s="118">
        <f t="shared" si="390"/>
        <v>0.83162061575340873</v>
      </c>
      <c r="FR268" s="143">
        <f t="shared" si="431"/>
        <v>25078.351288659793</v>
      </c>
      <c r="FS268" s="144">
        <f t="shared" si="432"/>
        <v>0.55647602699346299</v>
      </c>
      <c r="FT268" s="145">
        <f t="shared" si="433"/>
        <v>19777.061855670101</v>
      </c>
      <c r="FU268" s="146">
        <f t="shared" si="434"/>
        <v>0.70140000000000002</v>
      </c>
      <c r="FV268" s="64">
        <v>3725</v>
      </c>
      <c r="FW268" s="73"/>
      <c r="FX268" s="52">
        <v>7.32</v>
      </c>
      <c r="FY268" s="53">
        <v>3028</v>
      </c>
      <c r="FZ268" s="134"/>
      <c r="GA268" s="135">
        <v>3114</v>
      </c>
      <c r="GB268" s="53">
        <v>6544</v>
      </c>
      <c r="GC268" s="52">
        <v>13.8</v>
      </c>
      <c r="GD268" s="52">
        <v>13.1</v>
      </c>
      <c r="GE268" s="53">
        <v>4684</v>
      </c>
      <c r="GF268" s="141">
        <f t="shared" si="435"/>
        <v>0.33944362565340713</v>
      </c>
      <c r="GG268" s="142">
        <f t="shared" si="436"/>
        <v>1.349261744966443</v>
      </c>
      <c r="GH268" s="142">
        <f t="shared" si="437"/>
        <v>4.9897236945204524</v>
      </c>
      <c r="GI268" s="118">
        <f t="shared" si="391"/>
        <v>0.83162061575340873</v>
      </c>
      <c r="GJ268" s="143">
        <f t="shared" si="438"/>
        <v>25078.351288659793</v>
      </c>
      <c r="GK268" s="144">
        <f t="shared" si="439"/>
        <v>0.55023757861225908</v>
      </c>
      <c r="GL268" s="145">
        <f t="shared" si="440"/>
        <v>19777.061855670101</v>
      </c>
      <c r="GM268" s="146">
        <f t="shared" si="441"/>
        <v>0.69720000000000004</v>
      </c>
      <c r="GN268" s="166">
        <v>3034</v>
      </c>
      <c r="GO268" s="97">
        <f t="shared" si="392"/>
        <v>3300.2402510085162</v>
      </c>
      <c r="GP268" s="226">
        <f t="shared" si="371"/>
        <v>859.00879999999995</v>
      </c>
      <c r="GQ268" s="53">
        <v>0</v>
      </c>
      <c r="GR268" s="102">
        <f t="shared" si="393"/>
        <v>1</v>
      </c>
      <c r="GS268" s="53">
        <v>0</v>
      </c>
      <c r="GT268" s="102">
        <f t="shared" si="394"/>
        <v>1</v>
      </c>
      <c r="GU268" s="53">
        <v>348</v>
      </c>
      <c r="GV268" s="102">
        <f t="shared" si="364"/>
        <v>0</v>
      </c>
      <c r="GW268" s="170">
        <v>164</v>
      </c>
      <c r="GX268" s="102">
        <f t="shared" si="365"/>
        <v>0.81384790011350738</v>
      </c>
      <c r="GY268" s="170">
        <v>11.2</v>
      </c>
      <c r="GZ268" s="102">
        <f t="shared" si="366"/>
        <v>0</v>
      </c>
      <c r="HA268" s="102"/>
      <c r="HB268" s="102"/>
      <c r="HC268" s="102"/>
      <c r="HD268" s="102"/>
      <c r="HE268" s="177"/>
      <c r="HF268" s="227">
        <f t="shared" si="368"/>
        <v>118450</v>
      </c>
      <c r="HG268" s="102">
        <f t="shared" si="369"/>
        <v>0.78966666666666663</v>
      </c>
      <c r="HH268" s="177">
        <f t="shared" si="370"/>
        <v>0.6966</v>
      </c>
      <c r="HI268" s="64">
        <v>3978</v>
      </c>
      <c r="HJ268" s="53">
        <v>4536</v>
      </c>
      <c r="HK268" s="53">
        <v>3778</v>
      </c>
      <c r="HL268" s="77">
        <f t="shared" si="445"/>
        <v>1520</v>
      </c>
      <c r="HM268" s="77">
        <f t="shared" si="442"/>
        <v>18840</v>
      </c>
      <c r="HN268" s="52"/>
      <c r="HO268" s="183"/>
      <c r="HP268" s="53">
        <v>992</v>
      </c>
      <c r="HQ268" s="186"/>
      <c r="HR268" s="186"/>
      <c r="HS268" s="186"/>
      <c r="HT268" s="53">
        <v>5736</v>
      </c>
      <c r="HU268" s="153">
        <v>6336</v>
      </c>
      <c r="HV268" s="186"/>
      <c r="HW268" s="186"/>
      <c r="HX268" s="186"/>
      <c r="HY268" s="186"/>
      <c r="HZ268" s="189"/>
      <c r="IA268" s="128">
        <v>98</v>
      </c>
      <c r="IB268" s="190">
        <v>536</v>
      </c>
      <c r="IC268" s="191"/>
      <c r="ID268" s="191"/>
      <c r="IE268" s="192"/>
      <c r="IF268" s="192"/>
      <c r="IG268" s="192"/>
      <c r="IH268" s="97">
        <f t="shared" si="443"/>
        <v>37445.57</v>
      </c>
      <c r="II268" s="97">
        <f t="shared" si="446"/>
        <v>3216.2381824844265</v>
      </c>
      <c r="IJ268" s="202">
        <f t="shared" si="447"/>
        <v>1.4964459408903854</v>
      </c>
      <c r="IK268" s="202">
        <f t="shared" si="453"/>
        <v>2.149251165445218</v>
      </c>
      <c r="IL268" s="202">
        <f t="shared" si="395"/>
        <v>0.4107659478730053</v>
      </c>
      <c r="IM268" s="203"/>
      <c r="IN268" s="204">
        <f t="shared" si="396"/>
        <v>0.82333553065260379</v>
      </c>
      <c r="IO268" s="186"/>
      <c r="IP268" s="186"/>
      <c r="IQ268" s="153">
        <v>3052</v>
      </c>
      <c r="IR268" s="153"/>
      <c r="IS268" s="128"/>
      <c r="IT268" s="128"/>
      <c r="IU268" s="128"/>
      <c r="IV268" s="128"/>
      <c r="IW268" s="189"/>
      <c r="IX268" s="189">
        <v>0.84</v>
      </c>
      <c r="IY268" s="48"/>
      <c r="IZ268" s="52">
        <v>288</v>
      </c>
      <c r="JA268" s="128"/>
      <c r="JB268" s="128"/>
      <c r="JC268" s="128"/>
      <c r="JD268" s="97">
        <f t="shared" si="397"/>
        <v>7013.56</v>
      </c>
      <c r="JE268" s="210">
        <f t="shared" si="372"/>
        <v>0.94554664415365131</v>
      </c>
      <c r="JF268" s="210">
        <f t="shared" si="398"/>
        <v>0.56686785714285715</v>
      </c>
      <c r="JG268" s="210">
        <f t="shared" si="399"/>
        <v>8.9764747472679832E-2</v>
      </c>
      <c r="JH268" s="203"/>
      <c r="JI268" s="203">
        <f t="shared" si="400"/>
        <v>0.46268656716417911</v>
      </c>
      <c r="JJ268" s="212">
        <f t="shared" si="444"/>
        <v>2.469151880188833</v>
      </c>
      <c r="JK268" s="203">
        <f t="shared" si="401"/>
        <v>0.97119999999999995</v>
      </c>
      <c r="JL268" s="53">
        <v>7297</v>
      </c>
      <c r="JM268" s="213">
        <v>8.14</v>
      </c>
      <c r="JN268" s="214">
        <v>191</v>
      </c>
      <c r="JO268" s="213">
        <v>0.82</v>
      </c>
      <c r="JP268" s="213">
        <v>2.3199999999999998</v>
      </c>
      <c r="JQ268" s="213">
        <v>0.21</v>
      </c>
      <c r="JR268" s="214">
        <v>252</v>
      </c>
      <c r="JS268" s="213">
        <v>0.1</v>
      </c>
      <c r="JT268" s="222"/>
    </row>
    <row r="269" spans="1:280" s="25" customFormat="1" ht="15" customHeight="1">
      <c r="A269" s="50">
        <v>43686</v>
      </c>
      <c r="B269" s="51">
        <v>280</v>
      </c>
      <c r="C269" s="52">
        <v>280</v>
      </c>
      <c r="D269" s="53">
        <v>24856</v>
      </c>
      <c r="E269" s="48">
        <v>5.05</v>
      </c>
      <c r="F269" s="53">
        <v>695</v>
      </c>
      <c r="G269" s="52">
        <v>17.2</v>
      </c>
      <c r="H269" s="52">
        <v>10.6</v>
      </c>
      <c r="I269" s="61">
        <v>88.9</v>
      </c>
      <c r="J269" s="64"/>
      <c r="K269" s="53">
        <v>1440</v>
      </c>
      <c r="L269" s="48">
        <v>5.27</v>
      </c>
      <c r="M269" s="53">
        <v>18533</v>
      </c>
      <c r="N269" s="53">
        <v>10197</v>
      </c>
      <c r="O269" s="65">
        <v>156</v>
      </c>
      <c r="P269" s="65">
        <v>40.200000000000003</v>
      </c>
      <c r="Q269" s="74">
        <v>37.5</v>
      </c>
      <c r="R269" s="70">
        <v>82.3</v>
      </c>
      <c r="S269" s="64">
        <v>6381</v>
      </c>
      <c r="T269" s="53">
        <v>8599</v>
      </c>
      <c r="U269" s="52">
        <v>2.69</v>
      </c>
      <c r="V269" s="52">
        <v>20.3</v>
      </c>
      <c r="W269" s="52">
        <v>12.5</v>
      </c>
      <c r="X269" s="52">
        <v>18.399999999999999</v>
      </c>
      <c r="Y269" s="53">
        <v>1691</v>
      </c>
      <c r="Z269" s="53" t="s">
        <v>129</v>
      </c>
      <c r="AA269" s="52"/>
      <c r="AB269" s="52">
        <v>490</v>
      </c>
      <c r="AC269" s="77">
        <f t="shared" si="402"/>
        <v>8072</v>
      </c>
      <c r="AD269" s="52"/>
      <c r="AE269" s="52"/>
      <c r="AF269" s="52"/>
      <c r="AG269" s="52"/>
      <c r="AH269" s="61"/>
      <c r="AI269" s="79"/>
      <c r="AJ269" s="52"/>
      <c r="AK269" s="52"/>
      <c r="AL269" s="48">
        <v>5.05</v>
      </c>
      <c r="AM269" s="53">
        <v>24856</v>
      </c>
      <c r="AN269" s="52">
        <v>17.2</v>
      </c>
      <c r="AO269" s="52">
        <v>10.6</v>
      </c>
      <c r="AP269" s="53">
        <v>695</v>
      </c>
      <c r="AQ269" s="83"/>
      <c r="AR269" s="86">
        <f t="shared" si="403"/>
        <v>13382</v>
      </c>
      <c r="AS269" s="53"/>
      <c r="AT269" s="87">
        <v>13382</v>
      </c>
      <c r="AU269" s="53">
        <f t="shared" si="362"/>
        <v>12142</v>
      </c>
      <c r="AV269" s="53">
        <v>480</v>
      </c>
      <c r="AW269" s="53">
        <v>280</v>
      </c>
      <c r="AX269" s="53">
        <v>480</v>
      </c>
      <c r="AY269" s="95">
        <v>0</v>
      </c>
      <c r="AZ269" s="96">
        <v>4.93</v>
      </c>
      <c r="BA269" s="53">
        <v>4478</v>
      </c>
      <c r="BB269" s="52">
        <v>62</v>
      </c>
      <c r="BC269" s="53">
        <v>11210</v>
      </c>
      <c r="BD269" s="97">
        <f t="shared" si="373"/>
        <v>7648.8111599999993</v>
      </c>
      <c r="BE269" s="102">
        <f t="shared" si="374"/>
        <v>0.68232035325602136</v>
      </c>
      <c r="BF269" s="53">
        <v>4533</v>
      </c>
      <c r="BG269" s="97">
        <f t="shared" si="375"/>
        <v>4836.7109999999993</v>
      </c>
      <c r="BH269" s="102">
        <f t="shared" si="376"/>
        <v>0.43146396074933091</v>
      </c>
      <c r="BI269" s="53">
        <v>175</v>
      </c>
      <c r="BJ269" s="97">
        <f t="shared" si="377"/>
        <v>344.22500000000002</v>
      </c>
      <c r="BK269" s="102">
        <f t="shared" si="378"/>
        <v>3.0706958073148976E-2</v>
      </c>
      <c r="BL269" s="103">
        <v>775</v>
      </c>
      <c r="BM269" s="97">
        <f t="shared" si="379"/>
        <v>1119.875</v>
      </c>
      <c r="BN269" s="102">
        <f t="shared" si="380"/>
        <v>9.989964317573595E-2</v>
      </c>
      <c r="BO269" s="53">
        <v>650</v>
      </c>
      <c r="BP269" s="97">
        <f t="shared" si="381"/>
        <v>1337.6999999999998</v>
      </c>
      <c r="BQ269" s="102">
        <f t="shared" si="382"/>
        <v>0.11933095450490631</v>
      </c>
      <c r="BR269" s="53">
        <v>6.19</v>
      </c>
      <c r="BS269" s="105">
        <f t="shared" si="383"/>
        <v>10.30016</v>
      </c>
      <c r="BT269" s="102">
        <f t="shared" si="384"/>
        <v>5.5218554861730606E-4</v>
      </c>
      <c r="BU269" s="52">
        <v>10.9</v>
      </c>
      <c r="BV269" s="48">
        <v>10.199999999999999</v>
      </c>
      <c r="BW269" s="61">
        <v>89</v>
      </c>
      <c r="BX269" s="117">
        <f t="shared" si="404"/>
        <v>136111.82</v>
      </c>
      <c r="BY269" s="118">
        <f t="shared" si="405"/>
        <v>0.90741213333333337</v>
      </c>
      <c r="BZ269" s="120">
        <v>57.5</v>
      </c>
      <c r="CA269" s="51"/>
      <c r="CB269" s="52">
        <v>5.87</v>
      </c>
      <c r="CC269" s="129">
        <v>7820</v>
      </c>
      <c r="CD269" s="77">
        <f t="shared" si="406"/>
        <v>7631.9895194955143</v>
      </c>
      <c r="CE269" s="77">
        <f t="shared" si="385"/>
        <v>22518</v>
      </c>
      <c r="CF269" s="77">
        <f t="shared" si="407"/>
        <v>12142</v>
      </c>
      <c r="CG269" s="77">
        <f t="shared" si="408"/>
        <v>505.91666666666669</v>
      </c>
      <c r="CH269" s="77">
        <f t="shared" si="386"/>
        <v>10376</v>
      </c>
      <c r="CI269" s="130">
        <f t="shared" si="409"/>
        <v>432.33333333333331</v>
      </c>
      <c r="CJ269" s="64">
        <v>3747</v>
      </c>
      <c r="CK269" s="56"/>
      <c r="CL269" s="52">
        <v>7.37</v>
      </c>
      <c r="CM269" s="53">
        <v>3862</v>
      </c>
      <c r="CN269" s="134"/>
      <c r="CO269" s="135">
        <v>2840</v>
      </c>
      <c r="CP269" s="53">
        <v>5092</v>
      </c>
      <c r="CQ269" s="52">
        <v>11.5</v>
      </c>
      <c r="CR269" s="52">
        <v>32</v>
      </c>
      <c r="CS269" s="53">
        <v>3602</v>
      </c>
      <c r="CT269" s="141">
        <f t="shared" si="454"/>
        <v>0.25498807629633885</v>
      </c>
      <c r="CU269" s="142">
        <f t="shared" si="410"/>
        <v>1.3413397384574326</v>
      </c>
      <c r="CV269" s="142">
        <f t="shared" si="411"/>
        <v>5.6898258514822313</v>
      </c>
      <c r="CW269" s="118">
        <f t="shared" si="412"/>
        <v>0.94830430858037185</v>
      </c>
      <c r="CX269" s="143">
        <f t="shared" si="455"/>
        <v>28597.064729549693</v>
      </c>
      <c r="CY269" s="144">
        <f t="shared" si="456"/>
        <v>0.49397205143760681</v>
      </c>
      <c r="CZ269" s="145">
        <f t="shared" si="457"/>
        <v>22649.035861977081</v>
      </c>
      <c r="DA269" s="146">
        <f t="shared" si="458"/>
        <v>0.65548617305976808</v>
      </c>
      <c r="DB269" s="64">
        <v>3747</v>
      </c>
      <c r="DC269" s="152"/>
      <c r="DD269" s="48">
        <v>7.39</v>
      </c>
      <c r="DE269" s="53">
        <v>3464</v>
      </c>
      <c r="DF269" s="153"/>
      <c r="DG269" s="53">
        <v>2791</v>
      </c>
      <c r="DH269" s="53">
        <v>5342</v>
      </c>
      <c r="DI269" s="52">
        <v>12.1</v>
      </c>
      <c r="DJ269" s="52">
        <v>28.7</v>
      </c>
      <c r="DK269" s="53">
        <v>4266</v>
      </c>
      <c r="DL269" s="141">
        <f t="shared" si="413"/>
        <v>0.27315587127117363</v>
      </c>
      <c r="DM269" s="142">
        <f t="shared" si="414"/>
        <v>1.3413397384574326</v>
      </c>
      <c r="DN269" s="142">
        <f t="shared" si="415"/>
        <v>5.6898258514822313</v>
      </c>
      <c r="DO269" s="118">
        <f t="shared" si="387"/>
        <v>0.94830430858037185</v>
      </c>
      <c r="DP269" s="143">
        <f t="shared" si="416"/>
        <v>28597.064729549693</v>
      </c>
      <c r="DQ269" s="144">
        <f t="shared" si="417"/>
        <v>0.54612097001032367</v>
      </c>
      <c r="DR269" s="145">
        <f t="shared" si="418"/>
        <v>22649.035861977081</v>
      </c>
      <c r="DS269" s="146">
        <f t="shared" si="419"/>
        <v>0.69099018733273865</v>
      </c>
      <c r="DT269" s="53">
        <v>3756</v>
      </c>
      <c r="DU269" s="74"/>
      <c r="DV269" s="157">
        <v>7.22</v>
      </c>
      <c r="DW269" s="153">
        <v>3790</v>
      </c>
      <c r="DX269" s="53"/>
      <c r="DY269" s="153">
        <v>2794</v>
      </c>
      <c r="DZ269" s="153">
        <v>6070</v>
      </c>
      <c r="EA269" s="152">
        <v>11.8</v>
      </c>
      <c r="EB269" s="128">
        <v>31.8</v>
      </c>
      <c r="EC269" s="53">
        <v>4563</v>
      </c>
      <c r="ED269" s="141">
        <f t="shared" si="448"/>
        <v>0.31620498282657206</v>
      </c>
      <c r="EE269" s="142">
        <f t="shared" si="420"/>
        <v>1.338125665601704</v>
      </c>
      <c r="EF269" s="142">
        <f t="shared" si="361"/>
        <v>5.7034923667379926</v>
      </c>
      <c r="EG269" s="118">
        <f t="shared" si="388"/>
        <v>0.95058206112299881</v>
      </c>
      <c r="EH269" s="143">
        <f t="shared" si="449"/>
        <v>28665.752635225152</v>
      </c>
      <c r="EI269" s="144">
        <f t="shared" si="450"/>
        <v>0.50340602665679179</v>
      </c>
      <c r="EJ269" s="145">
        <f t="shared" si="451"/>
        <v>22703.437069011456</v>
      </c>
      <c r="EK269" s="146">
        <f t="shared" si="452"/>
        <v>0.6619090098126672</v>
      </c>
      <c r="EL269" s="64">
        <v>3748</v>
      </c>
      <c r="EM269" s="56"/>
      <c r="EN269" s="52">
        <v>7.41</v>
      </c>
      <c r="EO269" s="53">
        <v>3211</v>
      </c>
      <c r="EP269" s="134"/>
      <c r="EQ269" s="135">
        <v>2631</v>
      </c>
      <c r="ER269" s="53">
        <v>6152</v>
      </c>
      <c r="ES269" s="52">
        <v>11</v>
      </c>
      <c r="ET269" s="52">
        <v>29.8</v>
      </c>
      <c r="EU269" s="53">
        <v>4386</v>
      </c>
      <c r="EV269" s="141">
        <f t="shared" si="421"/>
        <v>0.26469732949377189</v>
      </c>
      <c r="EW269" s="142">
        <f t="shared" si="422"/>
        <v>1.3409818569903948</v>
      </c>
      <c r="EX269" s="142">
        <f t="shared" si="423"/>
        <v>5.6913443531773149</v>
      </c>
      <c r="EY269" s="118">
        <f t="shared" si="389"/>
        <v>0.94855739219621915</v>
      </c>
      <c r="EZ269" s="143">
        <f t="shared" si="424"/>
        <v>28604.696719069187</v>
      </c>
      <c r="FA269" s="144">
        <f t="shared" si="425"/>
        <v>0.57927091071107073</v>
      </c>
      <c r="FB269" s="145">
        <f t="shared" si="426"/>
        <v>22655.080440536458</v>
      </c>
      <c r="FC269" s="146">
        <f t="shared" si="427"/>
        <v>0.71355932203389827</v>
      </c>
      <c r="FD269" s="64">
        <v>3760</v>
      </c>
      <c r="FE269" s="56"/>
      <c r="FF269" s="52">
        <v>7.36</v>
      </c>
      <c r="FG269" s="53">
        <v>3211</v>
      </c>
      <c r="FH269" s="134"/>
      <c r="FI269" s="135">
        <v>2839</v>
      </c>
      <c r="FJ269" s="53">
        <v>5886</v>
      </c>
      <c r="FK269" s="52">
        <v>11.7</v>
      </c>
      <c r="FL269" s="52">
        <v>27.5</v>
      </c>
      <c r="FM269" s="53">
        <v>4999</v>
      </c>
      <c r="FN269" s="141">
        <f t="shared" si="428"/>
        <v>0.30072934367586074</v>
      </c>
      <c r="FO269" s="142">
        <f t="shared" si="429"/>
        <v>1.3367021276595745</v>
      </c>
      <c r="FP269" s="142">
        <f t="shared" si="430"/>
        <v>5.7095663735183315</v>
      </c>
      <c r="FQ269" s="118">
        <f t="shared" si="390"/>
        <v>0.95159439558638859</v>
      </c>
      <c r="FR269" s="143">
        <f t="shared" si="431"/>
        <v>28696.280593303134</v>
      </c>
      <c r="FS269" s="144">
        <f t="shared" si="432"/>
        <v>0.57927091071107073</v>
      </c>
      <c r="FT269" s="145">
        <f t="shared" si="433"/>
        <v>22727.615383248954</v>
      </c>
      <c r="FU269" s="146">
        <f t="shared" si="434"/>
        <v>0.71355932203389827</v>
      </c>
      <c r="FV269" s="64">
        <v>3760</v>
      </c>
      <c r="FW269" s="73"/>
      <c r="FX269" s="52">
        <v>7.25</v>
      </c>
      <c r="FY269" s="53">
        <v>2972</v>
      </c>
      <c r="FZ269" s="134"/>
      <c r="GA269" s="135">
        <v>2950</v>
      </c>
      <c r="GB269" s="53">
        <v>5934</v>
      </c>
      <c r="GC269" s="52">
        <v>12.1</v>
      </c>
      <c r="GD269" s="52">
        <v>25.4</v>
      </c>
      <c r="GE269" s="53">
        <v>4402</v>
      </c>
      <c r="GF269" s="141">
        <f t="shared" si="435"/>
        <v>0.25123332916375474</v>
      </c>
      <c r="GG269" s="142">
        <f t="shared" si="436"/>
        <v>1.3367021276595745</v>
      </c>
      <c r="GH269" s="142">
        <f t="shared" si="437"/>
        <v>5.7095663735183315</v>
      </c>
      <c r="GI269" s="118">
        <f t="shared" si="391"/>
        <v>0.95159439558638859</v>
      </c>
      <c r="GJ269" s="143">
        <f t="shared" si="438"/>
        <v>28696.280593303134</v>
      </c>
      <c r="GK269" s="144">
        <f t="shared" si="439"/>
        <v>0.61058646734142086</v>
      </c>
      <c r="GL269" s="145">
        <f t="shared" si="440"/>
        <v>22727.615383248954</v>
      </c>
      <c r="GM269" s="146">
        <f t="shared" si="441"/>
        <v>0.73487957181088315</v>
      </c>
      <c r="GN269" s="166">
        <v>3445</v>
      </c>
      <c r="GO269" s="97">
        <f t="shared" si="392"/>
        <v>3418.0953015365485</v>
      </c>
      <c r="GP269" s="226">
        <f t="shared" si="371"/>
        <v>783.35140000000001</v>
      </c>
      <c r="GQ269" s="53">
        <v>0</v>
      </c>
      <c r="GR269" s="102">
        <f t="shared" si="393"/>
        <v>1</v>
      </c>
      <c r="GS269" s="53">
        <v>0</v>
      </c>
      <c r="GT269" s="102">
        <f t="shared" si="394"/>
        <v>1</v>
      </c>
      <c r="GU269" s="53">
        <v>259</v>
      </c>
      <c r="GV269" s="102">
        <f t="shared" si="364"/>
        <v>0.24758515505846468</v>
      </c>
      <c r="GW269" s="170">
        <v>189</v>
      </c>
      <c r="GX269" s="102">
        <f t="shared" si="365"/>
        <v>0.75612903225806449</v>
      </c>
      <c r="GY269" s="170">
        <v>12.1</v>
      </c>
      <c r="GZ269" s="102">
        <f t="shared" si="366"/>
        <v>0</v>
      </c>
      <c r="HA269" s="102"/>
      <c r="HB269" s="102"/>
      <c r="HC269" s="102"/>
      <c r="HD269" s="102"/>
      <c r="HE269" s="177"/>
      <c r="HF269" s="227">
        <f t="shared" si="368"/>
        <v>136111.82</v>
      </c>
      <c r="HG269" s="102">
        <f t="shared" si="369"/>
        <v>0.90741213333333337</v>
      </c>
      <c r="HH269" s="177">
        <f t="shared" si="370"/>
        <v>0.69268510258697591</v>
      </c>
      <c r="HI269" s="64">
        <v>2298</v>
      </c>
      <c r="HJ269" s="53">
        <v>2940</v>
      </c>
      <c r="HK269" s="53">
        <v>2948</v>
      </c>
      <c r="HL269" s="77">
        <f t="shared" si="445"/>
        <v>1520</v>
      </c>
      <c r="HM269" s="77">
        <f t="shared" si="442"/>
        <v>20860.080000000002</v>
      </c>
      <c r="HN269" s="52"/>
      <c r="HO269" s="183"/>
      <c r="HP269" s="53">
        <v>1276</v>
      </c>
      <c r="HQ269" s="186"/>
      <c r="HR269" s="186"/>
      <c r="HS269" s="186"/>
      <c r="HT269" s="53">
        <v>4921</v>
      </c>
      <c r="HU269" s="153">
        <v>4688</v>
      </c>
      <c r="HV269" s="186"/>
      <c r="HW269" s="186"/>
      <c r="HX269" s="186"/>
      <c r="HY269" s="186"/>
      <c r="HZ269" s="189">
        <v>97</v>
      </c>
      <c r="IA269" s="128" t="s">
        <v>129</v>
      </c>
      <c r="IB269" s="190">
        <v>418</v>
      </c>
      <c r="IC269" s="191"/>
      <c r="ID269" s="191">
        <v>120</v>
      </c>
      <c r="IE269" s="192">
        <v>4.5</v>
      </c>
      <c r="IF269" s="192">
        <v>2.74</v>
      </c>
      <c r="IG269" s="192">
        <v>0.57999999999999996</v>
      </c>
      <c r="IH269" s="97">
        <f t="shared" si="443"/>
        <v>43768.71</v>
      </c>
      <c r="II269" s="97">
        <f t="shared" si="446"/>
        <v>3638.5303399799168</v>
      </c>
      <c r="IJ269" s="202">
        <f t="shared" si="447"/>
        <v>1.4639145073927682</v>
      </c>
      <c r="IK269" s="202">
        <f t="shared" si="453"/>
        <v>2.485480075240281</v>
      </c>
      <c r="IL269" s="202">
        <f t="shared" si="395"/>
        <v>0.58399960171834431</v>
      </c>
      <c r="IM269" s="203"/>
      <c r="IN269" s="204">
        <f t="shared" si="396"/>
        <v>0.87866473149492019</v>
      </c>
      <c r="IO269" s="186"/>
      <c r="IP269" s="186"/>
      <c r="IQ269" s="153">
        <v>2010</v>
      </c>
      <c r="IR269" s="153"/>
      <c r="IS269" s="128"/>
      <c r="IT269" s="128"/>
      <c r="IU269" s="128"/>
      <c r="IV269" s="128"/>
      <c r="IW269" s="189">
        <v>0.93</v>
      </c>
      <c r="IX269" s="189"/>
      <c r="IY269" s="48">
        <v>8.2200000000000006</v>
      </c>
      <c r="IZ269" s="52">
        <v>268</v>
      </c>
      <c r="JA269" s="128">
        <v>4.3499999999999996</v>
      </c>
      <c r="JB269" s="128">
        <v>1.05</v>
      </c>
      <c r="JC269" s="128">
        <v>163</v>
      </c>
      <c r="JD269" s="97">
        <f t="shared" si="397"/>
        <v>5593.6760000000004</v>
      </c>
      <c r="JE269" s="210">
        <f t="shared" si="372"/>
        <v>0.92241805303903801</v>
      </c>
      <c r="JF269" s="210">
        <f t="shared" si="398"/>
        <v>0.45315678571428569</v>
      </c>
      <c r="JG269" s="210">
        <f t="shared" si="399"/>
        <v>8.2248123572550694E-2</v>
      </c>
      <c r="JH269" s="203"/>
      <c r="JI269" s="203">
        <f t="shared" si="400"/>
        <v>0.35885167464114831</v>
      </c>
      <c r="JJ269" s="212">
        <f t="shared" si="444"/>
        <v>2.469151880188833</v>
      </c>
      <c r="JK269" s="203">
        <f t="shared" si="401"/>
        <v>0.97609277430865293</v>
      </c>
      <c r="JL269" s="53">
        <v>8186</v>
      </c>
      <c r="JM269" s="213">
        <v>8.36</v>
      </c>
      <c r="JN269" s="214">
        <v>68</v>
      </c>
      <c r="JO269" s="213">
        <v>0.75</v>
      </c>
      <c r="JP269" s="213">
        <v>3.1</v>
      </c>
      <c r="JQ269" s="213">
        <v>0.48</v>
      </c>
      <c r="JR269" s="214">
        <v>460</v>
      </c>
      <c r="JS269" s="213">
        <v>0.22</v>
      </c>
      <c r="JT269" s="222"/>
    </row>
    <row r="270" spans="1:280" s="25" customFormat="1" ht="15" customHeight="1">
      <c r="A270" s="50">
        <v>43687</v>
      </c>
      <c r="B270" s="51">
        <v>280</v>
      </c>
      <c r="C270" s="52">
        <v>280</v>
      </c>
      <c r="D270" s="53">
        <v>46748</v>
      </c>
      <c r="E270" s="48">
        <v>5.27</v>
      </c>
      <c r="F270" s="53">
        <v>781</v>
      </c>
      <c r="G270" s="52">
        <v>63.3</v>
      </c>
      <c r="H270" s="52">
        <v>24.4</v>
      </c>
      <c r="I270" s="61">
        <v>89</v>
      </c>
      <c r="J270" s="64"/>
      <c r="K270" s="53">
        <v>1090</v>
      </c>
      <c r="L270" s="48">
        <v>5.32</v>
      </c>
      <c r="M270" s="53">
        <v>13175</v>
      </c>
      <c r="N270" s="53">
        <v>6830</v>
      </c>
      <c r="O270" s="65">
        <v>9.43</v>
      </c>
      <c r="P270" s="65">
        <v>4.8</v>
      </c>
      <c r="Q270" s="74">
        <v>25</v>
      </c>
      <c r="R270" s="70">
        <v>66</v>
      </c>
      <c r="S270" s="64">
        <v>6372</v>
      </c>
      <c r="T270" s="53">
        <v>9275</v>
      </c>
      <c r="U270" s="52">
        <v>2.94</v>
      </c>
      <c r="V270" s="52">
        <v>25</v>
      </c>
      <c r="W270" s="52">
        <v>14.4</v>
      </c>
      <c r="X270" s="52">
        <v>14</v>
      </c>
      <c r="Y270" s="53">
        <v>2282</v>
      </c>
      <c r="Z270" s="53"/>
      <c r="AA270" s="52"/>
      <c r="AB270" s="52">
        <v>504</v>
      </c>
      <c r="AC270" s="77">
        <f t="shared" si="402"/>
        <v>8654</v>
      </c>
      <c r="AD270" s="52"/>
      <c r="AE270" s="52"/>
      <c r="AF270" s="52"/>
      <c r="AG270" s="52"/>
      <c r="AH270" s="61"/>
      <c r="AI270" s="79"/>
      <c r="AJ270" s="52"/>
      <c r="AK270" s="52"/>
      <c r="AL270" s="48">
        <v>8.85</v>
      </c>
      <c r="AM270" s="53">
        <v>128968</v>
      </c>
      <c r="AN270" s="52">
        <v>1.96</v>
      </c>
      <c r="AO270" s="52">
        <v>0.61</v>
      </c>
      <c r="AP270" s="53">
        <v>6218</v>
      </c>
      <c r="AQ270" s="83"/>
      <c r="AR270" s="86">
        <f t="shared" si="403"/>
        <v>11560</v>
      </c>
      <c r="AS270" s="53"/>
      <c r="AT270" s="87">
        <v>11560</v>
      </c>
      <c r="AU270" s="53">
        <f t="shared" si="362"/>
        <v>10320</v>
      </c>
      <c r="AV270" s="53">
        <v>480</v>
      </c>
      <c r="AW270" s="53">
        <v>280</v>
      </c>
      <c r="AX270" s="53">
        <v>480</v>
      </c>
      <c r="AY270" s="95">
        <v>0</v>
      </c>
      <c r="AZ270" s="96">
        <v>4.93</v>
      </c>
      <c r="BA270" s="53">
        <v>4478</v>
      </c>
      <c r="BB270" s="52">
        <v>62</v>
      </c>
      <c r="BC270" s="53">
        <v>11247</v>
      </c>
      <c r="BD270" s="97">
        <f t="shared" si="373"/>
        <v>8070.82</v>
      </c>
      <c r="BE270" s="102">
        <f t="shared" si="374"/>
        <v>0.71759758157730946</v>
      </c>
      <c r="BF270" s="53">
        <v>4684</v>
      </c>
      <c r="BG270" s="97">
        <f t="shared" si="375"/>
        <v>4997.8279999999995</v>
      </c>
      <c r="BH270" s="102">
        <f t="shared" si="376"/>
        <v>0.44436987641148745</v>
      </c>
      <c r="BI270" s="53">
        <v>184</v>
      </c>
      <c r="BJ270" s="97">
        <f t="shared" si="377"/>
        <v>361.928</v>
      </c>
      <c r="BK270" s="102">
        <f t="shared" si="378"/>
        <v>3.2179959100204499E-2</v>
      </c>
      <c r="BL270" s="103">
        <v>996</v>
      </c>
      <c r="BM270" s="97">
        <f t="shared" si="379"/>
        <v>1439.22</v>
      </c>
      <c r="BN270" s="102">
        <f t="shared" si="380"/>
        <v>0.12796479061082955</v>
      </c>
      <c r="BO270" s="53">
        <v>618</v>
      </c>
      <c r="BP270" s="97">
        <f t="shared" si="381"/>
        <v>1271.8439999999998</v>
      </c>
      <c r="BQ270" s="102">
        <f t="shared" si="382"/>
        <v>0.11308295545478793</v>
      </c>
      <c r="BR270" s="53">
        <v>0</v>
      </c>
      <c r="BS270" s="105">
        <f t="shared" si="383"/>
        <v>0</v>
      </c>
      <c r="BT270" s="102">
        <f t="shared" si="384"/>
        <v>0</v>
      </c>
      <c r="BU270" s="52">
        <v>10.8</v>
      </c>
      <c r="BV270" s="48">
        <v>9.66</v>
      </c>
      <c r="BW270" s="61">
        <v>79.900000000000006</v>
      </c>
      <c r="BX270" s="117">
        <f t="shared" si="404"/>
        <v>116069.04</v>
      </c>
      <c r="BY270" s="118">
        <f t="shared" si="405"/>
        <v>0.77379359999999997</v>
      </c>
      <c r="BZ270" s="120"/>
      <c r="CA270" s="51"/>
      <c r="CB270" s="52">
        <v>5.82</v>
      </c>
      <c r="CC270" s="129">
        <v>7125</v>
      </c>
      <c r="CD270" s="77">
        <f t="shared" si="406"/>
        <v>7103.2986515953899</v>
      </c>
      <c r="CE270" s="77">
        <f t="shared" si="385"/>
        <v>22471</v>
      </c>
      <c r="CF270" s="77">
        <f t="shared" si="407"/>
        <v>10320</v>
      </c>
      <c r="CG270" s="77">
        <f t="shared" si="408"/>
        <v>430</v>
      </c>
      <c r="CH270" s="77">
        <f t="shared" si="386"/>
        <v>12151</v>
      </c>
      <c r="CI270" s="130">
        <f t="shared" si="409"/>
        <v>506.29166666666669</v>
      </c>
      <c r="CJ270" s="64">
        <v>3731</v>
      </c>
      <c r="CK270" s="56"/>
      <c r="CL270" s="52">
        <v>7.35</v>
      </c>
      <c r="CM270" s="53">
        <v>3842</v>
      </c>
      <c r="CN270" s="134"/>
      <c r="CO270" s="135">
        <v>2992</v>
      </c>
      <c r="CP270" s="53">
        <v>5284</v>
      </c>
      <c r="CQ270" s="52">
        <v>16.399999999999999</v>
      </c>
      <c r="CR270" s="52">
        <v>30.5</v>
      </c>
      <c r="CS270" s="53">
        <v>3334</v>
      </c>
      <c r="CT270" s="141">
        <f t="shared" si="454"/>
        <v>0.27399950330530004</v>
      </c>
      <c r="CU270" s="142">
        <f t="shared" si="410"/>
        <v>1.3470919324577861</v>
      </c>
      <c r="CV270" s="142">
        <f t="shared" si="411"/>
        <v>5.2730615338444879</v>
      </c>
      <c r="CW270" s="118">
        <f t="shared" si="412"/>
        <v>0.87884358897408132</v>
      </c>
      <c r="CX270" s="143">
        <f t="shared" si="455"/>
        <v>26502.407269102398</v>
      </c>
      <c r="CY270" s="144">
        <f t="shared" si="456"/>
        <v>0.45912452953993521</v>
      </c>
      <c r="CZ270" s="145">
        <f t="shared" si="457"/>
        <v>19271.665179119755</v>
      </c>
      <c r="DA270" s="146">
        <f t="shared" si="458"/>
        <v>0.65839779496754691</v>
      </c>
      <c r="DB270" s="64">
        <v>3748</v>
      </c>
      <c r="DC270" s="152"/>
      <c r="DD270" s="48">
        <v>8.39</v>
      </c>
      <c r="DE270" s="53">
        <v>3465</v>
      </c>
      <c r="DF270" s="153"/>
      <c r="DG270" s="53">
        <v>2792</v>
      </c>
      <c r="DH270" s="53">
        <v>5343</v>
      </c>
      <c r="DI270" s="52">
        <v>13.1</v>
      </c>
      <c r="DJ270" s="52">
        <v>29.7</v>
      </c>
      <c r="DK270" s="53">
        <v>4267</v>
      </c>
      <c r="DL270" s="141">
        <f t="shared" si="413"/>
        <v>0.3129137989324301</v>
      </c>
      <c r="DM270" s="142">
        <f t="shared" si="414"/>
        <v>1.3409818569903948</v>
      </c>
      <c r="DN270" s="142">
        <f t="shared" si="415"/>
        <v>5.2970878126103305</v>
      </c>
      <c r="DO270" s="118">
        <f t="shared" si="387"/>
        <v>0.88284796876838845</v>
      </c>
      <c r="DP270" s="143">
        <f t="shared" si="416"/>
        <v>26623.163346179521</v>
      </c>
      <c r="DQ270" s="144">
        <f t="shared" si="417"/>
        <v>0.51219846300257044</v>
      </c>
      <c r="DR270" s="145">
        <f t="shared" si="418"/>
        <v>19359.47496417605</v>
      </c>
      <c r="DS270" s="146">
        <f t="shared" si="419"/>
        <v>0.6919178447586023</v>
      </c>
      <c r="DT270" s="53">
        <v>3757</v>
      </c>
      <c r="DU270" s="74"/>
      <c r="DV270" s="157">
        <v>8.2200000000000006</v>
      </c>
      <c r="DW270" s="153">
        <v>3791</v>
      </c>
      <c r="DX270" s="53"/>
      <c r="DY270" s="153">
        <v>2795</v>
      </c>
      <c r="DZ270" s="153">
        <v>6071</v>
      </c>
      <c r="EA270" s="152">
        <v>12.8</v>
      </c>
      <c r="EB270" s="128">
        <v>32.799999999999997</v>
      </c>
      <c r="EC270" s="53">
        <v>4564</v>
      </c>
      <c r="ED270" s="141">
        <f t="shared" si="448"/>
        <v>0.36675407913581265</v>
      </c>
      <c r="EE270" s="142">
        <f t="shared" si="420"/>
        <v>1.337769496939047</v>
      </c>
      <c r="EF270" s="142">
        <f t="shared" ref="EF270:EF333" si="459">EH270/5026</f>
        <v>5.30980760725107</v>
      </c>
      <c r="EG270" s="118">
        <f t="shared" si="388"/>
        <v>0.88496793454184497</v>
      </c>
      <c r="EH270" s="143">
        <f t="shared" si="449"/>
        <v>26687.093034043879</v>
      </c>
      <c r="EI270" s="144">
        <f t="shared" si="450"/>
        <v>0.46630429242214855</v>
      </c>
      <c r="EJ270" s="145">
        <f t="shared" si="451"/>
        <v>19405.962497441145</v>
      </c>
      <c r="EK270" s="146">
        <f t="shared" si="452"/>
        <v>0.66293233751222547</v>
      </c>
      <c r="EL270" s="64">
        <v>3745</v>
      </c>
      <c r="EM270" s="56"/>
      <c r="EN270" s="52">
        <v>7.27</v>
      </c>
      <c r="EO270" s="53">
        <v>3397</v>
      </c>
      <c r="EP270" s="134"/>
      <c r="EQ270" s="135">
        <v>2733</v>
      </c>
      <c r="ER270" s="53">
        <v>4746</v>
      </c>
      <c r="ES270" s="52">
        <v>13</v>
      </c>
      <c r="ET270" s="52">
        <v>29.7</v>
      </c>
      <c r="EU270" s="53">
        <v>4014</v>
      </c>
      <c r="EV270" s="141">
        <f t="shared" si="421"/>
        <v>0.28919124070387381</v>
      </c>
      <c r="EW270" s="142">
        <f t="shared" si="422"/>
        <v>1.3420560747663552</v>
      </c>
      <c r="EX270" s="142">
        <f t="shared" si="423"/>
        <v>5.292847881063417</v>
      </c>
      <c r="EY270" s="118">
        <f t="shared" si="389"/>
        <v>0.88214131351056946</v>
      </c>
      <c r="EZ270" s="143">
        <f t="shared" si="424"/>
        <v>26601.853450224735</v>
      </c>
      <c r="FA270" s="144">
        <f t="shared" si="425"/>
        <v>0.52177148017885477</v>
      </c>
      <c r="FB270" s="145">
        <f t="shared" si="426"/>
        <v>19343.979119754353</v>
      </c>
      <c r="FC270" s="146">
        <f t="shared" si="427"/>
        <v>0.69796390148484044</v>
      </c>
      <c r="FD270" s="64">
        <v>3745</v>
      </c>
      <c r="FE270" s="56"/>
      <c r="FF270" s="52">
        <v>7.29</v>
      </c>
      <c r="FG270" s="53">
        <v>3619</v>
      </c>
      <c r="FH270" s="134"/>
      <c r="FI270" s="135">
        <v>3619</v>
      </c>
      <c r="FJ270" s="53">
        <v>4832</v>
      </c>
      <c r="FK270" s="52">
        <v>13.5</v>
      </c>
      <c r="FL270" s="52">
        <v>32.799999999999997</v>
      </c>
      <c r="FM270" s="53">
        <v>4623</v>
      </c>
      <c r="FN270" s="141">
        <f t="shared" si="428"/>
        <v>0.35428820871558875</v>
      </c>
      <c r="FO270" s="142">
        <f t="shared" si="429"/>
        <v>1.3420560747663552</v>
      </c>
      <c r="FP270" s="142">
        <f t="shared" si="430"/>
        <v>5.292847881063417</v>
      </c>
      <c r="FQ270" s="118">
        <f t="shared" si="390"/>
        <v>0.88214131351056946</v>
      </c>
      <c r="FR270" s="143">
        <f t="shared" si="431"/>
        <v>26601.853450224735</v>
      </c>
      <c r="FS270" s="144">
        <f t="shared" si="432"/>
        <v>0.49051839469157354</v>
      </c>
      <c r="FT270" s="145">
        <f t="shared" si="433"/>
        <v>19343.979119754353</v>
      </c>
      <c r="FU270" s="146">
        <f t="shared" si="434"/>
        <v>0.67822530452565122</v>
      </c>
      <c r="FV270" s="64">
        <v>3745</v>
      </c>
      <c r="FW270" s="73"/>
      <c r="FX270" s="52">
        <v>7.28</v>
      </c>
      <c r="FY270" s="53">
        <v>3665</v>
      </c>
      <c r="FZ270" s="134"/>
      <c r="GA270" s="135">
        <v>2701</v>
      </c>
      <c r="GB270" s="53">
        <v>5068</v>
      </c>
      <c r="GC270" s="52">
        <v>15.5</v>
      </c>
      <c r="GD270" s="52">
        <v>30.7</v>
      </c>
      <c r="GE270" s="53">
        <v>4251</v>
      </c>
      <c r="GF270" s="141">
        <f t="shared" si="435"/>
        <v>0.33013812925165642</v>
      </c>
      <c r="GG270" s="142">
        <f t="shared" si="436"/>
        <v>1.3420560747663552</v>
      </c>
      <c r="GH270" s="142">
        <f t="shared" si="437"/>
        <v>5.292847881063417</v>
      </c>
      <c r="GI270" s="118">
        <f t="shared" si="391"/>
        <v>0.88214131351056946</v>
      </c>
      <c r="GJ270" s="143">
        <f t="shared" si="438"/>
        <v>26601.853450224735</v>
      </c>
      <c r="GK270" s="144">
        <f t="shared" si="439"/>
        <v>0.48404253013114595</v>
      </c>
      <c r="GL270" s="145">
        <f t="shared" si="440"/>
        <v>19343.979119754353</v>
      </c>
      <c r="GM270" s="146">
        <f t="shared" si="441"/>
        <v>0.67413532497554907</v>
      </c>
      <c r="GN270" s="166">
        <v>3584</v>
      </c>
      <c r="GO270" s="97">
        <f t="shared" si="392"/>
        <v>3629.7652084909437</v>
      </c>
      <c r="GP270" s="226">
        <f t="shared" si="371"/>
        <v>763.83199999999999</v>
      </c>
      <c r="GQ270" s="53">
        <v>0</v>
      </c>
      <c r="GR270" s="102">
        <f t="shared" si="393"/>
        <v>1</v>
      </c>
      <c r="GS270" s="53">
        <v>0</v>
      </c>
      <c r="GT270" s="102">
        <f t="shared" si="394"/>
        <v>1</v>
      </c>
      <c r="GU270" s="53">
        <v>260</v>
      </c>
      <c r="GV270" s="102">
        <f t="shared" si="364"/>
        <v>0.28162507460047304</v>
      </c>
      <c r="GW270" s="170">
        <v>170</v>
      </c>
      <c r="GX270" s="102">
        <f t="shared" si="365"/>
        <v>0.82931726907630521</v>
      </c>
      <c r="GY270" s="170">
        <v>23</v>
      </c>
      <c r="GZ270" s="102">
        <f t="shared" si="366"/>
        <v>0</v>
      </c>
      <c r="HA270" s="102"/>
      <c r="HB270" s="102"/>
      <c r="HC270" s="102"/>
      <c r="HD270" s="102"/>
      <c r="HE270" s="177"/>
      <c r="HF270" s="227">
        <f t="shared" si="368"/>
        <v>116069.04</v>
      </c>
      <c r="HG270" s="102">
        <f t="shared" si="369"/>
        <v>0.77379359999999997</v>
      </c>
      <c r="HH270" s="177">
        <f t="shared" si="370"/>
        <v>0.68133724548768559</v>
      </c>
      <c r="HI270" s="64">
        <v>3276</v>
      </c>
      <c r="HJ270" s="53">
        <v>3026</v>
      </c>
      <c r="HK270" s="53">
        <v>3238</v>
      </c>
      <c r="HL270" s="77">
        <f t="shared" si="445"/>
        <v>1520</v>
      </c>
      <c r="HM270" s="77">
        <f t="shared" si="442"/>
        <v>27035.72</v>
      </c>
      <c r="HN270" s="52"/>
      <c r="HO270" s="183"/>
      <c r="HP270" s="53">
        <v>1984</v>
      </c>
      <c r="HQ270" s="186"/>
      <c r="HR270" s="186"/>
      <c r="HS270" s="186"/>
      <c r="HT270" s="53">
        <v>4508</v>
      </c>
      <c r="HU270" s="153">
        <v>4274</v>
      </c>
      <c r="HV270" s="186"/>
      <c r="HW270" s="186"/>
      <c r="HX270" s="186"/>
      <c r="HY270" s="186"/>
      <c r="HZ270" s="189"/>
      <c r="IA270" s="128">
        <v>98</v>
      </c>
      <c r="IB270" s="190">
        <v>309</v>
      </c>
      <c r="IC270" s="191"/>
      <c r="ID270" s="191"/>
      <c r="IE270" s="192"/>
      <c r="IF270" s="192"/>
      <c r="IG270" s="192"/>
      <c r="IH270" s="97">
        <f t="shared" si="443"/>
        <v>40002.559999999998</v>
      </c>
      <c r="II270" s="97">
        <f t="shared" si="446"/>
        <v>4380.5280528052799</v>
      </c>
      <c r="IJ270" s="202">
        <f t="shared" si="447"/>
        <v>1.6891891891891893</v>
      </c>
      <c r="IK270" s="202">
        <f t="shared" si="453"/>
        <v>2.5932726072607255</v>
      </c>
      <c r="IL270" s="202">
        <f t="shared" si="395"/>
        <v>0.70143809259180456</v>
      </c>
      <c r="IM270" s="203"/>
      <c r="IN270" s="204">
        <f t="shared" si="396"/>
        <v>0.9137834821428571</v>
      </c>
      <c r="IO270" s="186"/>
      <c r="IP270" s="186"/>
      <c r="IQ270" s="153">
        <v>2114</v>
      </c>
      <c r="IR270" s="153"/>
      <c r="IS270" s="128"/>
      <c r="IT270" s="128"/>
      <c r="IU270" s="128"/>
      <c r="IV270" s="128"/>
      <c r="IW270" s="189"/>
      <c r="IX270" s="189">
        <v>0.86</v>
      </c>
      <c r="IY270" s="48"/>
      <c r="IZ270" s="52">
        <v>151</v>
      </c>
      <c r="JA270" s="128"/>
      <c r="JB270" s="128"/>
      <c r="JC270" s="128"/>
      <c r="JD270" s="97">
        <f t="shared" si="397"/>
        <v>3572.04</v>
      </c>
      <c r="JE270" s="210"/>
      <c r="JF270" s="210"/>
      <c r="JG270" s="210">
        <f t="shared" si="399"/>
        <v>8.3720196842020339E-2</v>
      </c>
      <c r="JH270" s="203"/>
      <c r="JI270" s="203">
        <f t="shared" si="400"/>
        <v>0.51132686084142387</v>
      </c>
      <c r="JJ270" s="212">
        <f t="shared" si="444"/>
        <v>2.469151880188833</v>
      </c>
      <c r="JK270" s="203">
        <f t="shared" si="401"/>
        <v>0.98657419756379483</v>
      </c>
      <c r="JL270" s="53">
        <v>2584</v>
      </c>
      <c r="JM270" s="213">
        <v>8.41</v>
      </c>
      <c r="JN270" s="214">
        <v>32</v>
      </c>
      <c r="JO270" s="213">
        <v>0.67</v>
      </c>
      <c r="JP270" s="213">
        <v>2.33</v>
      </c>
      <c r="JQ270" s="213">
        <v>0.55000000000000004</v>
      </c>
      <c r="JR270" s="214">
        <v>139</v>
      </c>
      <c r="JS270" s="213">
        <v>0.25</v>
      </c>
      <c r="JT270" s="222"/>
    </row>
    <row r="271" spans="1:280" s="25" customFormat="1" ht="15" customHeight="1">
      <c r="A271" s="50">
        <v>43688</v>
      </c>
      <c r="B271" s="57">
        <v>280</v>
      </c>
      <c r="C271" s="52">
        <v>280</v>
      </c>
      <c r="D271" s="58">
        <v>47407</v>
      </c>
      <c r="E271" s="59">
        <v>5.19</v>
      </c>
      <c r="F271" s="58">
        <v>1076</v>
      </c>
      <c r="G271" s="60">
        <v>68.400000000000006</v>
      </c>
      <c r="H271" s="60">
        <v>25.7</v>
      </c>
      <c r="I271" s="66">
        <v>88.8</v>
      </c>
      <c r="J271" s="67"/>
      <c r="K271" s="58">
        <v>1679</v>
      </c>
      <c r="L271" s="59">
        <v>6.24</v>
      </c>
      <c r="M271" s="58">
        <v>10317</v>
      </c>
      <c r="N271" s="58">
        <v>6555</v>
      </c>
      <c r="O271" s="68">
        <v>7.55</v>
      </c>
      <c r="P271" s="68">
        <v>4.09</v>
      </c>
      <c r="Q271" s="75">
        <v>23.9</v>
      </c>
      <c r="R271" s="76">
        <v>66.599999999999994</v>
      </c>
      <c r="S271" s="67">
        <v>5986</v>
      </c>
      <c r="T271" s="58">
        <v>9790</v>
      </c>
      <c r="U271" s="60">
        <v>3.43</v>
      </c>
      <c r="V271" s="60">
        <v>29.5</v>
      </c>
      <c r="W271" s="60">
        <v>17.100000000000001</v>
      </c>
      <c r="X271" s="60">
        <v>16.100000000000001</v>
      </c>
      <c r="Y271" s="58">
        <v>2824</v>
      </c>
      <c r="Z271" s="58"/>
      <c r="AA271" s="60"/>
      <c r="AB271" s="60">
        <v>497</v>
      </c>
      <c r="AC271" s="58">
        <f t="shared" si="402"/>
        <v>8810</v>
      </c>
      <c r="AD271" s="60"/>
      <c r="AE271" s="60"/>
      <c r="AF271" s="60"/>
      <c r="AG271" s="60"/>
      <c r="AH271" s="66"/>
      <c r="AI271" s="80"/>
      <c r="AJ271" s="60"/>
      <c r="AK271" s="60"/>
      <c r="AL271" s="59">
        <v>8.91</v>
      </c>
      <c r="AM271" s="58">
        <v>10503</v>
      </c>
      <c r="AN271" s="60" t="s">
        <v>125</v>
      </c>
      <c r="AO271" s="60">
        <v>0.17</v>
      </c>
      <c r="AP271" s="58">
        <v>5022</v>
      </c>
      <c r="AQ271" s="88"/>
      <c r="AR271" s="86">
        <f t="shared" si="403"/>
        <v>12642</v>
      </c>
      <c r="AS271" s="58"/>
      <c r="AT271" s="89">
        <v>12642</v>
      </c>
      <c r="AU271" s="58">
        <f t="shared" si="362"/>
        <v>11402</v>
      </c>
      <c r="AV271" s="58">
        <v>480</v>
      </c>
      <c r="AW271" s="58">
        <v>280</v>
      </c>
      <c r="AX271" s="58">
        <v>480</v>
      </c>
      <c r="AY271" s="98">
        <v>0</v>
      </c>
      <c r="AZ271" s="96">
        <v>4.93</v>
      </c>
      <c r="BA271" s="53">
        <v>4478</v>
      </c>
      <c r="BB271" s="52">
        <v>62</v>
      </c>
      <c r="BC271" s="58">
        <v>11468</v>
      </c>
      <c r="BD271" s="97">
        <f t="shared" si="373"/>
        <v>8371.3600800000004</v>
      </c>
      <c r="BE271" s="102">
        <f t="shared" si="374"/>
        <v>0.7299755912103244</v>
      </c>
      <c r="BF271" s="58">
        <v>4976</v>
      </c>
      <c r="BG271" s="97">
        <f t="shared" si="375"/>
        <v>5309.3919999999998</v>
      </c>
      <c r="BH271" s="102">
        <f t="shared" si="376"/>
        <v>0.46297453784443665</v>
      </c>
      <c r="BI271" s="58">
        <v>370</v>
      </c>
      <c r="BJ271" s="97">
        <f t="shared" si="377"/>
        <v>727.79000000000008</v>
      </c>
      <c r="BK271" s="102">
        <f t="shared" si="378"/>
        <v>6.346267875828393E-2</v>
      </c>
      <c r="BL271" s="103">
        <v>832</v>
      </c>
      <c r="BM271" s="97">
        <f t="shared" si="379"/>
        <v>1202.24</v>
      </c>
      <c r="BN271" s="102">
        <f t="shared" si="380"/>
        <v>0.10483432159051273</v>
      </c>
      <c r="BO271" s="58">
        <v>546</v>
      </c>
      <c r="BP271" s="97">
        <f t="shared" si="381"/>
        <v>1123.6679999999999</v>
      </c>
      <c r="BQ271" s="102">
        <f t="shared" si="382"/>
        <v>9.7982908964073939E-2</v>
      </c>
      <c r="BR271" s="58">
        <v>4.97</v>
      </c>
      <c r="BS271" s="105">
        <f t="shared" si="383"/>
        <v>8.2700799999999983</v>
      </c>
      <c r="BT271" s="102">
        <f t="shared" si="384"/>
        <v>4.3337983955354025E-4</v>
      </c>
      <c r="BU271" s="60">
        <v>11.2</v>
      </c>
      <c r="BV271" s="59">
        <v>10.8</v>
      </c>
      <c r="BW271" s="66">
        <v>114</v>
      </c>
      <c r="BX271" s="117">
        <f t="shared" si="404"/>
        <v>130758.136</v>
      </c>
      <c r="BY271" s="118">
        <f t="shared" si="405"/>
        <v>0.87172090666666668</v>
      </c>
      <c r="BZ271" s="121">
        <v>61.4</v>
      </c>
      <c r="CA271" s="57"/>
      <c r="CB271" s="60">
        <v>6.62</v>
      </c>
      <c r="CC271" s="129">
        <v>7909</v>
      </c>
      <c r="CD271" s="77">
        <f t="shared" si="406"/>
        <v>7548.6904751610537</v>
      </c>
      <c r="CE271" s="77">
        <f t="shared" si="385"/>
        <v>23129</v>
      </c>
      <c r="CF271" s="77">
        <f t="shared" si="407"/>
        <v>11402</v>
      </c>
      <c r="CG271" s="77">
        <f t="shared" si="408"/>
        <v>475.08333333333331</v>
      </c>
      <c r="CH271" s="77">
        <f t="shared" si="386"/>
        <v>11727</v>
      </c>
      <c r="CI271" s="130">
        <f t="shared" si="409"/>
        <v>488.625</v>
      </c>
      <c r="CJ271" s="67">
        <v>3850</v>
      </c>
      <c r="CK271" s="136"/>
      <c r="CL271" s="60">
        <v>1.3</v>
      </c>
      <c r="CM271" s="58">
        <v>4313</v>
      </c>
      <c r="CN271" s="137"/>
      <c r="CO271" s="138">
        <v>2801</v>
      </c>
      <c r="CP271" s="58">
        <v>5064</v>
      </c>
      <c r="CQ271" s="60">
        <v>10.9</v>
      </c>
      <c r="CR271" s="60">
        <v>19.899999999999999</v>
      </c>
      <c r="CS271" s="58">
        <v>3197</v>
      </c>
      <c r="CT271" s="141">
        <f t="shared" si="454"/>
        <v>0.25663443916040157</v>
      </c>
      <c r="CU271" s="142">
        <f t="shared" si="410"/>
        <v>1.3054545454545454</v>
      </c>
      <c r="CV271" s="142">
        <f t="shared" si="411"/>
        <v>5.7824230659311695</v>
      </c>
      <c r="CW271" s="118">
        <f t="shared" si="412"/>
        <v>0.96373717765519495</v>
      </c>
      <c r="CX271" s="143">
        <f t="shared" si="455"/>
        <v>29062.458329370056</v>
      </c>
      <c r="CY271" s="144">
        <f t="shared" si="456"/>
        <v>0.42864262163193534</v>
      </c>
      <c r="CZ271" s="145">
        <f t="shared" si="457"/>
        <v>21765.697764710971</v>
      </c>
      <c r="DA271" s="146">
        <f t="shared" si="458"/>
        <v>0.62391001046389949</v>
      </c>
      <c r="DB271" s="67">
        <v>3860</v>
      </c>
      <c r="DC271" s="75"/>
      <c r="DD271" s="59">
        <v>7.24</v>
      </c>
      <c r="DE271" s="58">
        <v>3998</v>
      </c>
      <c r="DF271" s="58"/>
      <c r="DG271" s="58">
        <v>2790</v>
      </c>
      <c r="DH271" s="58">
        <v>4357</v>
      </c>
      <c r="DI271" s="60">
        <v>12.1</v>
      </c>
      <c r="DJ271" s="60">
        <v>16.600000000000001</v>
      </c>
      <c r="DK271" s="58">
        <v>3801</v>
      </c>
      <c r="DL271" s="141">
        <f t="shared" si="413"/>
        <v>0.27733057353079216</v>
      </c>
      <c r="DM271" s="142">
        <f t="shared" si="414"/>
        <v>1.3020725388601035</v>
      </c>
      <c r="DN271" s="142">
        <f t="shared" si="415"/>
        <v>5.7974423466218985</v>
      </c>
      <c r="DO271" s="118">
        <f t="shared" si="387"/>
        <v>0.96624039110364979</v>
      </c>
      <c r="DP271" s="143">
        <f t="shared" si="416"/>
        <v>29137.945234121664</v>
      </c>
      <c r="DQ271" s="144">
        <f t="shared" si="417"/>
        <v>0.47037171372234576</v>
      </c>
      <c r="DR271" s="145">
        <f t="shared" si="418"/>
        <v>21822.232044619312</v>
      </c>
      <c r="DS271" s="146">
        <f t="shared" si="419"/>
        <v>0.65137774677363103</v>
      </c>
      <c r="DT271" s="58">
        <v>3867</v>
      </c>
      <c r="DU271" s="75"/>
      <c r="DV271" s="59">
        <v>7.36</v>
      </c>
      <c r="DW271" s="58">
        <v>4775</v>
      </c>
      <c r="DX271" s="58"/>
      <c r="DY271" s="58">
        <v>2765</v>
      </c>
      <c r="DZ271" s="58">
        <v>4758</v>
      </c>
      <c r="EA271" s="75">
        <v>10.6</v>
      </c>
      <c r="EB271" s="60">
        <v>12.9</v>
      </c>
      <c r="EC271" s="58">
        <v>4074</v>
      </c>
      <c r="ED271" s="141">
        <f t="shared" si="448"/>
        <v>0.37982964485380977</v>
      </c>
      <c r="EE271" s="142">
        <f t="shared" si="420"/>
        <v>1.299715541763641</v>
      </c>
      <c r="EF271" s="142">
        <f t="shared" si="459"/>
        <v>5.8079558431054101</v>
      </c>
      <c r="EG271" s="118">
        <f t="shared" si="388"/>
        <v>0.96799264051756839</v>
      </c>
      <c r="EH271" s="143">
        <f t="shared" si="449"/>
        <v>29190.786067447792</v>
      </c>
      <c r="EI271" s="144">
        <f t="shared" si="450"/>
        <v>0.36743995323266665</v>
      </c>
      <c r="EJ271" s="145">
        <f t="shared" si="451"/>
        <v>21861.806040555148</v>
      </c>
      <c r="EK271" s="146">
        <f t="shared" si="452"/>
        <v>0.58362399720962677</v>
      </c>
      <c r="EL271" s="67">
        <v>3864</v>
      </c>
      <c r="EM271" s="136"/>
      <c r="EN271" s="60">
        <v>7.32</v>
      </c>
      <c r="EO271" s="58">
        <v>3833</v>
      </c>
      <c r="EP271" s="137"/>
      <c r="EQ271" s="138">
        <v>2805</v>
      </c>
      <c r="ER271" s="58">
        <v>3136</v>
      </c>
      <c r="ES271" s="60">
        <v>10.7</v>
      </c>
      <c r="ET271" s="60">
        <v>12.9</v>
      </c>
      <c r="EU271" s="58">
        <v>3664</v>
      </c>
      <c r="EV271" s="141">
        <f t="shared" si="421"/>
        <v>0.25519891174206843</v>
      </c>
      <c r="EW271" s="142">
        <f t="shared" si="422"/>
        <v>1.3007246376811594</v>
      </c>
      <c r="EX271" s="142">
        <f t="shared" si="423"/>
        <v>5.803450058898191</v>
      </c>
      <c r="EY271" s="118">
        <f t="shared" si="389"/>
        <v>0.96724167648303183</v>
      </c>
      <c r="EZ271" s="143">
        <f t="shared" si="424"/>
        <v>29168.13999602231</v>
      </c>
      <c r="FA271" s="144">
        <f t="shared" si="425"/>
        <v>0.49222980957922746</v>
      </c>
      <c r="FB271" s="145">
        <f t="shared" si="426"/>
        <v>21844.845756582643</v>
      </c>
      <c r="FC271" s="146">
        <f t="shared" si="427"/>
        <v>0.66576560865015688</v>
      </c>
      <c r="FD271" s="67">
        <v>3823</v>
      </c>
      <c r="FE271" s="136"/>
      <c r="FF271" s="60">
        <v>7.77</v>
      </c>
      <c r="FG271" s="58">
        <v>3126</v>
      </c>
      <c r="FH271" s="137"/>
      <c r="FI271" s="138">
        <v>2988</v>
      </c>
      <c r="FJ271" s="58">
        <v>2450</v>
      </c>
      <c r="FK271" s="60">
        <v>10.8</v>
      </c>
      <c r="FL271" s="60">
        <v>13.8</v>
      </c>
      <c r="FM271" s="58">
        <v>4328</v>
      </c>
      <c r="FN271" s="141">
        <f t="shared" si="428"/>
        <v>0.25597432593157859</v>
      </c>
      <c r="FO271" s="142">
        <f t="shared" si="429"/>
        <v>1.314674339523934</v>
      </c>
      <c r="FP271" s="142">
        <f t="shared" si="430"/>
        <v>5.7418710080661972</v>
      </c>
      <c r="FQ271" s="118">
        <f t="shared" si="390"/>
        <v>0.95697850134436624</v>
      </c>
      <c r="FR271" s="143">
        <f t="shared" si="431"/>
        <v>28858.643686540709</v>
      </c>
      <c r="FS271" s="144">
        <f t="shared" si="432"/>
        <v>0.58588843849325989</v>
      </c>
      <c r="FT271" s="145">
        <f t="shared" si="433"/>
        <v>21613.055208958449</v>
      </c>
      <c r="FU271" s="146">
        <f t="shared" si="434"/>
        <v>0.72741541681199862</v>
      </c>
      <c r="FV271" s="67">
        <v>3865</v>
      </c>
      <c r="FW271" s="160"/>
      <c r="FX271" s="60">
        <v>7.43</v>
      </c>
      <c r="FY271" s="58">
        <v>3167</v>
      </c>
      <c r="FZ271" s="137"/>
      <c r="GA271" s="138">
        <v>2949</v>
      </c>
      <c r="GB271" s="58">
        <v>5132</v>
      </c>
      <c r="GC271" s="60">
        <v>10.8</v>
      </c>
      <c r="GD271" s="60">
        <v>12.6</v>
      </c>
      <c r="GE271" s="58">
        <v>4038</v>
      </c>
      <c r="GF271" s="141">
        <f t="shared" si="435"/>
        <v>0.23843780810769163</v>
      </c>
      <c r="GG271" s="142">
        <f t="shared" si="436"/>
        <v>1.3003880983182405</v>
      </c>
      <c r="GH271" s="142">
        <f t="shared" si="437"/>
        <v>5.8049519869672652</v>
      </c>
      <c r="GI271" s="118">
        <f t="shared" si="391"/>
        <v>0.96749199782787754</v>
      </c>
      <c r="GJ271" s="143">
        <f t="shared" si="438"/>
        <v>29175.688686497473</v>
      </c>
      <c r="GK271" s="144">
        <f t="shared" si="439"/>
        <v>0.5804570328560954</v>
      </c>
      <c r="GL271" s="145">
        <f t="shared" si="440"/>
        <v>21850.49918457348</v>
      </c>
      <c r="GM271" s="146">
        <f t="shared" si="441"/>
        <v>0.72384025113358907</v>
      </c>
      <c r="GN271" s="167">
        <v>3738</v>
      </c>
      <c r="GO271" s="97">
        <f t="shared" si="392"/>
        <v>3869.7790652427689</v>
      </c>
      <c r="GP271" s="226">
        <f t="shared" si="371"/>
        <v>2237.9380000000001</v>
      </c>
      <c r="GQ271" s="58">
        <v>0</v>
      </c>
      <c r="GR271" s="102">
        <f t="shared" si="393"/>
        <v>1</v>
      </c>
      <c r="GS271" s="58">
        <v>0</v>
      </c>
      <c r="GT271" s="102">
        <f t="shared" si="394"/>
        <v>1</v>
      </c>
      <c r="GU271" s="58">
        <v>764</v>
      </c>
      <c r="GV271" s="102">
        <f t="shared" si="364"/>
        <v>0</v>
      </c>
      <c r="GW271" s="170">
        <v>551</v>
      </c>
      <c r="GX271" s="102">
        <f t="shared" si="365"/>
        <v>0.33774038461538458</v>
      </c>
      <c r="GY271" s="170">
        <v>0</v>
      </c>
      <c r="GZ271" s="102">
        <f t="shared" si="366"/>
        <v>1</v>
      </c>
      <c r="HA271" s="102"/>
      <c r="HB271" s="102"/>
      <c r="HC271" s="102"/>
      <c r="HD271" s="102"/>
      <c r="HE271" s="177"/>
      <c r="HF271" s="227">
        <f t="shared" si="368"/>
        <v>130758.136</v>
      </c>
      <c r="HG271" s="102">
        <f t="shared" si="369"/>
        <v>0.87172090666666668</v>
      </c>
      <c r="HH271" s="177">
        <f t="shared" si="370"/>
        <v>0.67404952912452043</v>
      </c>
      <c r="HI271" s="67">
        <v>4708</v>
      </c>
      <c r="HJ271" s="58">
        <v>3380</v>
      </c>
      <c r="HK271" s="58">
        <v>3288</v>
      </c>
      <c r="HL271" s="77">
        <f t="shared" si="445"/>
        <v>1520</v>
      </c>
      <c r="HM271" s="77">
        <f t="shared" si="442"/>
        <v>27494.28</v>
      </c>
      <c r="HN271" s="60"/>
      <c r="HO271" s="60"/>
      <c r="HP271" s="58">
        <v>1912</v>
      </c>
      <c r="HQ271" s="136"/>
      <c r="HR271" s="136"/>
      <c r="HS271" s="136"/>
      <c r="HT271" s="58">
        <v>5584</v>
      </c>
      <c r="HU271" s="58">
        <v>5244</v>
      </c>
      <c r="HV271" s="136"/>
      <c r="HW271" s="136"/>
      <c r="HX271" s="136"/>
      <c r="HY271" s="136"/>
      <c r="HZ271" s="193">
        <v>98</v>
      </c>
      <c r="IA271" s="60"/>
      <c r="IB271" s="194">
        <v>627</v>
      </c>
      <c r="IC271" s="195"/>
      <c r="ID271" s="195"/>
      <c r="IE271" s="196"/>
      <c r="IF271" s="196"/>
      <c r="IG271" s="196"/>
      <c r="IH271" s="97">
        <f t="shared" si="443"/>
        <v>45526.915999999997</v>
      </c>
      <c r="II271" s="97">
        <f t="shared" si="446"/>
        <v>4453.9369792455691</v>
      </c>
      <c r="IJ271" s="202">
        <f t="shared" si="447"/>
        <v>1.547748026621266</v>
      </c>
      <c r="IK271" s="202">
        <f t="shared" si="453"/>
        <v>2.8776886822905623</v>
      </c>
      <c r="IL271" s="202">
        <f t="shared" si="395"/>
        <v>0.53674468249173157</v>
      </c>
      <c r="IM271" s="205"/>
      <c r="IN271" s="204">
        <f t="shared" si="396"/>
        <v>0.8322632423756019</v>
      </c>
      <c r="IO271" s="136"/>
      <c r="IP271" s="136"/>
      <c r="IQ271" s="58">
        <v>3376</v>
      </c>
      <c r="IR271" s="58"/>
      <c r="IS271" s="60"/>
      <c r="IT271" s="60"/>
      <c r="IU271" s="60"/>
      <c r="IV271" s="60"/>
      <c r="IW271" s="193">
        <v>0.9</v>
      </c>
      <c r="IX271" s="193"/>
      <c r="IY271" s="59">
        <v>8.2100000000000009</v>
      </c>
      <c r="IZ271" s="60">
        <v>164</v>
      </c>
      <c r="JA271" s="60">
        <v>1.78</v>
      </c>
      <c r="JB271" s="60">
        <v>0.54</v>
      </c>
      <c r="JC271" s="60">
        <v>140</v>
      </c>
      <c r="JD271" s="97">
        <f t="shared" si="397"/>
        <v>7926.5339999999997</v>
      </c>
      <c r="JE271" s="211">
        <f t="shared" ref="JE271:JE334" si="460">11200/AU271</f>
        <v>0.98228380985791963</v>
      </c>
      <c r="JF271" s="210">
        <f t="shared" si="398"/>
        <v>0.6383083928571428</v>
      </c>
      <c r="JG271" s="211">
        <f t="shared" si="399"/>
        <v>0.15205941046345073</v>
      </c>
      <c r="JH271" s="205"/>
      <c r="JI271" s="205">
        <f t="shared" si="400"/>
        <v>0.73843700159489634</v>
      </c>
      <c r="JJ271" s="215">
        <f t="shared" si="444"/>
        <v>2.469151880188833</v>
      </c>
      <c r="JK271" s="205">
        <f t="shared" si="401"/>
        <v>0.98569933728636205</v>
      </c>
      <c r="JL271" s="58">
        <v>7407</v>
      </c>
      <c r="JM271" s="216">
        <v>8.41</v>
      </c>
      <c r="JN271" s="217">
        <v>152</v>
      </c>
      <c r="JO271" s="216">
        <v>0.72</v>
      </c>
      <c r="JP271" s="216">
        <v>2.48</v>
      </c>
      <c r="JQ271" s="216">
        <v>0.36</v>
      </c>
      <c r="JR271" s="217">
        <v>123</v>
      </c>
      <c r="JS271" s="216">
        <v>0.16</v>
      </c>
      <c r="JT271" s="223"/>
    </row>
    <row r="272" spans="1:280" s="25" customFormat="1" ht="15" customHeight="1">
      <c r="A272" s="50">
        <v>43689</v>
      </c>
      <c r="B272" s="51">
        <v>0</v>
      </c>
      <c r="C272" s="52">
        <v>0</v>
      </c>
      <c r="D272" s="53">
        <v>24907</v>
      </c>
      <c r="E272" s="48">
        <v>5.23</v>
      </c>
      <c r="F272" s="53">
        <v>540</v>
      </c>
      <c r="G272" s="52">
        <v>82.3</v>
      </c>
      <c r="H272" s="52">
        <v>29.7</v>
      </c>
      <c r="I272" s="61">
        <v>87.3</v>
      </c>
      <c r="J272" s="64"/>
      <c r="K272" s="53">
        <v>1498</v>
      </c>
      <c r="L272" s="48">
        <v>5.63</v>
      </c>
      <c r="M272" s="53">
        <v>14716</v>
      </c>
      <c r="N272" s="53">
        <v>6533</v>
      </c>
      <c r="O272" s="65">
        <v>7.2</v>
      </c>
      <c r="P272" s="65">
        <v>3.6</v>
      </c>
      <c r="Q272" s="74">
        <v>22.3</v>
      </c>
      <c r="R272" s="70">
        <v>68</v>
      </c>
      <c r="S272" s="64">
        <v>6212</v>
      </c>
      <c r="T272" s="53">
        <v>13766</v>
      </c>
      <c r="U272" s="52">
        <v>3.39</v>
      </c>
      <c r="V272" s="52">
        <v>25.7</v>
      </c>
      <c r="W272" s="52">
        <v>12.2</v>
      </c>
      <c r="X272" s="52">
        <v>13.1</v>
      </c>
      <c r="Y272" s="53">
        <v>2963</v>
      </c>
      <c r="Z272" s="53"/>
      <c r="AA272" s="52"/>
      <c r="AB272" s="52">
        <v>491</v>
      </c>
      <c r="AC272" s="77">
        <f t="shared" si="402"/>
        <v>9175</v>
      </c>
      <c r="AD272" s="52"/>
      <c r="AE272" s="52"/>
      <c r="AF272" s="52"/>
      <c r="AG272" s="52"/>
      <c r="AH272" s="61"/>
      <c r="AI272" s="79"/>
      <c r="AJ272" s="52"/>
      <c r="AK272" s="52"/>
      <c r="AL272" s="48">
        <v>9.01</v>
      </c>
      <c r="AM272" s="53">
        <v>10379</v>
      </c>
      <c r="AN272" s="52">
        <v>0.48</v>
      </c>
      <c r="AO272" s="52" t="s">
        <v>125</v>
      </c>
      <c r="AP272" s="53">
        <v>4873</v>
      </c>
      <c r="AQ272" s="83"/>
      <c r="AR272" s="86">
        <f t="shared" si="403"/>
        <v>13188</v>
      </c>
      <c r="AS272" s="53"/>
      <c r="AT272" s="87">
        <v>13188</v>
      </c>
      <c r="AU272" s="53">
        <f t="shared" si="362"/>
        <v>13188</v>
      </c>
      <c r="AV272" s="53">
        <v>0</v>
      </c>
      <c r="AW272" s="53">
        <v>0</v>
      </c>
      <c r="AX272" s="53">
        <v>0</v>
      </c>
      <c r="AY272" s="95">
        <v>0</v>
      </c>
      <c r="AZ272" s="96">
        <v>4.93</v>
      </c>
      <c r="BA272" s="53">
        <v>4478</v>
      </c>
      <c r="BB272" s="52">
        <v>62</v>
      </c>
      <c r="BC272" s="53">
        <v>16202</v>
      </c>
      <c r="BD272" s="97">
        <f t="shared" si="373"/>
        <v>8213.0990000000002</v>
      </c>
      <c r="BE272" s="102">
        <f t="shared" si="374"/>
        <v>0.50691883718059505</v>
      </c>
      <c r="BF272" s="53">
        <v>4948</v>
      </c>
      <c r="BG272" s="97">
        <f t="shared" si="375"/>
        <v>5279.5159999999996</v>
      </c>
      <c r="BH272" s="102">
        <f t="shared" si="376"/>
        <v>0.32585582026910254</v>
      </c>
      <c r="BI272" s="53">
        <v>219</v>
      </c>
      <c r="BJ272" s="97">
        <f t="shared" si="377"/>
        <v>430.77300000000002</v>
      </c>
      <c r="BK272" s="102">
        <f t="shared" si="378"/>
        <v>2.6587643500802373E-2</v>
      </c>
      <c r="BL272" s="103">
        <v>906</v>
      </c>
      <c r="BM272" s="97">
        <f t="shared" si="379"/>
        <v>1309.17</v>
      </c>
      <c r="BN272" s="102">
        <f t="shared" si="380"/>
        <v>8.0802987285520309E-2</v>
      </c>
      <c r="BO272" s="53">
        <v>580</v>
      </c>
      <c r="BP272" s="97">
        <f t="shared" si="381"/>
        <v>1193.6399999999999</v>
      </c>
      <c r="BQ272" s="102">
        <f t="shared" si="382"/>
        <v>7.3672386125169728E-2</v>
      </c>
      <c r="BR272" s="53">
        <v>0</v>
      </c>
      <c r="BS272" s="105">
        <f t="shared" si="383"/>
        <v>0</v>
      </c>
      <c r="BT272" s="102">
        <f t="shared" si="384"/>
        <v>0</v>
      </c>
      <c r="BU272" s="52">
        <v>9.5</v>
      </c>
      <c r="BV272" s="48">
        <v>8.9</v>
      </c>
      <c r="BW272" s="61">
        <v>127</v>
      </c>
      <c r="BX272" s="117">
        <f t="shared" si="404"/>
        <v>213671.976</v>
      </c>
      <c r="BY272" s="118">
        <f t="shared" si="405"/>
        <v>1.4244798400000001</v>
      </c>
      <c r="BZ272" s="120">
        <v>62.1</v>
      </c>
      <c r="CA272" s="51"/>
      <c r="CB272" s="52">
        <v>7.18</v>
      </c>
      <c r="CC272" s="129">
        <v>7805</v>
      </c>
      <c r="CD272" s="77">
        <f t="shared" si="406"/>
        <v>10495.294323499491</v>
      </c>
      <c r="CE272" s="77">
        <f t="shared" si="385"/>
        <v>24575</v>
      </c>
      <c r="CF272" s="77">
        <f t="shared" si="407"/>
        <v>13188</v>
      </c>
      <c r="CG272" s="77">
        <f t="shared" si="408"/>
        <v>549.5</v>
      </c>
      <c r="CH272" s="77">
        <f t="shared" si="386"/>
        <v>11387</v>
      </c>
      <c r="CI272" s="130">
        <f t="shared" si="409"/>
        <v>474.45833333333331</v>
      </c>
      <c r="CJ272" s="64">
        <v>4095</v>
      </c>
      <c r="CK272" s="56"/>
      <c r="CL272" s="52">
        <v>7.65</v>
      </c>
      <c r="CM272" s="53">
        <v>4291</v>
      </c>
      <c r="CN272" s="134"/>
      <c r="CO272" s="135">
        <v>3661</v>
      </c>
      <c r="CP272" s="53">
        <v>5308</v>
      </c>
      <c r="CQ272" s="52">
        <v>14</v>
      </c>
      <c r="CR272" s="52">
        <v>25</v>
      </c>
      <c r="CS272" s="53">
        <v>3319</v>
      </c>
      <c r="CT272" s="141">
        <f t="shared" si="454"/>
        <v>0.13063542253802249</v>
      </c>
      <c r="CU272" s="142">
        <f t="shared" si="410"/>
        <v>1.2273504273504274</v>
      </c>
      <c r="CV272" s="142">
        <f t="shared" si="411"/>
        <v>8.5511799153860757</v>
      </c>
      <c r="CW272" s="118">
        <f t="shared" si="412"/>
        <v>1.425196652564346</v>
      </c>
      <c r="CX272" s="143">
        <f t="shared" si="455"/>
        <v>42978.230254730421</v>
      </c>
      <c r="CY272" s="144">
        <f t="shared" si="456"/>
        <v>0.5911501032998917</v>
      </c>
      <c r="CZ272" s="145">
        <f t="shared" si="457"/>
        <v>35604.750426042723</v>
      </c>
      <c r="DA272" s="146">
        <f t="shared" si="458"/>
        <v>0.73515615356128872</v>
      </c>
      <c r="DB272" s="64">
        <v>4095</v>
      </c>
      <c r="DC272" s="152"/>
      <c r="DD272" s="48">
        <v>8.18</v>
      </c>
      <c r="DE272" s="53">
        <v>3960</v>
      </c>
      <c r="DF272" s="153"/>
      <c r="DG272" s="53">
        <v>3975</v>
      </c>
      <c r="DH272" s="53">
        <v>5014</v>
      </c>
      <c r="DI272" s="52">
        <v>14.1</v>
      </c>
      <c r="DJ272" s="52">
        <v>25</v>
      </c>
      <c r="DK272" s="53">
        <v>3880</v>
      </c>
      <c r="DL272" s="141">
        <f t="shared" si="413"/>
        <v>0.14498152655343391</v>
      </c>
      <c r="DM272" s="142">
        <f t="shared" si="414"/>
        <v>1.2273504273504274</v>
      </c>
      <c r="DN272" s="142">
        <f t="shared" si="415"/>
        <v>8.5511799153860757</v>
      </c>
      <c r="DO272" s="118">
        <f t="shared" si="387"/>
        <v>1.425196652564346</v>
      </c>
      <c r="DP272" s="143">
        <f t="shared" si="416"/>
        <v>42978.230254730421</v>
      </c>
      <c r="DQ272" s="144">
        <f t="shared" si="417"/>
        <v>0.62268804685797507</v>
      </c>
      <c r="DR272" s="145">
        <f t="shared" si="418"/>
        <v>35604.750426042723</v>
      </c>
      <c r="DS272" s="146">
        <f t="shared" si="419"/>
        <v>0.75558573015677077</v>
      </c>
      <c r="DT272" s="53">
        <v>4097</v>
      </c>
      <c r="DU272" s="74"/>
      <c r="DV272" s="157">
        <v>7.69</v>
      </c>
      <c r="DW272" s="153">
        <v>4287</v>
      </c>
      <c r="DX272" s="53"/>
      <c r="DY272" s="153">
        <v>3624</v>
      </c>
      <c r="DZ272" s="153">
        <v>4894</v>
      </c>
      <c r="EA272" s="152">
        <v>14.8</v>
      </c>
      <c r="EB272" s="128">
        <v>26.2</v>
      </c>
      <c r="EC272" s="53">
        <v>4216</v>
      </c>
      <c r="ED272" s="141">
        <f t="shared" si="448"/>
        <v>0.16575335986543155</v>
      </c>
      <c r="EE272" s="142">
        <f t="shared" si="420"/>
        <v>1.2267512814254333</v>
      </c>
      <c r="EF272" s="142">
        <f t="shared" si="459"/>
        <v>8.5553563158331496</v>
      </c>
      <c r="EG272" s="118">
        <f t="shared" si="388"/>
        <v>1.4258927193055249</v>
      </c>
      <c r="EH272" s="143">
        <f t="shared" si="449"/>
        <v>42999.220843377414</v>
      </c>
      <c r="EI272" s="144">
        <f t="shared" si="450"/>
        <v>0.59153122648488365</v>
      </c>
      <c r="EJ272" s="145">
        <f t="shared" si="451"/>
        <v>35622.139803540187</v>
      </c>
      <c r="EK272" s="146">
        <f t="shared" si="452"/>
        <v>0.73540303666214046</v>
      </c>
      <c r="EL272" s="64">
        <v>4098</v>
      </c>
      <c r="EM272" s="56"/>
      <c r="EN272" s="52">
        <v>8.11</v>
      </c>
      <c r="EO272" s="53">
        <v>3474</v>
      </c>
      <c r="EP272" s="134"/>
      <c r="EQ272" s="135">
        <v>3489</v>
      </c>
      <c r="ER272" s="53">
        <v>6614</v>
      </c>
      <c r="ES272" s="52">
        <v>14.1</v>
      </c>
      <c r="ET272" s="52">
        <v>24.8</v>
      </c>
      <c r="EU272" s="53">
        <v>3736</v>
      </c>
      <c r="EV272" s="141">
        <f t="shared" si="421"/>
        <v>0.12984275896264436</v>
      </c>
      <c r="EW272" s="142">
        <f t="shared" si="422"/>
        <v>1.2264519277696437</v>
      </c>
      <c r="EX272" s="142">
        <f t="shared" si="423"/>
        <v>8.5574445160566892</v>
      </c>
      <c r="EY272" s="118">
        <f t="shared" si="389"/>
        <v>1.4262407526761149</v>
      </c>
      <c r="EZ272" s="143">
        <f t="shared" si="424"/>
        <v>43009.716137700918</v>
      </c>
      <c r="FA272" s="144">
        <f t="shared" si="425"/>
        <v>0.66899451383449637</v>
      </c>
      <c r="FB272" s="145">
        <f t="shared" si="426"/>
        <v>35630.834492288908</v>
      </c>
      <c r="FC272" s="146">
        <f t="shared" si="427"/>
        <v>0.78558202691025802</v>
      </c>
      <c r="FD272" s="64">
        <v>4095</v>
      </c>
      <c r="FE272" s="56"/>
      <c r="FF272" s="52">
        <v>7.77</v>
      </c>
      <c r="FG272" s="53">
        <v>3474</v>
      </c>
      <c r="FH272" s="134"/>
      <c r="FI272" s="135">
        <v>3628</v>
      </c>
      <c r="FJ272" s="53">
        <v>7538</v>
      </c>
      <c r="FK272" s="52">
        <v>14</v>
      </c>
      <c r="FL272" s="52">
        <v>24.5</v>
      </c>
      <c r="FM272" s="53">
        <v>4297</v>
      </c>
      <c r="FN272" s="141">
        <f t="shared" si="428"/>
        <v>0.14944943211061007</v>
      </c>
      <c r="FO272" s="142">
        <f t="shared" si="429"/>
        <v>1.2273504273504274</v>
      </c>
      <c r="FP272" s="142">
        <f t="shared" si="430"/>
        <v>8.5511799153860757</v>
      </c>
      <c r="FQ272" s="118">
        <f t="shared" si="390"/>
        <v>1.425196652564346</v>
      </c>
      <c r="FR272" s="143">
        <f t="shared" si="431"/>
        <v>42978.230254730421</v>
      </c>
      <c r="FS272" s="144">
        <f t="shared" si="432"/>
        <v>0.66899451383449637</v>
      </c>
      <c r="FT272" s="145">
        <f t="shared" si="433"/>
        <v>35604.750426042723</v>
      </c>
      <c r="FU272" s="146">
        <f t="shared" si="434"/>
        <v>0.78558202691025802</v>
      </c>
      <c r="FV272" s="64">
        <v>4095</v>
      </c>
      <c r="FW272" s="73"/>
      <c r="FX272" s="52">
        <v>7.43</v>
      </c>
      <c r="FY272" s="53">
        <v>3522</v>
      </c>
      <c r="FZ272" s="134"/>
      <c r="GA272" s="135">
        <v>3665</v>
      </c>
      <c r="GB272" s="53">
        <v>4502</v>
      </c>
      <c r="GC272" s="52">
        <v>13.1</v>
      </c>
      <c r="GD272" s="52">
        <v>37.6</v>
      </c>
      <c r="GE272" s="53">
        <v>4084</v>
      </c>
      <c r="GF272" s="141">
        <f t="shared" si="435"/>
        <v>0.14301903104145811</v>
      </c>
      <c r="GG272" s="142">
        <f t="shared" si="436"/>
        <v>1.2273504273504274</v>
      </c>
      <c r="GH272" s="142">
        <f t="shared" si="437"/>
        <v>8.5511799153860757</v>
      </c>
      <c r="GI272" s="118">
        <f t="shared" si="391"/>
        <v>1.425196652564346</v>
      </c>
      <c r="GJ272" s="143">
        <f t="shared" si="438"/>
        <v>42978.230254730421</v>
      </c>
      <c r="GK272" s="144">
        <f t="shared" si="439"/>
        <v>0.66442103561459298</v>
      </c>
      <c r="GL272" s="145">
        <f t="shared" si="440"/>
        <v>35604.750426042723</v>
      </c>
      <c r="GM272" s="146">
        <f t="shared" si="441"/>
        <v>0.78261942970003706</v>
      </c>
      <c r="GN272" s="166">
        <v>3886</v>
      </c>
      <c r="GO272" s="97">
        <f t="shared" si="392"/>
        <v>3834.659450661241</v>
      </c>
      <c r="GP272" s="226">
        <f t="shared" si="371"/>
        <v>1183.097</v>
      </c>
      <c r="GQ272" s="53">
        <v>0</v>
      </c>
      <c r="GR272" s="102">
        <f t="shared" si="393"/>
        <v>1</v>
      </c>
      <c r="GS272" s="53">
        <v>0</v>
      </c>
      <c r="GT272" s="102">
        <f t="shared" si="394"/>
        <v>1</v>
      </c>
      <c r="GU272" s="53">
        <v>457</v>
      </c>
      <c r="GV272" s="102">
        <f t="shared" si="364"/>
        <v>0</v>
      </c>
      <c r="GW272" s="170">
        <v>254</v>
      </c>
      <c r="GX272" s="102">
        <f t="shared" si="365"/>
        <v>0.7196467991169978</v>
      </c>
      <c r="GY272" s="170">
        <v>0</v>
      </c>
      <c r="GZ272" s="102">
        <f t="shared" si="366"/>
        <v>1</v>
      </c>
      <c r="HA272" s="102"/>
      <c r="HB272" s="102"/>
      <c r="HC272" s="102"/>
      <c r="HD272" s="102"/>
      <c r="HE272" s="177"/>
      <c r="HF272" s="227">
        <f t="shared" si="368"/>
        <v>213671.976</v>
      </c>
      <c r="HG272" s="102">
        <f t="shared" si="369"/>
        <v>1.4244798400000001</v>
      </c>
      <c r="HH272" s="177">
        <f t="shared" si="370"/>
        <v>0.76015306752252809</v>
      </c>
      <c r="HI272" s="64">
        <v>3328</v>
      </c>
      <c r="HJ272" s="53">
        <v>3876</v>
      </c>
      <c r="HK272" s="53">
        <v>3048</v>
      </c>
      <c r="HL272" s="77">
        <f t="shared" si="445"/>
        <v>0</v>
      </c>
      <c r="HM272" s="77">
        <f t="shared" si="442"/>
        <v>0</v>
      </c>
      <c r="HN272" s="52"/>
      <c r="HO272" s="183"/>
      <c r="HP272" s="53">
        <v>2896</v>
      </c>
      <c r="HQ272" s="186"/>
      <c r="HR272" s="186"/>
      <c r="HS272" s="186"/>
      <c r="HT272" s="53">
        <v>4990</v>
      </c>
      <c r="HU272" s="153">
        <v>5002</v>
      </c>
      <c r="HV272" s="186"/>
      <c r="HW272" s="186"/>
      <c r="HX272" s="186"/>
      <c r="HY272" s="186"/>
      <c r="HZ272" s="189"/>
      <c r="IA272" s="128">
        <v>99</v>
      </c>
      <c r="IB272" s="190">
        <v>601</v>
      </c>
      <c r="IC272" s="191"/>
      <c r="ID272" s="191"/>
      <c r="IE272" s="192"/>
      <c r="IF272" s="192"/>
      <c r="IG272" s="192"/>
      <c r="IH272" s="97">
        <f t="shared" si="443"/>
        <v>51248.567999999999</v>
      </c>
      <c r="II272" s="97">
        <f t="shared" si="446"/>
        <v>3886</v>
      </c>
      <c r="IJ272" s="202">
        <f t="shared" si="447"/>
        <v>1.5165301789505612</v>
      </c>
      <c r="IK272" s="202">
        <f t="shared" si="453"/>
        <v>2.5624283999999999</v>
      </c>
      <c r="IL272" s="202">
        <f t="shared" si="395"/>
        <v>0.658316633266533</v>
      </c>
      <c r="IM272" s="203"/>
      <c r="IN272" s="204">
        <f t="shared" si="396"/>
        <v>0.84534225424601128</v>
      </c>
      <c r="IO272" s="186"/>
      <c r="IP272" s="186"/>
      <c r="IQ272" s="153">
        <v>3052</v>
      </c>
      <c r="IR272" s="153"/>
      <c r="IS272" s="128"/>
      <c r="IT272" s="128"/>
      <c r="IU272" s="128"/>
      <c r="IV272" s="128"/>
      <c r="IW272" s="189"/>
      <c r="IX272" s="189">
        <v>0.93</v>
      </c>
      <c r="IY272" s="48"/>
      <c r="IZ272" s="52">
        <v>204</v>
      </c>
      <c r="JA272" s="128"/>
      <c r="JB272" s="128"/>
      <c r="JC272" s="128"/>
      <c r="JD272" s="97">
        <f t="shared" si="397"/>
        <v>7925.9880000000003</v>
      </c>
      <c r="JE272" s="210">
        <f t="shared" si="460"/>
        <v>0.84925690021231426</v>
      </c>
      <c r="JF272" s="210">
        <f t="shared" si="398"/>
        <v>0.70767749999999996</v>
      </c>
      <c r="JG272" s="210">
        <f t="shared" si="399"/>
        <v>0.13007863695937091</v>
      </c>
      <c r="JH272" s="203"/>
      <c r="JI272" s="203">
        <f t="shared" si="400"/>
        <v>0.66056572379367728</v>
      </c>
      <c r="JJ272" s="212">
        <f t="shared" si="444"/>
        <v>2.469151880188833</v>
      </c>
      <c r="JK272" s="203">
        <f t="shared" si="401"/>
        <v>0.98740896185656091</v>
      </c>
      <c r="JL272" s="53">
        <v>7011</v>
      </c>
      <c r="JM272" s="213">
        <v>7.75</v>
      </c>
      <c r="JN272" s="214">
        <v>176</v>
      </c>
      <c r="JO272" s="213">
        <v>0.6</v>
      </c>
      <c r="JP272" s="213">
        <v>0.93</v>
      </c>
      <c r="JQ272" s="213">
        <v>0.6</v>
      </c>
      <c r="JR272" s="214">
        <v>220</v>
      </c>
      <c r="JS272" s="213">
        <v>0.31</v>
      </c>
      <c r="JT272" s="222"/>
    </row>
    <row r="273" spans="1:280" s="25" customFormat="1" ht="15" customHeight="1">
      <c r="A273" s="50">
        <v>43690</v>
      </c>
      <c r="B273" s="51">
        <v>0</v>
      </c>
      <c r="C273" s="52">
        <v>0</v>
      </c>
      <c r="D273" s="53">
        <v>30209</v>
      </c>
      <c r="E273" s="48">
        <v>5.2</v>
      </c>
      <c r="F273" s="53">
        <v>791</v>
      </c>
      <c r="G273" s="52">
        <v>28.7</v>
      </c>
      <c r="H273" s="52">
        <v>15.3</v>
      </c>
      <c r="I273" s="61">
        <v>89.1</v>
      </c>
      <c r="J273" s="64"/>
      <c r="K273" s="53">
        <v>1862</v>
      </c>
      <c r="L273" s="48">
        <v>5.64</v>
      </c>
      <c r="M273" s="53">
        <v>11313</v>
      </c>
      <c r="N273" s="53">
        <v>6851</v>
      </c>
      <c r="O273" s="65">
        <v>8.07</v>
      </c>
      <c r="P273" s="65">
        <v>4.3</v>
      </c>
      <c r="Q273" s="74"/>
      <c r="R273" s="70">
        <v>67.5</v>
      </c>
      <c r="S273" s="64">
        <v>6098</v>
      </c>
      <c r="T273" s="53">
        <v>11041</v>
      </c>
      <c r="U273" s="52">
        <v>3.34</v>
      </c>
      <c r="V273" s="52">
        <v>24.5</v>
      </c>
      <c r="W273" s="52">
        <v>12.8</v>
      </c>
      <c r="X273" s="52">
        <v>11.5</v>
      </c>
      <c r="Y273" s="53">
        <v>2759</v>
      </c>
      <c r="Z273" s="53"/>
      <c r="AA273" s="52"/>
      <c r="AB273" s="52">
        <v>432</v>
      </c>
      <c r="AC273" s="77">
        <f t="shared" si="402"/>
        <v>8857</v>
      </c>
      <c r="AD273" s="52"/>
      <c r="AE273" s="52"/>
      <c r="AF273" s="52"/>
      <c r="AG273" s="52"/>
      <c r="AH273" s="61"/>
      <c r="AI273" s="79"/>
      <c r="AJ273" s="52"/>
      <c r="AK273" s="52"/>
      <c r="AL273" s="48">
        <v>9.11</v>
      </c>
      <c r="AM273" s="53">
        <v>107264</v>
      </c>
      <c r="AN273" s="52" t="s">
        <v>125</v>
      </c>
      <c r="AO273" s="52" t="s">
        <v>125</v>
      </c>
      <c r="AP273" s="53">
        <v>5031</v>
      </c>
      <c r="AQ273" s="83"/>
      <c r="AR273" s="86">
        <f t="shared" si="403"/>
        <v>13007</v>
      </c>
      <c r="AS273" s="53"/>
      <c r="AT273" s="87">
        <v>13007</v>
      </c>
      <c r="AU273" s="53">
        <f t="shared" si="362"/>
        <v>13007</v>
      </c>
      <c r="AV273" s="53">
        <v>0</v>
      </c>
      <c r="AW273" s="53">
        <v>0</v>
      </c>
      <c r="AX273" s="53">
        <v>0</v>
      </c>
      <c r="AY273" s="95">
        <v>0</v>
      </c>
      <c r="AZ273" s="96">
        <v>4.93</v>
      </c>
      <c r="BA273" s="53">
        <v>4478</v>
      </c>
      <c r="BB273" s="52">
        <v>62</v>
      </c>
      <c r="BC273" s="53">
        <v>11558</v>
      </c>
      <c r="BD273" s="97">
        <f t="shared" si="373"/>
        <v>8072.5582400000012</v>
      </c>
      <c r="BE273" s="102">
        <f t="shared" si="374"/>
        <v>0.69843902405260438</v>
      </c>
      <c r="BF273" s="53">
        <v>4737</v>
      </c>
      <c r="BG273" s="97">
        <f t="shared" si="375"/>
        <v>5054.3789999999999</v>
      </c>
      <c r="BH273" s="102">
        <f t="shared" si="376"/>
        <v>0.43730567572244333</v>
      </c>
      <c r="BI273" s="53">
        <v>303</v>
      </c>
      <c r="BJ273" s="97">
        <f t="shared" si="377"/>
        <v>596.00099999999998</v>
      </c>
      <c r="BK273" s="102">
        <f t="shared" si="378"/>
        <v>5.1566101401626575E-2</v>
      </c>
      <c r="BL273" s="103">
        <v>826</v>
      </c>
      <c r="BM273" s="97">
        <f t="shared" si="379"/>
        <v>1193.5700000000002</v>
      </c>
      <c r="BN273" s="102">
        <f t="shared" si="380"/>
        <v>0.10326786641287422</v>
      </c>
      <c r="BO273" s="53">
        <v>591</v>
      </c>
      <c r="BP273" s="97">
        <f t="shared" si="381"/>
        <v>1216.2779999999998</v>
      </c>
      <c r="BQ273" s="102">
        <f t="shared" si="382"/>
        <v>0.10523256618792176</v>
      </c>
      <c r="BR273" s="53">
        <v>7.41</v>
      </c>
      <c r="BS273" s="105">
        <f t="shared" si="383"/>
        <v>12.33024</v>
      </c>
      <c r="BT273" s="102">
        <f t="shared" si="384"/>
        <v>6.4111437965045856E-4</v>
      </c>
      <c r="BU273" s="52">
        <v>12.2</v>
      </c>
      <c r="BV273" s="48">
        <v>11</v>
      </c>
      <c r="BW273" s="61">
        <v>93</v>
      </c>
      <c r="BX273" s="117">
        <f t="shared" si="404"/>
        <v>150334.90599999999</v>
      </c>
      <c r="BY273" s="118">
        <f t="shared" si="405"/>
        <v>1.0022327066666665</v>
      </c>
      <c r="BZ273" s="120">
        <v>57.2</v>
      </c>
      <c r="CA273" s="51"/>
      <c r="CB273" s="52">
        <v>6.62</v>
      </c>
      <c r="CC273" s="129">
        <v>7886</v>
      </c>
      <c r="CD273" s="77">
        <f t="shared" si="406"/>
        <v>8438.1532649293786</v>
      </c>
      <c r="CE273" s="77">
        <f t="shared" si="385"/>
        <v>23293</v>
      </c>
      <c r="CF273" s="77">
        <f t="shared" si="407"/>
        <v>13007</v>
      </c>
      <c r="CG273" s="77">
        <f t="shared" si="408"/>
        <v>541.95833333333337</v>
      </c>
      <c r="CH273" s="77">
        <f t="shared" si="386"/>
        <v>10286</v>
      </c>
      <c r="CI273" s="130">
        <f t="shared" si="409"/>
        <v>428.58333333333331</v>
      </c>
      <c r="CJ273" s="64">
        <v>3858</v>
      </c>
      <c r="CK273" s="56"/>
      <c r="CL273" s="52">
        <v>7.61</v>
      </c>
      <c r="CM273" s="53">
        <v>4580</v>
      </c>
      <c r="CN273" s="134"/>
      <c r="CO273" s="135">
        <v>3727</v>
      </c>
      <c r="CP273" s="53">
        <v>4846</v>
      </c>
      <c r="CQ273" s="52">
        <v>12.9</v>
      </c>
      <c r="CR273" s="52">
        <v>30.7</v>
      </c>
      <c r="CS273" s="53">
        <v>3131</v>
      </c>
      <c r="CT273" s="141">
        <f t="shared" si="454"/>
        <v>0.21034944395900679</v>
      </c>
      <c r="CU273" s="142">
        <f t="shared" si="410"/>
        <v>1.3027475375842406</v>
      </c>
      <c r="CV273" s="142">
        <f t="shared" si="411"/>
        <v>6.4771976315355237</v>
      </c>
      <c r="CW273" s="118">
        <f t="shared" si="412"/>
        <v>1.079532938589254</v>
      </c>
      <c r="CX273" s="143">
        <f t="shared" si="455"/>
        <v>32554.395296097544</v>
      </c>
      <c r="CY273" s="144">
        <f t="shared" si="456"/>
        <v>0.45722720882122647</v>
      </c>
      <c r="CZ273" s="145">
        <f t="shared" si="457"/>
        <v>24899.844045335514</v>
      </c>
      <c r="DA273" s="146">
        <f t="shared" si="458"/>
        <v>0.60373767087731434</v>
      </c>
      <c r="DB273" s="64">
        <v>3930</v>
      </c>
      <c r="DC273" s="152"/>
      <c r="DD273" s="48">
        <v>7.81</v>
      </c>
      <c r="DE273" s="53">
        <v>4725</v>
      </c>
      <c r="DF273" s="153"/>
      <c r="DG273" s="53">
        <v>3657</v>
      </c>
      <c r="DH273" s="53">
        <v>5482</v>
      </c>
      <c r="DI273" s="52">
        <v>14.9</v>
      </c>
      <c r="DJ273" s="52">
        <v>30.3</v>
      </c>
      <c r="DK273" s="53">
        <v>3771</v>
      </c>
      <c r="DL273" s="141">
        <f t="shared" si="413"/>
        <v>0.25841701547729518</v>
      </c>
      <c r="DM273" s="142">
        <f t="shared" si="414"/>
        <v>1.278880407124682</v>
      </c>
      <c r="DN273" s="142">
        <f t="shared" si="415"/>
        <v>6.5980784582515835</v>
      </c>
      <c r="DO273" s="118">
        <f t="shared" si="387"/>
        <v>1.0996797430419305</v>
      </c>
      <c r="DP273" s="143">
        <f t="shared" si="416"/>
        <v>33161.94233117246</v>
      </c>
      <c r="DQ273" s="144">
        <f t="shared" si="417"/>
        <v>0.44004335407866702</v>
      </c>
      <c r="DR273" s="145">
        <f t="shared" si="418"/>
        <v>25364.537868887648</v>
      </c>
      <c r="DS273" s="146">
        <f t="shared" si="419"/>
        <v>0.59119224779373591</v>
      </c>
      <c r="DT273" s="53">
        <v>3870</v>
      </c>
      <c r="DU273" s="74"/>
      <c r="DV273" s="157">
        <v>7.76</v>
      </c>
      <c r="DW273" s="153">
        <v>4762</v>
      </c>
      <c r="DX273" s="53"/>
      <c r="DY273" s="153">
        <v>3591</v>
      </c>
      <c r="DZ273" s="153">
        <v>5400</v>
      </c>
      <c r="EA273" s="152">
        <v>14</v>
      </c>
      <c r="EB273" s="128">
        <v>24.6</v>
      </c>
      <c r="EC273" s="53">
        <v>4080</v>
      </c>
      <c r="ED273" s="141">
        <f t="shared" si="448"/>
        <v>0.28678444284387744</v>
      </c>
      <c r="EE273" s="142">
        <f t="shared" si="420"/>
        <v>1.2987080103359172</v>
      </c>
      <c r="EF273" s="142">
        <f t="shared" si="459"/>
        <v>6.4973444359882002</v>
      </c>
      <c r="EG273" s="118">
        <f t="shared" si="388"/>
        <v>1.0828907393313667</v>
      </c>
      <c r="EH273" s="143">
        <f t="shared" si="449"/>
        <v>32655.653135276694</v>
      </c>
      <c r="EI273" s="144">
        <f t="shared" si="450"/>
        <v>0.43565850838573805</v>
      </c>
      <c r="EJ273" s="145">
        <f t="shared" si="451"/>
        <v>24977.293015927535</v>
      </c>
      <c r="EK273" s="146">
        <f t="shared" si="452"/>
        <v>0.58799100190344356</v>
      </c>
      <c r="EL273" s="64">
        <v>3870</v>
      </c>
      <c r="EM273" s="56"/>
      <c r="EN273" s="52">
        <v>7.7</v>
      </c>
      <c r="EO273" s="53">
        <v>5144</v>
      </c>
      <c r="EP273" s="134"/>
      <c r="EQ273" s="135">
        <v>3707</v>
      </c>
      <c r="ER273" s="53">
        <v>4772</v>
      </c>
      <c r="ES273" s="52">
        <v>13.6</v>
      </c>
      <c r="ET273" s="52">
        <v>20.7</v>
      </c>
      <c r="EU273" s="53">
        <v>5597</v>
      </c>
      <c r="EV273" s="141">
        <f t="shared" si="421"/>
        <v>0.43903641198830673</v>
      </c>
      <c r="EW273" s="142">
        <f t="shared" si="422"/>
        <v>1.2987080103359172</v>
      </c>
      <c r="EX273" s="142">
        <f t="shared" si="423"/>
        <v>6.4973444359882002</v>
      </c>
      <c r="EY273" s="118">
        <f t="shared" si="389"/>
        <v>1.0828907393313667</v>
      </c>
      <c r="EZ273" s="143">
        <f t="shared" si="424"/>
        <v>32655.653135276694</v>
      </c>
      <c r="FA273" s="144">
        <f t="shared" si="425"/>
        <v>0.39038793933982285</v>
      </c>
      <c r="FB273" s="145">
        <f t="shared" si="426"/>
        <v>24977.293015927535</v>
      </c>
      <c r="FC273" s="146">
        <f t="shared" si="427"/>
        <v>0.55494030109015402</v>
      </c>
      <c r="FD273" s="64">
        <v>3888</v>
      </c>
      <c r="FE273" s="56"/>
      <c r="FF273" s="52">
        <v>7.73</v>
      </c>
      <c r="FG273" s="53">
        <v>4260</v>
      </c>
      <c r="FH273" s="134"/>
      <c r="FI273" s="135">
        <v>3894</v>
      </c>
      <c r="FJ273" s="53">
        <v>5122</v>
      </c>
      <c r="FK273" s="52">
        <v>15.1</v>
      </c>
      <c r="FL273" s="52">
        <v>35.6</v>
      </c>
      <c r="FM273" s="53">
        <v>4022</v>
      </c>
      <c r="FN273" s="141">
        <f t="shared" si="428"/>
        <v>0.24758905549474061</v>
      </c>
      <c r="FO273" s="142">
        <f t="shared" si="429"/>
        <v>1.2926954732510287</v>
      </c>
      <c r="FP273" s="142">
        <f t="shared" si="430"/>
        <v>6.5275646426672154</v>
      </c>
      <c r="FQ273" s="118">
        <f t="shared" si="390"/>
        <v>1.0879274404445358</v>
      </c>
      <c r="FR273" s="143">
        <f t="shared" si="431"/>
        <v>32807.539894045425</v>
      </c>
      <c r="FS273" s="144">
        <f t="shared" si="432"/>
        <v>0.49515019859790932</v>
      </c>
      <c r="FT273" s="145">
        <f t="shared" si="433"/>
        <v>25093.466471815569</v>
      </c>
      <c r="FU273" s="146">
        <f t="shared" si="434"/>
        <v>0.63142412182038421</v>
      </c>
      <c r="FV273" s="64">
        <v>3877</v>
      </c>
      <c r="FW273" s="73"/>
      <c r="FX273" s="52">
        <v>7.69</v>
      </c>
      <c r="FY273" s="53">
        <v>4386</v>
      </c>
      <c r="FZ273" s="134"/>
      <c r="GA273" s="135">
        <v>3844</v>
      </c>
      <c r="GB273" s="53">
        <v>4788</v>
      </c>
      <c r="GC273" s="52">
        <v>15.2</v>
      </c>
      <c r="GD273" s="52">
        <v>35.4</v>
      </c>
      <c r="GE273" s="53">
        <v>3846</v>
      </c>
      <c r="GF273" s="141">
        <f t="shared" si="435"/>
        <v>0.24480913283509098</v>
      </c>
      <c r="GG273" s="142">
        <f t="shared" si="436"/>
        <v>1.2963631673974723</v>
      </c>
      <c r="GH273" s="142">
        <f t="shared" si="437"/>
        <v>6.5090967385855958</v>
      </c>
      <c r="GI273" s="118">
        <f t="shared" si="391"/>
        <v>1.0848494564309326</v>
      </c>
      <c r="GJ273" s="143">
        <f t="shared" si="438"/>
        <v>32714.720208131203</v>
      </c>
      <c r="GK273" s="144">
        <f t="shared" si="439"/>
        <v>0.48021802137334046</v>
      </c>
      <c r="GL273" s="145">
        <f t="shared" si="440"/>
        <v>25022.471582106216</v>
      </c>
      <c r="GM273" s="146">
        <f t="shared" si="441"/>
        <v>0.62052258176155051</v>
      </c>
      <c r="GN273" s="166">
        <v>4493</v>
      </c>
      <c r="GO273" s="97">
        <f t="shared" si="392"/>
        <v>4642.7043317734942</v>
      </c>
      <c r="GP273" s="226">
        <f t="shared" si="371"/>
        <v>1740.0062</v>
      </c>
      <c r="GQ273" s="53">
        <v>0</v>
      </c>
      <c r="GR273" s="102">
        <f t="shared" si="393"/>
        <v>1</v>
      </c>
      <c r="GS273" s="53">
        <v>0</v>
      </c>
      <c r="GT273" s="102">
        <f t="shared" si="394"/>
        <v>1</v>
      </c>
      <c r="GU273" s="53">
        <v>673</v>
      </c>
      <c r="GV273" s="102">
        <f t="shared" si="364"/>
        <v>0</v>
      </c>
      <c r="GW273" s="170">
        <v>363</v>
      </c>
      <c r="GX273" s="102">
        <f t="shared" si="365"/>
        <v>0.56053268765133168</v>
      </c>
      <c r="GY273" s="170">
        <v>12.3</v>
      </c>
      <c r="GZ273" s="102">
        <f t="shared" si="366"/>
        <v>0</v>
      </c>
      <c r="HA273" s="102"/>
      <c r="HB273" s="102"/>
      <c r="HC273" s="102"/>
      <c r="HD273" s="102"/>
      <c r="HE273" s="177"/>
      <c r="HF273" s="227">
        <f t="shared" si="368"/>
        <v>150334.90599999999</v>
      </c>
      <c r="HG273" s="102">
        <f t="shared" si="369"/>
        <v>1.0022327066666665</v>
      </c>
      <c r="HH273" s="177">
        <f t="shared" si="370"/>
        <v>0.61126492472746152</v>
      </c>
      <c r="HI273" s="64">
        <v>3964</v>
      </c>
      <c r="HJ273" s="53">
        <v>2988</v>
      </c>
      <c r="HK273" s="53">
        <v>3812</v>
      </c>
      <c r="HL273" s="77">
        <f t="shared" si="445"/>
        <v>0</v>
      </c>
      <c r="HM273" s="77">
        <f t="shared" si="442"/>
        <v>0</v>
      </c>
      <c r="HN273" s="52"/>
      <c r="HO273" s="183"/>
      <c r="HP273" s="53">
        <v>3589</v>
      </c>
      <c r="HQ273" s="186"/>
      <c r="HR273" s="186"/>
      <c r="HS273" s="186"/>
      <c r="HT273" s="53">
        <v>4887</v>
      </c>
      <c r="HU273" s="153">
        <v>4424</v>
      </c>
      <c r="HV273" s="186"/>
      <c r="HW273" s="186"/>
      <c r="HX273" s="186"/>
      <c r="HY273" s="186"/>
      <c r="HZ273" s="189">
        <v>97</v>
      </c>
      <c r="IA273" s="128" t="s">
        <v>129</v>
      </c>
      <c r="IB273" s="190">
        <v>941</v>
      </c>
      <c r="IC273" s="191"/>
      <c r="ID273" s="191">
        <v>113</v>
      </c>
      <c r="IE273" s="192">
        <v>3.65</v>
      </c>
      <c r="IF273" s="192">
        <v>2.38</v>
      </c>
      <c r="IG273" s="192">
        <v>0.56000000000000005</v>
      </c>
      <c r="IH273" s="97">
        <f t="shared" si="443"/>
        <v>58440.451000000001</v>
      </c>
      <c r="II273" s="97">
        <f t="shared" si="446"/>
        <v>4493</v>
      </c>
      <c r="IJ273" s="202">
        <f t="shared" si="447"/>
        <v>1.5376335819174292</v>
      </c>
      <c r="IK273" s="202">
        <f t="shared" si="453"/>
        <v>2.9220225499999999</v>
      </c>
      <c r="IL273" s="202">
        <f t="shared" si="395"/>
        <v>0.72682627378759967</v>
      </c>
      <c r="IM273" s="203"/>
      <c r="IN273" s="204">
        <f t="shared" si="396"/>
        <v>0.79056309815268189</v>
      </c>
      <c r="IO273" s="186"/>
      <c r="IP273" s="186"/>
      <c r="IQ273" s="153">
        <v>2559</v>
      </c>
      <c r="IR273" s="153"/>
      <c r="IS273" s="128"/>
      <c r="IT273" s="128"/>
      <c r="IU273" s="128"/>
      <c r="IV273" s="128"/>
      <c r="IW273" s="189">
        <v>0.93</v>
      </c>
      <c r="IX273" s="189"/>
      <c r="IY273" s="48">
        <v>8.5299999999999994</v>
      </c>
      <c r="IZ273" s="52">
        <v>232</v>
      </c>
      <c r="JA273" s="128">
        <v>2.79</v>
      </c>
      <c r="JB273" s="128">
        <v>0.63</v>
      </c>
      <c r="JC273" s="128">
        <v>135</v>
      </c>
      <c r="JD273" s="97">
        <f t="shared" si="397"/>
        <v>12239.587</v>
      </c>
      <c r="JE273" s="210">
        <f t="shared" si="460"/>
        <v>0.86107480587376029</v>
      </c>
      <c r="JF273" s="210">
        <f t="shared" si="398"/>
        <v>1.0928202678571428</v>
      </c>
      <c r="JG273" s="210">
        <f t="shared" si="399"/>
        <v>0.27706135209066041</v>
      </c>
      <c r="JH273" s="203"/>
      <c r="JI273" s="203">
        <f t="shared" si="400"/>
        <v>0.75345377258235913</v>
      </c>
      <c r="JJ273" s="212">
        <f t="shared" si="444"/>
        <v>2.469151880188833</v>
      </c>
      <c r="JK273" s="203">
        <f t="shared" si="401"/>
        <v>0.97992732306627439</v>
      </c>
      <c r="JL273" s="53">
        <v>7647</v>
      </c>
      <c r="JM273" s="213">
        <v>8.25</v>
      </c>
      <c r="JN273" s="214">
        <v>88</v>
      </c>
      <c r="JO273" s="213">
        <v>0.55000000000000004</v>
      </c>
      <c r="JP273" s="213">
        <v>2.58</v>
      </c>
      <c r="JQ273" s="213">
        <v>0.24</v>
      </c>
      <c r="JR273" s="214">
        <v>271</v>
      </c>
      <c r="JS273" s="213">
        <v>0.11</v>
      </c>
      <c r="JT273" s="222"/>
    </row>
    <row r="274" spans="1:280" s="25" customFormat="1" ht="15" customHeight="1">
      <c r="A274" s="50">
        <v>43691</v>
      </c>
      <c r="B274" s="51">
        <v>0</v>
      </c>
      <c r="C274" s="52">
        <v>0</v>
      </c>
      <c r="D274" s="53">
        <v>44447</v>
      </c>
      <c r="E274" s="48">
        <v>5.25</v>
      </c>
      <c r="F274" s="53">
        <v>751</v>
      </c>
      <c r="G274" s="52">
        <v>66.2</v>
      </c>
      <c r="H274" s="52">
        <v>25.3</v>
      </c>
      <c r="I274" s="61">
        <v>89.7</v>
      </c>
      <c r="J274" s="64"/>
      <c r="K274" s="53">
        <v>1539</v>
      </c>
      <c r="L274" s="48">
        <v>5.37</v>
      </c>
      <c r="M274" s="53">
        <v>11510</v>
      </c>
      <c r="N274" s="53">
        <v>6883</v>
      </c>
      <c r="O274" s="65">
        <v>8.07</v>
      </c>
      <c r="P274" s="65">
        <v>3.64</v>
      </c>
      <c r="Q274" s="74">
        <v>30.7</v>
      </c>
      <c r="R274" s="70">
        <v>68.400000000000006</v>
      </c>
      <c r="S274" s="64">
        <v>5932</v>
      </c>
      <c r="T274" s="53">
        <v>11757</v>
      </c>
      <c r="U274" s="52">
        <v>2.83</v>
      </c>
      <c r="V274" s="52">
        <v>25.8</v>
      </c>
      <c r="W274" s="52">
        <v>13.3</v>
      </c>
      <c r="X274" s="52">
        <v>12.2</v>
      </c>
      <c r="Y274" s="53">
        <v>3336</v>
      </c>
      <c r="Z274" s="53"/>
      <c r="AA274" s="52"/>
      <c r="AB274" s="52">
        <v>428</v>
      </c>
      <c r="AC274" s="77">
        <f t="shared" si="402"/>
        <v>9268</v>
      </c>
      <c r="AD274" s="52"/>
      <c r="AE274" s="52"/>
      <c r="AF274" s="52"/>
      <c r="AG274" s="52"/>
      <c r="AH274" s="61"/>
      <c r="AI274" s="79"/>
      <c r="AJ274" s="52"/>
      <c r="AK274" s="52"/>
      <c r="AL274" s="48">
        <v>9.11</v>
      </c>
      <c r="AM274" s="53">
        <v>102139</v>
      </c>
      <c r="AN274" s="52">
        <v>0.9</v>
      </c>
      <c r="AO274" s="52">
        <v>0.28999999999999998</v>
      </c>
      <c r="AP274" s="53">
        <v>4893</v>
      </c>
      <c r="AQ274" s="83"/>
      <c r="AR274" s="86">
        <f t="shared" si="403"/>
        <v>11831</v>
      </c>
      <c r="AS274" s="53"/>
      <c r="AT274" s="87">
        <v>11831</v>
      </c>
      <c r="AU274" s="53">
        <f t="shared" si="362"/>
        <v>11831</v>
      </c>
      <c r="AV274" s="53">
        <v>0</v>
      </c>
      <c r="AW274" s="53">
        <v>0</v>
      </c>
      <c r="AX274" s="53">
        <v>0</v>
      </c>
      <c r="AY274" s="95">
        <v>0</v>
      </c>
      <c r="AZ274" s="96">
        <v>4.93</v>
      </c>
      <c r="BA274" s="53">
        <v>4478</v>
      </c>
      <c r="BB274" s="52">
        <v>62</v>
      </c>
      <c r="BC274" s="53">
        <v>11081</v>
      </c>
      <c r="BD274" s="97">
        <f t="shared" si="373"/>
        <v>8585.1189999999988</v>
      </c>
      <c r="BE274" s="102">
        <f t="shared" si="374"/>
        <v>0.77476031044129579</v>
      </c>
      <c r="BF274" s="53">
        <v>5010</v>
      </c>
      <c r="BG274" s="97">
        <f t="shared" si="375"/>
        <v>5345.67</v>
      </c>
      <c r="BH274" s="102">
        <f t="shared" si="376"/>
        <v>0.48241765183647684</v>
      </c>
      <c r="BI274" s="53">
        <v>292</v>
      </c>
      <c r="BJ274" s="97">
        <f t="shared" si="377"/>
        <v>574.36400000000003</v>
      </c>
      <c r="BK274" s="102">
        <f t="shared" si="378"/>
        <v>5.1833228048010112E-2</v>
      </c>
      <c r="BL274" s="103">
        <v>883</v>
      </c>
      <c r="BM274" s="97">
        <f t="shared" si="379"/>
        <v>1275.9349999999999</v>
      </c>
      <c r="BN274" s="102">
        <f t="shared" si="380"/>
        <v>0.11514619619167944</v>
      </c>
      <c r="BO274" s="53">
        <v>675</v>
      </c>
      <c r="BP274" s="97">
        <f t="shared" si="381"/>
        <v>1389.1499999999999</v>
      </c>
      <c r="BQ274" s="102">
        <f t="shared" si="382"/>
        <v>0.1253632343651295</v>
      </c>
      <c r="BR274" s="53">
        <v>0</v>
      </c>
      <c r="BS274" s="105">
        <f t="shared" si="383"/>
        <v>0</v>
      </c>
      <c r="BT274" s="102">
        <f t="shared" si="384"/>
        <v>0</v>
      </c>
      <c r="BU274" s="52">
        <v>8.0299999999999994</v>
      </c>
      <c r="BV274" s="48">
        <v>7.06</v>
      </c>
      <c r="BW274" s="61">
        <v>76.5</v>
      </c>
      <c r="BX274" s="117">
        <f t="shared" si="404"/>
        <v>131099.31099999999</v>
      </c>
      <c r="BY274" s="118">
        <f t="shared" si="405"/>
        <v>0.87399540666666653</v>
      </c>
      <c r="BZ274" s="120">
        <v>56.2</v>
      </c>
      <c r="CA274" s="51"/>
      <c r="CB274" s="52">
        <v>7.06</v>
      </c>
      <c r="CC274" s="129">
        <v>7782</v>
      </c>
      <c r="CD274" s="77">
        <f t="shared" si="406"/>
        <v>7881.299814503257</v>
      </c>
      <c r="CE274" s="77">
        <f t="shared" si="385"/>
        <v>23181</v>
      </c>
      <c r="CF274" s="77">
        <f t="shared" si="407"/>
        <v>11831</v>
      </c>
      <c r="CG274" s="77">
        <f t="shared" si="408"/>
        <v>492.95833333333331</v>
      </c>
      <c r="CH274" s="77">
        <f t="shared" si="386"/>
        <v>11350</v>
      </c>
      <c r="CI274" s="130">
        <f t="shared" si="409"/>
        <v>472.91666666666669</v>
      </c>
      <c r="CJ274" s="64">
        <v>3851</v>
      </c>
      <c r="CK274" s="56"/>
      <c r="CL274" s="52">
        <v>7.56</v>
      </c>
      <c r="CM274" s="53">
        <v>3286</v>
      </c>
      <c r="CN274" s="134"/>
      <c r="CO274" s="135">
        <v>4277</v>
      </c>
      <c r="CP274" s="53">
        <v>4718</v>
      </c>
      <c r="CQ274" s="52">
        <v>16.8</v>
      </c>
      <c r="CR274" s="52">
        <v>26.7</v>
      </c>
      <c r="CS274" s="53">
        <v>3231</v>
      </c>
      <c r="CT274" s="141">
        <f t="shared" si="454"/>
        <v>0.1825784802447388</v>
      </c>
      <c r="CU274" s="142">
        <f t="shared" si="410"/>
        <v>1.3051155544014541</v>
      </c>
      <c r="CV274" s="142">
        <f t="shared" si="411"/>
        <v>6.0387754846104338</v>
      </c>
      <c r="CW274" s="118">
        <f t="shared" si="412"/>
        <v>1.0064625807684056</v>
      </c>
      <c r="CX274" s="143">
        <f t="shared" si="455"/>
        <v>30350.885585652042</v>
      </c>
      <c r="CY274" s="144">
        <f t="shared" si="456"/>
        <v>0.58306369795080437</v>
      </c>
      <c r="CZ274" s="145">
        <f t="shared" si="457"/>
        <v>21779.191866658039</v>
      </c>
      <c r="DA274" s="146">
        <f t="shared" si="458"/>
        <v>0.70345636675390311</v>
      </c>
      <c r="DB274" s="64">
        <v>3854</v>
      </c>
      <c r="DC274" s="152"/>
      <c r="DD274" s="48">
        <v>7.65</v>
      </c>
      <c r="DE274" s="53">
        <v>4559</v>
      </c>
      <c r="DF274" s="153"/>
      <c r="DG274" s="53">
        <v>3650</v>
      </c>
      <c r="DH274" s="53">
        <v>5156</v>
      </c>
      <c r="DI274" s="52">
        <v>16.2</v>
      </c>
      <c r="DJ274" s="52">
        <v>26.2</v>
      </c>
      <c r="DK274" s="53">
        <v>3868</v>
      </c>
      <c r="DL274" s="141">
        <f t="shared" si="413"/>
        <v>0.30208971060832618</v>
      </c>
      <c r="DM274" s="142">
        <f t="shared" si="414"/>
        <v>1.3040996367410482</v>
      </c>
      <c r="DN274" s="142">
        <f t="shared" si="415"/>
        <v>6.0434798020484592</v>
      </c>
      <c r="DO274" s="118">
        <f t="shared" si="387"/>
        <v>1.0072466336747432</v>
      </c>
      <c r="DP274" s="143">
        <f t="shared" si="416"/>
        <v>30374.529485095554</v>
      </c>
      <c r="DQ274" s="144">
        <f t="shared" si="417"/>
        <v>0.4215421177594999</v>
      </c>
      <c r="DR274" s="145">
        <f t="shared" si="418"/>
        <v>21796.158258660107</v>
      </c>
      <c r="DS274" s="146">
        <f t="shared" si="419"/>
        <v>0.58857503835393921</v>
      </c>
      <c r="DT274" s="53">
        <v>3865</v>
      </c>
      <c r="DU274" s="74"/>
      <c r="DV274" s="157">
        <v>7.85</v>
      </c>
      <c r="DW274" s="153">
        <v>4150</v>
      </c>
      <c r="DX274" s="53"/>
      <c r="DY274" s="153">
        <v>3892</v>
      </c>
      <c r="DZ274" s="153">
        <v>4816</v>
      </c>
      <c r="EA274" s="152">
        <v>17.600000000000001</v>
      </c>
      <c r="EB274" s="128">
        <v>23.4</v>
      </c>
      <c r="EC274" s="53">
        <v>4201</v>
      </c>
      <c r="ED274" s="141">
        <f t="shared" si="448"/>
        <v>0.2913017118219971</v>
      </c>
      <c r="EE274" s="142">
        <f t="shared" si="420"/>
        <v>1.3003880983182405</v>
      </c>
      <c r="EF274" s="142">
        <f t="shared" si="459"/>
        <v>6.0607289659878809</v>
      </c>
      <c r="EG274" s="118">
        <f t="shared" si="388"/>
        <v>1.0101214943313135</v>
      </c>
      <c r="EH274" s="143">
        <f t="shared" si="449"/>
        <v>30461.223783055091</v>
      </c>
      <c r="EI274" s="144">
        <f t="shared" si="450"/>
        <v>0.47343711092387031</v>
      </c>
      <c r="EJ274" s="145">
        <f t="shared" si="451"/>
        <v>21858.368362667701</v>
      </c>
      <c r="EK274" s="146">
        <f t="shared" si="452"/>
        <v>0.62548506452486241</v>
      </c>
      <c r="EL274" s="64">
        <v>3855</v>
      </c>
      <c r="EM274" s="56"/>
      <c r="EN274" s="52">
        <v>7.85</v>
      </c>
      <c r="EO274" s="53">
        <v>4116</v>
      </c>
      <c r="EP274" s="134"/>
      <c r="EQ274" s="135">
        <v>3737</v>
      </c>
      <c r="ER274" s="53">
        <v>4652</v>
      </c>
      <c r="ES274" s="52">
        <v>17.3</v>
      </c>
      <c r="ET274" s="52">
        <v>26.8</v>
      </c>
      <c r="EU274" s="53">
        <v>3660</v>
      </c>
      <c r="EV274" s="141">
        <f t="shared" si="421"/>
        <v>0.2521489361233521</v>
      </c>
      <c r="EW274" s="142">
        <f t="shared" si="422"/>
        <v>1.3037613488975357</v>
      </c>
      <c r="EX274" s="142">
        <f t="shared" si="423"/>
        <v>6.0450479078611341</v>
      </c>
      <c r="EY274" s="118">
        <f t="shared" si="389"/>
        <v>1.0075079846435224</v>
      </c>
      <c r="EZ274" s="143">
        <f t="shared" si="424"/>
        <v>30382.410784910058</v>
      </c>
      <c r="FA274" s="144">
        <f t="shared" si="425"/>
        <v>0.47775112013557841</v>
      </c>
      <c r="FB274" s="145">
        <f t="shared" si="426"/>
        <v>21801.813722660798</v>
      </c>
      <c r="FC274" s="146">
        <f t="shared" si="427"/>
        <v>0.62855337965887559</v>
      </c>
      <c r="FD274" s="64">
        <v>3878</v>
      </c>
      <c r="FE274" s="56"/>
      <c r="FF274" s="52">
        <v>7.71</v>
      </c>
      <c r="FG274" s="53">
        <v>4573</v>
      </c>
      <c r="FH274" s="134"/>
      <c r="FI274" s="135">
        <v>3380</v>
      </c>
      <c r="FJ274" s="53">
        <v>4830</v>
      </c>
      <c r="FK274" s="52">
        <v>16.7</v>
      </c>
      <c r="FL274" s="52">
        <v>28.7</v>
      </c>
      <c r="FM274" s="53">
        <v>4061</v>
      </c>
      <c r="FN274" s="141">
        <f t="shared" si="428"/>
        <v>0.31653396957260899</v>
      </c>
      <c r="FO274" s="142">
        <f t="shared" si="429"/>
        <v>1.296028880866426</v>
      </c>
      <c r="FP274" s="142">
        <f t="shared" si="430"/>
        <v>6.0811143415526523</v>
      </c>
      <c r="FQ274" s="118">
        <f t="shared" si="390"/>
        <v>1.013519056925442</v>
      </c>
      <c r="FR274" s="143">
        <f t="shared" si="431"/>
        <v>30563.680680643629</v>
      </c>
      <c r="FS274" s="144">
        <f t="shared" si="432"/>
        <v>0.41976576102526719</v>
      </c>
      <c r="FT274" s="145">
        <f t="shared" si="433"/>
        <v>21931.889394676673</v>
      </c>
      <c r="FU274" s="146">
        <f t="shared" si="434"/>
        <v>0.58731161447522795</v>
      </c>
      <c r="FV274" s="64">
        <v>3878</v>
      </c>
      <c r="FW274" s="73"/>
      <c r="FX274" s="52">
        <v>7.75</v>
      </c>
      <c r="FY274" s="53">
        <v>4674</v>
      </c>
      <c r="FZ274" s="134"/>
      <c r="GA274" s="135">
        <v>3093</v>
      </c>
      <c r="GB274" s="53">
        <v>4900</v>
      </c>
      <c r="GC274" s="52">
        <v>16.600000000000001</v>
      </c>
      <c r="GD274" s="52">
        <v>28.4</v>
      </c>
      <c r="GE274" s="53">
        <v>3951</v>
      </c>
      <c r="GF274" s="141">
        <f t="shared" si="435"/>
        <v>0.31765790386841353</v>
      </c>
      <c r="GG274" s="142">
        <f t="shared" si="436"/>
        <v>1.296028880866426</v>
      </c>
      <c r="GH274" s="142">
        <f t="shared" si="437"/>
        <v>6.0811143415526523</v>
      </c>
      <c r="GI274" s="118">
        <f t="shared" si="391"/>
        <v>1.013519056925442</v>
      </c>
      <c r="GJ274" s="143">
        <f t="shared" si="438"/>
        <v>30563.680680643629</v>
      </c>
      <c r="GK274" s="144">
        <f t="shared" si="439"/>
        <v>0.40695061601401683</v>
      </c>
      <c r="GL274" s="145">
        <f t="shared" si="440"/>
        <v>21931.889394676673</v>
      </c>
      <c r="GM274" s="146">
        <f t="shared" si="441"/>
        <v>0.57819691363595349</v>
      </c>
      <c r="GN274" s="166">
        <v>4546</v>
      </c>
      <c r="GO274" s="97">
        <f t="shared" si="392"/>
        <v>4227.2364436391872</v>
      </c>
      <c r="GP274" s="226"/>
      <c r="GQ274" s="53"/>
      <c r="GR274" s="102"/>
      <c r="GS274" s="53"/>
      <c r="GT274" s="102"/>
      <c r="GU274" s="53"/>
      <c r="GV274" s="102"/>
      <c r="GW274" s="170"/>
      <c r="GX274" s="102"/>
      <c r="GY274" s="170"/>
      <c r="GZ274" s="102"/>
      <c r="HA274" s="102"/>
      <c r="HB274" s="102"/>
      <c r="HC274" s="102"/>
      <c r="HD274" s="102"/>
      <c r="HE274" s="177"/>
      <c r="HF274" s="227">
        <f t="shared" si="368"/>
        <v>131099.31099999999</v>
      </c>
      <c r="HG274" s="102">
        <f t="shared" si="369"/>
        <v>0.87399540666666653</v>
      </c>
      <c r="HH274" s="177">
        <f t="shared" si="370"/>
        <v>0.58974821766988539</v>
      </c>
      <c r="HI274" s="64">
        <v>3970</v>
      </c>
      <c r="HJ274" s="53">
        <v>3460</v>
      </c>
      <c r="HK274" s="53">
        <v>2800</v>
      </c>
      <c r="HL274" s="77">
        <f t="shared" si="445"/>
        <v>0</v>
      </c>
      <c r="HM274" s="77">
        <f t="shared" si="442"/>
        <v>0</v>
      </c>
      <c r="HN274" s="52"/>
      <c r="HO274" s="183"/>
      <c r="HP274" s="53">
        <v>2453</v>
      </c>
      <c r="HQ274" s="186"/>
      <c r="HR274" s="186"/>
      <c r="HS274" s="186"/>
      <c r="HT274" s="53">
        <v>4174</v>
      </c>
      <c r="HU274" s="153">
        <v>4282</v>
      </c>
      <c r="HV274" s="186"/>
      <c r="HW274" s="186"/>
      <c r="HX274" s="186"/>
      <c r="HY274" s="186"/>
      <c r="HZ274" s="189"/>
      <c r="IA274" s="128">
        <v>98</v>
      </c>
      <c r="IB274" s="190">
        <v>1017</v>
      </c>
      <c r="IC274" s="191"/>
      <c r="ID274" s="191"/>
      <c r="IE274" s="192"/>
      <c r="IF274" s="192"/>
      <c r="IG274" s="192"/>
      <c r="IH274" s="97">
        <f t="shared" si="443"/>
        <v>53783.726000000002</v>
      </c>
      <c r="II274" s="97">
        <f t="shared" si="446"/>
        <v>4546</v>
      </c>
      <c r="IJ274" s="202">
        <f t="shared" si="447"/>
        <v>1.690474178006931</v>
      </c>
      <c r="IK274" s="202">
        <f t="shared" si="453"/>
        <v>2.6891862999999998</v>
      </c>
      <c r="IL274" s="202">
        <f t="shared" si="395"/>
        <v>0.84547196933397228</v>
      </c>
      <c r="IM274" s="203"/>
      <c r="IN274" s="204">
        <f t="shared" si="396"/>
        <v>0.77628684557853056</v>
      </c>
      <c r="IO274" s="186"/>
      <c r="IP274" s="186"/>
      <c r="IQ274" s="153">
        <v>2213</v>
      </c>
      <c r="IR274" s="153"/>
      <c r="IS274" s="128"/>
      <c r="IT274" s="128"/>
      <c r="IU274" s="128"/>
      <c r="IV274" s="128"/>
      <c r="IW274" s="189"/>
      <c r="IX274" s="189">
        <v>0.98</v>
      </c>
      <c r="IY274" s="48"/>
      <c r="IZ274" s="52">
        <v>409</v>
      </c>
      <c r="JA274" s="128"/>
      <c r="JB274" s="128"/>
      <c r="JC274" s="128"/>
      <c r="JD274" s="97">
        <f t="shared" si="397"/>
        <v>12032.127</v>
      </c>
      <c r="JE274" s="210">
        <f t="shared" si="460"/>
        <v>0.94666553968388134</v>
      </c>
      <c r="JF274" s="210">
        <f t="shared" si="398"/>
        <v>1.0742970535714285</v>
      </c>
      <c r="JG274" s="210">
        <f t="shared" si="399"/>
        <v>0.27474017171260728</v>
      </c>
      <c r="JH274" s="203"/>
      <c r="JI274" s="203">
        <f t="shared" si="400"/>
        <v>0.59783677482792519</v>
      </c>
      <c r="JJ274" s="212">
        <f t="shared" si="444"/>
        <v>2.469151880188833</v>
      </c>
      <c r="JK274" s="203">
        <f t="shared" si="401"/>
        <v>0.9630899738290768</v>
      </c>
      <c r="JL274" s="53">
        <v>10774</v>
      </c>
      <c r="JM274" s="213">
        <v>8.23</v>
      </c>
      <c r="JN274" s="214">
        <v>39</v>
      </c>
      <c r="JO274" s="213">
        <v>1.18</v>
      </c>
      <c r="JP274" s="213">
        <v>2.41</v>
      </c>
      <c r="JQ274" s="213">
        <v>0.18</v>
      </c>
      <c r="JR274" s="214">
        <v>238</v>
      </c>
      <c r="JS274" s="213">
        <v>0.12</v>
      </c>
      <c r="JT274" s="222"/>
    </row>
    <row r="275" spans="1:280" s="25" customFormat="1" ht="15" customHeight="1">
      <c r="A275" s="50">
        <v>43692</v>
      </c>
      <c r="B275" s="51">
        <v>0</v>
      </c>
      <c r="C275" s="52">
        <v>0</v>
      </c>
      <c r="D275" s="53">
        <v>31487</v>
      </c>
      <c r="E275" s="48">
        <v>5.13</v>
      </c>
      <c r="F275" s="53">
        <v>854</v>
      </c>
      <c r="G275" s="52">
        <v>30.1</v>
      </c>
      <c r="H275" s="52">
        <v>15.6</v>
      </c>
      <c r="I275" s="61">
        <v>89.8</v>
      </c>
      <c r="J275" s="64"/>
      <c r="K275" s="53">
        <v>1848</v>
      </c>
      <c r="L275" s="48">
        <v>5.25</v>
      </c>
      <c r="M275" s="53">
        <v>11520</v>
      </c>
      <c r="N275" s="53">
        <v>6860</v>
      </c>
      <c r="O275" s="65">
        <v>5.21</v>
      </c>
      <c r="P275" s="65">
        <v>3.02</v>
      </c>
      <c r="Q275" s="74">
        <v>25.1</v>
      </c>
      <c r="R275" s="70">
        <v>70.3</v>
      </c>
      <c r="S275" s="64">
        <v>6100</v>
      </c>
      <c r="T275" s="53">
        <v>10595</v>
      </c>
      <c r="U275" s="52">
        <v>2.89</v>
      </c>
      <c r="V275" s="52">
        <v>25.1</v>
      </c>
      <c r="W275" s="52">
        <v>13.1</v>
      </c>
      <c r="X275" s="52">
        <v>10.5</v>
      </c>
      <c r="Y275" s="53">
        <v>3632</v>
      </c>
      <c r="Z275" s="53"/>
      <c r="AA275" s="52"/>
      <c r="AB275" s="52">
        <v>521</v>
      </c>
      <c r="AC275" s="77">
        <f t="shared" si="402"/>
        <v>9732</v>
      </c>
      <c r="AD275" s="52"/>
      <c r="AE275" s="52"/>
      <c r="AF275" s="52"/>
      <c r="AG275" s="52"/>
      <c r="AH275" s="61"/>
      <c r="AI275" s="79"/>
      <c r="AJ275" s="52"/>
      <c r="AK275" s="52"/>
      <c r="AL275" s="48">
        <v>9.0299999999999994</v>
      </c>
      <c r="AM275" s="53">
        <v>103071</v>
      </c>
      <c r="AN275" s="52">
        <v>1.17</v>
      </c>
      <c r="AO275" s="52">
        <v>0.23</v>
      </c>
      <c r="AP275" s="53">
        <v>4853</v>
      </c>
      <c r="AQ275" s="83"/>
      <c r="AR275" s="86">
        <f t="shared" si="403"/>
        <v>11174</v>
      </c>
      <c r="AS275" s="53"/>
      <c r="AT275" s="87">
        <v>11174</v>
      </c>
      <c r="AU275" s="53">
        <f t="shared" si="362"/>
        <v>10214</v>
      </c>
      <c r="AV275" s="53">
        <v>480</v>
      </c>
      <c r="AW275" s="53">
        <v>0</v>
      </c>
      <c r="AX275" s="53">
        <v>480</v>
      </c>
      <c r="AY275" s="95">
        <v>0</v>
      </c>
      <c r="AZ275" s="96">
        <v>4.93</v>
      </c>
      <c r="BA275" s="53">
        <v>4478</v>
      </c>
      <c r="BB275" s="52">
        <v>62</v>
      </c>
      <c r="BC275" s="53">
        <v>11129</v>
      </c>
      <c r="BD275" s="97">
        <f t="shared" si="373"/>
        <v>8237.0130000000008</v>
      </c>
      <c r="BE275" s="102">
        <f t="shared" si="374"/>
        <v>0.74013954533201554</v>
      </c>
      <c r="BF275" s="53">
        <v>4962</v>
      </c>
      <c r="BG275" s="97">
        <f t="shared" si="375"/>
        <v>5294.4539999999997</v>
      </c>
      <c r="BH275" s="102">
        <f t="shared" si="376"/>
        <v>0.47573492676790363</v>
      </c>
      <c r="BI275" s="53">
        <v>155</v>
      </c>
      <c r="BJ275" s="97">
        <f t="shared" si="377"/>
        <v>304.88499999999999</v>
      </c>
      <c r="BK275" s="102">
        <f t="shared" si="378"/>
        <v>2.7395543175487463E-2</v>
      </c>
      <c r="BL275" s="103">
        <v>874</v>
      </c>
      <c r="BM275" s="97">
        <f t="shared" si="379"/>
        <v>1262.93</v>
      </c>
      <c r="BN275" s="102">
        <f t="shared" si="380"/>
        <v>0.1134809955970887</v>
      </c>
      <c r="BO275" s="53">
        <v>668</v>
      </c>
      <c r="BP275" s="97">
        <f t="shared" si="381"/>
        <v>1374.7439999999999</v>
      </c>
      <c r="BQ275" s="102">
        <f t="shared" si="382"/>
        <v>0.12352807979153561</v>
      </c>
      <c r="BR275" s="53">
        <v>0</v>
      </c>
      <c r="BS275" s="105">
        <f t="shared" si="383"/>
        <v>0</v>
      </c>
      <c r="BT275" s="102">
        <f t="shared" si="384"/>
        <v>0</v>
      </c>
      <c r="BU275" s="52">
        <v>6.41</v>
      </c>
      <c r="BV275" s="48">
        <v>6.39</v>
      </c>
      <c r="BW275" s="61">
        <v>94.6</v>
      </c>
      <c r="BX275" s="117">
        <f t="shared" si="404"/>
        <v>113671.606</v>
      </c>
      <c r="BY275" s="118">
        <f t="shared" si="405"/>
        <v>0.75781070666666661</v>
      </c>
      <c r="BZ275" s="120">
        <v>60.1</v>
      </c>
      <c r="CA275" s="51"/>
      <c r="CB275" s="52">
        <v>7.7</v>
      </c>
      <c r="CC275" s="129">
        <v>7324</v>
      </c>
      <c r="CD275" s="77">
        <f t="shared" si="406"/>
        <v>7483.5074674292973</v>
      </c>
      <c r="CE275" s="77">
        <f t="shared" si="385"/>
        <v>22029</v>
      </c>
      <c r="CF275" s="77">
        <f t="shared" si="407"/>
        <v>10214</v>
      </c>
      <c r="CG275" s="77">
        <f t="shared" si="408"/>
        <v>425.58333333333331</v>
      </c>
      <c r="CH275" s="77">
        <f t="shared" si="386"/>
        <v>11815</v>
      </c>
      <c r="CI275" s="130">
        <f t="shared" si="409"/>
        <v>492.29166666666669</v>
      </c>
      <c r="CJ275" s="64">
        <v>3660</v>
      </c>
      <c r="CK275" s="56"/>
      <c r="CL275" s="52">
        <v>7.79</v>
      </c>
      <c r="CM275" s="53">
        <v>3461</v>
      </c>
      <c r="CN275" s="134"/>
      <c r="CO275" s="135">
        <v>4275</v>
      </c>
      <c r="CP275" s="53">
        <v>4692</v>
      </c>
      <c r="CQ275" s="52">
        <v>13.6</v>
      </c>
      <c r="CR275" s="52">
        <v>37.5</v>
      </c>
      <c r="CS275" s="53">
        <v>3199</v>
      </c>
      <c r="CT275" s="141">
        <f t="shared" si="454"/>
        <v>0.21728827675876958</v>
      </c>
      <c r="CU275" s="142">
        <f t="shared" si="410"/>
        <v>1.3732240437158469</v>
      </c>
      <c r="CV275" s="142">
        <f t="shared" si="411"/>
        <v>5.4495896002370134</v>
      </c>
      <c r="CW275" s="118">
        <f t="shared" si="412"/>
        <v>0.90826493337283554</v>
      </c>
      <c r="CX275" s="143">
        <f t="shared" si="455"/>
        <v>27389.637330791229</v>
      </c>
      <c r="CY275" s="144">
        <f t="shared" si="456"/>
        <v>0.53751632973396257</v>
      </c>
      <c r="CZ275" s="145">
        <f t="shared" si="457"/>
        <v>18885.926640337737</v>
      </c>
      <c r="DA275" s="146">
        <f t="shared" si="458"/>
        <v>0.68901069278461669</v>
      </c>
      <c r="DB275" s="64">
        <v>3662</v>
      </c>
      <c r="DC275" s="152"/>
      <c r="DD275" s="48">
        <v>8.11</v>
      </c>
      <c r="DE275" s="53">
        <v>3109</v>
      </c>
      <c r="DF275" s="153"/>
      <c r="DG275" s="53">
        <v>4244</v>
      </c>
      <c r="DH275" s="53">
        <v>5032</v>
      </c>
      <c r="DI275" s="52">
        <v>14.8</v>
      </c>
      <c r="DJ275" s="52">
        <v>31</v>
      </c>
      <c r="DK275" s="53">
        <v>3860</v>
      </c>
      <c r="DL275" s="141">
        <f t="shared" si="413"/>
        <v>0.24095714150756711</v>
      </c>
      <c r="DM275" s="142">
        <f t="shared" si="414"/>
        <v>1.3724740578918624</v>
      </c>
      <c r="DN275" s="142">
        <f t="shared" si="415"/>
        <v>5.4525675180513504</v>
      </c>
      <c r="DO275" s="118">
        <f t="shared" si="387"/>
        <v>0.90876125300855837</v>
      </c>
      <c r="DP275" s="143">
        <f t="shared" si="416"/>
        <v>27404.604345726089</v>
      </c>
      <c r="DQ275" s="144">
        <f t="shared" si="417"/>
        <v>0.58455309712305392</v>
      </c>
      <c r="DR275" s="145">
        <f t="shared" si="418"/>
        <v>18896.246818829724</v>
      </c>
      <c r="DS275" s="146">
        <f t="shared" si="419"/>
        <v>0.72063976997034773</v>
      </c>
      <c r="DT275" s="53">
        <v>3661</v>
      </c>
      <c r="DU275" s="74"/>
      <c r="DV275" s="157">
        <v>7.92</v>
      </c>
      <c r="DW275" s="153">
        <v>4438</v>
      </c>
      <c r="DX275" s="53"/>
      <c r="DY275" s="153">
        <v>3990</v>
      </c>
      <c r="DZ275" s="153">
        <v>4738</v>
      </c>
      <c r="EA275" s="152">
        <v>14.3</v>
      </c>
      <c r="EB275" s="128">
        <v>34.5</v>
      </c>
      <c r="EC275" s="53">
        <v>4187</v>
      </c>
      <c r="ED275" s="141">
        <f t="shared" si="448"/>
        <v>0.37552907137039554</v>
      </c>
      <c r="EE275" s="142">
        <f t="shared" si="420"/>
        <v>1.372848948374761</v>
      </c>
      <c r="EF275" s="142">
        <f t="shared" si="459"/>
        <v>5.4510785591441824</v>
      </c>
      <c r="EG275" s="118">
        <f t="shared" si="388"/>
        <v>0.90851309319069706</v>
      </c>
      <c r="EH275" s="143">
        <f t="shared" si="449"/>
        <v>27397.120838258659</v>
      </c>
      <c r="EI275" s="144">
        <f t="shared" si="450"/>
        <v>0.40696257479321751</v>
      </c>
      <c r="EJ275" s="145">
        <f t="shared" si="451"/>
        <v>18891.086729583731</v>
      </c>
      <c r="EK275" s="146">
        <f t="shared" si="452"/>
        <v>0.60122203252763051</v>
      </c>
      <c r="EL275" s="64">
        <v>3658</v>
      </c>
      <c r="EM275" s="56"/>
      <c r="EN275" s="52">
        <v>7.87</v>
      </c>
      <c r="EO275" s="53">
        <v>4639</v>
      </c>
      <c r="EP275" s="134"/>
      <c r="EQ275" s="135">
        <v>4033</v>
      </c>
      <c r="ER275" s="53">
        <v>5436</v>
      </c>
      <c r="ES275" s="52">
        <v>14.6</v>
      </c>
      <c r="ET275" s="52">
        <v>25.6</v>
      </c>
      <c r="EU275" s="53">
        <v>3632</v>
      </c>
      <c r="EV275" s="141">
        <f t="shared" si="421"/>
        <v>0.34905596214400042</v>
      </c>
      <c r="EW275" s="142">
        <f t="shared" si="422"/>
        <v>1.3739748496446145</v>
      </c>
      <c r="EX275" s="142">
        <f t="shared" si="423"/>
        <v>5.4466116824226765</v>
      </c>
      <c r="EY275" s="118">
        <f t="shared" si="389"/>
        <v>0.90776861373711271</v>
      </c>
      <c r="EZ275" s="143">
        <f t="shared" si="424"/>
        <v>27374.670315856372</v>
      </c>
      <c r="FA275" s="144">
        <f t="shared" si="425"/>
        <v>0.38010351159660571</v>
      </c>
      <c r="FB275" s="145">
        <f t="shared" si="426"/>
        <v>18875.606461845749</v>
      </c>
      <c r="FC275" s="146">
        <f t="shared" si="427"/>
        <v>0.58316111061191478</v>
      </c>
      <c r="FD275" s="64">
        <v>3694</v>
      </c>
      <c r="FE275" s="56"/>
      <c r="FF275" s="52">
        <v>8.58</v>
      </c>
      <c r="FG275" s="53">
        <v>3549</v>
      </c>
      <c r="FH275" s="134"/>
      <c r="FI275" s="135">
        <v>4306</v>
      </c>
      <c r="FJ275" s="53">
        <v>4766</v>
      </c>
      <c r="FK275" s="52">
        <v>14.9</v>
      </c>
      <c r="FL275" s="52">
        <v>30.8</v>
      </c>
      <c r="FM275" s="53">
        <v>3869</v>
      </c>
      <c r="FN275" s="141">
        <f t="shared" si="428"/>
        <v>0.266202092349627</v>
      </c>
      <c r="FO275" s="142">
        <f t="shared" si="429"/>
        <v>1.3605847319978344</v>
      </c>
      <c r="FP275" s="142">
        <f t="shared" si="430"/>
        <v>5.5002142030807457</v>
      </c>
      <c r="FQ275" s="118">
        <f t="shared" si="390"/>
        <v>0.91670236718012432</v>
      </c>
      <c r="FR275" s="143">
        <f t="shared" si="431"/>
        <v>27644.076584683826</v>
      </c>
      <c r="FS275" s="144">
        <f t="shared" si="432"/>
        <v>0.52575713788668965</v>
      </c>
      <c r="FT275" s="145">
        <f t="shared" si="433"/>
        <v>19061.369674701531</v>
      </c>
      <c r="FU275" s="146">
        <f t="shared" si="434"/>
        <v>0.68110342348818409</v>
      </c>
      <c r="FV275" s="64">
        <v>3694</v>
      </c>
      <c r="FW275" s="73"/>
      <c r="FX275" s="52">
        <v>8.01</v>
      </c>
      <c r="FY275" s="53">
        <v>3661</v>
      </c>
      <c r="FZ275" s="134"/>
      <c r="GA275" s="135">
        <v>4247</v>
      </c>
      <c r="GB275" s="53">
        <v>5782</v>
      </c>
      <c r="GC275" s="52">
        <v>14.5</v>
      </c>
      <c r="GD275" s="52">
        <v>30.8</v>
      </c>
      <c r="GE275" s="53">
        <v>3829</v>
      </c>
      <c r="GF275" s="141">
        <f t="shared" si="435"/>
        <v>0.27116905818937226</v>
      </c>
      <c r="GG275" s="142">
        <f t="shared" si="436"/>
        <v>1.3605847319978344</v>
      </c>
      <c r="GH275" s="142">
        <f t="shared" si="437"/>
        <v>5.5002142030807457</v>
      </c>
      <c r="GI275" s="118">
        <f t="shared" si="391"/>
        <v>0.91670236718012432</v>
      </c>
      <c r="GJ275" s="143">
        <f t="shared" si="438"/>
        <v>27644.076584683826</v>
      </c>
      <c r="GK275" s="144">
        <f t="shared" si="439"/>
        <v>0.51079089371743347</v>
      </c>
      <c r="GL275" s="145">
        <f t="shared" si="440"/>
        <v>19061.369674701531</v>
      </c>
      <c r="GM275" s="146">
        <f t="shared" si="441"/>
        <v>0.67103962620181501</v>
      </c>
      <c r="GN275" s="166">
        <v>4332</v>
      </c>
      <c r="GO275" s="97">
        <f t="shared" si="392"/>
        <v>3808.7583639747604</v>
      </c>
      <c r="GP275" s="226"/>
      <c r="GQ275" s="53"/>
      <c r="GR275" s="102"/>
      <c r="GS275" s="53"/>
      <c r="GT275" s="102"/>
      <c r="GU275" s="53"/>
      <c r="GV275" s="102"/>
      <c r="GW275" s="170"/>
      <c r="GX275" s="102"/>
      <c r="GY275" s="170"/>
      <c r="GZ275" s="102"/>
      <c r="HA275" s="102"/>
      <c r="HB275" s="102"/>
      <c r="HC275" s="102"/>
      <c r="HD275" s="102"/>
      <c r="HE275" s="177"/>
      <c r="HF275" s="227">
        <f t="shared" si="368"/>
        <v>113671.606</v>
      </c>
      <c r="HG275" s="102">
        <f t="shared" si="369"/>
        <v>0.75781070666666661</v>
      </c>
      <c r="HH275" s="177">
        <f t="shared" si="370"/>
        <v>0.61074669781651536</v>
      </c>
      <c r="HI275" s="64">
        <v>3304</v>
      </c>
      <c r="HJ275" s="53">
        <v>2782</v>
      </c>
      <c r="HK275" s="53">
        <v>3294</v>
      </c>
      <c r="HL275" s="77">
        <f t="shared" si="445"/>
        <v>960</v>
      </c>
      <c r="HM275" s="77">
        <f t="shared" si="442"/>
        <v>10683.84</v>
      </c>
      <c r="HN275" s="52"/>
      <c r="HO275" s="183"/>
      <c r="HP275" s="53">
        <v>1104</v>
      </c>
      <c r="HQ275" s="186"/>
      <c r="HR275" s="186"/>
      <c r="HS275" s="186"/>
      <c r="HT275" s="53">
        <v>3170</v>
      </c>
      <c r="HU275" s="153">
        <v>3948</v>
      </c>
      <c r="HV275" s="186"/>
      <c r="HW275" s="186"/>
      <c r="HX275" s="186"/>
      <c r="HY275" s="186"/>
      <c r="HZ275" s="189">
        <v>97</v>
      </c>
      <c r="IA275" s="128"/>
      <c r="IB275" s="190">
        <v>1281</v>
      </c>
      <c r="IC275" s="191"/>
      <c r="ID275" s="191">
        <v>2440</v>
      </c>
      <c r="IE275" s="192">
        <v>5.66</v>
      </c>
      <c r="IF275" s="192">
        <v>3.09</v>
      </c>
      <c r="IG275" s="192">
        <v>0.64</v>
      </c>
      <c r="IH275" s="97">
        <f t="shared" si="443"/>
        <v>45306.887999999999</v>
      </c>
      <c r="II275" s="97">
        <f t="shared" si="446"/>
        <v>4054.6704850545912</v>
      </c>
      <c r="IJ275" s="202">
        <f t="shared" si="447"/>
        <v>1.7898693395382137</v>
      </c>
      <c r="IK275" s="202">
        <f t="shared" si="453"/>
        <v>2.2653444</v>
      </c>
      <c r="IL275" s="202">
        <f t="shared" si="395"/>
        <v>0.90084498092848431</v>
      </c>
      <c r="IM275" s="203"/>
      <c r="IN275" s="204">
        <f t="shared" si="396"/>
        <v>0.70429362880886426</v>
      </c>
      <c r="IO275" s="186"/>
      <c r="IP275" s="186"/>
      <c r="IQ275" s="153">
        <v>3912</v>
      </c>
      <c r="IR275" s="153"/>
      <c r="IS275" s="128"/>
      <c r="IT275" s="128"/>
      <c r="IU275" s="128"/>
      <c r="IV275" s="128"/>
      <c r="IW275" s="189">
        <v>0.9</v>
      </c>
      <c r="IX275" s="189"/>
      <c r="IY275" s="48">
        <v>8.75</v>
      </c>
      <c r="IZ275" s="52">
        <v>336</v>
      </c>
      <c r="JA275" s="128">
        <v>3.8</v>
      </c>
      <c r="JB275" s="128">
        <v>1.4</v>
      </c>
      <c r="JC275" s="128">
        <v>133</v>
      </c>
      <c r="JD275" s="97">
        <f t="shared" si="397"/>
        <v>14313.894</v>
      </c>
      <c r="JE275" s="210">
        <f t="shared" si="460"/>
        <v>1.0965341687879382</v>
      </c>
      <c r="JF275" s="210">
        <f t="shared" si="398"/>
        <v>1.16822625</v>
      </c>
      <c r="JG275" s="210">
        <f t="shared" si="399"/>
        <v>0.26426872895496495</v>
      </c>
      <c r="JH275" s="203"/>
      <c r="JI275" s="203">
        <f t="shared" si="400"/>
        <v>0.73770491803278682</v>
      </c>
      <c r="JJ275" s="212">
        <f t="shared" si="444"/>
        <v>2.469151880188833</v>
      </c>
      <c r="JK275" s="203">
        <f t="shared" si="401"/>
        <v>0.9698086081408932</v>
      </c>
      <c r="JL275" s="53">
        <v>10415</v>
      </c>
      <c r="JM275" s="213">
        <v>8.5299999999999994</v>
      </c>
      <c r="JN275" s="214">
        <v>422</v>
      </c>
      <c r="JO275" s="213">
        <v>1.1399999999999999</v>
      </c>
      <c r="JP275" s="213">
        <v>2.09</v>
      </c>
      <c r="JQ275" s="213">
        <v>0.26</v>
      </c>
      <c r="JR275" s="214">
        <v>223</v>
      </c>
      <c r="JS275" s="213">
        <v>0.2</v>
      </c>
      <c r="JT275" s="222"/>
    </row>
    <row r="276" spans="1:280" s="25" customFormat="1" ht="15" customHeight="1">
      <c r="A276" s="50">
        <v>43693</v>
      </c>
      <c r="B276" s="51">
        <v>0</v>
      </c>
      <c r="C276" s="52">
        <v>0</v>
      </c>
      <c r="D276" s="53">
        <v>30000</v>
      </c>
      <c r="E276" s="48" t="s">
        <v>222</v>
      </c>
      <c r="F276" s="53" t="s">
        <v>222</v>
      </c>
      <c r="G276" s="52" t="s">
        <v>222</v>
      </c>
      <c r="H276" s="52" t="s">
        <v>222</v>
      </c>
      <c r="I276" s="61">
        <v>90.8</v>
      </c>
      <c r="J276" s="64"/>
      <c r="K276" s="53">
        <v>1610</v>
      </c>
      <c r="L276" s="48">
        <v>5.2</v>
      </c>
      <c r="M276" s="53">
        <v>11556</v>
      </c>
      <c r="N276" s="53">
        <v>6566</v>
      </c>
      <c r="O276" s="65">
        <v>5</v>
      </c>
      <c r="P276" s="65">
        <v>2.92</v>
      </c>
      <c r="Q276" s="74">
        <v>44.5</v>
      </c>
      <c r="R276" s="70">
        <v>71.5</v>
      </c>
      <c r="S276" s="64">
        <v>6341</v>
      </c>
      <c r="T276" s="53">
        <v>8967</v>
      </c>
      <c r="U276" s="52">
        <v>2.79</v>
      </c>
      <c r="V276" s="52">
        <v>27</v>
      </c>
      <c r="W276" s="52">
        <v>13.6</v>
      </c>
      <c r="X276" s="52">
        <v>12.2</v>
      </c>
      <c r="Y276" s="53">
        <v>3890</v>
      </c>
      <c r="Z276" s="53"/>
      <c r="AA276" s="52"/>
      <c r="AB276" s="52">
        <v>426</v>
      </c>
      <c r="AC276" s="77">
        <f t="shared" si="402"/>
        <v>10231</v>
      </c>
      <c r="AD276" s="52"/>
      <c r="AE276" s="52"/>
      <c r="AF276" s="52"/>
      <c r="AG276" s="52"/>
      <c r="AH276" s="61"/>
      <c r="AI276" s="79"/>
      <c r="AJ276" s="52"/>
      <c r="AK276" s="52"/>
      <c r="AL276" s="48">
        <v>8.9</v>
      </c>
      <c r="AM276" s="53">
        <v>102974</v>
      </c>
      <c r="AN276" s="52">
        <v>1.1599999999999999</v>
      </c>
      <c r="AO276" s="52" t="s">
        <v>125</v>
      </c>
      <c r="AP276" s="53">
        <v>5228</v>
      </c>
      <c r="AQ276" s="83"/>
      <c r="AR276" s="86">
        <f t="shared" si="403"/>
        <v>11174</v>
      </c>
      <c r="AS276" s="53"/>
      <c r="AT276" s="87">
        <v>11174</v>
      </c>
      <c r="AU276" s="53">
        <f t="shared" ref="AU276:AU339" si="461">AT276-AV276-AW276-AX276-AY276</f>
        <v>9974</v>
      </c>
      <c r="AV276" s="53">
        <v>600</v>
      </c>
      <c r="AW276" s="53">
        <v>0</v>
      </c>
      <c r="AX276" s="53">
        <v>600</v>
      </c>
      <c r="AY276" s="95">
        <v>0</v>
      </c>
      <c r="AZ276" s="96">
        <v>4.93</v>
      </c>
      <c r="BA276" s="53">
        <v>4478</v>
      </c>
      <c r="BB276" s="52">
        <v>62</v>
      </c>
      <c r="BC276" s="53">
        <v>10733</v>
      </c>
      <c r="BD276" s="97">
        <f t="shared" si="373"/>
        <v>8163.9439999999995</v>
      </c>
      <c r="BE276" s="102">
        <f t="shared" si="374"/>
        <v>0.76063952296655168</v>
      </c>
      <c r="BF276" s="53">
        <v>4801</v>
      </c>
      <c r="BG276" s="97">
        <f t="shared" si="375"/>
        <v>5122.6669999999995</v>
      </c>
      <c r="BH276" s="102">
        <f t="shared" si="376"/>
        <v>0.47728193422155962</v>
      </c>
      <c r="BI276" s="53">
        <v>238</v>
      </c>
      <c r="BJ276" s="97">
        <f t="shared" si="377"/>
        <v>468.14600000000002</v>
      </c>
      <c r="BK276" s="102">
        <f t="shared" si="378"/>
        <v>4.3617441535451412E-2</v>
      </c>
      <c r="BL276" s="103">
        <v>845</v>
      </c>
      <c r="BM276" s="97">
        <f t="shared" si="379"/>
        <v>1221.0250000000001</v>
      </c>
      <c r="BN276" s="102">
        <f t="shared" si="380"/>
        <v>0.11376362619957142</v>
      </c>
      <c r="BO276" s="53">
        <v>657</v>
      </c>
      <c r="BP276" s="97">
        <f t="shared" si="381"/>
        <v>1352.106</v>
      </c>
      <c r="BQ276" s="102">
        <f t="shared" si="382"/>
        <v>0.12597652100996926</v>
      </c>
      <c r="BR276" s="53">
        <v>0</v>
      </c>
      <c r="BS276" s="105">
        <f t="shared" si="383"/>
        <v>0</v>
      </c>
      <c r="BT276" s="102">
        <f t="shared" si="384"/>
        <v>0</v>
      </c>
      <c r="BU276" s="52">
        <v>7.76</v>
      </c>
      <c r="BV276" s="48">
        <v>7.89</v>
      </c>
      <c r="BW276" s="61">
        <v>88.9</v>
      </c>
      <c r="BX276" s="117">
        <f t="shared" si="404"/>
        <v>107050.942</v>
      </c>
      <c r="BY276" s="118">
        <f t="shared" si="405"/>
        <v>0.71367294666666659</v>
      </c>
      <c r="BZ276" s="120">
        <v>68.2</v>
      </c>
      <c r="CA276" s="51"/>
      <c r="CB276" s="52">
        <v>7.29</v>
      </c>
      <c r="CC276" s="129">
        <v>6473</v>
      </c>
      <c r="CD276" s="77">
        <f t="shared" si="406"/>
        <v>6803.2647788912382</v>
      </c>
      <c r="CE276" s="77">
        <f t="shared" si="385"/>
        <v>21754</v>
      </c>
      <c r="CF276" s="77">
        <f t="shared" si="407"/>
        <v>9974</v>
      </c>
      <c r="CG276" s="77">
        <f t="shared" si="408"/>
        <v>415.58333333333331</v>
      </c>
      <c r="CH276" s="77">
        <f t="shared" si="386"/>
        <v>11780</v>
      </c>
      <c r="CI276" s="130">
        <f t="shared" si="409"/>
        <v>490.83333333333331</v>
      </c>
      <c r="CJ276" s="64">
        <v>3568</v>
      </c>
      <c r="CK276" s="56"/>
      <c r="CL276" s="52">
        <v>7.77</v>
      </c>
      <c r="CM276" s="53">
        <v>3805</v>
      </c>
      <c r="CN276" s="134"/>
      <c r="CO276" s="135">
        <v>4382</v>
      </c>
      <c r="CP276" s="53">
        <v>5238</v>
      </c>
      <c r="CQ276" s="52">
        <v>15.9</v>
      </c>
      <c r="CR276" s="52">
        <v>36.9</v>
      </c>
      <c r="CS276" s="53">
        <v>3215</v>
      </c>
      <c r="CT276" s="141">
        <f t="shared" si="454"/>
        <v>0.30052883546687276</v>
      </c>
      <c r="CU276" s="142">
        <f t="shared" si="410"/>
        <v>1.4086322869955157</v>
      </c>
      <c r="CV276" s="142">
        <f t="shared" si="411"/>
        <v>4.8296953304981969</v>
      </c>
      <c r="CW276" s="118">
        <f t="shared" si="412"/>
        <v>0.80494922174969952</v>
      </c>
      <c r="CX276" s="143">
        <f t="shared" si="455"/>
        <v>24274.048731083938</v>
      </c>
      <c r="CY276" s="144">
        <f t="shared" si="456"/>
        <v>0.44070969987734043</v>
      </c>
      <c r="CZ276" s="145">
        <f t="shared" si="457"/>
        <v>17558.047304219912</v>
      </c>
      <c r="DA276" s="146">
        <f t="shared" si="458"/>
        <v>0.64548588465480294</v>
      </c>
      <c r="DB276" s="64">
        <v>3568</v>
      </c>
      <c r="DC276" s="152"/>
      <c r="DD276" s="48">
        <v>7.85</v>
      </c>
      <c r="DE276" s="53">
        <v>4236</v>
      </c>
      <c r="DF276" s="153"/>
      <c r="DG276" s="53">
        <v>4289</v>
      </c>
      <c r="DH276" s="53">
        <v>4416</v>
      </c>
      <c r="DI276" s="52">
        <v>15.5</v>
      </c>
      <c r="DJ276" s="52">
        <v>34.1</v>
      </c>
      <c r="DK276" s="53">
        <v>3808</v>
      </c>
      <c r="DL276" s="141">
        <f t="shared" si="413"/>
        <v>0.41572049083771034</v>
      </c>
      <c r="DM276" s="142">
        <f t="shared" si="414"/>
        <v>1.4086322869955157</v>
      </c>
      <c r="DN276" s="142">
        <f t="shared" si="415"/>
        <v>4.8296953304981969</v>
      </c>
      <c r="DO276" s="118">
        <f t="shared" si="387"/>
        <v>0.80494922174969952</v>
      </c>
      <c r="DP276" s="143">
        <f t="shared" si="416"/>
        <v>24274.048731083938</v>
      </c>
      <c r="DQ276" s="144">
        <f t="shared" si="417"/>
        <v>0.37735776312231639</v>
      </c>
      <c r="DR276" s="145">
        <f t="shared" si="418"/>
        <v>17558.047304219912</v>
      </c>
      <c r="DS276" s="146">
        <f t="shared" si="419"/>
        <v>0.60532935805459798</v>
      </c>
      <c r="DT276" s="53">
        <v>3582</v>
      </c>
      <c r="DU276" s="74"/>
      <c r="DV276" s="157">
        <v>7.84</v>
      </c>
      <c r="DW276" s="153">
        <v>4172</v>
      </c>
      <c r="DX276" s="53"/>
      <c r="DY276" s="153">
        <v>4377</v>
      </c>
      <c r="DZ276" s="153">
        <v>5074</v>
      </c>
      <c r="EA276" s="152">
        <v>15.9</v>
      </c>
      <c r="EB276" s="128">
        <v>34</v>
      </c>
      <c r="EC276" s="53">
        <v>4137</v>
      </c>
      <c r="ED276" s="141">
        <f t="shared" si="448"/>
        <v>0.43893012318623725</v>
      </c>
      <c r="EE276" s="142">
        <f t="shared" si="420"/>
        <v>1.4031267448352875</v>
      </c>
      <c r="EF276" s="142">
        <f t="shared" si="459"/>
        <v>4.8486459287680885</v>
      </c>
      <c r="EG276" s="118">
        <f t="shared" si="388"/>
        <v>0.80810765479468138</v>
      </c>
      <c r="EH276" s="143">
        <f t="shared" si="449"/>
        <v>24369.294437988414</v>
      </c>
      <c r="EI276" s="144">
        <f t="shared" si="450"/>
        <v>0.38676501127155427</v>
      </c>
      <c r="EJ276" s="145">
        <f t="shared" si="451"/>
        <v>17626.940987588488</v>
      </c>
      <c r="EK276" s="146">
        <f t="shared" si="452"/>
        <v>0.6112922761576447</v>
      </c>
      <c r="EL276" s="64">
        <v>3579</v>
      </c>
      <c r="EM276" s="56"/>
      <c r="EN276" s="52">
        <v>7.75</v>
      </c>
      <c r="EO276" s="53">
        <v>4110</v>
      </c>
      <c r="EP276" s="134"/>
      <c r="EQ276" s="135">
        <v>4458</v>
      </c>
      <c r="ER276" s="53">
        <v>4530</v>
      </c>
      <c r="ES276" s="52">
        <v>15.8</v>
      </c>
      <c r="ET276" s="52">
        <v>35.200000000000003</v>
      </c>
      <c r="EU276" s="53">
        <v>3625</v>
      </c>
      <c r="EV276" s="141">
        <f t="shared" si="421"/>
        <v>0.37606876238227865</v>
      </c>
      <c r="EW276" s="142">
        <f t="shared" si="422"/>
        <v>1.4043028778988544</v>
      </c>
      <c r="EX276" s="142">
        <f t="shared" si="423"/>
        <v>4.8445850862816835</v>
      </c>
      <c r="EY276" s="118">
        <f t="shared" si="389"/>
        <v>0.80743084771361395</v>
      </c>
      <c r="EZ276" s="143">
        <f t="shared" si="424"/>
        <v>24348.884643651741</v>
      </c>
      <c r="FA276" s="144">
        <f t="shared" si="425"/>
        <v>0.39587828291612848</v>
      </c>
      <c r="FB276" s="145">
        <f t="shared" si="426"/>
        <v>17612.178055438078</v>
      </c>
      <c r="FC276" s="146">
        <f t="shared" si="427"/>
        <v>0.61706885306997106</v>
      </c>
      <c r="FD276" s="64">
        <v>3880</v>
      </c>
      <c r="FE276" s="56"/>
      <c r="FF276" s="52">
        <v>8.02</v>
      </c>
      <c r="FG276" s="53">
        <v>4014</v>
      </c>
      <c r="FH276" s="134"/>
      <c r="FI276" s="135">
        <v>4420</v>
      </c>
      <c r="FJ276" s="53">
        <v>5190</v>
      </c>
      <c r="FK276" s="52">
        <v>16.7</v>
      </c>
      <c r="FL276" s="52">
        <v>32.5</v>
      </c>
      <c r="FM276" s="53">
        <v>3692</v>
      </c>
      <c r="FN276" s="141">
        <f t="shared" si="428"/>
        <v>0.3411459532109487</v>
      </c>
      <c r="FO276" s="142">
        <f t="shared" si="429"/>
        <v>1.2953608247422681</v>
      </c>
      <c r="FP276" s="142">
        <f t="shared" si="430"/>
        <v>5.2520229490843624</v>
      </c>
      <c r="FQ276" s="118">
        <f t="shared" si="390"/>
        <v>0.8753371581807271</v>
      </c>
      <c r="FR276" s="143">
        <f t="shared" si="431"/>
        <v>26396.667342098004</v>
      </c>
      <c r="FS276" s="144">
        <f t="shared" si="432"/>
        <v>0.40998915513998535</v>
      </c>
      <c r="FT276" s="145">
        <f t="shared" si="433"/>
        <v>19093.392247862463</v>
      </c>
      <c r="FU276" s="146">
        <f t="shared" si="434"/>
        <v>0.62601323022454114</v>
      </c>
      <c r="FV276" s="64">
        <v>3577</v>
      </c>
      <c r="FW276" s="73"/>
      <c r="FX276" s="52">
        <v>7.76</v>
      </c>
      <c r="FY276" s="53">
        <v>3414</v>
      </c>
      <c r="FZ276" s="134"/>
      <c r="GA276" s="135">
        <v>4572</v>
      </c>
      <c r="GB276" s="53">
        <v>4508</v>
      </c>
      <c r="GC276" s="52">
        <v>15.9</v>
      </c>
      <c r="GD276" s="52">
        <v>32.799999999999997</v>
      </c>
      <c r="GE276" s="53">
        <v>3691</v>
      </c>
      <c r="GF276" s="141">
        <f t="shared" si="435"/>
        <v>0.30445254345017109</v>
      </c>
      <c r="GG276" s="142">
        <f t="shared" si="436"/>
        <v>1.4050880626223092</v>
      </c>
      <c r="GH276" s="142">
        <f t="shared" si="437"/>
        <v>4.8418778579574129</v>
      </c>
      <c r="GI276" s="118">
        <f t="shared" si="391"/>
        <v>0.80697964299290215</v>
      </c>
      <c r="GJ276" s="143">
        <f t="shared" si="438"/>
        <v>24335.278114093959</v>
      </c>
      <c r="GK276" s="144">
        <f t="shared" si="439"/>
        <v>0.49818210653909067</v>
      </c>
      <c r="GL276" s="145">
        <f t="shared" si="440"/>
        <v>17602.336100671142</v>
      </c>
      <c r="GM276" s="146">
        <f t="shared" si="441"/>
        <v>0.68191558744060377</v>
      </c>
      <c r="GN276" s="166">
        <v>3476</v>
      </c>
      <c r="GO276" s="97">
        <f t="shared" si="392"/>
        <v>3959.2847292451961</v>
      </c>
      <c r="GP276" s="226"/>
      <c r="GQ276" s="53"/>
      <c r="GR276" s="102"/>
      <c r="GS276" s="53"/>
      <c r="GT276" s="102"/>
      <c r="GU276" s="53"/>
      <c r="GV276" s="102"/>
      <c r="GW276" s="170"/>
      <c r="GX276" s="102"/>
      <c r="GY276" s="170"/>
      <c r="GZ276" s="102"/>
      <c r="HA276" s="102"/>
      <c r="HB276" s="102"/>
      <c r="HC276" s="102"/>
      <c r="HD276" s="102"/>
      <c r="HE276" s="177"/>
      <c r="HF276" s="227">
        <f t="shared" si="368"/>
        <v>107050.942</v>
      </c>
      <c r="HG276" s="102">
        <f t="shared" si="369"/>
        <v>0.71367294666666659</v>
      </c>
      <c r="HH276" s="177">
        <f t="shared" si="370"/>
        <v>0.67613901052827718</v>
      </c>
      <c r="HI276" s="64">
        <v>3420</v>
      </c>
      <c r="HJ276" s="53">
        <v>2852</v>
      </c>
      <c r="HK276" s="53">
        <v>3292</v>
      </c>
      <c r="HL276" s="77">
        <f t="shared" si="445"/>
        <v>1200</v>
      </c>
      <c r="HM276" s="77">
        <f t="shared" si="442"/>
        <v>12879.6</v>
      </c>
      <c r="HN276" s="52"/>
      <c r="HO276" s="183"/>
      <c r="HP276" s="53">
        <v>1054</v>
      </c>
      <c r="HQ276" s="186"/>
      <c r="HR276" s="186"/>
      <c r="HS276" s="186"/>
      <c r="HT276" s="53">
        <v>4616</v>
      </c>
      <c r="HU276" s="153">
        <v>4664</v>
      </c>
      <c r="HV276" s="186"/>
      <c r="HW276" s="186"/>
      <c r="HX276" s="186"/>
      <c r="HY276" s="186"/>
      <c r="HZ276" s="189"/>
      <c r="IA276" s="128">
        <v>98</v>
      </c>
      <c r="IB276" s="190">
        <v>1458</v>
      </c>
      <c r="IC276" s="191"/>
      <c r="ID276" s="191"/>
      <c r="IE276" s="192"/>
      <c r="IF276" s="192"/>
      <c r="IG276" s="192"/>
      <c r="IH276" s="97">
        <f t="shared" si="443"/>
        <v>35934.424000000006</v>
      </c>
      <c r="II276" s="97">
        <f t="shared" si="446"/>
        <v>3215.8961875783075</v>
      </c>
      <c r="IJ276" s="202">
        <f t="shared" si="447"/>
        <v>1.7898693395382137</v>
      </c>
      <c r="IK276" s="202">
        <f t="shared" si="453"/>
        <v>1.7967212000000004</v>
      </c>
      <c r="IL276" s="202">
        <f t="shared" si="395"/>
        <v>0.40446189733644117</v>
      </c>
      <c r="IM276" s="203"/>
      <c r="IN276" s="204">
        <f t="shared" si="396"/>
        <v>0.58055235903337166</v>
      </c>
      <c r="IO276" s="186"/>
      <c r="IP276" s="186"/>
      <c r="IQ276" s="153">
        <v>3294</v>
      </c>
      <c r="IR276" s="153"/>
      <c r="IS276" s="128"/>
      <c r="IT276" s="128"/>
      <c r="IU276" s="128"/>
      <c r="IV276" s="128"/>
      <c r="IW276" s="189"/>
      <c r="IX276" s="189">
        <v>0.92</v>
      </c>
      <c r="IY276" s="48"/>
      <c r="IZ276" s="52">
        <v>325</v>
      </c>
      <c r="JA276" s="128"/>
      <c r="JB276" s="128"/>
      <c r="JC276" s="128"/>
      <c r="JD276" s="97">
        <f t="shared" si="397"/>
        <v>16291.691999999999</v>
      </c>
      <c r="JE276" s="210">
        <f t="shared" si="460"/>
        <v>1.1229195909364347</v>
      </c>
      <c r="JF276" s="210">
        <f t="shared" si="398"/>
        <v>1.2984010714285714</v>
      </c>
      <c r="JG276" s="210">
        <f t="shared" si="399"/>
        <v>0.38534135321355867</v>
      </c>
      <c r="JH276" s="203"/>
      <c r="JI276" s="203">
        <f t="shared" si="400"/>
        <v>0.77709190672153639</v>
      </c>
      <c r="JJ276" s="212">
        <f t="shared" si="444"/>
        <v>2.469151880188833</v>
      </c>
      <c r="JK276" s="203">
        <f t="shared" si="401"/>
        <v>0.96971955650796604</v>
      </c>
      <c r="JL276" s="53">
        <v>11148</v>
      </c>
      <c r="JM276" s="213">
        <v>8.25</v>
      </c>
      <c r="JN276" s="214">
        <v>68</v>
      </c>
      <c r="JO276" s="213">
        <v>0.01</v>
      </c>
      <c r="JP276" s="213">
        <v>0.54</v>
      </c>
      <c r="JQ276" s="213">
        <v>0.62</v>
      </c>
      <c r="JR276" s="214">
        <v>258</v>
      </c>
      <c r="JS276" s="213">
        <v>0.69</v>
      </c>
      <c r="JT276" s="222"/>
    </row>
    <row r="277" spans="1:280" s="25" customFormat="1" ht="15" customHeight="1">
      <c r="A277" s="50">
        <v>43694</v>
      </c>
      <c r="B277" s="51">
        <v>0</v>
      </c>
      <c r="C277" s="52">
        <v>0</v>
      </c>
      <c r="D277" s="53">
        <v>28888</v>
      </c>
      <c r="E277" s="48">
        <v>5.18</v>
      </c>
      <c r="F277" s="53">
        <v>817</v>
      </c>
      <c r="G277" s="52">
        <v>28.4</v>
      </c>
      <c r="H277" s="52">
        <v>15.2</v>
      </c>
      <c r="I277" s="61">
        <v>91.4</v>
      </c>
      <c r="J277" s="64"/>
      <c r="K277" s="53">
        <v>1483</v>
      </c>
      <c r="L277" s="48">
        <v>5.22</v>
      </c>
      <c r="M277" s="53">
        <v>11272</v>
      </c>
      <c r="N277" s="53">
        <v>7411</v>
      </c>
      <c r="O277" s="65">
        <v>4.9000000000000004</v>
      </c>
      <c r="P277" s="65">
        <v>2.9</v>
      </c>
      <c r="Q277" s="74"/>
      <c r="R277" s="70">
        <v>74.099999999999994</v>
      </c>
      <c r="S277" s="64">
        <v>6489</v>
      </c>
      <c r="T277" s="53">
        <v>10235</v>
      </c>
      <c r="U277" s="52">
        <v>3.39</v>
      </c>
      <c r="V277" s="52">
        <v>25.6</v>
      </c>
      <c r="W277" s="52">
        <v>11.7</v>
      </c>
      <c r="X277" s="52">
        <v>9.99</v>
      </c>
      <c r="Y277" s="53">
        <v>2894</v>
      </c>
      <c r="Z277" s="53"/>
      <c r="AA277" s="52"/>
      <c r="AB277" s="52">
        <v>528</v>
      </c>
      <c r="AC277" s="77">
        <f t="shared" si="402"/>
        <v>9383</v>
      </c>
      <c r="AD277" s="52"/>
      <c r="AE277" s="52"/>
      <c r="AF277" s="52"/>
      <c r="AG277" s="52"/>
      <c r="AH277" s="61"/>
      <c r="AI277" s="79"/>
      <c r="AJ277" s="52"/>
      <c r="AK277" s="52"/>
      <c r="AL277" s="48">
        <v>9.15</v>
      </c>
      <c r="AM277" s="53">
        <v>105627</v>
      </c>
      <c r="AN277" s="52">
        <v>0.53</v>
      </c>
      <c r="AO277" s="52" t="s">
        <v>125</v>
      </c>
      <c r="AP277" s="53">
        <v>5065</v>
      </c>
      <c r="AQ277" s="83"/>
      <c r="AR277" s="86">
        <f t="shared" si="403"/>
        <v>9781</v>
      </c>
      <c r="AS277" s="53"/>
      <c r="AT277" s="87">
        <v>9781</v>
      </c>
      <c r="AU277" s="53">
        <f t="shared" si="461"/>
        <v>8581</v>
      </c>
      <c r="AV277" s="53">
        <v>600</v>
      </c>
      <c r="AW277" s="53">
        <v>0</v>
      </c>
      <c r="AX277" s="53">
        <v>600</v>
      </c>
      <c r="AY277" s="95">
        <v>0</v>
      </c>
      <c r="AZ277" s="96">
        <v>4.93</v>
      </c>
      <c r="BA277" s="53">
        <v>4478</v>
      </c>
      <c r="BB277" s="52">
        <v>62</v>
      </c>
      <c r="BC277" s="53">
        <v>13673</v>
      </c>
      <c r="BD277" s="97">
        <f t="shared" si="373"/>
        <v>9599.3226400000003</v>
      </c>
      <c r="BE277" s="102">
        <f t="shared" si="374"/>
        <v>0.70206411467856367</v>
      </c>
      <c r="BF277" s="53">
        <v>6067</v>
      </c>
      <c r="BG277" s="97">
        <f t="shared" si="375"/>
        <v>6473.4889999999996</v>
      </c>
      <c r="BH277" s="102">
        <f t="shared" si="376"/>
        <v>0.47345052292839901</v>
      </c>
      <c r="BI277" s="53">
        <v>312</v>
      </c>
      <c r="BJ277" s="97">
        <f t="shared" si="377"/>
        <v>613.70400000000006</v>
      </c>
      <c r="BK277" s="102">
        <f t="shared" si="378"/>
        <v>4.4884370657500186E-2</v>
      </c>
      <c r="BL277" s="103">
        <v>793</v>
      </c>
      <c r="BM277" s="97">
        <f t="shared" si="379"/>
        <v>1145.885</v>
      </c>
      <c r="BN277" s="102">
        <f t="shared" si="380"/>
        <v>8.3806406787098664E-2</v>
      </c>
      <c r="BO277" s="53">
        <v>658</v>
      </c>
      <c r="BP277" s="97">
        <f t="shared" si="381"/>
        <v>1354.164</v>
      </c>
      <c r="BQ277" s="102">
        <f t="shared" si="382"/>
        <v>9.9039274482556866E-2</v>
      </c>
      <c r="BR277" s="53">
        <v>7.26</v>
      </c>
      <c r="BS277" s="105">
        <f t="shared" si="383"/>
        <v>12.080639999999999</v>
      </c>
      <c r="BT277" s="102">
        <f t="shared" si="384"/>
        <v>5.3097345132743366E-4</v>
      </c>
      <c r="BU277" s="52">
        <v>7.42</v>
      </c>
      <c r="BV277" s="48">
        <v>8.11</v>
      </c>
      <c r="BW277" s="61">
        <v>89.4</v>
      </c>
      <c r="BX277" s="117">
        <f t="shared" si="404"/>
        <v>117328.01300000001</v>
      </c>
      <c r="BY277" s="118">
        <f t="shared" si="405"/>
        <v>0.78218675333333343</v>
      </c>
      <c r="BZ277" s="120">
        <v>77.400000000000006</v>
      </c>
      <c r="CA277" s="51"/>
      <c r="CB277" s="52">
        <v>7.27</v>
      </c>
      <c r="CC277" s="129">
        <v>6887</v>
      </c>
      <c r="CD277" s="77">
        <f t="shared" si="406"/>
        <v>7808.6139807490708</v>
      </c>
      <c r="CE277" s="77">
        <f t="shared" si="385"/>
        <v>20986</v>
      </c>
      <c r="CF277" s="77">
        <f t="shared" si="407"/>
        <v>8581</v>
      </c>
      <c r="CG277" s="77">
        <f t="shared" si="408"/>
        <v>357.54166666666669</v>
      </c>
      <c r="CH277" s="77">
        <f t="shared" si="386"/>
        <v>12405</v>
      </c>
      <c r="CI277" s="130">
        <f t="shared" si="409"/>
        <v>516.875</v>
      </c>
      <c r="CJ277" s="64">
        <v>3503</v>
      </c>
      <c r="CK277" s="56"/>
      <c r="CL277" s="52">
        <v>7.94</v>
      </c>
      <c r="CM277" s="53">
        <v>3613</v>
      </c>
      <c r="CN277" s="134"/>
      <c r="CO277" s="135">
        <v>3994</v>
      </c>
      <c r="CP277" s="53">
        <v>5640</v>
      </c>
      <c r="CQ277" s="52">
        <v>15.7</v>
      </c>
      <c r="CR277" s="52">
        <v>24.9</v>
      </c>
      <c r="CS277" s="53">
        <v>3112</v>
      </c>
      <c r="CT277" s="141">
        <f t="shared" si="454"/>
        <v>0.21174049649430224</v>
      </c>
      <c r="CU277" s="142">
        <f t="shared" si="410"/>
        <v>1.4347701969740223</v>
      </c>
      <c r="CV277" s="142">
        <f t="shared" si="411"/>
        <v>5.4424144000326287</v>
      </c>
      <c r="CW277" s="118">
        <f t="shared" si="412"/>
        <v>0.90706906667210474</v>
      </c>
      <c r="CX277" s="143">
        <f t="shared" si="455"/>
        <v>27353.574774563993</v>
      </c>
      <c r="CY277" s="144">
        <f t="shared" si="456"/>
        <v>0.53730585108864481</v>
      </c>
      <c r="CZ277" s="145">
        <f t="shared" si="457"/>
        <v>19584.486302249119</v>
      </c>
      <c r="DA277" s="146">
        <f t="shared" si="458"/>
        <v>0.73575660059972203</v>
      </c>
      <c r="DB277" s="64">
        <v>3502</v>
      </c>
      <c r="DC277" s="152"/>
      <c r="DD277" s="48">
        <v>7.8</v>
      </c>
      <c r="DE277" s="53">
        <v>3643</v>
      </c>
      <c r="DF277" s="153"/>
      <c r="DG277" s="53">
        <v>2917</v>
      </c>
      <c r="DH277" s="53">
        <v>6060</v>
      </c>
      <c r="DI277" s="52">
        <v>15.6</v>
      </c>
      <c r="DJ277" s="52">
        <v>26.8</v>
      </c>
      <c r="DK277" s="53">
        <v>3620</v>
      </c>
      <c r="DL277" s="141">
        <f t="shared" si="413"/>
        <v>0.24814950117503232</v>
      </c>
      <c r="DM277" s="142">
        <f t="shared" si="414"/>
        <v>1.435179897201599</v>
      </c>
      <c r="DN277" s="142">
        <f t="shared" si="415"/>
        <v>5.4408607561844899</v>
      </c>
      <c r="DO277" s="118">
        <f t="shared" si="387"/>
        <v>0.90681012603074829</v>
      </c>
      <c r="DP277" s="143">
        <f t="shared" si="416"/>
        <v>27345.766160583247</v>
      </c>
      <c r="DQ277" s="144">
        <f t="shared" si="417"/>
        <v>0.53346394008190789</v>
      </c>
      <c r="DR277" s="145">
        <f t="shared" si="418"/>
        <v>19578.895526827411</v>
      </c>
      <c r="DS277" s="146">
        <f t="shared" si="419"/>
        <v>0.73356249542894758</v>
      </c>
      <c r="DT277" s="53">
        <v>3502</v>
      </c>
      <c r="DU277" s="74"/>
      <c r="DV277" s="157">
        <v>7.79</v>
      </c>
      <c r="DW277" s="153">
        <v>4055</v>
      </c>
      <c r="DX277" s="53"/>
      <c r="DY277" s="153">
        <v>3474</v>
      </c>
      <c r="DZ277" s="153">
        <v>5282</v>
      </c>
      <c r="EA277" s="152">
        <v>15.1</v>
      </c>
      <c r="EB277" s="128">
        <v>21.2</v>
      </c>
      <c r="EC277" s="53">
        <v>4064</v>
      </c>
      <c r="ED277" s="141">
        <f t="shared" si="448"/>
        <v>0.30916331083127135</v>
      </c>
      <c r="EE277" s="142">
        <f t="shared" si="420"/>
        <v>1.435179897201599</v>
      </c>
      <c r="EF277" s="142">
        <f t="shared" si="459"/>
        <v>5.4408607561844899</v>
      </c>
      <c r="EG277" s="118">
        <f t="shared" si="388"/>
        <v>0.90681012603074829</v>
      </c>
      <c r="EH277" s="143">
        <f t="shared" si="449"/>
        <v>27345.766160583247</v>
      </c>
      <c r="EI277" s="144">
        <f t="shared" si="450"/>
        <v>0.48070169558938691</v>
      </c>
      <c r="EJ277" s="145">
        <f t="shared" si="451"/>
        <v>19578.895526827411</v>
      </c>
      <c r="EK277" s="146">
        <f t="shared" si="452"/>
        <v>0.70343011775031083</v>
      </c>
      <c r="EL277" s="64">
        <v>3471</v>
      </c>
      <c r="EM277" s="56"/>
      <c r="EN277" s="52">
        <v>7.76</v>
      </c>
      <c r="EO277" s="53">
        <v>3901</v>
      </c>
      <c r="EP277" s="134"/>
      <c r="EQ277" s="135">
        <v>3592</v>
      </c>
      <c r="ER277" s="53">
        <v>5216</v>
      </c>
      <c r="ES277" s="52">
        <v>16.3</v>
      </c>
      <c r="ET277" s="52">
        <v>26.2</v>
      </c>
      <c r="EU277" s="53">
        <v>3493</v>
      </c>
      <c r="EV277" s="141">
        <f t="shared" si="421"/>
        <v>0.25753266213476439</v>
      </c>
      <c r="EW277" s="142">
        <f t="shared" si="422"/>
        <v>1.4479976951887064</v>
      </c>
      <c r="EX277" s="142">
        <f t="shared" si="423"/>
        <v>5.3926977968921657</v>
      </c>
      <c r="EY277" s="118">
        <f t="shared" si="389"/>
        <v>0.89878296614869424</v>
      </c>
      <c r="EZ277" s="143">
        <f t="shared" si="424"/>
        <v>27103.699127180025</v>
      </c>
      <c r="FA277" s="144">
        <f t="shared" si="425"/>
        <v>0.50042350542397007</v>
      </c>
      <c r="FB277" s="145">
        <f t="shared" si="426"/>
        <v>19405.581488754411</v>
      </c>
      <c r="FC277" s="146">
        <f t="shared" si="427"/>
        <v>0.71469319096028672</v>
      </c>
      <c r="FD277" s="64">
        <v>3509</v>
      </c>
      <c r="FE277" s="56"/>
      <c r="FF277" s="52">
        <v>7.86</v>
      </c>
      <c r="FG277" s="53">
        <v>3309</v>
      </c>
      <c r="FH277" s="134"/>
      <c r="FI277" s="135">
        <v>3615</v>
      </c>
      <c r="FJ277" s="53">
        <v>5514</v>
      </c>
      <c r="FK277" s="52">
        <v>15.7</v>
      </c>
      <c r="FL277" s="52">
        <v>22.8</v>
      </c>
      <c r="FM277" s="53">
        <v>3537</v>
      </c>
      <c r="FN277" s="141">
        <f t="shared" si="428"/>
        <v>0.22401465673415621</v>
      </c>
      <c r="FO277" s="142">
        <f t="shared" si="429"/>
        <v>1.4323168994015389</v>
      </c>
      <c r="FP277" s="142">
        <f t="shared" si="430"/>
        <v>5.4517362631214663</v>
      </c>
      <c r="FQ277" s="118">
        <f t="shared" si="390"/>
        <v>0.90862271052024435</v>
      </c>
      <c r="FR277" s="143">
        <f t="shared" si="431"/>
        <v>27400.426458448488</v>
      </c>
      <c r="FS277" s="144">
        <f t="shared" si="432"/>
        <v>0.5762372159569128</v>
      </c>
      <c r="FT277" s="145">
        <f t="shared" si="433"/>
        <v>19618.03095477938</v>
      </c>
      <c r="FU277" s="146">
        <f t="shared" si="434"/>
        <v>0.75799019966357051</v>
      </c>
      <c r="FV277" s="64">
        <v>3499</v>
      </c>
      <c r="FW277" s="73"/>
      <c r="FX277" s="52">
        <v>7.73</v>
      </c>
      <c r="FY277" s="53">
        <v>3566</v>
      </c>
      <c r="FZ277" s="134"/>
      <c r="GA277" s="135">
        <v>4195</v>
      </c>
      <c r="GB277" s="53">
        <v>5828</v>
      </c>
      <c r="GC277" s="52">
        <v>17.899999999999999</v>
      </c>
      <c r="GD277" s="52">
        <v>19.7</v>
      </c>
      <c r="GE277" s="53">
        <v>3494</v>
      </c>
      <c r="GF277" s="141">
        <f t="shared" si="435"/>
        <v>0.2353669282245672</v>
      </c>
      <c r="GG277" s="142">
        <f t="shared" si="436"/>
        <v>1.4364104029722777</v>
      </c>
      <c r="GH277" s="142">
        <f t="shared" si="437"/>
        <v>5.4361998246400711</v>
      </c>
      <c r="GI277" s="118">
        <f t="shared" si="391"/>
        <v>0.90603330410667848</v>
      </c>
      <c r="GJ277" s="143">
        <f t="shared" si="438"/>
        <v>27322.340318641</v>
      </c>
      <c r="GK277" s="144">
        <f t="shared" si="439"/>
        <v>0.54332484499919942</v>
      </c>
      <c r="GL277" s="145">
        <f t="shared" si="440"/>
        <v>19562.123200562281</v>
      </c>
      <c r="GM277" s="146">
        <f t="shared" si="441"/>
        <v>0.73919403203393541</v>
      </c>
      <c r="GN277" s="166">
        <v>3752</v>
      </c>
      <c r="GO277" s="97">
        <f t="shared" si="392"/>
        <v>3680.7310111502907</v>
      </c>
      <c r="GP277" s="226"/>
      <c r="GQ277" s="53"/>
      <c r="GR277" s="102"/>
      <c r="GS277" s="53"/>
      <c r="GT277" s="102"/>
      <c r="GU277" s="53"/>
      <c r="GV277" s="102"/>
      <c r="GW277" s="170"/>
      <c r="GX277" s="102"/>
      <c r="GY277" s="170"/>
      <c r="GZ277" s="102"/>
      <c r="HA277" s="102"/>
      <c r="HB277" s="102"/>
      <c r="HC277" s="102"/>
      <c r="HD277" s="102"/>
      <c r="HE277" s="177"/>
      <c r="HF277" s="227">
        <f t="shared" si="368"/>
        <v>117328.01300000001</v>
      </c>
      <c r="HG277" s="102">
        <f t="shared" si="369"/>
        <v>0.78218675333333343</v>
      </c>
      <c r="HH277" s="177">
        <f t="shared" si="370"/>
        <v>0.72559057997513343</v>
      </c>
      <c r="HI277" s="64">
        <v>7422</v>
      </c>
      <c r="HJ277" s="53">
        <v>3449</v>
      </c>
      <c r="HK277" s="53">
        <v>3172</v>
      </c>
      <c r="HL277" s="77">
        <f t="shared" si="445"/>
        <v>1200</v>
      </c>
      <c r="HM277" s="77">
        <f t="shared" si="442"/>
        <v>16407.599999999999</v>
      </c>
      <c r="HN277" s="52"/>
      <c r="HO277" s="183"/>
      <c r="HP277" s="53">
        <v>1171</v>
      </c>
      <c r="HQ277" s="186"/>
      <c r="HR277" s="186"/>
      <c r="HS277" s="186"/>
      <c r="HT277" s="53">
        <v>4829</v>
      </c>
      <c r="HU277" s="153">
        <v>5454</v>
      </c>
      <c r="HV277" s="186"/>
      <c r="HW277" s="186"/>
      <c r="HX277" s="186"/>
      <c r="HY277" s="186"/>
      <c r="HZ277" s="189">
        <v>98</v>
      </c>
      <c r="IA277" s="128" t="s">
        <v>129</v>
      </c>
      <c r="IB277" s="190">
        <v>1460</v>
      </c>
      <c r="IC277" s="191"/>
      <c r="ID277" s="191">
        <v>205</v>
      </c>
      <c r="IE277" s="192">
        <v>4.42</v>
      </c>
      <c r="IF277" s="192">
        <v>3.28</v>
      </c>
      <c r="IG277" s="192">
        <v>0.78</v>
      </c>
      <c r="IH277" s="97">
        <f t="shared" si="443"/>
        <v>33601.112000000001</v>
      </c>
      <c r="II277" s="97">
        <f t="shared" si="446"/>
        <v>3435.3452612207343</v>
      </c>
      <c r="IJ277" s="202">
        <f t="shared" si="447"/>
        <v>2.0447806972702178</v>
      </c>
      <c r="IK277" s="202">
        <f t="shared" si="453"/>
        <v>1.6800556000000002</v>
      </c>
      <c r="IL277" s="202">
        <f t="shared" si="395"/>
        <v>0.43457523082148952</v>
      </c>
      <c r="IM277" s="203"/>
      <c r="IN277" s="204">
        <f t="shared" si="396"/>
        <v>0.61087420042643925</v>
      </c>
      <c r="IO277" s="186"/>
      <c r="IP277" s="186"/>
      <c r="IQ277" s="153">
        <v>3149</v>
      </c>
      <c r="IR277" s="153"/>
      <c r="IS277" s="128"/>
      <c r="IT277" s="128"/>
      <c r="IU277" s="128"/>
      <c r="IV277" s="128"/>
      <c r="IW277" s="189">
        <v>0.95</v>
      </c>
      <c r="IX277" s="189"/>
      <c r="IY277" s="48">
        <v>8.43</v>
      </c>
      <c r="IZ277" s="52">
        <v>473</v>
      </c>
      <c r="JA277" s="128">
        <v>3.49</v>
      </c>
      <c r="JB277" s="128">
        <v>1.63</v>
      </c>
      <c r="JC277" s="128">
        <v>124</v>
      </c>
      <c r="JD277" s="97">
        <f t="shared" si="397"/>
        <v>14280.26</v>
      </c>
      <c r="JE277" s="210">
        <f t="shared" si="460"/>
        <v>1.3052091830788952</v>
      </c>
      <c r="JF277" s="210">
        <f t="shared" si="398"/>
        <v>1.1185946428571429</v>
      </c>
      <c r="JG277" s="210">
        <f t="shared" si="399"/>
        <v>0.35726448749145545</v>
      </c>
      <c r="JH277" s="203"/>
      <c r="JI277" s="203">
        <f t="shared" si="400"/>
        <v>0.67602739726027394</v>
      </c>
      <c r="JJ277" s="212">
        <f t="shared" si="444"/>
        <v>2.469151880188833</v>
      </c>
      <c r="JK277" s="203">
        <f t="shared" si="401"/>
        <v>0.96540627514078836</v>
      </c>
      <c r="JL277" s="53">
        <v>12076</v>
      </c>
      <c r="JM277" s="213">
        <v>8.0299999999999994</v>
      </c>
      <c r="JN277" s="214">
        <v>67</v>
      </c>
      <c r="JO277" s="213">
        <v>1.74</v>
      </c>
      <c r="JP277" s="213">
        <v>2.65</v>
      </c>
      <c r="JQ277" s="213">
        <v>0.22</v>
      </c>
      <c r="JR277" s="214">
        <v>438</v>
      </c>
      <c r="JS277" s="213">
        <v>0.17</v>
      </c>
      <c r="JT277" s="222"/>
    </row>
    <row r="278" spans="1:280" s="25" customFormat="1" ht="15" customHeight="1">
      <c r="A278" s="50">
        <v>43695</v>
      </c>
      <c r="B278" s="57">
        <v>0</v>
      </c>
      <c r="C278" s="52">
        <v>0</v>
      </c>
      <c r="D278" s="58">
        <v>44597</v>
      </c>
      <c r="E278" s="59">
        <v>5.18</v>
      </c>
      <c r="F278" s="58">
        <v>907</v>
      </c>
      <c r="G278" s="60">
        <v>59.7</v>
      </c>
      <c r="H278" s="60">
        <v>24.9</v>
      </c>
      <c r="I278" s="66">
        <v>91.7</v>
      </c>
      <c r="J278" s="67"/>
      <c r="K278" s="58">
        <v>1395</v>
      </c>
      <c r="L278" s="59">
        <v>5.4</v>
      </c>
      <c r="M278" s="58">
        <v>11624</v>
      </c>
      <c r="N278" s="58">
        <v>67.8</v>
      </c>
      <c r="O278" s="68">
        <v>4.58</v>
      </c>
      <c r="P278" s="68">
        <v>2.79</v>
      </c>
      <c r="Q278" s="75">
        <v>49</v>
      </c>
      <c r="R278" s="76">
        <v>78.099999999999994</v>
      </c>
      <c r="S278" s="67">
        <v>5872</v>
      </c>
      <c r="T278" s="58">
        <v>10624</v>
      </c>
      <c r="U278" s="60">
        <v>2.94</v>
      </c>
      <c r="V278" s="60">
        <v>67.8</v>
      </c>
      <c r="W278" s="60">
        <v>13.8</v>
      </c>
      <c r="X278" s="60">
        <v>11.1</v>
      </c>
      <c r="Y278" s="58">
        <v>1464</v>
      </c>
      <c r="Z278" s="58"/>
      <c r="AA278" s="60"/>
      <c r="AB278" s="60">
        <v>536</v>
      </c>
      <c r="AC278" s="58">
        <f t="shared" si="402"/>
        <v>7336</v>
      </c>
      <c r="AD278" s="60"/>
      <c r="AE278" s="60"/>
      <c r="AF278" s="60"/>
      <c r="AG278" s="60"/>
      <c r="AH278" s="66"/>
      <c r="AI278" s="80"/>
      <c r="AJ278" s="60"/>
      <c r="AK278" s="60"/>
      <c r="AL278" s="59">
        <v>9.0500000000000007</v>
      </c>
      <c r="AM278" s="58">
        <v>101911</v>
      </c>
      <c r="AN278" s="60">
        <v>0.83</v>
      </c>
      <c r="AO278" s="60">
        <v>0.17</v>
      </c>
      <c r="AP278" s="58">
        <v>5086</v>
      </c>
      <c r="AQ278" s="88"/>
      <c r="AR278" s="86">
        <f t="shared" si="403"/>
        <v>10472</v>
      </c>
      <c r="AS278" s="58"/>
      <c r="AT278" s="89">
        <v>10472</v>
      </c>
      <c r="AU278" s="58">
        <f t="shared" si="461"/>
        <v>9128</v>
      </c>
      <c r="AV278" s="58">
        <v>672</v>
      </c>
      <c r="AW278" s="58">
        <v>0</v>
      </c>
      <c r="AX278" s="58">
        <v>672</v>
      </c>
      <c r="AY278" s="98">
        <v>0</v>
      </c>
      <c r="AZ278" s="96">
        <v>4.93</v>
      </c>
      <c r="BA278" s="53">
        <v>4478</v>
      </c>
      <c r="BB278" s="52">
        <v>62</v>
      </c>
      <c r="BC278" s="58">
        <v>10475</v>
      </c>
      <c r="BD278" s="97">
        <f t="shared" si="373"/>
        <v>7637.42</v>
      </c>
      <c r="BE278" s="102">
        <f t="shared" si="374"/>
        <v>0.72910930787589501</v>
      </c>
      <c r="BF278" s="58">
        <v>4648</v>
      </c>
      <c r="BG278" s="97">
        <f t="shared" si="375"/>
        <v>4959.4160000000002</v>
      </c>
      <c r="BH278" s="102">
        <f t="shared" si="376"/>
        <v>0.47345260143198092</v>
      </c>
      <c r="BI278" s="58">
        <v>304</v>
      </c>
      <c r="BJ278" s="97">
        <f t="shared" si="377"/>
        <v>597.96800000000007</v>
      </c>
      <c r="BK278" s="102">
        <f t="shared" si="378"/>
        <v>5.708525059665872E-2</v>
      </c>
      <c r="BL278" s="103">
        <v>518</v>
      </c>
      <c r="BM278" s="97">
        <f t="shared" si="379"/>
        <v>748.51</v>
      </c>
      <c r="BN278" s="102">
        <f t="shared" si="380"/>
        <v>7.1456801909307879E-2</v>
      </c>
      <c r="BO278" s="58">
        <v>647</v>
      </c>
      <c r="BP278" s="97">
        <f t="shared" si="381"/>
        <v>1331.5259999999998</v>
      </c>
      <c r="BQ278" s="102">
        <f t="shared" si="382"/>
        <v>0.12711465393794749</v>
      </c>
      <c r="BR278" s="58">
        <v>0</v>
      </c>
      <c r="BS278" s="105">
        <f t="shared" si="383"/>
        <v>0</v>
      </c>
      <c r="BT278" s="102">
        <f t="shared" si="384"/>
        <v>0</v>
      </c>
      <c r="BU278" s="60">
        <v>7.32</v>
      </c>
      <c r="BV278" s="59">
        <v>8.2100000000000009</v>
      </c>
      <c r="BW278" s="66">
        <v>98.8</v>
      </c>
      <c r="BX278" s="117">
        <f t="shared" si="404"/>
        <v>95615.8</v>
      </c>
      <c r="BY278" s="118">
        <f t="shared" si="405"/>
        <v>0.63743866666666671</v>
      </c>
      <c r="BZ278" s="121">
        <v>78.3</v>
      </c>
      <c r="CA278" s="57"/>
      <c r="CB278" s="60">
        <v>7.39</v>
      </c>
      <c r="CC278" s="129">
        <v>5789</v>
      </c>
      <c r="CD278" s="77">
        <f t="shared" si="406"/>
        <v>6567.7109888572895</v>
      </c>
      <c r="CE278" s="77">
        <f t="shared" si="385"/>
        <v>21449</v>
      </c>
      <c r="CF278" s="77">
        <f t="shared" si="407"/>
        <v>9128</v>
      </c>
      <c r="CG278" s="77">
        <f t="shared" si="408"/>
        <v>380.33333333333331</v>
      </c>
      <c r="CH278" s="77">
        <f t="shared" si="386"/>
        <v>12321</v>
      </c>
      <c r="CI278" s="130">
        <f t="shared" si="409"/>
        <v>513.375</v>
      </c>
      <c r="CJ278" s="67">
        <v>3583</v>
      </c>
      <c r="CK278" s="136"/>
      <c r="CL278" s="60">
        <v>7.32</v>
      </c>
      <c r="CM278" s="58">
        <v>2775</v>
      </c>
      <c r="CN278" s="137"/>
      <c r="CO278" s="138">
        <v>4357</v>
      </c>
      <c r="CP278" s="58">
        <v>3896</v>
      </c>
      <c r="CQ278" s="60">
        <v>18.899999999999999</v>
      </c>
      <c r="CR278" s="60">
        <v>25.9</v>
      </c>
      <c r="CS278" s="58">
        <v>2983</v>
      </c>
      <c r="CT278" s="141">
        <f t="shared" si="454"/>
        <v>0.21951120571663635</v>
      </c>
      <c r="CU278" s="142">
        <f t="shared" si="410"/>
        <v>1.4027351381523863</v>
      </c>
      <c r="CV278" s="142">
        <f t="shared" si="411"/>
        <v>4.6820749051085695</v>
      </c>
      <c r="CW278" s="118">
        <f t="shared" si="412"/>
        <v>0.78034581751809495</v>
      </c>
      <c r="CX278" s="143">
        <f t="shared" si="455"/>
        <v>23532.10847307567</v>
      </c>
      <c r="CY278" s="144">
        <f t="shared" si="456"/>
        <v>0.57747836274951259</v>
      </c>
      <c r="CZ278" s="145">
        <f t="shared" si="457"/>
        <v>15972.372203832345</v>
      </c>
      <c r="DA278" s="146">
        <f t="shared" si="458"/>
        <v>0.73508353221957035</v>
      </c>
      <c r="DB278" s="67">
        <v>3584</v>
      </c>
      <c r="DC278" s="75"/>
      <c r="DD278" s="59">
        <v>7.78</v>
      </c>
      <c r="DE278" s="58">
        <v>3907</v>
      </c>
      <c r="DF278" s="58"/>
      <c r="DG278" s="58">
        <v>4048</v>
      </c>
      <c r="DH278" s="58">
        <v>4522</v>
      </c>
      <c r="DI278" s="60">
        <v>19</v>
      </c>
      <c r="DJ278" s="60">
        <v>23.6</v>
      </c>
      <c r="DK278" s="58">
        <v>3585</v>
      </c>
      <c r="DL278" s="141">
        <f t="shared" si="413"/>
        <v>0.3759442577740239</v>
      </c>
      <c r="DM278" s="142">
        <f t="shared" si="414"/>
        <v>1.40234375</v>
      </c>
      <c r="DN278" s="142">
        <f t="shared" si="415"/>
        <v>4.6833816522213541</v>
      </c>
      <c r="DO278" s="118">
        <f t="shared" si="387"/>
        <v>0.78056360870355901</v>
      </c>
      <c r="DP278" s="143">
        <f t="shared" si="416"/>
        <v>23538.676184064527</v>
      </c>
      <c r="DQ278" s="144">
        <f t="shared" si="417"/>
        <v>0.40511998676120553</v>
      </c>
      <c r="DR278" s="145">
        <f t="shared" si="418"/>
        <v>15976.830024709776</v>
      </c>
      <c r="DS278" s="146">
        <f t="shared" si="419"/>
        <v>0.62701670644391405</v>
      </c>
      <c r="DT278" s="58">
        <v>3583</v>
      </c>
      <c r="DU278" s="75"/>
      <c r="DV278" s="59">
        <v>7.46</v>
      </c>
      <c r="DW278" s="58">
        <v>3680</v>
      </c>
      <c r="DX278" s="58"/>
      <c r="DY278" s="58">
        <v>4098</v>
      </c>
      <c r="DZ278" s="58">
        <v>5120</v>
      </c>
      <c r="EA278" s="75">
        <v>20.399999999999999</v>
      </c>
      <c r="EB278" s="60">
        <v>21.7</v>
      </c>
      <c r="EC278" s="58">
        <v>3892</v>
      </c>
      <c r="ED278" s="141">
        <f t="shared" si="448"/>
        <v>0.37615972814127074</v>
      </c>
      <c r="EE278" s="142">
        <f t="shared" si="420"/>
        <v>1.4027351381523863</v>
      </c>
      <c r="EF278" s="142">
        <f t="shared" si="459"/>
        <v>4.6820749051085695</v>
      </c>
      <c r="EG278" s="118">
        <f t="shared" si="388"/>
        <v>0.78034581751809495</v>
      </c>
      <c r="EH278" s="143">
        <f t="shared" si="449"/>
        <v>23532.10847307567</v>
      </c>
      <c r="EI278" s="144">
        <f t="shared" si="450"/>
        <v>0.4396830179885427</v>
      </c>
      <c r="EJ278" s="145">
        <f t="shared" si="451"/>
        <v>15972.372203832345</v>
      </c>
      <c r="EK278" s="146">
        <f t="shared" si="452"/>
        <v>0.64868735083532214</v>
      </c>
      <c r="EL278" s="67">
        <v>3559</v>
      </c>
      <c r="EM278" s="136"/>
      <c r="EN278" s="60">
        <v>7.76</v>
      </c>
      <c r="EO278" s="58">
        <v>3499</v>
      </c>
      <c r="EP278" s="137"/>
      <c r="EQ278" s="138">
        <v>4104</v>
      </c>
      <c r="ER278" s="58">
        <v>4474</v>
      </c>
      <c r="ES278" s="60">
        <v>20.100000000000001</v>
      </c>
      <c r="ET278" s="60">
        <v>32.1</v>
      </c>
      <c r="EU278" s="58">
        <v>3404</v>
      </c>
      <c r="EV278" s="141">
        <f t="shared" si="421"/>
        <v>0.31167758842267257</v>
      </c>
      <c r="EW278" s="142">
        <f t="shared" si="422"/>
        <v>1.4121944366395054</v>
      </c>
      <c r="EX278" s="142">
        <f t="shared" si="423"/>
        <v>4.6507129744017295</v>
      </c>
      <c r="EY278" s="118">
        <f t="shared" si="389"/>
        <v>0.77511882906695495</v>
      </c>
      <c r="EZ278" s="143">
        <f t="shared" si="424"/>
        <v>23374.483409343095</v>
      </c>
      <c r="FA278" s="144">
        <f t="shared" si="425"/>
        <v>0.46724208694073666</v>
      </c>
      <c r="FB278" s="145">
        <f t="shared" si="426"/>
        <v>15865.384502774023</v>
      </c>
      <c r="FC278" s="146">
        <f t="shared" si="427"/>
        <v>0.66596658711217183</v>
      </c>
      <c r="FD278" s="67">
        <v>3570</v>
      </c>
      <c r="FE278" s="136"/>
      <c r="FF278" s="60">
        <v>7.24</v>
      </c>
      <c r="FG278" s="58">
        <v>2261</v>
      </c>
      <c r="FH278" s="137"/>
      <c r="FI278" s="138">
        <v>4449</v>
      </c>
      <c r="FJ278" s="58">
        <v>4682</v>
      </c>
      <c r="FK278" s="60">
        <v>22</v>
      </c>
      <c r="FL278" s="60">
        <v>37.1</v>
      </c>
      <c r="FM278" s="58">
        <v>3735</v>
      </c>
      <c r="FN278" s="141">
        <f t="shared" si="428"/>
        <v>0.24292748923757104</v>
      </c>
      <c r="FO278" s="142">
        <f t="shared" si="429"/>
        <v>1.4078431372549021</v>
      </c>
      <c r="FP278" s="142">
        <f t="shared" si="430"/>
        <v>4.6650871926423649</v>
      </c>
      <c r="FQ278" s="118">
        <f t="shared" si="390"/>
        <v>0.77751453210706079</v>
      </c>
      <c r="FR278" s="143">
        <f t="shared" si="431"/>
        <v>23446.728230220524</v>
      </c>
      <c r="FS278" s="144">
        <f t="shared" si="432"/>
        <v>0.65574002817176491</v>
      </c>
      <c r="FT278" s="145">
        <f t="shared" si="433"/>
        <v>15914.420532425755</v>
      </c>
      <c r="FU278" s="146">
        <f t="shared" si="434"/>
        <v>0.78415274463007156</v>
      </c>
      <c r="FV278" s="67">
        <v>3570</v>
      </c>
      <c r="FW278" s="160"/>
      <c r="FX278" s="60">
        <v>7.9</v>
      </c>
      <c r="FY278" s="58">
        <v>3518</v>
      </c>
      <c r="FZ278" s="137"/>
      <c r="GA278" s="138">
        <v>4076</v>
      </c>
      <c r="GB278" s="58">
        <v>5038</v>
      </c>
      <c r="GC278" s="60">
        <v>20.5</v>
      </c>
      <c r="GD278" s="60">
        <v>29.6</v>
      </c>
      <c r="GE278" s="58">
        <v>3596</v>
      </c>
      <c r="GF278" s="141">
        <f t="shared" si="435"/>
        <v>0.33028799018843735</v>
      </c>
      <c r="GG278" s="142">
        <f t="shared" si="436"/>
        <v>1.4078431372549021</v>
      </c>
      <c r="GH278" s="142">
        <f t="shared" si="437"/>
        <v>4.6650871926423649</v>
      </c>
      <c r="GI278" s="118">
        <f t="shared" si="391"/>
        <v>0.77751453210706079</v>
      </c>
      <c r="GJ278" s="143">
        <f t="shared" si="438"/>
        <v>23446.728230220524</v>
      </c>
      <c r="GK278" s="144">
        <f t="shared" si="439"/>
        <v>0.46434914600100363</v>
      </c>
      <c r="GL278" s="145">
        <f t="shared" si="440"/>
        <v>15914.420532425755</v>
      </c>
      <c r="GM278" s="146">
        <f t="shared" si="441"/>
        <v>0.66415274463007168</v>
      </c>
      <c r="GN278" s="167">
        <v>3673</v>
      </c>
      <c r="GO278" s="97">
        <f t="shared" si="392"/>
        <v>3273.5756445521934</v>
      </c>
      <c r="GP278" s="226"/>
      <c r="GQ278" s="58"/>
      <c r="GR278" s="102"/>
      <c r="GS278" s="58"/>
      <c r="GT278" s="102"/>
      <c r="GU278" s="58"/>
      <c r="GV278" s="102"/>
      <c r="GW278" s="170"/>
      <c r="GX278" s="102"/>
      <c r="GY278" s="170"/>
      <c r="GZ278" s="102"/>
      <c r="HA278" s="102"/>
      <c r="HB278" s="102"/>
      <c r="HC278" s="102"/>
      <c r="HD278" s="102"/>
      <c r="HE278" s="177"/>
      <c r="HF278" s="227">
        <f t="shared" si="368"/>
        <v>95615.8</v>
      </c>
      <c r="HG278" s="102">
        <f t="shared" si="369"/>
        <v>0.63743866666666671</v>
      </c>
      <c r="HH278" s="177">
        <f t="shared" si="370"/>
        <v>0.64935560859188546</v>
      </c>
      <c r="HI278" s="67">
        <v>2662</v>
      </c>
      <c r="HJ278" s="58">
        <v>2352</v>
      </c>
      <c r="HK278" s="58">
        <v>2266</v>
      </c>
      <c r="HL278" s="77">
        <f t="shared" si="445"/>
        <v>1344</v>
      </c>
      <c r="HM278" s="77">
        <f t="shared" si="442"/>
        <v>14078.4</v>
      </c>
      <c r="HN278" s="60"/>
      <c r="HO278" s="60"/>
      <c r="HP278" s="58">
        <v>1053</v>
      </c>
      <c r="HQ278" s="136"/>
      <c r="HR278" s="136"/>
      <c r="HS278" s="136"/>
      <c r="HT278" s="58">
        <v>4300</v>
      </c>
      <c r="HU278" s="58">
        <v>4930</v>
      </c>
      <c r="HV278" s="136"/>
      <c r="HW278" s="136"/>
      <c r="HX278" s="136"/>
      <c r="HY278" s="136"/>
      <c r="HZ278" s="193"/>
      <c r="IA278" s="60">
        <v>98</v>
      </c>
      <c r="IB278" s="194">
        <v>497</v>
      </c>
      <c r="IC278" s="195"/>
      <c r="ID278" s="195"/>
      <c r="IE278" s="196"/>
      <c r="IF278" s="196"/>
      <c r="IG278" s="196"/>
      <c r="IH278" s="97">
        <f t="shared" si="443"/>
        <v>34942.376000000004</v>
      </c>
      <c r="II278" s="97">
        <f t="shared" si="446"/>
        <v>3336.7433155080216</v>
      </c>
      <c r="IJ278" s="202">
        <f t="shared" si="447"/>
        <v>1.9098548510313216</v>
      </c>
      <c r="IK278" s="202">
        <f t="shared" si="453"/>
        <v>1.7471188000000002</v>
      </c>
      <c r="IL278" s="202">
        <f t="shared" si="395"/>
        <v>0.67098669549974843</v>
      </c>
      <c r="IM278" s="205"/>
      <c r="IN278" s="204">
        <f t="shared" si="396"/>
        <v>0.8646882657228423</v>
      </c>
      <c r="IO278" s="136"/>
      <c r="IP278" s="136"/>
      <c r="IQ278" s="58">
        <v>1912</v>
      </c>
      <c r="IR278" s="58"/>
      <c r="IS278" s="60"/>
      <c r="IT278" s="60"/>
      <c r="IU278" s="60"/>
      <c r="IV278" s="60"/>
      <c r="IW278" s="193"/>
      <c r="IX278" s="193">
        <v>0.9</v>
      </c>
      <c r="IY278" s="59"/>
      <c r="IZ278" s="60">
        <v>386</v>
      </c>
      <c r="JA278" s="60"/>
      <c r="JB278" s="60"/>
      <c r="JC278" s="60"/>
      <c r="JD278" s="97">
        <f t="shared" si="397"/>
        <v>5204.5839999999998</v>
      </c>
      <c r="JE278" s="211">
        <f t="shared" si="460"/>
        <v>1.2269938650306749</v>
      </c>
      <c r="JF278" s="210">
        <f t="shared" si="398"/>
        <v>0.405055</v>
      </c>
      <c r="JG278" s="211">
        <f t="shared" si="399"/>
        <v>6.6602279436301565E-2</v>
      </c>
      <c r="JH278" s="205"/>
      <c r="JI278" s="205">
        <f t="shared" si="400"/>
        <v>0.22334004024144871</v>
      </c>
      <c r="JJ278" s="215">
        <f t="shared" si="444"/>
        <v>2.469151880188833</v>
      </c>
      <c r="JK278" s="205">
        <f t="shared" si="401"/>
        <v>0.96315035799522675</v>
      </c>
      <c r="JL278" s="58">
        <v>11256</v>
      </c>
      <c r="JM278" s="216">
        <v>8.0299999999999994</v>
      </c>
      <c r="JN278" s="217">
        <v>47</v>
      </c>
      <c r="JO278" s="216">
        <v>1.34</v>
      </c>
      <c r="JP278" s="216">
        <v>2.72</v>
      </c>
      <c r="JQ278" s="216">
        <v>0.24</v>
      </c>
      <c r="JR278" s="217">
        <v>252</v>
      </c>
      <c r="JS278" s="216">
        <v>0.15</v>
      </c>
      <c r="JT278" s="223"/>
    </row>
    <row r="279" spans="1:280" s="25" customFormat="1" ht="15" customHeight="1">
      <c r="A279" s="50">
        <v>43696</v>
      </c>
      <c r="B279" s="51">
        <v>280</v>
      </c>
      <c r="C279" s="52">
        <v>280</v>
      </c>
      <c r="D279" s="53">
        <v>33066</v>
      </c>
      <c r="E279" s="48">
        <v>5.15</v>
      </c>
      <c r="F279" s="53">
        <v>817</v>
      </c>
      <c r="G279" s="52">
        <v>31.3</v>
      </c>
      <c r="H279" s="52">
        <v>15.6</v>
      </c>
      <c r="I279" s="61">
        <v>91.9</v>
      </c>
      <c r="J279" s="64"/>
      <c r="K279" s="53">
        <v>1356</v>
      </c>
      <c r="L279" s="48">
        <v>5.56</v>
      </c>
      <c r="M279" s="53">
        <v>10496</v>
      </c>
      <c r="N279" s="53">
        <v>6358</v>
      </c>
      <c r="O279" s="65">
        <v>4.3499999999999996</v>
      </c>
      <c r="P279" s="65">
        <v>2.64</v>
      </c>
      <c r="Q279" s="74">
        <v>55.9</v>
      </c>
      <c r="R279" s="70">
        <v>78.400000000000006</v>
      </c>
      <c r="S279" s="64">
        <v>6463</v>
      </c>
      <c r="T279" s="53">
        <v>9833</v>
      </c>
      <c r="U279" s="52">
        <v>2.96</v>
      </c>
      <c r="V279" s="52">
        <v>27.4</v>
      </c>
      <c r="W279" s="52">
        <v>14.2</v>
      </c>
      <c r="X279" s="52">
        <v>11.9</v>
      </c>
      <c r="Y279" s="53">
        <v>1255</v>
      </c>
      <c r="Z279" s="53"/>
      <c r="AA279" s="52"/>
      <c r="AB279" s="52">
        <v>543</v>
      </c>
      <c r="AC279" s="77">
        <f t="shared" si="402"/>
        <v>7718</v>
      </c>
      <c r="AD279" s="52"/>
      <c r="AE279" s="52"/>
      <c r="AF279" s="52"/>
      <c r="AG279" s="52"/>
      <c r="AH279" s="61"/>
      <c r="AI279" s="79"/>
      <c r="AJ279" s="52"/>
      <c r="AK279" s="52"/>
      <c r="AL279" s="48">
        <v>9.14</v>
      </c>
      <c r="AM279" s="53">
        <v>96651</v>
      </c>
      <c r="AN279" s="52">
        <v>0.93</v>
      </c>
      <c r="AO279" s="52">
        <v>0.19</v>
      </c>
      <c r="AP279" s="53">
        <v>4962</v>
      </c>
      <c r="AQ279" s="83"/>
      <c r="AR279" s="86">
        <f t="shared" si="403"/>
        <v>11364</v>
      </c>
      <c r="AS279" s="53"/>
      <c r="AT279" s="87">
        <v>11364</v>
      </c>
      <c r="AU279" s="53">
        <f t="shared" si="461"/>
        <v>10020</v>
      </c>
      <c r="AV279" s="53">
        <v>672</v>
      </c>
      <c r="AW279" s="53">
        <v>0</v>
      </c>
      <c r="AX279" s="53">
        <v>672</v>
      </c>
      <c r="AY279" s="95">
        <v>0</v>
      </c>
      <c r="AZ279" s="96">
        <v>4.93</v>
      </c>
      <c r="BA279" s="53">
        <v>4478</v>
      </c>
      <c r="BB279" s="52">
        <v>62</v>
      </c>
      <c r="BC279" s="53">
        <v>10500</v>
      </c>
      <c r="BD279" s="97">
        <f t="shared" si="373"/>
        <v>7390.0479999999989</v>
      </c>
      <c r="BE279" s="102">
        <f t="shared" si="374"/>
        <v>0.70381409523809513</v>
      </c>
      <c r="BF279" s="53">
        <v>4574</v>
      </c>
      <c r="BG279" s="97">
        <f t="shared" si="375"/>
        <v>4880.4579999999996</v>
      </c>
      <c r="BH279" s="102">
        <f t="shared" si="376"/>
        <v>0.46480552380952378</v>
      </c>
      <c r="BI279" s="53">
        <v>319</v>
      </c>
      <c r="BJ279" s="97">
        <f t="shared" si="377"/>
        <v>627.47300000000007</v>
      </c>
      <c r="BK279" s="102">
        <f t="shared" si="378"/>
        <v>5.9759333333333338E-2</v>
      </c>
      <c r="BL279" s="103">
        <v>485</v>
      </c>
      <c r="BM279" s="97">
        <f t="shared" si="379"/>
        <v>700.82500000000005</v>
      </c>
      <c r="BN279" s="102">
        <f t="shared" si="380"/>
        <v>6.6745238095238094E-2</v>
      </c>
      <c r="BO279" s="53">
        <v>574</v>
      </c>
      <c r="BP279" s="97">
        <f t="shared" si="381"/>
        <v>1181.2919999999999</v>
      </c>
      <c r="BQ279" s="102">
        <f t="shared" si="382"/>
        <v>0.11250399999999999</v>
      </c>
      <c r="BR279" s="53">
        <v>0</v>
      </c>
      <c r="BS279" s="105">
        <f t="shared" si="383"/>
        <v>0</v>
      </c>
      <c r="BT279" s="102">
        <f t="shared" si="384"/>
        <v>0</v>
      </c>
      <c r="BU279" s="52">
        <v>8.7899999999999991</v>
      </c>
      <c r="BV279" s="48">
        <v>9.89</v>
      </c>
      <c r="BW279" s="61">
        <v>117</v>
      </c>
      <c r="BX279" s="117">
        <f t="shared" si="404"/>
        <v>105210</v>
      </c>
      <c r="BY279" s="118">
        <f t="shared" si="405"/>
        <v>0.70140000000000002</v>
      </c>
      <c r="BZ279" s="120">
        <v>78</v>
      </c>
      <c r="CA279" s="51"/>
      <c r="CB279" s="52">
        <v>6.66</v>
      </c>
      <c r="CC279" s="129">
        <v>6648</v>
      </c>
      <c r="CD279" s="77">
        <f t="shared" si="406"/>
        <v>6529.8019290857219</v>
      </c>
      <c r="CE279" s="77">
        <f t="shared" si="385"/>
        <v>22083</v>
      </c>
      <c r="CF279" s="77">
        <f t="shared" si="407"/>
        <v>10020</v>
      </c>
      <c r="CG279" s="77">
        <f t="shared" si="408"/>
        <v>417.5</v>
      </c>
      <c r="CH279" s="77">
        <f t="shared" si="386"/>
        <v>12063</v>
      </c>
      <c r="CI279" s="130">
        <f t="shared" si="409"/>
        <v>502.625</v>
      </c>
      <c r="CJ279" s="64">
        <v>3683</v>
      </c>
      <c r="CK279" s="56"/>
      <c r="CL279" s="52">
        <v>7.63</v>
      </c>
      <c r="CM279" s="53">
        <v>2974</v>
      </c>
      <c r="CN279" s="134"/>
      <c r="CO279" s="135">
        <v>4180</v>
      </c>
      <c r="CP279" s="53">
        <v>5084</v>
      </c>
      <c r="CQ279" s="52">
        <v>15.8</v>
      </c>
      <c r="CR279" s="52">
        <v>29.6</v>
      </c>
      <c r="CS279" s="53">
        <v>2995</v>
      </c>
      <c r="CT279" s="141">
        <f t="shared" si="454"/>
        <v>0.22869546182277212</v>
      </c>
      <c r="CU279" s="142">
        <f t="shared" si="410"/>
        <v>1.3646483844691828</v>
      </c>
      <c r="CV279" s="142">
        <f t="shared" si="411"/>
        <v>4.7849702556352396</v>
      </c>
      <c r="CW279" s="118">
        <f t="shared" si="412"/>
        <v>0.79749504260587323</v>
      </c>
      <c r="CX279" s="143">
        <f t="shared" si="455"/>
        <v>24049.260504822712</v>
      </c>
      <c r="CY279" s="144">
        <f t="shared" si="456"/>
        <v>0.54454973790967531</v>
      </c>
      <c r="CZ279" s="145">
        <f t="shared" si="457"/>
        <v>17546.910745822577</v>
      </c>
      <c r="DA279" s="146">
        <f t="shared" si="458"/>
        <v>0.71676190476190471</v>
      </c>
      <c r="DB279" s="64">
        <v>3682</v>
      </c>
      <c r="DC279" s="152"/>
      <c r="DD279" s="48">
        <v>7.61</v>
      </c>
      <c r="DE279" s="53">
        <v>2874</v>
      </c>
      <c r="DF279" s="153"/>
      <c r="DG279" s="53">
        <v>4399</v>
      </c>
      <c r="DH279" s="53">
        <v>5268</v>
      </c>
      <c r="DI279" s="52">
        <v>16.399999999999999</v>
      </c>
      <c r="DJ279" s="52">
        <v>17.2</v>
      </c>
      <c r="DK279" s="53">
        <v>3694</v>
      </c>
      <c r="DL279" s="141">
        <f t="shared" si="413"/>
        <v>0.27442928194062122</v>
      </c>
      <c r="DM279" s="142">
        <f t="shared" si="414"/>
        <v>1.3650190114068441</v>
      </c>
      <c r="DN279" s="142">
        <f t="shared" si="415"/>
        <v>4.7836710511129388</v>
      </c>
      <c r="DO279" s="118">
        <f t="shared" si="387"/>
        <v>0.79727850851882309</v>
      </c>
      <c r="DP279" s="143">
        <f t="shared" si="416"/>
        <v>24042.73070289363</v>
      </c>
      <c r="DQ279" s="144">
        <f t="shared" si="417"/>
        <v>0.5598641381144609</v>
      </c>
      <c r="DR279" s="145">
        <f t="shared" si="418"/>
        <v>17542.146447493546</v>
      </c>
      <c r="DS279" s="146">
        <f t="shared" si="419"/>
        <v>0.72628571428571431</v>
      </c>
      <c r="DT279" s="53">
        <v>3688</v>
      </c>
      <c r="DU279" s="74"/>
      <c r="DV279" s="157">
        <v>7.5</v>
      </c>
      <c r="DW279" s="153">
        <v>1996</v>
      </c>
      <c r="DX279" s="53"/>
      <c r="DY279" s="153">
        <v>4689</v>
      </c>
      <c r="DZ279" s="153">
        <v>5632</v>
      </c>
      <c r="EA279" s="152">
        <v>16.899999999999999</v>
      </c>
      <c r="EB279" s="128">
        <v>16.600000000000001</v>
      </c>
      <c r="EC279" s="53">
        <v>3851</v>
      </c>
      <c r="ED279" s="141">
        <f t="shared" si="448"/>
        <v>0.23031385430939957</v>
      </c>
      <c r="EE279" s="142">
        <f t="shared" si="420"/>
        <v>1.3627982646420824</v>
      </c>
      <c r="EF279" s="142">
        <f t="shared" si="459"/>
        <v>4.7914662782467454</v>
      </c>
      <c r="EG279" s="118">
        <f t="shared" si="388"/>
        <v>0.79857771304112424</v>
      </c>
      <c r="EH279" s="143">
        <f t="shared" si="449"/>
        <v>24081.909514468141</v>
      </c>
      <c r="EI279" s="144">
        <f t="shared" si="450"/>
        <v>0.69432457191247876</v>
      </c>
      <c r="EJ279" s="145">
        <f t="shared" si="451"/>
        <v>17570.732237467735</v>
      </c>
      <c r="EK279" s="146">
        <f t="shared" si="452"/>
        <v>0.80990476190476191</v>
      </c>
      <c r="EL279" s="64">
        <v>3684</v>
      </c>
      <c r="EM279" s="56"/>
      <c r="EN279" s="52">
        <v>7.5</v>
      </c>
      <c r="EO279" s="53">
        <v>2579</v>
      </c>
      <c r="EP279" s="134"/>
      <c r="EQ279" s="135">
        <v>4381</v>
      </c>
      <c r="ER279" s="53">
        <v>3524</v>
      </c>
      <c r="ES279" s="52">
        <v>17.3</v>
      </c>
      <c r="ET279" s="52">
        <v>32.9</v>
      </c>
      <c r="EU279" s="53">
        <v>3483</v>
      </c>
      <c r="EV279" s="141">
        <f t="shared" si="421"/>
        <v>0.23930324941206824</v>
      </c>
      <c r="EW279" s="142">
        <f t="shared" si="422"/>
        <v>1.3642779587404994</v>
      </c>
      <c r="EX279" s="142">
        <f t="shared" si="423"/>
        <v>4.7862694601575404</v>
      </c>
      <c r="EY279" s="118">
        <f t="shared" si="389"/>
        <v>0.79771157669292336</v>
      </c>
      <c r="EZ279" s="143">
        <f t="shared" si="424"/>
        <v>24055.790306751798</v>
      </c>
      <c r="FA279" s="144">
        <f t="shared" si="425"/>
        <v>0.60504161871857853</v>
      </c>
      <c r="FB279" s="145">
        <f t="shared" si="426"/>
        <v>17551.675044151609</v>
      </c>
      <c r="FC279" s="146">
        <f t="shared" si="427"/>
        <v>0.75438095238095237</v>
      </c>
      <c r="FD279" s="64">
        <v>3689</v>
      </c>
      <c r="FE279" s="56"/>
      <c r="FF279" s="52">
        <v>7.61</v>
      </c>
      <c r="FG279" s="53">
        <v>2947</v>
      </c>
      <c r="FH279" s="134"/>
      <c r="FI279" s="135">
        <v>4129</v>
      </c>
      <c r="FJ279" s="53">
        <v>3110</v>
      </c>
      <c r="FK279" s="52">
        <v>17.8</v>
      </c>
      <c r="FL279" s="52">
        <v>26.7</v>
      </c>
      <c r="FM279" s="53">
        <v>4058</v>
      </c>
      <c r="FN279" s="141">
        <f t="shared" si="428"/>
        <v>0.30702984127787136</v>
      </c>
      <c r="FO279" s="142">
        <f t="shared" si="429"/>
        <v>1.3624288425047439</v>
      </c>
      <c r="FP279" s="142">
        <f t="shared" si="430"/>
        <v>4.7927654827690462</v>
      </c>
      <c r="FQ279" s="118">
        <f t="shared" si="390"/>
        <v>0.79879424712817437</v>
      </c>
      <c r="FR279" s="143">
        <f t="shared" si="431"/>
        <v>24088.439316397227</v>
      </c>
      <c r="FS279" s="144">
        <f t="shared" si="432"/>
        <v>0.54868462596496737</v>
      </c>
      <c r="FT279" s="145">
        <f t="shared" si="433"/>
        <v>17575.496535796767</v>
      </c>
      <c r="FU279" s="146">
        <f t="shared" si="434"/>
        <v>0.71933333333333338</v>
      </c>
      <c r="FV279" s="64">
        <v>3657</v>
      </c>
      <c r="FW279" s="73"/>
      <c r="FX279" s="52">
        <v>7.69</v>
      </c>
      <c r="FY279" s="53">
        <v>3194</v>
      </c>
      <c r="FZ279" s="134"/>
      <c r="GA279" s="135">
        <v>4347</v>
      </c>
      <c r="GB279" s="53">
        <v>5024</v>
      </c>
      <c r="GC279" s="52">
        <v>17.899999999999999</v>
      </c>
      <c r="GD279" s="52">
        <v>25.5</v>
      </c>
      <c r="GE279" s="53">
        <v>3993</v>
      </c>
      <c r="GF279" s="141">
        <f t="shared" si="435"/>
        <v>0.327321169607527</v>
      </c>
      <c r="GG279" s="142">
        <f t="shared" si="436"/>
        <v>1.3743505605687723</v>
      </c>
      <c r="GH279" s="142">
        <f t="shared" si="437"/>
        <v>4.7511909380554087</v>
      </c>
      <c r="GI279" s="118">
        <f t="shared" si="391"/>
        <v>0.79186515634256815</v>
      </c>
      <c r="GJ279" s="143">
        <f t="shared" si="438"/>
        <v>23879.485654666485</v>
      </c>
      <c r="GK279" s="144">
        <f t="shared" si="439"/>
        <v>0.51085805745914681</v>
      </c>
      <c r="GL279" s="145">
        <f t="shared" si="440"/>
        <v>17423.038989267763</v>
      </c>
      <c r="GM279" s="146">
        <f t="shared" si="441"/>
        <v>0.69580952380952388</v>
      </c>
      <c r="GN279" s="166">
        <v>3232</v>
      </c>
      <c r="GO279" s="97">
        <f t="shared" si="392"/>
        <v>2760.0206040845901</v>
      </c>
      <c r="GP279" s="226"/>
      <c r="GQ279" s="53"/>
      <c r="GR279" s="102"/>
      <c r="GS279" s="53"/>
      <c r="GT279" s="102"/>
      <c r="GU279" s="53"/>
      <c r="GV279" s="102"/>
      <c r="GW279" s="170"/>
      <c r="GX279" s="102"/>
      <c r="GY279" s="170"/>
      <c r="GZ279" s="102"/>
      <c r="HA279" s="102"/>
      <c r="HB279" s="102"/>
      <c r="HC279" s="102"/>
      <c r="HD279" s="102"/>
      <c r="HE279" s="177"/>
      <c r="HF279" s="227">
        <f t="shared" si="368"/>
        <v>105210</v>
      </c>
      <c r="HG279" s="102">
        <f t="shared" si="369"/>
        <v>0.70140000000000002</v>
      </c>
      <c r="HH279" s="177">
        <f t="shared" si="370"/>
        <v>0.69219047619047624</v>
      </c>
      <c r="HI279" s="64">
        <v>3874</v>
      </c>
      <c r="HJ279" s="53">
        <v>6964</v>
      </c>
      <c r="HK279" s="53">
        <v>2168</v>
      </c>
      <c r="HL279" s="77">
        <f t="shared" si="445"/>
        <v>1624</v>
      </c>
      <c r="HM279" s="77">
        <f t="shared" si="442"/>
        <v>23370.48</v>
      </c>
      <c r="HN279" s="52"/>
      <c r="HO279" s="183"/>
      <c r="HP279" s="53">
        <v>1266</v>
      </c>
      <c r="HQ279" s="186"/>
      <c r="HR279" s="186"/>
      <c r="HS279" s="186"/>
      <c r="HT279" s="53">
        <v>6650</v>
      </c>
      <c r="HU279" s="153">
        <v>6560</v>
      </c>
      <c r="HV279" s="186"/>
      <c r="HW279" s="186"/>
      <c r="HX279" s="186"/>
      <c r="HY279" s="186"/>
      <c r="HZ279" s="189">
        <v>98</v>
      </c>
      <c r="IA279" s="128"/>
      <c r="IB279" s="190">
        <v>633</v>
      </c>
      <c r="IC279" s="191"/>
      <c r="ID279" s="191">
        <v>2108</v>
      </c>
      <c r="IE279" s="192">
        <v>3.25</v>
      </c>
      <c r="IF279" s="192">
        <v>2.5</v>
      </c>
      <c r="IG279" s="192">
        <v>0.77</v>
      </c>
      <c r="IH279" s="97">
        <f t="shared" si="443"/>
        <v>34440.623999999996</v>
      </c>
      <c r="II279" s="97">
        <f t="shared" si="446"/>
        <v>3664.8024152968796</v>
      </c>
      <c r="IJ279" s="202">
        <f t="shared" si="447"/>
        <v>1.7176228100309172</v>
      </c>
      <c r="IK279" s="202">
        <f t="shared" si="453"/>
        <v>2.1336479661858436</v>
      </c>
      <c r="IL279" s="202">
        <f t="shared" si="395"/>
        <v>0.3664823541309597</v>
      </c>
      <c r="IM279" s="203"/>
      <c r="IN279" s="204">
        <f t="shared" si="396"/>
        <v>0.80414603960396036</v>
      </c>
      <c r="IO279" s="186"/>
      <c r="IP279" s="186"/>
      <c r="IQ279" s="153">
        <v>3514</v>
      </c>
      <c r="IR279" s="153"/>
      <c r="IS279" s="128"/>
      <c r="IT279" s="128"/>
      <c r="IU279" s="128"/>
      <c r="IV279" s="128"/>
      <c r="IW279" s="189">
        <v>0.95</v>
      </c>
      <c r="IX279" s="189"/>
      <c r="IY279" s="48">
        <v>8.58</v>
      </c>
      <c r="IZ279" s="52">
        <v>240</v>
      </c>
      <c r="JA279" s="128">
        <v>4.1900000000000004</v>
      </c>
      <c r="JB279" s="128">
        <v>1.26</v>
      </c>
      <c r="JC279" s="128">
        <v>126</v>
      </c>
      <c r="JD279" s="97">
        <f t="shared" si="397"/>
        <v>7193.4120000000003</v>
      </c>
      <c r="JE279" s="210">
        <f t="shared" si="460"/>
        <v>1.1177644710578842</v>
      </c>
      <c r="JF279" s="210">
        <f t="shared" si="398"/>
        <v>0.56630892857142867</v>
      </c>
      <c r="JG279" s="210">
        <f t="shared" si="399"/>
        <v>0.12683943439245587</v>
      </c>
      <c r="JH279" s="203"/>
      <c r="JI279" s="203">
        <f t="shared" si="400"/>
        <v>0.62085308056872046</v>
      </c>
      <c r="JJ279" s="212">
        <f t="shared" si="444"/>
        <v>2.469151880188833</v>
      </c>
      <c r="JK279" s="203">
        <f t="shared" si="401"/>
        <v>0.97714285714285709</v>
      </c>
      <c r="JL279" s="53">
        <v>6670</v>
      </c>
      <c r="JM279" s="213">
        <v>8.5500000000000007</v>
      </c>
      <c r="JN279" s="214">
        <v>57</v>
      </c>
      <c r="JO279" s="213">
        <v>1.26</v>
      </c>
      <c r="JP279" s="213">
        <v>5.19</v>
      </c>
      <c r="JQ279" s="213">
        <v>0.55000000000000004</v>
      </c>
      <c r="JR279" s="214">
        <v>202</v>
      </c>
      <c r="JS279" s="213">
        <v>0.18</v>
      </c>
      <c r="JT279" s="222"/>
    </row>
    <row r="280" spans="1:280" s="25" customFormat="1" ht="15" customHeight="1">
      <c r="A280" s="50">
        <v>43697</v>
      </c>
      <c r="B280" s="51">
        <v>0</v>
      </c>
      <c r="C280" s="52">
        <v>0</v>
      </c>
      <c r="D280" s="53">
        <v>48886</v>
      </c>
      <c r="E280" s="48">
        <v>7.04</v>
      </c>
      <c r="F280" s="53">
        <v>1254</v>
      </c>
      <c r="G280" s="52">
        <v>56.5</v>
      </c>
      <c r="H280" s="52">
        <v>22.4</v>
      </c>
      <c r="I280" s="61">
        <v>91.3</v>
      </c>
      <c r="J280" s="64"/>
      <c r="K280" s="53">
        <v>1357</v>
      </c>
      <c r="L280" s="48">
        <v>5.47</v>
      </c>
      <c r="M280" s="53">
        <v>10949</v>
      </c>
      <c r="N280" s="53">
        <v>6385</v>
      </c>
      <c r="O280" s="65">
        <v>4.3099999999999996</v>
      </c>
      <c r="P280" s="65">
        <v>2.63</v>
      </c>
      <c r="Q280" s="74">
        <v>58.2</v>
      </c>
      <c r="R280" s="70">
        <v>78.599999999999994</v>
      </c>
      <c r="S280" s="64">
        <v>6540</v>
      </c>
      <c r="T280" s="53">
        <v>10301</v>
      </c>
      <c r="U280" s="52">
        <v>2.92</v>
      </c>
      <c r="V280" s="52">
        <v>23.7</v>
      </c>
      <c r="W280" s="52">
        <v>14</v>
      </c>
      <c r="X280" s="52">
        <v>11.9</v>
      </c>
      <c r="Y280" s="53">
        <v>972</v>
      </c>
      <c r="Z280" s="53"/>
      <c r="AA280" s="52"/>
      <c r="AB280" s="52">
        <v>543</v>
      </c>
      <c r="AC280" s="77">
        <f t="shared" si="402"/>
        <v>7512</v>
      </c>
      <c r="AD280" s="52"/>
      <c r="AE280" s="52"/>
      <c r="AF280" s="52"/>
      <c r="AG280" s="52"/>
      <c r="AH280" s="61"/>
      <c r="AI280" s="79"/>
      <c r="AJ280" s="52"/>
      <c r="AK280" s="52"/>
      <c r="AL280" s="48">
        <v>8.99</v>
      </c>
      <c r="AM280" s="53">
        <v>103408</v>
      </c>
      <c r="AN280" s="52" t="s">
        <v>125</v>
      </c>
      <c r="AO280" s="52" t="s">
        <v>125</v>
      </c>
      <c r="AP280" s="53">
        <v>5473</v>
      </c>
      <c r="AQ280" s="83"/>
      <c r="AR280" s="86">
        <f t="shared" si="403"/>
        <v>11802</v>
      </c>
      <c r="AS280" s="53"/>
      <c r="AT280" s="87">
        <v>11802</v>
      </c>
      <c r="AU280" s="53">
        <f t="shared" si="461"/>
        <v>10362</v>
      </c>
      <c r="AV280" s="53">
        <v>720</v>
      </c>
      <c r="AW280" s="53">
        <v>0</v>
      </c>
      <c r="AX280" s="53">
        <v>720</v>
      </c>
      <c r="AY280" s="95">
        <v>0</v>
      </c>
      <c r="AZ280" s="96">
        <v>4.93</v>
      </c>
      <c r="BA280" s="53">
        <v>4478</v>
      </c>
      <c r="BB280" s="52">
        <v>62</v>
      </c>
      <c r="BC280" s="53">
        <v>10550</v>
      </c>
      <c r="BD280" s="97">
        <f t="shared" si="373"/>
        <v>7552.9189999999999</v>
      </c>
      <c r="BE280" s="102">
        <f t="shared" si="374"/>
        <v>0.71591649289099524</v>
      </c>
      <c r="BF280" s="53">
        <v>4616</v>
      </c>
      <c r="BG280" s="97">
        <f t="shared" si="375"/>
        <v>4925.2719999999999</v>
      </c>
      <c r="BH280" s="102">
        <f t="shared" si="376"/>
        <v>0.46685042654028436</v>
      </c>
      <c r="BI280" s="53">
        <v>317</v>
      </c>
      <c r="BJ280" s="97">
        <f t="shared" si="377"/>
        <v>623.53899999999999</v>
      </c>
      <c r="BK280" s="102">
        <f t="shared" si="378"/>
        <v>5.9103222748815167E-2</v>
      </c>
      <c r="BL280" s="103">
        <v>474</v>
      </c>
      <c r="BM280" s="97">
        <f t="shared" si="379"/>
        <v>684.93000000000006</v>
      </c>
      <c r="BN280" s="102">
        <f t="shared" si="380"/>
        <v>6.4922274881516598E-2</v>
      </c>
      <c r="BO280" s="53">
        <v>641</v>
      </c>
      <c r="BP280" s="97">
        <f t="shared" si="381"/>
        <v>1319.1779999999999</v>
      </c>
      <c r="BQ280" s="102">
        <f t="shared" si="382"/>
        <v>0.12504056872037914</v>
      </c>
      <c r="BR280" s="53">
        <v>0</v>
      </c>
      <c r="BS280" s="105">
        <f t="shared" si="383"/>
        <v>0</v>
      </c>
      <c r="BT280" s="102">
        <f t="shared" si="384"/>
        <v>0</v>
      </c>
      <c r="BU280" s="52">
        <v>8.74</v>
      </c>
      <c r="BV280" s="48">
        <v>9.99</v>
      </c>
      <c r="BW280" s="61">
        <v>105</v>
      </c>
      <c r="BX280" s="117">
        <f t="shared" si="404"/>
        <v>109319.1</v>
      </c>
      <c r="BY280" s="118">
        <f t="shared" si="405"/>
        <v>0.72879400000000005</v>
      </c>
      <c r="BZ280" s="120">
        <v>76.599999999999994</v>
      </c>
      <c r="CA280" s="51"/>
      <c r="CB280" s="52">
        <v>6.63</v>
      </c>
      <c r="CC280" s="129">
        <v>4625</v>
      </c>
      <c r="CD280" s="77">
        <f t="shared" si="406"/>
        <v>6629.0319296208636</v>
      </c>
      <c r="CE280" s="77">
        <f t="shared" si="385"/>
        <v>22393</v>
      </c>
      <c r="CF280" s="77">
        <f t="shared" si="407"/>
        <v>10362</v>
      </c>
      <c r="CG280" s="77">
        <f t="shared" si="408"/>
        <v>431.75</v>
      </c>
      <c r="CH280" s="77">
        <f t="shared" si="386"/>
        <v>12031</v>
      </c>
      <c r="CI280" s="130">
        <f t="shared" si="409"/>
        <v>501.29166666666669</v>
      </c>
      <c r="CJ280" s="64">
        <v>3730</v>
      </c>
      <c r="CK280" s="56"/>
      <c r="CL280" s="52">
        <v>7.4</v>
      </c>
      <c r="CM280" s="53">
        <v>3523</v>
      </c>
      <c r="CN280" s="134"/>
      <c r="CO280" s="135">
        <v>4064</v>
      </c>
      <c r="CP280" s="53">
        <v>4482</v>
      </c>
      <c r="CQ280" s="52">
        <v>14.9</v>
      </c>
      <c r="CR280" s="52">
        <v>45.5</v>
      </c>
      <c r="CS280" s="53">
        <v>2928</v>
      </c>
      <c r="CT280" s="141">
        <f t="shared" si="454"/>
        <v>0.25272972492271895</v>
      </c>
      <c r="CU280" s="142">
        <f t="shared" si="410"/>
        <v>1.3474530831099196</v>
      </c>
      <c r="CV280" s="142">
        <f t="shared" si="411"/>
        <v>4.9196755068614841</v>
      </c>
      <c r="CW280" s="118">
        <f t="shared" si="412"/>
        <v>0.81994591781024739</v>
      </c>
      <c r="CX280" s="143">
        <f t="shared" si="455"/>
        <v>24726.28909748582</v>
      </c>
      <c r="CY280" s="144">
        <f t="shared" si="456"/>
        <v>0.4685498520141399</v>
      </c>
      <c r="CZ280" s="145">
        <f t="shared" si="457"/>
        <v>18209.272674496493</v>
      </c>
      <c r="DA280" s="146">
        <f t="shared" si="458"/>
        <v>0.66606635071090048</v>
      </c>
      <c r="DB280" s="64">
        <v>3733</v>
      </c>
      <c r="DC280" s="152"/>
      <c r="DD280" s="48">
        <v>7.45</v>
      </c>
      <c r="DE280" s="53">
        <v>3336</v>
      </c>
      <c r="DF280" s="153"/>
      <c r="DG280" s="53">
        <v>3776</v>
      </c>
      <c r="DH280" s="53">
        <v>4104</v>
      </c>
      <c r="DI280" s="52">
        <v>16.3</v>
      </c>
      <c r="DJ280" s="52">
        <v>47.8</v>
      </c>
      <c r="DK280" s="53">
        <v>3660</v>
      </c>
      <c r="DL280" s="141">
        <f t="shared" si="413"/>
        <v>0.29773312361226462</v>
      </c>
      <c r="DM280" s="142">
        <f t="shared" si="414"/>
        <v>1.3463702116260381</v>
      </c>
      <c r="DN280" s="142">
        <f t="shared" si="415"/>
        <v>4.9236323504326869</v>
      </c>
      <c r="DO280" s="118">
        <f t="shared" si="387"/>
        <v>0.82060539173878111</v>
      </c>
      <c r="DP280" s="143">
        <f t="shared" si="416"/>
        <v>24746.176193274685</v>
      </c>
      <c r="DQ280" s="144">
        <f t="shared" si="417"/>
        <v>0.4967590991538946</v>
      </c>
      <c r="DR280" s="145">
        <f t="shared" si="418"/>
        <v>18223.918202116733</v>
      </c>
      <c r="DS280" s="146">
        <f t="shared" si="419"/>
        <v>0.68379146919431277</v>
      </c>
      <c r="DT280" s="53">
        <v>3736</v>
      </c>
      <c r="DU280" s="74"/>
      <c r="DV280" s="157">
        <v>7.36</v>
      </c>
      <c r="DW280" s="153">
        <v>3645</v>
      </c>
      <c r="DX280" s="53"/>
      <c r="DY280" s="153">
        <v>3652</v>
      </c>
      <c r="DZ280" s="153">
        <v>4012</v>
      </c>
      <c r="EA280" s="152">
        <v>16.8</v>
      </c>
      <c r="EB280" s="128">
        <v>50.1</v>
      </c>
      <c r="EC280" s="53">
        <v>3794</v>
      </c>
      <c r="ED280" s="141">
        <f t="shared" si="448"/>
        <v>0.34031962432677237</v>
      </c>
      <c r="EE280" s="142">
        <f t="shared" si="420"/>
        <v>1.3452890792291221</v>
      </c>
      <c r="EF280" s="142">
        <f t="shared" si="459"/>
        <v>4.9275891940038887</v>
      </c>
      <c r="EG280" s="118">
        <f t="shared" si="388"/>
        <v>0.82126486566731483</v>
      </c>
      <c r="EH280" s="143">
        <f t="shared" si="449"/>
        <v>24766.063289063546</v>
      </c>
      <c r="EI280" s="144">
        <f t="shared" si="450"/>
        <v>0.45014595815825709</v>
      </c>
      <c r="EJ280" s="145">
        <f t="shared" si="451"/>
        <v>18238.563729736969</v>
      </c>
      <c r="EK280" s="146">
        <f t="shared" si="452"/>
        <v>0.65450236966824638</v>
      </c>
      <c r="EL280" s="64">
        <v>3734</v>
      </c>
      <c r="EM280" s="56"/>
      <c r="EN280" s="52">
        <v>7.59</v>
      </c>
      <c r="EO280" s="53">
        <v>3588</v>
      </c>
      <c r="EP280" s="134"/>
      <c r="EQ280" s="135">
        <v>3759</v>
      </c>
      <c r="ER280" s="53">
        <v>4644</v>
      </c>
      <c r="ES280" s="52">
        <v>17.3</v>
      </c>
      <c r="ET280" s="52">
        <v>52.3</v>
      </c>
      <c r="EU280" s="53">
        <v>3379</v>
      </c>
      <c r="EV280" s="141">
        <f t="shared" si="421"/>
        <v>0.29757257155681499</v>
      </c>
      <c r="EW280" s="142">
        <f t="shared" si="422"/>
        <v>1.3460096411355116</v>
      </c>
      <c r="EX280" s="142">
        <f t="shared" si="423"/>
        <v>4.9249512982897548</v>
      </c>
      <c r="EY280" s="118">
        <f t="shared" si="389"/>
        <v>0.82082521638162576</v>
      </c>
      <c r="EZ280" s="143">
        <f t="shared" si="424"/>
        <v>24752.805225204305</v>
      </c>
      <c r="FA280" s="144">
        <f t="shared" si="425"/>
        <v>0.4587444987302679</v>
      </c>
      <c r="FB280" s="145">
        <f t="shared" si="426"/>
        <v>18228.800044656815</v>
      </c>
      <c r="FC280" s="146">
        <f t="shared" si="427"/>
        <v>0.65990521327014218</v>
      </c>
      <c r="FD280" s="64">
        <v>3729</v>
      </c>
      <c r="FE280" s="56"/>
      <c r="FF280" s="52">
        <v>7.66</v>
      </c>
      <c r="FG280" s="53">
        <v>2938</v>
      </c>
      <c r="FH280" s="134"/>
      <c r="FI280" s="135">
        <v>4124</v>
      </c>
      <c r="FJ280" s="53">
        <v>5128</v>
      </c>
      <c r="FK280" s="52">
        <v>15.7</v>
      </c>
      <c r="FL280" s="52">
        <v>48</v>
      </c>
      <c r="FM280" s="53">
        <v>4149</v>
      </c>
      <c r="FN280" s="141">
        <f t="shared" si="428"/>
        <v>0.30144164377739369</v>
      </c>
      <c r="FO280" s="142">
        <f t="shared" si="429"/>
        <v>1.3478144274604451</v>
      </c>
      <c r="FP280" s="142">
        <f t="shared" si="430"/>
        <v>4.918356559004418</v>
      </c>
      <c r="FQ280" s="118">
        <f t="shared" si="390"/>
        <v>0.81972609316740297</v>
      </c>
      <c r="FR280" s="143">
        <f t="shared" si="431"/>
        <v>24719.660065556203</v>
      </c>
      <c r="FS280" s="144">
        <f t="shared" si="432"/>
        <v>0.55679803156898755</v>
      </c>
      <c r="FT280" s="145">
        <f t="shared" si="433"/>
        <v>18204.390831956418</v>
      </c>
      <c r="FU280" s="146">
        <f t="shared" si="434"/>
        <v>0.7215165876777252</v>
      </c>
      <c r="FV280" s="64">
        <v>3731</v>
      </c>
      <c r="FW280" s="73"/>
      <c r="FX280" s="52">
        <v>7.52</v>
      </c>
      <c r="FY280" s="53">
        <v>3188</v>
      </c>
      <c r="FZ280" s="134"/>
      <c r="GA280" s="135">
        <v>3837</v>
      </c>
      <c r="GB280" s="53">
        <v>4912</v>
      </c>
      <c r="GC280" s="52">
        <v>16</v>
      </c>
      <c r="GD280" s="52">
        <v>49.2</v>
      </c>
      <c r="GE280" s="53">
        <v>4133</v>
      </c>
      <c r="GF280" s="141">
        <f t="shared" si="435"/>
        <v>0.32192259045559463</v>
      </c>
      <c r="GG280" s="142">
        <f t="shared" si="436"/>
        <v>1.3470919324577861</v>
      </c>
      <c r="GH280" s="142">
        <f t="shared" si="437"/>
        <v>4.920994454718552</v>
      </c>
      <c r="GI280" s="118">
        <f t="shared" si="391"/>
        <v>0.82016574245309204</v>
      </c>
      <c r="GJ280" s="143">
        <f t="shared" si="438"/>
        <v>24732.91812941544</v>
      </c>
      <c r="GK280" s="144">
        <f t="shared" si="439"/>
        <v>0.51908513432332604</v>
      </c>
      <c r="GL280" s="145">
        <f t="shared" si="440"/>
        <v>18214.154517036572</v>
      </c>
      <c r="GM280" s="146">
        <f t="shared" si="441"/>
        <v>0.69781990521327009</v>
      </c>
      <c r="GN280" s="166">
        <v>3252</v>
      </c>
      <c r="GO280" s="97">
        <f t="shared" si="392"/>
        <v>3369.7860938686194</v>
      </c>
      <c r="GP280" s="226"/>
      <c r="GQ280" s="53"/>
      <c r="GR280" s="102"/>
      <c r="GS280" s="53"/>
      <c r="GT280" s="102"/>
      <c r="GU280" s="53"/>
      <c r="GV280" s="102"/>
      <c r="GW280" s="170"/>
      <c r="GX280" s="102"/>
      <c r="GY280" s="170"/>
      <c r="GZ280" s="102"/>
      <c r="HA280" s="102"/>
      <c r="HB280" s="102"/>
      <c r="HC280" s="102"/>
      <c r="HD280" s="102"/>
      <c r="HE280" s="177"/>
      <c r="HF280" s="227">
        <f t="shared" si="368"/>
        <v>109319.1</v>
      </c>
      <c r="HG280" s="102">
        <f t="shared" si="369"/>
        <v>0.72879400000000005</v>
      </c>
      <c r="HH280" s="177">
        <f t="shared" si="370"/>
        <v>0.69175355450236964</v>
      </c>
      <c r="HI280" s="64">
        <v>5412</v>
      </c>
      <c r="HJ280" s="53">
        <v>1856</v>
      </c>
      <c r="HK280" s="53">
        <v>2148</v>
      </c>
      <c r="HL280" s="77">
        <f t="shared" si="445"/>
        <v>1440</v>
      </c>
      <c r="HM280" s="77">
        <f t="shared" si="442"/>
        <v>15192</v>
      </c>
      <c r="HN280" s="52"/>
      <c r="HO280" s="183"/>
      <c r="HP280" s="53">
        <v>1910</v>
      </c>
      <c r="HQ280" s="186"/>
      <c r="HR280" s="186"/>
      <c r="HS280" s="186"/>
      <c r="HT280" s="53">
        <v>3518</v>
      </c>
      <c r="HU280" s="153">
        <v>5710</v>
      </c>
      <c r="HV280" s="186"/>
      <c r="HW280" s="186"/>
      <c r="HX280" s="186"/>
      <c r="HY280" s="186"/>
      <c r="HZ280" s="189"/>
      <c r="IA280" s="128">
        <v>99</v>
      </c>
      <c r="IB280" s="190">
        <v>622</v>
      </c>
      <c r="IC280" s="191"/>
      <c r="ID280" s="191"/>
      <c r="IE280" s="192"/>
      <c r="IF280" s="192"/>
      <c r="IG280" s="192"/>
      <c r="IH280" s="97">
        <f t="shared" si="443"/>
        <v>36447.624000000003</v>
      </c>
      <c r="II280" s="97">
        <f t="shared" si="446"/>
        <v>3088.2582613116424</v>
      </c>
      <c r="IJ280" s="202">
        <f t="shared" si="447"/>
        <v>1.6946280291476021</v>
      </c>
      <c r="IK280" s="202">
        <f t="shared" si="453"/>
        <v>1.8223812000000001</v>
      </c>
      <c r="IL280" s="202">
        <f t="shared" si="395"/>
        <v>0.70994219390154623</v>
      </c>
      <c r="IM280" s="203"/>
      <c r="IN280" s="204">
        <f t="shared" si="396"/>
        <v>0.80873308733087335</v>
      </c>
      <c r="IO280" s="186"/>
      <c r="IP280" s="186"/>
      <c r="IQ280" s="153">
        <v>2028</v>
      </c>
      <c r="IR280" s="153"/>
      <c r="IS280" s="128"/>
      <c r="IT280" s="128"/>
      <c r="IU280" s="128"/>
      <c r="IV280" s="128"/>
      <c r="IW280" s="189"/>
      <c r="IX280" s="189">
        <v>0.94</v>
      </c>
      <c r="IY280" s="48"/>
      <c r="IZ280" s="52">
        <v>210</v>
      </c>
      <c r="JA280" s="128"/>
      <c r="JB280" s="128"/>
      <c r="JC280" s="128"/>
      <c r="JD280" s="97">
        <f t="shared" si="397"/>
        <v>7340.8440000000001</v>
      </c>
      <c r="JE280" s="210">
        <f t="shared" si="460"/>
        <v>1.0808724184520362</v>
      </c>
      <c r="JF280" s="210">
        <f t="shared" si="398"/>
        <v>0.5754610714285715</v>
      </c>
      <c r="JG280" s="210">
        <f t="shared" si="399"/>
        <v>0.23138824265722846</v>
      </c>
      <c r="JH280" s="203"/>
      <c r="JI280" s="203">
        <f t="shared" si="400"/>
        <v>0.66237942122186499</v>
      </c>
      <c r="JJ280" s="212">
        <f t="shared" si="444"/>
        <v>2.469151880188833</v>
      </c>
      <c r="JK280" s="203">
        <f t="shared" si="401"/>
        <v>0.98009478672985784</v>
      </c>
      <c r="JL280" s="53">
        <v>6433</v>
      </c>
      <c r="JM280" s="213">
        <v>8.5500000000000007</v>
      </c>
      <c r="JN280" s="214">
        <v>176</v>
      </c>
      <c r="JO280" s="213">
        <v>2.08</v>
      </c>
      <c r="JP280" s="213">
        <v>4.1100000000000003</v>
      </c>
      <c r="JQ280" s="213">
        <v>0.49</v>
      </c>
      <c r="JR280" s="214">
        <v>208</v>
      </c>
      <c r="JS280" s="213">
        <v>0.17</v>
      </c>
      <c r="JT280" s="222"/>
    </row>
    <row r="281" spans="1:280" s="25" customFormat="1" ht="15" customHeight="1">
      <c r="A281" s="50">
        <v>43698</v>
      </c>
      <c r="B281" s="51">
        <v>0</v>
      </c>
      <c r="C281" s="52">
        <v>0</v>
      </c>
      <c r="D281" s="53">
        <v>33265</v>
      </c>
      <c r="E281" s="48">
        <v>5.21</v>
      </c>
      <c r="F281" s="53">
        <v>1033</v>
      </c>
      <c r="G281" s="52">
        <v>29.3</v>
      </c>
      <c r="H281" s="52">
        <v>14.9</v>
      </c>
      <c r="I281" s="61">
        <v>90.3</v>
      </c>
      <c r="J281" s="64"/>
      <c r="K281" s="53">
        <v>1353</v>
      </c>
      <c r="L281" s="48">
        <v>5.68</v>
      </c>
      <c r="M281" s="53">
        <v>12837</v>
      </c>
      <c r="N281" s="53">
        <v>7548</v>
      </c>
      <c r="O281" s="65">
        <v>4.4400000000000004</v>
      </c>
      <c r="P281" s="65">
        <v>2.62</v>
      </c>
      <c r="Q281" s="74"/>
      <c r="R281" s="70">
        <v>83.9</v>
      </c>
      <c r="S281" s="64">
        <v>6255</v>
      </c>
      <c r="T281" s="53">
        <v>11613</v>
      </c>
      <c r="U281" s="52">
        <v>2.96</v>
      </c>
      <c r="V281" s="52">
        <v>27.6</v>
      </c>
      <c r="W281" s="52">
        <v>15.2</v>
      </c>
      <c r="X281" s="52">
        <v>12.5</v>
      </c>
      <c r="Y281" s="53">
        <v>1908</v>
      </c>
      <c r="Z281" s="53"/>
      <c r="AA281" s="52"/>
      <c r="AB281" s="52">
        <v>540</v>
      </c>
      <c r="AC281" s="77">
        <f t="shared" si="402"/>
        <v>8163</v>
      </c>
      <c r="AD281" s="52"/>
      <c r="AE281" s="52"/>
      <c r="AF281" s="52"/>
      <c r="AG281" s="52"/>
      <c r="AH281" s="61"/>
      <c r="AI281" s="79"/>
      <c r="AJ281" s="52"/>
      <c r="AK281" s="52"/>
      <c r="AL281" s="48">
        <v>8.9700000000000006</v>
      </c>
      <c r="AM281" s="53">
        <v>119540</v>
      </c>
      <c r="AN281" s="52">
        <v>0.51</v>
      </c>
      <c r="AO281" s="52" t="s">
        <v>125</v>
      </c>
      <c r="AP281" s="53">
        <v>5528</v>
      </c>
      <c r="AQ281" s="83"/>
      <c r="AR281" s="86">
        <f t="shared" si="403"/>
        <v>11803</v>
      </c>
      <c r="AS281" s="53"/>
      <c r="AT281" s="87">
        <v>11803</v>
      </c>
      <c r="AU281" s="53">
        <f t="shared" si="461"/>
        <v>10411</v>
      </c>
      <c r="AV281" s="53">
        <v>696</v>
      </c>
      <c r="AW281" s="53">
        <v>0</v>
      </c>
      <c r="AX281" s="53">
        <v>696</v>
      </c>
      <c r="AY281" s="95">
        <v>0</v>
      </c>
      <c r="AZ281" s="96">
        <v>4.93</v>
      </c>
      <c r="BA281" s="53">
        <v>4478</v>
      </c>
      <c r="BB281" s="52">
        <v>62</v>
      </c>
      <c r="BC281" s="53">
        <v>11114</v>
      </c>
      <c r="BD281" s="97">
        <f t="shared" si="373"/>
        <v>8783.5517600000003</v>
      </c>
      <c r="BE281" s="102">
        <f t="shared" si="374"/>
        <v>0.79031417671405435</v>
      </c>
      <c r="BF281" s="53">
        <v>5715</v>
      </c>
      <c r="BG281" s="97">
        <f t="shared" si="375"/>
        <v>6097.9049999999997</v>
      </c>
      <c r="BH281" s="102">
        <f t="shared" si="376"/>
        <v>0.54866879611301056</v>
      </c>
      <c r="BI281" s="53">
        <v>322</v>
      </c>
      <c r="BJ281" s="97">
        <f t="shared" si="377"/>
        <v>633.37400000000002</v>
      </c>
      <c r="BK281" s="102">
        <f t="shared" si="378"/>
        <v>5.6988842900845785E-2</v>
      </c>
      <c r="BL281" s="103">
        <v>551</v>
      </c>
      <c r="BM281" s="97">
        <f t="shared" si="379"/>
        <v>796.19500000000005</v>
      </c>
      <c r="BN281" s="102">
        <f t="shared" si="380"/>
        <v>7.1638923879791261E-2</v>
      </c>
      <c r="BO281" s="53">
        <v>604</v>
      </c>
      <c r="BP281" s="97">
        <f t="shared" si="381"/>
        <v>1243.0319999999999</v>
      </c>
      <c r="BQ281" s="102">
        <f t="shared" si="382"/>
        <v>0.11184380061184092</v>
      </c>
      <c r="BR281" s="53">
        <v>7.84</v>
      </c>
      <c r="BS281" s="105">
        <f t="shared" si="383"/>
        <v>13.04576</v>
      </c>
      <c r="BT281" s="102">
        <f t="shared" si="384"/>
        <v>7.054165916861616E-4</v>
      </c>
      <c r="BU281" s="52">
        <v>8.6999999999999993</v>
      </c>
      <c r="BV281" s="48">
        <v>9.6199999999999992</v>
      </c>
      <c r="BW281" s="61">
        <v>107</v>
      </c>
      <c r="BX281" s="117">
        <f t="shared" si="404"/>
        <v>115707.85400000001</v>
      </c>
      <c r="BY281" s="118">
        <f t="shared" si="405"/>
        <v>0.7713856933333334</v>
      </c>
      <c r="BZ281" s="120">
        <v>75.900000000000006</v>
      </c>
      <c r="CA281" s="51"/>
      <c r="CB281" s="52">
        <v>6.91</v>
      </c>
      <c r="CC281" s="129">
        <v>7305</v>
      </c>
      <c r="CD281" s="77">
        <f t="shared" si="406"/>
        <v>7283.5520438061385</v>
      </c>
      <c r="CE281" s="77">
        <f t="shared" si="385"/>
        <v>20819</v>
      </c>
      <c r="CF281" s="77">
        <f t="shared" si="407"/>
        <v>10411</v>
      </c>
      <c r="CG281" s="77">
        <f t="shared" si="408"/>
        <v>433.79166666666669</v>
      </c>
      <c r="CH281" s="77">
        <f t="shared" si="386"/>
        <v>10408</v>
      </c>
      <c r="CI281" s="130">
        <f t="shared" si="409"/>
        <v>433.66666666666669</v>
      </c>
      <c r="CJ281" s="64">
        <v>3463</v>
      </c>
      <c r="CK281" s="56"/>
      <c r="CL281" s="52">
        <v>7.34</v>
      </c>
      <c r="CM281" s="53">
        <v>3894</v>
      </c>
      <c r="CN281" s="134"/>
      <c r="CO281" s="135">
        <v>3444</v>
      </c>
      <c r="CP281" s="53">
        <v>4396</v>
      </c>
      <c r="CQ281" s="52">
        <v>13.8</v>
      </c>
      <c r="CR281" s="52">
        <v>33.200000000000003</v>
      </c>
      <c r="CS281" s="53">
        <v>2966</v>
      </c>
      <c r="CT281" s="141">
        <f t="shared" si="454"/>
        <v>0.25268318860324435</v>
      </c>
      <c r="CU281" s="142">
        <f t="shared" si="410"/>
        <v>1.4513427663875254</v>
      </c>
      <c r="CV281" s="142">
        <f t="shared" si="411"/>
        <v>5.0184919872066569</v>
      </c>
      <c r="CW281" s="118">
        <f t="shared" si="412"/>
        <v>0.83641533120110945</v>
      </c>
      <c r="CX281" s="143">
        <f t="shared" si="455"/>
        <v>25222.940727700658</v>
      </c>
      <c r="CY281" s="144">
        <f t="shared" si="456"/>
        <v>0.46537074540279844</v>
      </c>
      <c r="CZ281" s="145">
        <f t="shared" si="457"/>
        <v>19246.664028147366</v>
      </c>
      <c r="DA281" s="146">
        <f t="shared" si="458"/>
        <v>0.64963109591506207</v>
      </c>
      <c r="DB281" s="64">
        <v>3463</v>
      </c>
      <c r="DC281" s="152"/>
      <c r="DD281" s="48">
        <v>7.49</v>
      </c>
      <c r="DE281" s="53">
        <v>3581</v>
      </c>
      <c r="DF281" s="153"/>
      <c r="DG281" s="53">
        <v>3402</v>
      </c>
      <c r="DH281" s="53">
        <v>4676</v>
      </c>
      <c r="DI281" s="52">
        <v>14.4</v>
      </c>
      <c r="DJ281" s="52">
        <v>30.7</v>
      </c>
      <c r="DK281" s="53">
        <v>3653</v>
      </c>
      <c r="DL281" s="141">
        <f t="shared" si="413"/>
        <v>0.28490233516795338</v>
      </c>
      <c r="DM281" s="142">
        <f t="shared" si="414"/>
        <v>1.4513427663875254</v>
      </c>
      <c r="DN281" s="142">
        <f t="shared" si="415"/>
        <v>5.0184919872066569</v>
      </c>
      <c r="DO281" s="118">
        <f t="shared" si="387"/>
        <v>0.83641533120110945</v>
      </c>
      <c r="DP281" s="143">
        <f t="shared" si="416"/>
        <v>25222.940727700658</v>
      </c>
      <c r="DQ281" s="144">
        <f t="shared" si="417"/>
        <v>0.50834428333010306</v>
      </c>
      <c r="DR281" s="145">
        <f t="shared" si="418"/>
        <v>19246.664028147366</v>
      </c>
      <c r="DS281" s="146">
        <f t="shared" si="419"/>
        <v>0.67779377361885906</v>
      </c>
      <c r="DT281" s="53">
        <v>3477</v>
      </c>
      <c r="DU281" s="74"/>
      <c r="DV281" s="157">
        <v>7.58</v>
      </c>
      <c r="DW281" s="153">
        <v>3904</v>
      </c>
      <c r="DX281" s="53"/>
      <c r="DY281" s="153">
        <v>3515</v>
      </c>
      <c r="DZ281" s="153">
        <v>5242</v>
      </c>
      <c r="EA281" s="152">
        <v>14.4</v>
      </c>
      <c r="EB281" s="128">
        <v>29</v>
      </c>
      <c r="EC281" s="53">
        <v>3796</v>
      </c>
      <c r="ED281" s="141">
        <f t="shared" si="448"/>
        <v>0.3230445170501543</v>
      </c>
      <c r="EE281" s="142">
        <f t="shared" si="420"/>
        <v>1.4454989933851021</v>
      </c>
      <c r="EF281" s="142">
        <f t="shared" si="459"/>
        <v>5.038780433011131</v>
      </c>
      <c r="EG281" s="118">
        <f t="shared" si="388"/>
        <v>0.83979673883518846</v>
      </c>
      <c r="EH281" s="143">
        <f t="shared" si="449"/>
        <v>25324.910456313944</v>
      </c>
      <c r="EI281" s="144">
        <f t="shared" si="450"/>
        <v>0.46399778891949794</v>
      </c>
      <c r="EJ281" s="145">
        <f t="shared" si="451"/>
        <v>19324.473238772272</v>
      </c>
      <c r="EK281" s="146">
        <f t="shared" si="452"/>
        <v>0.64873132985423787</v>
      </c>
      <c r="EL281" s="64">
        <v>3479</v>
      </c>
      <c r="EM281" s="56"/>
      <c r="EN281" s="52">
        <v>7.42</v>
      </c>
      <c r="EO281" s="53">
        <v>3017</v>
      </c>
      <c r="EP281" s="134"/>
      <c r="EQ281" s="135">
        <v>3438</v>
      </c>
      <c r="ER281" s="53">
        <v>4340</v>
      </c>
      <c r="ES281" s="52">
        <v>13.9</v>
      </c>
      <c r="ET281" s="52">
        <v>35.1</v>
      </c>
      <c r="EU281" s="53">
        <v>3355</v>
      </c>
      <c r="EV281" s="141">
        <f t="shared" si="421"/>
        <v>0.22602737857504962</v>
      </c>
      <c r="EW281" s="142">
        <f t="shared" si="422"/>
        <v>1.4446680080482897</v>
      </c>
      <c r="EX281" s="142">
        <f t="shared" si="423"/>
        <v>5.0416787824117701</v>
      </c>
      <c r="EY281" s="118">
        <f t="shared" si="389"/>
        <v>0.84027979706862832</v>
      </c>
      <c r="EZ281" s="143">
        <f t="shared" si="424"/>
        <v>25339.477560401556</v>
      </c>
      <c r="FA281" s="144">
        <f t="shared" si="425"/>
        <v>0.5857790289882493</v>
      </c>
      <c r="FB281" s="145">
        <f t="shared" si="426"/>
        <v>19335.588840290118</v>
      </c>
      <c r="FC281" s="146">
        <f t="shared" si="427"/>
        <v>0.72854057944934314</v>
      </c>
      <c r="FD281" s="64">
        <v>3469</v>
      </c>
      <c r="FE281" s="56"/>
      <c r="FF281" s="52">
        <v>7.48</v>
      </c>
      <c r="FG281" s="53">
        <v>3808</v>
      </c>
      <c r="FH281" s="134"/>
      <c r="FI281" s="135">
        <v>3529</v>
      </c>
      <c r="FJ281" s="53">
        <v>4500</v>
      </c>
      <c r="FK281" s="52">
        <v>14.8</v>
      </c>
      <c r="FL281" s="52">
        <v>37.6</v>
      </c>
      <c r="FM281" s="53">
        <v>4206</v>
      </c>
      <c r="FN281" s="141">
        <f t="shared" si="428"/>
        <v>0.3488519640182054</v>
      </c>
      <c r="FO281" s="142">
        <f t="shared" si="429"/>
        <v>1.4488325165753819</v>
      </c>
      <c r="FP281" s="142">
        <f t="shared" si="430"/>
        <v>5.0271870354085744</v>
      </c>
      <c r="FQ281" s="118">
        <f t="shared" si="390"/>
        <v>0.83786450590142902</v>
      </c>
      <c r="FR281" s="143">
        <f t="shared" si="431"/>
        <v>25266.642039963495</v>
      </c>
      <c r="FS281" s="144">
        <f t="shared" si="432"/>
        <v>0.47717817115918237</v>
      </c>
      <c r="FT281" s="145">
        <f t="shared" si="433"/>
        <v>19280.010832700897</v>
      </c>
      <c r="FU281" s="146">
        <f t="shared" si="434"/>
        <v>0.65736908403815009</v>
      </c>
      <c r="FV281" s="64">
        <v>3468</v>
      </c>
      <c r="FW281" s="73"/>
      <c r="FX281" s="52">
        <v>7.53</v>
      </c>
      <c r="FY281" s="53">
        <v>3002</v>
      </c>
      <c r="FZ281" s="134"/>
      <c r="GA281" s="135">
        <v>3158</v>
      </c>
      <c r="GB281" s="53">
        <v>5388</v>
      </c>
      <c r="GC281" s="52">
        <v>14.8</v>
      </c>
      <c r="GD281" s="52">
        <v>36.799999999999997</v>
      </c>
      <c r="GE281" s="53">
        <v>4185</v>
      </c>
      <c r="GF281" s="141">
        <f t="shared" si="435"/>
        <v>0.28184812247932822</v>
      </c>
      <c r="GG281" s="142">
        <f t="shared" si="436"/>
        <v>1.4492502883506344</v>
      </c>
      <c r="GH281" s="142">
        <f t="shared" si="437"/>
        <v>5.0257378607082552</v>
      </c>
      <c r="GI281" s="118">
        <f t="shared" si="391"/>
        <v>0.83762297678470921</v>
      </c>
      <c r="GJ281" s="143">
        <f t="shared" si="438"/>
        <v>25259.35848791969</v>
      </c>
      <c r="GK281" s="144">
        <f t="shared" si="439"/>
        <v>0.58783846371320003</v>
      </c>
      <c r="GL281" s="145">
        <f t="shared" si="440"/>
        <v>19274.453031941975</v>
      </c>
      <c r="GM281" s="146">
        <f t="shared" si="441"/>
        <v>0.7298902285405795</v>
      </c>
      <c r="GN281" s="166">
        <v>3452</v>
      </c>
      <c r="GO281" s="97">
        <f t="shared" si="392"/>
        <v>3534.1353571257023</v>
      </c>
      <c r="GP281" s="226"/>
      <c r="GQ281" s="53"/>
      <c r="GR281" s="102"/>
      <c r="GS281" s="53"/>
      <c r="GT281" s="102"/>
      <c r="GU281" s="53"/>
      <c r="GV281" s="102"/>
      <c r="GW281" s="170"/>
      <c r="GX281" s="102"/>
      <c r="GY281" s="170"/>
      <c r="GZ281" s="102"/>
      <c r="HA281" s="102"/>
      <c r="HB281" s="102"/>
      <c r="HC281" s="102"/>
      <c r="HD281" s="102"/>
      <c r="HE281" s="177"/>
      <c r="HF281" s="227">
        <f t="shared" si="368"/>
        <v>115707.85400000001</v>
      </c>
      <c r="HG281" s="102">
        <f t="shared" si="369"/>
        <v>0.7713856933333334</v>
      </c>
      <c r="HH281" s="177">
        <f t="shared" si="370"/>
        <v>0.68940075580349114</v>
      </c>
      <c r="HI281" s="64">
        <v>2354</v>
      </c>
      <c r="HJ281" s="53">
        <v>3198</v>
      </c>
      <c r="HK281" s="53">
        <v>1705</v>
      </c>
      <c r="HL281" s="77">
        <f t="shared" si="445"/>
        <v>1392</v>
      </c>
      <c r="HM281" s="77">
        <f t="shared" si="442"/>
        <v>15470.688</v>
      </c>
      <c r="HN281" s="52"/>
      <c r="HO281" s="183"/>
      <c r="HP281" s="53">
        <v>1929</v>
      </c>
      <c r="HQ281" s="186"/>
      <c r="HR281" s="186"/>
      <c r="HS281" s="186"/>
      <c r="HT281" s="53">
        <v>5128</v>
      </c>
      <c r="HU281" s="153">
        <v>4786</v>
      </c>
      <c r="HV281" s="186"/>
      <c r="HW281" s="186"/>
      <c r="HX281" s="186"/>
      <c r="HY281" s="186"/>
      <c r="HZ281" s="189">
        <v>97</v>
      </c>
      <c r="IA281" s="128" t="s">
        <v>129</v>
      </c>
      <c r="IB281" s="190">
        <v>582</v>
      </c>
      <c r="IC281" s="191"/>
      <c r="ID281" s="191">
        <v>2775</v>
      </c>
      <c r="IE281" s="192">
        <v>3.72</v>
      </c>
      <c r="IF281" s="192">
        <v>2.37</v>
      </c>
      <c r="IG281" s="192">
        <v>0.67</v>
      </c>
      <c r="IH281" s="97">
        <f t="shared" si="443"/>
        <v>38623.939999999995</v>
      </c>
      <c r="II281" s="97">
        <f t="shared" si="446"/>
        <v>3272.383292383292</v>
      </c>
      <c r="IJ281" s="202">
        <f t="shared" si="447"/>
        <v>1.6944844531051428</v>
      </c>
      <c r="IK281" s="202">
        <f t="shared" si="453"/>
        <v>1.9311969999999996</v>
      </c>
      <c r="IL281" s="202">
        <f t="shared" si="395"/>
        <v>0.53055114950319604</v>
      </c>
      <c r="IM281" s="203"/>
      <c r="IN281" s="204">
        <f t="shared" si="396"/>
        <v>0.83140208574739283</v>
      </c>
      <c r="IO281" s="186"/>
      <c r="IP281" s="186"/>
      <c r="IQ281" s="153">
        <v>1937</v>
      </c>
      <c r="IR281" s="153"/>
      <c r="IS281" s="128"/>
      <c r="IT281" s="128"/>
      <c r="IU281" s="128"/>
      <c r="IV281" s="128"/>
      <c r="IW281" s="189">
        <v>0.93</v>
      </c>
      <c r="IX281" s="189"/>
      <c r="IY281" s="48">
        <v>8.67</v>
      </c>
      <c r="IZ281" s="52">
        <v>208</v>
      </c>
      <c r="JA281" s="128">
        <v>9</v>
      </c>
      <c r="JB281" s="128">
        <v>2.64</v>
      </c>
      <c r="JC281" s="128">
        <v>117</v>
      </c>
      <c r="JD281" s="97">
        <f t="shared" si="397"/>
        <v>6869.3459999999995</v>
      </c>
      <c r="JE281" s="210">
        <f t="shared" si="460"/>
        <v>1.0757852271635771</v>
      </c>
      <c r="JF281" s="210">
        <f t="shared" si="398"/>
        <v>0.54100017857142857</v>
      </c>
      <c r="JG281" s="210">
        <f t="shared" si="399"/>
        <v>0.21889807487384647</v>
      </c>
      <c r="JH281" s="203"/>
      <c r="JI281" s="203">
        <f t="shared" si="400"/>
        <v>0.64261168384879719</v>
      </c>
      <c r="JJ281" s="212">
        <f t="shared" si="444"/>
        <v>2.469151880188833</v>
      </c>
      <c r="JK281" s="203">
        <f t="shared" si="401"/>
        <v>0.98128486593485698</v>
      </c>
      <c r="JL281" s="53">
        <v>6512</v>
      </c>
      <c r="JM281" s="213">
        <v>8.4600000000000009</v>
      </c>
      <c r="JN281" s="214">
        <v>65</v>
      </c>
      <c r="JO281" s="213">
        <v>2.21</v>
      </c>
      <c r="JP281" s="213">
        <v>8.5399999999999991</v>
      </c>
      <c r="JQ281" s="213">
        <v>0.66</v>
      </c>
      <c r="JR281" s="214">
        <v>247</v>
      </c>
      <c r="JS281" s="213">
        <v>0.15</v>
      </c>
      <c r="JT281" s="222"/>
    </row>
    <row r="282" spans="1:280" s="25" customFormat="1" ht="15" customHeight="1">
      <c r="A282" s="50">
        <v>43699</v>
      </c>
      <c r="B282" s="51">
        <v>0</v>
      </c>
      <c r="C282" s="52">
        <v>0</v>
      </c>
      <c r="D282" s="53">
        <v>46352</v>
      </c>
      <c r="E282" s="48">
        <v>4.84</v>
      </c>
      <c r="F282" s="53">
        <v>873</v>
      </c>
      <c r="G282" s="52">
        <v>52.8</v>
      </c>
      <c r="H282" s="52">
        <v>21.8</v>
      </c>
      <c r="I282" s="61">
        <v>91</v>
      </c>
      <c r="J282" s="64"/>
      <c r="K282" s="53">
        <v>1385</v>
      </c>
      <c r="L282" s="48">
        <v>5.56</v>
      </c>
      <c r="M282" s="53">
        <v>11093</v>
      </c>
      <c r="N282" s="53">
        <v>7149</v>
      </c>
      <c r="O282" s="65">
        <v>4.57</v>
      </c>
      <c r="P282" s="65">
        <v>2.6</v>
      </c>
      <c r="Q282" s="74"/>
      <c r="R282" s="70">
        <v>82.8</v>
      </c>
      <c r="S282" s="64">
        <v>6352</v>
      </c>
      <c r="T282" s="53">
        <v>9136</v>
      </c>
      <c r="U282" s="52">
        <v>2.88</v>
      </c>
      <c r="V282" s="52">
        <v>23.8</v>
      </c>
      <c r="W282" s="52">
        <v>14.2</v>
      </c>
      <c r="X282" s="52">
        <v>11.5</v>
      </c>
      <c r="Y282" s="53">
        <v>2290</v>
      </c>
      <c r="Z282" s="53"/>
      <c r="AA282" s="52"/>
      <c r="AB282" s="52">
        <v>508</v>
      </c>
      <c r="AC282" s="77">
        <f t="shared" si="402"/>
        <v>8642</v>
      </c>
      <c r="AD282" s="52"/>
      <c r="AE282" s="52"/>
      <c r="AF282" s="52"/>
      <c r="AG282" s="52"/>
      <c r="AH282" s="61"/>
      <c r="AI282" s="79"/>
      <c r="AJ282" s="52"/>
      <c r="AK282" s="52"/>
      <c r="AL282" s="48">
        <v>8.6</v>
      </c>
      <c r="AM282" s="53">
        <v>104850</v>
      </c>
      <c r="AN282" s="52">
        <v>1.03</v>
      </c>
      <c r="AO282" s="52">
        <v>0.4</v>
      </c>
      <c r="AP282" s="53">
        <v>5797</v>
      </c>
      <c r="AQ282" s="83"/>
      <c r="AR282" s="86">
        <f t="shared" si="403"/>
        <v>11804</v>
      </c>
      <c r="AS282" s="53"/>
      <c r="AT282" s="87">
        <v>11804</v>
      </c>
      <c r="AU282" s="53">
        <f t="shared" si="461"/>
        <v>10364</v>
      </c>
      <c r="AV282" s="53">
        <v>720</v>
      </c>
      <c r="AW282" s="53">
        <v>0</v>
      </c>
      <c r="AX282" s="53">
        <v>720</v>
      </c>
      <c r="AY282" s="95">
        <v>0</v>
      </c>
      <c r="AZ282" s="96">
        <v>4.93</v>
      </c>
      <c r="BA282" s="53">
        <v>4478</v>
      </c>
      <c r="BB282" s="52">
        <v>62</v>
      </c>
      <c r="BC282" s="53">
        <v>11340</v>
      </c>
      <c r="BD282" s="97">
        <f t="shared" si="373"/>
        <v>7834.4269999999997</v>
      </c>
      <c r="BE282" s="102">
        <f t="shared" si="374"/>
        <v>0.69086657848324518</v>
      </c>
      <c r="BF282" s="53">
        <v>4755</v>
      </c>
      <c r="BG282" s="97">
        <f t="shared" si="375"/>
        <v>5073.585</v>
      </c>
      <c r="BH282" s="102">
        <f t="shared" si="376"/>
        <v>0.44740608465608467</v>
      </c>
      <c r="BI282" s="53">
        <v>320</v>
      </c>
      <c r="BJ282" s="97">
        <f t="shared" si="377"/>
        <v>629.44000000000005</v>
      </c>
      <c r="BK282" s="102">
        <f t="shared" si="378"/>
        <v>5.5506172839506179E-2</v>
      </c>
      <c r="BL282" s="103">
        <v>686</v>
      </c>
      <c r="BM282" s="97">
        <f t="shared" si="379"/>
        <v>991.2700000000001</v>
      </c>
      <c r="BN282" s="102">
        <f t="shared" si="380"/>
        <v>8.7413580246913591E-2</v>
      </c>
      <c r="BO282" s="53">
        <v>554</v>
      </c>
      <c r="BP282" s="97">
        <f t="shared" si="381"/>
        <v>1140.1319999999998</v>
      </c>
      <c r="BQ282" s="102">
        <f t="shared" si="382"/>
        <v>0.10054074074074072</v>
      </c>
      <c r="BR282" s="53">
        <v>0</v>
      </c>
      <c r="BS282" s="105">
        <f t="shared" si="383"/>
        <v>0</v>
      </c>
      <c r="BT282" s="102">
        <f t="shared" si="384"/>
        <v>0</v>
      </c>
      <c r="BU282" s="52">
        <v>7.99</v>
      </c>
      <c r="BV282" s="48">
        <v>8.76</v>
      </c>
      <c r="BW282" s="61">
        <v>106</v>
      </c>
      <c r="BX282" s="117">
        <f t="shared" si="404"/>
        <v>117527.76</v>
      </c>
      <c r="BY282" s="118">
        <f t="shared" si="405"/>
        <v>0.78351839999999995</v>
      </c>
      <c r="BZ282" s="120">
        <v>78.599999999999994</v>
      </c>
      <c r="CA282" s="51"/>
      <c r="CB282" s="52">
        <v>7.33</v>
      </c>
      <c r="CC282" s="129">
        <v>6583</v>
      </c>
      <c r="CD282" s="77">
        <f t="shared" si="406"/>
        <v>7139.6163783469674</v>
      </c>
      <c r="CE282" s="77">
        <f t="shared" si="385"/>
        <v>22371</v>
      </c>
      <c r="CF282" s="77">
        <f t="shared" si="407"/>
        <v>10364</v>
      </c>
      <c r="CG282" s="77">
        <f t="shared" si="408"/>
        <v>431.83333333333331</v>
      </c>
      <c r="CH282" s="77">
        <f t="shared" si="386"/>
        <v>12007</v>
      </c>
      <c r="CI282" s="130">
        <f t="shared" si="409"/>
        <v>500.29166666666669</v>
      </c>
      <c r="CJ282" s="64">
        <v>3703</v>
      </c>
      <c r="CK282" s="56"/>
      <c r="CL282" s="52">
        <v>7.42</v>
      </c>
      <c r="CM282" s="53">
        <v>3468</v>
      </c>
      <c r="CN282" s="134"/>
      <c r="CO282" s="135">
        <v>3829</v>
      </c>
      <c r="CP282" s="53">
        <v>4464</v>
      </c>
      <c r="CQ282" s="52">
        <v>20.6</v>
      </c>
      <c r="CR282" s="52">
        <v>33.4</v>
      </c>
      <c r="CS282" s="53">
        <v>3019</v>
      </c>
      <c r="CT282" s="141">
        <f t="shared" si="454"/>
        <v>0.22205067744545851</v>
      </c>
      <c r="CU282" s="142">
        <f t="shared" si="410"/>
        <v>1.3572778827977316</v>
      </c>
      <c r="CV282" s="142">
        <f t="shared" si="411"/>
        <v>5.2602466074450502</v>
      </c>
      <c r="CW282" s="118">
        <f t="shared" si="412"/>
        <v>0.87670776790750837</v>
      </c>
      <c r="CX282" s="143">
        <f t="shared" si="455"/>
        <v>26437.999449018822</v>
      </c>
      <c r="CY282" s="144">
        <f t="shared" si="456"/>
        <v>0.51425961617241056</v>
      </c>
      <c r="CZ282" s="145">
        <f t="shared" si="457"/>
        <v>19453.993799114924</v>
      </c>
      <c r="DA282" s="146">
        <f t="shared" si="458"/>
        <v>0.69417989417989423</v>
      </c>
      <c r="DB282" s="64">
        <v>3725</v>
      </c>
      <c r="DC282" s="152"/>
      <c r="DD282" s="48">
        <v>7.46</v>
      </c>
      <c r="DE282" s="53">
        <v>3659</v>
      </c>
      <c r="DF282" s="153"/>
      <c r="DG282" s="53">
        <v>3647</v>
      </c>
      <c r="DH282" s="53">
        <v>5032</v>
      </c>
      <c r="DI282" s="52">
        <v>18.600000000000001</v>
      </c>
      <c r="DJ282" s="52">
        <v>30.2</v>
      </c>
      <c r="DK282" s="53">
        <v>3661</v>
      </c>
      <c r="DL282" s="141">
        <f t="shared" si="413"/>
        <v>0.28236917979828452</v>
      </c>
      <c r="DM282" s="142">
        <f t="shared" si="414"/>
        <v>1.349261744966443</v>
      </c>
      <c r="DN282" s="142">
        <f t="shared" si="415"/>
        <v>5.2914984101357847</v>
      </c>
      <c r="DO282" s="118">
        <f t="shared" si="387"/>
        <v>0.88191640168929741</v>
      </c>
      <c r="DP282" s="143">
        <f t="shared" si="416"/>
        <v>26595.071009342453</v>
      </c>
      <c r="DQ282" s="144">
        <f t="shared" si="417"/>
        <v>0.48750747853946086</v>
      </c>
      <c r="DR282" s="145">
        <f t="shared" si="418"/>
        <v>19569.572482231459</v>
      </c>
      <c r="DS282" s="146">
        <f t="shared" si="419"/>
        <v>0.67733686067019394</v>
      </c>
      <c r="DT282" s="53">
        <v>3705</v>
      </c>
      <c r="DU282" s="74"/>
      <c r="DV282" s="157">
        <v>7.43</v>
      </c>
      <c r="DW282" s="153">
        <v>3527</v>
      </c>
      <c r="DX282" s="53"/>
      <c r="DY282" s="153">
        <v>3369</v>
      </c>
      <c r="DZ282" s="153">
        <v>4660</v>
      </c>
      <c r="EA282" s="152">
        <v>18.5</v>
      </c>
      <c r="EB282" s="128">
        <v>35.200000000000003</v>
      </c>
      <c r="EC282" s="53">
        <v>3716</v>
      </c>
      <c r="ED282" s="141">
        <f t="shared" si="448"/>
        <v>0.27762952271246366</v>
      </c>
      <c r="EE282" s="142">
        <f t="shared" si="420"/>
        <v>1.3565452091767882</v>
      </c>
      <c r="EF282" s="142">
        <f t="shared" si="459"/>
        <v>5.2630876804169349</v>
      </c>
      <c r="EG282" s="118">
        <f t="shared" si="388"/>
        <v>0.87718128006948914</v>
      </c>
      <c r="EH282" s="143">
        <f t="shared" si="449"/>
        <v>26452.278681775515</v>
      </c>
      <c r="EI282" s="144">
        <f t="shared" si="450"/>
        <v>0.50599586685123765</v>
      </c>
      <c r="EJ282" s="145">
        <f t="shared" si="451"/>
        <v>19464.50095212552</v>
      </c>
      <c r="EK282" s="146">
        <f t="shared" si="452"/>
        <v>0.68897707231040561</v>
      </c>
      <c r="EL282" s="64">
        <v>3690</v>
      </c>
      <c r="EM282" s="56"/>
      <c r="EN282" s="52">
        <v>7.43</v>
      </c>
      <c r="EO282" s="53">
        <v>3620</v>
      </c>
      <c r="EP282" s="134"/>
      <c r="EQ282" s="135">
        <v>3403</v>
      </c>
      <c r="ER282" s="53">
        <v>4852</v>
      </c>
      <c r="ES282" s="52">
        <v>18.600000000000001</v>
      </c>
      <c r="ET282" s="52">
        <v>32.799999999999997</v>
      </c>
      <c r="EU282" s="53">
        <v>3305</v>
      </c>
      <c r="EV282" s="141">
        <f t="shared" si="421"/>
        <v>0.25447772153515957</v>
      </c>
      <c r="EW282" s="142">
        <f t="shared" si="422"/>
        <v>1.3620596205962059</v>
      </c>
      <c r="EX282" s="142">
        <f t="shared" si="423"/>
        <v>5.2417796331277975</v>
      </c>
      <c r="EY282" s="118">
        <f t="shared" si="389"/>
        <v>0.87362993885463291</v>
      </c>
      <c r="EZ282" s="143">
        <f t="shared" si="424"/>
        <v>26345.18443610031</v>
      </c>
      <c r="FA282" s="144">
        <f t="shared" si="425"/>
        <v>0.49296995690430401</v>
      </c>
      <c r="FB282" s="145">
        <f t="shared" si="426"/>
        <v>19385.697304546062</v>
      </c>
      <c r="FC282" s="146">
        <f t="shared" si="427"/>
        <v>0.68077601410934752</v>
      </c>
      <c r="FD282" s="64">
        <v>3774</v>
      </c>
      <c r="FE282" s="56"/>
      <c r="FF282" s="52">
        <v>7.47</v>
      </c>
      <c r="FG282" s="53">
        <v>2698</v>
      </c>
      <c r="FH282" s="134"/>
      <c r="FI282" s="135">
        <v>3379</v>
      </c>
      <c r="FJ282" s="53">
        <v>4544</v>
      </c>
      <c r="FK282" s="52">
        <v>18.7</v>
      </c>
      <c r="FL282" s="52">
        <v>35.6</v>
      </c>
      <c r="FM282" s="53">
        <v>4268</v>
      </c>
      <c r="FN282" s="141">
        <f t="shared" si="428"/>
        <v>0.25461352470622894</v>
      </c>
      <c r="FO282" s="142">
        <f t="shared" si="429"/>
        <v>1.3317435082140965</v>
      </c>
      <c r="FP282" s="142">
        <f t="shared" si="430"/>
        <v>5.361104697946967</v>
      </c>
      <c r="FQ282" s="118">
        <f t="shared" si="390"/>
        <v>0.89351744965782787</v>
      </c>
      <c r="FR282" s="143">
        <f t="shared" si="431"/>
        <v>26944.912211881456</v>
      </c>
      <c r="FS282" s="144">
        <f t="shared" si="432"/>
        <v>0.62210854799110837</v>
      </c>
      <c r="FT282" s="145">
        <f t="shared" si="433"/>
        <v>19826.997730991017</v>
      </c>
      <c r="FU282" s="146">
        <f t="shared" si="434"/>
        <v>0.76208112874779543</v>
      </c>
      <c r="FV282" s="64">
        <v>3774</v>
      </c>
      <c r="FW282" s="73"/>
      <c r="FX282" s="52">
        <v>7.51</v>
      </c>
      <c r="FY282" s="53">
        <v>2820</v>
      </c>
      <c r="FZ282" s="134"/>
      <c r="GA282" s="135">
        <v>3388</v>
      </c>
      <c r="GB282" s="53">
        <v>4978</v>
      </c>
      <c r="GC282" s="52">
        <v>18.399999999999999</v>
      </c>
      <c r="GD282" s="52">
        <v>31.7</v>
      </c>
      <c r="GE282" s="53">
        <v>4240</v>
      </c>
      <c r="GF282" s="141">
        <f t="shared" si="435"/>
        <v>0.26008708162737293</v>
      </c>
      <c r="GG282" s="142">
        <f t="shared" si="436"/>
        <v>1.3317435082140965</v>
      </c>
      <c r="GH282" s="142">
        <f t="shared" si="437"/>
        <v>5.361104697946967</v>
      </c>
      <c r="GI282" s="118">
        <f t="shared" si="391"/>
        <v>0.89351744965782787</v>
      </c>
      <c r="GJ282" s="143">
        <f t="shared" si="438"/>
        <v>26944.912211881456</v>
      </c>
      <c r="GK282" s="144">
        <f t="shared" si="439"/>
        <v>0.6050207951574964</v>
      </c>
      <c r="GL282" s="145">
        <f t="shared" si="440"/>
        <v>19826.997730991017</v>
      </c>
      <c r="GM282" s="146">
        <f t="shared" si="441"/>
        <v>0.75132275132275139</v>
      </c>
      <c r="GN282" s="166">
        <v>3514</v>
      </c>
      <c r="GO282" s="97">
        <f t="shared" si="392"/>
        <v>3295.4291716954986</v>
      </c>
      <c r="GP282" s="226"/>
      <c r="GQ282" s="53"/>
      <c r="GR282" s="102"/>
      <c r="GS282" s="53"/>
      <c r="GT282" s="102"/>
      <c r="GU282" s="53"/>
      <c r="GV282" s="102"/>
      <c r="GW282" s="170"/>
      <c r="GX282" s="102"/>
      <c r="GY282" s="170"/>
      <c r="GZ282" s="102"/>
      <c r="HA282" s="102"/>
      <c r="HB282" s="102"/>
      <c r="HC282" s="102"/>
      <c r="HD282" s="102"/>
      <c r="HE282" s="177"/>
      <c r="HF282" s="227">
        <f t="shared" si="368"/>
        <v>117527.76</v>
      </c>
      <c r="HG282" s="102">
        <f t="shared" si="369"/>
        <v>0.78351839999999995</v>
      </c>
      <c r="HH282" s="177">
        <f t="shared" si="370"/>
        <v>0.69012345679012344</v>
      </c>
      <c r="HI282" s="64">
        <v>3328</v>
      </c>
      <c r="HJ282" s="53">
        <v>3990</v>
      </c>
      <c r="HK282" s="53">
        <v>3462</v>
      </c>
      <c r="HL282" s="77">
        <f t="shared" si="445"/>
        <v>1440</v>
      </c>
      <c r="HM282" s="77">
        <f t="shared" si="442"/>
        <v>16329.6</v>
      </c>
      <c r="HN282" s="52"/>
      <c r="HO282" s="183"/>
      <c r="HP282" s="53">
        <v>2345</v>
      </c>
      <c r="HQ282" s="186"/>
      <c r="HR282" s="186"/>
      <c r="HS282" s="186"/>
      <c r="HT282" s="53">
        <v>4486</v>
      </c>
      <c r="HU282" s="153">
        <v>5774</v>
      </c>
      <c r="HV282" s="186"/>
      <c r="HW282" s="186"/>
      <c r="HX282" s="186"/>
      <c r="HY282" s="186"/>
      <c r="HZ282" s="189"/>
      <c r="IA282" s="128">
        <v>97</v>
      </c>
      <c r="IB282" s="190">
        <v>488</v>
      </c>
      <c r="IC282" s="191"/>
      <c r="ID282" s="191"/>
      <c r="IE282" s="192"/>
      <c r="IF282" s="192"/>
      <c r="IG282" s="192"/>
      <c r="IH282" s="97">
        <f t="shared" si="443"/>
        <v>39795.896000000001</v>
      </c>
      <c r="II282" s="97">
        <f t="shared" si="446"/>
        <v>3371.3907150118603</v>
      </c>
      <c r="IJ282" s="202">
        <f t="shared" si="447"/>
        <v>1.6943409013893596</v>
      </c>
      <c r="IK282" s="202">
        <f t="shared" si="453"/>
        <v>1.9897947999999999</v>
      </c>
      <c r="IL282" s="202">
        <f t="shared" si="395"/>
        <v>0.64716792365763309</v>
      </c>
      <c r="IM282" s="203"/>
      <c r="IN282" s="204">
        <f t="shared" si="396"/>
        <v>0.86112692088787712</v>
      </c>
      <c r="IO282" s="186"/>
      <c r="IP282" s="186"/>
      <c r="IQ282" s="153">
        <v>2139</v>
      </c>
      <c r="IR282" s="153"/>
      <c r="IS282" s="128"/>
      <c r="IT282" s="128"/>
      <c r="IU282" s="128"/>
      <c r="IV282" s="128"/>
      <c r="IW282" s="189"/>
      <c r="IX282" s="189">
        <v>0.87</v>
      </c>
      <c r="IY282" s="48"/>
      <c r="IZ282" s="52">
        <v>307</v>
      </c>
      <c r="JA282" s="128"/>
      <c r="JB282" s="128"/>
      <c r="JC282" s="128"/>
      <c r="JD282" s="97">
        <f t="shared" si="397"/>
        <v>5760.3519999999999</v>
      </c>
      <c r="JE282" s="210">
        <f t="shared" si="460"/>
        <v>1.080663836356619</v>
      </c>
      <c r="JF282" s="210">
        <f t="shared" si="398"/>
        <v>0.45157428571428576</v>
      </c>
      <c r="JG282" s="210">
        <f t="shared" si="399"/>
        <v>9.6376153004908399E-2</v>
      </c>
      <c r="JH282" s="203"/>
      <c r="JI282" s="203">
        <f t="shared" si="400"/>
        <v>0.37090163934426235</v>
      </c>
      <c r="JJ282" s="212">
        <f t="shared" si="444"/>
        <v>2.469151880188833</v>
      </c>
      <c r="JK282" s="203">
        <f t="shared" si="401"/>
        <v>0.97292768959435627</v>
      </c>
      <c r="JL282" s="53">
        <v>8782</v>
      </c>
      <c r="JM282" s="213">
        <v>8.25</v>
      </c>
      <c r="JN282" s="214">
        <v>60</v>
      </c>
      <c r="JO282" s="213">
        <v>2.08</v>
      </c>
      <c r="JP282" s="213">
        <v>8.07</v>
      </c>
      <c r="JQ282" s="213">
        <v>0.65</v>
      </c>
      <c r="JR282" s="214">
        <v>166</v>
      </c>
      <c r="JS282" s="213">
        <v>0.13</v>
      </c>
      <c r="JT282" s="222"/>
    </row>
    <row r="283" spans="1:280" s="25" customFormat="1" ht="15" customHeight="1">
      <c r="A283" s="50">
        <v>43700</v>
      </c>
      <c r="B283" s="51">
        <v>0</v>
      </c>
      <c r="C283" s="52">
        <v>0</v>
      </c>
      <c r="D283" s="53">
        <v>27899</v>
      </c>
      <c r="E283" s="48">
        <v>5.03</v>
      </c>
      <c r="F283" s="53">
        <v>1366</v>
      </c>
      <c r="G283" s="52">
        <v>35</v>
      </c>
      <c r="H283" s="52">
        <v>17.2</v>
      </c>
      <c r="I283" s="61">
        <v>91.6</v>
      </c>
      <c r="J283" s="64"/>
      <c r="K283" s="53">
        <v>1432</v>
      </c>
      <c r="L283" s="48">
        <v>5.41</v>
      </c>
      <c r="M283" s="53">
        <v>11646</v>
      </c>
      <c r="N283" s="53">
        <v>7497</v>
      </c>
      <c r="O283" s="65">
        <v>6.25</v>
      </c>
      <c r="P283" s="65" t="s">
        <v>125</v>
      </c>
      <c r="Q283" s="74">
        <v>64.599999999999994</v>
      </c>
      <c r="R283" s="70">
        <v>81.599999999999994</v>
      </c>
      <c r="S283" s="64">
        <v>6289</v>
      </c>
      <c r="T283" s="53">
        <v>13704</v>
      </c>
      <c r="U283" s="52">
        <v>3.65</v>
      </c>
      <c r="V283" s="52">
        <v>23.2</v>
      </c>
      <c r="W283" s="52">
        <v>8.2899999999999991</v>
      </c>
      <c r="X283" s="52">
        <v>10.199999999999999</v>
      </c>
      <c r="Y283" s="53">
        <v>2530</v>
      </c>
      <c r="Z283" s="53"/>
      <c r="AA283" s="52"/>
      <c r="AB283" s="52">
        <v>487</v>
      </c>
      <c r="AC283" s="77">
        <f t="shared" si="402"/>
        <v>8819</v>
      </c>
      <c r="AD283" s="52"/>
      <c r="AE283" s="52"/>
      <c r="AF283" s="52"/>
      <c r="AG283" s="52"/>
      <c r="AH283" s="61"/>
      <c r="AI283" s="79"/>
      <c r="AJ283" s="52"/>
      <c r="AK283" s="52"/>
      <c r="AL283" s="48">
        <v>9.1199999999999992</v>
      </c>
      <c r="AM283" s="53">
        <v>94293</v>
      </c>
      <c r="AN283" s="52">
        <v>0.99</v>
      </c>
      <c r="AO283" s="52" t="s">
        <v>125</v>
      </c>
      <c r="AP283" s="53">
        <v>5596</v>
      </c>
      <c r="AQ283" s="83"/>
      <c r="AR283" s="86">
        <f t="shared" si="403"/>
        <v>11805</v>
      </c>
      <c r="AS283" s="53"/>
      <c r="AT283" s="87">
        <v>11805</v>
      </c>
      <c r="AU283" s="53">
        <f t="shared" si="461"/>
        <v>10365</v>
      </c>
      <c r="AV283" s="53">
        <v>720</v>
      </c>
      <c r="AW283" s="53">
        <v>0</v>
      </c>
      <c r="AX283" s="53">
        <v>720</v>
      </c>
      <c r="AY283" s="95">
        <v>0</v>
      </c>
      <c r="AZ283" s="96">
        <v>4.93</v>
      </c>
      <c r="BA283" s="53">
        <v>4478</v>
      </c>
      <c r="BB283" s="52">
        <v>62</v>
      </c>
      <c r="BC283" s="53">
        <v>8112</v>
      </c>
      <c r="BD283" s="97">
        <f t="shared" si="373"/>
        <v>8373.4965599999996</v>
      </c>
      <c r="BE283" s="102">
        <f t="shared" si="374"/>
        <v>1.0322357692307691</v>
      </c>
      <c r="BF283" s="53">
        <v>4751</v>
      </c>
      <c r="BG283" s="97">
        <f t="shared" si="375"/>
        <v>5069.317</v>
      </c>
      <c r="BH283" s="102">
        <f t="shared" si="376"/>
        <v>0.62491580374753453</v>
      </c>
      <c r="BI283" s="53">
        <v>339</v>
      </c>
      <c r="BJ283" s="97">
        <f t="shared" si="377"/>
        <v>666.81299999999999</v>
      </c>
      <c r="BK283" s="102">
        <f t="shared" si="378"/>
        <v>8.220081360946746E-2</v>
      </c>
      <c r="BL283" s="103">
        <v>758</v>
      </c>
      <c r="BM283" s="97">
        <f t="shared" si="379"/>
        <v>1095.31</v>
      </c>
      <c r="BN283" s="102">
        <f t="shared" si="380"/>
        <v>0.13502342209072979</v>
      </c>
      <c r="BO283" s="53">
        <v>743</v>
      </c>
      <c r="BP283" s="97">
        <f t="shared" si="381"/>
        <v>1529.0939999999998</v>
      </c>
      <c r="BQ283" s="102">
        <f t="shared" si="382"/>
        <v>0.18849778106508874</v>
      </c>
      <c r="BR283" s="53">
        <v>7.79</v>
      </c>
      <c r="BS283" s="105">
        <f t="shared" si="383"/>
        <v>12.96256</v>
      </c>
      <c r="BT283" s="102">
        <f t="shared" si="384"/>
        <v>9.6030571992110456E-4</v>
      </c>
      <c r="BU283" s="52">
        <v>3.33</v>
      </c>
      <c r="BV283" s="48">
        <v>1.49</v>
      </c>
      <c r="BW283" s="61">
        <v>105</v>
      </c>
      <c r="BX283" s="117">
        <f t="shared" si="404"/>
        <v>84080.88</v>
      </c>
      <c r="BY283" s="118">
        <f t="shared" si="405"/>
        <v>0.56053920000000002</v>
      </c>
      <c r="BZ283" s="120">
        <v>78.900000000000006</v>
      </c>
      <c r="CA283" s="51"/>
      <c r="CB283" s="52">
        <v>6.76</v>
      </c>
      <c r="CC283" s="129">
        <v>6384</v>
      </c>
      <c r="CD283" s="77">
        <f t="shared" si="406"/>
        <v>5430.2892287234044</v>
      </c>
      <c r="CE283" s="77">
        <f t="shared" si="385"/>
        <v>22560</v>
      </c>
      <c r="CF283" s="77">
        <f t="shared" si="407"/>
        <v>10365</v>
      </c>
      <c r="CG283" s="77">
        <f t="shared" si="408"/>
        <v>431.875</v>
      </c>
      <c r="CH283" s="77">
        <f t="shared" si="386"/>
        <v>12195</v>
      </c>
      <c r="CI283" s="130">
        <f t="shared" si="409"/>
        <v>508.125</v>
      </c>
      <c r="CJ283" s="64">
        <v>3719</v>
      </c>
      <c r="CK283" s="56"/>
      <c r="CL283" s="52">
        <v>7.57</v>
      </c>
      <c r="CM283" s="53">
        <v>3743</v>
      </c>
      <c r="CN283" s="134"/>
      <c r="CO283" s="135">
        <v>3488</v>
      </c>
      <c r="CP283" s="53">
        <v>5274</v>
      </c>
      <c r="CQ283" s="52">
        <v>14.5</v>
      </c>
      <c r="CR283" s="52">
        <v>17.7</v>
      </c>
      <c r="CS283" s="53">
        <v>2894</v>
      </c>
      <c r="CT283" s="141">
        <f t="shared" si="454"/>
        <v>0.46119311405274921</v>
      </c>
      <c r="CU283" s="142">
        <f t="shared" si="410"/>
        <v>1.3514385587523527</v>
      </c>
      <c r="CV283" s="142">
        <f t="shared" si="411"/>
        <v>4.0181547237609117</v>
      </c>
      <c r="CW283" s="118">
        <f t="shared" si="412"/>
        <v>0.66969245396015198</v>
      </c>
      <c r="CX283" s="143">
        <f t="shared" si="455"/>
        <v>20195.245641622343</v>
      </c>
      <c r="CY283" s="144">
        <f t="shared" si="456"/>
        <v>0.3107181142025589</v>
      </c>
      <c r="CZ283" s="145">
        <f t="shared" si="457"/>
        <v>13860.673436170213</v>
      </c>
      <c r="DA283" s="146">
        <f t="shared" si="458"/>
        <v>0.53858481262327418</v>
      </c>
      <c r="DB283" s="64">
        <v>3732</v>
      </c>
      <c r="DC283" s="152"/>
      <c r="DD283" s="48">
        <v>7.61</v>
      </c>
      <c r="DE283" s="53">
        <v>3308</v>
      </c>
      <c r="DF283" s="153"/>
      <c r="DG283" s="53">
        <v>3486</v>
      </c>
      <c r="DH283" s="53">
        <v>2906</v>
      </c>
      <c r="DI283" s="52">
        <v>13.9</v>
      </c>
      <c r="DJ283" s="52">
        <v>16.2</v>
      </c>
      <c r="DK283" s="53">
        <v>3527</v>
      </c>
      <c r="DL283" s="141">
        <f t="shared" si="413"/>
        <v>0.44530672584478725</v>
      </c>
      <c r="DM283" s="142">
        <f t="shared" si="414"/>
        <v>1.3467309753483387</v>
      </c>
      <c r="DN283" s="142">
        <f t="shared" si="415"/>
        <v>4.0322004380413343</v>
      </c>
      <c r="DO283" s="118">
        <f t="shared" si="387"/>
        <v>0.67203340634022235</v>
      </c>
      <c r="DP283" s="143">
        <f t="shared" si="416"/>
        <v>20265.839401595746</v>
      </c>
      <c r="DQ283" s="144">
        <f t="shared" si="417"/>
        <v>0.39082434458510951</v>
      </c>
      <c r="DR283" s="145">
        <f t="shared" si="418"/>
        <v>13909.124297872342</v>
      </c>
      <c r="DS283" s="146">
        <f t="shared" si="419"/>
        <v>0.59220907297830383</v>
      </c>
      <c r="DT283" s="53">
        <v>3719</v>
      </c>
      <c r="DU283" s="74"/>
      <c r="DV283" s="157">
        <v>7.51</v>
      </c>
      <c r="DW283" s="153">
        <v>3597</v>
      </c>
      <c r="DX283" s="53"/>
      <c r="DY283" s="153">
        <v>3407</v>
      </c>
      <c r="DZ283" s="153">
        <v>3750</v>
      </c>
      <c r="EA283" s="152">
        <v>14.8</v>
      </c>
      <c r="EB283" s="128">
        <v>18.899999999999999</v>
      </c>
      <c r="EC283" s="53">
        <v>3680</v>
      </c>
      <c r="ED283" s="141">
        <f t="shared" si="448"/>
        <v>0.53974751748179794</v>
      </c>
      <c r="EE283" s="142">
        <f t="shared" si="420"/>
        <v>1.3514385587523527</v>
      </c>
      <c r="EF283" s="142">
        <f t="shared" si="459"/>
        <v>4.0181547237609117</v>
      </c>
      <c r="EG283" s="118">
        <f t="shared" si="388"/>
        <v>0.66969245396015198</v>
      </c>
      <c r="EH283" s="143">
        <f t="shared" si="449"/>
        <v>20195.245641622343</v>
      </c>
      <c r="EI283" s="144">
        <f t="shared" si="450"/>
        <v>0.33760434325049549</v>
      </c>
      <c r="EJ283" s="145">
        <f t="shared" si="451"/>
        <v>13860.673436170213</v>
      </c>
      <c r="EK283" s="146">
        <f t="shared" si="452"/>
        <v>0.55658284023668636</v>
      </c>
      <c r="EL283" s="64">
        <v>3671</v>
      </c>
      <c r="EM283" s="56"/>
      <c r="EN283" s="52">
        <v>7.59</v>
      </c>
      <c r="EO283" s="53">
        <v>3383</v>
      </c>
      <c r="EP283" s="134"/>
      <c r="EQ283" s="135">
        <v>3421</v>
      </c>
      <c r="ER283" s="53">
        <v>3440</v>
      </c>
      <c r="ES283" s="52">
        <v>13.1</v>
      </c>
      <c r="ET283" s="52">
        <v>18.2</v>
      </c>
      <c r="EU283" s="53">
        <v>3261</v>
      </c>
      <c r="EV283" s="141">
        <f t="shared" si="421"/>
        <v>0.43389756488124859</v>
      </c>
      <c r="EW283" s="142">
        <f t="shared" si="422"/>
        <v>1.369109234540997</v>
      </c>
      <c r="EX283" s="142">
        <f t="shared" si="423"/>
        <v>3.9662936248793503</v>
      </c>
      <c r="EY283" s="118">
        <f t="shared" si="389"/>
        <v>0.66104893747989169</v>
      </c>
      <c r="EZ283" s="143">
        <f t="shared" si="424"/>
        <v>19934.591758643615</v>
      </c>
      <c r="FA283" s="144">
        <f t="shared" si="425"/>
        <v>0.3770129255536353</v>
      </c>
      <c r="FB283" s="145">
        <f t="shared" si="426"/>
        <v>13681.777946808512</v>
      </c>
      <c r="FC283" s="146">
        <f t="shared" si="427"/>
        <v>0.58296351084812625</v>
      </c>
      <c r="FD283" s="64">
        <v>3857</v>
      </c>
      <c r="FE283" s="56"/>
      <c r="FF283" s="52">
        <v>7.69</v>
      </c>
      <c r="FG283" s="53">
        <v>2580</v>
      </c>
      <c r="FH283" s="134"/>
      <c r="FI283" s="135">
        <v>3683</v>
      </c>
      <c r="FJ283" s="53">
        <v>2256</v>
      </c>
      <c r="FK283" s="52">
        <v>14</v>
      </c>
      <c r="FL283" s="52">
        <v>22.2</v>
      </c>
      <c r="FM283" s="53">
        <v>4276</v>
      </c>
      <c r="FN283" s="141">
        <f t="shared" si="428"/>
        <v>0.3889547916492675</v>
      </c>
      <c r="FO283" s="142">
        <f t="shared" si="429"/>
        <v>1.3030852994555353</v>
      </c>
      <c r="FP283" s="142">
        <f t="shared" si="430"/>
        <v>4.167255383045398</v>
      </c>
      <c r="FQ283" s="118">
        <f t="shared" si="390"/>
        <v>0.69454256384089963</v>
      </c>
      <c r="FR283" s="143">
        <f t="shared" si="431"/>
        <v>20944.625555186172</v>
      </c>
      <c r="FS283" s="144">
        <f t="shared" si="432"/>
        <v>0.52488718531728606</v>
      </c>
      <c r="FT283" s="145">
        <f t="shared" si="433"/>
        <v>14374.997968085107</v>
      </c>
      <c r="FU283" s="146">
        <f t="shared" si="434"/>
        <v>0.68195266272189348</v>
      </c>
      <c r="FV283" s="64">
        <v>3862</v>
      </c>
      <c r="FW283" s="73"/>
      <c r="FX283" s="52">
        <v>7.84</v>
      </c>
      <c r="FY283" s="53">
        <v>2835</v>
      </c>
      <c r="FZ283" s="134"/>
      <c r="GA283" s="135">
        <v>3709</v>
      </c>
      <c r="GB283" s="53">
        <v>2530</v>
      </c>
      <c r="GC283" s="52">
        <v>15.6</v>
      </c>
      <c r="GD283" s="52">
        <v>24.2</v>
      </c>
      <c r="GE283" s="53">
        <v>4239</v>
      </c>
      <c r="GF283" s="141">
        <f t="shared" si="435"/>
        <v>0.42292697185960221</v>
      </c>
      <c r="GG283" s="142">
        <f t="shared" si="436"/>
        <v>1.3013982392542724</v>
      </c>
      <c r="GH283" s="142">
        <f t="shared" si="437"/>
        <v>4.172657580845561</v>
      </c>
      <c r="GI283" s="118">
        <f t="shared" si="391"/>
        <v>0.69544293014092684</v>
      </c>
      <c r="GJ283" s="143">
        <f t="shared" si="438"/>
        <v>20971.777001329789</v>
      </c>
      <c r="GK283" s="144">
        <f t="shared" si="439"/>
        <v>0.47792836061027377</v>
      </c>
      <c r="GL283" s="145">
        <f t="shared" si="440"/>
        <v>14393.632914893618</v>
      </c>
      <c r="GM283" s="146">
        <f t="shared" si="441"/>
        <v>0.65051775147928992</v>
      </c>
      <c r="GN283" s="166">
        <v>3151</v>
      </c>
      <c r="GO283" s="97">
        <f t="shared" si="392"/>
        <v>3234.1196365248229</v>
      </c>
      <c r="GP283" s="226"/>
      <c r="GQ283" s="53"/>
      <c r="GR283" s="102"/>
      <c r="GS283" s="53"/>
      <c r="GT283" s="102"/>
      <c r="GU283" s="53"/>
      <c r="GV283" s="102"/>
      <c r="GW283" s="170"/>
      <c r="GX283" s="102"/>
      <c r="GY283" s="170"/>
      <c r="GZ283" s="102"/>
      <c r="HA283" s="102"/>
      <c r="HB283" s="102"/>
      <c r="HC283" s="102"/>
      <c r="HD283" s="102"/>
      <c r="HE283" s="177"/>
      <c r="HF283" s="227">
        <f t="shared" si="368"/>
        <v>84080.88</v>
      </c>
      <c r="HG283" s="102">
        <f t="shared" si="369"/>
        <v>0.56053920000000002</v>
      </c>
      <c r="HH283" s="177">
        <f t="shared" si="370"/>
        <v>0.61156311637080862</v>
      </c>
      <c r="HI283" s="64">
        <v>1128</v>
      </c>
      <c r="HJ283" s="53">
        <v>7066</v>
      </c>
      <c r="HK283" s="53">
        <v>1806</v>
      </c>
      <c r="HL283" s="77">
        <f t="shared" si="445"/>
        <v>1440</v>
      </c>
      <c r="HM283" s="77">
        <f t="shared" si="442"/>
        <v>11681.28</v>
      </c>
      <c r="HN283" s="52"/>
      <c r="HO283" s="183"/>
      <c r="HP283" s="53">
        <v>861</v>
      </c>
      <c r="HQ283" s="186"/>
      <c r="HR283" s="186"/>
      <c r="HS283" s="186"/>
      <c r="HT283" s="53">
        <v>1486</v>
      </c>
      <c r="HU283" s="153">
        <v>6774</v>
      </c>
      <c r="HV283" s="186"/>
      <c r="HW283" s="186"/>
      <c r="HX283" s="186"/>
      <c r="HY283" s="186"/>
      <c r="HZ283" s="189">
        <v>99</v>
      </c>
      <c r="IA283" s="128"/>
      <c r="IB283" s="190">
        <v>420</v>
      </c>
      <c r="IC283" s="191"/>
      <c r="ID283" s="191">
        <v>1205</v>
      </c>
      <c r="IE283" s="192">
        <v>3.41</v>
      </c>
      <c r="IF283" s="192">
        <v>1.98</v>
      </c>
      <c r="IG283" s="192">
        <v>0.67</v>
      </c>
      <c r="IH283" s="97">
        <f t="shared" si="443"/>
        <v>33899.955000000002</v>
      </c>
      <c r="II283" s="97">
        <f t="shared" si="446"/>
        <v>2871.6607369758581</v>
      </c>
      <c r="IJ283" s="202">
        <f t="shared" si="447"/>
        <v>1.6941973739940703</v>
      </c>
      <c r="IK283" s="202">
        <f t="shared" si="453"/>
        <v>1.6949977500000002</v>
      </c>
      <c r="IL283" s="202">
        <f t="shared" si="395"/>
        <v>1.6748951224185848</v>
      </c>
      <c r="IM283" s="203"/>
      <c r="IN283" s="204">
        <f t="shared" si="396"/>
        <v>0.86670898127578544</v>
      </c>
      <c r="IO283" s="186"/>
      <c r="IP283" s="186"/>
      <c r="IQ283" s="153">
        <v>4454</v>
      </c>
      <c r="IR283" s="153"/>
      <c r="IS283" s="128"/>
      <c r="IT283" s="128"/>
      <c r="IU283" s="128"/>
      <c r="IV283" s="128"/>
      <c r="IW283" s="189">
        <v>0.98</v>
      </c>
      <c r="IX283" s="189"/>
      <c r="IY283" s="48"/>
      <c r="IZ283" s="52">
        <v>193</v>
      </c>
      <c r="JA283" s="128">
        <v>2.56</v>
      </c>
      <c r="JB283" s="128">
        <v>3.65</v>
      </c>
      <c r="JC283" s="128">
        <v>117</v>
      </c>
      <c r="JD283" s="97">
        <f t="shared" si="397"/>
        <v>4958.1000000000004</v>
      </c>
      <c r="JE283" s="210">
        <f t="shared" si="460"/>
        <v>1.0805595754944526</v>
      </c>
      <c r="JF283" s="210">
        <f t="shared" si="398"/>
        <v>0.38868749999999996</v>
      </c>
      <c r="JG283" s="210">
        <f t="shared" si="399"/>
        <v>5.8046004274601229E-2</v>
      </c>
      <c r="JH283" s="203"/>
      <c r="JI283" s="203">
        <f t="shared" si="400"/>
        <v>0.54047619047619055</v>
      </c>
      <c r="JJ283" s="212">
        <f t="shared" si="444"/>
        <v>2.469151880188833</v>
      </c>
      <c r="JK283" s="203">
        <f t="shared" si="401"/>
        <v>0.97620808678500981</v>
      </c>
      <c r="JL283" s="53">
        <v>8908</v>
      </c>
      <c r="JM283" s="213">
        <v>8.74</v>
      </c>
      <c r="JN283" s="214">
        <v>97</v>
      </c>
      <c r="JO283" s="213">
        <v>3.22</v>
      </c>
      <c r="JP283" s="213">
        <v>5.74</v>
      </c>
      <c r="JQ283" s="213">
        <v>0.53</v>
      </c>
      <c r="JR283" s="214">
        <v>145</v>
      </c>
      <c r="JS283" s="213">
        <v>0.11</v>
      </c>
      <c r="JT283" s="222"/>
    </row>
    <row r="284" spans="1:280" s="25" customFormat="1" ht="15" customHeight="1">
      <c r="A284" s="50">
        <v>43701</v>
      </c>
      <c r="B284" s="51">
        <v>0</v>
      </c>
      <c r="C284" s="52">
        <v>0</v>
      </c>
      <c r="D284" s="53">
        <v>30000</v>
      </c>
      <c r="E284" s="48" t="s">
        <v>127</v>
      </c>
      <c r="F284" s="53" t="s">
        <v>127</v>
      </c>
      <c r="G284" s="52" t="s">
        <v>127</v>
      </c>
      <c r="H284" s="52" t="s">
        <v>127</v>
      </c>
      <c r="I284" s="61">
        <v>92.8</v>
      </c>
      <c r="J284" s="64"/>
      <c r="K284" s="53">
        <v>1256</v>
      </c>
      <c r="L284" s="48">
        <v>5.89</v>
      </c>
      <c r="M284" s="53">
        <v>11563</v>
      </c>
      <c r="N284" s="53">
        <v>7493</v>
      </c>
      <c r="O284" s="65">
        <v>6.2</v>
      </c>
      <c r="P284" s="65">
        <v>2.76</v>
      </c>
      <c r="Q284" s="74">
        <v>53.6</v>
      </c>
      <c r="R284" s="70">
        <v>81.599999999999994</v>
      </c>
      <c r="S284" s="64">
        <v>6767</v>
      </c>
      <c r="T284" s="53">
        <v>10777</v>
      </c>
      <c r="U284" s="52">
        <v>3.17</v>
      </c>
      <c r="V284" s="52">
        <v>25.5</v>
      </c>
      <c r="W284" s="52">
        <v>14.8</v>
      </c>
      <c r="X284" s="52">
        <v>12.5</v>
      </c>
      <c r="Y284" s="53">
        <v>3309</v>
      </c>
      <c r="Z284" s="53"/>
      <c r="AA284" s="52"/>
      <c r="AB284" s="52">
        <v>491</v>
      </c>
      <c r="AC284" s="77">
        <f t="shared" si="402"/>
        <v>10076</v>
      </c>
      <c r="AD284" s="52"/>
      <c r="AE284" s="52"/>
      <c r="AF284" s="52"/>
      <c r="AG284" s="52"/>
      <c r="AH284" s="61"/>
      <c r="AI284" s="79"/>
      <c r="AJ284" s="52"/>
      <c r="AK284" s="52"/>
      <c r="AL284" s="48">
        <v>9.6199999999999992</v>
      </c>
      <c r="AM284" s="53">
        <v>10395</v>
      </c>
      <c r="AN284" s="52">
        <v>1.56</v>
      </c>
      <c r="AO284" s="52">
        <v>0.08</v>
      </c>
      <c r="AP284" s="53">
        <v>5766</v>
      </c>
      <c r="AQ284" s="83"/>
      <c r="AR284" s="86">
        <f t="shared" si="403"/>
        <v>11806</v>
      </c>
      <c r="AS284" s="53"/>
      <c r="AT284" s="87">
        <v>11806</v>
      </c>
      <c r="AU284" s="53">
        <f t="shared" si="461"/>
        <v>10606</v>
      </c>
      <c r="AV284" s="53">
        <v>0</v>
      </c>
      <c r="AW284" s="53">
        <v>480</v>
      </c>
      <c r="AX284" s="53">
        <v>0</v>
      </c>
      <c r="AY284" s="95">
        <v>720</v>
      </c>
      <c r="AZ284" s="96">
        <v>4.93</v>
      </c>
      <c r="BA284" s="53">
        <v>4478</v>
      </c>
      <c r="BB284" s="52">
        <v>62</v>
      </c>
      <c r="BC284" s="53">
        <v>9702</v>
      </c>
      <c r="BD284" s="97">
        <f t="shared" si="373"/>
        <v>7595.02304</v>
      </c>
      <c r="BE284" s="102">
        <f t="shared" si="374"/>
        <v>0.78283065759637194</v>
      </c>
      <c r="BF284" s="53">
        <v>4313</v>
      </c>
      <c r="BG284" s="97">
        <f t="shared" si="375"/>
        <v>4601.9709999999995</v>
      </c>
      <c r="BH284" s="102">
        <f t="shared" si="376"/>
        <v>0.4743321995464852</v>
      </c>
      <c r="BI284" s="53">
        <v>302</v>
      </c>
      <c r="BJ284" s="97">
        <f t="shared" si="377"/>
        <v>594.03399999999999</v>
      </c>
      <c r="BK284" s="102">
        <f t="shared" si="378"/>
        <v>6.1227994227994229E-2</v>
      </c>
      <c r="BL284" s="103">
        <v>777</v>
      </c>
      <c r="BM284" s="97">
        <f t="shared" si="379"/>
        <v>1122.7650000000001</v>
      </c>
      <c r="BN284" s="102">
        <f t="shared" si="380"/>
        <v>0.11572510822510823</v>
      </c>
      <c r="BO284" s="53">
        <v>615</v>
      </c>
      <c r="BP284" s="97">
        <f t="shared" si="381"/>
        <v>1265.6699999999998</v>
      </c>
      <c r="BQ284" s="102">
        <f t="shared" si="382"/>
        <v>0.13045454545454543</v>
      </c>
      <c r="BR284" s="53">
        <v>6.36</v>
      </c>
      <c r="BS284" s="105">
        <f t="shared" si="383"/>
        <v>10.58304</v>
      </c>
      <c r="BT284" s="102">
        <f t="shared" si="384"/>
        <v>6.5553494124922704E-4</v>
      </c>
      <c r="BU284" s="52">
        <v>8.36</v>
      </c>
      <c r="BV284" s="48">
        <v>8.8699999999999992</v>
      </c>
      <c r="BW284" s="61">
        <v>101</v>
      </c>
      <c r="BX284" s="117">
        <f t="shared" si="404"/>
        <v>102899.412</v>
      </c>
      <c r="BY284" s="118">
        <f t="shared" si="405"/>
        <v>0.68599608000000001</v>
      </c>
      <c r="BZ284" s="120">
        <v>79.5</v>
      </c>
      <c r="CA284" s="51"/>
      <c r="CB284" s="52">
        <v>6.95</v>
      </c>
      <c r="CC284" s="129">
        <v>6266</v>
      </c>
      <c r="CD284" s="77">
        <f t="shared" si="406"/>
        <v>6487.9459850058711</v>
      </c>
      <c r="CE284" s="77">
        <f t="shared" si="385"/>
        <v>22142</v>
      </c>
      <c r="CF284" s="77">
        <f t="shared" si="407"/>
        <v>10606</v>
      </c>
      <c r="CG284" s="77">
        <f t="shared" si="408"/>
        <v>441.91666666666669</v>
      </c>
      <c r="CH284" s="77">
        <f t="shared" si="386"/>
        <v>11536</v>
      </c>
      <c r="CI284" s="130">
        <f t="shared" si="409"/>
        <v>480.66666666666669</v>
      </c>
      <c r="CJ284" s="64">
        <v>3535</v>
      </c>
      <c r="CK284" s="56"/>
      <c r="CL284" s="52">
        <v>7.44</v>
      </c>
      <c r="CM284" s="53">
        <v>3706</v>
      </c>
      <c r="CN284" s="134"/>
      <c r="CO284" s="135">
        <v>3436</v>
      </c>
      <c r="CP284" s="53">
        <v>3900</v>
      </c>
      <c r="CQ284" s="52">
        <v>16.100000000000001</v>
      </c>
      <c r="CR284" s="52">
        <v>46.1</v>
      </c>
      <c r="CS284" s="53">
        <v>2958</v>
      </c>
      <c r="CT284" s="141">
        <f t="shared" si="454"/>
        <v>0.30078768983728882</v>
      </c>
      <c r="CU284" s="142">
        <f t="shared" si="410"/>
        <v>1.4217821782178217</v>
      </c>
      <c r="CV284" s="142">
        <f t="shared" si="411"/>
        <v>4.5632489170305917</v>
      </c>
      <c r="CW284" s="118">
        <f t="shared" si="412"/>
        <v>0.76054148617176531</v>
      </c>
      <c r="CX284" s="143">
        <f t="shared" si="455"/>
        <v>22934.889056995755</v>
      </c>
      <c r="CY284" s="144">
        <f t="shared" si="456"/>
        <v>0.4287868597295903</v>
      </c>
      <c r="CZ284" s="145">
        <f t="shared" si="457"/>
        <v>16428.029149128353</v>
      </c>
      <c r="DA284" s="146">
        <f t="shared" si="458"/>
        <v>0.61801690373118945</v>
      </c>
      <c r="DB284" s="64">
        <v>3536</v>
      </c>
      <c r="DC284" s="152"/>
      <c r="DD284" s="48">
        <v>7.77</v>
      </c>
      <c r="DE284" s="53">
        <v>3675</v>
      </c>
      <c r="DF284" s="153"/>
      <c r="DG284" s="53">
        <v>3322</v>
      </c>
      <c r="DH284" s="53">
        <v>5224</v>
      </c>
      <c r="DI284" s="52">
        <v>17.100000000000001</v>
      </c>
      <c r="DJ284" s="52">
        <v>49.2</v>
      </c>
      <c r="DK284" s="53">
        <v>3542</v>
      </c>
      <c r="DL284" s="141">
        <f t="shared" si="413"/>
        <v>0.35610240577623281</v>
      </c>
      <c r="DM284" s="142">
        <f t="shared" si="414"/>
        <v>1.4213800904977376</v>
      </c>
      <c r="DN284" s="142">
        <f t="shared" si="415"/>
        <v>4.5645397936690726</v>
      </c>
      <c r="DO284" s="118">
        <f t="shared" si="387"/>
        <v>0.7607566322781788</v>
      </c>
      <c r="DP284" s="143">
        <f t="shared" si="416"/>
        <v>22941.37700298076</v>
      </c>
      <c r="DQ284" s="144">
        <f t="shared" si="417"/>
        <v>0.43356495129688188</v>
      </c>
      <c r="DR284" s="145">
        <f t="shared" si="418"/>
        <v>16432.67639924126</v>
      </c>
      <c r="DS284" s="146">
        <f t="shared" si="419"/>
        <v>0.62121212121212122</v>
      </c>
      <c r="DT284" s="53">
        <v>3543</v>
      </c>
      <c r="DU284" s="74"/>
      <c r="DV284" s="157">
        <v>7.46</v>
      </c>
      <c r="DW284" s="153">
        <v>3874</v>
      </c>
      <c r="DX284" s="53"/>
      <c r="DY284" s="153">
        <v>3264</v>
      </c>
      <c r="DZ284" s="153">
        <v>4760</v>
      </c>
      <c r="EA284" s="152">
        <v>15.9</v>
      </c>
      <c r="EB284" s="128">
        <v>46.1</v>
      </c>
      <c r="EC284" s="53">
        <v>3765</v>
      </c>
      <c r="ED284" s="141">
        <f t="shared" si="448"/>
        <v>0.40653432391302419</v>
      </c>
      <c r="EE284" s="142">
        <f t="shared" si="420"/>
        <v>1.4185718317809766</v>
      </c>
      <c r="EF284" s="142">
        <f t="shared" si="459"/>
        <v>4.57357593013844</v>
      </c>
      <c r="EG284" s="118">
        <f t="shared" si="388"/>
        <v>0.76226265502307333</v>
      </c>
      <c r="EH284" s="143">
        <f t="shared" si="449"/>
        <v>22986.792624875801</v>
      </c>
      <c r="EI284" s="144">
        <f t="shared" si="450"/>
        <v>0.40289268607459061</v>
      </c>
      <c r="EJ284" s="145">
        <f t="shared" si="451"/>
        <v>16465.207150031612</v>
      </c>
      <c r="EK284" s="146">
        <f t="shared" si="452"/>
        <v>0.60070088641517216</v>
      </c>
      <c r="EL284" s="64">
        <v>3542</v>
      </c>
      <c r="EM284" s="56"/>
      <c r="EN284" s="52">
        <v>7.48</v>
      </c>
      <c r="EO284" s="53">
        <v>3759</v>
      </c>
      <c r="EP284" s="134"/>
      <c r="EQ284" s="135">
        <v>3270</v>
      </c>
      <c r="ER284" s="53">
        <v>4536</v>
      </c>
      <c r="ES284" s="52">
        <v>15.6</v>
      </c>
      <c r="ET284" s="52">
        <v>48.4</v>
      </c>
      <c r="EU284" s="53">
        <v>3342</v>
      </c>
      <c r="EV284" s="141">
        <f t="shared" si="421"/>
        <v>0.34575060529876772</v>
      </c>
      <c r="EW284" s="142">
        <f t="shared" si="422"/>
        <v>1.4189723320158103</v>
      </c>
      <c r="EX284" s="142">
        <f t="shared" si="423"/>
        <v>4.5722850534999591</v>
      </c>
      <c r="EY284" s="118">
        <f t="shared" si="389"/>
        <v>0.76204750891665984</v>
      </c>
      <c r="EZ284" s="143">
        <f t="shared" si="424"/>
        <v>22980.304678890796</v>
      </c>
      <c r="FA284" s="144">
        <f t="shared" si="425"/>
        <v>0.4206178644693821</v>
      </c>
      <c r="FB284" s="145">
        <f t="shared" si="426"/>
        <v>16460.559899918706</v>
      </c>
      <c r="FC284" s="146">
        <f t="shared" si="427"/>
        <v>0.61255411255411252</v>
      </c>
      <c r="FD284" s="64">
        <v>3992</v>
      </c>
      <c r="FE284" s="56"/>
      <c r="FF284" s="52">
        <v>7.55</v>
      </c>
      <c r="FG284" s="53">
        <v>2594</v>
      </c>
      <c r="FH284" s="134"/>
      <c r="FI284" s="135">
        <v>3540</v>
      </c>
      <c r="FJ284" s="53">
        <v>5000</v>
      </c>
      <c r="FK284" s="52">
        <v>16</v>
      </c>
      <c r="FL284" s="52">
        <v>43</v>
      </c>
      <c r="FM284" s="53">
        <v>4367</v>
      </c>
      <c r="FN284" s="141">
        <f t="shared" si="428"/>
        <v>0.28093298673475403</v>
      </c>
      <c r="FO284" s="142">
        <f t="shared" si="429"/>
        <v>1.2590180360721444</v>
      </c>
      <c r="FP284" s="142">
        <f t="shared" si="430"/>
        <v>5.153179540816442</v>
      </c>
      <c r="FQ284" s="118">
        <f t="shared" si="390"/>
        <v>0.85886325680274034</v>
      </c>
      <c r="FR284" s="143">
        <f t="shared" si="431"/>
        <v>25899.880372143438</v>
      </c>
      <c r="FS284" s="144">
        <f t="shared" si="432"/>
        <v>0.60018162820792154</v>
      </c>
      <c r="FT284" s="145">
        <f t="shared" si="433"/>
        <v>18551.822450727122</v>
      </c>
      <c r="FU284" s="146">
        <f t="shared" si="434"/>
        <v>0.73263244691816121</v>
      </c>
      <c r="FV284" s="64">
        <v>3994</v>
      </c>
      <c r="FW284" s="73"/>
      <c r="FX284" s="52">
        <v>7.79</v>
      </c>
      <c r="FY284" s="53">
        <v>2688</v>
      </c>
      <c r="FZ284" s="134"/>
      <c r="GA284" s="135">
        <v>3517</v>
      </c>
      <c r="GB284" s="53">
        <v>2670</v>
      </c>
      <c r="GC284" s="52">
        <v>17.8</v>
      </c>
      <c r="GD284" s="52">
        <v>46.9</v>
      </c>
      <c r="GE284" s="53">
        <v>4342</v>
      </c>
      <c r="GF284" s="141">
        <f t="shared" si="435"/>
        <v>0.28609109190860949</v>
      </c>
      <c r="GG284" s="142">
        <f t="shared" si="436"/>
        <v>1.2583875813720582</v>
      </c>
      <c r="GH284" s="142">
        <f t="shared" si="437"/>
        <v>5.1557612940934039</v>
      </c>
      <c r="GI284" s="118">
        <f t="shared" si="391"/>
        <v>0.85929354901556732</v>
      </c>
      <c r="GJ284" s="143">
        <f t="shared" si="438"/>
        <v>25912.856264113449</v>
      </c>
      <c r="GK284" s="144">
        <f t="shared" si="439"/>
        <v>0.58569322152000503</v>
      </c>
      <c r="GL284" s="145">
        <f t="shared" si="440"/>
        <v>18561.116950952939</v>
      </c>
      <c r="GM284" s="146">
        <f t="shared" si="441"/>
        <v>0.722943722943723</v>
      </c>
      <c r="GN284" s="166">
        <v>3533</v>
      </c>
      <c r="GO284" s="97">
        <f t="shared" si="392"/>
        <v>3352.2983470327886</v>
      </c>
      <c r="GP284" s="226"/>
      <c r="GQ284" s="53"/>
      <c r="GR284" s="102"/>
      <c r="GS284" s="53"/>
      <c r="GT284" s="102"/>
      <c r="GU284" s="53"/>
      <c r="GV284" s="102"/>
      <c r="GW284" s="170"/>
      <c r="GX284" s="102"/>
      <c r="GY284" s="170"/>
      <c r="GZ284" s="102"/>
      <c r="HA284" s="102"/>
      <c r="HB284" s="102"/>
      <c r="HC284" s="102"/>
      <c r="HD284" s="102"/>
      <c r="HE284" s="177"/>
      <c r="HF284" s="227">
        <f t="shared" si="368"/>
        <v>102899.412</v>
      </c>
      <c r="HG284" s="102">
        <f t="shared" si="369"/>
        <v>0.68599608000000001</v>
      </c>
      <c r="HH284" s="177">
        <f t="shared" si="370"/>
        <v>0.6358482787054216</v>
      </c>
      <c r="HI284" s="64">
        <v>1026</v>
      </c>
      <c r="HJ284" s="53">
        <v>1750</v>
      </c>
      <c r="HK284" s="53">
        <v>1982</v>
      </c>
      <c r="HL284" s="77">
        <f t="shared" si="445"/>
        <v>480</v>
      </c>
      <c r="HM284" s="77">
        <f t="shared" si="442"/>
        <v>4656.96</v>
      </c>
      <c r="HN284" s="52"/>
      <c r="HO284" s="183"/>
      <c r="HP284" s="53">
        <v>3097</v>
      </c>
      <c r="HQ284" s="186"/>
      <c r="HR284" s="186"/>
      <c r="HS284" s="186"/>
      <c r="HT284" s="53">
        <v>5524</v>
      </c>
      <c r="HU284" s="153">
        <v>5296</v>
      </c>
      <c r="HV284" s="186"/>
      <c r="HW284" s="186"/>
      <c r="HX284" s="186"/>
      <c r="HY284" s="186"/>
      <c r="HZ284" s="189"/>
      <c r="IA284" s="128">
        <v>99</v>
      </c>
      <c r="IB284" s="190">
        <v>457</v>
      </c>
      <c r="IC284" s="191"/>
      <c r="ID284" s="191"/>
      <c r="IE284" s="192"/>
      <c r="IF284" s="192"/>
      <c r="IG284" s="192"/>
      <c r="IH284" s="97">
        <f t="shared" si="443"/>
        <v>45942.998</v>
      </c>
      <c r="II284" s="97">
        <f t="shared" si="446"/>
        <v>3891.4956801626295</v>
      </c>
      <c r="IJ284" s="202">
        <f t="shared" si="447"/>
        <v>1.694053870913095</v>
      </c>
      <c r="IK284" s="202">
        <f t="shared" si="453"/>
        <v>2.2971499000000004</v>
      </c>
      <c r="IL284" s="202">
        <f t="shared" si="395"/>
        <v>0.61334605529473774</v>
      </c>
      <c r="IM284" s="203"/>
      <c r="IN284" s="204">
        <f t="shared" si="396"/>
        <v>0.87064817435607134</v>
      </c>
      <c r="IO284" s="186"/>
      <c r="IP284" s="186"/>
      <c r="IQ284" s="153">
        <v>2716</v>
      </c>
      <c r="IR284" s="153"/>
      <c r="IS284" s="128"/>
      <c r="IT284" s="128"/>
      <c r="IU284" s="128"/>
      <c r="IV284" s="128"/>
      <c r="IW284" s="189"/>
      <c r="IX284" s="189">
        <v>0.97</v>
      </c>
      <c r="IY284" s="48"/>
      <c r="IZ284" s="52">
        <v>172</v>
      </c>
      <c r="JA284" s="128"/>
      <c r="JB284" s="128"/>
      <c r="JC284" s="128"/>
      <c r="JD284" s="97">
        <f t="shared" si="397"/>
        <v>5395.3419999999996</v>
      </c>
      <c r="JE284" s="210">
        <f t="shared" si="460"/>
        <v>1.056006034320196</v>
      </c>
      <c r="JF284" s="210">
        <f t="shared" si="398"/>
        <v>0.43276267857142864</v>
      </c>
      <c r="JG284" s="210">
        <f t="shared" si="399"/>
        <v>0.11680629548895129</v>
      </c>
      <c r="JH284" s="203"/>
      <c r="JI284" s="203">
        <f t="shared" si="400"/>
        <v>0.62363238512035013</v>
      </c>
      <c r="JJ284" s="212">
        <f t="shared" si="444"/>
        <v>2.469151880188833</v>
      </c>
      <c r="JK284" s="203">
        <f t="shared" si="401"/>
        <v>0.98227169655741087</v>
      </c>
      <c r="JL284" s="53">
        <v>9224</v>
      </c>
      <c r="JM284" s="213">
        <v>8.6300000000000008</v>
      </c>
      <c r="JN284" s="214">
        <v>149</v>
      </c>
      <c r="JO284" s="213">
        <v>4.2300000000000004</v>
      </c>
      <c r="JP284" s="213">
        <v>3.34</v>
      </c>
      <c r="JQ284" s="213">
        <v>0.57999999999999996</v>
      </c>
      <c r="JR284" s="214">
        <v>181</v>
      </c>
      <c r="JS284" s="213">
        <v>0.19</v>
      </c>
      <c r="JT284" s="222"/>
    </row>
    <row r="285" spans="1:280" s="25" customFormat="1" ht="15" customHeight="1">
      <c r="A285" s="229">
        <v>43702</v>
      </c>
      <c r="B285" s="57">
        <v>0</v>
      </c>
      <c r="C285" s="52">
        <v>0</v>
      </c>
      <c r="D285" s="58">
        <v>30436</v>
      </c>
      <c r="E285" s="59">
        <v>5.22</v>
      </c>
      <c r="F285" s="58">
        <v>823</v>
      </c>
      <c r="G285" s="60">
        <v>29.5</v>
      </c>
      <c r="H285" s="60">
        <v>15</v>
      </c>
      <c r="I285" s="66">
        <v>92.4</v>
      </c>
      <c r="J285" s="67"/>
      <c r="K285" s="58">
        <v>1330</v>
      </c>
      <c r="L285" s="59">
        <v>5.73</v>
      </c>
      <c r="M285" s="58">
        <v>12432</v>
      </c>
      <c r="N285" s="58">
        <v>7557</v>
      </c>
      <c r="O285" s="68">
        <v>5.67</v>
      </c>
      <c r="P285" s="68">
        <v>2.69</v>
      </c>
      <c r="Q285" s="75">
        <v>54</v>
      </c>
      <c r="R285" s="76">
        <v>75</v>
      </c>
      <c r="S285" s="67">
        <v>6663</v>
      </c>
      <c r="T285" s="58">
        <v>10818</v>
      </c>
      <c r="U285" s="60">
        <v>4.0599999999999996</v>
      </c>
      <c r="V285" s="60">
        <v>25.1</v>
      </c>
      <c r="W285" s="60">
        <v>13.7</v>
      </c>
      <c r="X285" s="60">
        <v>11.4</v>
      </c>
      <c r="Y285" s="58">
        <v>3256</v>
      </c>
      <c r="Z285" s="58"/>
      <c r="AA285" s="60"/>
      <c r="AB285" s="60">
        <v>485</v>
      </c>
      <c r="AC285" s="58">
        <f t="shared" si="402"/>
        <v>9919</v>
      </c>
      <c r="AD285" s="60"/>
      <c r="AE285" s="60"/>
      <c r="AF285" s="60"/>
      <c r="AG285" s="60"/>
      <c r="AH285" s="66"/>
      <c r="AI285" s="80"/>
      <c r="AJ285" s="60"/>
      <c r="AK285" s="60"/>
      <c r="AL285" s="59">
        <v>9.23</v>
      </c>
      <c r="AM285" s="58">
        <v>107463</v>
      </c>
      <c r="AN285" s="60" t="s">
        <v>125</v>
      </c>
      <c r="AO285" s="60" t="s">
        <v>125</v>
      </c>
      <c r="AP285" s="58">
        <v>5435</v>
      </c>
      <c r="AQ285" s="88"/>
      <c r="AR285" s="86">
        <f t="shared" si="403"/>
        <v>11807</v>
      </c>
      <c r="AS285" s="58"/>
      <c r="AT285" s="89">
        <v>11807</v>
      </c>
      <c r="AU285" s="58">
        <f t="shared" si="461"/>
        <v>10607</v>
      </c>
      <c r="AV285" s="58">
        <v>0</v>
      </c>
      <c r="AW285" s="58">
        <v>480</v>
      </c>
      <c r="AX285" s="58">
        <v>0</v>
      </c>
      <c r="AY285" s="98">
        <v>720</v>
      </c>
      <c r="AZ285" s="96">
        <v>4.93</v>
      </c>
      <c r="BA285" s="53">
        <v>4478</v>
      </c>
      <c r="BB285" s="52">
        <v>62</v>
      </c>
      <c r="BC285" s="58">
        <v>11029</v>
      </c>
      <c r="BD285" s="230">
        <f t="shared" si="373"/>
        <v>8343.4799599999988</v>
      </c>
      <c r="BE285" s="231">
        <f t="shared" si="374"/>
        <v>0.75650375918034263</v>
      </c>
      <c r="BF285" s="58">
        <v>4596</v>
      </c>
      <c r="BG285" s="230">
        <f t="shared" si="375"/>
        <v>4903.9319999999998</v>
      </c>
      <c r="BH285" s="231">
        <f t="shared" si="376"/>
        <v>0.44463976788466769</v>
      </c>
      <c r="BI285" s="58">
        <v>337</v>
      </c>
      <c r="BJ285" s="230">
        <f t="shared" si="377"/>
        <v>662.87900000000002</v>
      </c>
      <c r="BK285" s="231">
        <f t="shared" si="378"/>
        <v>6.010327318886572E-2</v>
      </c>
      <c r="BL285" s="230">
        <v>860</v>
      </c>
      <c r="BM285" s="230">
        <f t="shared" si="379"/>
        <v>1242.7</v>
      </c>
      <c r="BN285" s="231">
        <f t="shared" si="380"/>
        <v>0.11267567322513375</v>
      </c>
      <c r="BO285" s="58">
        <v>740</v>
      </c>
      <c r="BP285" s="230">
        <f t="shared" si="381"/>
        <v>1522.9199999999998</v>
      </c>
      <c r="BQ285" s="231">
        <f t="shared" si="382"/>
        <v>0.138083235107444</v>
      </c>
      <c r="BR285" s="58">
        <v>6.64</v>
      </c>
      <c r="BS285" s="232">
        <f t="shared" si="383"/>
        <v>11.048959999999999</v>
      </c>
      <c r="BT285" s="231">
        <f t="shared" si="384"/>
        <v>6.0204914316801153E-4</v>
      </c>
      <c r="BU285" s="60">
        <v>46.2</v>
      </c>
      <c r="BV285" s="59">
        <v>65.400000000000006</v>
      </c>
      <c r="BW285" s="66">
        <v>104</v>
      </c>
      <c r="BX285" s="67">
        <f t="shared" si="404"/>
        <v>116984.603</v>
      </c>
      <c r="BY285" s="233">
        <f t="shared" si="405"/>
        <v>0.77989735333333332</v>
      </c>
      <c r="BZ285" s="121">
        <v>80.599999999999994</v>
      </c>
      <c r="CA285" s="57"/>
      <c r="CB285" s="60">
        <v>7.71</v>
      </c>
      <c r="CC285" s="58">
        <v>6741</v>
      </c>
      <c r="CD285" s="58">
        <f t="shared" si="406"/>
        <v>7358.3776853460095</v>
      </c>
      <c r="CE285" s="58">
        <f t="shared" si="385"/>
        <v>21878</v>
      </c>
      <c r="CF285" s="58">
        <f t="shared" si="407"/>
        <v>10607</v>
      </c>
      <c r="CG285" s="58">
        <f t="shared" si="408"/>
        <v>441.95833333333331</v>
      </c>
      <c r="CH285" s="58">
        <f t="shared" si="386"/>
        <v>11271</v>
      </c>
      <c r="CI285" s="98">
        <f t="shared" si="409"/>
        <v>469.625</v>
      </c>
      <c r="CJ285" s="67">
        <v>3490</v>
      </c>
      <c r="CK285" s="136"/>
      <c r="CL285" s="60">
        <v>7.44</v>
      </c>
      <c r="CM285" s="58">
        <v>4076</v>
      </c>
      <c r="CN285" s="137"/>
      <c r="CO285" s="138">
        <v>3535</v>
      </c>
      <c r="CP285" s="58">
        <v>4008</v>
      </c>
      <c r="CQ285" s="60">
        <v>12.9</v>
      </c>
      <c r="CR285" s="60">
        <v>35.200000000000003</v>
      </c>
      <c r="CS285" s="58">
        <v>2870</v>
      </c>
      <c r="CT285" s="59">
        <f t="shared" si="454"/>
        <v>0.25053471874120598</v>
      </c>
      <c r="CU285" s="142">
        <f t="shared" si="410"/>
        <v>1.4401146131805158</v>
      </c>
      <c r="CV285" s="142">
        <f t="shared" si="411"/>
        <v>5.1095778197090276</v>
      </c>
      <c r="CW285" s="233">
        <f t="shared" si="412"/>
        <v>0.85159630328483793</v>
      </c>
      <c r="CX285" s="89">
        <f t="shared" si="455"/>
        <v>25680.738121857572</v>
      </c>
      <c r="CY285" s="193">
        <f t="shared" si="456"/>
        <v>0.44607355394148451</v>
      </c>
      <c r="CZ285" s="234">
        <f t="shared" si="457"/>
        <v>18661.4985131182</v>
      </c>
      <c r="DA285" s="235">
        <f t="shared" si="458"/>
        <v>0.63042886934445552</v>
      </c>
      <c r="DB285" s="67">
        <v>3490</v>
      </c>
      <c r="DC285" s="75"/>
      <c r="DD285" s="59">
        <v>7.6</v>
      </c>
      <c r="DE285" s="58">
        <v>3882</v>
      </c>
      <c r="DF285" s="58"/>
      <c r="DG285" s="58">
        <v>3351</v>
      </c>
      <c r="DH285" s="58">
        <v>3908</v>
      </c>
      <c r="DI285" s="60">
        <v>15</v>
      </c>
      <c r="DJ285" s="60">
        <v>37.6</v>
      </c>
      <c r="DK285" s="58">
        <v>3504</v>
      </c>
      <c r="DL285" s="59">
        <f t="shared" si="413"/>
        <v>0.28880966114535417</v>
      </c>
      <c r="DM285" s="142">
        <f t="shared" si="414"/>
        <v>1.4401146131805158</v>
      </c>
      <c r="DN285" s="142">
        <f t="shared" si="415"/>
        <v>5.1095778197090276</v>
      </c>
      <c r="DO285" s="233">
        <f t="shared" si="387"/>
        <v>0.85159630328483793</v>
      </c>
      <c r="DP285" s="89">
        <f t="shared" si="416"/>
        <v>25680.738121857572</v>
      </c>
      <c r="DQ285" s="193">
        <f t="shared" si="417"/>
        <v>0.47243806094230689</v>
      </c>
      <c r="DR285" s="234">
        <f t="shared" si="418"/>
        <v>18661.4985131182</v>
      </c>
      <c r="DS285" s="235">
        <f t="shared" si="419"/>
        <v>0.64801885937074988</v>
      </c>
      <c r="DT285" s="58">
        <v>3484</v>
      </c>
      <c r="DU285" s="75"/>
      <c r="DV285" s="59">
        <v>7.55</v>
      </c>
      <c r="DW285" s="58">
        <v>3860</v>
      </c>
      <c r="DX285" s="58"/>
      <c r="DY285" s="58">
        <v>3381</v>
      </c>
      <c r="DZ285" s="58">
        <v>4718</v>
      </c>
      <c r="EA285" s="75">
        <v>12.7</v>
      </c>
      <c r="EB285" s="60">
        <v>31.9</v>
      </c>
      <c r="EC285" s="58">
        <v>3762</v>
      </c>
      <c r="ED285" s="59">
        <f t="shared" si="448"/>
        <v>0.3086554506422805</v>
      </c>
      <c r="EE285" s="142">
        <f t="shared" si="420"/>
        <v>1.4425947187141217</v>
      </c>
      <c r="EF285" s="142">
        <f t="shared" si="459"/>
        <v>5.1007934452338839</v>
      </c>
      <c r="EG285" s="233">
        <f t="shared" si="388"/>
        <v>0.85013224087231398</v>
      </c>
      <c r="EH285" s="89">
        <f t="shared" si="449"/>
        <v>25636.5878557455</v>
      </c>
      <c r="EI285" s="193">
        <f t="shared" si="450"/>
        <v>0.47542785039600843</v>
      </c>
      <c r="EJ285" s="234">
        <f t="shared" si="451"/>
        <v>18629.415707651522</v>
      </c>
      <c r="EK285" s="235">
        <f t="shared" si="452"/>
        <v>0.65001360050775236</v>
      </c>
      <c r="EL285" s="67">
        <v>3504</v>
      </c>
      <c r="EM285" s="136"/>
      <c r="EN285" s="60">
        <v>7.43</v>
      </c>
      <c r="EO285" s="58">
        <v>4078</v>
      </c>
      <c r="EP285" s="137"/>
      <c r="EQ285" s="138">
        <v>3428</v>
      </c>
      <c r="ER285" s="58">
        <v>4826</v>
      </c>
      <c r="ES285" s="60">
        <v>13</v>
      </c>
      <c r="ET285" s="60">
        <v>35.5</v>
      </c>
      <c r="EU285" s="58">
        <v>3378</v>
      </c>
      <c r="EV285" s="59">
        <f t="shared" si="421"/>
        <v>0.29388112844351499</v>
      </c>
      <c r="EW285" s="142">
        <f t="shared" si="422"/>
        <v>1.4343607305936072</v>
      </c>
      <c r="EX285" s="142">
        <f t="shared" si="423"/>
        <v>5.1300746934843646</v>
      </c>
      <c r="EY285" s="233">
        <f t="shared" si="389"/>
        <v>0.85501244891406081</v>
      </c>
      <c r="EZ285" s="89">
        <f t="shared" si="424"/>
        <v>25783.755409452417</v>
      </c>
      <c r="FA285" s="193">
        <f t="shared" si="425"/>
        <v>0.44580175490023899</v>
      </c>
      <c r="FB285" s="234">
        <f t="shared" si="426"/>
        <v>18736.358392540453</v>
      </c>
      <c r="FC285" s="235">
        <f t="shared" si="427"/>
        <v>0.63024752924109162</v>
      </c>
      <c r="FD285" s="67">
        <v>3955</v>
      </c>
      <c r="FE285" s="136"/>
      <c r="FF285" s="60">
        <v>7.45</v>
      </c>
      <c r="FG285" s="58">
        <v>2940</v>
      </c>
      <c r="FH285" s="137"/>
      <c r="FI285" s="138">
        <v>3612</v>
      </c>
      <c r="FJ285" s="58">
        <v>4372</v>
      </c>
      <c r="FK285" s="60">
        <v>13.2</v>
      </c>
      <c r="FL285" s="60">
        <v>22</v>
      </c>
      <c r="FM285" s="58">
        <v>4368</v>
      </c>
      <c r="FN285" s="59">
        <f t="shared" si="428"/>
        <v>0.24996160523442734</v>
      </c>
      <c r="FO285" s="142">
        <f t="shared" si="429"/>
        <v>1.2707964601769912</v>
      </c>
      <c r="FP285" s="142">
        <f t="shared" si="430"/>
        <v>5.7903668415327241</v>
      </c>
      <c r="FQ285" s="233">
        <f t="shared" si="390"/>
        <v>0.96506114025545398</v>
      </c>
      <c r="FR285" s="89">
        <f t="shared" si="431"/>
        <v>29102.38374554347</v>
      </c>
      <c r="FS285" s="193">
        <f t="shared" si="432"/>
        <v>0.60045540936898045</v>
      </c>
      <c r="FT285" s="234">
        <f t="shared" si="433"/>
        <v>21147.915936785812</v>
      </c>
      <c r="FU285" s="235">
        <f t="shared" si="434"/>
        <v>0.73343004805512746</v>
      </c>
      <c r="FV285" s="67">
        <v>3955</v>
      </c>
      <c r="FW285" s="160"/>
      <c r="FX285" s="60">
        <v>7.49</v>
      </c>
      <c r="FY285" s="58">
        <v>3153</v>
      </c>
      <c r="FZ285" s="137"/>
      <c r="GA285" s="138">
        <v>3582</v>
      </c>
      <c r="GB285" s="58">
        <v>4824</v>
      </c>
      <c r="GC285" s="60">
        <v>12.2</v>
      </c>
      <c r="GD285" s="60">
        <v>27.5</v>
      </c>
      <c r="GE285" s="58">
        <v>4283</v>
      </c>
      <c r="GF285" s="59">
        <f t="shared" si="435"/>
        <v>0.25751147155721665</v>
      </c>
      <c r="GG285" s="142">
        <f t="shared" si="436"/>
        <v>1.2707964601769912</v>
      </c>
      <c r="GH285" s="142">
        <f t="shared" si="437"/>
        <v>5.7903668415327241</v>
      </c>
      <c r="GI285" s="233">
        <f t="shared" si="391"/>
        <v>0.96506114025545398</v>
      </c>
      <c r="GJ285" s="89">
        <f t="shared" si="438"/>
        <v>29102.38374554347</v>
      </c>
      <c r="GK285" s="193">
        <f t="shared" si="439"/>
        <v>0.57150881147632504</v>
      </c>
      <c r="GL285" s="234">
        <f t="shared" si="440"/>
        <v>21147.915936785812</v>
      </c>
      <c r="GM285" s="235">
        <f t="shared" si="441"/>
        <v>0.71411732704687636</v>
      </c>
      <c r="GN285" s="167">
        <v>3904</v>
      </c>
      <c r="GO285" s="230">
        <f t="shared" si="392"/>
        <v>3638.7598043696867</v>
      </c>
      <c r="GP285" s="236"/>
      <c r="GQ285" s="58"/>
      <c r="GR285" s="231"/>
      <c r="GS285" s="58"/>
      <c r="GT285" s="231"/>
      <c r="GU285" s="58"/>
      <c r="GV285" s="231"/>
      <c r="GW285" s="232"/>
      <c r="GX285" s="231"/>
      <c r="GY285" s="232"/>
      <c r="GZ285" s="231"/>
      <c r="HA285" s="231"/>
      <c r="HB285" s="231"/>
      <c r="HC285" s="231"/>
      <c r="HD285" s="231"/>
      <c r="HE285" s="237"/>
      <c r="HF285" s="238">
        <f t="shared" si="368"/>
        <v>116984.603</v>
      </c>
      <c r="HG285" s="231">
        <f t="shared" si="369"/>
        <v>0.77989735333333332</v>
      </c>
      <c r="HH285" s="237">
        <f t="shared" si="370"/>
        <v>0.64602411823374739</v>
      </c>
      <c r="HI285" s="67">
        <v>1874</v>
      </c>
      <c r="HJ285" s="58">
        <v>1820</v>
      </c>
      <c r="HK285" s="58">
        <v>1121</v>
      </c>
      <c r="HL285" s="77">
        <f t="shared" si="445"/>
        <v>480</v>
      </c>
      <c r="HM285" s="77">
        <f t="shared" si="442"/>
        <v>5293.92</v>
      </c>
      <c r="HN285" s="60"/>
      <c r="HO285" s="60"/>
      <c r="HP285" s="58">
        <v>3452</v>
      </c>
      <c r="HQ285" s="136"/>
      <c r="HR285" s="136"/>
      <c r="HS285" s="136"/>
      <c r="HT285" s="58">
        <v>4784</v>
      </c>
      <c r="HU285" s="58">
        <v>4738</v>
      </c>
      <c r="HV285" s="136"/>
      <c r="HW285" s="136"/>
      <c r="HX285" s="136"/>
      <c r="HY285" s="136"/>
      <c r="HZ285" s="193">
        <v>98</v>
      </c>
      <c r="IA285" s="60" t="s">
        <v>129</v>
      </c>
      <c r="IB285" s="194">
        <v>721</v>
      </c>
      <c r="IC285" s="195"/>
      <c r="ID285" s="195">
        <v>342</v>
      </c>
      <c r="IE285" s="196">
        <v>7.84</v>
      </c>
      <c r="IF285" s="196">
        <v>2.14</v>
      </c>
      <c r="IG285" s="196">
        <v>0.59</v>
      </c>
      <c r="IH285" s="97">
        <f t="shared" si="443"/>
        <v>51007.567999999999</v>
      </c>
      <c r="II285" s="97">
        <f t="shared" si="446"/>
        <v>4320.1124756500385</v>
      </c>
      <c r="IJ285" s="202">
        <f t="shared" si="447"/>
        <v>1.6939103921402558</v>
      </c>
      <c r="IK285" s="202">
        <f t="shared" si="453"/>
        <v>2.5503784</v>
      </c>
      <c r="IL285" s="202">
        <f t="shared" si="395"/>
        <v>0.73625916273561232</v>
      </c>
      <c r="IM285" s="205"/>
      <c r="IN285" s="204">
        <f t="shared" si="396"/>
        <v>0.81531762295081966</v>
      </c>
      <c r="IO285" s="136"/>
      <c r="IP285" s="136"/>
      <c r="IQ285" s="58">
        <v>2413</v>
      </c>
      <c r="IR285" s="58"/>
      <c r="IS285" s="60"/>
      <c r="IT285" s="60"/>
      <c r="IU285" s="60"/>
      <c r="IV285" s="60"/>
      <c r="IW285" s="193">
        <v>0.96</v>
      </c>
      <c r="IX285" s="193"/>
      <c r="IY285" s="59">
        <v>8.19</v>
      </c>
      <c r="IZ285" s="60">
        <v>169</v>
      </c>
      <c r="JA285" s="60">
        <v>7.06</v>
      </c>
      <c r="JB285" s="60">
        <v>5.42</v>
      </c>
      <c r="JC285" s="60">
        <v>122</v>
      </c>
      <c r="JD285" s="97">
        <f t="shared" si="397"/>
        <v>8512.8469999999998</v>
      </c>
      <c r="JE285" s="211">
        <f t="shared" si="460"/>
        <v>1.0559064768549071</v>
      </c>
      <c r="JF285" s="210">
        <f t="shared" si="398"/>
        <v>0.6828256250000001</v>
      </c>
      <c r="JG285" s="211">
        <f t="shared" si="399"/>
        <v>0.25464124571771546</v>
      </c>
      <c r="JH285" s="205"/>
      <c r="JI285" s="205">
        <f t="shared" si="400"/>
        <v>0.76560332871012482</v>
      </c>
      <c r="JJ285" s="215">
        <f t="shared" si="444"/>
        <v>2.469151880188833</v>
      </c>
      <c r="JK285" s="205">
        <f t="shared" si="401"/>
        <v>0.98467676126575387</v>
      </c>
      <c r="JL285" s="58">
        <v>8904</v>
      </c>
      <c r="JM285" s="216">
        <v>8.25</v>
      </c>
      <c r="JN285" s="217">
        <v>87</v>
      </c>
      <c r="JO285" s="216">
        <v>6.01</v>
      </c>
      <c r="JP285" s="216">
        <v>4.8899999999999997</v>
      </c>
      <c r="JQ285" s="216">
        <v>0.53</v>
      </c>
      <c r="JR285" s="217">
        <v>165</v>
      </c>
      <c r="JS285" s="216">
        <v>0.19</v>
      </c>
      <c r="JT285" s="223"/>
    </row>
    <row r="286" spans="1:280" s="25" customFormat="1" ht="15" customHeight="1">
      <c r="A286" s="50">
        <v>43703</v>
      </c>
      <c r="B286" s="51">
        <v>140</v>
      </c>
      <c r="C286" s="52">
        <v>140</v>
      </c>
      <c r="D286" s="53">
        <v>45634</v>
      </c>
      <c r="E286" s="48">
        <v>5.48</v>
      </c>
      <c r="F286" s="53">
        <v>1246</v>
      </c>
      <c r="G286" s="52">
        <v>58</v>
      </c>
      <c r="H286" s="52">
        <v>22.2</v>
      </c>
      <c r="I286" s="61">
        <v>92.6</v>
      </c>
      <c r="J286" s="64"/>
      <c r="K286" s="53">
        <v>1422</v>
      </c>
      <c r="L286" s="48">
        <v>5.42</v>
      </c>
      <c r="M286" s="53">
        <v>12591</v>
      </c>
      <c r="N286" s="53">
        <v>7884</v>
      </c>
      <c r="O286" s="65">
        <v>6.24</v>
      </c>
      <c r="P286" s="65">
        <v>3.05</v>
      </c>
      <c r="Q286" s="74"/>
      <c r="R286" s="70">
        <v>75.099999999999994</v>
      </c>
      <c r="S286" s="64">
        <v>5790</v>
      </c>
      <c r="T286" s="53">
        <v>10797</v>
      </c>
      <c r="U286" s="52">
        <v>3.29</v>
      </c>
      <c r="V286" s="52">
        <v>24.1</v>
      </c>
      <c r="W286" s="52">
        <v>14.8</v>
      </c>
      <c r="X286" s="52">
        <v>13.1</v>
      </c>
      <c r="Y286" s="53">
        <v>2935</v>
      </c>
      <c r="Z286" s="53"/>
      <c r="AA286" s="52"/>
      <c r="AB286" s="52">
        <v>483</v>
      </c>
      <c r="AC286" s="77">
        <f t="shared" si="402"/>
        <v>8725</v>
      </c>
      <c r="AD286" s="52"/>
      <c r="AE286" s="52"/>
      <c r="AF286" s="52"/>
      <c r="AG286" s="52"/>
      <c r="AH286" s="61"/>
      <c r="AI286" s="79"/>
      <c r="AJ286" s="52"/>
      <c r="AK286" s="52"/>
      <c r="AL286" s="48">
        <v>8.7100000000000009</v>
      </c>
      <c r="AM286" s="53">
        <v>103468</v>
      </c>
      <c r="AN286" s="52">
        <v>1.1100000000000001</v>
      </c>
      <c r="AO286" s="52">
        <v>0.19</v>
      </c>
      <c r="AP286" s="53">
        <v>5695</v>
      </c>
      <c r="AQ286" s="83"/>
      <c r="AR286" s="86">
        <f t="shared" si="403"/>
        <v>11808</v>
      </c>
      <c r="AS286" s="53"/>
      <c r="AT286" s="87">
        <v>11808</v>
      </c>
      <c r="AU286" s="53">
        <f t="shared" si="461"/>
        <v>10608</v>
      </c>
      <c r="AV286" s="53">
        <v>480</v>
      </c>
      <c r="AW286" s="53">
        <v>0</v>
      </c>
      <c r="AX286" s="53">
        <v>0</v>
      </c>
      <c r="AY286" s="95">
        <v>720</v>
      </c>
      <c r="AZ286" s="96">
        <v>4.93</v>
      </c>
      <c r="BA286" s="53">
        <v>4478</v>
      </c>
      <c r="BB286" s="52">
        <v>62</v>
      </c>
      <c r="BC286" s="53">
        <v>11114</v>
      </c>
      <c r="BD286" s="97">
        <f t="shared" si="373"/>
        <v>3768.3159999999998</v>
      </c>
      <c r="BE286" s="102">
        <f t="shared" si="374"/>
        <v>0.33906028432607521</v>
      </c>
      <c r="BF286" s="53"/>
      <c r="BG286" s="97">
        <f t="shared" si="375"/>
        <v>0</v>
      </c>
      <c r="BH286" s="102">
        <f t="shared" si="376"/>
        <v>0</v>
      </c>
      <c r="BI286" s="53"/>
      <c r="BJ286" s="97">
        <f t="shared" si="377"/>
        <v>0</v>
      </c>
      <c r="BK286" s="102">
        <f t="shared" si="378"/>
        <v>0</v>
      </c>
      <c r="BL286" s="103">
        <v>1430</v>
      </c>
      <c r="BM286" s="97">
        <f t="shared" si="379"/>
        <v>2066.35</v>
      </c>
      <c r="BN286" s="102">
        <f t="shared" si="380"/>
        <v>0.18592315997840561</v>
      </c>
      <c r="BO286" s="53">
        <v>827</v>
      </c>
      <c r="BP286" s="97">
        <f t="shared" si="381"/>
        <v>1701.9659999999999</v>
      </c>
      <c r="BQ286" s="102">
        <f t="shared" si="382"/>
        <v>0.1531371243476696</v>
      </c>
      <c r="BR286" s="53">
        <v>0</v>
      </c>
      <c r="BS286" s="105">
        <f t="shared" si="383"/>
        <v>0</v>
      </c>
      <c r="BT286" s="102">
        <f t="shared" si="384"/>
        <v>0</v>
      </c>
      <c r="BU286" s="52">
        <v>8.68</v>
      </c>
      <c r="BV286" s="48">
        <v>8.76</v>
      </c>
      <c r="BW286" s="61">
        <v>105</v>
      </c>
      <c r="BX286" s="117">
        <f t="shared" si="404"/>
        <v>117897.31200000001</v>
      </c>
      <c r="BY286" s="118">
        <f t="shared" si="405"/>
        <v>0.78598208000000003</v>
      </c>
      <c r="BZ286" s="120">
        <v>76.599999999999994</v>
      </c>
      <c r="CA286" s="51"/>
      <c r="CB286" s="52">
        <v>7.72</v>
      </c>
      <c r="CC286" s="129">
        <v>6615</v>
      </c>
      <c r="CD286" s="77">
        <f t="shared" si="406"/>
        <v>7209.2463320463321</v>
      </c>
      <c r="CE286" s="77">
        <f t="shared" si="385"/>
        <v>22015</v>
      </c>
      <c r="CF286" s="77">
        <f t="shared" si="407"/>
        <v>10608</v>
      </c>
      <c r="CG286" s="77">
        <f t="shared" si="408"/>
        <v>442</v>
      </c>
      <c r="CH286" s="77">
        <f t="shared" si="386"/>
        <v>11407</v>
      </c>
      <c r="CI286" s="130">
        <f t="shared" si="409"/>
        <v>475.29166666666669</v>
      </c>
      <c r="CJ286" s="64">
        <v>3535</v>
      </c>
      <c r="CK286" s="56"/>
      <c r="CL286" s="52">
        <v>7.38</v>
      </c>
      <c r="CM286" s="53">
        <v>3947</v>
      </c>
      <c r="CN286" s="134"/>
      <c r="CO286" s="135">
        <v>3526</v>
      </c>
      <c r="CP286" s="53">
        <v>5426</v>
      </c>
      <c r="CQ286" s="52">
        <v>15.3</v>
      </c>
      <c r="CR286" s="52">
        <v>31.7</v>
      </c>
      <c r="CS286" s="53">
        <v>3010</v>
      </c>
      <c r="CT286" s="141">
        <f t="shared" si="454"/>
        <v>0.26101191076540636</v>
      </c>
      <c r="CU286" s="142">
        <f t="shared" si="410"/>
        <v>1.4217821782178217</v>
      </c>
      <c r="CV286" s="142">
        <f t="shared" si="411"/>
        <v>5.0705701917596064</v>
      </c>
      <c r="CW286" s="118">
        <f t="shared" si="412"/>
        <v>0.84509503195993441</v>
      </c>
      <c r="CX286" s="143">
        <f t="shared" si="455"/>
        <v>25484.685783783782</v>
      </c>
      <c r="CY286" s="144">
        <f t="shared" si="456"/>
        <v>0.45250865094525761</v>
      </c>
      <c r="CZ286" s="145">
        <f t="shared" si="457"/>
        <v>18931.046918918917</v>
      </c>
      <c r="DA286" s="146">
        <f t="shared" si="458"/>
        <v>0.64486233579269392</v>
      </c>
      <c r="DB286" s="64">
        <v>3531</v>
      </c>
      <c r="DC286" s="152"/>
      <c r="DD286" s="48">
        <v>7.43</v>
      </c>
      <c r="DE286" s="53">
        <v>3695</v>
      </c>
      <c r="DF286" s="153"/>
      <c r="DG286" s="53">
        <v>3464</v>
      </c>
      <c r="DH286" s="53">
        <v>5112</v>
      </c>
      <c r="DI286" s="52">
        <v>15.8</v>
      </c>
      <c r="DJ286" s="52">
        <v>33.799999999999997</v>
      </c>
      <c r="DK286" s="53">
        <v>3602</v>
      </c>
      <c r="DL286" s="141">
        <f t="shared" si="413"/>
        <v>0.29027777846308639</v>
      </c>
      <c r="DM286" s="142">
        <f t="shared" si="414"/>
        <v>1.4233928065703767</v>
      </c>
      <c r="DN286" s="142">
        <f t="shared" si="415"/>
        <v>5.0648326300150419</v>
      </c>
      <c r="DO286" s="118">
        <f t="shared" si="387"/>
        <v>0.84413877166917362</v>
      </c>
      <c r="DP286" s="143">
        <f t="shared" si="416"/>
        <v>25455.848798455601</v>
      </c>
      <c r="DQ286" s="144">
        <f t="shared" si="417"/>
        <v>0.48746376114586443</v>
      </c>
      <c r="DR286" s="145">
        <f t="shared" si="418"/>
        <v>18909.62564942085</v>
      </c>
      <c r="DS286" s="146">
        <f t="shared" si="419"/>
        <v>0.66753644052546335</v>
      </c>
      <c r="DT286" s="53">
        <v>3518</v>
      </c>
      <c r="DU286" s="74"/>
      <c r="DV286" s="157">
        <v>7.49</v>
      </c>
      <c r="DW286" s="153">
        <v>2980</v>
      </c>
      <c r="DX286" s="53"/>
      <c r="DY286" s="153">
        <v>3637</v>
      </c>
      <c r="DZ286" s="153">
        <v>5388</v>
      </c>
      <c r="EA286" s="152">
        <v>15</v>
      </c>
      <c r="EB286" s="128">
        <v>31</v>
      </c>
      <c r="EC286" s="53">
        <v>3887</v>
      </c>
      <c r="ED286" s="141">
        <f t="shared" si="448"/>
        <v>0.26124965414892254</v>
      </c>
      <c r="EE286" s="142">
        <f t="shared" si="420"/>
        <v>1.4286526435474702</v>
      </c>
      <c r="EF286" s="142">
        <f t="shared" si="459"/>
        <v>5.0461855543452039</v>
      </c>
      <c r="EG286" s="118">
        <f t="shared" si="388"/>
        <v>0.84103092572420068</v>
      </c>
      <c r="EH286" s="143">
        <f t="shared" si="449"/>
        <v>25362.128596138995</v>
      </c>
      <c r="EI286" s="144">
        <f t="shared" si="450"/>
        <v>0.58664195080234793</v>
      </c>
      <c r="EJ286" s="145">
        <f t="shared" si="451"/>
        <v>18840.006523552125</v>
      </c>
      <c r="EK286" s="146">
        <f t="shared" si="452"/>
        <v>0.73186971387439259</v>
      </c>
      <c r="EL286" s="64">
        <v>3523</v>
      </c>
      <c r="EM286" s="56"/>
      <c r="EN286" s="52">
        <v>7.48</v>
      </c>
      <c r="EO286" s="53">
        <v>3820</v>
      </c>
      <c r="EP286" s="134">
        <v>3637</v>
      </c>
      <c r="EQ286" s="135">
        <v>3451</v>
      </c>
      <c r="ER286" s="53">
        <v>6004</v>
      </c>
      <c r="ES286" s="52">
        <v>15.3</v>
      </c>
      <c r="ET286" s="52">
        <v>34.1</v>
      </c>
      <c r="EU286" s="53">
        <v>3458</v>
      </c>
      <c r="EV286" s="141">
        <f t="shared" si="421"/>
        <v>0.28960710415684737</v>
      </c>
      <c r="EW286" s="142">
        <f t="shared" si="422"/>
        <v>1.4266250354811241</v>
      </c>
      <c r="EX286" s="142">
        <f t="shared" si="423"/>
        <v>5.0533575065259102</v>
      </c>
      <c r="EY286" s="118">
        <f t="shared" si="389"/>
        <v>0.8422262510876517</v>
      </c>
      <c r="EZ286" s="143">
        <f t="shared" si="424"/>
        <v>25398.174827799226</v>
      </c>
      <c r="FA286" s="144">
        <f t="shared" si="425"/>
        <v>0.47012491680032531</v>
      </c>
      <c r="FB286" s="145">
        <f t="shared" si="426"/>
        <v>18866.783110424709</v>
      </c>
      <c r="FC286" s="146">
        <f t="shared" si="427"/>
        <v>0.65628936476516109</v>
      </c>
      <c r="FD286" s="64">
        <v>3954</v>
      </c>
      <c r="FE286" s="56"/>
      <c r="FF286" s="52">
        <v>7.47</v>
      </c>
      <c r="FG286" s="53">
        <v>2803</v>
      </c>
      <c r="FH286" s="134"/>
      <c r="FI286" s="135">
        <v>3683</v>
      </c>
      <c r="FJ286" s="53">
        <v>5084</v>
      </c>
      <c r="FK286" s="52">
        <v>16.2</v>
      </c>
      <c r="FL286" s="52">
        <v>32.9</v>
      </c>
      <c r="FM286" s="53">
        <v>4536</v>
      </c>
      <c r="FN286" s="141">
        <f t="shared" si="428"/>
        <v>0.26035601048749069</v>
      </c>
      <c r="FO286" s="142">
        <f t="shared" si="429"/>
        <v>1.2711178553363682</v>
      </c>
      <c r="FP286" s="142">
        <f t="shared" si="430"/>
        <v>5.6715797845028249</v>
      </c>
      <c r="FQ286" s="118">
        <f t="shared" si="390"/>
        <v>0.94526329741713744</v>
      </c>
      <c r="FR286" s="143">
        <f t="shared" si="431"/>
        <v>28505.359996911197</v>
      </c>
      <c r="FS286" s="144">
        <f t="shared" si="432"/>
        <v>0.61119375439563139</v>
      </c>
      <c r="FT286" s="145">
        <f t="shared" si="433"/>
        <v>21174.924898841698</v>
      </c>
      <c r="FU286" s="146">
        <f t="shared" si="434"/>
        <v>0.74779557315098066</v>
      </c>
      <c r="FV286" s="64">
        <v>3954</v>
      </c>
      <c r="FW286" s="73"/>
      <c r="FX286" s="52">
        <v>7.41</v>
      </c>
      <c r="FY286" s="53">
        <v>4087</v>
      </c>
      <c r="FZ286" s="134"/>
      <c r="GA286" s="135">
        <v>3326</v>
      </c>
      <c r="GB286" s="53">
        <v>5436</v>
      </c>
      <c r="GC286" s="52">
        <v>15.3</v>
      </c>
      <c r="GD286" s="52">
        <v>36.200000000000003</v>
      </c>
      <c r="GE286" s="53">
        <v>4484</v>
      </c>
      <c r="GF286" s="141">
        <f t="shared" si="435"/>
        <v>0.36321332668267597</v>
      </c>
      <c r="GG286" s="142">
        <f t="shared" si="436"/>
        <v>1.2711178553363682</v>
      </c>
      <c r="GH286" s="142">
        <f t="shared" si="437"/>
        <v>5.6715797845028249</v>
      </c>
      <c r="GI286" s="118">
        <f t="shared" si="391"/>
        <v>0.94526329741713744</v>
      </c>
      <c r="GJ286" s="143">
        <f t="shared" si="438"/>
        <v>28505.359996911197</v>
      </c>
      <c r="GK286" s="144">
        <f t="shared" si="439"/>
        <v>0.43308914527825382</v>
      </c>
      <c r="GL286" s="145">
        <f t="shared" si="440"/>
        <v>21174.924898841698</v>
      </c>
      <c r="GM286" s="146">
        <f t="shared" si="441"/>
        <v>0.6322656109411553</v>
      </c>
      <c r="GN286" s="166">
        <v>3578</v>
      </c>
      <c r="GO286" s="97">
        <f t="shared" si="392"/>
        <v>3551.4081308198956</v>
      </c>
      <c r="GP286" s="226"/>
      <c r="GQ286" s="53"/>
      <c r="GR286" s="102"/>
      <c r="GS286" s="53"/>
      <c r="GT286" s="102"/>
      <c r="GU286" s="53"/>
      <c r="GV286" s="102"/>
      <c r="GW286" s="170"/>
      <c r="GX286" s="102"/>
      <c r="GY286" s="170"/>
      <c r="GZ286" s="102"/>
      <c r="HA286" s="102"/>
      <c r="HB286" s="102"/>
      <c r="HC286" s="102"/>
      <c r="HD286" s="102"/>
      <c r="HE286" s="177"/>
      <c r="HF286" s="227">
        <f t="shared" si="368"/>
        <v>117897.31200000001</v>
      </c>
      <c r="HG286" s="102">
        <f t="shared" si="369"/>
        <v>0.78598208000000003</v>
      </c>
      <c r="HH286" s="177">
        <f t="shared" si="370"/>
        <v>0.67806370343710642</v>
      </c>
      <c r="HI286" s="64">
        <v>1741</v>
      </c>
      <c r="HJ286" s="53">
        <v>1900</v>
      </c>
      <c r="HK286" s="53">
        <v>1698</v>
      </c>
      <c r="HL286" s="77">
        <f t="shared" si="445"/>
        <v>620</v>
      </c>
      <c r="HM286" s="77">
        <f t="shared" si="442"/>
        <v>11723.48</v>
      </c>
      <c r="HN286" s="52"/>
      <c r="HO286" s="183"/>
      <c r="HP286" s="53">
        <v>3345</v>
      </c>
      <c r="HQ286" s="186"/>
      <c r="HR286" s="186"/>
      <c r="HS286" s="186"/>
      <c r="HT286" s="53">
        <v>5204</v>
      </c>
      <c r="HU286" s="153">
        <v>5188</v>
      </c>
      <c r="HV286" s="186"/>
      <c r="HW286" s="186"/>
      <c r="HX286" s="186"/>
      <c r="HY286" s="186"/>
      <c r="HZ286" s="189"/>
      <c r="IA286" s="128"/>
      <c r="IB286" s="190">
        <v>505</v>
      </c>
      <c r="IC286" s="191"/>
      <c r="ID286" s="191"/>
      <c r="IE286" s="192"/>
      <c r="IF286" s="192"/>
      <c r="IG286" s="192"/>
      <c r="IH286" s="97">
        <f t="shared" si="443"/>
        <v>48031.404000000002</v>
      </c>
      <c r="II286" s="97">
        <f t="shared" si="446"/>
        <v>4501.9990072799483</v>
      </c>
      <c r="IJ286" s="202">
        <f t="shared" si="447"/>
        <v>1.6739203213927016</v>
      </c>
      <c r="IK286" s="202">
        <f t="shared" si="453"/>
        <v>2.6894942069490413</v>
      </c>
      <c r="IL286" s="202">
        <f t="shared" si="395"/>
        <v>0.6713266273542805</v>
      </c>
      <c r="IM286" s="203"/>
      <c r="IN286" s="204">
        <f t="shared" si="396"/>
        <v>0.85885969815539409</v>
      </c>
      <c r="IO286" s="186"/>
      <c r="IP286" s="186"/>
      <c r="IQ286" s="153">
        <v>2204</v>
      </c>
      <c r="IR286" s="153"/>
      <c r="IS286" s="128"/>
      <c r="IT286" s="128"/>
      <c r="IU286" s="128"/>
      <c r="IV286" s="128"/>
      <c r="IW286" s="189"/>
      <c r="IX286" s="189">
        <v>0.9</v>
      </c>
      <c r="IY286" s="48"/>
      <c r="IZ286" s="52">
        <v>216</v>
      </c>
      <c r="JA286" s="128"/>
      <c r="JB286" s="128"/>
      <c r="JC286" s="128"/>
      <c r="JD286" s="97">
        <f t="shared" si="397"/>
        <v>5963.04</v>
      </c>
      <c r="JE286" s="210">
        <f t="shared" si="460"/>
        <v>1.0558069381598794</v>
      </c>
      <c r="JF286" s="210">
        <f t="shared" si="398"/>
        <v>0.47830714285714282</v>
      </c>
      <c r="JG286" s="210">
        <f t="shared" si="399"/>
        <v>0.14595839731955887</v>
      </c>
      <c r="JH286" s="203"/>
      <c r="JI286" s="203">
        <f t="shared" si="400"/>
        <v>0.57227722772277234</v>
      </c>
      <c r="JJ286" s="212">
        <f t="shared" si="444"/>
        <v>2.469151880188833</v>
      </c>
      <c r="JK286" s="203">
        <f t="shared" si="401"/>
        <v>0.98056505308619757</v>
      </c>
      <c r="JL286" s="53">
        <v>9722</v>
      </c>
      <c r="JM286" s="213">
        <v>7.75</v>
      </c>
      <c r="JN286" s="214">
        <v>31</v>
      </c>
      <c r="JO286" s="213">
        <v>4.42</v>
      </c>
      <c r="JP286" s="213">
        <v>2.33</v>
      </c>
      <c r="JQ286" s="213">
        <v>0.47</v>
      </c>
      <c r="JR286" s="214">
        <v>220</v>
      </c>
      <c r="JS286" s="213">
        <v>0.11</v>
      </c>
      <c r="JT286" s="222"/>
    </row>
    <row r="287" spans="1:280" s="25" customFormat="1" ht="15" customHeight="1">
      <c r="A287" s="50">
        <v>43704</v>
      </c>
      <c r="B287" s="51">
        <v>140</v>
      </c>
      <c r="C287" s="52">
        <v>140</v>
      </c>
      <c r="D287" s="53">
        <v>31881</v>
      </c>
      <c r="E287" s="48">
        <v>5.13</v>
      </c>
      <c r="F287" s="53">
        <v>1012</v>
      </c>
      <c r="G287" s="52">
        <v>31.7</v>
      </c>
      <c r="H287" s="52">
        <v>15</v>
      </c>
      <c r="I287" s="61">
        <v>92.8</v>
      </c>
      <c r="J287" s="64"/>
      <c r="K287" s="53">
        <v>1502</v>
      </c>
      <c r="L287" s="48">
        <v>6.49</v>
      </c>
      <c r="M287" s="53">
        <v>12720</v>
      </c>
      <c r="N287" s="53">
        <v>7972</v>
      </c>
      <c r="O287" s="65">
        <v>6.95</v>
      </c>
      <c r="P287" s="65">
        <v>4.26</v>
      </c>
      <c r="Q287" s="74">
        <v>59</v>
      </c>
      <c r="R287" s="70">
        <v>81</v>
      </c>
      <c r="S287" s="64">
        <v>1584</v>
      </c>
      <c r="T287" s="53">
        <v>10671</v>
      </c>
      <c r="U287" s="52">
        <v>3.28</v>
      </c>
      <c r="V287" s="52">
        <v>39.6</v>
      </c>
      <c r="W287" s="52">
        <v>14.3</v>
      </c>
      <c r="X287" s="52">
        <v>11.7</v>
      </c>
      <c r="Y287" s="53">
        <v>3308</v>
      </c>
      <c r="Z287" s="53"/>
      <c r="AA287" s="52"/>
      <c r="AB287" s="52">
        <v>488</v>
      </c>
      <c r="AC287" s="77">
        <f t="shared" si="402"/>
        <v>4892</v>
      </c>
      <c r="AD287" s="52"/>
      <c r="AE287" s="52"/>
      <c r="AF287" s="52"/>
      <c r="AG287" s="52"/>
      <c r="AH287" s="61"/>
      <c r="AI287" s="79"/>
      <c r="AJ287" s="52"/>
      <c r="AK287" s="52"/>
      <c r="AL287" s="48">
        <v>9.59</v>
      </c>
      <c r="AM287" s="53">
        <v>106554</v>
      </c>
      <c r="AN287" s="52">
        <v>0.71</v>
      </c>
      <c r="AO287" s="52">
        <v>0.17</v>
      </c>
      <c r="AP287" s="53">
        <v>5682</v>
      </c>
      <c r="AQ287" s="83"/>
      <c r="AR287" s="86">
        <f t="shared" si="403"/>
        <v>11809</v>
      </c>
      <c r="AS287" s="53"/>
      <c r="AT287" s="87">
        <v>11809</v>
      </c>
      <c r="AU287" s="53">
        <f t="shared" si="461"/>
        <v>10609</v>
      </c>
      <c r="AV287" s="53">
        <v>480</v>
      </c>
      <c r="AW287" s="53">
        <v>0</v>
      </c>
      <c r="AX287" s="53">
        <v>0</v>
      </c>
      <c r="AY287" s="95">
        <v>720</v>
      </c>
      <c r="AZ287" s="96">
        <v>4.93</v>
      </c>
      <c r="BA287" s="53">
        <v>4478</v>
      </c>
      <c r="BB287" s="52">
        <v>62</v>
      </c>
      <c r="BC287" s="53">
        <v>11519</v>
      </c>
      <c r="BD287" s="97">
        <f t="shared" si="373"/>
        <v>9383.2390799999976</v>
      </c>
      <c r="BE287" s="102">
        <f t="shared" si="374"/>
        <v>0.81458799201319543</v>
      </c>
      <c r="BF287" s="53">
        <v>4786</v>
      </c>
      <c r="BG287" s="97">
        <f t="shared" si="375"/>
        <v>5106.6619999999994</v>
      </c>
      <c r="BH287" s="102">
        <f t="shared" si="376"/>
        <v>0.44332511502734606</v>
      </c>
      <c r="BI287" s="53">
        <v>342</v>
      </c>
      <c r="BJ287" s="97">
        <f t="shared" si="377"/>
        <v>672.71400000000006</v>
      </c>
      <c r="BK287" s="102">
        <f t="shared" si="378"/>
        <v>5.840038197760223E-2</v>
      </c>
      <c r="BL287" s="103">
        <v>1217</v>
      </c>
      <c r="BM287" s="97">
        <f t="shared" si="379"/>
        <v>1758.5650000000001</v>
      </c>
      <c r="BN287" s="102">
        <f t="shared" si="380"/>
        <v>0.1526664641027867</v>
      </c>
      <c r="BO287" s="53">
        <v>890</v>
      </c>
      <c r="BP287" s="97">
        <f t="shared" si="381"/>
        <v>1831.62</v>
      </c>
      <c r="BQ287" s="102">
        <f t="shared" si="382"/>
        <v>0.15900859449604998</v>
      </c>
      <c r="BR287" s="53">
        <v>8.2200000000000006</v>
      </c>
      <c r="BS287" s="105">
        <f t="shared" si="383"/>
        <v>13.67808</v>
      </c>
      <c r="BT287" s="102">
        <f t="shared" si="384"/>
        <v>7.1360361142460283E-4</v>
      </c>
      <c r="BU287" s="52">
        <v>8.1999999999999993</v>
      </c>
      <c r="BV287" s="48">
        <v>8.7100000000000009</v>
      </c>
      <c r="BW287" s="61">
        <v>115</v>
      </c>
      <c r="BX287" s="117">
        <f t="shared" si="404"/>
        <v>122205.071</v>
      </c>
      <c r="BY287" s="118">
        <f t="shared" si="405"/>
        <v>0.81470047333333329</v>
      </c>
      <c r="BZ287" s="120">
        <v>71.3</v>
      </c>
      <c r="CA287" s="51"/>
      <c r="CB287" s="52">
        <v>6.82</v>
      </c>
      <c r="CC287" s="129">
        <v>6649</v>
      </c>
      <c r="CD287" s="77">
        <f t="shared" si="406"/>
        <v>7392.4427708126632</v>
      </c>
      <c r="CE287" s="77">
        <f t="shared" si="385"/>
        <v>22174</v>
      </c>
      <c r="CF287" s="77">
        <f t="shared" si="407"/>
        <v>10609</v>
      </c>
      <c r="CG287" s="77">
        <f t="shared" si="408"/>
        <v>442.04166666666669</v>
      </c>
      <c r="CH287" s="77">
        <f t="shared" si="386"/>
        <v>11565</v>
      </c>
      <c r="CI287" s="130">
        <f t="shared" si="409"/>
        <v>481.875</v>
      </c>
      <c r="CJ287" s="64">
        <v>3608</v>
      </c>
      <c r="CK287" s="56"/>
      <c r="CL287" s="52">
        <v>7.63</v>
      </c>
      <c r="CM287" s="53">
        <v>3722</v>
      </c>
      <c r="CN287" s="134"/>
      <c r="CO287" s="135">
        <v>3473</v>
      </c>
      <c r="CP287" s="53">
        <v>3330</v>
      </c>
      <c r="CQ287" s="52">
        <v>13.4</v>
      </c>
      <c r="CR287" s="52">
        <v>39.6</v>
      </c>
      <c r="CS287" s="53">
        <v>3008</v>
      </c>
      <c r="CT287" s="141">
        <f t="shared" si="454"/>
        <v>0.22713959446881177</v>
      </c>
      <c r="CU287" s="142">
        <f t="shared" si="410"/>
        <v>1.3930155210643016</v>
      </c>
      <c r="CV287" s="142">
        <f t="shared" si="411"/>
        <v>5.3067913881997795</v>
      </c>
      <c r="CW287" s="118">
        <f t="shared" si="412"/>
        <v>0.88446523136662991</v>
      </c>
      <c r="CX287" s="143">
        <f t="shared" si="455"/>
        <v>26671.933517092089</v>
      </c>
      <c r="CY287" s="144">
        <f t="shared" si="456"/>
        <v>0.49651284218317537</v>
      </c>
      <c r="CZ287" s="145">
        <f t="shared" si="457"/>
        <v>19884.364398304322</v>
      </c>
      <c r="DA287" s="146">
        <f t="shared" si="458"/>
        <v>0.67688167375640251</v>
      </c>
      <c r="DB287" s="64">
        <v>3604</v>
      </c>
      <c r="DC287" s="152"/>
      <c r="DD287" s="48">
        <v>7.47</v>
      </c>
      <c r="DE287" s="53">
        <v>3800</v>
      </c>
      <c r="DF287" s="153"/>
      <c r="DG287" s="53">
        <v>3510</v>
      </c>
      <c r="DH287" s="53">
        <v>3774</v>
      </c>
      <c r="DI287" s="52">
        <v>12.2</v>
      </c>
      <c r="DJ287" s="52">
        <v>33.6</v>
      </c>
      <c r="DK287" s="53">
        <v>3681</v>
      </c>
      <c r="DL287" s="141">
        <f t="shared" si="413"/>
        <v>0.28430937247817883</v>
      </c>
      <c r="DM287" s="142">
        <f t="shared" si="414"/>
        <v>1.3945615982241952</v>
      </c>
      <c r="DN287" s="142">
        <f t="shared" si="415"/>
        <v>5.3009080274589815</v>
      </c>
      <c r="DO287" s="118">
        <f t="shared" si="387"/>
        <v>0.88348467124316354</v>
      </c>
      <c r="DP287" s="143">
        <f t="shared" si="416"/>
        <v>26642.363746008839</v>
      </c>
      <c r="DQ287" s="144">
        <f t="shared" si="417"/>
        <v>0.48596152614080235</v>
      </c>
      <c r="DR287" s="145">
        <f t="shared" si="418"/>
        <v>19862.319648417066</v>
      </c>
      <c r="DS287" s="146">
        <f t="shared" si="419"/>
        <v>0.67011025262609603</v>
      </c>
      <c r="DT287" s="53">
        <v>3600</v>
      </c>
      <c r="DU287" s="74"/>
      <c r="DV287" s="157">
        <v>7.58</v>
      </c>
      <c r="DW287" s="153">
        <v>3940</v>
      </c>
      <c r="DX287" s="53"/>
      <c r="DY287" s="153">
        <v>4152</v>
      </c>
      <c r="DZ287" s="153">
        <v>5084</v>
      </c>
      <c r="EA287" s="152">
        <v>12.6</v>
      </c>
      <c r="EB287" s="128">
        <v>43.5</v>
      </c>
      <c r="EC287" s="53">
        <v>3945</v>
      </c>
      <c r="ED287" s="141">
        <f t="shared" si="448"/>
        <v>0.31740810958479326</v>
      </c>
      <c r="EE287" s="142">
        <f t="shared" si="420"/>
        <v>1.3961111111111111</v>
      </c>
      <c r="EF287" s="142">
        <f t="shared" si="459"/>
        <v>5.2950246667181835</v>
      </c>
      <c r="EG287" s="118">
        <f t="shared" si="388"/>
        <v>0.88250411111969729</v>
      </c>
      <c r="EH287" s="143">
        <f t="shared" si="449"/>
        <v>26612.793974925589</v>
      </c>
      <c r="EI287" s="144">
        <f t="shared" si="450"/>
        <v>0.46702326657756876</v>
      </c>
      <c r="EJ287" s="145">
        <f t="shared" si="451"/>
        <v>19840.274898529809</v>
      </c>
      <c r="EK287" s="146">
        <f t="shared" si="452"/>
        <v>0.65795641982811004</v>
      </c>
      <c r="EL287" s="64">
        <v>3512</v>
      </c>
      <c r="EM287" s="56"/>
      <c r="EN287" s="52">
        <v>7.65</v>
      </c>
      <c r="EO287" s="53">
        <v>3270</v>
      </c>
      <c r="EP287" s="134"/>
      <c r="EQ287" s="135">
        <v>3467</v>
      </c>
      <c r="ER287" s="53">
        <v>3814</v>
      </c>
      <c r="ES287" s="52">
        <v>12.7</v>
      </c>
      <c r="ET287" s="52">
        <v>38.200000000000003</v>
      </c>
      <c r="EU287" s="53">
        <v>3467</v>
      </c>
      <c r="EV287" s="141">
        <f t="shared" si="421"/>
        <v>0.23946646273522235</v>
      </c>
      <c r="EW287" s="142">
        <f t="shared" si="422"/>
        <v>1.4310933940774488</v>
      </c>
      <c r="EX287" s="142">
        <f t="shared" si="423"/>
        <v>5.1655907304206279</v>
      </c>
      <c r="EY287" s="118">
        <f t="shared" si="389"/>
        <v>0.86093178840343798</v>
      </c>
      <c r="EZ287" s="143">
        <f t="shared" si="424"/>
        <v>25962.259011094076</v>
      </c>
      <c r="FA287" s="144">
        <f t="shared" si="425"/>
        <v>0.55765636591590095</v>
      </c>
      <c r="FB287" s="145">
        <f t="shared" si="426"/>
        <v>19355.290401010188</v>
      </c>
      <c r="FC287" s="146">
        <f t="shared" si="427"/>
        <v>0.71612119107561423</v>
      </c>
      <c r="FD287" s="64">
        <v>3925</v>
      </c>
      <c r="FE287" s="56"/>
      <c r="FF287" s="52">
        <v>7.8</v>
      </c>
      <c r="FG287" s="53">
        <v>3124</v>
      </c>
      <c r="FH287" s="134"/>
      <c r="FI287" s="135">
        <v>3654</v>
      </c>
      <c r="FJ287" s="53">
        <v>3640</v>
      </c>
      <c r="FK287" s="52">
        <v>13.7</v>
      </c>
      <c r="FL287" s="52">
        <v>33.799999999999997</v>
      </c>
      <c r="FM287" s="53">
        <v>4568</v>
      </c>
      <c r="FN287" s="141">
        <f t="shared" si="428"/>
        <v>0.27265720042191799</v>
      </c>
      <c r="FO287" s="142">
        <f t="shared" si="429"/>
        <v>1.2805095541401275</v>
      </c>
      <c r="FP287" s="142">
        <f t="shared" si="430"/>
        <v>5.7730477269080183</v>
      </c>
      <c r="FQ287" s="118">
        <f t="shared" si="390"/>
        <v>0.96217462115133634</v>
      </c>
      <c r="FR287" s="143">
        <f t="shared" si="431"/>
        <v>29015.337875439702</v>
      </c>
      <c r="FS287" s="144">
        <f t="shared" si="432"/>
        <v>0.57740626517470173</v>
      </c>
      <c r="FT287" s="145">
        <f t="shared" si="433"/>
        <v>21631.410826869305</v>
      </c>
      <c r="FU287" s="146">
        <f t="shared" si="434"/>
        <v>0.72879590242208525</v>
      </c>
      <c r="FV287" s="64">
        <v>3925</v>
      </c>
      <c r="FW287" s="73"/>
      <c r="FX287" s="52">
        <v>7.55</v>
      </c>
      <c r="FY287" s="53">
        <v>3222</v>
      </c>
      <c r="FZ287" s="134"/>
      <c r="GA287" s="135">
        <v>3664</v>
      </c>
      <c r="GB287" s="53">
        <v>2678</v>
      </c>
      <c r="GC287" s="52">
        <v>12.5</v>
      </c>
      <c r="GD287" s="52">
        <v>36.6</v>
      </c>
      <c r="GE287" s="53">
        <v>4476</v>
      </c>
      <c r="GF287" s="141">
        <f t="shared" si="435"/>
        <v>0.27344390710410776</v>
      </c>
      <c r="GG287" s="142">
        <f t="shared" si="436"/>
        <v>1.2805095541401275</v>
      </c>
      <c r="GH287" s="142">
        <f t="shared" si="437"/>
        <v>5.7730477269080183</v>
      </c>
      <c r="GI287" s="118">
        <f t="shared" si="391"/>
        <v>0.96217462115133634</v>
      </c>
      <c r="GJ287" s="143">
        <f t="shared" si="438"/>
        <v>29015.337875439702</v>
      </c>
      <c r="GK287" s="144">
        <f t="shared" si="439"/>
        <v>0.56414948348043814</v>
      </c>
      <c r="GL287" s="145">
        <f t="shared" si="440"/>
        <v>21631.410826869305</v>
      </c>
      <c r="GM287" s="146">
        <f t="shared" si="441"/>
        <v>0.72028821946349508</v>
      </c>
      <c r="GN287" s="166">
        <v>3607</v>
      </c>
      <c r="GO287" s="97">
        <f t="shared" si="392"/>
        <v>3504.124921078741</v>
      </c>
      <c r="GP287" s="226"/>
      <c r="GQ287" s="53"/>
      <c r="GR287" s="102"/>
      <c r="GS287" s="53"/>
      <c r="GT287" s="102"/>
      <c r="GU287" s="53"/>
      <c r="GV287" s="102"/>
      <c r="GW287" s="170"/>
      <c r="GX287" s="102"/>
      <c r="GY287" s="170"/>
      <c r="GZ287" s="102"/>
      <c r="HA287" s="102"/>
      <c r="HB287" s="102"/>
      <c r="HC287" s="102"/>
      <c r="HD287" s="102"/>
      <c r="HE287" s="177"/>
      <c r="HF287" s="227">
        <f t="shared" si="368"/>
        <v>122205.071</v>
      </c>
      <c r="HG287" s="102">
        <f t="shared" si="369"/>
        <v>0.81470047333333329</v>
      </c>
      <c r="HH287" s="177">
        <f t="shared" si="370"/>
        <v>0.68686517926903368</v>
      </c>
      <c r="HI287" s="64">
        <v>2010</v>
      </c>
      <c r="HJ287" s="53">
        <v>1934</v>
      </c>
      <c r="HK287" s="53">
        <v>4602</v>
      </c>
      <c r="HL287" s="77">
        <f t="shared" si="445"/>
        <v>620</v>
      </c>
      <c r="HM287" s="77">
        <f t="shared" si="442"/>
        <v>9992.4599999999991</v>
      </c>
      <c r="HN287" s="52"/>
      <c r="HO287" s="183"/>
      <c r="HP287" s="53">
        <v>3289</v>
      </c>
      <c r="HQ287" s="186"/>
      <c r="HR287" s="186"/>
      <c r="HS287" s="186"/>
      <c r="HT287" s="53">
        <v>5810</v>
      </c>
      <c r="HU287" s="153">
        <v>1168</v>
      </c>
      <c r="HV287" s="186"/>
      <c r="HW287" s="186"/>
      <c r="HX287" s="186"/>
      <c r="HY287" s="186"/>
      <c r="HZ287" s="189">
        <v>98</v>
      </c>
      <c r="IA287" s="128"/>
      <c r="IB287" s="190">
        <v>669</v>
      </c>
      <c r="IC287" s="191"/>
      <c r="ID287" s="191">
        <v>2732</v>
      </c>
      <c r="IE287" s="192">
        <v>5.98</v>
      </c>
      <c r="IF287" s="192">
        <v>1.99</v>
      </c>
      <c r="IG287" s="192">
        <v>0.98</v>
      </c>
      <c r="IH287" s="97">
        <f t="shared" si="443"/>
        <v>48599.523000000001</v>
      </c>
      <c r="II287" s="97">
        <f t="shared" si="446"/>
        <v>4389.3508975101331</v>
      </c>
      <c r="IJ287" s="202">
        <f t="shared" si="447"/>
        <v>1.6737802326554523</v>
      </c>
      <c r="IK287" s="202">
        <f t="shared" si="453"/>
        <v>2.6224176937174293</v>
      </c>
      <c r="IL287" s="202">
        <f t="shared" si="395"/>
        <v>0.57696358140837078</v>
      </c>
      <c r="IM287" s="203"/>
      <c r="IN287" s="204">
        <f t="shared" si="396"/>
        <v>0.81452730801219853</v>
      </c>
      <c r="IO287" s="186"/>
      <c r="IP287" s="186"/>
      <c r="IQ287" s="153">
        <v>3780</v>
      </c>
      <c r="IR287" s="153"/>
      <c r="IS287" s="128"/>
      <c r="IT287" s="128"/>
      <c r="IU287" s="128"/>
      <c r="IV287" s="128"/>
      <c r="IW287" s="189">
        <v>0.95</v>
      </c>
      <c r="IX287" s="189"/>
      <c r="IY287" s="48">
        <v>8.26</v>
      </c>
      <c r="IZ287" s="52">
        <v>166</v>
      </c>
      <c r="JA287" s="128">
        <v>4.2699999999999996</v>
      </c>
      <c r="JB287" s="128">
        <v>5.0199999999999996</v>
      </c>
      <c r="JC287" s="128">
        <v>127</v>
      </c>
      <c r="JD287" s="97">
        <f t="shared" si="397"/>
        <v>7900.2209999999995</v>
      </c>
      <c r="JE287" s="210">
        <f t="shared" si="460"/>
        <v>1.055707418229805</v>
      </c>
      <c r="JF287" s="210">
        <f t="shared" si="398"/>
        <v>0.63369830357142853</v>
      </c>
      <c r="JG287" s="210">
        <f t="shared" si="399"/>
        <v>0.1481203939352681</v>
      </c>
      <c r="JH287" s="203"/>
      <c r="JI287" s="203">
        <f t="shared" si="400"/>
        <v>0.75186846038863975</v>
      </c>
      <c r="JJ287" s="212">
        <f t="shared" si="444"/>
        <v>2.469151880188833</v>
      </c>
      <c r="JK287" s="203">
        <f t="shared" si="401"/>
        <v>0.9855890268252453</v>
      </c>
      <c r="JL287" s="53">
        <v>9882</v>
      </c>
      <c r="JM287" s="213">
        <v>8.39</v>
      </c>
      <c r="JN287" s="214">
        <v>89</v>
      </c>
      <c r="JO287" s="213">
        <v>3.93</v>
      </c>
      <c r="JP287" s="213">
        <v>5.43</v>
      </c>
      <c r="JQ287" s="213">
        <v>0.36</v>
      </c>
      <c r="JR287" s="214">
        <v>172</v>
      </c>
      <c r="JS287" s="213">
        <v>0.08</v>
      </c>
      <c r="JT287" s="222"/>
    </row>
    <row r="288" spans="1:280" s="25" customFormat="1" ht="15" customHeight="1">
      <c r="A288" s="50">
        <v>43705</v>
      </c>
      <c r="B288" s="51">
        <v>0</v>
      </c>
      <c r="C288" s="52">
        <v>0</v>
      </c>
      <c r="D288" s="53">
        <v>45294</v>
      </c>
      <c r="E288" s="48">
        <v>5.62</v>
      </c>
      <c r="F288" s="53">
        <v>1530</v>
      </c>
      <c r="G288" s="52">
        <v>44.7</v>
      </c>
      <c r="H288" s="52">
        <v>19.399999999999999</v>
      </c>
      <c r="I288" s="61">
        <v>93.1</v>
      </c>
      <c r="J288" s="64"/>
      <c r="K288" s="53">
        <v>1354</v>
      </c>
      <c r="L288" s="48"/>
      <c r="M288" s="53">
        <v>15030</v>
      </c>
      <c r="N288" s="53">
        <v>8467</v>
      </c>
      <c r="O288" s="65">
        <v>8.57</v>
      </c>
      <c r="P288" s="65">
        <v>5.03</v>
      </c>
      <c r="Q288" s="74"/>
      <c r="R288" s="70">
        <v>78.900000000000006</v>
      </c>
      <c r="S288" s="64">
        <v>2178</v>
      </c>
      <c r="T288" s="53">
        <v>10780</v>
      </c>
      <c r="U288" s="52">
        <v>2.84</v>
      </c>
      <c r="V288" s="52">
        <v>25.2</v>
      </c>
      <c r="W288" s="52">
        <v>12.3</v>
      </c>
      <c r="X288" s="52">
        <v>9.23</v>
      </c>
      <c r="Y288" s="53">
        <v>4383</v>
      </c>
      <c r="Z288" s="53"/>
      <c r="AA288" s="52"/>
      <c r="AB288" s="52">
        <v>483</v>
      </c>
      <c r="AC288" s="77">
        <f t="shared" si="402"/>
        <v>6561</v>
      </c>
      <c r="AD288" s="52"/>
      <c r="AE288" s="52"/>
      <c r="AF288" s="52"/>
      <c r="AG288" s="52"/>
      <c r="AH288" s="61"/>
      <c r="AI288" s="79"/>
      <c r="AJ288" s="52"/>
      <c r="AK288" s="52"/>
      <c r="AL288" s="48">
        <v>9.0500000000000007</v>
      </c>
      <c r="AM288" s="53">
        <v>104859</v>
      </c>
      <c r="AN288" s="52" t="s">
        <v>125</v>
      </c>
      <c r="AO288" s="52" t="s">
        <v>125</v>
      </c>
      <c r="AP288" s="53">
        <v>5786</v>
      </c>
      <c r="AQ288" s="83"/>
      <c r="AR288" s="86">
        <f t="shared" si="403"/>
        <v>11810</v>
      </c>
      <c r="AS288" s="53"/>
      <c r="AT288" s="87">
        <v>11810</v>
      </c>
      <c r="AU288" s="53">
        <f t="shared" si="461"/>
        <v>10850</v>
      </c>
      <c r="AV288" s="53">
        <v>480</v>
      </c>
      <c r="AW288" s="53">
        <v>0</v>
      </c>
      <c r="AX288" s="53">
        <v>480</v>
      </c>
      <c r="AY288" s="95">
        <v>0</v>
      </c>
      <c r="AZ288" s="96">
        <v>4.93</v>
      </c>
      <c r="BA288" s="53">
        <v>4478</v>
      </c>
      <c r="BB288" s="52">
        <v>62</v>
      </c>
      <c r="BC288" s="53">
        <v>11514</v>
      </c>
      <c r="BD288" s="97">
        <f t="shared" si="373"/>
        <v>9054.1258399999988</v>
      </c>
      <c r="BE288" s="102">
        <f t="shared" si="374"/>
        <v>0.78635798506166399</v>
      </c>
      <c r="BF288" s="53">
        <v>4783</v>
      </c>
      <c r="BG288" s="97">
        <f t="shared" si="375"/>
        <v>5103.4609999999993</v>
      </c>
      <c r="BH288" s="102">
        <f t="shared" si="376"/>
        <v>0.44323962133055406</v>
      </c>
      <c r="BI288" s="53">
        <v>342</v>
      </c>
      <c r="BJ288" s="97">
        <f t="shared" si="377"/>
        <v>672.71400000000006</v>
      </c>
      <c r="BK288" s="102">
        <f t="shared" si="378"/>
        <v>5.8425742574257429E-2</v>
      </c>
      <c r="BL288" s="103">
        <v>1203</v>
      </c>
      <c r="BM288" s="97">
        <f t="shared" si="379"/>
        <v>1738.335</v>
      </c>
      <c r="BN288" s="102">
        <f t="shared" si="380"/>
        <v>0.15097576862949452</v>
      </c>
      <c r="BO288" s="53">
        <v>742</v>
      </c>
      <c r="BP288" s="97">
        <f t="shared" si="381"/>
        <v>1527.0359999999998</v>
      </c>
      <c r="BQ288" s="102">
        <f t="shared" si="382"/>
        <v>0.13262428348097965</v>
      </c>
      <c r="BR288" s="53">
        <v>7.56</v>
      </c>
      <c r="BS288" s="105">
        <f t="shared" si="383"/>
        <v>12.579839999999999</v>
      </c>
      <c r="BT288" s="102">
        <f t="shared" si="384"/>
        <v>6.5659197498697233E-4</v>
      </c>
      <c r="BU288" s="52">
        <v>7.91</v>
      </c>
      <c r="BV288" s="48">
        <v>9.26</v>
      </c>
      <c r="BW288" s="61">
        <v>104</v>
      </c>
      <c r="BX288" s="117">
        <f t="shared" si="404"/>
        <v>124926.9</v>
      </c>
      <c r="BY288" s="118">
        <f t="shared" si="405"/>
        <v>0.83284599999999998</v>
      </c>
      <c r="BZ288" s="120">
        <v>73.900000000000006</v>
      </c>
      <c r="CA288" s="51"/>
      <c r="CB288" s="52">
        <v>6.93</v>
      </c>
      <c r="CC288" s="129">
        <v>6479</v>
      </c>
      <c r="CD288" s="77">
        <f t="shared" si="406"/>
        <v>7410.812296845671</v>
      </c>
      <c r="CE288" s="77">
        <f t="shared" si="385"/>
        <v>21843</v>
      </c>
      <c r="CF288" s="77">
        <f t="shared" si="407"/>
        <v>10850</v>
      </c>
      <c r="CG288" s="77">
        <f t="shared" si="408"/>
        <v>452.08333333333331</v>
      </c>
      <c r="CH288" s="77">
        <f t="shared" si="386"/>
        <v>10993</v>
      </c>
      <c r="CI288" s="130">
        <f t="shared" si="409"/>
        <v>458.04166666666669</v>
      </c>
      <c r="CJ288" s="64">
        <v>3715</v>
      </c>
      <c r="CK288" s="56"/>
      <c r="CL288" s="52">
        <v>7.45</v>
      </c>
      <c r="CM288" s="53">
        <v>3985</v>
      </c>
      <c r="CN288" s="134"/>
      <c r="CO288" s="135">
        <v>3561</v>
      </c>
      <c r="CP288" s="53">
        <v>6010</v>
      </c>
      <c r="CQ288" s="52">
        <v>13.9</v>
      </c>
      <c r="CR288" s="52">
        <v>48.4</v>
      </c>
      <c r="CS288" s="53">
        <v>3960</v>
      </c>
      <c r="CT288" s="141">
        <f t="shared" si="454"/>
        <v>0.31115214834470323</v>
      </c>
      <c r="CU288" s="142">
        <f t="shared" si="410"/>
        <v>1.352893674293405</v>
      </c>
      <c r="CV288" s="142">
        <f t="shared" si="411"/>
        <v>5.4777492405057036</v>
      </c>
      <c r="CW288" s="118">
        <f t="shared" si="412"/>
        <v>0.91295820675095063</v>
      </c>
      <c r="CX288" s="143">
        <f t="shared" si="455"/>
        <v>27531.167682781666</v>
      </c>
      <c r="CY288" s="144">
        <f t="shared" si="456"/>
        <v>0.46227217201329329</v>
      </c>
      <c r="CZ288" s="145">
        <f t="shared" si="457"/>
        <v>21247.23863480291</v>
      </c>
      <c r="DA288" s="146">
        <f t="shared" si="458"/>
        <v>0.65389960048636442</v>
      </c>
      <c r="DB288" s="64">
        <v>3715</v>
      </c>
      <c r="DC288" s="152"/>
      <c r="DD288" s="48">
        <v>7.45</v>
      </c>
      <c r="DE288" s="53">
        <v>3626</v>
      </c>
      <c r="DF288" s="153"/>
      <c r="DG288" s="53">
        <v>3536</v>
      </c>
      <c r="DH288" s="53">
        <v>4396</v>
      </c>
      <c r="DI288" s="52">
        <v>15.9</v>
      </c>
      <c r="DJ288" s="52">
        <v>50.6</v>
      </c>
      <c r="DK288" s="53">
        <v>3654</v>
      </c>
      <c r="DL288" s="141">
        <f t="shared" si="413"/>
        <v>0.25987552449389212</v>
      </c>
      <c r="DM288" s="142">
        <f t="shared" si="414"/>
        <v>1.352893674293405</v>
      </c>
      <c r="DN288" s="142">
        <f t="shared" si="415"/>
        <v>5.4777492405057036</v>
      </c>
      <c r="DO288" s="118">
        <f t="shared" si="387"/>
        <v>0.91295820675095063</v>
      </c>
      <c r="DP288" s="143">
        <f t="shared" si="416"/>
        <v>27531.167682781666</v>
      </c>
      <c r="DQ288" s="144">
        <f t="shared" si="417"/>
        <v>0.51071490482313708</v>
      </c>
      <c r="DR288" s="145">
        <f t="shared" si="418"/>
        <v>21247.23863480291</v>
      </c>
      <c r="DS288" s="146">
        <f t="shared" si="419"/>
        <v>0.68507903421921146</v>
      </c>
      <c r="DT288" s="53">
        <v>3462</v>
      </c>
      <c r="DU288" s="74"/>
      <c r="DV288" s="157">
        <v>7.47</v>
      </c>
      <c r="DW288" s="153">
        <v>3868</v>
      </c>
      <c r="DX288" s="53"/>
      <c r="DY288" s="153">
        <v>3433</v>
      </c>
      <c r="DZ288" s="153">
        <v>5834</v>
      </c>
      <c r="EA288" s="152">
        <v>14.9</v>
      </c>
      <c r="EB288" s="128">
        <v>48.7</v>
      </c>
      <c r="EC288" s="53">
        <v>3821</v>
      </c>
      <c r="ED288" s="141">
        <f t="shared" si="448"/>
        <v>0.31153140283190928</v>
      </c>
      <c r="EE288" s="142">
        <f t="shared" si="420"/>
        <v>1.4517619872905836</v>
      </c>
      <c r="EF288" s="142">
        <f t="shared" si="459"/>
        <v>5.1047019840190435</v>
      </c>
      <c r="EG288" s="118">
        <f t="shared" si="388"/>
        <v>0.85078366400317396</v>
      </c>
      <c r="EH288" s="143">
        <f t="shared" si="449"/>
        <v>25656.232171679712</v>
      </c>
      <c r="EI288" s="144">
        <f t="shared" si="450"/>
        <v>0.47805991501817269</v>
      </c>
      <c r="EJ288" s="145">
        <f t="shared" si="451"/>
        <v>19800.253069633294</v>
      </c>
      <c r="EK288" s="146">
        <f t="shared" si="452"/>
        <v>0.66406114295640095</v>
      </c>
      <c r="EL288" s="64">
        <v>3655</v>
      </c>
      <c r="EM288" s="56"/>
      <c r="EN288" s="52">
        <v>7.48</v>
      </c>
      <c r="EO288" s="53">
        <v>4027</v>
      </c>
      <c r="EP288" s="134"/>
      <c r="EQ288" s="135">
        <v>3487</v>
      </c>
      <c r="ER288" s="53">
        <v>4100</v>
      </c>
      <c r="ES288" s="52">
        <v>15.9</v>
      </c>
      <c r="ET288" s="52">
        <v>47.5</v>
      </c>
      <c r="EU288" s="53">
        <v>3420</v>
      </c>
      <c r="EV288" s="141">
        <f t="shared" si="421"/>
        <v>0.27652376440505638</v>
      </c>
      <c r="EW288" s="142">
        <f t="shared" si="422"/>
        <v>1.3751025991792065</v>
      </c>
      <c r="EX288" s="142">
        <f t="shared" si="423"/>
        <v>5.3892795354100533</v>
      </c>
      <c r="EY288" s="118">
        <f t="shared" si="389"/>
        <v>0.89821325590167556</v>
      </c>
      <c r="EZ288" s="143">
        <f t="shared" si="424"/>
        <v>27086.518944970929</v>
      </c>
      <c r="FA288" s="144">
        <f t="shared" si="425"/>
        <v>0.4566047770884647</v>
      </c>
      <c r="FB288" s="145">
        <f t="shared" si="426"/>
        <v>20904.080002746876</v>
      </c>
      <c r="FC288" s="146">
        <f t="shared" si="427"/>
        <v>0.65025186729199236</v>
      </c>
      <c r="FD288" s="64">
        <v>3648</v>
      </c>
      <c r="FE288" s="56"/>
      <c r="FF288" s="52">
        <v>7.49</v>
      </c>
      <c r="FG288" s="53">
        <v>3208</v>
      </c>
      <c r="FH288" s="134"/>
      <c r="FI288" s="135">
        <v>3744</v>
      </c>
      <c r="FJ288" s="53">
        <v>4056</v>
      </c>
      <c r="FK288" s="52">
        <v>16.100000000000001</v>
      </c>
      <c r="FL288" s="52">
        <v>40.4</v>
      </c>
      <c r="FM288" s="53">
        <v>4459</v>
      </c>
      <c r="FN288" s="141">
        <f t="shared" si="428"/>
        <v>0.29083230707414859</v>
      </c>
      <c r="FO288" s="142">
        <f t="shared" si="429"/>
        <v>1.3777412280701755</v>
      </c>
      <c r="FP288" s="142">
        <f t="shared" si="430"/>
        <v>5.3789580698155612</v>
      </c>
      <c r="FQ288" s="118">
        <f t="shared" si="390"/>
        <v>0.89649301163592687</v>
      </c>
      <c r="FR288" s="143">
        <f t="shared" si="431"/>
        <v>27034.643258893011</v>
      </c>
      <c r="FS288" s="144">
        <f t="shared" si="432"/>
        <v>0.56711897812262102</v>
      </c>
      <c r="FT288" s="145">
        <f t="shared" si="433"/>
        <v>20864.044829007002</v>
      </c>
      <c r="FU288" s="146">
        <f t="shared" si="434"/>
        <v>0.72138266458224765</v>
      </c>
      <c r="FV288" s="64">
        <v>3648</v>
      </c>
      <c r="FW288" s="73"/>
      <c r="FX288" s="52">
        <v>7.5</v>
      </c>
      <c r="FY288" s="53">
        <v>3690</v>
      </c>
      <c r="FZ288" s="134"/>
      <c r="GA288" s="135">
        <v>3720</v>
      </c>
      <c r="GB288" s="53">
        <v>6360</v>
      </c>
      <c r="GC288" s="52">
        <v>16.100000000000001</v>
      </c>
      <c r="GD288" s="52">
        <v>38.6</v>
      </c>
      <c r="GE288" s="53">
        <v>4363</v>
      </c>
      <c r="GF288" s="141">
        <f t="shared" si="435"/>
        <v>0.32143459857715856</v>
      </c>
      <c r="GG288" s="142">
        <f t="shared" si="436"/>
        <v>1.3777412280701755</v>
      </c>
      <c r="GH288" s="142">
        <f t="shared" si="437"/>
        <v>5.3789580698155612</v>
      </c>
      <c r="GI288" s="118">
        <f t="shared" si="391"/>
        <v>0.89649301163592687</v>
      </c>
      <c r="GJ288" s="143">
        <f t="shared" si="438"/>
        <v>27034.643258893011</v>
      </c>
      <c r="GK288" s="144">
        <f t="shared" si="439"/>
        <v>0.50207887446149368</v>
      </c>
      <c r="GL288" s="145">
        <f t="shared" si="440"/>
        <v>20864.044829007002</v>
      </c>
      <c r="GM288" s="146">
        <f t="shared" si="441"/>
        <v>0.67952058363731105</v>
      </c>
      <c r="GN288" s="166">
        <v>3361</v>
      </c>
      <c r="GO288" s="97">
        <f t="shared" si="392"/>
        <v>3733.3914755299179</v>
      </c>
      <c r="GP288" s="226"/>
      <c r="GQ288" s="53"/>
      <c r="GR288" s="102"/>
      <c r="GS288" s="53"/>
      <c r="GT288" s="102"/>
      <c r="GU288" s="53"/>
      <c r="GV288" s="102"/>
      <c r="GW288" s="170"/>
      <c r="GX288" s="102"/>
      <c r="GY288" s="170"/>
      <c r="GZ288" s="102"/>
      <c r="HA288" s="102"/>
      <c r="HB288" s="102"/>
      <c r="HC288" s="102"/>
      <c r="HD288" s="102"/>
      <c r="HE288" s="177"/>
      <c r="HF288" s="227">
        <f t="shared" si="368"/>
        <v>124926.9</v>
      </c>
      <c r="HG288" s="102">
        <f t="shared" si="369"/>
        <v>0.83284599999999998</v>
      </c>
      <c r="HH288" s="177">
        <f t="shared" si="370"/>
        <v>0.7080944936598923</v>
      </c>
      <c r="HI288" s="64">
        <v>1890</v>
      </c>
      <c r="HJ288" s="53">
        <v>1766</v>
      </c>
      <c r="HK288" s="53">
        <v>2252</v>
      </c>
      <c r="HL288" s="77">
        <f t="shared" si="445"/>
        <v>960</v>
      </c>
      <c r="HM288" s="77">
        <f t="shared" si="442"/>
        <v>11053.44</v>
      </c>
      <c r="HN288" s="52"/>
      <c r="HO288" s="183"/>
      <c r="HP288" s="53">
        <v>3453</v>
      </c>
      <c r="HQ288" s="186"/>
      <c r="HR288" s="186"/>
      <c r="HS288" s="186"/>
      <c r="HT288" s="53">
        <v>5048</v>
      </c>
      <c r="HU288" s="153">
        <v>5599</v>
      </c>
      <c r="HV288" s="186"/>
      <c r="HW288" s="186"/>
      <c r="HX288" s="186"/>
      <c r="HY288" s="186"/>
      <c r="HZ288" s="189"/>
      <c r="IA288" s="128">
        <v>99</v>
      </c>
      <c r="IB288" s="190">
        <v>446</v>
      </c>
      <c r="IC288" s="191"/>
      <c r="ID288" s="191"/>
      <c r="IE288" s="192"/>
      <c r="IF288" s="192"/>
      <c r="IG288" s="192"/>
      <c r="IH288" s="97">
        <f t="shared" si="443"/>
        <v>39781.729999999996</v>
      </c>
      <c r="II288" s="97">
        <f t="shared" si="446"/>
        <v>3368.4784081287044</v>
      </c>
      <c r="IJ288" s="202">
        <f t="shared" si="447"/>
        <v>1.6934801016088061</v>
      </c>
      <c r="IK288" s="202">
        <f t="shared" si="453"/>
        <v>1.9890865</v>
      </c>
      <c r="IL288" s="202">
        <f t="shared" si="395"/>
        <v>0.5787412903779281</v>
      </c>
      <c r="IM288" s="203"/>
      <c r="IN288" s="204">
        <f t="shared" si="396"/>
        <v>0.86730139839333531</v>
      </c>
      <c r="IO288" s="186"/>
      <c r="IP288" s="186"/>
      <c r="IQ288" s="153">
        <v>2624</v>
      </c>
      <c r="IR288" s="153"/>
      <c r="IS288" s="128"/>
      <c r="IT288" s="128"/>
      <c r="IU288" s="128"/>
      <c r="IV288" s="128"/>
      <c r="IW288" s="189"/>
      <c r="IX288" s="189">
        <v>0.94</v>
      </c>
      <c r="IY288" s="48"/>
      <c r="IZ288" s="52">
        <v>203</v>
      </c>
      <c r="JA288" s="128"/>
      <c r="JB288" s="128"/>
      <c r="JC288" s="128"/>
      <c r="JD288" s="97">
        <f t="shared" si="397"/>
        <v>5267.26</v>
      </c>
      <c r="JE288" s="210">
        <f t="shared" si="460"/>
        <v>1.032258064516129</v>
      </c>
      <c r="JF288" s="210">
        <f t="shared" si="398"/>
        <v>0.43206250000000002</v>
      </c>
      <c r="JG288" s="210">
        <f t="shared" si="399"/>
        <v>0.10080048049904464</v>
      </c>
      <c r="JH288" s="203"/>
      <c r="JI288" s="203">
        <f t="shared" si="400"/>
        <v>0.54484304932735428</v>
      </c>
      <c r="JJ288" s="212">
        <f t="shared" si="444"/>
        <v>2.469151880188833</v>
      </c>
      <c r="JK288" s="203">
        <f t="shared" si="401"/>
        <v>0.98236928956053504</v>
      </c>
      <c r="JL288" s="53">
        <v>8132</v>
      </c>
      <c r="JM288" s="213">
        <v>8.2899999999999991</v>
      </c>
      <c r="JN288" s="214">
        <v>92</v>
      </c>
      <c r="JO288" s="213">
        <v>2.99</v>
      </c>
      <c r="JP288" s="213">
        <v>1.4</v>
      </c>
      <c r="JQ288" s="213">
        <v>0.37</v>
      </c>
      <c r="JR288" s="214">
        <v>188</v>
      </c>
      <c r="JS288" s="213">
        <v>0.09</v>
      </c>
      <c r="JT288" s="222"/>
    </row>
    <row r="289" spans="1:280" s="25" customFormat="1" ht="15" customHeight="1">
      <c r="A289" s="50">
        <v>43706</v>
      </c>
      <c r="B289" s="51">
        <v>0</v>
      </c>
      <c r="C289" s="52">
        <v>0</v>
      </c>
      <c r="D289" s="53">
        <v>32863</v>
      </c>
      <c r="E289" s="48">
        <v>5.14</v>
      </c>
      <c r="F289" s="53">
        <v>873</v>
      </c>
      <c r="G289" s="52" t="s">
        <v>129</v>
      </c>
      <c r="H289" s="52" t="s">
        <v>129</v>
      </c>
      <c r="I289" s="61">
        <v>92.1</v>
      </c>
      <c r="J289" s="64"/>
      <c r="K289" s="53">
        <v>1425</v>
      </c>
      <c r="L289" s="48">
        <v>5.32</v>
      </c>
      <c r="M289" s="53">
        <v>15306</v>
      </c>
      <c r="N289" s="53">
        <v>8664</v>
      </c>
      <c r="O289" s="65" t="s">
        <v>129</v>
      </c>
      <c r="P289" s="65" t="s">
        <v>129</v>
      </c>
      <c r="Q289" s="74"/>
      <c r="R289" s="70">
        <v>72.900000000000006</v>
      </c>
      <c r="S289" s="64">
        <v>2895</v>
      </c>
      <c r="T289" s="53">
        <v>15420</v>
      </c>
      <c r="U289" s="52">
        <v>3.36</v>
      </c>
      <c r="V289" s="52">
        <v>29</v>
      </c>
      <c r="W289" s="52" t="s">
        <v>129</v>
      </c>
      <c r="X289" s="52" t="s">
        <v>129</v>
      </c>
      <c r="Y289" s="53">
        <v>0</v>
      </c>
      <c r="Z289" s="53"/>
      <c r="AA289" s="52"/>
      <c r="AB289" s="52">
        <v>497</v>
      </c>
      <c r="AC289" s="77">
        <f t="shared" si="402"/>
        <v>2895</v>
      </c>
      <c r="AD289" s="52"/>
      <c r="AE289" s="52"/>
      <c r="AF289" s="52"/>
      <c r="AG289" s="52"/>
      <c r="AH289" s="61"/>
      <c r="AI289" s="79"/>
      <c r="AJ289" s="52"/>
      <c r="AK289" s="52"/>
      <c r="AL289" s="48">
        <v>9.2100000000000009</v>
      </c>
      <c r="AM289" s="53">
        <v>100311</v>
      </c>
      <c r="AN289" s="52" t="s">
        <v>129</v>
      </c>
      <c r="AO289" s="52" t="s">
        <v>129</v>
      </c>
      <c r="AP289" s="53">
        <v>5577</v>
      </c>
      <c r="AQ289" s="83"/>
      <c r="AR289" s="86">
        <f t="shared" si="403"/>
        <v>11811</v>
      </c>
      <c r="AS289" s="53"/>
      <c r="AT289" s="87">
        <v>11811</v>
      </c>
      <c r="AU289" s="53">
        <f t="shared" si="461"/>
        <v>10851</v>
      </c>
      <c r="AV289" s="53">
        <v>480</v>
      </c>
      <c r="AW289" s="53">
        <v>0</v>
      </c>
      <c r="AX289" s="53">
        <v>480</v>
      </c>
      <c r="AY289" s="95">
        <v>0</v>
      </c>
      <c r="AZ289" s="96">
        <v>4.93</v>
      </c>
      <c r="BA289" s="53">
        <v>4478</v>
      </c>
      <c r="BB289" s="52">
        <v>62</v>
      </c>
      <c r="BC289" s="53">
        <v>11543</v>
      </c>
      <c r="BD289" s="97">
        <f t="shared" si="373"/>
        <v>9316.8997999999992</v>
      </c>
      <c r="BE289" s="102">
        <f t="shared" si="374"/>
        <v>0.80714717144589787</v>
      </c>
      <c r="BF289" s="53">
        <v>4720</v>
      </c>
      <c r="BG289" s="97">
        <f t="shared" si="375"/>
        <v>5036.24</v>
      </c>
      <c r="BH289" s="102">
        <f t="shared" si="376"/>
        <v>0.43630252100840333</v>
      </c>
      <c r="BI289" s="53">
        <v>343</v>
      </c>
      <c r="BJ289" s="97">
        <f t="shared" si="377"/>
        <v>674.68100000000004</v>
      </c>
      <c r="BK289" s="102">
        <f t="shared" si="378"/>
        <v>5.8449363250454828E-2</v>
      </c>
      <c r="BL289" s="103">
        <v>1382</v>
      </c>
      <c r="BM289" s="97">
        <f t="shared" si="379"/>
        <v>1996.99</v>
      </c>
      <c r="BN289" s="102">
        <f t="shared" si="380"/>
        <v>0.17300441826215021</v>
      </c>
      <c r="BO289" s="53">
        <v>776</v>
      </c>
      <c r="BP289" s="97">
        <f t="shared" si="381"/>
        <v>1597.0079999999998</v>
      </c>
      <c r="BQ289" s="102">
        <f t="shared" si="382"/>
        <v>0.13835294117647057</v>
      </c>
      <c r="BR289" s="53">
        <v>7.2</v>
      </c>
      <c r="BS289" s="105">
        <f t="shared" si="383"/>
        <v>11.9808</v>
      </c>
      <c r="BT289" s="102">
        <f t="shared" si="384"/>
        <v>6.2375465650177603E-4</v>
      </c>
      <c r="BU289" s="52" t="s">
        <v>129</v>
      </c>
      <c r="BV289" s="48" t="s">
        <v>129</v>
      </c>
      <c r="BW289" s="61">
        <v>101</v>
      </c>
      <c r="BX289" s="117">
        <f t="shared" si="404"/>
        <v>125253.09299999999</v>
      </c>
      <c r="BY289" s="118">
        <f t="shared" si="405"/>
        <v>0.83502061999999999</v>
      </c>
      <c r="BZ289" s="120">
        <v>77.7</v>
      </c>
      <c r="CA289" s="51"/>
      <c r="CB289" s="52">
        <v>7.04</v>
      </c>
      <c r="CC289" s="129">
        <v>7594</v>
      </c>
      <c r="CD289" s="77">
        <f t="shared" si="406"/>
        <v>7786.782953806116</v>
      </c>
      <c r="CE289" s="77">
        <f t="shared" si="385"/>
        <v>23055</v>
      </c>
      <c r="CF289" s="77">
        <f t="shared" si="407"/>
        <v>10851</v>
      </c>
      <c r="CG289" s="77">
        <f t="shared" si="408"/>
        <v>452.125</v>
      </c>
      <c r="CH289" s="77">
        <f t="shared" si="386"/>
        <v>12204</v>
      </c>
      <c r="CI289" s="130">
        <f t="shared" si="409"/>
        <v>508.5</v>
      </c>
      <c r="CJ289" s="64">
        <v>3762</v>
      </c>
      <c r="CK289" s="56"/>
      <c r="CL289" s="52">
        <v>7.33</v>
      </c>
      <c r="CM289" s="53">
        <v>4841</v>
      </c>
      <c r="CN289" s="134"/>
      <c r="CO289" s="135">
        <v>3715</v>
      </c>
      <c r="CP289" s="53">
        <v>4812</v>
      </c>
      <c r="CQ289" s="52" t="s">
        <v>129</v>
      </c>
      <c r="CR289" s="52">
        <v>39.1</v>
      </c>
      <c r="CS289" s="53">
        <v>2749</v>
      </c>
      <c r="CT289" s="141">
        <f t="shared" si="454"/>
        <v>0.2480591229735212</v>
      </c>
      <c r="CU289" s="142">
        <f t="shared" si="410"/>
        <v>1.3359914938862307</v>
      </c>
      <c r="CV289" s="142">
        <f t="shared" si="411"/>
        <v>5.8284674636328306</v>
      </c>
      <c r="CW289" s="118">
        <f t="shared" si="412"/>
        <v>0.97141124393880507</v>
      </c>
      <c r="CX289" s="143">
        <f t="shared" si="455"/>
        <v>29293.877472218606</v>
      </c>
      <c r="CY289" s="144">
        <f t="shared" si="456"/>
        <v>0.3783055173467037</v>
      </c>
      <c r="CZ289" s="145">
        <f t="shared" si="457"/>
        <v>20438.175487573197</v>
      </c>
      <c r="DA289" s="146">
        <f t="shared" si="458"/>
        <v>0.5806116260937364</v>
      </c>
      <c r="DB289" s="64">
        <v>3763</v>
      </c>
      <c r="DC289" s="152"/>
      <c r="DD289" s="48">
        <v>7.45</v>
      </c>
      <c r="DE289" s="53">
        <v>4558</v>
      </c>
      <c r="DF289" s="153"/>
      <c r="DG289" s="53">
        <v>3611</v>
      </c>
      <c r="DH289" s="53">
        <v>4686</v>
      </c>
      <c r="DI289" s="52" t="s">
        <v>129</v>
      </c>
      <c r="DJ289" s="52">
        <v>35.5</v>
      </c>
      <c r="DK289" s="53">
        <v>3548</v>
      </c>
      <c r="DL289" s="141">
        <f t="shared" si="413"/>
        <v>0.29201861787329325</v>
      </c>
      <c r="DM289" s="142">
        <f t="shared" si="414"/>
        <v>1.3356364602710604</v>
      </c>
      <c r="DN289" s="142">
        <f t="shared" si="415"/>
        <v>5.8300167638623988</v>
      </c>
      <c r="DO289" s="118">
        <f t="shared" si="387"/>
        <v>0.97166946064373316</v>
      </c>
      <c r="DP289" s="143">
        <f t="shared" si="416"/>
        <v>29301.664255172414</v>
      </c>
      <c r="DQ289" s="144">
        <f t="shared" si="417"/>
        <v>0.41464915266810065</v>
      </c>
      <c r="DR289" s="145">
        <f t="shared" si="418"/>
        <v>20443.608282758618</v>
      </c>
      <c r="DS289" s="146">
        <f t="shared" si="419"/>
        <v>0.60512864939790356</v>
      </c>
      <c r="DT289" s="53">
        <v>3778</v>
      </c>
      <c r="DU289" s="74"/>
      <c r="DV289" s="157">
        <v>7.49</v>
      </c>
      <c r="DW289" s="153">
        <v>4875</v>
      </c>
      <c r="DX289" s="53"/>
      <c r="DY289" s="153">
        <v>3647</v>
      </c>
      <c r="DZ289" s="153">
        <v>4452</v>
      </c>
      <c r="EA289" s="152" t="s">
        <v>129</v>
      </c>
      <c r="EB289" s="128">
        <v>36.5</v>
      </c>
      <c r="EC289" s="53">
        <v>3600</v>
      </c>
      <c r="ED289" s="141">
        <f t="shared" si="448"/>
        <v>0.32725142619537961</v>
      </c>
      <c r="EE289" s="142">
        <f t="shared" si="420"/>
        <v>1.3303335097935416</v>
      </c>
      <c r="EF289" s="142">
        <f t="shared" si="459"/>
        <v>5.8532562673059108</v>
      </c>
      <c r="EG289" s="118">
        <f t="shared" si="388"/>
        <v>0.97554271121765179</v>
      </c>
      <c r="EH289" s="143">
        <f t="shared" si="449"/>
        <v>29418.465999479507</v>
      </c>
      <c r="EI289" s="144">
        <f t="shared" si="450"/>
        <v>0.37393914419855001</v>
      </c>
      <c r="EJ289" s="145">
        <f t="shared" si="451"/>
        <v>20525.100210540015</v>
      </c>
      <c r="EK289" s="146">
        <f t="shared" si="452"/>
        <v>0.57766611799358913</v>
      </c>
      <c r="EL289" s="64">
        <v>3752</v>
      </c>
      <c r="EM289" s="56"/>
      <c r="EN289" s="52">
        <v>7.42</v>
      </c>
      <c r="EO289" s="53">
        <v>4886</v>
      </c>
      <c r="EP289" s="134"/>
      <c r="EQ289" s="135">
        <v>3655</v>
      </c>
      <c r="ER289" s="53">
        <v>4808</v>
      </c>
      <c r="ES289" s="52" t="s">
        <v>129</v>
      </c>
      <c r="ET289" s="52">
        <v>36.200000000000003</v>
      </c>
      <c r="EU289" s="53">
        <v>3204</v>
      </c>
      <c r="EV289" s="141">
        <f t="shared" si="421"/>
        <v>0.29438416334435724</v>
      </c>
      <c r="EW289" s="142">
        <f t="shared" si="422"/>
        <v>1.3395522388059702</v>
      </c>
      <c r="EX289" s="142">
        <f t="shared" si="423"/>
        <v>5.8129744613371566</v>
      </c>
      <c r="EY289" s="118">
        <f t="shared" si="389"/>
        <v>0.96882907688952613</v>
      </c>
      <c r="EZ289" s="143">
        <f t="shared" si="424"/>
        <v>29216.009642680547</v>
      </c>
      <c r="FA289" s="144">
        <f t="shared" si="425"/>
        <v>0.37252649406238258</v>
      </c>
      <c r="FB289" s="145">
        <f t="shared" si="426"/>
        <v>20383.847535718935</v>
      </c>
      <c r="FC289" s="146">
        <f t="shared" si="427"/>
        <v>0.57671315949060031</v>
      </c>
      <c r="FD289" s="64">
        <v>4000</v>
      </c>
      <c r="FE289" s="56"/>
      <c r="FF289" s="52">
        <v>7.63</v>
      </c>
      <c r="FG289" s="53">
        <v>3802</v>
      </c>
      <c r="FH289" s="134"/>
      <c r="FI289" s="135">
        <v>3961</v>
      </c>
      <c r="FJ289" s="53">
        <v>4582</v>
      </c>
      <c r="FK289" s="52" t="s">
        <v>129</v>
      </c>
      <c r="FL289" s="52">
        <v>33.200000000000003</v>
      </c>
      <c r="FM289" s="53">
        <v>4327</v>
      </c>
      <c r="FN289" s="141">
        <f t="shared" si="428"/>
        <v>0.27147024381008078</v>
      </c>
      <c r="FO289" s="142">
        <f t="shared" si="429"/>
        <v>1.2565</v>
      </c>
      <c r="FP289" s="142">
        <f t="shared" si="430"/>
        <v>6.1972009182698891</v>
      </c>
      <c r="FQ289" s="118">
        <f t="shared" si="390"/>
        <v>1.0328668197116482</v>
      </c>
      <c r="FR289" s="143">
        <f t="shared" si="431"/>
        <v>31147.131815224464</v>
      </c>
      <c r="FS289" s="144">
        <f t="shared" si="432"/>
        <v>0.5117367438446947</v>
      </c>
      <c r="FT289" s="145">
        <f t="shared" si="433"/>
        <v>21731.180741704622</v>
      </c>
      <c r="FU289" s="146">
        <f t="shared" si="434"/>
        <v>0.67062288833059003</v>
      </c>
      <c r="FV289" s="64">
        <v>4000</v>
      </c>
      <c r="FW289" s="73"/>
      <c r="FX289" s="52">
        <v>7.6</v>
      </c>
      <c r="FY289" s="53">
        <v>3605</v>
      </c>
      <c r="FZ289" s="134"/>
      <c r="GA289" s="135">
        <v>3960</v>
      </c>
      <c r="GB289" s="53">
        <v>4810</v>
      </c>
      <c r="GC289" s="52" t="s">
        <v>129</v>
      </c>
      <c r="GD289" s="52">
        <v>34.9</v>
      </c>
      <c r="GE289" s="53">
        <v>4088</v>
      </c>
      <c r="GF289" s="141">
        <f t="shared" si="435"/>
        <v>0.24439336313947396</v>
      </c>
      <c r="GG289" s="142">
        <f t="shared" si="436"/>
        <v>1.2565</v>
      </c>
      <c r="GH289" s="142">
        <f t="shared" si="437"/>
        <v>6.1972009182698891</v>
      </c>
      <c r="GI289" s="118">
        <f t="shared" si="391"/>
        <v>1.0328668197116482</v>
      </c>
      <c r="GJ289" s="143">
        <f t="shared" si="438"/>
        <v>31147.131815224464</v>
      </c>
      <c r="GK289" s="144">
        <f t="shared" si="439"/>
        <v>0.53703602355605584</v>
      </c>
      <c r="GL289" s="145">
        <f t="shared" si="440"/>
        <v>21731.180741704622</v>
      </c>
      <c r="GM289" s="146">
        <f t="shared" si="441"/>
        <v>0.687689508793208</v>
      </c>
      <c r="GN289" s="166">
        <v>4447</v>
      </c>
      <c r="GO289" s="97">
        <f t="shared" si="392"/>
        <v>4412.9957926697025</v>
      </c>
      <c r="GP289" s="226"/>
      <c r="GQ289" s="53"/>
      <c r="GR289" s="102"/>
      <c r="GS289" s="53"/>
      <c r="GT289" s="102"/>
      <c r="GU289" s="53"/>
      <c r="GV289" s="102"/>
      <c r="GW289" s="170"/>
      <c r="GX289" s="102"/>
      <c r="GY289" s="170"/>
      <c r="GZ289" s="102"/>
      <c r="HA289" s="102"/>
      <c r="HB289" s="102"/>
      <c r="HC289" s="102"/>
      <c r="HD289" s="102"/>
      <c r="HE289" s="177"/>
      <c r="HF289" s="227">
        <f t="shared" si="368"/>
        <v>125253.09299999999</v>
      </c>
      <c r="HG289" s="102">
        <f t="shared" si="369"/>
        <v>0.83502061999999999</v>
      </c>
      <c r="HH289" s="177">
        <f t="shared" si="370"/>
        <v>0.61474486701897257</v>
      </c>
      <c r="HI289" s="64">
        <v>1300</v>
      </c>
      <c r="HJ289" s="53">
        <v>1948</v>
      </c>
      <c r="HK289" s="53">
        <v>2095</v>
      </c>
      <c r="HL289" s="77">
        <f t="shared" si="445"/>
        <v>960</v>
      </c>
      <c r="HM289" s="77">
        <f t="shared" si="442"/>
        <v>11081.28</v>
      </c>
      <c r="HN289" s="52"/>
      <c r="HO289" s="183"/>
      <c r="HP289" s="53">
        <v>3554</v>
      </c>
      <c r="HQ289" s="186"/>
      <c r="HR289" s="186"/>
      <c r="HS289" s="186"/>
      <c r="HT289" s="53">
        <v>4674</v>
      </c>
      <c r="HU289" s="153">
        <v>4916</v>
      </c>
      <c r="HV289" s="186"/>
      <c r="HW289" s="186"/>
      <c r="HX289" s="186"/>
      <c r="HY289" s="186"/>
      <c r="HZ289" s="189">
        <v>98</v>
      </c>
      <c r="IA289" s="128" t="s">
        <v>129</v>
      </c>
      <c r="IB289" s="190">
        <v>851</v>
      </c>
      <c r="IC289" s="191"/>
      <c r="ID289" s="191">
        <v>1250</v>
      </c>
      <c r="IE289" s="192">
        <v>4.2699999999999996</v>
      </c>
      <c r="IF289" s="192" t="s">
        <v>129</v>
      </c>
      <c r="IG289" s="192" t="s">
        <v>129</v>
      </c>
      <c r="IH289" s="97">
        <f t="shared" si="443"/>
        <v>51666.236999999994</v>
      </c>
      <c r="II289" s="97">
        <f t="shared" si="446"/>
        <v>4374.4168148336294</v>
      </c>
      <c r="IJ289" s="202">
        <f t="shared" si="447"/>
        <v>1.6933367200067733</v>
      </c>
      <c r="IK289" s="202">
        <f t="shared" si="453"/>
        <v>2.5833118499999999</v>
      </c>
      <c r="IL289" s="202">
        <f t="shared" si="395"/>
        <v>0.75680502642984759</v>
      </c>
      <c r="IM289" s="203"/>
      <c r="IN289" s="204">
        <f t="shared" si="396"/>
        <v>0.80863503485495847</v>
      </c>
      <c r="IO289" s="186"/>
      <c r="IP289" s="186"/>
      <c r="IQ289" s="153">
        <v>2501</v>
      </c>
      <c r="IR289" s="153"/>
      <c r="IS289" s="128"/>
      <c r="IT289" s="128"/>
      <c r="IU289" s="128"/>
      <c r="IV289" s="128"/>
      <c r="IW289" s="189">
        <v>0.96</v>
      </c>
      <c r="IX289" s="189"/>
      <c r="IY289" s="48">
        <v>8.3000000000000007</v>
      </c>
      <c r="IZ289" s="52">
        <v>186</v>
      </c>
      <c r="JA289" s="128">
        <v>3.88</v>
      </c>
      <c r="JB289" s="128" t="s">
        <v>129</v>
      </c>
      <c r="JC289" s="128">
        <v>124</v>
      </c>
      <c r="JD289" s="97">
        <f t="shared" si="397"/>
        <v>10051.161</v>
      </c>
      <c r="JE289" s="210">
        <f t="shared" si="460"/>
        <v>1.0321629342917704</v>
      </c>
      <c r="JF289" s="210">
        <f t="shared" si="398"/>
        <v>0.8244822321428571</v>
      </c>
      <c r="JG289" s="210">
        <f t="shared" si="399"/>
        <v>0.2894175478826993</v>
      </c>
      <c r="JH289" s="203"/>
      <c r="JI289" s="203">
        <f t="shared" si="400"/>
        <v>0.78143360752056401</v>
      </c>
      <c r="JJ289" s="212">
        <f t="shared" si="444"/>
        <v>2.469151880188833</v>
      </c>
      <c r="JK289" s="203">
        <f t="shared" si="401"/>
        <v>0.98388633804037073</v>
      </c>
      <c r="JL289" s="53">
        <v>0</v>
      </c>
      <c r="JM289" s="213">
        <v>8.2100000000000009</v>
      </c>
      <c r="JN289" s="214">
        <v>83</v>
      </c>
      <c r="JO289" s="213" t="s">
        <v>129</v>
      </c>
      <c r="JP289" s="213">
        <v>4.8899999999999997</v>
      </c>
      <c r="JQ289" s="213" t="s">
        <v>129</v>
      </c>
      <c r="JR289" s="214">
        <v>188</v>
      </c>
      <c r="JS289" s="213" t="s">
        <v>129</v>
      </c>
      <c r="JT289" s="222"/>
    </row>
    <row r="290" spans="1:280" s="25" customFormat="1" ht="15" customHeight="1">
      <c r="A290" s="50">
        <v>43707</v>
      </c>
      <c r="B290" s="51">
        <v>0</v>
      </c>
      <c r="C290" s="52">
        <v>0</v>
      </c>
      <c r="D290" s="53">
        <v>55548</v>
      </c>
      <c r="E290" s="48">
        <v>5.81</v>
      </c>
      <c r="F290" s="53">
        <v>1402</v>
      </c>
      <c r="G290" s="52">
        <v>61.9</v>
      </c>
      <c r="H290" s="52">
        <v>19.899999999999999</v>
      </c>
      <c r="I290" s="61">
        <v>91.6</v>
      </c>
      <c r="J290" s="64"/>
      <c r="K290" s="53">
        <v>1128</v>
      </c>
      <c r="L290" s="48">
        <v>5.33</v>
      </c>
      <c r="M290" s="53">
        <v>16232</v>
      </c>
      <c r="N290" s="53">
        <v>8219</v>
      </c>
      <c r="O290" s="65">
        <v>12.8</v>
      </c>
      <c r="P290" s="65">
        <v>7.64</v>
      </c>
      <c r="Q290" s="74">
        <v>56.4</v>
      </c>
      <c r="R290" s="70">
        <v>72</v>
      </c>
      <c r="S290" s="64">
        <v>3974</v>
      </c>
      <c r="T290" s="53">
        <v>11011</v>
      </c>
      <c r="U290" s="52">
        <v>3.58</v>
      </c>
      <c r="V290" s="52">
        <v>27.2</v>
      </c>
      <c r="W290" s="52">
        <v>12.9</v>
      </c>
      <c r="X290" s="52">
        <v>12.8</v>
      </c>
      <c r="Y290" s="53">
        <v>2510</v>
      </c>
      <c r="Z290" s="53"/>
      <c r="AA290" s="52"/>
      <c r="AB290" s="52">
        <v>486</v>
      </c>
      <c r="AC290" s="77">
        <f t="shared" si="402"/>
        <v>6484</v>
      </c>
      <c r="AD290" s="52"/>
      <c r="AE290" s="52"/>
      <c r="AF290" s="52"/>
      <c r="AG290" s="52"/>
      <c r="AH290" s="61"/>
      <c r="AI290" s="79"/>
      <c r="AJ290" s="52"/>
      <c r="AK290" s="52"/>
      <c r="AL290" s="48">
        <v>9.09</v>
      </c>
      <c r="AM290" s="53">
        <v>98807</v>
      </c>
      <c r="AN290" s="52">
        <v>2.5099999999999998</v>
      </c>
      <c r="AO290" s="52">
        <v>0.18</v>
      </c>
      <c r="AP290" s="53">
        <v>5347</v>
      </c>
      <c r="AQ290" s="83"/>
      <c r="AR290" s="86">
        <f t="shared" si="403"/>
        <v>11812</v>
      </c>
      <c r="AS290" s="53"/>
      <c r="AT290" s="87">
        <v>11812</v>
      </c>
      <c r="AU290" s="53">
        <f t="shared" si="461"/>
        <v>11812</v>
      </c>
      <c r="AV290" s="53">
        <v>0</v>
      </c>
      <c r="AW290" s="53">
        <v>0</v>
      </c>
      <c r="AX290" s="53">
        <v>0</v>
      </c>
      <c r="AY290" s="95">
        <v>0</v>
      </c>
      <c r="AZ290" s="96">
        <v>4.93</v>
      </c>
      <c r="BA290" s="53">
        <v>4478</v>
      </c>
      <c r="BB290" s="52">
        <v>62</v>
      </c>
      <c r="BC290" s="53">
        <v>13010</v>
      </c>
      <c r="BD290" s="97">
        <f t="shared" si="373"/>
        <v>9429.8089999999993</v>
      </c>
      <c r="BE290" s="102">
        <f t="shared" si="374"/>
        <v>0.72481237509607988</v>
      </c>
      <c r="BF290" s="53">
        <v>4682</v>
      </c>
      <c r="BG290" s="97">
        <f t="shared" si="375"/>
        <v>4995.6939999999995</v>
      </c>
      <c r="BH290" s="102">
        <f t="shared" si="376"/>
        <v>0.38398877786318214</v>
      </c>
      <c r="BI290" s="53">
        <v>379</v>
      </c>
      <c r="BJ290" s="97">
        <f t="shared" si="377"/>
        <v>745.49300000000005</v>
      </c>
      <c r="BK290" s="102">
        <f t="shared" si="378"/>
        <v>5.7301537279016143E-2</v>
      </c>
      <c r="BL290" s="103">
        <v>1372</v>
      </c>
      <c r="BM290" s="97">
        <f t="shared" si="379"/>
        <v>1982.5400000000002</v>
      </c>
      <c r="BN290" s="102">
        <f t="shared" si="380"/>
        <v>0.15238585703305152</v>
      </c>
      <c r="BO290" s="53">
        <v>829</v>
      </c>
      <c r="BP290" s="97">
        <f t="shared" si="381"/>
        <v>1706.0819999999999</v>
      </c>
      <c r="BQ290" s="102">
        <f t="shared" si="382"/>
        <v>0.13113620292083011</v>
      </c>
      <c r="BR290" s="53">
        <v>0</v>
      </c>
      <c r="BS290" s="105">
        <f t="shared" si="383"/>
        <v>0</v>
      </c>
      <c r="BT290" s="102">
        <f t="shared" si="384"/>
        <v>0</v>
      </c>
      <c r="BU290" s="52">
        <v>9.9700000000000006</v>
      </c>
      <c r="BV290" s="48">
        <v>8.8699999999999992</v>
      </c>
      <c r="BW290" s="61">
        <v>100</v>
      </c>
      <c r="BX290" s="117">
        <f t="shared" si="404"/>
        <v>153674.12</v>
      </c>
      <c r="BY290" s="118">
        <f t="shared" si="405"/>
        <v>1.0244941333333333</v>
      </c>
      <c r="BZ290" s="120">
        <v>79.599999999999994</v>
      </c>
      <c r="CA290" s="51"/>
      <c r="CB290" s="52">
        <v>6.77</v>
      </c>
      <c r="CC290" s="129">
        <v>8551</v>
      </c>
      <c r="CD290" s="77">
        <f t="shared" si="406"/>
        <v>8868.6938087945746</v>
      </c>
      <c r="CE290" s="77">
        <f t="shared" si="385"/>
        <v>22855</v>
      </c>
      <c r="CF290" s="77">
        <f t="shared" si="407"/>
        <v>11812</v>
      </c>
      <c r="CG290" s="77">
        <f t="shared" si="408"/>
        <v>492.16666666666669</v>
      </c>
      <c r="CH290" s="77">
        <f t="shared" si="386"/>
        <v>11043</v>
      </c>
      <c r="CI290" s="130">
        <f t="shared" si="409"/>
        <v>460.125</v>
      </c>
      <c r="CJ290" s="64">
        <v>3646</v>
      </c>
      <c r="CK290" s="56"/>
      <c r="CL290" s="52">
        <v>7.62</v>
      </c>
      <c r="CM290" s="53">
        <v>5031</v>
      </c>
      <c r="CN290" s="134"/>
      <c r="CO290" s="135">
        <v>3695</v>
      </c>
      <c r="CP290" s="53">
        <v>5556</v>
      </c>
      <c r="CQ290" s="52">
        <v>16.399999999999999</v>
      </c>
      <c r="CR290" s="52">
        <v>29</v>
      </c>
      <c r="CS290" s="53">
        <v>2882</v>
      </c>
      <c r="CT290" s="141">
        <f t="shared" si="454"/>
        <v>0.20597143306765833</v>
      </c>
      <c r="CU290" s="142">
        <f t="shared" si="410"/>
        <v>1.3784969829950631</v>
      </c>
      <c r="CV290" s="142">
        <f t="shared" si="411"/>
        <v>6.433596821899128</v>
      </c>
      <c r="CW290" s="118">
        <f t="shared" si="412"/>
        <v>1.0722661369831881</v>
      </c>
      <c r="CX290" s="143">
        <f t="shared" si="455"/>
        <v>32335.257626865019</v>
      </c>
      <c r="CY290" s="144">
        <f t="shared" si="456"/>
        <v>0.4327236785409091</v>
      </c>
      <c r="CZ290" s="145">
        <f t="shared" si="457"/>
        <v>24515.241370378477</v>
      </c>
      <c r="DA290" s="146">
        <f t="shared" si="458"/>
        <v>0.61329746348962333</v>
      </c>
      <c r="DB290" s="64">
        <v>3644</v>
      </c>
      <c r="DC290" s="152"/>
      <c r="DD290" s="48">
        <v>7.49</v>
      </c>
      <c r="DE290" s="53">
        <v>5001</v>
      </c>
      <c r="DF290" s="153"/>
      <c r="DG290" s="53">
        <v>3539</v>
      </c>
      <c r="DH290" s="53">
        <v>5220</v>
      </c>
      <c r="DI290" s="52">
        <v>17.7</v>
      </c>
      <c r="DJ290" s="52">
        <v>36</v>
      </c>
      <c r="DK290" s="53">
        <v>3570</v>
      </c>
      <c r="DL290" s="141">
        <f t="shared" si="413"/>
        <v>0.25330150055231554</v>
      </c>
      <c r="DM290" s="142">
        <f t="shared" si="414"/>
        <v>1.3792535675082327</v>
      </c>
      <c r="DN290" s="142">
        <f t="shared" si="415"/>
        <v>6.4300676958311644</v>
      </c>
      <c r="DO290" s="118">
        <f t="shared" si="387"/>
        <v>1.071677949305194</v>
      </c>
      <c r="DP290" s="143">
        <f t="shared" si="416"/>
        <v>32317.520239247431</v>
      </c>
      <c r="DQ290" s="144">
        <f t="shared" si="417"/>
        <v>0.4361063638209276</v>
      </c>
      <c r="DR290" s="145">
        <f t="shared" si="418"/>
        <v>24501.793624152269</v>
      </c>
      <c r="DS290" s="146">
        <f t="shared" si="419"/>
        <v>0.61560338201383558</v>
      </c>
      <c r="DT290" s="53">
        <v>3865</v>
      </c>
      <c r="DU290" s="74"/>
      <c r="DV290" s="157">
        <v>7.54</v>
      </c>
      <c r="DW290" s="153">
        <v>5671</v>
      </c>
      <c r="DX290" s="53"/>
      <c r="DY290" s="153">
        <v>3592</v>
      </c>
      <c r="DZ290" s="153">
        <v>3812</v>
      </c>
      <c r="EA290" s="152">
        <v>17.2</v>
      </c>
      <c r="EB290" s="128">
        <v>31.5</v>
      </c>
      <c r="EC290" s="53">
        <v>3702</v>
      </c>
      <c r="ED290" s="141">
        <f t="shared" si="448"/>
        <v>0.29953669947496364</v>
      </c>
      <c r="EE290" s="142">
        <f t="shared" si="420"/>
        <v>1.3003880983182405</v>
      </c>
      <c r="EF290" s="142">
        <f t="shared" si="459"/>
        <v>6.8200361263412317</v>
      </c>
      <c r="EG290" s="118">
        <f t="shared" si="388"/>
        <v>1.1366726877235387</v>
      </c>
      <c r="EH290" s="143">
        <f t="shared" si="449"/>
        <v>34277.501570991029</v>
      </c>
      <c r="EI290" s="144">
        <f t="shared" si="450"/>
        <v>0.36055972590051599</v>
      </c>
      <c r="EJ290" s="145">
        <f t="shared" si="451"/>
        <v>25987.769582148328</v>
      </c>
      <c r="EK290" s="146">
        <f t="shared" si="452"/>
        <v>0.56410453497309754</v>
      </c>
      <c r="EL290" s="64">
        <v>3646</v>
      </c>
      <c r="EM290" s="56"/>
      <c r="EN290" s="52">
        <v>7.43</v>
      </c>
      <c r="EO290" s="53">
        <v>5592</v>
      </c>
      <c r="EP290" s="134"/>
      <c r="EQ290" s="135">
        <v>3506</v>
      </c>
      <c r="ER290" s="53">
        <v>4732</v>
      </c>
      <c r="ES290" s="52">
        <v>17.3</v>
      </c>
      <c r="ET290" s="52">
        <v>36.9</v>
      </c>
      <c r="EU290" s="53">
        <v>3315</v>
      </c>
      <c r="EV290" s="141">
        <f t="shared" si="421"/>
        <v>0.27747956683535296</v>
      </c>
      <c r="EW290" s="142">
        <f t="shared" si="422"/>
        <v>1.3784969829950631</v>
      </c>
      <c r="EX290" s="142">
        <f t="shared" si="423"/>
        <v>6.433596821899128</v>
      </c>
      <c r="EY290" s="118">
        <f t="shared" si="389"/>
        <v>1.0722661369831881</v>
      </c>
      <c r="EZ290" s="143">
        <f t="shared" si="424"/>
        <v>32335.257626865019</v>
      </c>
      <c r="FA290" s="144">
        <f t="shared" si="425"/>
        <v>0.36946746380456452</v>
      </c>
      <c r="FB290" s="145">
        <f t="shared" si="426"/>
        <v>24515.241370378477</v>
      </c>
      <c r="FC290" s="146">
        <f t="shared" si="427"/>
        <v>0.57017678708685626</v>
      </c>
      <c r="FD290" s="64">
        <v>4027</v>
      </c>
      <c r="FE290" s="56"/>
      <c r="FF290" s="52">
        <v>7.62</v>
      </c>
      <c r="FG290" s="53">
        <v>4392</v>
      </c>
      <c r="FH290" s="134"/>
      <c r="FI290" s="135">
        <v>3880</v>
      </c>
      <c r="FJ290" s="53">
        <v>4604</v>
      </c>
      <c r="FK290" s="52">
        <v>17.7</v>
      </c>
      <c r="FL290" s="52">
        <v>30.1</v>
      </c>
      <c r="FM290" s="53">
        <v>4429</v>
      </c>
      <c r="FN290" s="141">
        <f t="shared" si="428"/>
        <v>0.2456782215413944</v>
      </c>
      <c r="FO290" s="142">
        <f t="shared" si="429"/>
        <v>1.2480754904395333</v>
      </c>
      <c r="FP290" s="142">
        <f t="shared" si="430"/>
        <v>7.1058953378463494</v>
      </c>
      <c r="FQ290" s="118">
        <f t="shared" si="390"/>
        <v>1.1843158896410582</v>
      </c>
      <c r="FR290" s="143">
        <f t="shared" si="431"/>
        <v>35714.229968015752</v>
      </c>
      <c r="FS290" s="144">
        <f t="shared" si="432"/>
        <v>0.50477487500530172</v>
      </c>
      <c r="FT290" s="145">
        <f t="shared" si="433"/>
        <v>27077.03702647124</v>
      </c>
      <c r="FU290" s="146">
        <f t="shared" si="434"/>
        <v>0.66241352805534204</v>
      </c>
      <c r="FV290" s="64">
        <v>4027</v>
      </c>
      <c r="FW290" s="73"/>
      <c r="FX290" s="52">
        <v>7.53</v>
      </c>
      <c r="FY290" s="53">
        <v>4061</v>
      </c>
      <c r="FZ290" s="134"/>
      <c r="GA290" s="135">
        <v>3797</v>
      </c>
      <c r="GB290" s="53">
        <v>4132</v>
      </c>
      <c r="GC290" s="52">
        <v>17.8</v>
      </c>
      <c r="GD290" s="52">
        <v>33.700000000000003</v>
      </c>
      <c r="GE290" s="53">
        <v>4292</v>
      </c>
      <c r="GF290" s="141">
        <f t="shared" si="435"/>
        <v>0.22168753942432981</v>
      </c>
      <c r="GG290" s="142">
        <f t="shared" si="436"/>
        <v>1.2480754904395333</v>
      </c>
      <c r="GH290" s="142">
        <f t="shared" si="437"/>
        <v>7.1058953378463494</v>
      </c>
      <c r="GI290" s="118">
        <f t="shared" si="391"/>
        <v>1.1843158896410582</v>
      </c>
      <c r="GJ290" s="143">
        <f t="shared" si="438"/>
        <v>35714.229968015752</v>
      </c>
      <c r="GK290" s="144">
        <f t="shared" si="439"/>
        <v>0.54209716926150509</v>
      </c>
      <c r="GL290" s="145">
        <f t="shared" si="440"/>
        <v>27077.03702647124</v>
      </c>
      <c r="GM290" s="146">
        <f t="shared" si="441"/>
        <v>0.68785549577248273</v>
      </c>
      <c r="GN290" s="166">
        <v>4439</v>
      </c>
      <c r="GO290" s="97">
        <f t="shared" si="392"/>
        <v>4940.4396412163642</v>
      </c>
      <c r="GP290" s="226"/>
      <c r="GQ290" s="53"/>
      <c r="GR290" s="102"/>
      <c r="GS290" s="53"/>
      <c r="GT290" s="102"/>
      <c r="GU290" s="53"/>
      <c r="GV290" s="102"/>
      <c r="GW290" s="170"/>
      <c r="GX290" s="102"/>
      <c r="GY290" s="170"/>
      <c r="GZ290" s="102"/>
      <c r="HA290" s="102"/>
      <c r="HB290" s="102"/>
      <c r="HC290" s="102"/>
      <c r="HD290" s="102"/>
      <c r="HE290" s="177"/>
      <c r="HF290" s="227">
        <f t="shared" si="368"/>
        <v>153674.12</v>
      </c>
      <c r="HG290" s="102">
        <f t="shared" si="369"/>
        <v>1.0244941333333333</v>
      </c>
      <c r="HH290" s="177">
        <f t="shared" si="370"/>
        <v>0.65880092236740961</v>
      </c>
      <c r="HI290" s="64">
        <v>2494</v>
      </c>
      <c r="HJ290" s="53">
        <v>5524</v>
      </c>
      <c r="HK290" s="53">
        <v>2700</v>
      </c>
      <c r="HL290" s="77">
        <f t="shared" si="445"/>
        <v>0</v>
      </c>
      <c r="HM290" s="77">
        <f t="shared" si="442"/>
        <v>0</v>
      </c>
      <c r="HN290" s="52"/>
      <c r="HO290" s="183"/>
      <c r="HP290" s="53">
        <v>3514</v>
      </c>
      <c r="HQ290" s="186"/>
      <c r="HR290" s="186"/>
      <c r="HS290" s="186"/>
      <c r="HT290" s="53">
        <v>5374</v>
      </c>
      <c r="HU290" s="153">
        <v>4424</v>
      </c>
      <c r="HV290" s="186"/>
      <c r="HW290" s="186"/>
      <c r="HX290" s="186"/>
      <c r="HY290" s="186"/>
      <c r="HZ290" s="189"/>
      <c r="IA290" s="128">
        <v>97</v>
      </c>
      <c r="IB290" s="190">
        <v>687</v>
      </c>
      <c r="IC290" s="191"/>
      <c r="ID290" s="191"/>
      <c r="IE290" s="192"/>
      <c r="IF290" s="192"/>
      <c r="IG290" s="192"/>
      <c r="IH290" s="97">
        <f t="shared" si="443"/>
        <v>52433.468000000001</v>
      </c>
      <c r="II290" s="97">
        <f t="shared" si="446"/>
        <v>4439</v>
      </c>
      <c r="IJ290" s="202">
        <f t="shared" si="447"/>
        <v>1.6931933626820184</v>
      </c>
      <c r="IK290" s="202">
        <f t="shared" si="453"/>
        <v>2.6216733999999997</v>
      </c>
      <c r="IL290" s="202">
        <f t="shared" si="395"/>
        <v>0.69817640491254174</v>
      </c>
      <c r="IM290" s="203"/>
      <c r="IN290" s="204">
        <f t="shared" si="396"/>
        <v>0.84523541338139219</v>
      </c>
      <c r="IO290" s="186"/>
      <c r="IP290" s="186"/>
      <c r="IQ290" s="153">
        <v>2434</v>
      </c>
      <c r="IR290" s="153"/>
      <c r="IS290" s="128"/>
      <c r="IT290" s="128"/>
      <c r="IU290" s="128"/>
      <c r="IV290" s="128"/>
      <c r="IW290" s="189"/>
      <c r="IX290" s="189">
        <v>0.95</v>
      </c>
      <c r="IY290" s="48"/>
      <c r="IZ290" s="52">
        <v>244</v>
      </c>
      <c r="JA290" s="128"/>
      <c r="JB290" s="128"/>
      <c r="JC290" s="128"/>
      <c r="JD290" s="97">
        <f t="shared" si="397"/>
        <v>8114.8440000000001</v>
      </c>
      <c r="JE290" s="210">
        <f t="shared" si="460"/>
        <v>0.94818828310193026</v>
      </c>
      <c r="JF290" s="210">
        <f t="shared" si="398"/>
        <v>0.7245396428571429</v>
      </c>
      <c r="JG290" s="210">
        <f t="shared" si="399"/>
        <v>0.18200493015612162</v>
      </c>
      <c r="JH290" s="203"/>
      <c r="JI290" s="203">
        <f t="shared" si="400"/>
        <v>0.64483260553129551</v>
      </c>
      <c r="JJ290" s="212">
        <f t="shared" si="444"/>
        <v>2.469151880188833</v>
      </c>
      <c r="JK290" s="203">
        <f t="shared" si="401"/>
        <v>0.98124519600307458</v>
      </c>
      <c r="JL290" s="53">
        <v>6560</v>
      </c>
      <c r="JM290" s="213">
        <v>8.2100000000000009</v>
      </c>
      <c r="JN290" s="214">
        <v>149</v>
      </c>
      <c r="JO290" s="213">
        <v>1.37</v>
      </c>
      <c r="JP290" s="213">
        <v>3.03</v>
      </c>
      <c r="JQ290" s="213">
        <v>0.54</v>
      </c>
      <c r="JR290" s="214">
        <v>213</v>
      </c>
      <c r="JS290" s="213">
        <v>0.16</v>
      </c>
      <c r="JT290" s="222"/>
    </row>
    <row r="291" spans="1:280" s="25" customFormat="1" ht="15" customHeight="1">
      <c r="A291" s="50">
        <v>43708</v>
      </c>
      <c r="B291" s="51">
        <v>0</v>
      </c>
      <c r="C291" s="52">
        <v>0</v>
      </c>
      <c r="D291" s="53">
        <v>31046</v>
      </c>
      <c r="E291" s="48">
        <v>5.14</v>
      </c>
      <c r="F291" s="53">
        <v>1423</v>
      </c>
      <c r="G291" s="52">
        <v>34.1</v>
      </c>
      <c r="H291" s="52">
        <v>14.3</v>
      </c>
      <c r="I291" s="61">
        <v>91.6</v>
      </c>
      <c r="J291" s="64"/>
      <c r="K291" s="53">
        <v>1521</v>
      </c>
      <c r="L291" s="48"/>
      <c r="M291" s="53">
        <v>14186</v>
      </c>
      <c r="N291" s="53">
        <v>681</v>
      </c>
      <c r="O291" s="65">
        <v>6.39</v>
      </c>
      <c r="P291" s="65">
        <v>3.21</v>
      </c>
      <c r="Q291" s="74">
        <v>51.5</v>
      </c>
      <c r="R291" s="70">
        <v>72</v>
      </c>
      <c r="S291" s="64">
        <v>4070</v>
      </c>
      <c r="T291" s="53">
        <v>9984</v>
      </c>
      <c r="U291" s="52">
        <v>2.99</v>
      </c>
      <c r="V291" s="52">
        <v>25.6</v>
      </c>
      <c r="W291" s="52">
        <v>11.9</v>
      </c>
      <c r="X291" s="52">
        <v>12</v>
      </c>
      <c r="Y291" s="53">
        <v>2352</v>
      </c>
      <c r="Z291" s="53"/>
      <c r="AA291" s="52"/>
      <c r="AB291" s="52">
        <v>489</v>
      </c>
      <c r="AC291" s="77">
        <f t="shared" si="402"/>
        <v>6422</v>
      </c>
      <c r="AD291" s="52"/>
      <c r="AE291" s="52"/>
      <c r="AF291" s="52"/>
      <c r="AG291" s="52"/>
      <c r="AH291" s="61"/>
      <c r="AI291" s="79"/>
      <c r="AJ291" s="52"/>
      <c r="AK291" s="52"/>
      <c r="AL291" s="48">
        <v>8.8699999999999992</v>
      </c>
      <c r="AM291" s="53">
        <v>100736</v>
      </c>
      <c r="AN291" s="52">
        <v>1.52</v>
      </c>
      <c r="AO291" s="52">
        <v>0.18</v>
      </c>
      <c r="AP291" s="53">
        <v>5376</v>
      </c>
      <c r="AQ291" s="83"/>
      <c r="AR291" s="86">
        <f t="shared" si="403"/>
        <v>11813</v>
      </c>
      <c r="AS291" s="53"/>
      <c r="AT291" s="87">
        <v>11813</v>
      </c>
      <c r="AU291" s="53">
        <f t="shared" si="461"/>
        <v>11813</v>
      </c>
      <c r="AV291" s="53">
        <v>0</v>
      </c>
      <c r="AW291" s="53">
        <v>0</v>
      </c>
      <c r="AX291" s="53">
        <v>0</v>
      </c>
      <c r="AY291" s="95">
        <v>0</v>
      </c>
      <c r="AZ291" s="96">
        <v>4.93</v>
      </c>
      <c r="BA291" s="53">
        <v>4478</v>
      </c>
      <c r="BB291" s="52">
        <v>62</v>
      </c>
      <c r="BC291" s="53">
        <v>11161</v>
      </c>
      <c r="BD291" s="97">
        <f t="shared" si="373"/>
        <v>8958.4291599999997</v>
      </c>
      <c r="BE291" s="102">
        <f t="shared" si="374"/>
        <v>0.80265470477555767</v>
      </c>
      <c r="BF291" s="53">
        <v>4765</v>
      </c>
      <c r="BG291" s="97">
        <f t="shared" si="375"/>
        <v>5084.2550000000001</v>
      </c>
      <c r="BH291" s="102">
        <f t="shared" si="376"/>
        <v>0.45553758623779234</v>
      </c>
      <c r="BI291" s="53">
        <v>320</v>
      </c>
      <c r="BJ291" s="97">
        <f t="shared" si="377"/>
        <v>629.44000000000005</v>
      </c>
      <c r="BK291" s="102">
        <f t="shared" si="378"/>
        <v>5.6396380252665537E-2</v>
      </c>
      <c r="BL291" s="103">
        <v>1138</v>
      </c>
      <c r="BM291" s="97">
        <f t="shared" si="379"/>
        <v>1644.41</v>
      </c>
      <c r="BN291" s="102">
        <f t="shared" si="380"/>
        <v>0.14733536421467611</v>
      </c>
      <c r="BO291" s="53">
        <v>772</v>
      </c>
      <c r="BP291" s="97">
        <f t="shared" si="381"/>
        <v>1588.7759999999998</v>
      </c>
      <c r="BQ291" s="102">
        <f t="shared" si="382"/>
        <v>0.14235068542245316</v>
      </c>
      <c r="BR291" s="53">
        <v>6.94</v>
      </c>
      <c r="BS291" s="105">
        <f t="shared" si="383"/>
        <v>11.548159999999999</v>
      </c>
      <c r="BT291" s="102">
        <f t="shared" si="384"/>
        <v>6.2180808171310813E-4</v>
      </c>
      <c r="BU291" s="52">
        <v>8.7799999999999994</v>
      </c>
      <c r="BV291" s="48">
        <v>8.89</v>
      </c>
      <c r="BW291" s="61">
        <v>104</v>
      </c>
      <c r="BX291" s="117">
        <f t="shared" si="404"/>
        <v>131844.89300000001</v>
      </c>
      <c r="BY291" s="118">
        <f t="shared" si="405"/>
        <v>0.87896595333333338</v>
      </c>
      <c r="BZ291" s="120">
        <v>79.599999999999994</v>
      </c>
      <c r="CA291" s="51"/>
      <c r="CB291" s="52">
        <v>6.64</v>
      </c>
      <c r="CC291" s="129">
        <v>7689</v>
      </c>
      <c r="CD291" s="77">
        <f t="shared" si="406"/>
        <v>7982.2295692563866</v>
      </c>
      <c r="CE291" s="77">
        <f t="shared" si="385"/>
        <v>22821</v>
      </c>
      <c r="CF291" s="77">
        <f t="shared" si="407"/>
        <v>11813</v>
      </c>
      <c r="CG291" s="77">
        <f t="shared" si="408"/>
        <v>492.20833333333331</v>
      </c>
      <c r="CH291" s="77">
        <f t="shared" si="386"/>
        <v>11008</v>
      </c>
      <c r="CI291" s="130">
        <f t="shared" si="409"/>
        <v>458.66666666666669</v>
      </c>
      <c r="CJ291" s="64">
        <v>3657</v>
      </c>
      <c r="CK291" s="56"/>
      <c r="CL291" s="52">
        <v>7.13</v>
      </c>
      <c r="CM291" s="53">
        <v>5138</v>
      </c>
      <c r="CN291" s="134"/>
      <c r="CO291" s="135">
        <v>3576</v>
      </c>
      <c r="CP291" s="53">
        <v>4466</v>
      </c>
      <c r="CQ291" s="52">
        <v>13.5</v>
      </c>
      <c r="CR291" s="52">
        <v>31</v>
      </c>
      <c r="CS291" s="53">
        <v>2724</v>
      </c>
      <c r="CT291" s="141">
        <f t="shared" si="454"/>
        <v>0.2618891437762228</v>
      </c>
      <c r="CU291" s="142">
        <f t="shared" si="410"/>
        <v>1.3743505605687723</v>
      </c>
      <c r="CV291" s="142">
        <f t="shared" si="411"/>
        <v>5.8080011012277373</v>
      </c>
      <c r="CW291" s="118">
        <f t="shared" si="412"/>
        <v>0.96800018353795625</v>
      </c>
      <c r="CX291" s="143">
        <f t="shared" si="455"/>
        <v>29191.013534770605</v>
      </c>
      <c r="CY291" s="144">
        <f t="shared" si="456"/>
        <v>0.3563201915678994</v>
      </c>
      <c r="CZ291" s="145">
        <f t="shared" si="457"/>
        <v>21127.767131194949</v>
      </c>
      <c r="DA291" s="146">
        <f t="shared" si="458"/>
        <v>0.539646985037183</v>
      </c>
      <c r="DB291" s="64">
        <v>3657</v>
      </c>
      <c r="DC291" s="152"/>
      <c r="DD291" s="48">
        <v>7.8</v>
      </c>
      <c r="DE291" s="53">
        <v>4734</v>
      </c>
      <c r="DF291" s="153"/>
      <c r="DG291" s="53">
        <v>3597</v>
      </c>
      <c r="DH291" s="53">
        <v>3922</v>
      </c>
      <c r="DI291" s="52">
        <v>13.9</v>
      </c>
      <c r="DJ291" s="52">
        <v>34.299999999999997</v>
      </c>
      <c r="DK291" s="53">
        <v>3495</v>
      </c>
      <c r="DL291" s="141">
        <f t="shared" si="413"/>
        <v>0.29422224452088636</v>
      </c>
      <c r="DM291" s="142">
        <f t="shared" si="414"/>
        <v>1.3743505605687723</v>
      </c>
      <c r="DN291" s="142">
        <f t="shared" si="415"/>
        <v>5.8080011012277373</v>
      </c>
      <c r="DO291" s="118">
        <f t="shared" si="387"/>
        <v>0.96800018353795625</v>
      </c>
      <c r="DP291" s="143">
        <f t="shared" si="416"/>
        <v>29191.013534770605</v>
      </c>
      <c r="DQ291" s="144">
        <f t="shared" si="417"/>
        <v>0.40693261714333118</v>
      </c>
      <c r="DR291" s="145">
        <f t="shared" si="418"/>
        <v>21127.767131194949</v>
      </c>
      <c r="DS291" s="146">
        <f t="shared" si="419"/>
        <v>0.57584445838186538</v>
      </c>
      <c r="DT291" s="53">
        <v>3793</v>
      </c>
      <c r="DU291" s="74"/>
      <c r="DV291" s="157">
        <v>7.56</v>
      </c>
      <c r="DW291" s="153">
        <v>5414</v>
      </c>
      <c r="DX291" s="53"/>
      <c r="DY291" s="153">
        <v>3528</v>
      </c>
      <c r="DZ291" s="153">
        <v>4086</v>
      </c>
      <c r="EA291" s="152">
        <v>13.3</v>
      </c>
      <c r="EB291" s="128">
        <v>38.6</v>
      </c>
      <c r="EC291" s="53">
        <v>3578</v>
      </c>
      <c r="ED291" s="141">
        <f t="shared" si="448"/>
        <v>0.36730230318989088</v>
      </c>
      <c r="EE291" s="142">
        <f t="shared" si="420"/>
        <v>1.3250725019773266</v>
      </c>
      <c r="EF291" s="142">
        <f t="shared" si="459"/>
        <v>6.023994579424885</v>
      </c>
      <c r="EG291" s="118">
        <f t="shared" si="388"/>
        <v>1.0039990965708141</v>
      </c>
      <c r="EH291" s="143">
        <f t="shared" si="449"/>
        <v>30276.596756189472</v>
      </c>
      <c r="EI291" s="144">
        <f t="shared" si="450"/>
        <v>0.32174338597676277</v>
      </c>
      <c r="EJ291" s="145">
        <f t="shared" si="451"/>
        <v>21913.486663555497</v>
      </c>
      <c r="EK291" s="146">
        <f t="shared" si="452"/>
        <v>0.51491801809873672</v>
      </c>
      <c r="EL291" s="64">
        <v>3650</v>
      </c>
      <c r="EM291" s="56"/>
      <c r="EN291" s="52">
        <v>7.29</v>
      </c>
      <c r="EO291" s="53">
        <v>5023</v>
      </c>
      <c r="EP291" s="134"/>
      <c r="EQ291" s="135">
        <v>3555</v>
      </c>
      <c r="ER291" s="53">
        <v>4360</v>
      </c>
      <c r="ES291" s="52">
        <v>13.7</v>
      </c>
      <c r="ET291" s="52">
        <v>37.200000000000003</v>
      </c>
      <c r="EU291" s="53">
        <v>3246</v>
      </c>
      <c r="EV291" s="141">
        <f t="shared" si="421"/>
        <v>0.3005225000899891</v>
      </c>
      <c r="EW291" s="142">
        <f t="shared" si="422"/>
        <v>1.3769863013698631</v>
      </c>
      <c r="EX291" s="142">
        <f t="shared" si="423"/>
        <v>5.7968837898499421</v>
      </c>
      <c r="EY291" s="118">
        <f t="shared" si="389"/>
        <v>0.96614729830832369</v>
      </c>
      <c r="EZ291" s="143">
        <f t="shared" si="424"/>
        <v>29135.13792778581</v>
      </c>
      <c r="FA291" s="144">
        <f t="shared" si="425"/>
        <v>0.37072719389753961</v>
      </c>
      <c r="FB291" s="145">
        <f t="shared" si="426"/>
        <v>21087.325684676394</v>
      </c>
      <c r="FC291" s="146">
        <f t="shared" si="427"/>
        <v>0.54995072126153577</v>
      </c>
      <c r="FD291" s="64">
        <v>4032</v>
      </c>
      <c r="FE291" s="56"/>
      <c r="FF291" s="52">
        <v>7.93</v>
      </c>
      <c r="FG291" s="53">
        <v>4267</v>
      </c>
      <c r="FH291" s="134"/>
      <c r="FI291" s="135">
        <v>3815</v>
      </c>
      <c r="FJ291" s="53">
        <v>4318</v>
      </c>
      <c r="FK291" s="52">
        <v>13.9</v>
      </c>
      <c r="FL291" s="52">
        <v>33.9</v>
      </c>
      <c r="FM291" s="53">
        <v>4234</v>
      </c>
      <c r="FN291" s="141">
        <f t="shared" si="428"/>
        <v>0.28264719225934309</v>
      </c>
      <c r="FO291" s="142">
        <f t="shared" si="429"/>
        <v>1.2465277777777777</v>
      </c>
      <c r="FP291" s="142">
        <f t="shared" si="430"/>
        <v>6.4035713536095811</v>
      </c>
      <c r="FQ291" s="118">
        <f t="shared" si="390"/>
        <v>1.0672618922682635</v>
      </c>
      <c r="FR291" s="143">
        <f t="shared" si="431"/>
        <v>32184.349623241753</v>
      </c>
      <c r="FS291" s="144">
        <f t="shared" si="432"/>
        <v>0.46543757442978329</v>
      </c>
      <c r="FT291" s="145">
        <f t="shared" si="433"/>
        <v>23294.2731946891</v>
      </c>
      <c r="FU291" s="146">
        <f t="shared" si="434"/>
        <v>0.617686587223367</v>
      </c>
      <c r="FV291" s="64">
        <v>4032</v>
      </c>
      <c r="FW291" s="73"/>
      <c r="FX291" s="52">
        <v>7.75</v>
      </c>
      <c r="FY291" s="53">
        <v>4217</v>
      </c>
      <c r="FZ291" s="134"/>
      <c r="GA291" s="135">
        <v>3829</v>
      </c>
      <c r="GB291" s="53">
        <v>4520</v>
      </c>
      <c r="GC291" s="52">
        <v>13.3</v>
      </c>
      <c r="GD291" s="52">
        <v>29.6</v>
      </c>
      <c r="GE291" s="53">
        <v>4056</v>
      </c>
      <c r="GF291" s="141">
        <f t="shared" si="435"/>
        <v>0.26716893683352516</v>
      </c>
      <c r="GG291" s="142">
        <f t="shared" si="436"/>
        <v>1.2465277777777777</v>
      </c>
      <c r="GH291" s="142">
        <f t="shared" si="437"/>
        <v>6.4035713536095811</v>
      </c>
      <c r="GI291" s="118">
        <f t="shared" si="391"/>
        <v>1.0672618922682635</v>
      </c>
      <c r="GJ291" s="143">
        <f t="shared" si="438"/>
        <v>32184.349623241753</v>
      </c>
      <c r="GK291" s="144">
        <f t="shared" si="439"/>
        <v>0.47170148848614868</v>
      </c>
      <c r="GL291" s="145">
        <f t="shared" si="440"/>
        <v>23294.2731946891</v>
      </c>
      <c r="GM291" s="146">
        <f t="shared" si="441"/>
        <v>0.62216647253830304</v>
      </c>
      <c r="GN291" s="166">
        <v>4571</v>
      </c>
      <c r="GO291" s="97">
        <f t="shared" si="392"/>
        <v>4784.130581481968</v>
      </c>
      <c r="GP291" s="226"/>
      <c r="GQ291" s="53"/>
      <c r="GR291" s="102"/>
      <c r="GS291" s="53"/>
      <c r="GT291" s="102"/>
      <c r="GU291" s="53"/>
      <c r="GV291" s="102"/>
      <c r="GW291" s="170"/>
      <c r="GX291" s="102"/>
      <c r="GY291" s="170"/>
      <c r="GZ291" s="102"/>
      <c r="HA291" s="102"/>
      <c r="HB291" s="102"/>
      <c r="HC291" s="102"/>
      <c r="HD291" s="102"/>
      <c r="HE291" s="177"/>
      <c r="HF291" s="227">
        <f t="shared" si="368"/>
        <v>131844.89300000001</v>
      </c>
      <c r="HG291" s="102">
        <f t="shared" si="369"/>
        <v>0.87896595333333338</v>
      </c>
      <c r="HH291" s="177">
        <f t="shared" si="370"/>
        <v>0.5904488845085567</v>
      </c>
      <c r="HI291" s="64">
        <v>5044</v>
      </c>
      <c r="HJ291" s="53">
        <v>4742</v>
      </c>
      <c r="HK291" s="53">
        <v>1992</v>
      </c>
      <c r="HL291" s="77">
        <f t="shared" si="445"/>
        <v>0</v>
      </c>
      <c r="HM291" s="77">
        <f t="shared" si="442"/>
        <v>0</v>
      </c>
      <c r="HN291" s="52"/>
      <c r="HO291" s="183"/>
      <c r="HP291" s="53">
        <v>3304</v>
      </c>
      <c r="HQ291" s="186"/>
      <c r="HR291" s="186"/>
      <c r="HS291" s="186"/>
      <c r="HT291" s="53">
        <v>5062</v>
      </c>
      <c r="HU291" s="153">
        <v>4490</v>
      </c>
      <c r="HV291" s="186"/>
      <c r="HW291" s="186"/>
      <c r="HX291" s="186"/>
      <c r="HY291" s="186"/>
      <c r="HZ291" s="189">
        <v>98</v>
      </c>
      <c r="IA291" s="128"/>
      <c r="IB291" s="190">
        <v>1238</v>
      </c>
      <c r="IC291" s="191"/>
      <c r="ID291" s="191">
        <v>1323</v>
      </c>
      <c r="IE291" s="192">
        <v>3.26</v>
      </c>
      <c r="IF291" s="192">
        <v>1.4</v>
      </c>
      <c r="IG291" s="192">
        <v>1.02</v>
      </c>
      <c r="IH291" s="97">
        <f t="shared" si="443"/>
        <v>53997.222999999998</v>
      </c>
      <c r="II291" s="97">
        <f t="shared" si="446"/>
        <v>4571</v>
      </c>
      <c r="IJ291" s="202">
        <f t="shared" si="447"/>
        <v>1.6930500296283755</v>
      </c>
      <c r="IK291" s="202">
        <f t="shared" si="453"/>
        <v>2.6998611500000003</v>
      </c>
      <c r="IL291" s="202">
        <f t="shared" si="395"/>
        <v>0.65843540102726195</v>
      </c>
      <c r="IM291" s="203"/>
      <c r="IN291" s="204">
        <f t="shared" si="396"/>
        <v>0.72916210894771383</v>
      </c>
      <c r="IO291" s="186"/>
      <c r="IP291" s="186"/>
      <c r="IQ291" s="153">
        <v>2038</v>
      </c>
      <c r="IR291" s="153"/>
      <c r="IS291" s="128"/>
      <c r="IT291" s="128"/>
      <c r="IU291" s="128"/>
      <c r="IV291" s="128"/>
      <c r="IW291" s="189">
        <v>0.94</v>
      </c>
      <c r="IX291" s="189"/>
      <c r="IY291" s="48">
        <v>8.39</v>
      </c>
      <c r="IZ291" s="52">
        <v>222</v>
      </c>
      <c r="JA291" s="128">
        <v>3.96</v>
      </c>
      <c r="JB291" s="128">
        <v>3.12</v>
      </c>
      <c r="JC291" s="128">
        <v>146</v>
      </c>
      <c r="JD291" s="97">
        <f t="shared" si="397"/>
        <v>14624.494000000001</v>
      </c>
      <c r="JE291" s="210">
        <f t="shared" si="460"/>
        <v>0.94810801659189026</v>
      </c>
      <c r="JF291" s="210">
        <f t="shared" si="398"/>
        <v>1.305758392857143</v>
      </c>
      <c r="JG291" s="210">
        <f t="shared" si="399"/>
        <v>0.49852796859666348</v>
      </c>
      <c r="JH291" s="203"/>
      <c r="JI291" s="203">
        <f t="shared" si="400"/>
        <v>0.82067851373182554</v>
      </c>
      <c r="JJ291" s="212">
        <f t="shared" si="444"/>
        <v>2.469151880188833</v>
      </c>
      <c r="JK291" s="203">
        <f t="shared" si="401"/>
        <v>0.98010930920168449</v>
      </c>
      <c r="JL291" s="53">
        <v>9512</v>
      </c>
      <c r="JM291" s="213">
        <v>8.44</v>
      </c>
      <c r="JN291" s="214">
        <v>74</v>
      </c>
      <c r="JO291" s="213">
        <v>2.17</v>
      </c>
      <c r="JP291" s="213">
        <v>3.57</v>
      </c>
      <c r="JQ291" s="213">
        <v>0.65</v>
      </c>
      <c r="JR291" s="214">
        <v>270</v>
      </c>
      <c r="JS291" s="213">
        <v>0.17</v>
      </c>
      <c r="JT291" s="222"/>
    </row>
    <row r="292" spans="1:280" s="25" customFormat="1" ht="15" customHeight="1">
      <c r="A292" s="229">
        <v>43709</v>
      </c>
      <c r="B292" s="57">
        <v>0</v>
      </c>
      <c r="C292" s="52">
        <v>0</v>
      </c>
      <c r="D292" s="58">
        <v>30000</v>
      </c>
      <c r="E292" s="59" t="s">
        <v>127</v>
      </c>
      <c r="F292" s="58" t="s">
        <v>127</v>
      </c>
      <c r="G292" s="60" t="s">
        <v>127</v>
      </c>
      <c r="H292" s="60" t="s">
        <v>127</v>
      </c>
      <c r="I292" s="66">
        <v>92.5</v>
      </c>
      <c r="J292" s="67"/>
      <c r="K292" s="58">
        <v>1546</v>
      </c>
      <c r="L292" s="59">
        <v>5.4</v>
      </c>
      <c r="M292" s="58">
        <v>15126</v>
      </c>
      <c r="N292" s="58">
        <v>7792</v>
      </c>
      <c r="O292" s="68">
        <v>5.42</v>
      </c>
      <c r="P292" s="68">
        <v>3.75</v>
      </c>
      <c r="Q292" s="75">
        <v>50.4</v>
      </c>
      <c r="R292" s="76">
        <v>73.8</v>
      </c>
      <c r="S292" s="67">
        <v>7154</v>
      </c>
      <c r="T292" s="58">
        <v>11247</v>
      </c>
      <c r="U292" s="60">
        <v>3.56</v>
      </c>
      <c r="V292" s="60">
        <v>22.1</v>
      </c>
      <c r="W292" s="60">
        <v>10.9</v>
      </c>
      <c r="X292" s="60">
        <v>10.1</v>
      </c>
      <c r="Y292" s="58">
        <v>2363</v>
      </c>
      <c r="Z292" s="58"/>
      <c r="AA292" s="60"/>
      <c r="AB292" s="60">
        <v>493</v>
      </c>
      <c r="AC292" s="58">
        <f t="shared" si="402"/>
        <v>9517</v>
      </c>
      <c r="AD292" s="60"/>
      <c r="AE292" s="60"/>
      <c r="AF292" s="60"/>
      <c r="AG292" s="60"/>
      <c r="AH292" s="66"/>
      <c r="AI292" s="80"/>
      <c r="AJ292" s="60"/>
      <c r="AK292" s="60"/>
      <c r="AL292" s="59">
        <v>9.19</v>
      </c>
      <c r="AM292" s="58">
        <v>122776</v>
      </c>
      <c r="AN292" s="60">
        <v>1.1499999999999999</v>
      </c>
      <c r="AO292" s="60" t="s">
        <v>125</v>
      </c>
      <c r="AP292" s="58">
        <v>5349</v>
      </c>
      <c r="AQ292" s="88"/>
      <c r="AR292" s="86">
        <f t="shared" si="403"/>
        <v>11814</v>
      </c>
      <c r="AS292" s="58"/>
      <c r="AT292" s="89">
        <v>11814</v>
      </c>
      <c r="AU292" s="58">
        <f t="shared" si="461"/>
        <v>10854</v>
      </c>
      <c r="AV292" s="58">
        <v>0</v>
      </c>
      <c r="AW292" s="58">
        <v>480</v>
      </c>
      <c r="AX292" s="58">
        <v>480</v>
      </c>
      <c r="AY292" s="98">
        <v>0</v>
      </c>
      <c r="AZ292" s="96">
        <v>4.93</v>
      </c>
      <c r="BA292" s="53">
        <v>4478</v>
      </c>
      <c r="BB292" s="52">
        <v>62</v>
      </c>
      <c r="BC292" s="58">
        <v>12154</v>
      </c>
      <c r="BD292" s="230">
        <f t="shared" si="373"/>
        <v>8824.6139999999996</v>
      </c>
      <c r="BE292" s="231">
        <f t="shared" si="374"/>
        <v>0.72606664472601612</v>
      </c>
      <c r="BF292" s="58">
        <v>4808</v>
      </c>
      <c r="BG292" s="230">
        <f t="shared" si="375"/>
        <v>5130.1359999999995</v>
      </c>
      <c r="BH292" s="231">
        <f t="shared" si="376"/>
        <v>0.42209445450057592</v>
      </c>
      <c r="BI292" s="58">
        <v>334</v>
      </c>
      <c r="BJ292" s="230">
        <f t="shared" si="377"/>
        <v>656.97800000000007</v>
      </c>
      <c r="BK292" s="231">
        <f t="shared" si="378"/>
        <v>5.4054467664966271E-2</v>
      </c>
      <c r="BL292" s="230">
        <v>1098</v>
      </c>
      <c r="BM292" s="230">
        <f t="shared" si="379"/>
        <v>1586.6100000000001</v>
      </c>
      <c r="BN292" s="231">
        <f t="shared" si="380"/>
        <v>0.13054220832647689</v>
      </c>
      <c r="BO292" s="58">
        <v>705</v>
      </c>
      <c r="BP292" s="230">
        <f t="shared" si="381"/>
        <v>1450.8899999999999</v>
      </c>
      <c r="BQ292" s="231">
        <f t="shared" si="382"/>
        <v>0.11937551423399703</v>
      </c>
      <c r="BR292" s="58">
        <v>0</v>
      </c>
      <c r="BS292" s="232">
        <f t="shared" si="383"/>
        <v>0</v>
      </c>
      <c r="BT292" s="231">
        <f t="shared" si="384"/>
        <v>0</v>
      </c>
      <c r="BU292" s="60">
        <v>7.91</v>
      </c>
      <c r="BV292" s="59">
        <v>8.42</v>
      </c>
      <c r="BW292" s="66">
        <v>898</v>
      </c>
      <c r="BX292" s="67">
        <f t="shared" si="404"/>
        <v>131919.516</v>
      </c>
      <c r="BY292" s="233">
        <f t="shared" si="405"/>
        <v>0.87946343999999999</v>
      </c>
      <c r="BZ292" s="121">
        <v>78.7</v>
      </c>
      <c r="CA292" s="57"/>
      <c r="CB292" s="60">
        <v>6.66</v>
      </c>
      <c r="CC292" s="58">
        <v>7620</v>
      </c>
      <c r="CD292" s="58">
        <f t="shared" si="406"/>
        <v>8225.5301537248724</v>
      </c>
      <c r="CE292" s="58">
        <f t="shared" si="385"/>
        <v>22833</v>
      </c>
      <c r="CF292" s="58">
        <f t="shared" si="407"/>
        <v>10854</v>
      </c>
      <c r="CG292" s="58">
        <f t="shared" si="408"/>
        <v>452.25</v>
      </c>
      <c r="CH292" s="58">
        <f t="shared" si="386"/>
        <v>11979</v>
      </c>
      <c r="CI292" s="98">
        <f t="shared" si="409"/>
        <v>499.125</v>
      </c>
      <c r="CJ292" s="67">
        <v>3660</v>
      </c>
      <c r="CK292" s="136"/>
      <c r="CL292" s="60">
        <v>7.36</v>
      </c>
      <c r="CM292" s="58">
        <v>4930</v>
      </c>
      <c r="CN292" s="137"/>
      <c r="CO292" s="138">
        <v>3449</v>
      </c>
      <c r="CP292" s="58">
        <v>4930</v>
      </c>
      <c r="CQ292" s="60">
        <v>15.2</v>
      </c>
      <c r="CR292" s="60">
        <v>44.5</v>
      </c>
      <c r="CS292" s="58">
        <v>2640</v>
      </c>
      <c r="CT292" s="59">
        <f t="shared" si="454"/>
        <v>0.21887570186379629</v>
      </c>
      <c r="CU292" s="142">
        <f t="shared" si="410"/>
        <v>1.3732240437158469</v>
      </c>
      <c r="CV292" s="142">
        <f t="shared" si="411"/>
        <v>5.9899403825374122</v>
      </c>
      <c r="CW292" s="233">
        <f t="shared" si="412"/>
        <v>0.99832339708956874</v>
      </c>
      <c r="CX292" s="89">
        <f t="shared" si="455"/>
        <v>30105.440362633035</v>
      </c>
      <c r="CY292" s="193">
        <f t="shared" si="456"/>
        <v>0.40064653489021806</v>
      </c>
      <c r="CZ292" s="234">
        <f t="shared" si="457"/>
        <v>21145.947906976744</v>
      </c>
      <c r="DA292" s="235">
        <f t="shared" si="458"/>
        <v>0.59437222313641602</v>
      </c>
      <c r="DB292" s="67">
        <v>3659</v>
      </c>
      <c r="DC292" s="75"/>
      <c r="DD292" s="59">
        <v>7.4</v>
      </c>
      <c r="DE292" s="58">
        <v>4820</v>
      </c>
      <c r="DF292" s="58"/>
      <c r="DG292" s="58">
        <v>3647</v>
      </c>
      <c r="DH292" s="58">
        <v>4266</v>
      </c>
      <c r="DI292" s="60">
        <v>14.4</v>
      </c>
      <c r="DJ292" s="60">
        <v>44.4</v>
      </c>
      <c r="DK292" s="58">
        <v>3420</v>
      </c>
      <c r="DL292" s="59">
        <f t="shared" si="413"/>
        <v>0.27445994156713566</v>
      </c>
      <c r="DM292" s="142">
        <f t="shared" si="414"/>
        <v>1.3735993440830827</v>
      </c>
      <c r="DN292" s="142">
        <f t="shared" si="415"/>
        <v>5.9883037868044786</v>
      </c>
      <c r="DO292" s="233">
        <f t="shared" si="387"/>
        <v>0.99805063113407977</v>
      </c>
      <c r="DP292" s="89">
        <f t="shared" si="416"/>
        <v>30097.214832479309</v>
      </c>
      <c r="DQ292" s="193">
        <f t="shared" si="417"/>
        <v>0.4140195330975357</v>
      </c>
      <c r="DR292" s="234">
        <f t="shared" si="418"/>
        <v>21140.170325581399</v>
      </c>
      <c r="DS292" s="235">
        <f t="shared" si="419"/>
        <v>0.60342274148428499</v>
      </c>
      <c r="DT292" s="58">
        <v>3844</v>
      </c>
      <c r="DU292" s="75"/>
      <c r="DV292" s="59">
        <v>7.39</v>
      </c>
      <c r="DW292" s="58">
        <v>5252</v>
      </c>
      <c r="DX292" s="58"/>
      <c r="DY292" s="58">
        <v>3496</v>
      </c>
      <c r="DZ292" s="58">
        <v>5592</v>
      </c>
      <c r="EA292" s="75">
        <v>15.2</v>
      </c>
      <c r="EB292" s="60">
        <v>44.4</v>
      </c>
      <c r="EC292" s="58">
        <v>3469</v>
      </c>
      <c r="ED292" s="59">
        <f t="shared" si="448"/>
        <v>0.30349292684198792</v>
      </c>
      <c r="EE292" s="142">
        <f t="shared" si="420"/>
        <v>1.3074921956295527</v>
      </c>
      <c r="EF292" s="142">
        <f t="shared" si="459"/>
        <v>6.2910739973972172</v>
      </c>
      <c r="EG292" s="233">
        <f t="shared" si="388"/>
        <v>1.0485123328995363</v>
      </c>
      <c r="EH292" s="89">
        <f t="shared" si="449"/>
        <v>31618.937910918412</v>
      </c>
      <c r="EI292" s="193">
        <f t="shared" si="450"/>
        <v>0.36150012195606995</v>
      </c>
      <c r="EJ292" s="234">
        <f t="shared" si="451"/>
        <v>22209.022883720932</v>
      </c>
      <c r="EK292" s="235">
        <f t="shared" si="452"/>
        <v>0.56787888760901761</v>
      </c>
      <c r="EL292" s="67">
        <v>3659</v>
      </c>
      <c r="EM292" s="136"/>
      <c r="EN292" s="60">
        <v>7.44</v>
      </c>
      <c r="EO292" s="58">
        <v>4973</v>
      </c>
      <c r="EP292" s="137"/>
      <c r="EQ292" s="138">
        <v>3600</v>
      </c>
      <c r="ER292" s="58">
        <v>4804</v>
      </c>
      <c r="ES292" s="60">
        <v>13.8</v>
      </c>
      <c r="ET292" s="60">
        <v>45.3</v>
      </c>
      <c r="EU292" s="58">
        <v>3109</v>
      </c>
      <c r="EV292" s="59">
        <f t="shared" si="421"/>
        <v>0.26123837945179385</v>
      </c>
      <c r="EW292" s="142">
        <f t="shared" si="422"/>
        <v>1.3735993440830827</v>
      </c>
      <c r="EX292" s="142">
        <f t="shared" si="423"/>
        <v>5.9883037868044786</v>
      </c>
      <c r="EY292" s="233">
        <f t="shared" si="389"/>
        <v>0.99805063113407977</v>
      </c>
      <c r="EZ292" s="89">
        <f t="shared" si="424"/>
        <v>30097.214832479309</v>
      </c>
      <c r="FA292" s="193">
        <f t="shared" si="425"/>
        <v>0.39541890831826654</v>
      </c>
      <c r="FB292" s="234">
        <f t="shared" si="426"/>
        <v>21140.170325581399</v>
      </c>
      <c r="FC292" s="235">
        <f t="shared" si="427"/>
        <v>0.59083429323679448</v>
      </c>
      <c r="FD292" s="67">
        <v>4006</v>
      </c>
      <c r="FE292" s="136"/>
      <c r="FF292" s="60">
        <v>7.51</v>
      </c>
      <c r="FG292" s="58">
        <v>3798</v>
      </c>
      <c r="FH292" s="137"/>
      <c r="FI292" s="138">
        <v>3734</v>
      </c>
      <c r="FJ292" s="58">
        <v>5424</v>
      </c>
      <c r="FK292" s="60">
        <v>15.5</v>
      </c>
      <c r="FL292" s="60">
        <v>41.9</v>
      </c>
      <c r="FM292" s="58">
        <v>4124</v>
      </c>
      <c r="FN292" s="59">
        <f t="shared" si="428"/>
        <v>0.23251243481865561</v>
      </c>
      <c r="FO292" s="142">
        <f t="shared" si="429"/>
        <v>1.254618072890664</v>
      </c>
      <c r="FP292" s="142">
        <f t="shared" si="430"/>
        <v>6.5562025061324789</v>
      </c>
      <c r="FQ292" s="233">
        <f t="shared" si="390"/>
        <v>1.0927004176887465</v>
      </c>
      <c r="FR292" s="89">
        <f t="shared" si="431"/>
        <v>32951.473795821839</v>
      </c>
      <c r="FS292" s="193">
        <f t="shared" si="432"/>
        <v>0.5382668437146142</v>
      </c>
      <c r="FT292" s="234">
        <f t="shared" si="433"/>
        <v>23144.991069767442</v>
      </c>
      <c r="FU292" s="235">
        <f t="shared" si="434"/>
        <v>0.6875102846799408</v>
      </c>
      <c r="FV292" s="67">
        <v>4005</v>
      </c>
      <c r="FW292" s="160"/>
      <c r="FX292" s="60">
        <v>7.52</v>
      </c>
      <c r="FY292" s="58">
        <v>4016</v>
      </c>
      <c r="FZ292" s="137"/>
      <c r="GA292" s="138">
        <v>3765</v>
      </c>
      <c r="GB292" s="58">
        <v>5902</v>
      </c>
      <c r="GC292" s="60">
        <v>15.4</v>
      </c>
      <c r="GD292" s="60">
        <v>42.7</v>
      </c>
      <c r="GE292" s="58">
        <v>4124</v>
      </c>
      <c r="GF292" s="59">
        <f t="shared" si="435"/>
        <v>0.24461467701215622</v>
      </c>
      <c r="GG292" s="142">
        <f t="shared" si="436"/>
        <v>1.2549313358302123</v>
      </c>
      <c r="GH292" s="142">
        <f t="shared" si="437"/>
        <v>6.5545659103995444</v>
      </c>
      <c r="GI292" s="233">
        <f t="shared" si="391"/>
        <v>1.0924276517332574</v>
      </c>
      <c r="GJ292" s="89">
        <f t="shared" si="438"/>
        <v>32943.24826566811</v>
      </c>
      <c r="GK292" s="193">
        <f t="shared" si="439"/>
        <v>0.51176399272193018</v>
      </c>
      <c r="GL292" s="234">
        <f t="shared" si="440"/>
        <v>23139.213488372094</v>
      </c>
      <c r="GM292" s="235">
        <f t="shared" si="441"/>
        <v>0.66957380286325496</v>
      </c>
      <c r="GN292" s="167">
        <v>4666</v>
      </c>
      <c r="GO292" s="230">
        <f t="shared" si="392"/>
        <v>4614.5466211185567</v>
      </c>
      <c r="GP292" s="236"/>
      <c r="GQ292" s="58"/>
      <c r="GR292" s="231"/>
      <c r="GS292" s="58"/>
      <c r="GT292" s="231"/>
      <c r="GU292" s="58"/>
      <c r="GV292" s="231"/>
      <c r="GW292" s="232"/>
      <c r="GX292" s="231"/>
      <c r="GY292" s="232"/>
      <c r="GZ292" s="231"/>
      <c r="HA292" s="231"/>
      <c r="HB292" s="231"/>
      <c r="HC292" s="231"/>
      <c r="HD292" s="231"/>
      <c r="HE292" s="237"/>
      <c r="HF292" s="238">
        <f t="shared" si="368"/>
        <v>131919.516</v>
      </c>
      <c r="HG292" s="231">
        <f t="shared" si="369"/>
        <v>0.87946343999999999</v>
      </c>
      <c r="HH292" s="237">
        <f t="shared" si="370"/>
        <v>0.61609346717130165</v>
      </c>
      <c r="HI292" s="67">
        <v>2202</v>
      </c>
      <c r="HJ292" s="58">
        <v>4744</v>
      </c>
      <c r="HK292" s="58">
        <v>2290</v>
      </c>
      <c r="HL292" s="77">
        <f t="shared" si="445"/>
        <v>960</v>
      </c>
      <c r="HM292" s="77">
        <f t="shared" si="442"/>
        <v>11667.84</v>
      </c>
      <c r="HN292" s="60"/>
      <c r="HO292" s="60"/>
      <c r="HP292" s="58">
        <v>3306</v>
      </c>
      <c r="HQ292" s="136"/>
      <c r="HR292" s="136"/>
      <c r="HS292" s="136"/>
      <c r="HT292" s="58">
        <v>4586</v>
      </c>
      <c r="HU292" s="58">
        <v>4526</v>
      </c>
      <c r="HV292" s="136"/>
      <c r="HW292" s="136"/>
      <c r="HX292" s="136"/>
      <c r="HY292" s="136"/>
      <c r="HZ292" s="193"/>
      <c r="IA292" s="60">
        <v>98</v>
      </c>
      <c r="IB292" s="194">
        <v>1138</v>
      </c>
      <c r="IC292" s="195"/>
      <c r="ID292" s="195"/>
      <c r="IE292" s="196"/>
      <c r="IF292" s="196"/>
      <c r="IG292" s="196"/>
      <c r="IH292" s="97">
        <f t="shared" si="443"/>
        <v>53818.524000000005</v>
      </c>
      <c r="II292" s="97">
        <f t="shared" si="446"/>
        <v>4555.4870492635864</v>
      </c>
      <c r="IJ292" s="202">
        <f t="shared" si="447"/>
        <v>1.6929067208396817</v>
      </c>
      <c r="IK292" s="202">
        <f t="shared" si="453"/>
        <v>2.6909262000000003</v>
      </c>
      <c r="IL292" s="202">
        <f t="shared" si="395"/>
        <v>0.75107725079356535</v>
      </c>
      <c r="IM292" s="205"/>
      <c r="IN292" s="204">
        <f t="shared" si="396"/>
        <v>0.75610801543077577</v>
      </c>
      <c r="IO292" s="136"/>
      <c r="IP292" s="136"/>
      <c r="IQ292" s="58">
        <v>1662</v>
      </c>
      <c r="IR292" s="58"/>
      <c r="IS292" s="60"/>
      <c r="IT292" s="60"/>
      <c r="IU292" s="60"/>
      <c r="IV292" s="60"/>
      <c r="IW292" s="209"/>
      <c r="IX292" s="193">
        <v>0.9</v>
      </c>
      <c r="IY292" s="59"/>
      <c r="IZ292" s="60">
        <v>248</v>
      </c>
      <c r="JA292" s="60"/>
      <c r="JB292" s="60"/>
      <c r="JC292" s="60"/>
      <c r="JD292" s="97">
        <f t="shared" si="397"/>
        <v>13444.332</v>
      </c>
      <c r="JE292" s="211">
        <f t="shared" si="460"/>
        <v>1.0318776487930716</v>
      </c>
      <c r="JF292" s="210">
        <f t="shared" si="398"/>
        <v>1.1028439285714287</v>
      </c>
      <c r="JG292" s="211">
        <f t="shared" si="399"/>
        <v>0.58286252917788384</v>
      </c>
      <c r="JH292" s="205"/>
      <c r="JI292" s="205">
        <f t="shared" si="400"/>
        <v>0.78207381370826012</v>
      </c>
      <c r="JJ292" s="215">
        <f t="shared" si="444"/>
        <v>2.469151880188833</v>
      </c>
      <c r="JK292" s="205">
        <f t="shared" si="401"/>
        <v>0.97959519499753167</v>
      </c>
      <c r="JL292" s="58">
        <v>10078</v>
      </c>
      <c r="JM292" s="216">
        <v>8.19</v>
      </c>
      <c r="JN292" s="217">
        <v>77</v>
      </c>
      <c r="JO292" s="216">
        <v>1.23</v>
      </c>
      <c r="JP292" s="216">
        <v>0.39</v>
      </c>
      <c r="JQ292" s="216">
        <v>0.73</v>
      </c>
      <c r="JR292" s="217">
        <v>219</v>
      </c>
      <c r="JS292" s="216">
        <v>0.22</v>
      </c>
      <c r="JT292" s="223"/>
    </row>
    <row r="293" spans="1:280" s="25" customFormat="1" ht="15" customHeight="1">
      <c r="A293" s="50">
        <v>43710</v>
      </c>
      <c r="B293" s="51">
        <v>0</v>
      </c>
      <c r="C293" s="52">
        <v>0</v>
      </c>
      <c r="D293" s="53">
        <v>31806</v>
      </c>
      <c r="E293" s="48">
        <v>5.15</v>
      </c>
      <c r="F293" s="53">
        <v>947</v>
      </c>
      <c r="G293" s="52">
        <v>32.299999999999997</v>
      </c>
      <c r="H293" s="52">
        <v>14.9</v>
      </c>
      <c r="I293" s="61">
        <v>92.7</v>
      </c>
      <c r="J293" s="64"/>
      <c r="K293" s="53">
        <v>1546</v>
      </c>
      <c r="L293" s="48">
        <v>5.41</v>
      </c>
      <c r="M293" s="53">
        <v>14159</v>
      </c>
      <c r="N293" s="53">
        <v>7748</v>
      </c>
      <c r="O293" s="65">
        <v>5.51</v>
      </c>
      <c r="P293" s="65">
        <v>3.29</v>
      </c>
      <c r="Q293" s="74">
        <v>70.099999999999994</v>
      </c>
      <c r="R293" s="70">
        <v>84.2</v>
      </c>
      <c r="S293" s="64">
        <v>8015</v>
      </c>
      <c r="T293" s="53">
        <v>9598</v>
      </c>
      <c r="U293" s="52">
        <v>3.99</v>
      </c>
      <c r="V293" s="52">
        <v>28.8</v>
      </c>
      <c r="W293" s="52">
        <v>12</v>
      </c>
      <c r="X293" s="52">
        <v>13.8</v>
      </c>
      <c r="Y293" s="53">
        <v>2363</v>
      </c>
      <c r="Z293" s="53"/>
      <c r="AA293" s="52"/>
      <c r="AB293" s="52">
        <v>516</v>
      </c>
      <c r="AC293" s="77">
        <f t="shared" si="402"/>
        <v>10378</v>
      </c>
      <c r="AD293" s="52"/>
      <c r="AE293" s="52"/>
      <c r="AF293" s="52"/>
      <c r="AG293" s="52"/>
      <c r="AH293" s="61"/>
      <c r="AI293" s="79"/>
      <c r="AJ293" s="52"/>
      <c r="AK293" s="52"/>
      <c r="AL293" s="48">
        <v>9.27</v>
      </c>
      <c r="AM293" s="53">
        <v>101879</v>
      </c>
      <c r="AN293" s="52">
        <v>2.4500000000000002</v>
      </c>
      <c r="AO293" s="52">
        <v>0.13</v>
      </c>
      <c r="AP293" s="53">
        <v>5296</v>
      </c>
      <c r="AQ293" s="83"/>
      <c r="AR293" s="86">
        <f t="shared" si="403"/>
        <v>11815</v>
      </c>
      <c r="AS293" s="53"/>
      <c r="AT293" s="87">
        <v>11815</v>
      </c>
      <c r="AU293" s="53">
        <f t="shared" si="461"/>
        <v>9655</v>
      </c>
      <c r="AV293" s="53">
        <v>720</v>
      </c>
      <c r="AW293" s="53">
        <v>720</v>
      </c>
      <c r="AX293" s="53">
        <v>720</v>
      </c>
      <c r="AY293" s="95">
        <v>0</v>
      </c>
      <c r="AZ293" s="96">
        <v>4.93</v>
      </c>
      <c r="BA293" s="53">
        <v>4478</v>
      </c>
      <c r="BB293" s="52">
        <v>62</v>
      </c>
      <c r="BC293" s="53">
        <v>11613</v>
      </c>
      <c r="BD293" s="97">
        <f t="shared" si="373"/>
        <v>8625.9031599999998</v>
      </c>
      <c r="BE293" s="102">
        <f t="shared" si="374"/>
        <v>0.74277991561181433</v>
      </c>
      <c r="BF293" s="53">
        <v>4752</v>
      </c>
      <c r="BG293" s="97">
        <f t="shared" si="375"/>
        <v>5070.384</v>
      </c>
      <c r="BH293" s="102">
        <f t="shared" si="376"/>
        <v>0.43661276156032031</v>
      </c>
      <c r="BI293" s="53">
        <v>323</v>
      </c>
      <c r="BJ293" s="97">
        <f t="shared" si="377"/>
        <v>635.34100000000001</v>
      </c>
      <c r="BK293" s="102">
        <f t="shared" si="378"/>
        <v>5.4709463532248342E-2</v>
      </c>
      <c r="BL293" s="103">
        <v>904</v>
      </c>
      <c r="BM293" s="97">
        <f t="shared" si="379"/>
        <v>1306.28</v>
      </c>
      <c r="BN293" s="102">
        <f t="shared" si="380"/>
        <v>0.11248428485318178</v>
      </c>
      <c r="BO293" s="53">
        <v>779</v>
      </c>
      <c r="BP293" s="97">
        <f t="shared" si="381"/>
        <v>1603.1819999999998</v>
      </c>
      <c r="BQ293" s="102">
        <f t="shared" si="382"/>
        <v>0.13805063291139238</v>
      </c>
      <c r="BR293" s="53">
        <v>6.44</v>
      </c>
      <c r="BS293" s="105">
        <f t="shared" si="383"/>
        <v>10.71616</v>
      </c>
      <c r="BT293" s="102">
        <f t="shared" si="384"/>
        <v>5.545509342977698E-4</v>
      </c>
      <c r="BU293" s="52">
        <v>11.3</v>
      </c>
      <c r="BV293" s="48">
        <v>12.7</v>
      </c>
      <c r="BW293" s="61">
        <v>94.9</v>
      </c>
      <c r="BX293" s="117">
        <f t="shared" si="404"/>
        <v>112123.515</v>
      </c>
      <c r="BY293" s="118">
        <f t="shared" si="405"/>
        <v>0.74749010000000005</v>
      </c>
      <c r="BZ293" s="120">
        <v>78.400000000000006</v>
      </c>
      <c r="CA293" s="51"/>
      <c r="CB293" s="52">
        <v>6.94</v>
      </c>
      <c r="CC293" s="129">
        <v>7468</v>
      </c>
      <c r="CD293" s="77">
        <f t="shared" si="406"/>
        <v>7575.2873022276008</v>
      </c>
      <c r="CE293" s="77">
        <f t="shared" si="385"/>
        <v>22311</v>
      </c>
      <c r="CF293" s="77">
        <f t="shared" si="407"/>
        <v>9655</v>
      </c>
      <c r="CG293" s="77">
        <f t="shared" si="408"/>
        <v>402.29166666666669</v>
      </c>
      <c r="CH293" s="77">
        <f t="shared" si="386"/>
        <v>12656</v>
      </c>
      <c r="CI293" s="130">
        <f t="shared" si="409"/>
        <v>527.33333333333337</v>
      </c>
      <c r="CJ293" s="64">
        <v>3443</v>
      </c>
      <c r="CK293" s="56"/>
      <c r="CL293" s="52">
        <v>7.49</v>
      </c>
      <c r="CM293" s="53">
        <v>4640</v>
      </c>
      <c r="CN293" s="134"/>
      <c r="CO293" s="135">
        <v>3265</v>
      </c>
      <c r="CP293" s="53">
        <v>4148</v>
      </c>
      <c r="CQ293" s="52">
        <v>9.1300000000000008</v>
      </c>
      <c r="CR293" s="52">
        <v>28.1</v>
      </c>
      <c r="CS293" s="53">
        <v>2613</v>
      </c>
      <c r="CT293" s="141">
        <f t="shared" si="454"/>
        <v>0.25855430373238347</v>
      </c>
      <c r="CU293" s="142">
        <f t="shared" si="410"/>
        <v>1.459773453383677</v>
      </c>
      <c r="CV293" s="142">
        <f t="shared" si="411"/>
        <v>5.1893581738101124</v>
      </c>
      <c r="CW293" s="118">
        <f t="shared" si="412"/>
        <v>0.86489302896835207</v>
      </c>
      <c r="CX293" s="143">
        <f t="shared" si="455"/>
        <v>26081.714181569627</v>
      </c>
      <c r="CY293" s="144">
        <f t="shared" si="456"/>
        <v>0.38748197726632039</v>
      </c>
      <c r="CZ293" s="145">
        <f t="shared" si="457"/>
        <v>17302.732380664249</v>
      </c>
      <c r="DA293" s="146">
        <f t="shared" si="458"/>
        <v>0.60044777404632743</v>
      </c>
      <c r="DB293" s="64">
        <v>3455</v>
      </c>
      <c r="DC293" s="152"/>
      <c r="DD293" s="48">
        <v>7.45</v>
      </c>
      <c r="DE293" s="53">
        <v>4531</v>
      </c>
      <c r="DF293" s="153"/>
      <c r="DG293" s="53">
        <v>2442</v>
      </c>
      <c r="DH293" s="53">
        <v>4620</v>
      </c>
      <c r="DI293" s="52">
        <v>9.42</v>
      </c>
      <c r="DJ293" s="52">
        <v>38.6</v>
      </c>
      <c r="DK293" s="53">
        <v>3391</v>
      </c>
      <c r="DL293" s="141">
        <f t="shared" si="413"/>
        <v>0.32239930864763494</v>
      </c>
      <c r="DM293" s="142">
        <f t="shared" si="414"/>
        <v>1.4547033285094066</v>
      </c>
      <c r="DN293" s="142">
        <f t="shared" si="415"/>
        <v>5.2074448128126463</v>
      </c>
      <c r="DO293" s="118">
        <f t="shared" si="387"/>
        <v>0.86790746880210767</v>
      </c>
      <c r="DP293" s="143">
        <f t="shared" si="416"/>
        <v>26172.61762919636</v>
      </c>
      <c r="DQ293" s="144">
        <f t="shared" si="417"/>
        <v>0.4018708704727797</v>
      </c>
      <c r="DR293" s="145">
        <f t="shared" si="418"/>
        <v>17363.038157187042</v>
      </c>
      <c r="DS293" s="146">
        <f t="shared" si="419"/>
        <v>0.60983380694049771</v>
      </c>
      <c r="DT293" s="53">
        <v>3926</v>
      </c>
      <c r="DU293" s="74"/>
      <c r="DV293" s="157">
        <v>7.28</v>
      </c>
      <c r="DW293" s="153">
        <v>5007</v>
      </c>
      <c r="DX293" s="53"/>
      <c r="DY293" s="153">
        <v>2775</v>
      </c>
      <c r="DZ293" s="153">
        <v>4478</v>
      </c>
      <c r="EA293" s="152">
        <v>9.8800000000000008</v>
      </c>
      <c r="EB293" s="128">
        <v>32.9</v>
      </c>
      <c r="EC293" s="53">
        <v>3445</v>
      </c>
      <c r="ED293" s="141">
        <f t="shared" si="448"/>
        <v>0.34166093604384723</v>
      </c>
      <c r="EE293" s="142">
        <f t="shared" si="420"/>
        <v>1.2801833927661743</v>
      </c>
      <c r="EF293" s="142">
        <f t="shared" si="459"/>
        <v>5.9173453936620692</v>
      </c>
      <c r="EG293" s="118">
        <f t="shared" si="388"/>
        <v>0.9862242322770115</v>
      </c>
      <c r="EH293" s="143">
        <f t="shared" si="449"/>
        <v>29740.577948545561</v>
      </c>
      <c r="EI293" s="144">
        <f t="shared" si="450"/>
        <v>0.33903496986475568</v>
      </c>
      <c r="EJ293" s="145">
        <f t="shared" si="451"/>
        <v>19730.039885706603</v>
      </c>
      <c r="EK293" s="146">
        <f t="shared" si="452"/>
        <v>0.5688452596228365</v>
      </c>
      <c r="EL293" s="64">
        <v>3457</v>
      </c>
      <c r="EM293" s="56"/>
      <c r="EN293" s="52">
        <v>7.41</v>
      </c>
      <c r="EO293" s="53">
        <v>4824</v>
      </c>
      <c r="EP293" s="134"/>
      <c r="EQ293" s="135">
        <v>2336</v>
      </c>
      <c r="ER293" s="53">
        <v>4934</v>
      </c>
      <c r="ES293" s="52">
        <v>9.75</v>
      </c>
      <c r="ET293" s="52">
        <v>28.9</v>
      </c>
      <c r="EU293" s="53">
        <v>3093</v>
      </c>
      <c r="EV293" s="141">
        <f t="shared" si="421"/>
        <v>0.32519555195189681</v>
      </c>
      <c r="EW293" s="142">
        <f t="shared" si="422"/>
        <v>1.4538617298235463</v>
      </c>
      <c r="EX293" s="142">
        <f t="shared" si="423"/>
        <v>5.2104592526464018</v>
      </c>
      <c r="EY293" s="118">
        <f t="shared" si="389"/>
        <v>0.86840987544106696</v>
      </c>
      <c r="EZ293" s="143">
        <f t="shared" si="424"/>
        <v>26187.768203800817</v>
      </c>
      <c r="FA293" s="144">
        <f t="shared" si="425"/>
        <v>0.36319246946826067</v>
      </c>
      <c r="FB293" s="145">
        <f t="shared" si="426"/>
        <v>17373.089119940836</v>
      </c>
      <c r="FC293" s="146">
        <f t="shared" si="427"/>
        <v>0.58460346163781973</v>
      </c>
      <c r="FD293" s="64">
        <v>4015</v>
      </c>
      <c r="FE293" s="56"/>
      <c r="FF293" s="52">
        <v>7.46</v>
      </c>
      <c r="FG293" s="53">
        <v>3751</v>
      </c>
      <c r="FH293" s="134"/>
      <c r="FI293" s="135">
        <v>2748</v>
      </c>
      <c r="FJ293" s="53">
        <v>4652</v>
      </c>
      <c r="FK293" s="52">
        <v>11.1</v>
      </c>
      <c r="FL293" s="52">
        <v>23.1</v>
      </c>
      <c r="FM293" s="53">
        <v>3971</v>
      </c>
      <c r="FN293" s="141">
        <f t="shared" si="428"/>
        <v>0.25862102340331672</v>
      </c>
      <c r="FO293" s="142">
        <f t="shared" si="429"/>
        <v>1.2518057285180573</v>
      </c>
      <c r="FP293" s="142">
        <f t="shared" si="430"/>
        <v>6.0514879662641894</v>
      </c>
      <c r="FQ293" s="118">
        <f t="shared" si="390"/>
        <v>1.0085813277106983</v>
      </c>
      <c r="FR293" s="143">
        <f t="shared" si="431"/>
        <v>30414.778518443814</v>
      </c>
      <c r="FS293" s="144">
        <f t="shared" si="432"/>
        <v>0.50483726222542402</v>
      </c>
      <c r="FT293" s="145">
        <f t="shared" si="433"/>
        <v>20177.307728250638</v>
      </c>
      <c r="FU293" s="146">
        <f t="shared" si="434"/>
        <v>0.67699991388960645</v>
      </c>
      <c r="FV293" s="64">
        <v>4015</v>
      </c>
      <c r="FW293" s="73"/>
      <c r="FX293" s="52">
        <v>7.49</v>
      </c>
      <c r="FY293" s="53">
        <v>4053</v>
      </c>
      <c r="FZ293" s="134"/>
      <c r="GA293" s="135">
        <v>2527</v>
      </c>
      <c r="GB293" s="53">
        <v>4558</v>
      </c>
      <c r="GC293" s="52">
        <v>9.89</v>
      </c>
      <c r="GD293" s="52">
        <v>27.9</v>
      </c>
      <c r="GE293" s="53">
        <v>3788</v>
      </c>
      <c r="GF293" s="141">
        <f t="shared" si="435"/>
        <v>0.26785492961858803</v>
      </c>
      <c r="GG293" s="142">
        <f t="shared" si="436"/>
        <v>1.2518057285180573</v>
      </c>
      <c r="GH293" s="142">
        <f t="shared" si="437"/>
        <v>6.0514879662641894</v>
      </c>
      <c r="GI293" s="118">
        <f t="shared" si="391"/>
        <v>1.0085813277106983</v>
      </c>
      <c r="GJ293" s="143">
        <f t="shared" si="438"/>
        <v>30414.778518443814</v>
      </c>
      <c r="GK293" s="144">
        <f t="shared" si="439"/>
        <v>0.46497078746991305</v>
      </c>
      <c r="GL293" s="145">
        <f t="shared" si="440"/>
        <v>20177.307728250638</v>
      </c>
      <c r="GM293" s="146">
        <f t="shared" si="441"/>
        <v>0.65099457504520797</v>
      </c>
      <c r="GN293" s="166">
        <v>4495</v>
      </c>
      <c r="GO293" s="97">
        <f t="shared" si="392"/>
        <v>4450.5954461924612</v>
      </c>
      <c r="GP293" s="226"/>
      <c r="GQ293" s="53"/>
      <c r="GR293" s="102"/>
      <c r="GS293" s="53"/>
      <c r="GT293" s="102"/>
      <c r="GU293" s="53"/>
      <c r="GV293" s="102"/>
      <c r="GW293" s="170"/>
      <c r="GX293" s="102"/>
      <c r="GY293" s="170"/>
      <c r="GZ293" s="102"/>
      <c r="HA293" s="102"/>
      <c r="HB293" s="102"/>
      <c r="HC293" s="102"/>
      <c r="HD293" s="102"/>
      <c r="HE293" s="177"/>
      <c r="HF293" s="227">
        <f t="shared" si="368"/>
        <v>112123.515</v>
      </c>
      <c r="HG293" s="102">
        <f t="shared" si="369"/>
        <v>0.74749010000000005</v>
      </c>
      <c r="HH293" s="177">
        <f t="shared" si="370"/>
        <v>0.61293378110737962</v>
      </c>
      <c r="HI293" s="64">
        <v>3882</v>
      </c>
      <c r="HJ293" s="53">
        <v>4748</v>
      </c>
      <c r="HK293" s="53">
        <v>1868</v>
      </c>
      <c r="HL293" s="77">
        <f t="shared" si="445"/>
        <v>2160</v>
      </c>
      <c r="HM293" s="77">
        <f t="shared" si="442"/>
        <v>25084.080000000002</v>
      </c>
      <c r="HN293" s="52"/>
      <c r="HO293" s="183"/>
      <c r="HP293" s="53">
        <v>2763</v>
      </c>
      <c r="HQ293" s="186"/>
      <c r="HR293" s="186"/>
      <c r="HS293" s="186"/>
      <c r="HT293" s="53">
        <v>4235</v>
      </c>
      <c r="HU293" s="153">
        <v>4036</v>
      </c>
      <c r="HV293" s="186"/>
      <c r="HW293" s="186"/>
      <c r="HX293" s="186"/>
      <c r="HY293" s="186"/>
      <c r="HZ293" s="189">
        <v>97</v>
      </c>
      <c r="IA293" s="128" t="s">
        <v>129</v>
      </c>
      <c r="IB293" s="190">
        <v>1082</v>
      </c>
      <c r="IC293" s="191"/>
      <c r="ID293" s="191">
        <v>1595</v>
      </c>
      <c r="IE293" s="192">
        <v>1.71</v>
      </c>
      <c r="IF293" s="192">
        <v>1.1599999999999999</v>
      </c>
      <c r="IG293" s="192">
        <v>1.07</v>
      </c>
      <c r="IH293" s="97">
        <f t="shared" si="443"/>
        <v>49367.305</v>
      </c>
      <c r="II293" s="97">
        <f t="shared" si="446"/>
        <v>4178.358442657639</v>
      </c>
      <c r="IJ293" s="202">
        <f t="shared" si="447"/>
        <v>1.6927634363097757</v>
      </c>
      <c r="IK293" s="202">
        <f t="shared" si="453"/>
        <v>2.4683652500000002</v>
      </c>
      <c r="IL293" s="202">
        <f t="shared" si="395"/>
        <v>0.74913290064077598</v>
      </c>
      <c r="IM293" s="203"/>
      <c r="IN293" s="204">
        <f t="shared" si="396"/>
        <v>0.75928809788654061</v>
      </c>
      <c r="IO293" s="186"/>
      <c r="IP293" s="186"/>
      <c r="IQ293" s="153">
        <v>1424</v>
      </c>
      <c r="IR293" s="153"/>
      <c r="IS293" s="128"/>
      <c r="IT293" s="128"/>
      <c r="IU293" s="128"/>
      <c r="IV293" s="128"/>
      <c r="IW293" s="189">
        <v>0.87</v>
      </c>
      <c r="IX293" s="189"/>
      <c r="IY293" s="48">
        <v>8.17</v>
      </c>
      <c r="IZ293" s="52">
        <v>202</v>
      </c>
      <c r="JA293" s="128">
        <v>1.1000000000000001</v>
      </c>
      <c r="JB293" s="128">
        <v>0.79</v>
      </c>
      <c r="JC293" s="128">
        <v>126</v>
      </c>
      <c r="JD293" s="97">
        <f t="shared" si="397"/>
        <v>12783.83</v>
      </c>
      <c r="JE293" s="210">
        <f t="shared" si="460"/>
        <v>1.160020714655619</v>
      </c>
      <c r="JF293" s="210">
        <f t="shared" si="398"/>
        <v>0.93274196428571421</v>
      </c>
      <c r="JG293" s="210">
        <f t="shared" si="399"/>
        <v>0.75623039817524829</v>
      </c>
      <c r="JH293" s="203"/>
      <c r="JI293" s="203">
        <f t="shared" si="400"/>
        <v>0.81330868761552677</v>
      </c>
      <c r="JJ293" s="212">
        <f t="shared" si="444"/>
        <v>2.469151880188833</v>
      </c>
      <c r="JK293" s="203">
        <f t="shared" si="401"/>
        <v>0.98260570050805129</v>
      </c>
      <c r="JL293" s="53">
        <v>9336</v>
      </c>
      <c r="JM293" s="213">
        <v>8.1199999999999992</v>
      </c>
      <c r="JN293" s="214">
        <v>103</v>
      </c>
      <c r="JO293" s="213">
        <v>0.68</v>
      </c>
      <c r="JP293" s="213">
        <v>0.31</v>
      </c>
      <c r="JQ293" s="213">
        <v>0.83</v>
      </c>
      <c r="JR293" s="214">
        <v>207</v>
      </c>
      <c r="JS293" s="213">
        <v>0.27</v>
      </c>
      <c r="JT293" s="222"/>
    </row>
    <row r="294" spans="1:280" s="25" customFormat="1" ht="15" customHeight="1">
      <c r="A294" s="50">
        <v>43711</v>
      </c>
      <c r="B294" s="51">
        <v>0</v>
      </c>
      <c r="C294" s="52">
        <v>0</v>
      </c>
      <c r="D294" s="53">
        <v>49462</v>
      </c>
      <c r="E294" s="48">
        <v>6.01</v>
      </c>
      <c r="F294" s="53">
        <v>1428</v>
      </c>
      <c r="G294" s="52">
        <v>49.4</v>
      </c>
      <c r="H294" s="52">
        <v>18.7</v>
      </c>
      <c r="I294" s="61">
        <v>92.8</v>
      </c>
      <c r="J294" s="64"/>
      <c r="K294" s="53">
        <v>1519</v>
      </c>
      <c r="L294" s="48">
        <v>5.84</v>
      </c>
      <c r="M294" s="53">
        <v>12075</v>
      </c>
      <c r="N294" s="53">
        <v>7629</v>
      </c>
      <c r="O294" s="65">
        <v>4.8</v>
      </c>
      <c r="P294" s="65">
        <v>2.76</v>
      </c>
      <c r="Q294" s="74"/>
      <c r="R294" s="70">
        <v>83.8</v>
      </c>
      <c r="S294" s="64">
        <v>8647</v>
      </c>
      <c r="T294" s="53">
        <v>7176</v>
      </c>
      <c r="U294" s="52">
        <v>3.03</v>
      </c>
      <c r="V294" s="52">
        <v>22.8</v>
      </c>
      <c r="W294" s="52">
        <v>9.81</v>
      </c>
      <c r="X294" s="52">
        <v>10.3</v>
      </c>
      <c r="Y294" s="53">
        <v>2355</v>
      </c>
      <c r="Z294" s="53"/>
      <c r="AA294" s="52"/>
      <c r="AB294" s="52">
        <v>212</v>
      </c>
      <c r="AC294" s="77">
        <f t="shared" si="402"/>
        <v>11002</v>
      </c>
      <c r="AD294" s="52"/>
      <c r="AE294" s="52"/>
      <c r="AF294" s="52"/>
      <c r="AG294" s="52"/>
      <c r="AH294" s="61"/>
      <c r="AI294" s="79"/>
      <c r="AJ294" s="52"/>
      <c r="AK294" s="52"/>
      <c r="AL294" s="48">
        <v>9.32</v>
      </c>
      <c r="AM294" s="53">
        <v>92698</v>
      </c>
      <c r="AN294" s="52">
        <v>3.5</v>
      </c>
      <c r="AO294" s="52">
        <v>0.3</v>
      </c>
      <c r="AP294" s="53">
        <v>5143</v>
      </c>
      <c r="AQ294" s="83"/>
      <c r="AR294" s="86">
        <f t="shared" si="403"/>
        <v>11816</v>
      </c>
      <c r="AS294" s="53"/>
      <c r="AT294" s="87">
        <v>11816</v>
      </c>
      <c r="AU294" s="53">
        <f t="shared" si="461"/>
        <v>9656</v>
      </c>
      <c r="AV294" s="53">
        <v>720</v>
      </c>
      <c r="AW294" s="53">
        <v>720</v>
      </c>
      <c r="AX294" s="53">
        <v>720</v>
      </c>
      <c r="AY294" s="95">
        <v>0</v>
      </c>
      <c r="AZ294" s="96">
        <v>4.93</v>
      </c>
      <c r="BA294" s="53">
        <v>4478</v>
      </c>
      <c r="BB294" s="52">
        <v>62</v>
      </c>
      <c r="BC294" s="53">
        <v>10160</v>
      </c>
      <c r="BD294" s="97">
        <f t="shared" si="373"/>
        <v>8710.280999999999</v>
      </c>
      <c r="BE294" s="102">
        <f t="shared" si="374"/>
        <v>0.85731112204724402</v>
      </c>
      <c r="BF294" s="53">
        <v>4800</v>
      </c>
      <c r="BG294" s="97">
        <f t="shared" si="375"/>
        <v>5121.5999999999995</v>
      </c>
      <c r="BH294" s="102">
        <f t="shared" si="376"/>
        <v>0.50409448818897629</v>
      </c>
      <c r="BI294" s="53">
        <v>272</v>
      </c>
      <c r="BJ294" s="97">
        <f t="shared" si="377"/>
        <v>535.024</v>
      </c>
      <c r="BK294" s="102">
        <f t="shared" si="378"/>
        <v>5.2659842519685036E-2</v>
      </c>
      <c r="BL294" s="103">
        <v>1075</v>
      </c>
      <c r="BM294" s="97">
        <f t="shared" si="379"/>
        <v>1553.375</v>
      </c>
      <c r="BN294" s="102">
        <f t="shared" si="380"/>
        <v>0.15289124015748032</v>
      </c>
      <c r="BO294" s="53">
        <v>729</v>
      </c>
      <c r="BP294" s="97">
        <f t="shared" si="381"/>
        <v>1500.2819999999999</v>
      </c>
      <c r="BQ294" s="102">
        <f t="shared" si="382"/>
        <v>0.14766555118110236</v>
      </c>
      <c r="BR294" s="53">
        <v>0</v>
      </c>
      <c r="BS294" s="105">
        <f t="shared" si="383"/>
        <v>0</v>
      </c>
      <c r="BT294" s="102">
        <f t="shared" si="384"/>
        <v>0</v>
      </c>
      <c r="BU294" s="52">
        <v>10</v>
      </c>
      <c r="BV294" s="48">
        <v>9.92</v>
      </c>
      <c r="BW294" s="61">
        <v>90.6</v>
      </c>
      <c r="BX294" s="117">
        <f t="shared" si="404"/>
        <v>98104.960000000006</v>
      </c>
      <c r="BY294" s="118">
        <f t="shared" si="405"/>
        <v>0.65403306666666672</v>
      </c>
      <c r="BZ294" s="120">
        <v>79.2</v>
      </c>
      <c r="CA294" s="51"/>
      <c r="CB294" s="52">
        <v>7.06</v>
      </c>
      <c r="CC294" s="129">
        <v>6100</v>
      </c>
      <c r="CD294" s="77">
        <f t="shared" si="406"/>
        <v>6641.7852062588909</v>
      </c>
      <c r="CE294" s="77">
        <f t="shared" si="385"/>
        <v>22496</v>
      </c>
      <c r="CF294" s="77">
        <f t="shared" si="407"/>
        <v>9656</v>
      </c>
      <c r="CG294" s="77">
        <f t="shared" si="408"/>
        <v>402.33333333333331</v>
      </c>
      <c r="CH294" s="77">
        <f t="shared" si="386"/>
        <v>12840</v>
      </c>
      <c r="CI294" s="130">
        <f t="shared" si="409"/>
        <v>535</v>
      </c>
      <c r="CJ294" s="64">
        <v>3470</v>
      </c>
      <c r="CK294" s="56"/>
      <c r="CL294" s="52">
        <v>7.43</v>
      </c>
      <c r="CM294" s="53">
        <v>4055</v>
      </c>
      <c r="CN294" s="134"/>
      <c r="CO294" s="135">
        <v>3589</v>
      </c>
      <c r="CP294" s="53">
        <v>4728</v>
      </c>
      <c r="CQ294" s="52">
        <v>13.1</v>
      </c>
      <c r="CR294" s="52">
        <v>34.1</v>
      </c>
      <c r="CS294" s="53">
        <v>2899</v>
      </c>
      <c r="CT294" s="141">
        <f t="shared" si="454"/>
        <v>0.32296716552172422</v>
      </c>
      <c r="CU294" s="142">
        <f t="shared" si="410"/>
        <v>1.4484149855907782</v>
      </c>
      <c r="CV294" s="142">
        <f t="shared" si="411"/>
        <v>4.585554052072891</v>
      </c>
      <c r="CW294" s="118">
        <f t="shared" si="412"/>
        <v>0.76425900867881513</v>
      </c>
      <c r="CX294" s="143">
        <f t="shared" si="455"/>
        <v>23046.99466571835</v>
      </c>
      <c r="CY294" s="144">
        <f t="shared" si="456"/>
        <v>0.38947137342249971</v>
      </c>
      <c r="CZ294" s="145">
        <f t="shared" si="457"/>
        <v>15132.655192034141</v>
      </c>
      <c r="DA294" s="146">
        <f t="shared" si="458"/>
        <v>0.60088582677165348</v>
      </c>
      <c r="DB294" s="64">
        <v>3484</v>
      </c>
      <c r="DC294" s="152"/>
      <c r="DD294" s="48">
        <v>7.54</v>
      </c>
      <c r="DE294" s="53">
        <v>4464</v>
      </c>
      <c r="DF294" s="153"/>
      <c r="DG294" s="53">
        <v>3459</v>
      </c>
      <c r="DH294" s="53">
        <v>4820</v>
      </c>
      <c r="DI294" s="52">
        <v>16.399999999999999</v>
      </c>
      <c r="DJ294" s="52">
        <v>36.799999999999997</v>
      </c>
      <c r="DK294" s="53">
        <v>3539</v>
      </c>
      <c r="DL294" s="141">
        <f t="shared" si="413"/>
        <v>0.46643096363878134</v>
      </c>
      <c r="DM294" s="142">
        <f t="shared" si="414"/>
        <v>1.4425947187141217</v>
      </c>
      <c r="DN294" s="142">
        <f t="shared" si="415"/>
        <v>4.6040548465192943</v>
      </c>
      <c r="DO294" s="118">
        <f t="shared" si="387"/>
        <v>0.76734247441988235</v>
      </c>
      <c r="DP294" s="143">
        <f t="shared" si="416"/>
        <v>23139.979658605975</v>
      </c>
      <c r="DQ294" s="144">
        <f t="shared" si="417"/>
        <v>0.3278915440093807</v>
      </c>
      <c r="DR294" s="145">
        <f t="shared" si="418"/>
        <v>15193.709132290187</v>
      </c>
      <c r="DS294" s="146">
        <f t="shared" si="419"/>
        <v>0.56062992125984246</v>
      </c>
      <c r="DT294" s="53">
        <v>3957</v>
      </c>
      <c r="DU294" s="74"/>
      <c r="DV294" s="157">
        <v>7.47</v>
      </c>
      <c r="DW294" s="153">
        <v>3961</v>
      </c>
      <c r="DX294" s="53"/>
      <c r="DY294" s="153">
        <v>3570</v>
      </c>
      <c r="DZ294" s="153">
        <v>4722</v>
      </c>
      <c r="EA294" s="152">
        <v>14.3</v>
      </c>
      <c r="EB294" s="128">
        <v>30</v>
      </c>
      <c r="EC294" s="53">
        <v>3717</v>
      </c>
      <c r="ED294" s="141">
        <f t="shared" si="448"/>
        <v>0.35040031879804517</v>
      </c>
      <c r="EE294" s="142">
        <f t="shared" si="420"/>
        <v>1.2701541571897903</v>
      </c>
      <c r="EF294" s="142">
        <f t="shared" si="459"/>
        <v>5.2291174017442161</v>
      </c>
      <c r="EG294" s="118">
        <f t="shared" si="388"/>
        <v>0.87151956695736932</v>
      </c>
      <c r="EH294" s="143">
        <f t="shared" si="449"/>
        <v>26281.544061166431</v>
      </c>
      <c r="EI294" s="144">
        <f t="shared" si="450"/>
        <v>0.40362419485240975</v>
      </c>
      <c r="EJ294" s="145">
        <f t="shared" si="451"/>
        <v>17256.46011379801</v>
      </c>
      <c r="EK294" s="146">
        <f t="shared" si="452"/>
        <v>0.61013779527559053</v>
      </c>
      <c r="EL294" s="64">
        <v>3479</v>
      </c>
      <c r="EM294" s="56"/>
      <c r="EN294" s="52">
        <v>7.43</v>
      </c>
      <c r="EO294" s="53">
        <v>4501</v>
      </c>
      <c r="EP294" s="134"/>
      <c r="EQ294" s="135">
        <v>3425</v>
      </c>
      <c r="ER294" s="53">
        <v>5052</v>
      </c>
      <c r="ES294" s="52">
        <v>13.3</v>
      </c>
      <c r="ET294" s="52">
        <v>34</v>
      </c>
      <c r="EU294" s="53">
        <v>3318</v>
      </c>
      <c r="EV294" s="141">
        <f t="shared" si="421"/>
        <v>0.44550117929425181</v>
      </c>
      <c r="EW294" s="142">
        <f t="shared" si="422"/>
        <v>1.4446680080482897</v>
      </c>
      <c r="EX294" s="142">
        <f t="shared" si="423"/>
        <v>4.5974474199312931</v>
      </c>
      <c r="EY294" s="118">
        <f t="shared" si="389"/>
        <v>0.76624123665521549</v>
      </c>
      <c r="EZ294" s="143">
        <f t="shared" si="424"/>
        <v>23106.770732574681</v>
      </c>
      <c r="FA294" s="144">
        <f t="shared" si="425"/>
        <v>0.32232075259547999</v>
      </c>
      <c r="FB294" s="145">
        <f t="shared" si="426"/>
        <v>15171.904153627313</v>
      </c>
      <c r="FC294" s="146">
        <f t="shared" si="427"/>
        <v>0.55698818897637792</v>
      </c>
      <c r="FD294" s="64">
        <v>4053</v>
      </c>
      <c r="FE294" s="56"/>
      <c r="FF294" s="52">
        <v>7.52</v>
      </c>
      <c r="FG294" s="53">
        <v>3429</v>
      </c>
      <c r="FH294" s="134"/>
      <c r="FI294" s="135">
        <v>3671</v>
      </c>
      <c r="FJ294" s="53">
        <v>4984</v>
      </c>
      <c r="FK294" s="52">
        <v>15.4</v>
      </c>
      <c r="FL294" s="52">
        <v>31</v>
      </c>
      <c r="FM294" s="53">
        <v>4134</v>
      </c>
      <c r="FN294" s="141">
        <f t="shared" si="428"/>
        <v>0.3174769337719639</v>
      </c>
      <c r="FO294" s="142">
        <f t="shared" si="429"/>
        <v>1.2400690846286702</v>
      </c>
      <c r="FP294" s="142">
        <f t="shared" si="430"/>
        <v>5.3559799922338405</v>
      </c>
      <c r="FQ294" s="118">
        <f t="shared" si="390"/>
        <v>0.89266333203897341</v>
      </c>
      <c r="FR294" s="143">
        <f t="shared" si="431"/>
        <v>26919.155440967283</v>
      </c>
      <c r="FS294" s="144">
        <f t="shared" si="432"/>
        <v>0.48372314166849606</v>
      </c>
      <c r="FT294" s="145">
        <f t="shared" si="433"/>
        <v>17675.115704125179</v>
      </c>
      <c r="FU294" s="146">
        <f t="shared" si="434"/>
        <v>0.66249999999999998</v>
      </c>
      <c r="FV294" s="64">
        <v>4053</v>
      </c>
      <c r="FW294" s="73"/>
      <c r="FX294" s="52">
        <v>7.66</v>
      </c>
      <c r="FY294" s="53">
        <v>3367</v>
      </c>
      <c r="FZ294" s="134"/>
      <c r="GA294" s="135">
        <v>3665</v>
      </c>
      <c r="GB294" s="53">
        <v>5448</v>
      </c>
      <c r="GC294" s="52">
        <v>14.1</v>
      </c>
      <c r="GD294" s="52">
        <v>33.4</v>
      </c>
      <c r="GE294" s="53">
        <v>3966</v>
      </c>
      <c r="GF294" s="141">
        <f t="shared" si="435"/>
        <v>0.29880873318919227</v>
      </c>
      <c r="GG294" s="142">
        <f t="shared" si="436"/>
        <v>1.2400690846286702</v>
      </c>
      <c r="GH294" s="142">
        <f t="shared" si="437"/>
        <v>5.3559799922338405</v>
      </c>
      <c r="GI294" s="118">
        <f t="shared" si="391"/>
        <v>0.89266333203897341</v>
      </c>
      <c r="GJ294" s="143">
        <f t="shared" si="438"/>
        <v>26919.155440967283</v>
      </c>
      <c r="GK294" s="144">
        <f t="shared" si="439"/>
        <v>0.49305798133503242</v>
      </c>
      <c r="GL294" s="145">
        <f t="shared" si="440"/>
        <v>17675.115704125179</v>
      </c>
      <c r="GM294" s="146">
        <f t="shared" si="441"/>
        <v>0.66860236220472435</v>
      </c>
      <c r="GN294" s="166">
        <v>3996</v>
      </c>
      <c r="GO294" s="97">
        <f t="shared" si="392"/>
        <v>3934.0447190611662</v>
      </c>
      <c r="GP294" s="226"/>
      <c r="GQ294" s="53"/>
      <c r="GR294" s="102"/>
      <c r="GS294" s="53"/>
      <c r="GT294" s="102"/>
      <c r="GU294" s="53"/>
      <c r="GV294" s="102"/>
      <c r="GW294" s="170"/>
      <c r="GX294" s="102"/>
      <c r="GY294" s="170"/>
      <c r="GZ294" s="102"/>
      <c r="HA294" s="102"/>
      <c r="HB294" s="102"/>
      <c r="HC294" s="102"/>
      <c r="HD294" s="102"/>
      <c r="HE294" s="177"/>
      <c r="HF294" s="227">
        <f t="shared" si="368"/>
        <v>98104.960000000006</v>
      </c>
      <c r="HG294" s="102">
        <f t="shared" si="369"/>
        <v>0.65403306666666672</v>
      </c>
      <c r="HH294" s="177">
        <f t="shared" si="370"/>
        <v>0.60669291338582676</v>
      </c>
      <c r="HI294" s="64">
        <v>3964</v>
      </c>
      <c r="HJ294" s="53">
        <v>4444</v>
      </c>
      <c r="HK294" s="53">
        <v>2818</v>
      </c>
      <c r="HL294" s="77">
        <f t="shared" si="445"/>
        <v>2160</v>
      </c>
      <c r="HM294" s="77">
        <f t="shared" si="442"/>
        <v>21945.599999999999</v>
      </c>
      <c r="HN294" s="52"/>
      <c r="HO294" s="183"/>
      <c r="HP294" s="53">
        <v>2168</v>
      </c>
      <c r="HQ294" s="186"/>
      <c r="HR294" s="186"/>
      <c r="HS294" s="186"/>
      <c r="HT294" s="53">
        <v>4810</v>
      </c>
      <c r="HU294" s="153">
        <v>5388</v>
      </c>
      <c r="HV294" s="186"/>
      <c r="HW294" s="186"/>
      <c r="HX294" s="186"/>
      <c r="HY294" s="186"/>
      <c r="HZ294" s="189"/>
      <c r="IA294" s="128">
        <v>97</v>
      </c>
      <c r="IB294" s="190">
        <v>1038</v>
      </c>
      <c r="IC294" s="191"/>
      <c r="ID294" s="191"/>
      <c r="IE294" s="192"/>
      <c r="IF294" s="192"/>
      <c r="IG294" s="192"/>
      <c r="IH294" s="97">
        <f t="shared" si="443"/>
        <v>43268.255999999994</v>
      </c>
      <c r="II294" s="97">
        <f t="shared" si="446"/>
        <v>3661.8361543669598</v>
      </c>
      <c r="IJ294" s="202">
        <f t="shared" si="447"/>
        <v>1.6926201760324984</v>
      </c>
      <c r="IK294" s="202">
        <f t="shared" si="453"/>
        <v>2.1634127999999997</v>
      </c>
      <c r="IL294" s="202">
        <f t="shared" si="395"/>
        <v>0.56354230241767056</v>
      </c>
      <c r="IM294" s="203"/>
      <c r="IN294" s="204">
        <f t="shared" si="396"/>
        <v>0.74024024024024027</v>
      </c>
      <c r="IO294" s="186"/>
      <c r="IP294" s="186"/>
      <c r="IQ294" s="153">
        <v>1155</v>
      </c>
      <c r="IR294" s="153"/>
      <c r="IS294" s="128"/>
      <c r="IT294" s="128"/>
      <c r="IU294" s="128"/>
      <c r="IV294" s="128"/>
      <c r="IW294" s="189"/>
      <c r="IX294" s="189">
        <v>0.75</v>
      </c>
      <c r="IY294" s="48"/>
      <c r="IZ294" s="52">
        <v>199</v>
      </c>
      <c r="JA294" s="128"/>
      <c r="JB294" s="128"/>
      <c r="JC294" s="128"/>
      <c r="JD294" s="97">
        <f t="shared" si="397"/>
        <v>12265.008</v>
      </c>
      <c r="JE294" s="210">
        <f t="shared" si="460"/>
        <v>1.1599005799502899</v>
      </c>
      <c r="JF294" s="210">
        <f t="shared" si="398"/>
        <v>0.89490428571428571</v>
      </c>
      <c r="JG294" s="210">
        <f t="shared" si="399"/>
        <v>0.88890060505636315</v>
      </c>
      <c r="JH294" s="203"/>
      <c r="JI294" s="203">
        <f t="shared" si="400"/>
        <v>0.80828516377649329</v>
      </c>
      <c r="JJ294" s="212">
        <f t="shared" si="444"/>
        <v>2.469151880188833</v>
      </c>
      <c r="JK294" s="203">
        <f t="shared" si="401"/>
        <v>0.98041338582677162</v>
      </c>
      <c r="JL294" s="53">
        <v>8181</v>
      </c>
      <c r="JM294" s="213">
        <v>8.0399999999999991</v>
      </c>
      <c r="JN294" s="214">
        <v>133</v>
      </c>
      <c r="JO294" s="213">
        <v>0.77</v>
      </c>
      <c r="JP294" s="213">
        <v>2.87</v>
      </c>
      <c r="JQ294" s="213">
        <v>0.57999999999999996</v>
      </c>
      <c r="JR294" s="214">
        <v>303</v>
      </c>
      <c r="JS294" s="213">
        <v>0.09</v>
      </c>
      <c r="JT294" s="222"/>
    </row>
    <row r="295" spans="1:280" s="25" customFormat="1" ht="15" customHeight="1">
      <c r="A295" s="50">
        <v>43712</v>
      </c>
      <c r="B295" s="51">
        <v>140</v>
      </c>
      <c r="C295" s="52">
        <v>140</v>
      </c>
      <c r="D295" s="53">
        <v>27849</v>
      </c>
      <c r="E295" s="48">
        <v>5.55</v>
      </c>
      <c r="F295" s="53">
        <v>717</v>
      </c>
      <c r="G295" s="52">
        <v>31.8</v>
      </c>
      <c r="H295" s="52">
        <v>14.9</v>
      </c>
      <c r="I295" s="61">
        <v>92.2</v>
      </c>
      <c r="J295" s="64"/>
      <c r="K295" s="53">
        <v>1402</v>
      </c>
      <c r="L295" s="48">
        <v>6.56</v>
      </c>
      <c r="M295" s="53">
        <v>13393</v>
      </c>
      <c r="N295" s="53">
        <v>8522</v>
      </c>
      <c r="O295" s="65">
        <v>4.0199999999999996</v>
      </c>
      <c r="P295" s="65">
        <v>1.92</v>
      </c>
      <c r="Q295" s="74">
        <v>95.6</v>
      </c>
      <c r="R295" s="70">
        <v>85.8</v>
      </c>
      <c r="S295" s="64">
        <v>8324</v>
      </c>
      <c r="T295" s="53">
        <v>13841</v>
      </c>
      <c r="U295" s="52">
        <v>2.78</v>
      </c>
      <c r="V295" s="52">
        <v>23.8</v>
      </c>
      <c r="W295" s="52">
        <v>13.3</v>
      </c>
      <c r="X295" s="52">
        <v>13.7</v>
      </c>
      <c r="Y295" s="53">
        <v>2358</v>
      </c>
      <c r="Z295" s="53"/>
      <c r="AA295" s="52"/>
      <c r="AB295" s="52">
        <v>225</v>
      </c>
      <c r="AC295" s="77">
        <f t="shared" si="402"/>
        <v>10682</v>
      </c>
      <c r="AD295" s="52"/>
      <c r="AE295" s="52"/>
      <c r="AF295" s="52"/>
      <c r="AG295" s="52"/>
      <c r="AH295" s="61"/>
      <c r="AI295" s="79"/>
      <c r="AJ295" s="52"/>
      <c r="AK295" s="52"/>
      <c r="AL295" s="48">
        <v>9.11</v>
      </c>
      <c r="AM295" s="53">
        <v>93186</v>
      </c>
      <c r="AN295" s="52">
        <v>3.36</v>
      </c>
      <c r="AO295" s="52">
        <v>0.51</v>
      </c>
      <c r="AP295" s="53">
        <v>3262</v>
      </c>
      <c r="AQ295" s="83"/>
      <c r="AR295" s="86">
        <f t="shared" si="403"/>
        <v>11817</v>
      </c>
      <c r="AS295" s="53"/>
      <c r="AT295" s="87">
        <v>11817</v>
      </c>
      <c r="AU295" s="53">
        <f t="shared" si="461"/>
        <v>9657</v>
      </c>
      <c r="AV295" s="53">
        <v>720</v>
      </c>
      <c r="AW295" s="53">
        <v>720</v>
      </c>
      <c r="AX295" s="53">
        <v>720</v>
      </c>
      <c r="AY295" s="95">
        <v>0</v>
      </c>
      <c r="AZ295" s="96">
        <v>4.93</v>
      </c>
      <c r="BA295" s="53">
        <v>4478</v>
      </c>
      <c r="BB295" s="52">
        <v>62</v>
      </c>
      <c r="BC295" s="53">
        <v>10345</v>
      </c>
      <c r="BD295" s="97">
        <f t="shared" si="373"/>
        <v>8589.9482800000005</v>
      </c>
      <c r="BE295" s="102">
        <f t="shared" si="374"/>
        <v>0.8303478279362011</v>
      </c>
      <c r="BF295" s="53">
        <v>4800</v>
      </c>
      <c r="BG295" s="97">
        <f t="shared" si="375"/>
        <v>5121.5999999999995</v>
      </c>
      <c r="BH295" s="102">
        <f t="shared" si="376"/>
        <v>0.49507974867085541</v>
      </c>
      <c r="BI295" s="53">
        <v>213</v>
      </c>
      <c r="BJ295" s="97">
        <f t="shared" si="377"/>
        <v>418.971</v>
      </c>
      <c r="BK295" s="102">
        <f t="shared" si="378"/>
        <v>4.0499855002416624E-2</v>
      </c>
      <c r="BL295" s="103">
        <v>1048</v>
      </c>
      <c r="BM295" s="97">
        <f t="shared" si="379"/>
        <v>1514.3600000000001</v>
      </c>
      <c r="BN295" s="102">
        <f t="shared" si="380"/>
        <v>0.14638569357177381</v>
      </c>
      <c r="BO295" s="53">
        <v>740</v>
      </c>
      <c r="BP295" s="97">
        <f t="shared" si="381"/>
        <v>1522.9199999999998</v>
      </c>
      <c r="BQ295" s="102">
        <f t="shared" si="382"/>
        <v>0.1472131464475592</v>
      </c>
      <c r="BR295" s="53">
        <v>7.27</v>
      </c>
      <c r="BS295" s="105">
        <f t="shared" si="383"/>
        <v>12.09728</v>
      </c>
      <c r="BT295" s="102">
        <f t="shared" si="384"/>
        <v>7.0275495408409861E-4</v>
      </c>
      <c r="BU295" s="52">
        <v>8.8699999999999992</v>
      </c>
      <c r="BV295" s="48">
        <v>8.8800000000000008</v>
      </c>
      <c r="BW295" s="61">
        <v>82.4</v>
      </c>
      <c r="BX295" s="117">
        <f t="shared" si="404"/>
        <v>99901.664999999994</v>
      </c>
      <c r="BY295" s="118">
        <f t="shared" si="405"/>
        <v>0.66601109999999997</v>
      </c>
      <c r="BZ295" s="120">
        <v>76.8</v>
      </c>
      <c r="CA295" s="51"/>
      <c r="CB295" s="52">
        <v>6.67</v>
      </c>
      <c r="CC295" s="129">
        <v>6793</v>
      </c>
      <c r="CD295" s="77">
        <f t="shared" si="406"/>
        <v>6530.3569614711032</v>
      </c>
      <c r="CE295" s="77">
        <f t="shared" si="385"/>
        <v>22840</v>
      </c>
      <c r="CF295" s="77">
        <f t="shared" si="407"/>
        <v>9657</v>
      </c>
      <c r="CG295" s="77">
        <f t="shared" si="408"/>
        <v>402.375</v>
      </c>
      <c r="CH295" s="77">
        <f t="shared" si="386"/>
        <v>13183</v>
      </c>
      <c r="CI295" s="130">
        <f t="shared" si="409"/>
        <v>549.29166666666663</v>
      </c>
      <c r="CJ295" s="64">
        <v>3620</v>
      </c>
      <c r="CK295" s="56"/>
      <c r="CL295" s="52">
        <v>7.63</v>
      </c>
      <c r="CM295" s="53">
        <v>4420</v>
      </c>
      <c r="CN295" s="134"/>
      <c r="CO295" s="135">
        <v>3543</v>
      </c>
      <c r="CP295" s="53">
        <v>5710</v>
      </c>
      <c r="CQ295" s="52">
        <v>9.5500000000000007</v>
      </c>
      <c r="CR295" s="52">
        <v>28.3</v>
      </c>
      <c r="CS295" s="53">
        <v>2920</v>
      </c>
      <c r="CT295" s="141">
        <f t="shared" si="454"/>
        <v>0.38222435776545227</v>
      </c>
      <c r="CU295" s="142">
        <f t="shared" si="410"/>
        <v>1.3883977900552487</v>
      </c>
      <c r="CV295" s="142">
        <f t="shared" si="411"/>
        <v>4.7035201354009928</v>
      </c>
      <c r="CW295" s="118">
        <f t="shared" si="412"/>
        <v>0.78392002256683213</v>
      </c>
      <c r="CX295" s="143">
        <f t="shared" si="455"/>
        <v>23639.892200525392</v>
      </c>
      <c r="CY295" s="144">
        <f t="shared" si="456"/>
        <v>0.32316104217918584</v>
      </c>
      <c r="CZ295" s="145">
        <f t="shared" si="457"/>
        <v>15833.80154553415</v>
      </c>
      <c r="DA295" s="146">
        <f t="shared" si="458"/>
        <v>0.57274045432576126</v>
      </c>
      <c r="DB295" s="64">
        <v>3620</v>
      </c>
      <c r="DC295" s="152"/>
      <c r="DD295" s="48">
        <v>7.66</v>
      </c>
      <c r="DE295" s="53">
        <v>4192</v>
      </c>
      <c r="DF295" s="153"/>
      <c r="DG295" s="53">
        <v>3553</v>
      </c>
      <c r="DH295" s="53">
        <v>5896</v>
      </c>
      <c r="DI295" s="52">
        <v>10.6</v>
      </c>
      <c r="DJ295" s="52">
        <v>35.9</v>
      </c>
      <c r="DK295" s="53">
        <v>3591</v>
      </c>
      <c r="DL295" s="141">
        <f t="shared" si="413"/>
        <v>0.42422477261648056</v>
      </c>
      <c r="DM295" s="142">
        <f t="shared" si="414"/>
        <v>1.3883977900552487</v>
      </c>
      <c r="DN295" s="142">
        <f t="shared" si="415"/>
        <v>4.7035201354009928</v>
      </c>
      <c r="DO295" s="118">
        <f t="shared" si="387"/>
        <v>0.78392002256683213</v>
      </c>
      <c r="DP295" s="143">
        <f t="shared" si="416"/>
        <v>23639.892200525392</v>
      </c>
      <c r="DQ295" s="144">
        <f t="shared" si="417"/>
        <v>0.3580749069717527</v>
      </c>
      <c r="DR295" s="145">
        <f t="shared" si="418"/>
        <v>15833.80154553415</v>
      </c>
      <c r="DS295" s="146">
        <f t="shared" si="419"/>
        <v>0.59478008699855001</v>
      </c>
      <c r="DT295" s="53">
        <v>3877</v>
      </c>
      <c r="DU295" s="74"/>
      <c r="DV295" s="157">
        <v>7.61</v>
      </c>
      <c r="DW295" s="153">
        <v>4923</v>
      </c>
      <c r="DX295" s="53"/>
      <c r="DY295" s="153">
        <v>3316</v>
      </c>
      <c r="DZ295" s="153">
        <v>5936</v>
      </c>
      <c r="EA295" s="152">
        <v>10.7</v>
      </c>
      <c r="EB295" s="128">
        <v>29.3</v>
      </c>
      <c r="EC295" s="53">
        <v>3830</v>
      </c>
      <c r="ED295" s="141">
        <f t="shared" si="448"/>
        <v>0.61459728506983602</v>
      </c>
      <c r="EE295" s="142">
        <f t="shared" si="420"/>
        <v>1.2963631673974723</v>
      </c>
      <c r="EF295" s="142">
        <f t="shared" si="459"/>
        <v>5.0374440787153736</v>
      </c>
      <c r="EG295" s="118">
        <f t="shared" si="388"/>
        <v>0.83957401311922897</v>
      </c>
      <c r="EH295" s="143">
        <f t="shared" si="449"/>
        <v>25318.193939623467</v>
      </c>
      <c r="EI295" s="144">
        <f t="shared" si="450"/>
        <v>0.24613615625523344</v>
      </c>
      <c r="EJ295" s="145">
        <f t="shared" si="451"/>
        <v>16957.913975700525</v>
      </c>
      <c r="EK295" s="146">
        <f t="shared" si="452"/>
        <v>0.5241179313678106</v>
      </c>
      <c r="EL295" s="64">
        <v>3629</v>
      </c>
      <c r="EM295" s="56"/>
      <c r="EN295" s="52">
        <v>7.67</v>
      </c>
      <c r="EO295" s="53">
        <v>4233</v>
      </c>
      <c r="EP295" s="134"/>
      <c r="EQ295" s="135">
        <v>3495</v>
      </c>
      <c r="ER295" s="53">
        <v>5778</v>
      </c>
      <c r="ES295" s="52">
        <v>9.7100000000000009</v>
      </c>
      <c r="ET295" s="52">
        <v>28.2</v>
      </c>
      <c r="EU295" s="53">
        <v>3415</v>
      </c>
      <c r="EV295" s="141">
        <f t="shared" si="421"/>
        <v>0.409614440733653</v>
      </c>
      <c r="EW295" s="142">
        <f t="shared" si="422"/>
        <v>1.3849545329291817</v>
      </c>
      <c r="EX295" s="142">
        <f t="shared" si="423"/>
        <v>4.7152139699917699</v>
      </c>
      <c r="EY295" s="118">
        <f t="shared" si="389"/>
        <v>0.78586899499862828</v>
      </c>
      <c r="EZ295" s="143">
        <f t="shared" si="424"/>
        <v>23698.665413178634</v>
      </c>
      <c r="FA295" s="144">
        <f t="shared" si="425"/>
        <v>0.35179653654852805</v>
      </c>
      <c r="FB295" s="145">
        <f t="shared" si="426"/>
        <v>15873.167350481612</v>
      </c>
      <c r="FC295" s="146">
        <f t="shared" si="427"/>
        <v>0.59081681971967126</v>
      </c>
      <c r="FD295" s="64">
        <v>4047</v>
      </c>
      <c r="FE295" s="56"/>
      <c r="FF295" s="52">
        <v>7.62</v>
      </c>
      <c r="FG295" s="53">
        <v>3701</v>
      </c>
      <c r="FH295" s="134"/>
      <c r="FI295" s="135">
        <v>3633</v>
      </c>
      <c r="FJ295" s="53">
        <v>5568</v>
      </c>
      <c r="FK295" s="52">
        <v>9.6199999999999992</v>
      </c>
      <c r="FL295" s="52">
        <v>17.899999999999999</v>
      </c>
      <c r="FM295" s="53">
        <v>4138</v>
      </c>
      <c r="FN295" s="141">
        <f t="shared" si="428"/>
        <v>0.36138451452693915</v>
      </c>
      <c r="FO295" s="142">
        <f t="shared" si="429"/>
        <v>1.2419075858660735</v>
      </c>
      <c r="FP295" s="142">
        <f t="shared" si="430"/>
        <v>5.258327620985586</v>
      </c>
      <c r="FQ295" s="118">
        <f t="shared" si="390"/>
        <v>0.87638793683093097</v>
      </c>
      <c r="FR295" s="143">
        <f t="shared" si="431"/>
        <v>26428.354623073556</v>
      </c>
      <c r="FS295" s="144">
        <f t="shared" si="432"/>
        <v>0.43326222106451739</v>
      </c>
      <c r="FT295" s="145">
        <f t="shared" si="433"/>
        <v>17701.490291374779</v>
      </c>
      <c r="FU295" s="146">
        <f t="shared" si="434"/>
        <v>0.64224262928951181</v>
      </c>
      <c r="FV295" s="64">
        <v>4047</v>
      </c>
      <c r="FW295" s="73"/>
      <c r="FX295" s="52">
        <v>7.63</v>
      </c>
      <c r="FY295" s="53">
        <v>3771</v>
      </c>
      <c r="FZ295" s="134"/>
      <c r="GA295" s="135">
        <v>3414</v>
      </c>
      <c r="GB295" s="53">
        <v>3844</v>
      </c>
      <c r="GC295" s="52">
        <v>9.5299999999999994</v>
      </c>
      <c r="GD295" s="52">
        <v>23.7</v>
      </c>
      <c r="GE295" s="53">
        <v>3958</v>
      </c>
      <c r="GF295" s="141">
        <f t="shared" si="435"/>
        <v>0.35443344769844276</v>
      </c>
      <c r="GG295" s="142">
        <f t="shared" si="436"/>
        <v>1.2419075858660735</v>
      </c>
      <c r="GH295" s="142">
        <f t="shared" si="437"/>
        <v>5.258327620985586</v>
      </c>
      <c r="GI295" s="118">
        <f t="shared" si="391"/>
        <v>0.87638793683093097</v>
      </c>
      <c r="GJ295" s="143">
        <f t="shared" si="438"/>
        <v>26428.354623073556</v>
      </c>
      <c r="GK295" s="144">
        <f t="shared" si="439"/>
        <v>0.42254305204925569</v>
      </c>
      <c r="GL295" s="145">
        <f t="shared" si="440"/>
        <v>17701.490291374779</v>
      </c>
      <c r="GM295" s="146">
        <f t="shared" si="441"/>
        <v>0.6354760753987434</v>
      </c>
      <c r="GN295" s="166">
        <v>3736</v>
      </c>
      <c r="GO295" s="97">
        <f t="shared" si="392"/>
        <v>4197.1388791593699</v>
      </c>
      <c r="GP295" s="226"/>
      <c r="GQ295" s="53"/>
      <c r="GR295" s="102"/>
      <c r="GS295" s="53"/>
      <c r="GT295" s="102"/>
      <c r="GU295" s="53"/>
      <c r="GV295" s="102"/>
      <c r="GW295" s="170"/>
      <c r="GX295" s="102"/>
      <c r="GY295" s="170"/>
      <c r="GZ295" s="102"/>
      <c r="HA295" s="102"/>
      <c r="HB295" s="102"/>
      <c r="HC295" s="102"/>
      <c r="HD295" s="102"/>
      <c r="HE295" s="177"/>
      <c r="HF295" s="227">
        <f t="shared" si="368"/>
        <v>99901.664999999994</v>
      </c>
      <c r="HG295" s="102">
        <f t="shared" si="369"/>
        <v>0.66601109999999997</v>
      </c>
      <c r="HH295" s="177">
        <f t="shared" si="370"/>
        <v>0.6388593523441275</v>
      </c>
      <c r="HI295" s="64">
        <v>4728</v>
      </c>
      <c r="HJ295" s="53">
        <v>5924</v>
      </c>
      <c r="HK295" s="53">
        <v>4574</v>
      </c>
      <c r="HL295" s="77">
        <f t="shared" si="445"/>
        <v>2300</v>
      </c>
      <c r="HM295" s="77">
        <f t="shared" si="442"/>
        <v>26244.06</v>
      </c>
      <c r="HN295" s="52"/>
      <c r="HO295" s="183"/>
      <c r="HP295" s="53">
        <v>2053</v>
      </c>
      <c r="HQ295" s="186"/>
      <c r="HR295" s="186"/>
      <c r="HS295" s="186"/>
      <c r="HT295" s="53">
        <v>7118</v>
      </c>
      <c r="HU295" s="153">
        <v>6886</v>
      </c>
      <c r="HV295" s="186"/>
      <c r="HW295" s="186"/>
      <c r="HX295" s="186"/>
      <c r="HY295" s="186"/>
      <c r="HZ295" s="189">
        <v>98</v>
      </c>
      <c r="IA295" s="186"/>
      <c r="IB295" s="190">
        <v>1063</v>
      </c>
      <c r="IC295" s="191"/>
      <c r="ID295" s="191"/>
      <c r="IE295" s="192"/>
      <c r="IF295" s="192"/>
      <c r="IG295" s="192"/>
      <c r="IH295" s="97">
        <f t="shared" si="443"/>
        <v>40800.452000000005</v>
      </c>
      <c r="II295" s="97">
        <f t="shared" si="446"/>
        <v>3695.0741506158556</v>
      </c>
      <c r="IJ295" s="202">
        <f t="shared" si="447"/>
        <v>1.6726603663126203</v>
      </c>
      <c r="IK295" s="202">
        <f t="shared" si="453"/>
        <v>2.2091000809456891</v>
      </c>
      <c r="IL295" s="202">
        <f t="shared" si="395"/>
        <v>0.34704983828236374</v>
      </c>
      <c r="IM295" s="203"/>
      <c r="IN295" s="204">
        <f t="shared" si="396"/>
        <v>0.71547109207708781</v>
      </c>
      <c r="IO295" s="186"/>
      <c r="IP295" s="186"/>
      <c r="IQ295" s="153">
        <v>1954</v>
      </c>
      <c r="IR295" s="153"/>
      <c r="IS295" s="128"/>
      <c r="IT295" s="128"/>
      <c r="IU295" s="128"/>
      <c r="IV295" s="128"/>
      <c r="IW295" s="189">
        <v>0.49</v>
      </c>
      <c r="IX295" s="189"/>
      <c r="IY295" s="48">
        <v>9.2100000000000009</v>
      </c>
      <c r="IZ295" s="52">
        <v>210</v>
      </c>
      <c r="JA295" s="128">
        <v>1.32</v>
      </c>
      <c r="JB295" s="128">
        <v>0.9</v>
      </c>
      <c r="JC295" s="128">
        <v>0</v>
      </c>
      <c r="JD295" s="97">
        <f t="shared" si="397"/>
        <v>12561.471</v>
      </c>
      <c r="JE295" s="210">
        <f t="shared" si="460"/>
        <v>1.1597804701252976</v>
      </c>
      <c r="JF295" s="210">
        <f t="shared" si="398"/>
        <v>0.9165527678571429</v>
      </c>
      <c r="JG295" s="210">
        <f t="shared" si="399"/>
        <v>0.53418227813808938</v>
      </c>
      <c r="JH295" s="203"/>
      <c r="JI295" s="203">
        <f t="shared" si="400"/>
        <v>0.80244590780809033</v>
      </c>
      <c r="JJ295" s="212">
        <f t="shared" si="444"/>
        <v>2.469151880188833</v>
      </c>
      <c r="JK295" s="203">
        <f t="shared" si="401"/>
        <v>0.97970033832769454</v>
      </c>
      <c r="JL295" s="53">
        <v>10917</v>
      </c>
      <c r="JM295" s="213">
        <v>8.42</v>
      </c>
      <c r="JN295" s="214">
        <v>101</v>
      </c>
      <c r="JO295" s="213">
        <v>0.64</v>
      </c>
      <c r="JP295" s="240">
        <v>0</v>
      </c>
      <c r="JQ295" s="213">
        <v>0.51</v>
      </c>
      <c r="JR295" s="214">
        <v>366</v>
      </c>
      <c r="JS295" s="213">
        <v>0.15</v>
      </c>
      <c r="JT295" s="222"/>
    </row>
    <row r="296" spans="1:280" s="25" customFormat="1" ht="15" customHeight="1">
      <c r="A296" s="50">
        <v>43713</v>
      </c>
      <c r="B296" s="51">
        <v>0</v>
      </c>
      <c r="C296" s="52">
        <v>0</v>
      </c>
      <c r="D296" s="53">
        <v>29875</v>
      </c>
      <c r="E296" s="48" t="s">
        <v>127</v>
      </c>
      <c r="F296" s="53" t="s">
        <v>127</v>
      </c>
      <c r="G296" s="52" t="s">
        <v>127</v>
      </c>
      <c r="H296" s="52" t="s">
        <v>127</v>
      </c>
      <c r="I296" s="61">
        <v>92.2</v>
      </c>
      <c r="J296" s="64"/>
      <c r="K296" s="53">
        <v>1163</v>
      </c>
      <c r="L296" s="48">
        <v>7.63</v>
      </c>
      <c r="M296" s="53">
        <v>14429</v>
      </c>
      <c r="N296" s="53">
        <v>9772</v>
      </c>
      <c r="O296" s="65">
        <v>6.11</v>
      </c>
      <c r="P296" s="65">
        <v>1.95</v>
      </c>
      <c r="Q296" s="74">
        <v>171</v>
      </c>
      <c r="R296" s="70">
        <v>82.2</v>
      </c>
      <c r="S296" s="64">
        <v>5050</v>
      </c>
      <c r="T296" s="53">
        <v>10584</v>
      </c>
      <c r="U296" s="52">
        <v>2.99</v>
      </c>
      <c r="V296" s="52">
        <v>24.9</v>
      </c>
      <c r="W296" s="52">
        <v>10.199999999999999</v>
      </c>
      <c r="X296" s="52">
        <v>8.67</v>
      </c>
      <c r="Y296" s="53">
        <v>2353</v>
      </c>
      <c r="Z296" s="53"/>
      <c r="AA296" s="52"/>
      <c r="AB296" s="52">
        <v>353</v>
      </c>
      <c r="AC296" s="77">
        <f t="shared" si="402"/>
        <v>7403</v>
      </c>
      <c r="AD296" s="52"/>
      <c r="AE296" s="52"/>
      <c r="AF296" s="52"/>
      <c r="AG296" s="52"/>
      <c r="AH296" s="61"/>
      <c r="AI296" s="79"/>
      <c r="AJ296" s="52"/>
      <c r="AK296" s="52"/>
      <c r="AL296" s="48" t="s">
        <v>127</v>
      </c>
      <c r="AM296" s="53" t="s">
        <v>127</v>
      </c>
      <c r="AN296" s="52" t="s">
        <v>127</v>
      </c>
      <c r="AO296" s="52" t="s">
        <v>127</v>
      </c>
      <c r="AP296" s="53" t="s">
        <v>127</v>
      </c>
      <c r="AQ296" s="83"/>
      <c r="AR296" s="86">
        <f t="shared" si="403"/>
        <v>11818</v>
      </c>
      <c r="AS296" s="53"/>
      <c r="AT296" s="87">
        <v>11818</v>
      </c>
      <c r="AU296" s="53">
        <f t="shared" si="461"/>
        <v>9658</v>
      </c>
      <c r="AV296" s="53">
        <v>720</v>
      </c>
      <c r="AW296" s="53">
        <v>720</v>
      </c>
      <c r="AX296" s="53">
        <v>720</v>
      </c>
      <c r="AY296" s="95">
        <v>0</v>
      </c>
      <c r="AZ296" s="96">
        <v>4.93</v>
      </c>
      <c r="BA296" s="53">
        <v>4478</v>
      </c>
      <c r="BB296" s="52">
        <v>62</v>
      </c>
      <c r="BC296" s="53">
        <v>10591</v>
      </c>
      <c r="BD296" s="97">
        <f t="shared" si="373"/>
        <v>8367.8393999999989</v>
      </c>
      <c r="BE296" s="102">
        <f t="shared" si="374"/>
        <v>0.79008964214899435</v>
      </c>
      <c r="BF296" s="53">
        <v>4710</v>
      </c>
      <c r="BG296" s="97">
        <f t="shared" si="375"/>
        <v>5025.57</v>
      </c>
      <c r="BH296" s="102">
        <f t="shared" si="376"/>
        <v>0.47451326598054949</v>
      </c>
      <c r="BI296" s="53">
        <v>276</v>
      </c>
      <c r="BJ296" s="97">
        <f t="shared" si="377"/>
        <v>542.89200000000005</v>
      </c>
      <c r="BK296" s="102">
        <f t="shared" si="378"/>
        <v>5.1259748843357572E-2</v>
      </c>
      <c r="BL296" s="103">
        <v>969</v>
      </c>
      <c r="BM296" s="97">
        <f t="shared" si="379"/>
        <v>1400.2050000000002</v>
      </c>
      <c r="BN296" s="102">
        <f t="shared" si="380"/>
        <v>0.13220706260032103</v>
      </c>
      <c r="BO296" s="53">
        <v>643</v>
      </c>
      <c r="BP296" s="97">
        <f t="shared" si="381"/>
        <v>1323.2939999999999</v>
      </c>
      <c r="BQ296" s="102">
        <f t="shared" si="382"/>
        <v>0.12494514210178452</v>
      </c>
      <c r="BR296" s="53">
        <v>45.6</v>
      </c>
      <c r="BS296" s="105">
        <f t="shared" si="383"/>
        <v>75.878399999999999</v>
      </c>
      <c r="BT296" s="102">
        <f t="shared" si="384"/>
        <v>4.3055424416957797E-3</v>
      </c>
      <c r="BU296" s="52">
        <v>8.11</v>
      </c>
      <c r="BV296" s="48">
        <v>8.64</v>
      </c>
      <c r="BW296" s="61">
        <v>96.2</v>
      </c>
      <c r="BX296" s="117">
        <f t="shared" si="404"/>
        <v>102287.878</v>
      </c>
      <c r="BY296" s="118">
        <f t="shared" si="405"/>
        <v>0.68191918666666662</v>
      </c>
      <c r="BZ296" s="120"/>
      <c r="CA296" s="51"/>
      <c r="CB296" s="52">
        <v>6.56</v>
      </c>
      <c r="CC296" s="129">
        <v>6590</v>
      </c>
      <c r="CD296" s="77">
        <f t="shared" si="406"/>
        <v>6930.3158506595128</v>
      </c>
      <c r="CE296" s="77">
        <f t="shared" si="385"/>
        <v>22365</v>
      </c>
      <c r="CF296" s="77">
        <f t="shared" si="407"/>
        <v>9658</v>
      </c>
      <c r="CG296" s="77">
        <f t="shared" si="408"/>
        <v>402.41666666666669</v>
      </c>
      <c r="CH296" s="77">
        <f t="shared" si="386"/>
        <v>12707</v>
      </c>
      <c r="CI296" s="130">
        <f t="shared" si="409"/>
        <v>529.45833333333337</v>
      </c>
      <c r="CJ296" s="64">
        <v>3502</v>
      </c>
      <c r="CK296" s="56"/>
      <c r="CL296" s="52">
        <v>7.47</v>
      </c>
      <c r="CM296" s="53">
        <v>4225</v>
      </c>
      <c r="CN296" s="134"/>
      <c r="CO296" s="135">
        <v>3497</v>
      </c>
      <c r="CP296" s="53">
        <v>5580</v>
      </c>
      <c r="CQ296" s="52">
        <v>10.8</v>
      </c>
      <c r="CR296" s="52">
        <v>45.2</v>
      </c>
      <c r="CS296" s="53">
        <v>3061</v>
      </c>
      <c r="CT296" s="141">
        <f t="shared" si="454"/>
        <v>0.32309423635970452</v>
      </c>
      <c r="CU296" s="142">
        <f t="shared" si="410"/>
        <v>1.435179897201599</v>
      </c>
      <c r="CV296" s="142">
        <f t="shared" si="411"/>
        <v>4.8288830300456853</v>
      </c>
      <c r="CW296" s="118">
        <f t="shared" si="412"/>
        <v>0.80481383834094755</v>
      </c>
      <c r="CX296" s="143">
        <f t="shared" si="455"/>
        <v>24269.966109009612</v>
      </c>
      <c r="CY296" s="144">
        <f t="shared" si="456"/>
        <v>0.39035967608923128</v>
      </c>
      <c r="CZ296" s="145">
        <f t="shared" si="457"/>
        <v>16016.639783411581</v>
      </c>
      <c r="DA296" s="146">
        <f t="shared" si="458"/>
        <v>0.60107638561042398</v>
      </c>
      <c r="DB296" s="64">
        <v>3457</v>
      </c>
      <c r="DC296" s="152"/>
      <c r="DD296" s="48">
        <v>7.23</v>
      </c>
      <c r="DE296" s="53">
        <v>4289</v>
      </c>
      <c r="DF296" s="153"/>
      <c r="DG296" s="53">
        <v>3554</v>
      </c>
      <c r="DH296" s="53">
        <v>5897</v>
      </c>
      <c r="DI296" s="52">
        <v>11.6</v>
      </c>
      <c r="DJ296" s="52">
        <v>36.9</v>
      </c>
      <c r="DK296" s="53">
        <v>3592</v>
      </c>
      <c r="DL296" s="141">
        <f t="shared" si="413"/>
        <v>0.39338392650140164</v>
      </c>
      <c r="DM296" s="142">
        <f t="shared" si="414"/>
        <v>1.4538617298235463</v>
      </c>
      <c r="DN296" s="142">
        <f t="shared" si="415"/>
        <v>4.7668328483346478</v>
      </c>
      <c r="DO296" s="118">
        <f t="shared" si="387"/>
        <v>0.79447214138910793</v>
      </c>
      <c r="DP296" s="143">
        <f t="shared" si="416"/>
        <v>23958.101895729938</v>
      </c>
      <c r="DQ296" s="144">
        <f t="shared" si="417"/>
        <v>0.3811248877507013</v>
      </c>
      <c r="DR296" s="145">
        <f t="shared" si="418"/>
        <v>15810.829163693272</v>
      </c>
      <c r="DS296" s="146">
        <f t="shared" si="419"/>
        <v>0.59503351902558776</v>
      </c>
      <c r="DT296" s="53">
        <v>3878</v>
      </c>
      <c r="DU296" s="74"/>
      <c r="DV296" s="157">
        <v>8.61</v>
      </c>
      <c r="DW296" s="153">
        <v>4924</v>
      </c>
      <c r="DX296" s="53"/>
      <c r="DY296" s="153">
        <v>3317</v>
      </c>
      <c r="DZ296" s="153">
        <v>5937</v>
      </c>
      <c r="EA296" s="152">
        <v>11.7</v>
      </c>
      <c r="EB296" s="128">
        <v>30.3</v>
      </c>
      <c r="EC296" s="53">
        <v>3831</v>
      </c>
      <c r="ED296" s="141">
        <f t="shared" si="448"/>
        <v>0.49238525946525352</v>
      </c>
      <c r="EE296" s="142">
        <f t="shared" si="420"/>
        <v>1.296028880866426</v>
      </c>
      <c r="EF296" s="142">
        <f t="shared" si="459"/>
        <v>5.3473467705645827</v>
      </c>
      <c r="EG296" s="118">
        <f t="shared" si="388"/>
        <v>0.89122446176076375</v>
      </c>
      <c r="EH296" s="143">
        <f t="shared" si="449"/>
        <v>26875.764868857594</v>
      </c>
      <c r="EI296" s="144">
        <f t="shared" si="450"/>
        <v>0.2894984722043491</v>
      </c>
      <c r="EJ296" s="145">
        <f t="shared" si="451"/>
        <v>17736.301850391235</v>
      </c>
      <c r="EK296" s="146">
        <f t="shared" si="452"/>
        <v>0.53507695212916628</v>
      </c>
      <c r="EL296" s="64">
        <v>3504</v>
      </c>
      <c r="EM296" s="56"/>
      <c r="EN296" s="52">
        <v>7.45</v>
      </c>
      <c r="EO296" s="53">
        <v>4180</v>
      </c>
      <c r="EP296" s="134"/>
      <c r="EQ296" s="135">
        <v>3505</v>
      </c>
      <c r="ER296" s="53">
        <v>5538</v>
      </c>
      <c r="ES296" s="52">
        <v>11.4</v>
      </c>
      <c r="ET296" s="52">
        <v>46.4</v>
      </c>
      <c r="EU296" s="53">
        <v>3534</v>
      </c>
      <c r="EV296" s="141">
        <f t="shared" si="421"/>
        <v>0.36670757054822195</v>
      </c>
      <c r="EW296" s="142">
        <f t="shared" si="422"/>
        <v>1.4343607305936072</v>
      </c>
      <c r="EX296" s="142">
        <f t="shared" si="423"/>
        <v>4.831640815899509</v>
      </c>
      <c r="EY296" s="118">
        <f t="shared" si="389"/>
        <v>0.80527346931658483</v>
      </c>
      <c r="EZ296" s="143">
        <f t="shared" si="424"/>
        <v>24283.826740710934</v>
      </c>
      <c r="FA296" s="144">
        <f t="shared" si="425"/>
        <v>0.39685288663976015</v>
      </c>
      <c r="FB296" s="145">
        <f t="shared" si="426"/>
        <v>16025.786922065729</v>
      </c>
      <c r="FC296" s="146">
        <f t="shared" si="427"/>
        <v>0.6053252761778869</v>
      </c>
      <c r="FD296" s="64">
        <v>4012</v>
      </c>
      <c r="FE296" s="56"/>
      <c r="FF296" s="52">
        <v>7.53</v>
      </c>
      <c r="FG296" s="53">
        <v>3993</v>
      </c>
      <c r="FH296" s="134"/>
      <c r="FI296" s="135">
        <v>3694</v>
      </c>
      <c r="FJ296" s="53">
        <v>4446</v>
      </c>
      <c r="FK296" s="52">
        <v>13.1</v>
      </c>
      <c r="FL296" s="52">
        <v>41.7</v>
      </c>
      <c r="FM296" s="53">
        <v>4175</v>
      </c>
      <c r="FN296" s="141">
        <f t="shared" si="428"/>
        <v>0.35427858921586164</v>
      </c>
      <c r="FO296" s="142">
        <f t="shared" si="429"/>
        <v>1.2527417746759721</v>
      </c>
      <c r="FP296" s="142">
        <f t="shared" si="430"/>
        <v>5.5321184227707851</v>
      </c>
      <c r="FQ296" s="118">
        <f t="shared" si="390"/>
        <v>0.92201973712846419</v>
      </c>
      <c r="FR296" s="143">
        <f t="shared" si="431"/>
        <v>27804.427192845968</v>
      </c>
      <c r="FS296" s="144">
        <f t="shared" si="432"/>
        <v>0.42383578381640252</v>
      </c>
      <c r="FT296" s="145">
        <f t="shared" si="433"/>
        <v>18349.160140219094</v>
      </c>
      <c r="FU296" s="146">
        <f t="shared" si="434"/>
        <v>0.62298177698045509</v>
      </c>
      <c r="FV296" s="64">
        <v>4012</v>
      </c>
      <c r="FW296" s="73"/>
      <c r="FX296" s="52">
        <v>7.49</v>
      </c>
      <c r="FY296" s="53">
        <v>4022</v>
      </c>
      <c r="FZ296" s="134"/>
      <c r="GA296" s="135">
        <v>3670</v>
      </c>
      <c r="GB296" s="53">
        <v>5614</v>
      </c>
      <c r="GC296" s="52">
        <v>11.9</v>
      </c>
      <c r="GD296" s="52">
        <v>44.2</v>
      </c>
      <c r="GE296" s="53">
        <v>4029</v>
      </c>
      <c r="GF296" s="141">
        <f t="shared" si="435"/>
        <v>0.34529856442788504</v>
      </c>
      <c r="GG296" s="142">
        <f t="shared" si="436"/>
        <v>1.2527417746759721</v>
      </c>
      <c r="GH296" s="142">
        <f t="shared" si="437"/>
        <v>5.5321184227707851</v>
      </c>
      <c r="GI296" s="118">
        <f t="shared" si="391"/>
        <v>0.92201973712846419</v>
      </c>
      <c r="GJ296" s="143">
        <f t="shared" si="438"/>
        <v>27804.427192845968</v>
      </c>
      <c r="GK296" s="144">
        <f t="shared" si="439"/>
        <v>0.41965127035050609</v>
      </c>
      <c r="GL296" s="145">
        <f t="shared" si="440"/>
        <v>18349.160140219094</v>
      </c>
      <c r="GM296" s="146">
        <f t="shared" si="441"/>
        <v>0.62024360305920123</v>
      </c>
      <c r="GN296" s="166">
        <v>4148</v>
      </c>
      <c r="GO296" s="97">
        <f t="shared" si="392"/>
        <v>4271.0125195618157</v>
      </c>
      <c r="GP296" s="226"/>
      <c r="GQ296" s="53"/>
      <c r="GR296" s="102"/>
      <c r="GS296" s="53"/>
      <c r="GT296" s="102"/>
      <c r="GU296" s="53"/>
      <c r="GV296" s="102"/>
      <c r="GW296" s="170"/>
      <c r="GX296" s="102"/>
      <c r="GY296" s="170"/>
      <c r="GZ296" s="102"/>
      <c r="HA296" s="102"/>
      <c r="HB296" s="102"/>
      <c r="HC296" s="102"/>
      <c r="HD296" s="102"/>
      <c r="HE296" s="177"/>
      <c r="HF296" s="227">
        <f t="shared" si="368"/>
        <v>102287.878</v>
      </c>
      <c r="HG296" s="102">
        <f t="shared" si="369"/>
        <v>0.68191918666666662</v>
      </c>
      <c r="HH296" s="177">
        <f t="shared" si="370"/>
        <v>0.608346709470305</v>
      </c>
      <c r="HI296" s="64">
        <v>3708</v>
      </c>
      <c r="HJ296" s="53">
        <v>4088</v>
      </c>
      <c r="HK296" s="53">
        <v>3870</v>
      </c>
      <c r="HL296" s="77">
        <f t="shared" si="445"/>
        <v>2160</v>
      </c>
      <c r="HM296" s="77">
        <f t="shared" si="442"/>
        <v>22876.560000000001</v>
      </c>
      <c r="HN296" s="52"/>
      <c r="HO296" s="183"/>
      <c r="HP296" s="53">
        <v>2669</v>
      </c>
      <c r="HQ296" s="186"/>
      <c r="HR296" s="186"/>
      <c r="HS296" s="186"/>
      <c r="HT296" s="53">
        <v>5160</v>
      </c>
      <c r="HU296" s="153">
        <v>5372</v>
      </c>
      <c r="HV296" s="186"/>
      <c r="HW296" s="186"/>
      <c r="HX296" s="186"/>
      <c r="HY296" s="186"/>
      <c r="HZ296" s="189"/>
      <c r="IA296" s="128">
        <v>98</v>
      </c>
      <c r="IB296" s="190">
        <v>1139</v>
      </c>
      <c r="IC296" s="191"/>
      <c r="ID296" s="191"/>
      <c r="IE296" s="192"/>
      <c r="IF296" s="192"/>
      <c r="IG296" s="192"/>
      <c r="IH296" s="97">
        <f t="shared" si="443"/>
        <v>45826.423999999999</v>
      </c>
      <c r="II296" s="97">
        <f t="shared" si="446"/>
        <v>3877.680148925368</v>
      </c>
      <c r="IJ296" s="202">
        <f t="shared" si="447"/>
        <v>1.6923337282112032</v>
      </c>
      <c r="IK296" s="202">
        <f t="shared" si="453"/>
        <v>2.2913212000000001</v>
      </c>
      <c r="IL296" s="202">
        <f t="shared" si="395"/>
        <v>0.5451370777416048</v>
      </c>
      <c r="IM296" s="203"/>
      <c r="IN296" s="204">
        <f t="shared" si="396"/>
        <v>0.72540983606557374</v>
      </c>
      <c r="IO296" s="186"/>
      <c r="IP296" s="186"/>
      <c r="IQ296" s="153">
        <v>1378</v>
      </c>
      <c r="IR296" s="153"/>
      <c r="IS296" s="128"/>
      <c r="IT296" s="128"/>
      <c r="IU296" s="128"/>
      <c r="IV296" s="128"/>
      <c r="IW296" s="189"/>
      <c r="IX296" s="189">
        <v>0.8</v>
      </c>
      <c r="IY296" s="48"/>
      <c r="IZ296" s="52">
        <v>302</v>
      </c>
      <c r="JA296" s="128"/>
      <c r="JB296" s="128"/>
      <c r="JC296" s="128"/>
      <c r="JD296" s="97">
        <f t="shared" si="397"/>
        <v>13460.701999999999</v>
      </c>
      <c r="JE296" s="210">
        <f t="shared" si="460"/>
        <v>1.1596603851729137</v>
      </c>
      <c r="JF296" s="210">
        <f t="shared" si="398"/>
        <v>0.98218410714285709</v>
      </c>
      <c r="JG296" s="210">
        <f t="shared" si="399"/>
        <v>0.74324676054593952</v>
      </c>
      <c r="JH296" s="203"/>
      <c r="JI296" s="203">
        <f t="shared" si="400"/>
        <v>0.73485513608428443</v>
      </c>
      <c r="JJ296" s="212">
        <f t="shared" si="444"/>
        <v>2.469151880188833</v>
      </c>
      <c r="JK296" s="203">
        <f t="shared" si="401"/>
        <v>0.97148522330280429</v>
      </c>
      <c r="JL296" s="53">
        <v>9101</v>
      </c>
      <c r="JM296" s="213">
        <v>8.1999999999999993</v>
      </c>
      <c r="JN296" s="214">
        <v>63</v>
      </c>
      <c r="JO296" s="213">
        <v>0.66</v>
      </c>
      <c r="JP296" s="213">
        <v>0.54</v>
      </c>
      <c r="JQ296" s="213">
        <v>0.68</v>
      </c>
      <c r="JR296" s="214">
        <v>331</v>
      </c>
      <c r="JS296" s="213">
        <v>0.24</v>
      </c>
      <c r="JT296" s="222"/>
    </row>
    <row r="297" spans="1:280" s="25" customFormat="1" ht="15" customHeight="1">
      <c r="A297" s="50">
        <v>43714</v>
      </c>
      <c r="B297" s="51">
        <v>0</v>
      </c>
      <c r="C297" s="52">
        <v>0</v>
      </c>
      <c r="D297" s="53">
        <v>33717</v>
      </c>
      <c r="E297" s="48">
        <v>5.76</v>
      </c>
      <c r="F297" s="53">
        <v>937</v>
      </c>
      <c r="G297" s="52">
        <v>20.3</v>
      </c>
      <c r="H297" s="52">
        <v>14.8</v>
      </c>
      <c r="I297" s="61">
        <v>91</v>
      </c>
      <c r="J297" s="64"/>
      <c r="K297" s="53">
        <v>1616</v>
      </c>
      <c r="L297" s="48">
        <v>9.26</v>
      </c>
      <c r="M297" s="53">
        <v>15853</v>
      </c>
      <c r="N297" s="53">
        <v>10600</v>
      </c>
      <c r="O297" s="65" t="s">
        <v>125</v>
      </c>
      <c r="P297" s="65" t="s">
        <v>125</v>
      </c>
      <c r="Q297" s="74">
        <v>200</v>
      </c>
      <c r="R297" s="70">
        <v>84.8</v>
      </c>
      <c r="S297" s="64">
        <v>5894</v>
      </c>
      <c r="T297" s="53">
        <v>11323</v>
      </c>
      <c r="U297" s="52">
        <v>3.7</v>
      </c>
      <c r="V297" s="52">
        <v>30.9</v>
      </c>
      <c r="W297" s="52">
        <v>18.600000000000001</v>
      </c>
      <c r="X297" s="52">
        <v>14.9</v>
      </c>
      <c r="Y297" s="53">
        <v>2347</v>
      </c>
      <c r="Z297" s="53"/>
      <c r="AA297" s="52"/>
      <c r="AB297" s="52">
        <v>493</v>
      </c>
      <c r="AC297" s="77">
        <f t="shared" si="402"/>
        <v>8241</v>
      </c>
      <c r="AD297" s="52"/>
      <c r="AE297" s="52"/>
      <c r="AF297" s="52"/>
      <c r="AG297" s="52"/>
      <c r="AH297" s="61"/>
      <c r="AI297" s="79"/>
      <c r="AJ297" s="52"/>
      <c r="AK297" s="52"/>
      <c r="AL297" s="48">
        <v>9.2799999999999994</v>
      </c>
      <c r="AM297" s="53">
        <v>107744</v>
      </c>
      <c r="AN297" s="52">
        <v>0.4</v>
      </c>
      <c r="AO297" s="52" t="s">
        <v>125</v>
      </c>
      <c r="AP297" s="53">
        <v>4853</v>
      </c>
      <c r="AQ297" s="83"/>
      <c r="AR297" s="86">
        <f t="shared" si="403"/>
        <v>11819</v>
      </c>
      <c r="AS297" s="53"/>
      <c r="AT297" s="87">
        <v>11819</v>
      </c>
      <c r="AU297" s="53">
        <f t="shared" si="461"/>
        <v>9659</v>
      </c>
      <c r="AV297" s="53">
        <v>720</v>
      </c>
      <c r="AW297" s="53">
        <v>720</v>
      </c>
      <c r="AX297" s="53">
        <v>720</v>
      </c>
      <c r="AY297" s="95">
        <v>0</v>
      </c>
      <c r="AZ297" s="96">
        <v>4.93</v>
      </c>
      <c r="BA297" s="53">
        <v>4478</v>
      </c>
      <c r="BB297" s="52">
        <v>62</v>
      </c>
      <c r="BC297" s="53">
        <v>11250</v>
      </c>
      <c r="BD297" s="97">
        <f t="shared" si="373"/>
        <v>8723.369639999999</v>
      </c>
      <c r="BE297" s="102">
        <f t="shared" si="374"/>
        <v>0.7754106346666666</v>
      </c>
      <c r="BF297" s="53">
        <v>4748</v>
      </c>
      <c r="BG297" s="97">
        <f t="shared" si="375"/>
        <v>5066.116</v>
      </c>
      <c r="BH297" s="102">
        <f t="shared" si="376"/>
        <v>0.45032142222222221</v>
      </c>
      <c r="BI297" s="53">
        <v>340</v>
      </c>
      <c r="BJ297" s="97">
        <f t="shared" si="377"/>
        <v>668.78</v>
      </c>
      <c r="BK297" s="102">
        <f t="shared" si="378"/>
        <v>5.944711111111111E-2</v>
      </c>
      <c r="BL297" s="103">
        <v>1003</v>
      </c>
      <c r="BM297" s="97">
        <f t="shared" si="379"/>
        <v>1449.335</v>
      </c>
      <c r="BN297" s="102">
        <f t="shared" si="380"/>
        <v>0.12882977777777779</v>
      </c>
      <c r="BO297" s="53">
        <v>741</v>
      </c>
      <c r="BP297" s="97">
        <f t="shared" si="381"/>
        <v>1524.9779999999998</v>
      </c>
      <c r="BQ297" s="102">
        <f t="shared" si="382"/>
        <v>0.1355536</v>
      </c>
      <c r="BR297" s="53">
        <v>8.51</v>
      </c>
      <c r="BS297" s="105">
        <f t="shared" si="383"/>
        <v>14.160639999999999</v>
      </c>
      <c r="BT297" s="102">
        <f t="shared" si="384"/>
        <v>7.5644444444444446E-4</v>
      </c>
      <c r="BU297" s="52">
        <v>8.89</v>
      </c>
      <c r="BV297" s="48">
        <v>8.48</v>
      </c>
      <c r="BW297" s="61">
        <v>114</v>
      </c>
      <c r="BX297" s="117">
        <f t="shared" si="404"/>
        <v>108663.75</v>
      </c>
      <c r="BY297" s="118">
        <f t="shared" si="405"/>
        <v>0.72442499999999999</v>
      </c>
      <c r="BZ297" s="120">
        <v>75</v>
      </c>
      <c r="CA297" s="51"/>
      <c r="CB297" s="52">
        <v>6.81</v>
      </c>
      <c r="CC297" s="129">
        <v>7481</v>
      </c>
      <c r="CD297" s="77">
        <f t="shared" si="406"/>
        <v>7236.1138937773567</v>
      </c>
      <c r="CE297" s="77">
        <f t="shared" si="385"/>
        <v>22161</v>
      </c>
      <c r="CF297" s="77">
        <f t="shared" si="407"/>
        <v>9659</v>
      </c>
      <c r="CG297" s="77">
        <f t="shared" si="408"/>
        <v>402.45833333333331</v>
      </c>
      <c r="CH297" s="77">
        <f t="shared" si="386"/>
        <v>12502</v>
      </c>
      <c r="CI297" s="130">
        <f t="shared" si="409"/>
        <v>520.91666666666663</v>
      </c>
      <c r="CJ297" s="64">
        <v>3432</v>
      </c>
      <c r="CK297" s="56"/>
      <c r="CL297" s="52">
        <v>7.35</v>
      </c>
      <c r="CM297" s="53">
        <v>4335</v>
      </c>
      <c r="CN297" s="134"/>
      <c r="CO297" s="135">
        <v>3449</v>
      </c>
      <c r="CP297" s="53">
        <v>5232</v>
      </c>
      <c r="CQ297" s="52">
        <v>11.8</v>
      </c>
      <c r="CR297" s="52">
        <v>39.1</v>
      </c>
      <c r="CS297" s="53">
        <v>3098</v>
      </c>
      <c r="CT297" s="141">
        <f t="shared" si="454"/>
        <v>0.31114967758309181</v>
      </c>
      <c r="CU297" s="142">
        <f t="shared" si="410"/>
        <v>1.4644522144522145</v>
      </c>
      <c r="CV297" s="142">
        <f t="shared" si="411"/>
        <v>4.9411744694476498</v>
      </c>
      <c r="CW297" s="118">
        <f t="shared" si="412"/>
        <v>0.82352907824127497</v>
      </c>
      <c r="CX297" s="143">
        <f t="shared" si="455"/>
        <v>24834.342883443889</v>
      </c>
      <c r="CY297" s="144">
        <f t="shared" si="456"/>
        <v>0.40092153555959764</v>
      </c>
      <c r="CZ297" s="145">
        <f t="shared" si="457"/>
        <v>16828.391769324488</v>
      </c>
      <c r="DA297" s="146">
        <f t="shared" si="458"/>
        <v>0.61466666666666669</v>
      </c>
      <c r="DB297" s="64">
        <v>3430</v>
      </c>
      <c r="DC297" s="152"/>
      <c r="DD297" s="48">
        <v>7.46</v>
      </c>
      <c r="DE297" s="53">
        <v>4529</v>
      </c>
      <c r="DF297" s="153"/>
      <c r="DG297" s="53">
        <v>3290</v>
      </c>
      <c r="DH297" s="53">
        <v>5110</v>
      </c>
      <c r="DI297" s="52">
        <v>11.3</v>
      </c>
      <c r="DJ297" s="52">
        <v>38.200000000000003</v>
      </c>
      <c r="DK297" s="53">
        <v>3707</v>
      </c>
      <c r="DL297" s="141">
        <f t="shared" si="413"/>
        <v>0.39922886878788888</v>
      </c>
      <c r="DM297" s="142">
        <f t="shared" si="414"/>
        <v>1.4653061224489796</v>
      </c>
      <c r="DN297" s="142">
        <f t="shared" si="415"/>
        <v>4.938294997146107</v>
      </c>
      <c r="DO297" s="118">
        <f t="shared" si="387"/>
        <v>0.82304916619101787</v>
      </c>
      <c r="DP297" s="143">
        <f t="shared" si="416"/>
        <v>24819.870655656334</v>
      </c>
      <c r="DQ297" s="144">
        <f t="shared" si="417"/>
        <v>0.37411156506330279</v>
      </c>
      <c r="DR297" s="145">
        <f t="shared" si="418"/>
        <v>16818.585014214161</v>
      </c>
      <c r="DS297" s="146">
        <f t="shared" si="419"/>
        <v>0.5974222222222223</v>
      </c>
      <c r="DT297" s="53">
        <v>3902</v>
      </c>
      <c r="DU297" s="74"/>
      <c r="DV297" s="157">
        <v>7.44</v>
      </c>
      <c r="DW297" s="153">
        <v>4692</v>
      </c>
      <c r="DX297" s="53"/>
      <c r="DY297" s="153">
        <v>2993</v>
      </c>
      <c r="DZ297" s="153">
        <v>5034</v>
      </c>
      <c r="EA297" s="152">
        <v>10.9</v>
      </c>
      <c r="EB297" s="128">
        <v>40.700000000000003</v>
      </c>
      <c r="EC297" s="53">
        <v>4139</v>
      </c>
      <c r="ED297" s="141">
        <f t="shared" si="448"/>
        <v>0.41693812750631909</v>
      </c>
      <c r="EE297" s="142">
        <f t="shared" si="420"/>
        <v>1.2880574064582266</v>
      </c>
      <c r="EF297" s="142">
        <f t="shared" si="459"/>
        <v>5.6178504603102359</v>
      </c>
      <c r="EG297" s="118">
        <f t="shared" si="388"/>
        <v>0.93630841005170595</v>
      </c>
      <c r="EH297" s="143">
        <f t="shared" si="449"/>
        <v>28235.316413519246</v>
      </c>
      <c r="EI297" s="144">
        <f t="shared" si="450"/>
        <v>0.35158566201744679</v>
      </c>
      <c r="EJ297" s="145">
        <f t="shared" si="451"/>
        <v>19132.979220251793</v>
      </c>
      <c r="EK297" s="146">
        <f t="shared" si="452"/>
        <v>0.5829333333333333</v>
      </c>
      <c r="EL297" s="64">
        <v>3442</v>
      </c>
      <c r="EM297" s="56"/>
      <c r="EN297" s="52">
        <v>7.36</v>
      </c>
      <c r="EO297" s="53">
        <v>4207</v>
      </c>
      <c r="EP297" s="134"/>
      <c r="EQ297" s="135">
        <v>3398</v>
      </c>
      <c r="ER297" s="53">
        <v>4674</v>
      </c>
      <c r="ES297" s="52">
        <v>10.8</v>
      </c>
      <c r="ET297" s="52">
        <v>36.6</v>
      </c>
      <c r="EU297" s="53">
        <v>3647</v>
      </c>
      <c r="EV297" s="141">
        <f t="shared" si="421"/>
        <v>0.34979153423641807</v>
      </c>
      <c r="EW297" s="142">
        <f t="shared" si="422"/>
        <v>1.4601975595583963</v>
      </c>
      <c r="EX297" s="142">
        <f t="shared" si="423"/>
        <v>4.9555718309553649</v>
      </c>
      <c r="EY297" s="118">
        <f t="shared" si="389"/>
        <v>0.82592863849256082</v>
      </c>
      <c r="EZ297" s="143">
        <f t="shared" si="424"/>
        <v>24906.704022381662</v>
      </c>
      <c r="FA297" s="144">
        <f t="shared" si="425"/>
        <v>0.41861058825818387</v>
      </c>
      <c r="FB297" s="145">
        <f t="shared" si="426"/>
        <v>16877.425544876132</v>
      </c>
      <c r="FC297" s="146">
        <f t="shared" si="427"/>
        <v>0.6260444444444444</v>
      </c>
      <c r="FD297" s="64">
        <v>3977</v>
      </c>
      <c r="FE297" s="56"/>
      <c r="FF297" s="52">
        <v>7.52</v>
      </c>
      <c r="FG297" s="53">
        <v>3838</v>
      </c>
      <c r="FH297" s="134"/>
      <c r="FI297" s="135">
        <v>3627</v>
      </c>
      <c r="FJ297" s="53">
        <v>5650</v>
      </c>
      <c r="FK297" s="52">
        <v>11</v>
      </c>
      <c r="FL297" s="52">
        <v>34.5</v>
      </c>
      <c r="FM297" s="53">
        <v>4325</v>
      </c>
      <c r="FN297" s="141">
        <f t="shared" si="428"/>
        <v>0.32003139890752602</v>
      </c>
      <c r="FO297" s="142">
        <f t="shared" si="429"/>
        <v>1.2637666582851395</v>
      </c>
      <c r="FP297" s="142">
        <f t="shared" si="430"/>
        <v>5.7258306716180956</v>
      </c>
      <c r="FQ297" s="118">
        <f t="shared" si="390"/>
        <v>0.95430511193634926</v>
      </c>
      <c r="FR297" s="143">
        <f t="shared" si="431"/>
        <v>28778.024955552548</v>
      </c>
      <c r="FS297" s="144">
        <f t="shared" si="432"/>
        <v>0.46960481049082714</v>
      </c>
      <c r="FT297" s="145">
        <f t="shared" si="433"/>
        <v>19500.732536889129</v>
      </c>
      <c r="FU297" s="146">
        <f t="shared" si="434"/>
        <v>0.65884444444444445</v>
      </c>
      <c r="FV297" s="64">
        <v>3978</v>
      </c>
      <c r="FW297" s="73"/>
      <c r="FX297" s="52">
        <v>7.44</v>
      </c>
      <c r="FY297" s="53">
        <v>4211</v>
      </c>
      <c r="FZ297" s="134"/>
      <c r="GA297" s="135">
        <v>3660</v>
      </c>
      <c r="GB297" s="53">
        <v>5130</v>
      </c>
      <c r="GC297" s="52">
        <v>11.4</v>
      </c>
      <c r="GD297" s="52">
        <v>36.200000000000003</v>
      </c>
      <c r="GE297" s="53">
        <v>4168</v>
      </c>
      <c r="GF297" s="141">
        <f t="shared" si="435"/>
        <v>0.34635479245153733</v>
      </c>
      <c r="GG297" s="142">
        <f t="shared" si="436"/>
        <v>1.2634489693313222</v>
      </c>
      <c r="GH297" s="142">
        <f t="shared" si="437"/>
        <v>5.7272704077688674</v>
      </c>
      <c r="GI297" s="118">
        <f t="shared" si="391"/>
        <v>0.95454506796147787</v>
      </c>
      <c r="GJ297" s="143">
        <f t="shared" si="438"/>
        <v>28785.261069446326</v>
      </c>
      <c r="GK297" s="144">
        <f t="shared" si="439"/>
        <v>0.41805780536135306</v>
      </c>
      <c r="GL297" s="145">
        <f t="shared" si="440"/>
        <v>19505.635914444294</v>
      </c>
      <c r="GM297" s="146">
        <f t="shared" si="441"/>
        <v>0.62568888888888896</v>
      </c>
      <c r="GN297" s="166">
        <v>4135</v>
      </c>
      <c r="GO297" s="97">
        <f t="shared" si="392"/>
        <v>4296.5548486079151</v>
      </c>
      <c r="GP297" s="226"/>
      <c r="GQ297" s="53"/>
      <c r="GR297" s="102"/>
      <c r="GS297" s="53"/>
      <c r="GT297" s="102"/>
      <c r="GU297" s="53"/>
      <c r="GV297" s="102"/>
      <c r="GW297" s="170"/>
      <c r="GX297" s="102"/>
      <c r="GY297" s="170"/>
      <c r="GZ297" s="102"/>
      <c r="HA297" s="102"/>
      <c r="HB297" s="102"/>
      <c r="HC297" s="102"/>
      <c r="HD297" s="102"/>
      <c r="HE297" s="177"/>
      <c r="HF297" s="227">
        <f t="shared" ref="HF297:HF360" si="462">AU297*BC297/1000</f>
        <v>108663.75</v>
      </c>
      <c r="HG297" s="102">
        <f t="shared" ref="HG297:HG360" si="463">HF297/150000</f>
        <v>0.72442499999999999</v>
      </c>
      <c r="HH297" s="177">
        <f t="shared" ref="HH297:HH360" si="464">1-GN297*CF297/1000/HF297</f>
        <v>0.63244444444444448</v>
      </c>
      <c r="HI297" s="64">
        <v>3712</v>
      </c>
      <c r="HJ297" s="53">
        <v>3990</v>
      </c>
      <c r="HK297" s="53">
        <v>3256</v>
      </c>
      <c r="HL297" s="77">
        <f t="shared" si="445"/>
        <v>2160</v>
      </c>
      <c r="HM297" s="77">
        <f t="shared" si="442"/>
        <v>24300</v>
      </c>
      <c r="HN297" s="52"/>
      <c r="HO297" s="183"/>
      <c r="HP297" s="53">
        <v>2124</v>
      </c>
      <c r="HQ297" s="186"/>
      <c r="HR297" s="186"/>
      <c r="HS297" s="186"/>
      <c r="HT297" s="53">
        <v>5437</v>
      </c>
      <c r="HU297" s="153">
        <v>5216</v>
      </c>
      <c r="HV297" s="186"/>
      <c r="HW297" s="186"/>
      <c r="HX297" s="186"/>
      <c r="HY297" s="186"/>
      <c r="HZ297" s="189">
        <v>93</v>
      </c>
      <c r="IA297" s="128" t="s">
        <v>129</v>
      </c>
      <c r="IB297" s="190">
        <v>1125</v>
      </c>
      <c r="IC297" s="191"/>
      <c r="ID297" s="191">
        <v>378</v>
      </c>
      <c r="IE297" s="192">
        <v>3.41</v>
      </c>
      <c r="IF297" s="192">
        <v>1.58</v>
      </c>
      <c r="IG297" s="192">
        <v>0.56999999999999995</v>
      </c>
      <c r="IH297" s="97">
        <f t="shared" si="443"/>
        <v>44527.804999999993</v>
      </c>
      <c r="II297" s="97">
        <f t="shared" si="446"/>
        <v>3767.4765208562476</v>
      </c>
      <c r="IJ297" s="202">
        <f t="shared" si="447"/>
        <v>1.6921905406548778</v>
      </c>
      <c r="IK297" s="202">
        <f t="shared" si="453"/>
        <v>2.2263902499999997</v>
      </c>
      <c r="IL297" s="202">
        <f t="shared" si="395"/>
        <v>0.50440827550123135</v>
      </c>
      <c r="IM297" s="203"/>
      <c r="IN297" s="204">
        <f t="shared" si="396"/>
        <v>0.72793228536880283</v>
      </c>
      <c r="IO297" s="186"/>
      <c r="IP297" s="186"/>
      <c r="IQ297" s="153">
        <v>1208</v>
      </c>
      <c r="IR297" s="153"/>
      <c r="IS297" s="128"/>
      <c r="IT297" s="128"/>
      <c r="IU297" s="128"/>
      <c r="IV297" s="128"/>
      <c r="IW297" s="189">
        <v>0.37</v>
      </c>
      <c r="IX297" s="189"/>
      <c r="IY297" s="48">
        <v>8.44</v>
      </c>
      <c r="IZ297" s="52">
        <v>335</v>
      </c>
      <c r="JA297" s="128">
        <v>2.17</v>
      </c>
      <c r="JB297" s="128">
        <v>0.75</v>
      </c>
      <c r="JC297" s="128">
        <v>119</v>
      </c>
      <c r="JD297" s="97">
        <f t="shared" si="397"/>
        <v>13296.375</v>
      </c>
      <c r="JE297" s="210">
        <f t="shared" si="460"/>
        <v>1.1595403250854126</v>
      </c>
      <c r="JF297" s="210">
        <f t="shared" si="398"/>
        <v>0.97021205357142859</v>
      </c>
      <c r="JG297" s="210">
        <f t="shared" si="399"/>
        <v>0.80021875079276161</v>
      </c>
      <c r="JH297" s="203"/>
      <c r="JI297" s="203">
        <f t="shared" si="400"/>
        <v>0.7022222222222223</v>
      </c>
      <c r="JJ297" s="212">
        <f t="shared" si="444"/>
        <v>2.469151880188833</v>
      </c>
      <c r="JK297" s="203">
        <f t="shared" si="401"/>
        <v>0.97022222222222221</v>
      </c>
      <c r="JL297" s="53">
        <v>8530</v>
      </c>
      <c r="JM297" s="213">
        <v>8.33</v>
      </c>
      <c r="JN297" s="214">
        <v>64</v>
      </c>
      <c r="JO297" s="213">
        <v>0.62</v>
      </c>
      <c r="JP297" s="213">
        <v>0.23</v>
      </c>
      <c r="JQ297" s="213">
        <v>0.64</v>
      </c>
      <c r="JR297" s="214">
        <v>344</v>
      </c>
      <c r="JS297" s="213">
        <v>0.34</v>
      </c>
      <c r="JT297" s="222"/>
    </row>
    <row r="298" spans="1:280" s="25" customFormat="1" ht="15" customHeight="1">
      <c r="A298" s="50">
        <v>43715</v>
      </c>
      <c r="B298" s="51">
        <v>0</v>
      </c>
      <c r="C298" s="52">
        <v>0</v>
      </c>
      <c r="D298" s="53">
        <v>33859</v>
      </c>
      <c r="E298" s="48">
        <v>6.2</v>
      </c>
      <c r="F298" s="53">
        <v>1758</v>
      </c>
      <c r="G298" s="52">
        <v>40.299999999999997</v>
      </c>
      <c r="H298" s="52">
        <v>17.899999999999999</v>
      </c>
      <c r="I298" s="61">
        <v>91.2</v>
      </c>
      <c r="J298" s="64"/>
      <c r="K298" s="53">
        <v>1191</v>
      </c>
      <c r="L298" s="48">
        <v>10.5</v>
      </c>
      <c r="M298" s="53">
        <v>17887</v>
      </c>
      <c r="N298" s="53">
        <v>12847</v>
      </c>
      <c r="O298" s="65">
        <v>0.23</v>
      </c>
      <c r="P298" s="65">
        <v>0.09</v>
      </c>
      <c r="Q298" s="74">
        <v>253</v>
      </c>
      <c r="R298" s="70">
        <v>85.3</v>
      </c>
      <c r="S298" s="64">
        <v>9659</v>
      </c>
      <c r="T298" s="53">
        <v>11083</v>
      </c>
      <c r="U298" s="52">
        <v>2.84</v>
      </c>
      <c r="V298" s="52">
        <v>29.6</v>
      </c>
      <c r="W298" s="52">
        <v>12.7</v>
      </c>
      <c r="X298" s="52">
        <v>11.3</v>
      </c>
      <c r="Y298" s="53">
        <v>2360</v>
      </c>
      <c r="Z298" s="53"/>
      <c r="AA298" s="52"/>
      <c r="AB298" s="52">
        <v>620</v>
      </c>
      <c r="AC298" s="77">
        <f t="shared" si="402"/>
        <v>12019</v>
      </c>
      <c r="AD298" s="52"/>
      <c r="AE298" s="52"/>
      <c r="AF298" s="52"/>
      <c r="AG298" s="52"/>
      <c r="AH298" s="61"/>
      <c r="AI298" s="79"/>
      <c r="AJ298" s="52"/>
      <c r="AK298" s="52"/>
      <c r="AL298" s="48">
        <v>9.0299999999999994</v>
      </c>
      <c r="AM298" s="53">
        <v>96504</v>
      </c>
      <c r="AN298" s="52">
        <v>0.18</v>
      </c>
      <c r="AO298" s="52">
        <v>0.18</v>
      </c>
      <c r="AP298" s="53">
        <v>4943</v>
      </c>
      <c r="AQ298" s="83"/>
      <c r="AR298" s="86">
        <f t="shared" si="403"/>
        <v>11820</v>
      </c>
      <c r="AS298" s="53"/>
      <c r="AT298" s="87">
        <v>11820</v>
      </c>
      <c r="AU298" s="53">
        <f t="shared" si="461"/>
        <v>9660</v>
      </c>
      <c r="AV298" s="53">
        <v>720</v>
      </c>
      <c r="AW298" s="53">
        <v>720</v>
      </c>
      <c r="AX298" s="53">
        <v>720</v>
      </c>
      <c r="AY298" s="95">
        <v>0</v>
      </c>
      <c r="AZ298" s="96">
        <v>4.93</v>
      </c>
      <c r="BA298" s="53">
        <v>4478</v>
      </c>
      <c r="BB298" s="52">
        <v>62</v>
      </c>
      <c r="BC298" s="53">
        <v>12140</v>
      </c>
      <c r="BD298" s="97">
        <f t="shared" si="373"/>
        <v>9355.5861999999979</v>
      </c>
      <c r="BE298" s="102">
        <f t="shared" si="374"/>
        <v>0.77064136738055999</v>
      </c>
      <c r="BF298" s="53">
        <v>5304</v>
      </c>
      <c r="BG298" s="97">
        <f t="shared" si="375"/>
        <v>5659.3679999999995</v>
      </c>
      <c r="BH298" s="102">
        <f t="shared" si="376"/>
        <v>0.4661752883031301</v>
      </c>
      <c r="BI298" s="53">
        <v>444</v>
      </c>
      <c r="BJ298" s="97">
        <f t="shared" si="377"/>
        <v>873.34800000000007</v>
      </c>
      <c r="BK298" s="102">
        <f t="shared" si="378"/>
        <v>7.1939703459637572E-2</v>
      </c>
      <c r="BL298" s="103">
        <v>941</v>
      </c>
      <c r="BM298" s="97">
        <f t="shared" si="379"/>
        <v>1359.7450000000001</v>
      </c>
      <c r="BN298" s="102">
        <f t="shared" si="380"/>
        <v>0.11200535420098848</v>
      </c>
      <c r="BO298" s="53">
        <v>701</v>
      </c>
      <c r="BP298" s="97">
        <f t="shared" si="381"/>
        <v>1442.6579999999999</v>
      </c>
      <c r="BQ298" s="102">
        <f t="shared" si="382"/>
        <v>0.11883509060955517</v>
      </c>
      <c r="BR298" s="53">
        <v>12.3</v>
      </c>
      <c r="BS298" s="105">
        <f t="shared" si="383"/>
        <v>20.467200000000002</v>
      </c>
      <c r="BT298" s="102">
        <f t="shared" si="384"/>
        <v>1.013179571663921E-3</v>
      </c>
      <c r="BU298" s="52">
        <v>8.34</v>
      </c>
      <c r="BV298" s="48">
        <v>8.67</v>
      </c>
      <c r="BW298" s="61">
        <v>140</v>
      </c>
      <c r="BX298" s="117">
        <f t="shared" si="404"/>
        <v>117272.4</v>
      </c>
      <c r="BY298" s="118">
        <f t="shared" si="405"/>
        <v>0.78181599999999996</v>
      </c>
      <c r="BZ298" s="120">
        <v>74.2</v>
      </c>
      <c r="CA298" s="51"/>
      <c r="CB298" s="52">
        <v>7.1</v>
      </c>
      <c r="CC298" s="129">
        <v>7968</v>
      </c>
      <c r="CD298" s="77">
        <f t="shared" si="406"/>
        <v>7460.3614490041437</v>
      </c>
      <c r="CE298" s="77">
        <f t="shared" si="385"/>
        <v>22443</v>
      </c>
      <c r="CF298" s="77">
        <f t="shared" si="407"/>
        <v>9660</v>
      </c>
      <c r="CG298" s="77">
        <f t="shared" si="408"/>
        <v>402.5</v>
      </c>
      <c r="CH298" s="77">
        <f t="shared" si="386"/>
        <v>12783</v>
      </c>
      <c r="CI298" s="130">
        <f t="shared" si="409"/>
        <v>532.625</v>
      </c>
      <c r="CJ298" s="64">
        <v>3478</v>
      </c>
      <c r="CK298" s="56"/>
      <c r="CL298" s="52">
        <v>7.8</v>
      </c>
      <c r="CM298" s="53">
        <v>4515</v>
      </c>
      <c r="CN298" s="134"/>
      <c r="CO298" s="135">
        <v>3750</v>
      </c>
      <c r="CP298" s="53">
        <v>5712</v>
      </c>
      <c r="CQ298" s="52">
        <v>13.1</v>
      </c>
      <c r="CR298" s="52">
        <v>43.4</v>
      </c>
      <c r="CS298" s="53">
        <v>3309</v>
      </c>
      <c r="CT298" s="141">
        <f t="shared" si="454"/>
        <v>0.3230193890077076</v>
      </c>
      <c r="CU298" s="142">
        <f t="shared" si="410"/>
        <v>1.4450833812535939</v>
      </c>
      <c r="CV298" s="142">
        <f t="shared" si="411"/>
        <v>5.162581997540074</v>
      </c>
      <c r="CW298" s="118">
        <f t="shared" si="412"/>
        <v>0.8604303329233457</v>
      </c>
      <c r="CX298" s="143">
        <f t="shared" si="455"/>
        <v>25947.137119636413</v>
      </c>
      <c r="CY298" s="144">
        <f t="shared" si="456"/>
        <v>0.39480144080650537</v>
      </c>
      <c r="CZ298" s="145">
        <f t="shared" si="457"/>
        <v>18173.747146103462</v>
      </c>
      <c r="DA298" s="146">
        <f t="shared" si="458"/>
        <v>0.62808896210873144</v>
      </c>
      <c r="DB298" s="64">
        <v>3478</v>
      </c>
      <c r="DC298" s="152"/>
      <c r="DD298" s="48">
        <v>7.76</v>
      </c>
      <c r="DE298" s="53">
        <v>4226</v>
      </c>
      <c r="DF298" s="153"/>
      <c r="DG298" s="53">
        <v>3691</v>
      </c>
      <c r="DH298" s="53">
        <v>4672</v>
      </c>
      <c r="DI298" s="52">
        <v>12.9</v>
      </c>
      <c r="DJ298" s="52">
        <v>46.1</v>
      </c>
      <c r="DK298" s="53">
        <v>3888</v>
      </c>
      <c r="DL298" s="141">
        <f t="shared" si="413"/>
        <v>0.34562737001218335</v>
      </c>
      <c r="DM298" s="142">
        <f t="shared" si="414"/>
        <v>1.4450833812535939</v>
      </c>
      <c r="DN298" s="142">
        <f t="shared" si="415"/>
        <v>5.162581997540074</v>
      </c>
      <c r="DO298" s="118">
        <f t="shared" si="387"/>
        <v>0.8604303329233457</v>
      </c>
      <c r="DP298" s="143">
        <f t="shared" si="416"/>
        <v>25947.137119636413</v>
      </c>
      <c r="DQ298" s="144">
        <f t="shared" si="417"/>
        <v>0.43353951026540227</v>
      </c>
      <c r="DR298" s="145">
        <f t="shared" si="418"/>
        <v>18173.747146103462</v>
      </c>
      <c r="DS298" s="146">
        <f t="shared" si="419"/>
        <v>0.65189456342668861</v>
      </c>
      <c r="DT298" s="53">
        <v>3961</v>
      </c>
      <c r="DU298" s="74"/>
      <c r="DV298" s="157">
        <v>7.78</v>
      </c>
      <c r="DW298" s="153">
        <v>3691</v>
      </c>
      <c r="DX298" s="53"/>
      <c r="DY298" s="153">
        <v>3828</v>
      </c>
      <c r="DZ298" s="153">
        <v>4718</v>
      </c>
      <c r="EA298" s="152">
        <v>13.4</v>
      </c>
      <c r="EB298" s="128">
        <v>39.1</v>
      </c>
      <c r="EC298" s="53">
        <v>4401</v>
      </c>
      <c r="ED298" s="141">
        <f t="shared" si="448"/>
        <v>0.29476691871163507</v>
      </c>
      <c r="EE298" s="142">
        <f t="shared" si="420"/>
        <v>1.2688714970966928</v>
      </c>
      <c r="EF298" s="142">
        <f t="shared" si="459"/>
        <v>5.879524810884484</v>
      </c>
      <c r="EG298" s="118">
        <f t="shared" si="388"/>
        <v>0.9799208018140807</v>
      </c>
      <c r="EH298" s="143">
        <f t="shared" si="449"/>
        <v>29550.491699505415</v>
      </c>
      <c r="EI298" s="144">
        <f t="shared" si="450"/>
        <v>0.50525185338135348</v>
      </c>
      <c r="EJ298" s="145">
        <f t="shared" si="451"/>
        <v>20697.588397273088</v>
      </c>
      <c r="EK298" s="146">
        <f t="shared" si="452"/>
        <v>0.69596375617792416</v>
      </c>
      <c r="EL298" s="64">
        <v>3482</v>
      </c>
      <c r="EM298" s="56"/>
      <c r="EN298" s="52">
        <v>7.77</v>
      </c>
      <c r="EO298" s="53">
        <v>4175</v>
      </c>
      <c r="EP298" s="134"/>
      <c r="EQ298" s="135">
        <v>3677</v>
      </c>
      <c r="ER298" s="53">
        <v>5880</v>
      </c>
      <c r="ES298" s="52">
        <v>13.1</v>
      </c>
      <c r="ET298" s="52">
        <v>41.4</v>
      </c>
      <c r="EU298" s="53">
        <v>3833</v>
      </c>
      <c r="EV298" s="141">
        <f t="shared" si="421"/>
        <v>0.33506332640749587</v>
      </c>
      <c r="EW298" s="142">
        <f t="shared" si="422"/>
        <v>1.4434233199310742</v>
      </c>
      <c r="EX298" s="142">
        <f t="shared" si="423"/>
        <v>5.1685194121433407</v>
      </c>
      <c r="EY298" s="118">
        <f t="shared" si="389"/>
        <v>0.86141990202389007</v>
      </c>
      <c r="EZ298" s="143">
        <f t="shared" si="424"/>
        <v>25976.97856543243</v>
      </c>
      <c r="FA298" s="144">
        <f t="shared" si="425"/>
        <v>0.4403756401699136</v>
      </c>
      <c r="FB298" s="145">
        <f t="shared" si="426"/>
        <v>18194.648522924741</v>
      </c>
      <c r="FC298" s="146">
        <f t="shared" si="427"/>
        <v>0.65609555189456348</v>
      </c>
      <c r="FD298" s="64">
        <v>4022</v>
      </c>
      <c r="FE298" s="56"/>
      <c r="FF298" s="52">
        <v>7.72</v>
      </c>
      <c r="FG298" s="53">
        <v>3772</v>
      </c>
      <c r="FH298" s="134"/>
      <c r="FI298" s="135">
        <v>3850</v>
      </c>
      <c r="FJ298" s="53">
        <v>5460</v>
      </c>
      <c r="FK298" s="52">
        <v>13.2</v>
      </c>
      <c r="FL298" s="52">
        <v>43.1</v>
      </c>
      <c r="FM298" s="53">
        <v>4423</v>
      </c>
      <c r="FN298" s="141">
        <f t="shared" si="428"/>
        <v>0.29815452096528078</v>
      </c>
      <c r="FO298" s="142">
        <f t="shared" si="429"/>
        <v>1.2496270512182994</v>
      </c>
      <c r="FP298" s="142">
        <f t="shared" si="430"/>
        <v>5.9700703835842956</v>
      </c>
      <c r="FQ298" s="118">
        <f t="shared" si="390"/>
        <v>0.99501173059738257</v>
      </c>
      <c r="FR298" s="143">
        <f t="shared" si="431"/>
        <v>30005.573747894668</v>
      </c>
      <c r="FS298" s="144">
        <f t="shared" si="432"/>
        <v>0.49439447059183572</v>
      </c>
      <c r="FT298" s="145">
        <f t="shared" si="433"/>
        <v>21016.334393797621</v>
      </c>
      <c r="FU298" s="146">
        <f t="shared" si="434"/>
        <v>0.68929159802306428</v>
      </c>
      <c r="FV298" s="64">
        <v>4022</v>
      </c>
      <c r="FW298" s="73"/>
      <c r="FX298" s="52">
        <v>7.65</v>
      </c>
      <c r="FY298" s="53">
        <v>4140</v>
      </c>
      <c r="FZ298" s="134"/>
      <c r="GA298" s="135">
        <v>3693</v>
      </c>
      <c r="GB298" s="53">
        <v>4374</v>
      </c>
      <c r="GC298" s="52">
        <v>12.8</v>
      </c>
      <c r="GD298" s="52">
        <v>44.8</v>
      </c>
      <c r="GE298" s="53">
        <v>4323</v>
      </c>
      <c r="GF298" s="141">
        <f t="shared" si="435"/>
        <v>0.32371126016525487</v>
      </c>
      <c r="GG298" s="142">
        <f t="shared" si="436"/>
        <v>1.2496270512182994</v>
      </c>
      <c r="GH298" s="142">
        <f t="shared" si="437"/>
        <v>5.9700703835842956</v>
      </c>
      <c r="GI298" s="118">
        <f t="shared" si="391"/>
        <v>0.99501173059738257</v>
      </c>
      <c r="GJ298" s="143">
        <f t="shared" si="438"/>
        <v>30005.573747894668</v>
      </c>
      <c r="GK298" s="144">
        <f t="shared" si="439"/>
        <v>0.44506710186908793</v>
      </c>
      <c r="GL298" s="145">
        <f t="shared" si="440"/>
        <v>21016.334393797621</v>
      </c>
      <c r="GM298" s="146">
        <f t="shared" si="441"/>
        <v>0.65897858319604619</v>
      </c>
      <c r="GN298" s="166">
        <v>3924</v>
      </c>
      <c r="GO298" s="97">
        <f t="shared" si="392"/>
        <v>4071.6777168827698</v>
      </c>
      <c r="GP298" s="226"/>
      <c r="GQ298" s="53"/>
      <c r="GR298" s="102"/>
      <c r="GS298" s="53"/>
      <c r="GT298" s="102"/>
      <c r="GU298" s="53"/>
      <c r="GV298" s="102"/>
      <c r="GW298" s="170"/>
      <c r="GX298" s="102"/>
      <c r="GY298" s="170"/>
      <c r="GZ298" s="102"/>
      <c r="HA298" s="102"/>
      <c r="HB298" s="102"/>
      <c r="HC298" s="102"/>
      <c r="HD298" s="102"/>
      <c r="HE298" s="177"/>
      <c r="HF298" s="227">
        <f t="shared" si="462"/>
        <v>117272.4</v>
      </c>
      <c r="HG298" s="102">
        <f t="shared" si="463"/>
        <v>0.78181599999999996</v>
      </c>
      <c r="HH298" s="177">
        <f t="shared" si="464"/>
        <v>0.67677100494233944</v>
      </c>
      <c r="HI298" s="64">
        <v>2226</v>
      </c>
      <c r="HJ298" s="53">
        <v>3554</v>
      </c>
      <c r="HK298" s="53">
        <v>3568</v>
      </c>
      <c r="HL298" s="77">
        <f t="shared" si="445"/>
        <v>2160</v>
      </c>
      <c r="HM298" s="77">
        <f t="shared" si="442"/>
        <v>26222.400000000001</v>
      </c>
      <c r="HN298" s="52"/>
      <c r="HO298" s="183"/>
      <c r="HP298" s="53">
        <v>1702</v>
      </c>
      <c r="HQ298" s="186"/>
      <c r="HR298" s="186"/>
      <c r="HS298" s="186"/>
      <c r="HT298" s="53">
        <v>5092</v>
      </c>
      <c r="HU298" s="153">
        <v>4522</v>
      </c>
      <c r="HV298" s="186"/>
      <c r="HW298" s="186"/>
      <c r="HX298" s="186"/>
      <c r="HY298" s="186"/>
      <c r="HZ298" s="189"/>
      <c r="IA298" s="128">
        <v>98</v>
      </c>
      <c r="IB298" s="190">
        <v>624</v>
      </c>
      <c r="IC298" s="191"/>
      <c r="ID298" s="191"/>
      <c r="IE298" s="192"/>
      <c r="IF298" s="192"/>
      <c r="IG298" s="192"/>
      <c r="IH298" s="97">
        <f t="shared" si="443"/>
        <v>41582.159999999996</v>
      </c>
      <c r="II298" s="97">
        <f t="shared" si="446"/>
        <v>3517.9492385786798</v>
      </c>
      <c r="IJ298" s="202">
        <f t="shared" si="447"/>
        <v>1.6920473773265652</v>
      </c>
      <c r="IK298" s="202">
        <f t="shared" si="453"/>
        <v>2.0791079999999997</v>
      </c>
      <c r="IL298" s="202">
        <f t="shared" si="395"/>
        <v>0.58101335464705506</v>
      </c>
      <c r="IM298" s="203"/>
      <c r="IN298" s="204">
        <f t="shared" si="396"/>
        <v>0.84097859327217128</v>
      </c>
      <c r="IO298" s="186"/>
      <c r="IP298" s="186"/>
      <c r="IQ298" s="153">
        <v>1194</v>
      </c>
      <c r="IR298" s="153"/>
      <c r="IS298" s="128"/>
      <c r="IT298" s="128"/>
      <c r="IU298" s="128"/>
      <c r="IV298" s="128"/>
      <c r="IW298" s="189"/>
      <c r="IX298" s="189">
        <v>0.75</v>
      </c>
      <c r="IY298" s="48"/>
      <c r="IZ298" s="52">
        <v>307</v>
      </c>
      <c r="JA298" s="128"/>
      <c r="JB298" s="128"/>
      <c r="JC298" s="128"/>
      <c r="JD298" s="97">
        <f t="shared" si="397"/>
        <v>7375.68</v>
      </c>
      <c r="JE298" s="210">
        <f t="shared" si="460"/>
        <v>1.1594202898550725</v>
      </c>
      <c r="JF298" s="210">
        <f t="shared" si="398"/>
        <v>0.5381999999999999</v>
      </c>
      <c r="JG298" s="210">
        <f t="shared" si="399"/>
        <v>0.32485928607842524</v>
      </c>
      <c r="JH298" s="203"/>
      <c r="JI298" s="203">
        <f t="shared" si="400"/>
        <v>0.50801282051282048</v>
      </c>
      <c r="JJ298" s="212">
        <f t="shared" si="444"/>
        <v>2.469151880188833</v>
      </c>
      <c r="JK298" s="203">
        <f t="shared" si="401"/>
        <v>0.97471169686985171</v>
      </c>
      <c r="JL298" s="53">
        <v>8680</v>
      </c>
      <c r="JM298" s="213">
        <v>8.7200000000000006</v>
      </c>
      <c r="JN298" s="214">
        <v>88</v>
      </c>
      <c r="JO298" s="213">
        <v>0.45</v>
      </c>
      <c r="JP298" s="213">
        <v>3.72</v>
      </c>
      <c r="JQ298" s="213">
        <v>0.56000000000000005</v>
      </c>
      <c r="JR298" s="214">
        <v>442</v>
      </c>
      <c r="JS298" s="213">
        <v>0.2</v>
      </c>
      <c r="JT298" s="222"/>
    </row>
    <row r="299" spans="1:280" s="25" customFormat="1" ht="15" customHeight="1">
      <c r="A299" s="229">
        <v>43716</v>
      </c>
      <c r="B299" s="57">
        <v>0</v>
      </c>
      <c r="C299" s="52">
        <v>0</v>
      </c>
      <c r="D299" s="58">
        <v>33859</v>
      </c>
      <c r="E299" s="59">
        <v>5.22</v>
      </c>
      <c r="F299" s="58">
        <v>1034</v>
      </c>
      <c r="G299" s="60">
        <v>37.9</v>
      </c>
      <c r="H299" s="60">
        <v>17.100000000000001</v>
      </c>
      <c r="I299" s="66">
        <v>91.6</v>
      </c>
      <c r="J299" s="67"/>
      <c r="K299" s="58">
        <v>1270</v>
      </c>
      <c r="L299" s="59">
        <v>9.58</v>
      </c>
      <c r="M299" s="58">
        <v>17092</v>
      </c>
      <c r="N299" s="58">
        <v>11269</v>
      </c>
      <c r="O299" s="68">
        <v>0.23</v>
      </c>
      <c r="P299" s="68">
        <v>0.09</v>
      </c>
      <c r="Q299" s="75">
        <v>207</v>
      </c>
      <c r="R299" s="76">
        <v>83.8</v>
      </c>
      <c r="S299" s="67">
        <v>8427</v>
      </c>
      <c r="T299" s="58">
        <v>10489</v>
      </c>
      <c r="U299" s="60">
        <v>3.41</v>
      </c>
      <c r="V299" s="60">
        <v>29.3</v>
      </c>
      <c r="W299" s="60">
        <v>11.6</v>
      </c>
      <c r="X299" s="60">
        <v>12</v>
      </c>
      <c r="Y299" s="58">
        <v>2360</v>
      </c>
      <c r="Z299" s="58"/>
      <c r="AA299" s="60"/>
      <c r="AB299" s="60">
        <v>617</v>
      </c>
      <c r="AC299" s="58">
        <f t="shared" si="402"/>
        <v>10787</v>
      </c>
      <c r="AD299" s="60"/>
      <c r="AE299" s="60"/>
      <c r="AF299" s="60"/>
      <c r="AG299" s="60"/>
      <c r="AH299" s="66"/>
      <c r="AI299" s="80"/>
      <c r="AJ299" s="60"/>
      <c r="AK299" s="60"/>
      <c r="AL299" s="59">
        <v>9.3000000000000007</v>
      </c>
      <c r="AM299" s="58">
        <v>100562</v>
      </c>
      <c r="AN299" s="60">
        <v>1.34</v>
      </c>
      <c r="AO299" s="60">
        <v>0.31</v>
      </c>
      <c r="AP299" s="58">
        <v>5019</v>
      </c>
      <c r="AQ299" s="88"/>
      <c r="AR299" s="86">
        <f t="shared" si="403"/>
        <v>11821</v>
      </c>
      <c r="AS299" s="58"/>
      <c r="AT299" s="89">
        <v>11821</v>
      </c>
      <c r="AU299" s="58">
        <f t="shared" si="461"/>
        <v>9661</v>
      </c>
      <c r="AV299" s="58">
        <v>720</v>
      </c>
      <c r="AW299" s="58">
        <v>720</v>
      </c>
      <c r="AX299" s="58">
        <v>720</v>
      </c>
      <c r="AY299" s="98">
        <v>0</v>
      </c>
      <c r="AZ299" s="96">
        <v>4.93</v>
      </c>
      <c r="BA299" s="53">
        <v>4478</v>
      </c>
      <c r="BB299" s="52">
        <v>62</v>
      </c>
      <c r="BC299" s="58">
        <v>13239</v>
      </c>
      <c r="BD299" s="230">
        <f t="shared" si="373"/>
        <v>9049.6345999999994</v>
      </c>
      <c r="BE299" s="231">
        <f t="shared" si="374"/>
        <v>0.68355877332124781</v>
      </c>
      <c r="BF299" s="58">
        <v>5182</v>
      </c>
      <c r="BG299" s="230">
        <f t="shared" si="375"/>
        <v>5529.1939999999995</v>
      </c>
      <c r="BH299" s="231">
        <f t="shared" si="376"/>
        <v>0.41764438401691967</v>
      </c>
      <c r="BI299" s="58">
        <v>331</v>
      </c>
      <c r="BJ299" s="230">
        <f t="shared" si="377"/>
        <v>651.077</v>
      </c>
      <c r="BK299" s="231">
        <f t="shared" si="378"/>
        <v>4.9178714404411211E-2</v>
      </c>
      <c r="BL299" s="230">
        <v>942</v>
      </c>
      <c r="BM299" s="230">
        <f t="shared" si="379"/>
        <v>1361.19</v>
      </c>
      <c r="BN299" s="231">
        <f t="shared" si="380"/>
        <v>0.10281667799682756</v>
      </c>
      <c r="BO299" s="58">
        <v>722</v>
      </c>
      <c r="BP299" s="230">
        <f t="shared" si="381"/>
        <v>1485.876</v>
      </c>
      <c r="BQ299" s="231">
        <f t="shared" si="382"/>
        <v>0.11223476093360525</v>
      </c>
      <c r="BR299" s="58">
        <v>13.4</v>
      </c>
      <c r="BS299" s="232">
        <f t="shared" si="383"/>
        <v>22.297599999999999</v>
      </c>
      <c r="BT299" s="231">
        <f t="shared" si="384"/>
        <v>1.0121610393534256E-3</v>
      </c>
      <c r="BU299" s="60">
        <v>9.73</v>
      </c>
      <c r="BV299" s="59">
        <v>9.5299999999999994</v>
      </c>
      <c r="BW299" s="66">
        <v>184</v>
      </c>
      <c r="BX299" s="67">
        <f t="shared" si="404"/>
        <v>127901.97900000001</v>
      </c>
      <c r="BY299" s="233">
        <f t="shared" si="405"/>
        <v>0.85267986000000007</v>
      </c>
      <c r="BZ299" s="121">
        <v>74.599999999999994</v>
      </c>
      <c r="CA299" s="57"/>
      <c r="CB299" s="60">
        <v>6.83</v>
      </c>
      <c r="CC299" s="58">
        <v>8260</v>
      </c>
      <c r="CD299" s="58">
        <f t="shared" si="406"/>
        <v>8898.094801553063</v>
      </c>
      <c r="CE299" s="58">
        <f t="shared" si="385"/>
        <v>18544</v>
      </c>
      <c r="CF299" s="58">
        <f t="shared" si="407"/>
        <v>9661</v>
      </c>
      <c r="CG299" s="58">
        <f t="shared" si="408"/>
        <v>402.54166666666669</v>
      </c>
      <c r="CH299" s="58">
        <f t="shared" si="386"/>
        <v>8883</v>
      </c>
      <c r="CI299" s="98">
        <f t="shared" si="409"/>
        <v>370.125</v>
      </c>
      <c r="CJ299" s="67">
        <v>3533</v>
      </c>
      <c r="CK299" s="136"/>
      <c r="CL299" s="60">
        <v>7.68</v>
      </c>
      <c r="CM299" s="58">
        <v>4444</v>
      </c>
      <c r="CN299" s="137"/>
      <c r="CO299" s="138">
        <v>3870</v>
      </c>
      <c r="CP299" s="58">
        <v>5032</v>
      </c>
      <c r="CQ299" s="60">
        <v>9.5500000000000007</v>
      </c>
      <c r="CR299" s="60">
        <v>32.5</v>
      </c>
      <c r="CS299" s="58">
        <v>3424</v>
      </c>
      <c r="CT299" s="59">
        <f t="shared" si="454"/>
        <v>0.21758585661341595</v>
      </c>
      <c r="CU299" s="142">
        <f t="shared" si="410"/>
        <v>1.4225870365128785</v>
      </c>
      <c r="CV299" s="142">
        <f t="shared" si="411"/>
        <v>6.2548684707296003</v>
      </c>
      <c r="CW299" s="233">
        <f t="shared" si="412"/>
        <v>1.0424780784549335</v>
      </c>
      <c r="CX299" s="89">
        <f t="shared" si="455"/>
        <v>31436.968933886972</v>
      </c>
      <c r="CY299" s="193">
        <f t="shared" si="456"/>
        <v>0.50056724511135242</v>
      </c>
      <c r="CZ299" s="234">
        <f t="shared" si="457"/>
        <v>24367.865175097068</v>
      </c>
      <c r="DA299" s="235">
        <f t="shared" si="458"/>
        <v>0.66432510008308787</v>
      </c>
      <c r="DB299" s="67">
        <v>3533</v>
      </c>
      <c r="DC299" s="75"/>
      <c r="DD299" s="59">
        <v>7.32</v>
      </c>
      <c r="DE299" s="58">
        <v>4182</v>
      </c>
      <c r="DF299" s="58">
        <v>0</v>
      </c>
      <c r="DG299" s="58">
        <v>3842</v>
      </c>
      <c r="DH299" s="58">
        <v>4986</v>
      </c>
      <c r="DI299" s="60">
        <v>9.1999999999999993</v>
      </c>
      <c r="DJ299" s="60">
        <v>33.799999999999997</v>
      </c>
      <c r="DK299" s="58">
        <v>3973</v>
      </c>
      <c r="DL299" s="59">
        <f t="shared" si="413"/>
        <v>0.23844729554161614</v>
      </c>
      <c r="DM299" s="142">
        <f t="shared" si="414"/>
        <v>1.4225870365128785</v>
      </c>
      <c r="DN299" s="142">
        <f t="shared" si="415"/>
        <v>6.2548684707296003</v>
      </c>
      <c r="DO299" s="233">
        <f t="shared" si="387"/>
        <v>1.0424780784549335</v>
      </c>
      <c r="DP299" s="89">
        <f t="shared" si="416"/>
        <v>31436.968933886972</v>
      </c>
      <c r="DQ299" s="193">
        <f t="shared" si="417"/>
        <v>0.53001175046257332</v>
      </c>
      <c r="DR299" s="234">
        <f t="shared" si="418"/>
        <v>24367.865175097068</v>
      </c>
      <c r="DS299" s="235">
        <f t="shared" si="419"/>
        <v>0.68411511443462492</v>
      </c>
      <c r="DT299" s="58">
        <v>3926</v>
      </c>
      <c r="DU299" s="75"/>
      <c r="DV299" s="59">
        <v>7.74</v>
      </c>
      <c r="DW299" s="58">
        <v>4574</v>
      </c>
      <c r="DX299" s="58"/>
      <c r="DY299" s="58">
        <v>3724</v>
      </c>
      <c r="DZ299" s="58">
        <v>5024</v>
      </c>
      <c r="EA299" s="75">
        <v>9.2799999999999994</v>
      </c>
      <c r="EB299" s="60">
        <v>36.700000000000003</v>
      </c>
      <c r="EC299" s="58">
        <v>4577</v>
      </c>
      <c r="ED299" s="59">
        <f t="shared" si="448"/>
        <v>0.26960963614021738</v>
      </c>
      <c r="EE299" s="142">
        <f t="shared" si="420"/>
        <v>1.2801833927661743</v>
      </c>
      <c r="EF299" s="142">
        <f t="shared" si="459"/>
        <v>6.9506407065056361</v>
      </c>
      <c r="EG299" s="233">
        <f t="shared" si="388"/>
        <v>1.1584401177509394</v>
      </c>
      <c r="EH299" s="89">
        <f t="shared" si="449"/>
        <v>34933.920190897326</v>
      </c>
      <c r="EI299" s="193">
        <f t="shared" si="450"/>
        <v>0.48595737604395273</v>
      </c>
      <c r="EJ299" s="234">
        <f t="shared" si="451"/>
        <v>27078.471179572909</v>
      </c>
      <c r="EK299" s="235">
        <f t="shared" si="452"/>
        <v>0.65450562731324124</v>
      </c>
      <c r="EL299" s="67">
        <v>3530</v>
      </c>
      <c r="EM299" s="136"/>
      <c r="EN299" s="60">
        <v>7.83</v>
      </c>
      <c r="EO299" s="58">
        <v>4302</v>
      </c>
      <c r="EP299" s="137"/>
      <c r="EQ299" s="138">
        <v>3849</v>
      </c>
      <c r="ER299" s="58">
        <v>4852</v>
      </c>
      <c r="ES299" s="60">
        <v>9.01</v>
      </c>
      <c r="ET299" s="60">
        <v>35.4</v>
      </c>
      <c r="EU299" s="58">
        <v>3977</v>
      </c>
      <c r="EV299" s="59">
        <f t="shared" si="421"/>
        <v>0.24512742748548999</v>
      </c>
      <c r="EW299" s="142">
        <f t="shared" si="422"/>
        <v>1.4237960339943343</v>
      </c>
      <c r="EX299" s="142">
        <f t="shared" si="423"/>
        <v>6.2495572322885629</v>
      </c>
      <c r="EY299" s="233">
        <f t="shared" si="389"/>
        <v>1.0415928720480938</v>
      </c>
      <c r="EZ299" s="89">
        <f t="shared" si="424"/>
        <v>31410.274649482315</v>
      </c>
      <c r="FA299" s="193">
        <f t="shared" si="425"/>
        <v>0.51652571747728127</v>
      </c>
      <c r="FB299" s="234">
        <f t="shared" si="426"/>
        <v>24347.173526207938</v>
      </c>
      <c r="FC299" s="235">
        <f t="shared" si="427"/>
        <v>0.67505098572399724</v>
      </c>
      <c r="FD299" s="67">
        <v>4022</v>
      </c>
      <c r="FE299" s="136"/>
      <c r="FF299" s="60">
        <v>7.34</v>
      </c>
      <c r="FG299" s="58">
        <v>4116</v>
      </c>
      <c r="FH299" s="137"/>
      <c r="FI299" s="138">
        <v>3944</v>
      </c>
      <c r="FJ299" s="58">
        <v>5460</v>
      </c>
      <c r="FK299" s="60">
        <v>9.3800000000000008</v>
      </c>
      <c r="FL299" s="60">
        <v>31.9</v>
      </c>
      <c r="FM299" s="58">
        <v>4414</v>
      </c>
      <c r="FN299" s="59">
        <f t="shared" si="428"/>
        <v>0.22949439394802804</v>
      </c>
      <c r="FO299" s="142">
        <f t="shared" si="429"/>
        <v>1.2496270512182994</v>
      </c>
      <c r="FP299" s="142">
        <f t="shared" si="430"/>
        <v>7.1206003366188657</v>
      </c>
      <c r="FQ299" s="233">
        <f t="shared" si="390"/>
        <v>1.1867667227698109</v>
      </c>
      <c r="FR299" s="89">
        <f t="shared" si="431"/>
        <v>35788.137291846419</v>
      </c>
      <c r="FS299" s="193">
        <f t="shared" si="432"/>
        <v>0.53742906860448392</v>
      </c>
      <c r="FT299" s="234">
        <f t="shared" si="433"/>
        <v>27740.603944025021</v>
      </c>
      <c r="FU299" s="235">
        <f t="shared" si="434"/>
        <v>0.68910038522547024</v>
      </c>
      <c r="FV299" s="67"/>
      <c r="FW299" s="160"/>
      <c r="FX299" s="60">
        <v>7.8</v>
      </c>
      <c r="FY299" s="58">
        <v>3794</v>
      </c>
      <c r="FZ299" s="137"/>
      <c r="GA299" s="138">
        <v>3910</v>
      </c>
      <c r="GB299" s="58">
        <v>4998</v>
      </c>
      <c r="GC299" s="60">
        <v>9.31</v>
      </c>
      <c r="GD299" s="60">
        <v>33.6</v>
      </c>
      <c r="GE299" s="58">
        <v>4305</v>
      </c>
      <c r="GF299" s="59" t="e">
        <f t="shared" si="435"/>
        <v>#DIV/0!</v>
      </c>
      <c r="GG299" s="142" t="e">
        <f t="shared" si="436"/>
        <v>#DIV/0!</v>
      </c>
      <c r="GH299" s="142">
        <f t="shared" si="437"/>
        <v>0</v>
      </c>
      <c r="GI299" s="233">
        <f t="shared" si="391"/>
        <v>0</v>
      </c>
      <c r="GJ299" s="89">
        <f t="shared" si="438"/>
        <v>0</v>
      </c>
      <c r="GK299" s="193">
        <f t="shared" si="439"/>
        <v>0.57361659044835078</v>
      </c>
      <c r="GL299" s="234">
        <f t="shared" si="440"/>
        <v>0</v>
      </c>
      <c r="GM299" s="235">
        <f t="shared" si="441"/>
        <v>0.71342246393232123</v>
      </c>
      <c r="GN299" s="167">
        <v>4177</v>
      </c>
      <c r="GO299" s="230">
        <f t="shared" si="392"/>
        <v>4323.4358283002584</v>
      </c>
      <c r="GP299" s="236"/>
      <c r="GQ299" s="58"/>
      <c r="GR299" s="231"/>
      <c r="GS299" s="58"/>
      <c r="GT299" s="231"/>
      <c r="GU299" s="58"/>
      <c r="GV299" s="231"/>
      <c r="GW299" s="232"/>
      <c r="GX299" s="231"/>
      <c r="GY299" s="232"/>
      <c r="GZ299" s="231"/>
      <c r="HA299" s="231"/>
      <c r="HB299" s="231"/>
      <c r="HC299" s="231"/>
      <c r="HD299" s="231"/>
      <c r="HE299" s="237"/>
      <c r="HF299" s="238">
        <f t="shared" si="462"/>
        <v>127901.97900000001</v>
      </c>
      <c r="HG299" s="231">
        <f t="shared" si="463"/>
        <v>0.85267986000000007</v>
      </c>
      <c r="HH299" s="237">
        <f t="shared" si="464"/>
        <v>0.6844927864642345</v>
      </c>
      <c r="HI299" s="67">
        <v>3614</v>
      </c>
      <c r="HJ299" s="58">
        <v>3658</v>
      </c>
      <c r="HK299" s="58">
        <v>4028</v>
      </c>
      <c r="HL299" s="77">
        <f t="shared" si="445"/>
        <v>2160</v>
      </c>
      <c r="HM299" s="77">
        <f t="shared" si="442"/>
        <v>28596.240000000002</v>
      </c>
      <c r="HN299" s="60"/>
      <c r="HO299" s="60"/>
      <c r="HP299" s="58">
        <v>1826</v>
      </c>
      <c r="HQ299" s="136"/>
      <c r="HR299" s="136"/>
      <c r="HS299" s="136"/>
      <c r="HT299" s="58">
        <v>5810</v>
      </c>
      <c r="HU299" s="58">
        <v>5282</v>
      </c>
      <c r="HV299" s="136"/>
      <c r="HW299" s="136"/>
      <c r="HX299" s="136"/>
      <c r="HY299" s="136"/>
      <c r="HZ299" s="193">
        <v>97</v>
      </c>
      <c r="IA299" s="60"/>
      <c r="IB299" s="194">
        <v>1004</v>
      </c>
      <c r="IC299" s="195"/>
      <c r="ID299" s="195">
        <v>584</v>
      </c>
      <c r="IE299" s="196">
        <v>3.49</v>
      </c>
      <c r="IF299" s="196">
        <v>2.17</v>
      </c>
      <c r="IG299" s="196">
        <v>0.84</v>
      </c>
      <c r="IH299" s="97">
        <f t="shared" si="443"/>
        <v>44298.157000000007</v>
      </c>
      <c r="II299" s="97">
        <f t="shared" si="446"/>
        <v>3747.411978682007</v>
      </c>
      <c r="IJ299" s="202">
        <f t="shared" si="447"/>
        <v>1.6919042382201168</v>
      </c>
      <c r="IK299" s="202">
        <f t="shared" si="453"/>
        <v>2.2149078499999999</v>
      </c>
      <c r="IL299" s="202">
        <f t="shared" si="395"/>
        <v>0.48996031494319603</v>
      </c>
      <c r="IM299" s="205"/>
      <c r="IN299" s="204">
        <f t="shared" si="396"/>
        <v>0.75963610246588464</v>
      </c>
      <c r="IO299" s="136"/>
      <c r="IP299" s="136"/>
      <c r="IQ299" s="58">
        <v>2252</v>
      </c>
      <c r="IR299" s="58"/>
      <c r="IS299" s="60"/>
      <c r="IT299" s="60"/>
      <c r="IU299" s="60"/>
      <c r="IV299" s="60"/>
      <c r="IW299" s="193">
        <v>0.63</v>
      </c>
      <c r="IX299" s="193"/>
      <c r="IY299" s="59">
        <v>8.74</v>
      </c>
      <c r="IZ299" s="60">
        <v>237</v>
      </c>
      <c r="JA299" s="60">
        <v>1.86</v>
      </c>
      <c r="JB299" s="60">
        <v>0.43</v>
      </c>
      <c r="JC299" s="60">
        <v>1.29</v>
      </c>
      <c r="JD299" s="97">
        <f t="shared" si="397"/>
        <v>11868.284</v>
      </c>
      <c r="JE299" s="211">
        <f t="shared" si="460"/>
        <v>1.1593002794741745</v>
      </c>
      <c r="JF299" s="210">
        <f t="shared" si="398"/>
        <v>0.86603964285714286</v>
      </c>
      <c r="JG299" s="211">
        <f t="shared" si="399"/>
        <v>0.41673417117365735</v>
      </c>
      <c r="JH299" s="205"/>
      <c r="JI299" s="205">
        <f t="shared" si="400"/>
        <v>0.76394422310756971</v>
      </c>
      <c r="JJ299" s="215">
        <f t="shared" si="444"/>
        <v>2.469151880188833</v>
      </c>
      <c r="JK299" s="205">
        <f t="shared" si="401"/>
        <v>0.98209834579651034</v>
      </c>
      <c r="JL299" s="58">
        <v>9438</v>
      </c>
      <c r="JM299" s="216">
        <v>8.52</v>
      </c>
      <c r="JN299" s="217">
        <v>257</v>
      </c>
      <c r="JO299" s="216">
        <v>0.37</v>
      </c>
      <c r="JP299" s="216">
        <v>0.48</v>
      </c>
      <c r="JQ299" s="216">
        <v>0.61</v>
      </c>
      <c r="JR299" s="217">
        <v>313</v>
      </c>
      <c r="JS299" s="216">
        <v>26</v>
      </c>
      <c r="JT299" s="223"/>
    </row>
    <row r="300" spans="1:280" s="25" customFormat="1" ht="15" customHeight="1">
      <c r="A300" s="50">
        <v>43717</v>
      </c>
      <c r="B300" s="51">
        <v>0</v>
      </c>
      <c r="C300" s="52">
        <v>0</v>
      </c>
      <c r="D300" s="53">
        <v>32458</v>
      </c>
      <c r="E300" s="48" t="s">
        <v>127</v>
      </c>
      <c r="F300" s="53" t="s">
        <v>127</v>
      </c>
      <c r="G300" s="52" t="s">
        <v>127</v>
      </c>
      <c r="H300" s="52" t="s">
        <v>127</v>
      </c>
      <c r="I300" s="61">
        <v>91.6</v>
      </c>
      <c r="J300" s="64"/>
      <c r="K300" s="53">
        <v>1521</v>
      </c>
      <c r="L300" s="48">
        <v>10</v>
      </c>
      <c r="M300" s="53">
        <v>16296</v>
      </c>
      <c r="N300" s="53">
        <v>10943</v>
      </c>
      <c r="O300" s="65">
        <v>0.04</v>
      </c>
      <c r="P300" s="65" t="s">
        <v>125</v>
      </c>
      <c r="Q300" s="74"/>
      <c r="R300" s="70">
        <v>84.7</v>
      </c>
      <c r="S300" s="64">
        <v>8318</v>
      </c>
      <c r="T300" s="53">
        <v>11473</v>
      </c>
      <c r="U300" s="52">
        <v>3.48</v>
      </c>
      <c r="V300" s="52">
        <v>25.4</v>
      </c>
      <c r="W300" s="52">
        <v>13.2</v>
      </c>
      <c r="X300" s="52">
        <v>11.8</v>
      </c>
      <c r="Y300" s="53">
        <v>2360</v>
      </c>
      <c r="Z300" s="53"/>
      <c r="AA300" s="52"/>
      <c r="AB300" s="52">
        <v>483</v>
      </c>
      <c r="AC300" s="77">
        <f t="shared" si="402"/>
        <v>10678</v>
      </c>
      <c r="AD300" s="52"/>
      <c r="AE300" s="52"/>
      <c r="AF300" s="52"/>
      <c r="AG300" s="52"/>
      <c r="AH300" s="61"/>
      <c r="AI300" s="79"/>
      <c r="AJ300" s="52"/>
      <c r="AK300" s="52"/>
      <c r="AL300" s="48"/>
      <c r="AM300" s="53"/>
      <c r="AN300" s="52"/>
      <c r="AO300" s="52"/>
      <c r="AP300" s="53"/>
      <c r="AQ300" s="83"/>
      <c r="AR300" s="86">
        <f t="shared" si="403"/>
        <v>11822</v>
      </c>
      <c r="AS300" s="53"/>
      <c r="AT300" s="87">
        <v>11822</v>
      </c>
      <c r="AU300" s="53">
        <f t="shared" si="461"/>
        <v>9662</v>
      </c>
      <c r="AV300" s="53">
        <v>720</v>
      </c>
      <c r="AW300" s="53">
        <v>720</v>
      </c>
      <c r="AX300" s="53">
        <v>720</v>
      </c>
      <c r="AY300" s="95">
        <v>0</v>
      </c>
      <c r="AZ300" s="96">
        <v>4.93</v>
      </c>
      <c r="BA300" s="53">
        <v>4478</v>
      </c>
      <c r="BB300" s="52">
        <v>62</v>
      </c>
      <c r="BC300" s="53">
        <v>13022</v>
      </c>
      <c r="BD300" s="97">
        <f t="shared" si="373"/>
        <v>8929.7142000000003</v>
      </c>
      <c r="BE300" s="102">
        <f t="shared" si="374"/>
        <v>0.68574060820150518</v>
      </c>
      <c r="BF300" s="53">
        <v>5051</v>
      </c>
      <c r="BG300" s="97">
        <f t="shared" si="375"/>
        <v>5389.4169999999995</v>
      </c>
      <c r="BH300" s="102">
        <f t="shared" si="376"/>
        <v>0.4138701428352019</v>
      </c>
      <c r="BI300" s="53">
        <v>366</v>
      </c>
      <c r="BJ300" s="97">
        <f t="shared" si="377"/>
        <v>719.92200000000003</v>
      </c>
      <c r="BK300" s="102">
        <f t="shared" si="378"/>
        <v>5.5285056058977121E-2</v>
      </c>
      <c r="BL300" s="103">
        <v>986</v>
      </c>
      <c r="BM300" s="97">
        <f t="shared" si="379"/>
        <v>1424.77</v>
      </c>
      <c r="BN300" s="102">
        <f t="shared" si="380"/>
        <v>0.10941253263707572</v>
      </c>
      <c r="BO300" s="53">
        <v>669</v>
      </c>
      <c r="BP300" s="97">
        <f t="shared" si="381"/>
        <v>1376.8019999999999</v>
      </c>
      <c r="BQ300" s="102">
        <f t="shared" si="382"/>
        <v>0.10572892028874212</v>
      </c>
      <c r="BR300" s="53">
        <v>11.3</v>
      </c>
      <c r="BS300" s="105">
        <f t="shared" si="383"/>
        <v>18.8032</v>
      </c>
      <c r="BT300" s="102">
        <f t="shared" si="384"/>
        <v>8.677622485025342E-4</v>
      </c>
      <c r="BU300" s="52">
        <v>8.75</v>
      </c>
      <c r="BV300" s="48">
        <v>9.0299999999999994</v>
      </c>
      <c r="BW300" s="61">
        <v>185</v>
      </c>
      <c r="BX300" s="117">
        <f t="shared" si="404"/>
        <v>125818.564</v>
      </c>
      <c r="BY300" s="118">
        <f t="shared" si="405"/>
        <v>0.8387904266666667</v>
      </c>
      <c r="BZ300" s="120">
        <v>74.5</v>
      </c>
      <c r="CA300" s="51"/>
      <c r="CB300" s="52">
        <v>7.2</v>
      </c>
      <c r="CC300" s="129">
        <v>8134</v>
      </c>
      <c r="CD300" s="77">
        <f t="shared" si="406"/>
        <v>8086.8478057889824</v>
      </c>
      <c r="CE300" s="77">
        <f t="shared" si="385"/>
        <v>22491</v>
      </c>
      <c r="CF300" s="77">
        <f t="shared" si="407"/>
        <v>9662</v>
      </c>
      <c r="CG300" s="77">
        <f t="shared" si="408"/>
        <v>402.58333333333331</v>
      </c>
      <c r="CH300" s="77">
        <f t="shared" si="386"/>
        <v>12829</v>
      </c>
      <c r="CI300" s="130">
        <f t="shared" si="409"/>
        <v>534.54166666666663</v>
      </c>
      <c r="CJ300" s="64">
        <v>3486</v>
      </c>
      <c r="CK300" s="56"/>
      <c r="CL300" s="52">
        <v>7.58</v>
      </c>
      <c r="CM300" s="53">
        <v>4476</v>
      </c>
      <c r="CN300" s="134"/>
      <c r="CO300" s="135">
        <v>4106</v>
      </c>
      <c r="CP300" s="53">
        <v>5884</v>
      </c>
      <c r="CQ300" s="52">
        <v>14.1</v>
      </c>
      <c r="CR300" s="52">
        <v>35.700000000000003</v>
      </c>
      <c r="CS300" s="53">
        <v>3647</v>
      </c>
      <c r="CT300" s="141">
        <f t="shared" si="454"/>
        <v>0.28973382297602218</v>
      </c>
      <c r="CU300" s="142">
        <f t="shared" si="410"/>
        <v>1.4417670682730923</v>
      </c>
      <c r="CV300" s="142">
        <f t="shared" si="411"/>
        <v>5.6089835756029434</v>
      </c>
      <c r="CW300" s="118">
        <f t="shared" si="412"/>
        <v>0.93483059593382389</v>
      </c>
      <c r="CX300" s="143">
        <f t="shared" si="455"/>
        <v>28190.751450980391</v>
      </c>
      <c r="CY300" s="144">
        <f t="shared" si="456"/>
        <v>0.44650868824366297</v>
      </c>
      <c r="CZ300" s="145">
        <f t="shared" si="457"/>
        <v>19501.29003174603</v>
      </c>
      <c r="DA300" s="146">
        <f t="shared" si="458"/>
        <v>0.65627399784979268</v>
      </c>
      <c r="DB300" s="64">
        <v>3486</v>
      </c>
      <c r="DC300" s="152"/>
      <c r="DD300" s="48">
        <v>7.85</v>
      </c>
      <c r="DE300" s="53">
        <v>4235</v>
      </c>
      <c r="DF300" s="153"/>
      <c r="DG300" s="53">
        <v>3956</v>
      </c>
      <c r="DH300" s="53">
        <v>5586</v>
      </c>
      <c r="DI300" s="52">
        <v>12.5</v>
      </c>
      <c r="DJ300" s="52">
        <v>37.299999999999997</v>
      </c>
      <c r="DK300" s="53">
        <v>4165</v>
      </c>
      <c r="DL300" s="141">
        <f t="shared" si="413"/>
        <v>0.31018336567457766</v>
      </c>
      <c r="DM300" s="142">
        <f t="shared" si="414"/>
        <v>1.4417670682730923</v>
      </c>
      <c r="DN300" s="142">
        <f t="shared" si="415"/>
        <v>5.6089835756029434</v>
      </c>
      <c r="DO300" s="118">
        <f t="shared" si="387"/>
        <v>0.93483059593382389</v>
      </c>
      <c r="DP300" s="143">
        <f t="shared" si="416"/>
        <v>28190.751450980391</v>
      </c>
      <c r="DQ300" s="144">
        <f t="shared" si="417"/>
        <v>0.47631016414475258</v>
      </c>
      <c r="DR300" s="145">
        <f t="shared" si="418"/>
        <v>19501.29003174603</v>
      </c>
      <c r="DS300" s="146">
        <f t="shared" si="419"/>
        <v>0.67478113960989095</v>
      </c>
      <c r="DT300" s="53">
        <v>3964</v>
      </c>
      <c r="DU300" s="74"/>
      <c r="DV300" s="157">
        <v>7.49</v>
      </c>
      <c r="DW300" s="153">
        <v>4754</v>
      </c>
      <c r="DX300" s="53"/>
      <c r="DY300" s="153">
        <v>3822</v>
      </c>
      <c r="DZ300" s="153">
        <v>5792</v>
      </c>
      <c r="EA300" s="152">
        <v>11.9</v>
      </c>
      <c r="EB300" s="128">
        <v>36.9</v>
      </c>
      <c r="EC300" s="53">
        <v>4799</v>
      </c>
      <c r="ED300" s="141">
        <f t="shared" si="448"/>
        <v>0.36324665356994967</v>
      </c>
      <c r="EE300" s="142">
        <f t="shared" si="420"/>
        <v>1.2679112008072655</v>
      </c>
      <c r="EF300" s="142">
        <f t="shared" si="459"/>
        <v>6.3780868886087392</v>
      </c>
      <c r="EG300" s="118">
        <f t="shared" si="388"/>
        <v>1.0630144814347899</v>
      </c>
      <c r="EH300" s="143">
        <f t="shared" si="449"/>
        <v>32056.264702147524</v>
      </c>
      <c r="EI300" s="144">
        <f t="shared" si="450"/>
        <v>0.41213188201750972</v>
      </c>
      <c r="EJ300" s="145">
        <f t="shared" si="451"/>
        <v>22175.305130763416</v>
      </c>
      <c r="EK300" s="146">
        <f t="shared" si="452"/>
        <v>0.63492551067424352</v>
      </c>
      <c r="EL300" s="64">
        <v>3505</v>
      </c>
      <c r="EM300" s="56"/>
      <c r="EN300" s="52">
        <v>7.55</v>
      </c>
      <c r="EO300" s="53">
        <v>4650</v>
      </c>
      <c r="EP300" s="134"/>
      <c r="EQ300" s="135">
        <v>3869</v>
      </c>
      <c r="ER300" s="53">
        <v>4524</v>
      </c>
      <c r="ES300" s="52">
        <v>12.3</v>
      </c>
      <c r="ET300" s="52">
        <v>36.700000000000003</v>
      </c>
      <c r="EU300" s="53">
        <v>4218</v>
      </c>
      <c r="EV300" s="141">
        <f t="shared" si="421"/>
        <v>0.35015332317871606</v>
      </c>
      <c r="EW300" s="142">
        <f t="shared" si="422"/>
        <v>1.4339514978601997</v>
      </c>
      <c r="EX300" s="142">
        <f t="shared" si="423"/>
        <v>5.63955462779355</v>
      </c>
      <c r="EY300" s="118">
        <f t="shared" si="389"/>
        <v>0.93992577129892496</v>
      </c>
      <c r="EZ300" s="143">
        <f t="shared" si="424"/>
        <v>28344.401559290382</v>
      </c>
      <c r="FA300" s="144">
        <f t="shared" si="425"/>
        <v>0.42499226995822892</v>
      </c>
      <c r="FB300" s="145">
        <f t="shared" si="426"/>
        <v>19607.579334845046</v>
      </c>
      <c r="FC300" s="146">
        <f t="shared" si="427"/>
        <v>0.64291199508524044</v>
      </c>
      <c r="FD300" s="64">
        <v>4025</v>
      </c>
      <c r="FE300" s="56"/>
      <c r="FF300" s="52">
        <v>7.56</v>
      </c>
      <c r="FG300" s="53">
        <v>4149</v>
      </c>
      <c r="FH300" s="134"/>
      <c r="FI300" s="135">
        <v>3957</v>
      </c>
      <c r="FJ300" s="53">
        <v>5724</v>
      </c>
      <c r="FK300" s="52">
        <v>11.6</v>
      </c>
      <c r="FL300" s="52">
        <v>34.200000000000003</v>
      </c>
      <c r="FM300" s="53">
        <v>4714</v>
      </c>
      <c r="FN300" s="141">
        <f t="shared" si="428"/>
        <v>0.29741629996513952</v>
      </c>
      <c r="FO300" s="142">
        <f t="shared" si="429"/>
        <v>1.248695652173913</v>
      </c>
      <c r="FP300" s="142">
        <f t="shared" si="430"/>
        <v>6.476236056168057</v>
      </c>
      <c r="FQ300" s="118">
        <f t="shared" si="390"/>
        <v>1.0793726760280096</v>
      </c>
      <c r="FR300" s="143">
        <f t="shared" si="431"/>
        <v>32549.562418300655</v>
      </c>
      <c r="FS300" s="144">
        <f t="shared" si="432"/>
        <v>0.48694471571111653</v>
      </c>
      <c r="FT300" s="145">
        <f t="shared" si="433"/>
        <v>22516.549735449735</v>
      </c>
      <c r="FU300" s="146">
        <f t="shared" si="434"/>
        <v>0.68138534787283067</v>
      </c>
      <c r="FV300" s="64">
        <v>4025</v>
      </c>
      <c r="FW300" s="73"/>
      <c r="FX300" s="52">
        <v>7.51</v>
      </c>
      <c r="FY300" s="53">
        <v>4220</v>
      </c>
      <c r="FZ300" s="134"/>
      <c r="GA300" s="135">
        <v>3974</v>
      </c>
      <c r="GB300" s="53">
        <v>5782</v>
      </c>
      <c r="GC300" s="52">
        <v>12.6</v>
      </c>
      <c r="GD300" s="52">
        <v>33.799999999999997</v>
      </c>
      <c r="GE300" s="53">
        <v>4553</v>
      </c>
      <c r="GF300" s="141">
        <f t="shared" si="435"/>
        <v>0.29253287976065018</v>
      </c>
      <c r="GG300" s="142">
        <f t="shared" si="436"/>
        <v>1.248695652173913</v>
      </c>
      <c r="GH300" s="142">
        <f t="shared" si="437"/>
        <v>6.476236056168057</v>
      </c>
      <c r="GI300" s="118">
        <f t="shared" si="391"/>
        <v>1.0793726760280096</v>
      </c>
      <c r="GJ300" s="143">
        <f t="shared" si="438"/>
        <v>32549.562418300655</v>
      </c>
      <c r="GK300" s="144">
        <f t="shared" si="439"/>
        <v>0.47816502779004866</v>
      </c>
      <c r="GL300" s="145">
        <f t="shared" si="440"/>
        <v>22516.549735449735</v>
      </c>
      <c r="GM300" s="146">
        <f t="shared" si="441"/>
        <v>0.67593303639993851</v>
      </c>
      <c r="GN300" s="166">
        <v>4370</v>
      </c>
      <c r="GO300" s="97">
        <f t="shared" si="392"/>
        <v>4410.4253701480593</v>
      </c>
      <c r="GP300" s="226"/>
      <c r="GQ300" s="53"/>
      <c r="GR300" s="102"/>
      <c r="GS300" s="53"/>
      <c r="GT300" s="102"/>
      <c r="GU300" s="53"/>
      <c r="GV300" s="102"/>
      <c r="GW300" s="170"/>
      <c r="GX300" s="102"/>
      <c r="GY300" s="170"/>
      <c r="GZ300" s="102"/>
      <c r="HA300" s="102"/>
      <c r="HB300" s="102"/>
      <c r="HC300" s="102"/>
      <c r="HD300" s="102"/>
      <c r="HE300" s="177"/>
      <c r="HF300" s="227">
        <f t="shared" si="462"/>
        <v>125818.564</v>
      </c>
      <c r="HG300" s="102">
        <f t="shared" si="463"/>
        <v>0.8387904266666667</v>
      </c>
      <c r="HH300" s="177">
        <f t="shared" si="464"/>
        <v>0.66441406849946238</v>
      </c>
      <c r="HI300" s="64">
        <v>3366</v>
      </c>
      <c r="HJ300" s="53">
        <v>3574</v>
      </c>
      <c r="HK300" s="53">
        <v>4246</v>
      </c>
      <c r="HL300" s="77">
        <f t="shared" si="445"/>
        <v>2160</v>
      </c>
      <c r="HM300" s="77">
        <f t="shared" si="442"/>
        <v>28127.52</v>
      </c>
      <c r="HN300" s="52"/>
      <c r="HO300" s="183"/>
      <c r="HP300" s="53">
        <v>2426</v>
      </c>
      <c r="HQ300" s="186"/>
      <c r="HR300" s="186"/>
      <c r="HS300" s="186"/>
      <c r="HT300" s="53">
        <v>2210</v>
      </c>
      <c r="HU300" s="153">
        <v>4914</v>
      </c>
      <c r="HV300" s="186"/>
      <c r="HW300" s="186"/>
      <c r="HX300" s="186"/>
      <c r="HY300" s="186"/>
      <c r="HZ300" s="189"/>
      <c r="IA300" s="128">
        <v>98</v>
      </c>
      <c r="IB300" s="190">
        <v>976</v>
      </c>
      <c r="IC300" s="191"/>
      <c r="ID300" s="191"/>
      <c r="IE300" s="192"/>
      <c r="IF300" s="192"/>
      <c r="IG300" s="192"/>
      <c r="IH300" s="97">
        <f t="shared" si="443"/>
        <v>47463.100000000006</v>
      </c>
      <c r="II300" s="97">
        <f t="shared" si="446"/>
        <v>4014.8113686347492</v>
      </c>
      <c r="IJ300" s="202">
        <f t="shared" si="447"/>
        <v>1.6917611233293859</v>
      </c>
      <c r="IK300" s="202">
        <f t="shared" si="453"/>
        <v>2.3731550000000001</v>
      </c>
      <c r="IL300" s="202">
        <f t="shared" si="395"/>
        <v>1.4109228682964203</v>
      </c>
      <c r="IM300" s="203"/>
      <c r="IN300" s="204">
        <f t="shared" si="396"/>
        <v>0.77665903890160182</v>
      </c>
      <c r="IO300" s="186"/>
      <c r="IP300" s="186"/>
      <c r="IQ300" s="153">
        <v>2350</v>
      </c>
      <c r="IR300" s="153"/>
      <c r="IS300" s="128"/>
      <c r="IT300" s="128"/>
      <c r="IU300" s="128"/>
      <c r="IV300" s="128"/>
      <c r="IW300" s="189"/>
      <c r="IX300" s="189">
        <v>0.95</v>
      </c>
      <c r="IY300" s="48"/>
      <c r="IZ300" s="52">
        <v>206</v>
      </c>
      <c r="JA300" s="128"/>
      <c r="JB300" s="128"/>
      <c r="JC300" s="128"/>
      <c r="JD300" s="97">
        <f t="shared" si="397"/>
        <v>11538.272000000001</v>
      </c>
      <c r="JE300" s="210">
        <f t="shared" si="460"/>
        <v>1.1591802939350031</v>
      </c>
      <c r="JF300" s="210">
        <f t="shared" si="398"/>
        <v>0.84197428571428579</v>
      </c>
      <c r="JG300" s="210">
        <f t="shared" si="399"/>
        <v>0.40090990368057361</v>
      </c>
      <c r="JH300" s="203"/>
      <c r="JI300" s="203">
        <f t="shared" si="400"/>
        <v>0.78893442622950816</v>
      </c>
      <c r="JJ300" s="212">
        <f t="shared" si="444"/>
        <v>2.469151880188833</v>
      </c>
      <c r="JK300" s="203">
        <f t="shared" si="401"/>
        <v>0.9841806174166795</v>
      </c>
      <c r="JL300" s="53">
        <v>8658</v>
      </c>
      <c r="JM300" s="213">
        <v>8.0299999999999994</v>
      </c>
      <c r="JN300" s="214">
        <v>382</v>
      </c>
      <c r="JO300" s="213">
        <v>0.56999999999999995</v>
      </c>
      <c r="JP300" s="213">
        <v>2.48</v>
      </c>
      <c r="JQ300" s="213">
        <v>0.67</v>
      </c>
      <c r="JR300" s="214">
        <v>267</v>
      </c>
      <c r="JS300" s="213">
        <v>0.25</v>
      </c>
      <c r="JT300" s="222"/>
    </row>
    <row r="301" spans="1:280" s="25" customFormat="1" ht="15" customHeight="1">
      <c r="A301" s="50">
        <v>43718</v>
      </c>
      <c r="B301" s="51">
        <v>140</v>
      </c>
      <c r="C301" s="52">
        <v>140</v>
      </c>
      <c r="D301" s="53">
        <v>34400</v>
      </c>
      <c r="E301" s="48">
        <v>5.42</v>
      </c>
      <c r="F301" s="53">
        <v>963</v>
      </c>
      <c r="G301" s="52">
        <v>35.4</v>
      </c>
      <c r="H301" s="52">
        <v>16.3</v>
      </c>
      <c r="I301" s="61">
        <v>92</v>
      </c>
      <c r="J301" s="64"/>
      <c r="K301" s="53">
        <v>1301</v>
      </c>
      <c r="L301" s="48">
        <v>7.09</v>
      </c>
      <c r="M301" s="53">
        <v>16342</v>
      </c>
      <c r="N301" s="53">
        <v>10817</v>
      </c>
      <c r="O301" s="65">
        <v>2.83</v>
      </c>
      <c r="P301" s="65">
        <v>1.28</v>
      </c>
      <c r="Q301" s="74">
        <v>156</v>
      </c>
      <c r="R301" s="70">
        <v>84.7</v>
      </c>
      <c r="S301" s="64">
        <v>8048</v>
      </c>
      <c r="T301" s="53">
        <v>10287</v>
      </c>
      <c r="U301" s="52">
        <v>3.68</v>
      </c>
      <c r="V301" s="52">
        <v>26.2</v>
      </c>
      <c r="W301" s="52">
        <v>12.2</v>
      </c>
      <c r="X301" s="52">
        <v>2.83</v>
      </c>
      <c r="Y301" s="53">
        <v>2360</v>
      </c>
      <c r="Z301" s="53"/>
      <c r="AA301" s="52"/>
      <c r="AB301" s="52">
        <v>619</v>
      </c>
      <c r="AC301" s="77">
        <f t="shared" si="402"/>
        <v>10408</v>
      </c>
      <c r="AD301" s="52"/>
      <c r="AE301" s="52"/>
      <c r="AF301" s="52"/>
      <c r="AG301" s="52"/>
      <c r="AH301" s="61"/>
      <c r="AI301" s="79"/>
      <c r="AJ301" s="52"/>
      <c r="AK301" s="52"/>
      <c r="AL301" s="48">
        <v>9.2899999999999991</v>
      </c>
      <c r="AM301" s="53">
        <v>101988</v>
      </c>
      <c r="AN301" s="52">
        <v>0.01</v>
      </c>
      <c r="AO301" s="52">
        <v>0.01</v>
      </c>
      <c r="AP301" s="53">
        <v>4853</v>
      </c>
      <c r="AQ301" s="83"/>
      <c r="AR301" s="86">
        <f t="shared" si="403"/>
        <v>11823</v>
      </c>
      <c r="AS301" s="53"/>
      <c r="AT301" s="87">
        <v>11823</v>
      </c>
      <c r="AU301" s="53">
        <f t="shared" si="461"/>
        <v>9663</v>
      </c>
      <c r="AV301" s="53">
        <v>720</v>
      </c>
      <c r="AW301" s="53">
        <v>720</v>
      </c>
      <c r="AX301" s="53">
        <v>720</v>
      </c>
      <c r="AY301" s="95">
        <v>0</v>
      </c>
      <c r="AZ301" s="96">
        <v>4.93</v>
      </c>
      <c r="BA301" s="53">
        <v>4478</v>
      </c>
      <c r="BB301" s="52">
        <v>62</v>
      </c>
      <c r="BC301" s="53">
        <v>13656</v>
      </c>
      <c r="BD301" s="97">
        <f t="shared" si="373"/>
        <v>9667.2017999999989</v>
      </c>
      <c r="BE301" s="102">
        <f t="shared" si="374"/>
        <v>0.70790874340949028</v>
      </c>
      <c r="BF301" s="53">
        <v>5485</v>
      </c>
      <c r="BG301" s="97">
        <f t="shared" si="375"/>
        <v>5852.4949999999999</v>
      </c>
      <c r="BH301" s="102">
        <f t="shared" si="376"/>
        <v>0.42856583186877562</v>
      </c>
      <c r="BI301" s="53">
        <v>472</v>
      </c>
      <c r="BJ301" s="97">
        <f t="shared" si="377"/>
        <v>928.42400000000009</v>
      </c>
      <c r="BK301" s="102">
        <f t="shared" si="378"/>
        <v>6.7986526069127126E-2</v>
      </c>
      <c r="BL301" s="103">
        <v>926</v>
      </c>
      <c r="BM301" s="97">
        <f t="shared" si="379"/>
        <v>1338.0700000000002</v>
      </c>
      <c r="BN301" s="102">
        <f t="shared" si="380"/>
        <v>9.7984036321031059E-2</v>
      </c>
      <c r="BO301" s="53">
        <v>740</v>
      </c>
      <c r="BP301" s="97">
        <f t="shared" si="381"/>
        <v>1522.9199999999998</v>
      </c>
      <c r="BQ301" s="102">
        <f t="shared" si="382"/>
        <v>0.1115202108963093</v>
      </c>
      <c r="BR301" s="53">
        <v>15.2</v>
      </c>
      <c r="BS301" s="105">
        <f t="shared" si="383"/>
        <v>25.292799999999996</v>
      </c>
      <c r="BT301" s="102">
        <f t="shared" si="384"/>
        <v>1.1130638547158758E-3</v>
      </c>
      <c r="BU301" s="52">
        <v>8.4700000000000006</v>
      </c>
      <c r="BV301" s="48">
        <v>8.91</v>
      </c>
      <c r="BW301" s="61">
        <v>173</v>
      </c>
      <c r="BX301" s="117">
        <f t="shared" si="404"/>
        <v>131957.92800000001</v>
      </c>
      <c r="BY301" s="118">
        <f t="shared" si="405"/>
        <v>0.87971952000000009</v>
      </c>
      <c r="BZ301" s="120">
        <v>75.7</v>
      </c>
      <c r="CA301" s="51"/>
      <c r="CB301" s="52">
        <v>7.28</v>
      </c>
      <c r="CC301" s="129">
        <v>8797</v>
      </c>
      <c r="CD301" s="77">
        <f t="shared" si="406"/>
        <v>8575.2159147812636</v>
      </c>
      <c r="CE301" s="77">
        <f t="shared" si="385"/>
        <v>21967</v>
      </c>
      <c r="CF301" s="77">
        <f t="shared" si="407"/>
        <v>9663</v>
      </c>
      <c r="CG301" s="77">
        <f t="shared" si="408"/>
        <v>402.625</v>
      </c>
      <c r="CH301" s="77">
        <f t="shared" si="386"/>
        <v>12304</v>
      </c>
      <c r="CI301" s="130">
        <f t="shared" si="409"/>
        <v>512.66666666666663</v>
      </c>
      <c r="CJ301" s="64">
        <v>3389</v>
      </c>
      <c r="CK301" s="56"/>
      <c r="CL301" s="52">
        <v>7.74</v>
      </c>
      <c r="CM301" s="53">
        <v>4791</v>
      </c>
      <c r="CN301" s="134"/>
      <c r="CO301" s="135">
        <v>3806</v>
      </c>
      <c r="CP301" s="53">
        <v>5242</v>
      </c>
      <c r="CQ301" s="52">
        <v>11.1</v>
      </c>
      <c r="CR301" s="52">
        <v>48.9</v>
      </c>
      <c r="CS301" s="53">
        <v>3650</v>
      </c>
      <c r="CT301" s="141">
        <f t="shared" si="454"/>
        <v>0.28460687567823706</v>
      </c>
      <c r="CU301" s="142">
        <f t="shared" si="410"/>
        <v>1.4830333431690765</v>
      </c>
      <c r="CV301" s="142">
        <f t="shared" si="411"/>
        <v>5.7822138350962407</v>
      </c>
      <c r="CW301" s="118">
        <f t="shared" si="412"/>
        <v>0.96370230584937344</v>
      </c>
      <c r="CX301" s="143">
        <f t="shared" si="455"/>
        <v>29061.406735193705</v>
      </c>
      <c r="CY301" s="144">
        <f t="shared" si="456"/>
        <v>0.44129686673642099</v>
      </c>
      <c r="CZ301" s="145">
        <f t="shared" si="457"/>
        <v>20358.056083762007</v>
      </c>
      <c r="DA301" s="146">
        <f t="shared" si="458"/>
        <v>0.64916520210896311</v>
      </c>
      <c r="DB301" s="64">
        <v>3390</v>
      </c>
      <c r="DC301" s="152"/>
      <c r="DD301" s="48">
        <v>7.71</v>
      </c>
      <c r="DE301" s="53">
        <v>4435</v>
      </c>
      <c r="DF301" s="153"/>
      <c r="DG301" s="53">
        <v>3979</v>
      </c>
      <c r="DH301" s="53">
        <v>5366</v>
      </c>
      <c r="DI301" s="52">
        <v>11.1</v>
      </c>
      <c r="DJ301" s="52">
        <v>48.3</v>
      </c>
      <c r="DK301" s="53">
        <v>3999</v>
      </c>
      <c r="DL301" s="141">
        <f t="shared" si="413"/>
        <v>0.28492379189393996</v>
      </c>
      <c r="DM301" s="142">
        <f t="shared" si="414"/>
        <v>1.4825958702064896</v>
      </c>
      <c r="DN301" s="142">
        <f t="shared" si="415"/>
        <v>5.7839200061895113</v>
      </c>
      <c r="DO301" s="118">
        <f t="shared" si="387"/>
        <v>0.96398666769825192</v>
      </c>
      <c r="DP301" s="143">
        <f t="shared" si="416"/>
        <v>29069.981951108482</v>
      </c>
      <c r="DQ301" s="144">
        <f t="shared" si="417"/>
        <v>0.48281185639240809</v>
      </c>
      <c r="DR301" s="145">
        <f t="shared" si="418"/>
        <v>20364.0631820458</v>
      </c>
      <c r="DS301" s="146">
        <f t="shared" si="419"/>
        <v>0.67523432923257176</v>
      </c>
      <c r="DT301" s="53">
        <v>3945</v>
      </c>
      <c r="DU301" s="74"/>
      <c r="DV301" s="157">
        <v>7.52</v>
      </c>
      <c r="DW301" s="153">
        <v>4952</v>
      </c>
      <c r="DX301" s="53"/>
      <c r="DY301" s="153">
        <v>3843</v>
      </c>
      <c r="DZ301" s="153">
        <v>5236</v>
      </c>
      <c r="EA301" s="152">
        <v>11</v>
      </c>
      <c r="EB301" s="128">
        <v>45.6</v>
      </c>
      <c r="EC301" s="53">
        <v>4956</v>
      </c>
      <c r="ED301" s="141">
        <f t="shared" si="448"/>
        <v>0.34672892640305081</v>
      </c>
      <c r="EE301" s="142">
        <f t="shared" si="420"/>
        <v>1.2740177439797211</v>
      </c>
      <c r="EF301" s="142">
        <f t="shared" si="459"/>
        <v>6.7308449629550502</v>
      </c>
      <c r="EG301" s="118">
        <f t="shared" si="388"/>
        <v>1.1218074938258418</v>
      </c>
      <c r="EH301" s="143">
        <f t="shared" si="449"/>
        <v>33829.226783812082</v>
      </c>
      <c r="EI301" s="144">
        <f t="shared" si="450"/>
        <v>0.42252182927964033</v>
      </c>
      <c r="EJ301" s="145">
        <f t="shared" si="451"/>
        <v>23698.002729548873</v>
      </c>
      <c r="EK301" s="146">
        <f t="shared" si="452"/>
        <v>0.63737551259519631</v>
      </c>
      <c r="EL301" s="64">
        <v>3398</v>
      </c>
      <c r="EM301" s="56"/>
      <c r="EN301" s="52">
        <v>7.62</v>
      </c>
      <c r="EO301" s="53">
        <v>4460</v>
      </c>
      <c r="EP301" s="134"/>
      <c r="EQ301" s="135">
        <v>3959</v>
      </c>
      <c r="ER301" s="53">
        <v>5286</v>
      </c>
      <c r="ES301" s="52">
        <v>11.5</v>
      </c>
      <c r="ET301" s="52">
        <v>42.7</v>
      </c>
      <c r="EU301" s="53">
        <v>4194</v>
      </c>
      <c r="EV301" s="141">
        <f t="shared" si="421"/>
        <v>0.29992483260617708</v>
      </c>
      <c r="EW301" s="142">
        <f t="shared" si="422"/>
        <v>1.4791053560918188</v>
      </c>
      <c r="EX301" s="142">
        <f t="shared" si="423"/>
        <v>5.7975693749356809</v>
      </c>
      <c r="EY301" s="118">
        <f t="shared" si="389"/>
        <v>0.96626156248928019</v>
      </c>
      <c r="EZ301" s="143">
        <f t="shared" si="424"/>
        <v>29138.583678426734</v>
      </c>
      <c r="FA301" s="144">
        <f t="shared" si="425"/>
        <v>0.4798964779053303</v>
      </c>
      <c r="FB301" s="145">
        <f t="shared" si="426"/>
        <v>20412.11996831611</v>
      </c>
      <c r="FC301" s="146">
        <f t="shared" si="427"/>
        <v>0.67340363210310494</v>
      </c>
      <c r="FD301" s="64">
        <v>3929</v>
      </c>
      <c r="FE301" s="56"/>
      <c r="FF301" s="52">
        <v>7.57</v>
      </c>
      <c r="FG301" s="53">
        <v>4367</v>
      </c>
      <c r="FH301" s="134"/>
      <c r="FI301" s="135">
        <v>3891</v>
      </c>
      <c r="FJ301" s="53">
        <v>4804</v>
      </c>
      <c r="FK301" s="52">
        <v>11.4</v>
      </c>
      <c r="FL301" s="52">
        <v>40.5</v>
      </c>
      <c r="FM301" s="53">
        <v>4401</v>
      </c>
      <c r="FN301" s="141">
        <f t="shared" si="428"/>
        <v>0.26617748991058887</v>
      </c>
      <c r="FO301" s="142">
        <f t="shared" si="429"/>
        <v>1.2792059048103843</v>
      </c>
      <c r="FP301" s="142">
        <f t="shared" si="430"/>
        <v>6.703546225462711</v>
      </c>
      <c r="FQ301" s="118">
        <f t="shared" si="390"/>
        <v>1.1172577042437852</v>
      </c>
      <c r="FR301" s="143">
        <f t="shared" si="431"/>
        <v>33692.023329175587</v>
      </c>
      <c r="FS301" s="144">
        <f t="shared" si="432"/>
        <v>0.49074168587725953</v>
      </c>
      <c r="FT301" s="145">
        <f t="shared" si="433"/>
        <v>23601.889157008241</v>
      </c>
      <c r="FU301" s="146">
        <f t="shared" si="434"/>
        <v>0.68021382542472175</v>
      </c>
      <c r="FV301" s="64">
        <v>3916</v>
      </c>
      <c r="FW301" s="73"/>
      <c r="FX301" s="52">
        <v>7.66</v>
      </c>
      <c r="FY301" s="53">
        <v>4172</v>
      </c>
      <c r="FZ301" s="134"/>
      <c r="GA301" s="135">
        <v>4028</v>
      </c>
      <c r="GB301" s="53">
        <v>5150</v>
      </c>
      <c r="GC301" s="52">
        <v>11.5</v>
      </c>
      <c r="GD301" s="52">
        <v>44.1</v>
      </c>
      <c r="GE301" s="53">
        <v>4277</v>
      </c>
      <c r="GF301" s="141">
        <f t="shared" si="435"/>
        <v>0.24804277717049283</v>
      </c>
      <c r="GG301" s="142">
        <f t="shared" si="436"/>
        <v>1.2834525025536261</v>
      </c>
      <c r="GH301" s="142">
        <f t="shared" si="437"/>
        <v>6.6813660012501845</v>
      </c>
      <c r="GI301" s="118">
        <f t="shared" si="391"/>
        <v>1.113561000208364</v>
      </c>
      <c r="GJ301" s="143">
        <f t="shared" si="438"/>
        <v>33580.545522283428</v>
      </c>
      <c r="GK301" s="144">
        <f t="shared" si="439"/>
        <v>0.51348163807646596</v>
      </c>
      <c r="GL301" s="145">
        <f t="shared" si="440"/>
        <v>23523.796879318979</v>
      </c>
      <c r="GM301" s="146">
        <f t="shared" si="441"/>
        <v>0.69449326303456349</v>
      </c>
      <c r="GN301" s="166">
        <v>4585</v>
      </c>
      <c r="GO301" s="97">
        <f t="shared" si="392"/>
        <v>4527.5897482587516</v>
      </c>
      <c r="GP301" s="226">
        <f t="shared" si="371"/>
        <v>2107.7552000000001</v>
      </c>
      <c r="GQ301" s="53">
        <v>0</v>
      </c>
      <c r="GR301" s="102">
        <f t="shared" si="393"/>
        <v>1</v>
      </c>
      <c r="GS301" s="53">
        <v>0</v>
      </c>
      <c r="GT301" s="102">
        <f t="shared" si="394"/>
        <v>1</v>
      </c>
      <c r="GU301" s="53">
        <v>800</v>
      </c>
      <c r="GV301" s="102">
        <f>IF(1-GU301/BJ301&gt;0,1-GU301/BJ301,0)</f>
        <v>0.13832473094189734</v>
      </c>
      <c r="GW301" s="170">
        <v>460</v>
      </c>
      <c r="GX301" s="102">
        <f>IF(1-GW301/BL301&gt;0,1-GW301/BL301,0)</f>
        <v>0.5032397408207343</v>
      </c>
      <c r="GY301" s="170">
        <v>3.05</v>
      </c>
      <c r="GZ301" s="102">
        <f>IF(1-GY301/BN301&gt;0,1-GY301/BN301,0)</f>
        <v>0</v>
      </c>
      <c r="HA301" s="102"/>
      <c r="HB301" s="102"/>
      <c r="HC301" s="102"/>
      <c r="HD301" s="102"/>
      <c r="HE301" s="177"/>
      <c r="HF301" s="227">
        <f t="shared" si="462"/>
        <v>131957.92800000001</v>
      </c>
      <c r="HG301" s="102">
        <f t="shared" si="463"/>
        <v>0.87971952000000009</v>
      </c>
      <c r="HH301" s="177">
        <f t="shared" si="464"/>
        <v>0.66425014645577041</v>
      </c>
      <c r="HI301" s="64">
        <v>3208</v>
      </c>
      <c r="HJ301" s="53">
        <v>3106</v>
      </c>
      <c r="HK301" s="53">
        <v>3240</v>
      </c>
      <c r="HL301" s="77">
        <f t="shared" si="445"/>
        <v>2300</v>
      </c>
      <c r="HM301" s="77">
        <f t="shared" si="442"/>
        <v>34312.959999999999</v>
      </c>
      <c r="HN301" s="52"/>
      <c r="HO301" s="183"/>
      <c r="HP301" s="53">
        <v>1754</v>
      </c>
      <c r="HQ301" s="186"/>
      <c r="HR301" s="186"/>
      <c r="HS301" s="186"/>
      <c r="HT301" s="53">
        <v>4823</v>
      </c>
      <c r="HU301" s="153">
        <v>4948</v>
      </c>
      <c r="HV301" s="186"/>
      <c r="HW301" s="186"/>
      <c r="HX301" s="186"/>
      <c r="HY301" s="186"/>
      <c r="HZ301" s="189">
        <v>97</v>
      </c>
      <c r="IA301" s="128"/>
      <c r="IB301" s="190">
        <v>1023</v>
      </c>
      <c r="IC301" s="191"/>
      <c r="ID301" s="191"/>
      <c r="IE301" s="192"/>
      <c r="IF301" s="192"/>
      <c r="IG301" s="192"/>
      <c r="IH301" s="97">
        <f t="shared" si="443"/>
        <v>48339.055</v>
      </c>
      <c r="II301" s="97">
        <f t="shared" si="446"/>
        <v>4391.8908535073942</v>
      </c>
      <c r="IJ301" s="202">
        <f t="shared" si="447"/>
        <v>1.6718214494691968</v>
      </c>
      <c r="IK301" s="202">
        <f t="shared" si="453"/>
        <v>2.6270095140254481</v>
      </c>
      <c r="IL301" s="202">
        <f t="shared" si="395"/>
        <v>0.65857885024863716</v>
      </c>
      <c r="IM301" s="203"/>
      <c r="IN301" s="204">
        <f t="shared" si="396"/>
        <v>0.77688113413304249</v>
      </c>
      <c r="IO301" s="186"/>
      <c r="IP301" s="186"/>
      <c r="IQ301" s="153">
        <v>1447</v>
      </c>
      <c r="IR301" s="153"/>
      <c r="IS301" s="128"/>
      <c r="IT301" s="128"/>
      <c r="IU301" s="128"/>
      <c r="IV301" s="128"/>
      <c r="IW301" s="189">
        <v>0.88</v>
      </c>
      <c r="IX301" s="189"/>
      <c r="IY301" s="48">
        <v>8.49</v>
      </c>
      <c r="IZ301" s="52">
        <v>169</v>
      </c>
      <c r="JA301" s="128">
        <v>4.34</v>
      </c>
      <c r="JB301" s="128">
        <v>0.41</v>
      </c>
      <c r="JC301" s="128">
        <v>131</v>
      </c>
      <c r="JD301" s="97">
        <f t="shared" si="397"/>
        <v>12094.929</v>
      </c>
      <c r="JE301" s="210">
        <f t="shared" si="460"/>
        <v>1.1590603332298457</v>
      </c>
      <c r="JF301" s="210">
        <f t="shared" si="398"/>
        <v>0.88261151785714298</v>
      </c>
      <c r="JG301" s="210">
        <f t="shared" si="399"/>
        <v>0.72211281056182142</v>
      </c>
      <c r="JH301" s="203"/>
      <c r="JI301" s="203">
        <f t="shared" si="400"/>
        <v>0.83479960899315742</v>
      </c>
      <c r="JJ301" s="212">
        <f t="shared" si="444"/>
        <v>2.469151880188833</v>
      </c>
      <c r="JK301" s="203">
        <f t="shared" si="401"/>
        <v>0.9876244874048038</v>
      </c>
      <c r="JL301" s="53">
        <v>8632</v>
      </c>
      <c r="JM301" s="213">
        <v>8.18</v>
      </c>
      <c r="JN301" s="214">
        <v>83</v>
      </c>
      <c r="JO301" s="213">
        <v>0.48</v>
      </c>
      <c r="JP301" s="213">
        <v>0.62</v>
      </c>
      <c r="JQ301" s="213">
        <v>0.72</v>
      </c>
      <c r="JR301" s="214">
        <v>182</v>
      </c>
      <c r="JS301" s="213">
        <v>0.22</v>
      </c>
      <c r="JT301" s="222"/>
    </row>
    <row r="302" spans="1:280" s="25" customFormat="1" ht="15" customHeight="1">
      <c r="A302" s="50">
        <v>43719</v>
      </c>
      <c r="B302" s="51">
        <v>0</v>
      </c>
      <c r="C302" s="52">
        <v>0</v>
      </c>
      <c r="D302" s="53">
        <v>44909</v>
      </c>
      <c r="E302" s="48">
        <v>6.21</v>
      </c>
      <c r="F302" s="53">
        <v>1314</v>
      </c>
      <c r="G302" s="52">
        <v>47.1</v>
      </c>
      <c r="H302" s="52">
        <v>19.899999999999999</v>
      </c>
      <c r="I302" s="61">
        <v>92.2</v>
      </c>
      <c r="J302" s="64"/>
      <c r="K302" s="53">
        <v>1483</v>
      </c>
      <c r="L302" s="48">
        <v>6.89</v>
      </c>
      <c r="M302" s="53">
        <v>16195</v>
      </c>
      <c r="N302" s="53">
        <v>10168</v>
      </c>
      <c r="O302" s="65">
        <v>2.68</v>
      </c>
      <c r="P302" s="65">
        <v>1.05</v>
      </c>
      <c r="Q302" s="74">
        <v>122</v>
      </c>
      <c r="R302" s="70">
        <v>86.7</v>
      </c>
      <c r="S302" s="64">
        <v>6172</v>
      </c>
      <c r="T302" s="53">
        <v>11012</v>
      </c>
      <c r="U302" s="52">
        <v>2.9</v>
      </c>
      <c r="V302" s="52">
        <v>25.9</v>
      </c>
      <c r="W302" s="52">
        <v>12.4</v>
      </c>
      <c r="X302" s="52">
        <v>11.4</v>
      </c>
      <c r="Y302" s="53">
        <v>2358</v>
      </c>
      <c r="Z302" s="53"/>
      <c r="AA302" s="52"/>
      <c r="AB302" s="52">
        <v>647</v>
      </c>
      <c r="AC302" s="77">
        <f t="shared" si="402"/>
        <v>8530</v>
      </c>
      <c r="AD302" s="52"/>
      <c r="AE302" s="52"/>
      <c r="AF302" s="52"/>
      <c r="AG302" s="52"/>
      <c r="AH302" s="61"/>
      <c r="AI302" s="79"/>
      <c r="AJ302" s="52"/>
      <c r="AK302" s="52"/>
      <c r="AL302" s="48">
        <v>8.24</v>
      </c>
      <c r="AM302" s="53">
        <v>98701</v>
      </c>
      <c r="AN302" s="52">
        <v>0.77</v>
      </c>
      <c r="AO302" s="52">
        <v>0.19</v>
      </c>
      <c r="AP302" s="53">
        <v>5045</v>
      </c>
      <c r="AQ302" s="83"/>
      <c r="AR302" s="86">
        <f t="shared" si="403"/>
        <v>11824</v>
      </c>
      <c r="AS302" s="53"/>
      <c r="AT302" s="87">
        <v>11824</v>
      </c>
      <c r="AU302" s="53">
        <f t="shared" si="461"/>
        <v>9664</v>
      </c>
      <c r="AV302" s="53">
        <v>720</v>
      </c>
      <c r="AW302" s="53">
        <v>720</v>
      </c>
      <c r="AX302" s="53">
        <v>720</v>
      </c>
      <c r="AY302" s="95">
        <v>0</v>
      </c>
      <c r="AZ302" s="96">
        <v>4.93</v>
      </c>
      <c r="BA302" s="53">
        <v>4478</v>
      </c>
      <c r="BB302" s="52">
        <v>62</v>
      </c>
      <c r="BC302" s="53">
        <v>14171</v>
      </c>
      <c r="BD302" s="97">
        <f t="shared" si="373"/>
        <v>10264.832000000002</v>
      </c>
      <c r="BE302" s="102">
        <f t="shared" si="374"/>
        <v>0.7243548091172114</v>
      </c>
      <c r="BF302" s="53">
        <v>5385</v>
      </c>
      <c r="BG302" s="97">
        <f t="shared" si="375"/>
        <v>5745.7950000000001</v>
      </c>
      <c r="BH302" s="102">
        <f t="shared" si="376"/>
        <v>0.40546150589231528</v>
      </c>
      <c r="BI302" s="53">
        <v>538</v>
      </c>
      <c r="BJ302" s="97">
        <f t="shared" si="377"/>
        <v>1058.2460000000001</v>
      </c>
      <c r="BK302" s="102">
        <f t="shared" si="378"/>
        <v>7.4676875308729102E-2</v>
      </c>
      <c r="BL302" s="103">
        <v>1019</v>
      </c>
      <c r="BM302" s="97">
        <f t="shared" si="379"/>
        <v>1472.4550000000002</v>
      </c>
      <c r="BN302" s="102">
        <f t="shared" si="380"/>
        <v>0.10390621692188273</v>
      </c>
      <c r="BO302" s="53">
        <v>952</v>
      </c>
      <c r="BP302" s="97">
        <f t="shared" si="381"/>
        <v>1959.2159999999999</v>
      </c>
      <c r="BQ302" s="102">
        <f t="shared" si="382"/>
        <v>0.13825531014042763</v>
      </c>
      <c r="BR302" s="53">
        <v>17.5</v>
      </c>
      <c r="BS302" s="105">
        <f t="shared" si="383"/>
        <v>29.119999999999997</v>
      </c>
      <c r="BT302" s="102">
        <f t="shared" si="384"/>
        <v>1.2349163785195117E-3</v>
      </c>
      <c r="BU302" s="52">
        <v>8.7799999999999994</v>
      </c>
      <c r="BV302" s="48">
        <v>9.16</v>
      </c>
      <c r="BW302" s="61">
        <v>538</v>
      </c>
      <c r="BX302" s="117">
        <f t="shared" si="404"/>
        <v>136948.54399999999</v>
      </c>
      <c r="BY302" s="118">
        <f t="shared" si="405"/>
        <v>0.91299029333333326</v>
      </c>
      <c r="BZ302" s="120">
        <v>77.3</v>
      </c>
      <c r="CA302" s="51"/>
      <c r="CB302" s="52">
        <v>7.04</v>
      </c>
      <c r="CC302" s="129">
        <v>8269</v>
      </c>
      <c r="CD302" s="77">
        <f t="shared" si="406"/>
        <v>8740.5384406779667</v>
      </c>
      <c r="CE302" s="77">
        <f t="shared" si="385"/>
        <v>22125</v>
      </c>
      <c r="CF302" s="77">
        <f t="shared" si="407"/>
        <v>9664</v>
      </c>
      <c r="CG302" s="77">
        <f t="shared" si="408"/>
        <v>402.66666666666669</v>
      </c>
      <c r="CH302" s="77">
        <f t="shared" si="386"/>
        <v>12461</v>
      </c>
      <c r="CI302" s="130">
        <f t="shared" si="409"/>
        <v>519.20833333333337</v>
      </c>
      <c r="CJ302" s="64">
        <v>3407</v>
      </c>
      <c r="CK302" s="56"/>
      <c r="CL302" s="52">
        <v>7.56</v>
      </c>
      <c r="CM302" s="53">
        <v>4606</v>
      </c>
      <c r="CN302" s="134"/>
      <c r="CO302" s="135">
        <v>4055</v>
      </c>
      <c r="CP302" s="53">
        <v>3560</v>
      </c>
      <c r="CQ302" s="52">
        <v>13.8</v>
      </c>
      <c r="CR302" s="52">
        <v>48.7</v>
      </c>
      <c r="CS302" s="53">
        <v>4162</v>
      </c>
      <c r="CT302" s="141">
        <f t="shared" si="454"/>
        <v>0.29546286736596622</v>
      </c>
      <c r="CU302" s="142">
        <f t="shared" si="410"/>
        <v>1.4751981215145289</v>
      </c>
      <c r="CV302" s="142">
        <f t="shared" si="411"/>
        <v>5.9249929302407143</v>
      </c>
      <c r="CW302" s="118">
        <f t="shared" si="412"/>
        <v>0.98749882170678571</v>
      </c>
      <c r="CX302" s="143">
        <f t="shared" si="455"/>
        <v>29779.014467389832</v>
      </c>
      <c r="CY302" s="144">
        <f t="shared" si="456"/>
        <v>0.47303017642895551</v>
      </c>
      <c r="CZ302" s="145">
        <f t="shared" si="457"/>
        <v>21088.528334824856</v>
      </c>
      <c r="DA302" s="146">
        <f t="shared" si="458"/>
        <v>0.67497000917366456</v>
      </c>
      <c r="DB302" s="64">
        <v>3407</v>
      </c>
      <c r="DC302" s="152"/>
      <c r="DD302" s="48">
        <v>7.52</v>
      </c>
      <c r="DE302" s="53">
        <v>4573</v>
      </c>
      <c r="DF302" s="153"/>
      <c r="DG302" s="53">
        <v>4014</v>
      </c>
      <c r="DH302" s="53">
        <v>4234</v>
      </c>
      <c r="DI302" s="52">
        <v>13.4</v>
      </c>
      <c r="DJ302" s="52">
        <v>34</v>
      </c>
      <c r="DK302" s="53">
        <v>3704</v>
      </c>
      <c r="DL302" s="141">
        <f t="shared" si="413"/>
        <v>0.26086705182636821</v>
      </c>
      <c r="DM302" s="142">
        <f t="shared" si="414"/>
        <v>1.4751981215145289</v>
      </c>
      <c r="DN302" s="142">
        <f t="shared" si="415"/>
        <v>5.9249929302407143</v>
      </c>
      <c r="DO302" s="118">
        <f t="shared" si="387"/>
        <v>0.98749882170678571</v>
      </c>
      <c r="DP302" s="143">
        <f t="shared" si="416"/>
        <v>29779.014467389832</v>
      </c>
      <c r="DQ302" s="144">
        <f t="shared" si="417"/>
        <v>0.47680568754008112</v>
      </c>
      <c r="DR302" s="145">
        <f t="shared" si="418"/>
        <v>21088.528334824856</v>
      </c>
      <c r="DS302" s="146">
        <f t="shared" si="419"/>
        <v>0.67729870863030128</v>
      </c>
      <c r="DT302" s="53">
        <v>4000</v>
      </c>
      <c r="DU302" s="74"/>
      <c r="DV302" s="157">
        <v>7.54</v>
      </c>
      <c r="DW302" s="153">
        <v>4496</v>
      </c>
      <c r="DX302" s="53"/>
      <c r="DY302" s="153">
        <v>4044</v>
      </c>
      <c r="DZ302" s="153">
        <v>2698</v>
      </c>
      <c r="EA302" s="152">
        <v>14.1</v>
      </c>
      <c r="EB302" s="128">
        <v>37.9</v>
      </c>
      <c r="EC302" s="53">
        <v>5092</v>
      </c>
      <c r="ED302" s="141">
        <f t="shared" si="448"/>
        <v>0.29991482414202564</v>
      </c>
      <c r="EE302" s="142">
        <f t="shared" si="420"/>
        <v>1.2565</v>
      </c>
      <c r="EF302" s="142">
        <f t="shared" si="459"/>
        <v>6.9562582098511472</v>
      </c>
      <c r="EG302" s="118">
        <f t="shared" si="388"/>
        <v>1.1593763683085245</v>
      </c>
      <c r="EH302" s="143">
        <f t="shared" si="449"/>
        <v>34962.153762711867</v>
      </c>
      <c r="EI302" s="144">
        <f t="shared" si="450"/>
        <v>0.48561521346604086</v>
      </c>
      <c r="EJ302" s="145">
        <f t="shared" si="451"/>
        <v>24759.058802259889</v>
      </c>
      <c r="EK302" s="146">
        <f t="shared" si="452"/>
        <v>0.68273234069578714</v>
      </c>
      <c r="EL302" s="64">
        <v>3407</v>
      </c>
      <c r="EM302" s="56"/>
      <c r="EN302" s="52">
        <v>7.51</v>
      </c>
      <c r="EO302" s="53">
        <v>4343</v>
      </c>
      <c r="EP302" s="134"/>
      <c r="EQ302" s="135">
        <v>4068</v>
      </c>
      <c r="ER302" s="53">
        <v>3702</v>
      </c>
      <c r="ES302" s="52">
        <v>14.5</v>
      </c>
      <c r="ET302" s="52">
        <v>29.3</v>
      </c>
      <c r="EU302" s="53">
        <v>4312</v>
      </c>
      <c r="EV302" s="141">
        <f t="shared" si="421"/>
        <v>0.28780409841080273</v>
      </c>
      <c r="EW302" s="142">
        <f t="shared" si="422"/>
        <v>1.4751981215145289</v>
      </c>
      <c r="EX302" s="142">
        <f t="shared" si="423"/>
        <v>5.9249929302407143</v>
      </c>
      <c r="EY302" s="118">
        <f t="shared" si="389"/>
        <v>0.98749882170678571</v>
      </c>
      <c r="EZ302" s="143">
        <f t="shared" si="424"/>
        <v>29779.014467389832</v>
      </c>
      <c r="FA302" s="144">
        <f t="shared" si="425"/>
        <v>0.50311985589035046</v>
      </c>
      <c r="FB302" s="145">
        <f t="shared" si="426"/>
        <v>21088.528334824856</v>
      </c>
      <c r="FC302" s="146">
        <f t="shared" si="427"/>
        <v>0.69352903817655775</v>
      </c>
      <c r="FD302" s="64">
        <v>3952</v>
      </c>
      <c r="FE302" s="56"/>
      <c r="FF302" s="52">
        <v>7.49</v>
      </c>
      <c r="FG302" s="53">
        <v>4712</v>
      </c>
      <c r="FH302" s="134"/>
      <c r="FI302" s="135">
        <v>3978</v>
      </c>
      <c r="FJ302" s="53">
        <v>4054</v>
      </c>
      <c r="FK302" s="52">
        <v>13</v>
      </c>
      <c r="FL302" s="52">
        <v>22.4</v>
      </c>
      <c r="FM302" s="53">
        <v>4465</v>
      </c>
      <c r="FN302" s="141">
        <f t="shared" si="428"/>
        <v>0.28045101441741632</v>
      </c>
      <c r="FO302" s="142">
        <f t="shared" si="429"/>
        <v>1.2717611336032388</v>
      </c>
      <c r="FP302" s="142">
        <f t="shared" si="430"/>
        <v>6.8727831113329341</v>
      </c>
      <c r="FQ302" s="118">
        <f t="shared" si="390"/>
        <v>1.1454638518888223</v>
      </c>
      <c r="FR302" s="143">
        <f t="shared" si="431"/>
        <v>34542.607917559326</v>
      </c>
      <c r="FS302" s="144">
        <f t="shared" si="432"/>
        <v>0.46090277710230976</v>
      </c>
      <c r="FT302" s="145">
        <f t="shared" si="433"/>
        <v>24461.950096632769</v>
      </c>
      <c r="FU302" s="146">
        <f t="shared" si="434"/>
        <v>0.66748994425234631</v>
      </c>
      <c r="FV302" s="64">
        <v>3952</v>
      </c>
      <c r="FW302" s="73"/>
      <c r="FX302" s="52">
        <v>7.49</v>
      </c>
      <c r="FY302" s="53">
        <v>4718</v>
      </c>
      <c r="FZ302" s="134"/>
      <c r="GA302" s="135">
        <v>3994</v>
      </c>
      <c r="GB302" s="53">
        <v>4054</v>
      </c>
      <c r="GC302" s="52">
        <v>13.9</v>
      </c>
      <c r="GD302" s="52">
        <v>17.8</v>
      </c>
      <c r="GE302" s="53">
        <v>4628</v>
      </c>
      <c r="GF302" s="141">
        <f t="shared" si="435"/>
        <v>0.29112279443663336</v>
      </c>
      <c r="GG302" s="142">
        <f t="shared" si="436"/>
        <v>1.2717611336032388</v>
      </c>
      <c r="GH302" s="142">
        <f t="shared" si="437"/>
        <v>6.8727831113329341</v>
      </c>
      <c r="GI302" s="118">
        <f t="shared" si="391"/>
        <v>1.1454638518888223</v>
      </c>
      <c r="GJ302" s="143">
        <f t="shared" si="438"/>
        <v>34542.607917559326</v>
      </c>
      <c r="GK302" s="144">
        <f t="shared" si="439"/>
        <v>0.46021632053665051</v>
      </c>
      <c r="GL302" s="145">
        <f t="shared" si="440"/>
        <v>24461.950096632769</v>
      </c>
      <c r="GM302" s="146">
        <f t="shared" si="441"/>
        <v>0.66706654435113966</v>
      </c>
      <c r="GN302" s="166">
        <v>4529</v>
      </c>
      <c r="GO302" s="97">
        <f t="shared" si="392"/>
        <v>4579.4718192090395</v>
      </c>
      <c r="GP302" s="226">
        <f t="shared" si="371"/>
        <v>2151.8540000000003</v>
      </c>
      <c r="GQ302" s="53">
        <v>0</v>
      </c>
      <c r="GR302" s="102">
        <f t="shared" si="393"/>
        <v>1</v>
      </c>
      <c r="GS302" s="53">
        <v>0</v>
      </c>
      <c r="GT302" s="102">
        <f t="shared" si="394"/>
        <v>1</v>
      </c>
      <c r="GU302" s="53">
        <v>844</v>
      </c>
      <c r="GV302" s="102">
        <f t="shared" ref="GV302:GV333" si="465">IF(1-GU302/BJ302&gt;0,1-GU302/BJ302,0)</f>
        <v>0.20245387178406538</v>
      </c>
      <c r="GW302" s="170">
        <v>453</v>
      </c>
      <c r="GX302" s="102">
        <f t="shared" ref="GX302:GX333" si="466">IF(1-GW302/BL302&gt;0,1-GW302/BL302,0)</f>
        <v>0.55544651619234542</v>
      </c>
      <c r="GY302" s="170">
        <v>0</v>
      </c>
      <c r="GZ302" s="102">
        <f t="shared" ref="GZ302:GZ333" si="467">IF(1-GY302/BN302&gt;0,1-GY302/BN302,0)</f>
        <v>1</v>
      </c>
      <c r="HA302" s="102"/>
      <c r="HB302" s="102"/>
      <c r="HC302" s="102"/>
      <c r="HD302" s="102"/>
      <c r="HE302" s="177"/>
      <c r="HF302" s="227">
        <f t="shared" si="462"/>
        <v>136948.54399999999</v>
      </c>
      <c r="HG302" s="102">
        <f t="shared" si="463"/>
        <v>0.91299029333333326</v>
      </c>
      <c r="HH302" s="177">
        <f t="shared" si="464"/>
        <v>0.68040364123915031</v>
      </c>
      <c r="HI302" s="64">
        <v>2794</v>
      </c>
      <c r="HJ302" s="53">
        <v>2756</v>
      </c>
      <c r="HK302" s="53">
        <v>2922</v>
      </c>
      <c r="HL302" s="77">
        <f t="shared" si="445"/>
        <v>2160</v>
      </c>
      <c r="HM302" s="77">
        <f t="shared" si="442"/>
        <v>30609.360000000001</v>
      </c>
      <c r="HN302" s="52"/>
      <c r="HO302" s="183"/>
      <c r="HP302" s="53">
        <v>2492</v>
      </c>
      <c r="HQ302" s="186"/>
      <c r="HR302" s="186"/>
      <c r="HS302" s="186"/>
      <c r="HT302" s="53">
        <v>3264</v>
      </c>
      <c r="HU302" s="153">
        <v>2718</v>
      </c>
      <c r="HV302" s="186"/>
      <c r="HW302" s="186"/>
      <c r="HX302" s="186"/>
      <c r="HY302" s="186"/>
      <c r="HZ302" s="189"/>
      <c r="IA302" s="128">
        <v>90</v>
      </c>
      <c r="IB302" s="190">
        <v>1069</v>
      </c>
      <c r="IC302" s="191"/>
      <c r="ID302" s="191"/>
      <c r="IE302" s="192"/>
      <c r="IF302" s="192"/>
      <c r="IG302" s="192"/>
      <c r="IH302" s="97">
        <f t="shared" si="443"/>
        <v>49150.976000000002</v>
      </c>
      <c r="II302" s="97">
        <f t="shared" si="446"/>
        <v>4156.8822733423549</v>
      </c>
      <c r="IJ302" s="202">
        <f t="shared" si="447"/>
        <v>1.6914749661705006</v>
      </c>
      <c r="IK302" s="202">
        <f t="shared" si="453"/>
        <v>2.4575488000000005</v>
      </c>
      <c r="IL302" s="202">
        <f t="shared" si="395"/>
        <v>0.97295186100282305</v>
      </c>
      <c r="IM302" s="203"/>
      <c r="IN302" s="204">
        <f t="shared" si="396"/>
        <v>0.76396555531022303</v>
      </c>
      <c r="IO302" s="186"/>
      <c r="IP302" s="186"/>
      <c r="IQ302" s="153"/>
      <c r="IR302" s="153"/>
      <c r="IS302" s="239"/>
      <c r="IT302" s="239"/>
      <c r="IU302" s="239"/>
      <c r="IV302" s="239"/>
      <c r="IW302" s="189"/>
      <c r="IX302" s="189">
        <v>0.97</v>
      </c>
      <c r="IY302" s="48"/>
      <c r="IZ302" s="52">
        <v>220</v>
      </c>
      <c r="JA302" s="128"/>
      <c r="JB302" s="128"/>
      <c r="JC302" s="128"/>
      <c r="JD302" s="97">
        <f t="shared" si="397"/>
        <v>12639.856</v>
      </c>
      <c r="JE302" s="210">
        <f t="shared" si="460"/>
        <v>1.1589403973509933</v>
      </c>
      <c r="JF302" s="210">
        <f t="shared" si="398"/>
        <v>0.92239428571428572</v>
      </c>
      <c r="JG302" s="210"/>
      <c r="JH302" s="203"/>
      <c r="JI302" s="203">
        <f t="shared" si="400"/>
        <v>0.79420018709073903</v>
      </c>
      <c r="JJ302" s="212">
        <f t="shared" si="444"/>
        <v>2.469151880188833</v>
      </c>
      <c r="JK302" s="203">
        <f t="shared" si="401"/>
        <v>0.98447533695575473</v>
      </c>
      <c r="JL302" s="53">
        <v>8216</v>
      </c>
      <c r="JM302" s="213">
        <v>7.68</v>
      </c>
      <c r="JN302" s="214">
        <v>105</v>
      </c>
      <c r="JO302" s="213">
        <v>0.4</v>
      </c>
      <c r="JP302" s="213">
        <v>0.54</v>
      </c>
      <c r="JQ302" s="213">
        <v>0.81</v>
      </c>
      <c r="JR302" s="214">
        <v>194</v>
      </c>
      <c r="JS302" s="213">
        <v>0.28000000000000003</v>
      </c>
      <c r="JT302" s="222"/>
    </row>
    <row r="303" spans="1:280" s="25" customFormat="1" ht="15" customHeight="1">
      <c r="A303" s="50">
        <v>43720</v>
      </c>
      <c r="B303" s="51">
        <v>0</v>
      </c>
      <c r="C303" s="52">
        <v>0</v>
      </c>
      <c r="D303" s="53">
        <v>31648</v>
      </c>
      <c r="E303" s="48">
        <v>5.33</v>
      </c>
      <c r="F303" s="53">
        <v>893</v>
      </c>
      <c r="G303" s="52">
        <v>39.299999999999997</v>
      </c>
      <c r="H303" s="52">
        <v>17.5</v>
      </c>
      <c r="I303" s="61">
        <v>92.5</v>
      </c>
      <c r="J303" s="64"/>
      <c r="K303" s="53">
        <v>1260</v>
      </c>
      <c r="L303" s="48">
        <v>5.82</v>
      </c>
      <c r="M303" s="53">
        <v>15087</v>
      </c>
      <c r="N303" s="53">
        <v>9519</v>
      </c>
      <c r="O303" s="65">
        <v>5.08</v>
      </c>
      <c r="P303" s="65">
        <v>1.79</v>
      </c>
      <c r="Q303" s="74">
        <v>116</v>
      </c>
      <c r="R303" s="70">
        <v>85.6</v>
      </c>
      <c r="S303" s="64">
        <v>6006</v>
      </c>
      <c r="T303" s="53">
        <v>9045</v>
      </c>
      <c r="U303" s="52">
        <v>3.02</v>
      </c>
      <c r="V303" s="52">
        <v>27.9</v>
      </c>
      <c r="W303" s="52">
        <v>12.5</v>
      </c>
      <c r="X303" s="52">
        <v>11.9</v>
      </c>
      <c r="Y303" s="53">
        <v>2358</v>
      </c>
      <c r="Z303" s="53"/>
      <c r="AA303" s="52"/>
      <c r="AB303" s="52">
        <v>647</v>
      </c>
      <c r="AC303" s="77">
        <f t="shared" si="402"/>
        <v>8364</v>
      </c>
      <c r="AD303" s="52"/>
      <c r="AE303" s="52"/>
      <c r="AF303" s="52"/>
      <c r="AG303" s="52"/>
      <c r="AH303" s="61"/>
      <c r="AI303" s="79"/>
      <c r="AJ303" s="52"/>
      <c r="AK303" s="52"/>
      <c r="AL303" s="48">
        <v>9.31</v>
      </c>
      <c r="AM303" s="53">
        <v>100398</v>
      </c>
      <c r="AN303" s="52">
        <v>0.65</v>
      </c>
      <c r="AO303" s="52">
        <v>0.09</v>
      </c>
      <c r="AP303" s="53">
        <v>5008</v>
      </c>
      <c r="AQ303" s="83"/>
      <c r="AR303" s="86">
        <f t="shared" si="403"/>
        <v>11825</v>
      </c>
      <c r="AS303" s="53"/>
      <c r="AT303" s="87">
        <v>11825</v>
      </c>
      <c r="AU303" s="53">
        <f t="shared" si="461"/>
        <v>9665</v>
      </c>
      <c r="AV303" s="53">
        <v>720</v>
      </c>
      <c r="AW303" s="53">
        <v>720</v>
      </c>
      <c r="AX303" s="53">
        <v>720</v>
      </c>
      <c r="AY303" s="95">
        <v>0</v>
      </c>
      <c r="AZ303" s="96">
        <v>4.93</v>
      </c>
      <c r="BA303" s="53">
        <v>4478</v>
      </c>
      <c r="BB303" s="52">
        <v>62</v>
      </c>
      <c r="BC303" s="53">
        <v>13583</v>
      </c>
      <c r="BD303" s="97">
        <f t="shared" si="373"/>
        <v>9772.4714000000004</v>
      </c>
      <c r="BE303" s="102">
        <f t="shared" si="374"/>
        <v>0.71946340278289045</v>
      </c>
      <c r="BF303" s="53">
        <v>5615</v>
      </c>
      <c r="BG303" s="97">
        <f t="shared" si="375"/>
        <v>5991.2049999999999</v>
      </c>
      <c r="BH303" s="102">
        <f t="shared" si="376"/>
        <v>0.44108113082529632</v>
      </c>
      <c r="BI303" s="53">
        <v>407</v>
      </c>
      <c r="BJ303" s="97">
        <f t="shared" si="377"/>
        <v>800.56900000000007</v>
      </c>
      <c r="BK303" s="102">
        <f t="shared" si="378"/>
        <v>5.8939041448869918E-2</v>
      </c>
      <c r="BL303" s="103">
        <v>955</v>
      </c>
      <c r="BM303" s="97">
        <f t="shared" si="379"/>
        <v>1379.9750000000001</v>
      </c>
      <c r="BN303" s="102">
        <f t="shared" si="380"/>
        <v>0.10159574468085107</v>
      </c>
      <c r="BO303" s="53">
        <v>766</v>
      </c>
      <c r="BP303" s="97">
        <f t="shared" si="381"/>
        <v>1576.4279999999999</v>
      </c>
      <c r="BQ303" s="102">
        <f t="shared" si="382"/>
        <v>0.11605889715085031</v>
      </c>
      <c r="BR303" s="53">
        <v>14.6</v>
      </c>
      <c r="BS303" s="105">
        <f t="shared" si="383"/>
        <v>24.2944</v>
      </c>
      <c r="BT303" s="102">
        <f t="shared" si="384"/>
        <v>1.074873003018479E-3</v>
      </c>
      <c r="BU303" s="52">
        <v>8.56</v>
      </c>
      <c r="BV303" s="48">
        <v>8.6999999999999993</v>
      </c>
      <c r="BW303" s="61">
        <v>210</v>
      </c>
      <c r="BX303" s="117">
        <f t="shared" si="404"/>
        <v>131279.69500000001</v>
      </c>
      <c r="BY303" s="118">
        <f t="shared" si="405"/>
        <v>0.87519796666666672</v>
      </c>
      <c r="BZ303" s="120">
        <v>76.8</v>
      </c>
      <c r="CA303" s="51"/>
      <c r="CB303" s="52">
        <v>6.88</v>
      </c>
      <c r="CC303" s="129">
        <v>8317</v>
      </c>
      <c r="CD303" s="77">
        <f t="shared" si="406"/>
        <v>8793.8085436538731</v>
      </c>
      <c r="CE303" s="77">
        <f t="shared" si="385"/>
        <v>21911</v>
      </c>
      <c r="CF303" s="77">
        <f t="shared" si="407"/>
        <v>9665</v>
      </c>
      <c r="CG303" s="77">
        <f t="shared" si="408"/>
        <v>402.70833333333331</v>
      </c>
      <c r="CH303" s="77">
        <f t="shared" si="386"/>
        <v>12246</v>
      </c>
      <c r="CI303" s="130">
        <f t="shared" si="409"/>
        <v>510.25</v>
      </c>
      <c r="CJ303" s="64">
        <v>3392</v>
      </c>
      <c r="CK303" s="56"/>
      <c r="CL303" s="52">
        <v>7.64</v>
      </c>
      <c r="CM303" s="53">
        <v>5091</v>
      </c>
      <c r="CN303" s="134"/>
      <c r="CO303" s="135">
        <v>4128</v>
      </c>
      <c r="CP303" s="53">
        <v>4910</v>
      </c>
      <c r="CQ303" s="52">
        <v>10.3</v>
      </c>
      <c r="CR303" s="52">
        <v>29.9</v>
      </c>
      <c r="CS303" s="53">
        <v>3722</v>
      </c>
      <c r="CT303" s="141">
        <f t="shared" si="454"/>
        <v>0.29633931187980633</v>
      </c>
      <c r="CU303" s="142">
        <f t="shared" si="410"/>
        <v>1.4817216981132075</v>
      </c>
      <c r="CV303" s="142">
        <f t="shared" si="411"/>
        <v>5.9348584520640539</v>
      </c>
      <c r="CW303" s="118">
        <f t="shared" si="412"/>
        <v>0.98914307534400903</v>
      </c>
      <c r="CX303" s="143">
        <f t="shared" si="455"/>
        <v>29828.598580073936</v>
      </c>
      <c r="CY303" s="144">
        <f t="shared" si="456"/>
        <v>0.42106995225931276</v>
      </c>
      <c r="CZ303" s="145">
        <f t="shared" si="457"/>
        <v>20323.158479302634</v>
      </c>
      <c r="DA303" s="146">
        <f t="shared" si="458"/>
        <v>0.62519325627622768</v>
      </c>
      <c r="DB303" s="64">
        <v>3392</v>
      </c>
      <c r="DC303" s="152"/>
      <c r="DD303" s="48">
        <v>7.86</v>
      </c>
      <c r="DE303" s="53">
        <v>4457</v>
      </c>
      <c r="DF303" s="153"/>
      <c r="DG303" s="53">
        <v>4882</v>
      </c>
      <c r="DH303" s="53">
        <v>4882</v>
      </c>
      <c r="DI303" s="52">
        <v>10</v>
      </c>
      <c r="DJ303" s="52">
        <v>35.200000000000003</v>
      </c>
      <c r="DK303" s="53">
        <v>4172</v>
      </c>
      <c r="DL303" s="141">
        <f t="shared" si="413"/>
        <v>0.28360782308190441</v>
      </c>
      <c r="DM303" s="142">
        <f t="shared" si="414"/>
        <v>1.4817216981132075</v>
      </c>
      <c r="DN303" s="142">
        <f t="shared" si="415"/>
        <v>5.9348584520640539</v>
      </c>
      <c r="DO303" s="118">
        <f t="shared" si="387"/>
        <v>0.98914307534400903</v>
      </c>
      <c r="DP303" s="143">
        <f t="shared" si="416"/>
        <v>29828.598580073936</v>
      </c>
      <c r="DQ303" s="144">
        <f t="shared" si="417"/>
        <v>0.49316613184438363</v>
      </c>
      <c r="DR303" s="145">
        <f t="shared" si="418"/>
        <v>20323.158479302634</v>
      </c>
      <c r="DS303" s="146">
        <f t="shared" si="419"/>
        <v>0.6718692483251123</v>
      </c>
      <c r="DT303" s="53">
        <v>3921</v>
      </c>
      <c r="DU303" s="74"/>
      <c r="DV303" s="157">
        <v>7.83</v>
      </c>
      <c r="DW303" s="153">
        <v>4848</v>
      </c>
      <c r="DX303" s="53"/>
      <c r="DY303" s="153">
        <v>3923</v>
      </c>
      <c r="DZ303" s="153">
        <v>4316</v>
      </c>
      <c r="EA303" s="152">
        <v>9.0299999999999994</v>
      </c>
      <c r="EB303" s="128">
        <v>34</v>
      </c>
      <c r="EC303" s="53">
        <v>5096</v>
      </c>
      <c r="ED303" s="141">
        <f t="shared" si="448"/>
        <v>0.32937950170334884</v>
      </c>
      <c r="EE303" s="142">
        <f t="shared" si="420"/>
        <v>1.2818158633001786</v>
      </c>
      <c r="EF303" s="142">
        <f t="shared" si="459"/>
        <v>6.8604304217403174</v>
      </c>
      <c r="EG303" s="118">
        <f t="shared" si="388"/>
        <v>1.1434050702900529</v>
      </c>
      <c r="EH303" s="143">
        <f t="shared" si="449"/>
        <v>34480.523299666835</v>
      </c>
      <c r="EI303" s="144">
        <f t="shared" si="450"/>
        <v>0.44870303055453709</v>
      </c>
      <c r="EJ303" s="145">
        <f t="shared" si="451"/>
        <v>23492.660494500476</v>
      </c>
      <c r="EK303" s="146">
        <f t="shared" si="452"/>
        <v>0.6430832658470147</v>
      </c>
      <c r="EL303" s="64">
        <v>3384</v>
      </c>
      <c r="EM303" s="56"/>
      <c r="EN303" s="52">
        <v>7.79</v>
      </c>
      <c r="EO303" s="53">
        <v>4631</v>
      </c>
      <c r="EP303" s="134"/>
      <c r="EQ303" s="135">
        <v>4071</v>
      </c>
      <c r="ER303" s="53">
        <v>4828</v>
      </c>
      <c r="ES303" s="52">
        <v>9.2100000000000009</v>
      </c>
      <c r="ET303" s="52">
        <v>47.2</v>
      </c>
      <c r="EU303" s="53">
        <v>4327</v>
      </c>
      <c r="EV303" s="141">
        <f t="shared" si="421"/>
        <v>0.30716385084530817</v>
      </c>
      <c r="EW303" s="142">
        <f t="shared" si="422"/>
        <v>1.4852245862884161</v>
      </c>
      <c r="EX303" s="142">
        <f t="shared" si="423"/>
        <v>5.9208611443940926</v>
      </c>
      <c r="EY303" s="118">
        <f t="shared" si="389"/>
        <v>0.98681019073234877</v>
      </c>
      <c r="EZ303" s="143">
        <f t="shared" si="424"/>
        <v>29758.248111724708</v>
      </c>
      <c r="FA303" s="144">
        <f t="shared" si="425"/>
        <v>0.47337948318854395</v>
      </c>
      <c r="FB303" s="145">
        <f t="shared" si="426"/>
        <v>20275.226501757108</v>
      </c>
      <c r="FC303" s="146">
        <f t="shared" si="427"/>
        <v>0.65905911801516603</v>
      </c>
      <c r="FD303" s="64">
        <v>3911</v>
      </c>
      <c r="FE303" s="56"/>
      <c r="FF303" s="52">
        <v>7.77</v>
      </c>
      <c r="FG303" s="53">
        <v>4749</v>
      </c>
      <c r="FH303" s="134"/>
      <c r="FI303" s="135">
        <v>4014</v>
      </c>
      <c r="FJ303" s="53">
        <v>4950</v>
      </c>
      <c r="FK303" s="52">
        <v>9.2100000000000009</v>
      </c>
      <c r="FL303" s="52">
        <v>13.3</v>
      </c>
      <c r="FM303" s="53">
        <v>4560</v>
      </c>
      <c r="FN303" s="141">
        <f t="shared" si="428"/>
        <v>0.28825646546281236</v>
      </c>
      <c r="FO303" s="142">
        <f t="shared" si="429"/>
        <v>1.2850933265149578</v>
      </c>
      <c r="FP303" s="142">
        <f t="shared" si="430"/>
        <v>6.8429337871528642</v>
      </c>
      <c r="FQ303" s="118">
        <f t="shared" si="390"/>
        <v>1.1404889645254774</v>
      </c>
      <c r="FR303" s="143">
        <f t="shared" si="431"/>
        <v>34392.585214230297</v>
      </c>
      <c r="FS303" s="144">
        <f t="shared" si="432"/>
        <v>0.4599609513414803</v>
      </c>
      <c r="FT303" s="145">
        <f t="shared" si="433"/>
        <v>23432.745522568574</v>
      </c>
      <c r="FU303" s="146">
        <f t="shared" si="434"/>
        <v>0.65037178826474262</v>
      </c>
      <c r="FV303" s="64">
        <v>3911</v>
      </c>
      <c r="FW303" s="73"/>
      <c r="FX303" s="52">
        <v>7.85</v>
      </c>
      <c r="FY303" s="53">
        <v>4606</v>
      </c>
      <c r="FZ303" s="134"/>
      <c r="GA303" s="135">
        <v>4038</v>
      </c>
      <c r="GB303" s="53">
        <v>5058</v>
      </c>
      <c r="GC303" s="52">
        <v>9.35</v>
      </c>
      <c r="GD303" s="52">
        <v>30.5</v>
      </c>
      <c r="GE303" s="53">
        <v>4401</v>
      </c>
      <c r="GF303" s="141">
        <f t="shared" si="435"/>
        <v>0.2687056102224577</v>
      </c>
      <c r="GG303" s="142">
        <f t="shared" si="436"/>
        <v>1.2850933265149578</v>
      </c>
      <c r="GH303" s="142">
        <f t="shared" si="437"/>
        <v>6.8429337871528642</v>
      </c>
      <c r="GI303" s="118">
        <f t="shared" si="391"/>
        <v>1.1404889645254774</v>
      </c>
      <c r="GJ303" s="143">
        <f t="shared" si="438"/>
        <v>34392.585214230297</v>
      </c>
      <c r="GK303" s="144">
        <f t="shared" si="439"/>
        <v>0.4762223924781761</v>
      </c>
      <c r="GL303" s="145">
        <f t="shared" si="440"/>
        <v>23432.745522568574</v>
      </c>
      <c r="GM303" s="146">
        <f t="shared" si="441"/>
        <v>0.66089965397923878</v>
      </c>
      <c r="GN303" s="166">
        <v>5014</v>
      </c>
      <c r="GO303" s="97">
        <f t="shared" si="392"/>
        <v>4730.7075441559036</v>
      </c>
      <c r="GP303" s="226">
        <f t="shared" ref="GP303:GP366" si="468">GQ303*1.067+GS303*1.967+GU303*1.445+GW303*2.058+GY303*1.664</f>
        <v>3065.3940000000002</v>
      </c>
      <c r="GQ303" s="53">
        <v>0</v>
      </c>
      <c r="GR303" s="102">
        <f t="shared" si="393"/>
        <v>1</v>
      </c>
      <c r="GS303" s="53">
        <v>0</v>
      </c>
      <c r="GT303" s="102">
        <f t="shared" si="394"/>
        <v>1</v>
      </c>
      <c r="GU303" s="53">
        <v>1170</v>
      </c>
      <c r="GV303" s="102">
        <f t="shared" si="465"/>
        <v>0</v>
      </c>
      <c r="GW303" s="170">
        <v>668</v>
      </c>
      <c r="GX303" s="102">
        <f t="shared" si="466"/>
        <v>0.30052356020942406</v>
      </c>
      <c r="GY303" s="170">
        <v>0</v>
      </c>
      <c r="GZ303" s="102">
        <f t="shared" si="467"/>
        <v>1</v>
      </c>
      <c r="HA303" s="102"/>
      <c r="HB303" s="102"/>
      <c r="HC303" s="102"/>
      <c r="HD303" s="102"/>
      <c r="HE303" s="177"/>
      <c r="HF303" s="227">
        <f t="shared" si="462"/>
        <v>131279.69500000001</v>
      </c>
      <c r="HG303" s="102">
        <f t="shared" si="463"/>
        <v>0.87519796666666672</v>
      </c>
      <c r="HH303" s="177">
        <f t="shared" si="464"/>
        <v>0.63086210704557177</v>
      </c>
      <c r="HI303" s="64">
        <v>2636</v>
      </c>
      <c r="HJ303" s="53">
        <v>3266</v>
      </c>
      <c r="HK303" s="53">
        <v>3198</v>
      </c>
      <c r="HL303" s="77">
        <f t="shared" si="445"/>
        <v>2160</v>
      </c>
      <c r="HM303" s="77">
        <f t="shared" si="442"/>
        <v>29339.279999999999</v>
      </c>
      <c r="HN303" s="52"/>
      <c r="HO303" s="183"/>
      <c r="HP303" s="53">
        <v>2319</v>
      </c>
      <c r="HQ303" s="186"/>
      <c r="HR303" s="186"/>
      <c r="HS303" s="186"/>
      <c r="HT303" s="53">
        <v>4860</v>
      </c>
      <c r="HU303" s="153">
        <v>4126</v>
      </c>
      <c r="HV303" s="186"/>
      <c r="HW303" s="186"/>
      <c r="HX303" s="186"/>
      <c r="HY303" s="186"/>
      <c r="HZ303" s="189">
        <v>98</v>
      </c>
      <c r="IA303" s="128"/>
      <c r="IB303" s="190">
        <v>1076</v>
      </c>
      <c r="IC303" s="191"/>
      <c r="ID303" s="191"/>
      <c r="IE303" s="192"/>
      <c r="IF303" s="192"/>
      <c r="IG303" s="192"/>
      <c r="IH303" s="97">
        <f t="shared" si="443"/>
        <v>53469.35</v>
      </c>
      <c r="II303" s="97">
        <f t="shared" si="446"/>
        <v>4521.7209302325582</v>
      </c>
      <c r="IJ303" s="202">
        <f t="shared" si="447"/>
        <v>1.6913319238900635</v>
      </c>
      <c r="IK303" s="202">
        <f t="shared" si="453"/>
        <v>2.6734674999999997</v>
      </c>
      <c r="IL303" s="202">
        <f t="shared" si="395"/>
        <v>0.73073324827338648</v>
      </c>
      <c r="IM303" s="203"/>
      <c r="IN303" s="204">
        <f t="shared" si="396"/>
        <v>0.7854008775428799</v>
      </c>
      <c r="IO303" s="186"/>
      <c r="IP303" s="186"/>
      <c r="IQ303" s="153">
        <v>3072</v>
      </c>
      <c r="IR303" s="153"/>
      <c r="IS303" s="128"/>
      <c r="IT303" s="128"/>
      <c r="IU303" s="128"/>
      <c r="IV303" s="128"/>
      <c r="IW303" s="189"/>
      <c r="IX303" s="189"/>
      <c r="IY303" s="48"/>
      <c r="IZ303" s="52">
        <v>204</v>
      </c>
      <c r="JA303" s="128"/>
      <c r="JB303" s="128"/>
      <c r="JC303" s="128"/>
      <c r="JD303" s="97">
        <f t="shared" si="397"/>
        <v>12723.7</v>
      </c>
      <c r="JE303" s="210">
        <f t="shared" si="460"/>
        <v>1.1588204862907399</v>
      </c>
      <c r="JF303" s="210">
        <f t="shared" si="398"/>
        <v>0.92853035714285703</v>
      </c>
      <c r="JG303" s="210">
        <f t="shared" si="399"/>
        <v>0.34729182833247108</v>
      </c>
      <c r="JH303" s="203"/>
      <c r="JI303" s="203">
        <f t="shared" si="400"/>
        <v>0.81040892193308545</v>
      </c>
      <c r="JJ303" s="212">
        <f t="shared" si="444"/>
        <v>2.469151880188833</v>
      </c>
      <c r="JK303" s="203">
        <f t="shared" si="401"/>
        <v>0.98498122653316644</v>
      </c>
      <c r="JL303" s="53">
        <v>8428</v>
      </c>
      <c r="JM303" s="213">
        <v>8.4600000000000009</v>
      </c>
      <c r="JN303" s="214">
        <v>127</v>
      </c>
      <c r="JO303" s="213">
        <v>0.9</v>
      </c>
      <c r="JP303" s="213">
        <v>0.4</v>
      </c>
      <c r="JQ303" s="213">
        <v>0.8</v>
      </c>
      <c r="JR303" s="214">
        <v>355</v>
      </c>
      <c r="JS303" s="213">
        <v>0.1</v>
      </c>
      <c r="JT303" s="222"/>
    </row>
    <row r="304" spans="1:280" s="25" customFormat="1" ht="15" customHeight="1">
      <c r="A304" s="50">
        <v>43721</v>
      </c>
      <c r="B304" s="51">
        <v>0</v>
      </c>
      <c r="C304" s="52">
        <v>0</v>
      </c>
      <c r="D304" s="53">
        <v>38944</v>
      </c>
      <c r="E304" s="48" t="s">
        <v>127</v>
      </c>
      <c r="F304" s="53" t="s">
        <v>127</v>
      </c>
      <c r="G304" s="52" t="s">
        <v>127</v>
      </c>
      <c r="H304" s="52" t="s">
        <v>127</v>
      </c>
      <c r="I304" s="61">
        <v>92.6</v>
      </c>
      <c r="J304" s="64"/>
      <c r="K304" s="53">
        <v>12178</v>
      </c>
      <c r="L304" s="48">
        <v>5.89</v>
      </c>
      <c r="M304" s="53">
        <v>16896</v>
      </c>
      <c r="N304" s="53">
        <v>9569</v>
      </c>
      <c r="O304" s="65">
        <v>4.8</v>
      </c>
      <c r="P304" s="65">
        <v>1.71</v>
      </c>
      <c r="Q304" s="74">
        <v>91.8</v>
      </c>
      <c r="R304" s="70">
        <v>87.4</v>
      </c>
      <c r="S304" s="64">
        <v>6127</v>
      </c>
      <c r="T304" s="53">
        <v>11691</v>
      </c>
      <c r="U304" s="52">
        <v>4.12</v>
      </c>
      <c r="V304" s="52">
        <v>23.1</v>
      </c>
      <c r="W304" s="52">
        <v>11.3</v>
      </c>
      <c r="X304" s="52">
        <v>10.8</v>
      </c>
      <c r="Y304" s="53">
        <v>2360</v>
      </c>
      <c r="Z304" s="53"/>
      <c r="AA304" s="52"/>
      <c r="AB304" s="52">
        <v>627</v>
      </c>
      <c r="AC304" s="77">
        <f t="shared" si="402"/>
        <v>8487</v>
      </c>
      <c r="AD304" s="52"/>
      <c r="AE304" s="52"/>
      <c r="AF304" s="52"/>
      <c r="AG304" s="52"/>
      <c r="AH304" s="61"/>
      <c r="AI304" s="79"/>
      <c r="AJ304" s="52"/>
      <c r="AK304" s="52"/>
      <c r="AL304" s="48" t="s">
        <v>127</v>
      </c>
      <c r="AM304" s="53" t="s">
        <v>127</v>
      </c>
      <c r="AN304" s="52" t="s">
        <v>127</v>
      </c>
      <c r="AO304" s="52" t="s">
        <v>127</v>
      </c>
      <c r="AP304" s="53" t="s">
        <v>127</v>
      </c>
      <c r="AQ304" s="83"/>
      <c r="AR304" s="86">
        <f t="shared" si="403"/>
        <v>11826</v>
      </c>
      <c r="AS304" s="53"/>
      <c r="AT304" s="87">
        <v>11826</v>
      </c>
      <c r="AU304" s="53">
        <f t="shared" si="461"/>
        <v>9666</v>
      </c>
      <c r="AV304" s="53">
        <v>720</v>
      </c>
      <c r="AW304" s="53">
        <v>720</v>
      </c>
      <c r="AX304" s="53">
        <v>720</v>
      </c>
      <c r="AY304" s="95">
        <v>0</v>
      </c>
      <c r="AZ304" s="96">
        <v>4.93</v>
      </c>
      <c r="BA304" s="53">
        <v>4478</v>
      </c>
      <c r="BB304" s="52">
        <v>62</v>
      </c>
      <c r="BC304" s="53">
        <v>13801</v>
      </c>
      <c r="BD304" s="97">
        <f t="shared" si="373"/>
        <v>9542.4562000000005</v>
      </c>
      <c r="BE304" s="102">
        <f t="shared" si="374"/>
        <v>0.69143222954858352</v>
      </c>
      <c r="BF304" s="53">
        <v>5544</v>
      </c>
      <c r="BG304" s="97">
        <f t="shared" si="375"/>
        <v>5915.4479999999994</v>
      </c>
      <c r="BH304" s="102">
        <f t="shared" si="376"/>
        <v>0.428624592420839</v>
      </c>
      <c r="BI304" s="53">
        <v>426</v>
      </c>
      <c r="BJ304" s="97">
        <f t="shared" si="377"/>
        <v>837.94200000000001</v>
      </c>
      <c r="BK304" s="102">
        <f t="shared" si="378"/>
        <v>6.0716035069922472E-2</v>
      </c>
      <c r="BL304" s="103">
        <v>931</v>
      </c>
      <c r="BM304" s="97">
        <f t="shared" si="379"/>
        <v>1345.2950000000001</v>
      </c>
      <c r="BN304" s="102">
        <f t="shared" si="380"/>
        <v>9.7478081298456642E-2</v>
      </c>
      <c r="BO304" s="53">
        <v>692</v>
      </c>
      <c r="BP304" s="97">
        <f t="shared" si="381"/>
        <v>1424.136</v>
      </c>
      <c r="BQ304" s="102">
        <f t="shared" si="382"/>
        <v>0.10319078327657416</v>
      </c>
      <c r="BR304" s="53">
        <v>11.8</v>
      </c>
      <c r="BS304" s="105">
        <f t="shared" si="383"/>
        <v>19.635200000000001</v>
      </c>
      <c r="BT304" s="102">
        <f t="shared" si="384"/>
        <v>8.5501050648503741E-4</v>
      </c>
      <c r="BU304" s="52">
        <v>8.86</v>
      </c>
      <c r="BV304" s="48">
        <v>9.24</v>
      </c>
      <c r="BW304" s="61">
        <v>171</v>
      </c>
      <c r="BX304" s="117">
        <f t="shared" si="404"/>
        <v>133400.46599999999</v>
      </c>
      <c r="BY304" s="118">
        <f t="shared" si="405"/>
        <v>0.88933643999999989</v>
      </c>
      <c r="BZ304" s="120">
        <v>79</v>
      </c>
      <c r="CA304" s="51"/>
      <c r="CB304" s="52">
        <v>6.98</v>
      </c>
      <c r="CC304" s="129">
        <v>8971</v>
      </c>
      <c r="CD304" s="77">
        <f t="shared" si="406"/>
        <v>8856.2657751776005</v>
      </c>
      <c r="CE304" s="77">
        <f t="shared" si="385"/>
        <v>21537</v>
      </c>
      <c r="CF304" s="77">
        <f t="shared" si="407"/>
        <v>9666</v>
      </c>
      <c r="CG304" s="77">
        <f t="shared" si="408"/>
        <v>402.75</v>
      </c>
      <c r="CH304" s="77">
        <f t="shared" si="386"/>
        <v>11871</v>
      </c>
      <c r="CI304" s="130">
        <f t="shared" si="409"/>
        <v>494.625</v>
      </c>
      <c r="CJ304" s="64">
        <v>3359</v>
      </c>
      <c r="CK304" s="56"/>
      <c r="CL304" s="52">
        <v>7.43</v>
      </c>
      <c r="CM304" s="53">
        <v>4791</v>
      </c>
      <c r="CN304" s="134"/>
      <c r="CO304" s="135">
        <v>4269</v>
      </c>
      <c r="CP304" s="53">
        <v>4734</v>
      </c>
      <c r="CQ304" s="52">
        <v>12.6</v>
      </c>
      <c r="CR304" s="52">
        <v>50</v>
      </c>
      <c r="CS304" s="53">
        <v>3860</v>
      </c>
      <c r="CT304" s="141">
        <f t="shared" si="454"/>
        <v>0.28267562239376581</v>
      </c>
      <c r="CU304" s="142">
        <f t="shared" si="410"/>
        <v>1.496278654361417</v>
      </c>
      <c r="CV304" s="142">
        <f t="shared" si="411"/>
        <v>5.9188612691646556</v>
      </c>
      <c r="CW304" s="118">
        <f t="shared" si="412"/>
        <v>0.98647687819410923</v>
      </c>
      <c r="CX304" s="143">
        <f t="shared" si="455"/>
        <v>29748.19673882156</v>
      </c>
      <c r="CY304" s="144">
        <f t="shared" si="456"/>
        <v>0.45902707511011631</v>
      </c>
      <c r="CZ304" s="145">
        <f t="shared" si="457"/>
        <v>20805.690917676562</v>
      </c>
      <c r="DA304" s="146">
        <f t="shared" si="458"/>
        <v>0.65285124266357508</v>
      </c>
      <c r="DB304" s="64">
        <v>3359</v>
      </c>
      <c r="DC304" s="152"/>
      <c r="DD304" s="48">
        <v>7.7</v>
      </c>
      <c r="DE304" s="53">
        <v>4794</v>
      </c>
      <c r="DF304" s="153"/>
      <c r="DG304" s="53">
        <v>4035</v>
      </c>
      <c r="DH304" s="53">
        <v>5360</v>
      </c>
      <c r="DI304" s="52">
        <v>15.7</v>
      </c>
      <c r="DJ304" s="52">
        <v>49.6</v>
      </c>
      <c r="DK304" s="53">
        <v>4252</v>
      </c>
      <c r="DL304" s="141">
        <f t="shared" si="413"/>
        <v>0.31161253410727924</v>
      </c>
      <c r="DM304" s="142">
        <f t="shared" si="414"/>
        <v>1.496278654361417</v>
      </c>
      <c r="DN304" s="142">
        <f t="shared" si="415"/>
        <v>5.9188612691646556</v>
      </c>
      <c r="DO304" s="118">
        <f t="shared" si="387"/>
        <v>0.98647687819410923</v>
      </c>
      <c r="DP304" s="143">
        <f t="shared" si="416"/>
        <v>29748.19673882156</v>
      </c>
      <c r="DQ304" s="144">
        <f t="shared" si="417"/>
        <v>0.45868833188851965</v>
      </c>
      <c r="DR304" s="145">
        <f t="shared" si="418"/>
        <v>20805.690917676562</v>
      </c>
      <c r="DS304" s="146">
        <f t="shared" si="419"/>
        <v>0.65263386711107896</v>
      </c>
      <c r="DT304" s="53">
        <v>3818</v>
      </c>
      <c r="DU304" s="74"/>
      <c r="DV304" s="157">
        <v>7.56</v>
      </c>
      <c r="DW304" s="153">
        <v>4643</v>
      </c>
      <c r="DX304" s="53"/>
      <c r="DY304" s="153">
        <v>4129</v>
      </c>
      <c r="DZ304" s="153">
        <v>5624</v>
      </c>
      <c r="EA304" s="152">
        <v>15.9</v>
      </c>
      <c r="EB304" s="128">
        <v>49.8</v>
      </c>
      <c r="EC304" s="53">
        <v>5154</v>
      </c>
      <c r="ED304" s="141">
        <f t="shared" si="448"/>
        <v>0.32039788061384544</v>
      </c>
      <c r="EE304" s="142">
        <f t="shared" si="420"/>
        <v>1.3163960188580408</v>
      </c>
      <c r="EF304" s="142">
        <f t="shared" si="459"/>
        <v>6.7276607102324064</v>
      </c>
      <c r="EG304" s="118">
        <f t="shared" si="388"/>
        <v>1.1212767850387344</v>
      </c>
      <c r="EH304" s="143">
        <f t="shared" si="449"/>
        <v>33813.222729628076</v>
      </c>
      <c r="EI304" s="144">
        <f t="shared" si="450"/>
        <v>0.47573840737555206</v>
      </c>
      <c r="EJ304" s="145">
        <f t="shared" si="451"/>
        <v>23648.743055578772</v>
      </c>
      <c r="EK304" s="146">
        <f t="shared" si="452"/>
        <v>0.66357510325338742</v>
      </c>
      <c r="EL304" s="64">
        <v>3359</v>
      </c>
      <c r="EM304" s="56"/>
      <c r="EN304" s="52">
        <v>7.49</v>
      </c>
      <c r="EO304" s="53">
        <v>4849</v>
      </c>
      <c r="EP304" s="134"/>
      <c r="EQ304" s="135">
        <v>4024</v>
      </c>
      <c r="ER304" s="53">
        <v>5196</v>
      </c>
      <c r="ES304" s="52">
        <v>16.5</v>
      </c>
      <c r="ET304" s="52">
        <v>45.9</v>
      </c>
      <c r="EU304" s="53">
        <v>4486</v>
      </c>
      <c r="EV304" s="141">
        <f t="shared" si="421"/>
        <v>0.33327375764474865</v>
      </c>
      <c r="EW304" s="142">
        <f t="shared" si="422"/>
        <v>1.496278654361417</v>
      </c>
      <c r="EX304" s="142">
        <f t="shared" si="423"/>
        <v>5.9188612691646556</v>
      </c>
      <c r="EY304" s="118">
        <f t="shared" si="389"/>
        <v>0.98647687819410923</v>
      </c>
      <c r="EZ304" s="143">
        <f t="shared" si="424"/>
        <v>29748.19673882156</v>
      </c>
      <c r="FA304" s="144">
        <f t="shared" si="425"/>
        <v>0.45247803949258059</v>
      </c>
      <c r="FB304" s="145">
        <f t="shared" si="426"/>
        <v>20805.690917676562</v>
      </c>
      <c r="FC304" s="146">
        <f t="shared" si="427"/>
        <v>0.64864864864864868</v>
      </c>
      <c r="FD304" s="64">
        <v>3821</v>
      </c>
      <c r="FE304" s="56"/>
      <c r="FF304" s="52">
        <v>7.52</v>
      </c>
      <c r="FG304" s="53">
        <v>4982</v>
      </c>
      <c r="FH304" s="134"/>
      <c r="FI304" s="135">
        <v>4034</v>
      </c>
      <c r="FJ304" s="53">
        <v>4984</v>
      </c>
      <c r="FK304" s="52">
        <v>14.1</v>
      </c>
      <c r="FL304" s="52">
        <v>45.9</v>
      </c>
      <c r="FM304" s="53">
        <v>4708</v>
      </c>
      <c r="FN304" s="141">
        <f t="shared" si="428"/>
        <v>0.31803140394131996</v>
      </c>
      <c r="FO304" s="142">
        <f t="shared" si="429"/>
        <v>1.3153624705574456</v>
      </c>
      <c r="FP304" s="142">
        <f t="shared" si="430"/>
        <v>6.7329469810890599</v>
      </c>
      <c r="FQ304" s="118">
        <f t="shared" si="390"/>
        <v>1.1221578301815101</v>
      </c>
      <c r="FR304" s="143">
        <f t="shared" si="431"/>
        <v>33839.791526953617</v>
      </c>
      <c r="FS304" s="144">
        <f t="shared" si="432"/>
        <v>0.43746042333512825</v>
      </c>
      <c r="FT304" s="145">
        <f t="shared" si="433"/>
        <v>23667.325095695782</v>
      </c>
      <c r="FU304" s="146">
        <f t="shared" si="434"/>
        <v>0.6390116658213173</v>
      </c>
      <c r="FV304" s="64">
        <v>3821</v>
      </c>
      <c r="FW304" s="73"/>
      <c r="FX304" s="52">
        <v>7.58</v>
      </c>
      <c r="FY304" s="53">
        <v>5183</v>
      </c>
      <c r="FZ304" s="134"/>
      <c r="GA304" s="135">
        <v>4110</v>
      </c>
      <c r="GB304" s="53">
        <v>5620</v>
      </c>
      <c r="GC304" s="52">
        <v>14.5</v>
      </c>
      <c r="GD304" s="52">
        <v>45.2</v>
      </c>
      <c r="GE304" s="53">
        <v>4565</v>
      </c>
      <c r="GF304" s="141">
        <f t="shared" si="435"/>
        <v>0.32524557135999754</v>
      </c>
      <c r="GG304" s="142">
        <f t="shared" si="436"/>
        <v>1.3153624705574456</v>
      </c>
      <c r="GH304" s="142">
        <f t="shared" si="437"/>
        <v>6.7329469810890599</v>
      </c>
      <c r="GI304" s="118">
        <f t="shared" si="391"/>
        <v>1.1221578301815101</v>
      </c>
      <c r="GJ304" s="143">
        <f t="shared" si="438"/>
        <v>33839.791526953617</v>
      </c>
      <c r="GK304" s="144">
        <f t="shared" si="439"/>
        <v>0.41476462748815124</v>
      </c>
      <c r="GL304" s="145">
        <f t="shared" si="440"/>
        <v>23667.325095695782</v>
      </c>
      <c r="GM304" s="146">
        <f t="shared" si="441"/>
        <v>0.62444750380407221</v>
      </c>
      <c r="GN304" s="166">
        <v>4830</v>
      </c>
      <c r="GO304" s="97">
        <f t="shared" si="392"/>
        <v>4877.7102196220458</v>
      </c>
      <c r="GP304" s="226">
        <f t="shared" si="468"/>
        <v>1680.8310000000001</v>
      </c>
      <c r="GQ304" s="53">
        <v>0</v>
      </c>
      <c r="GR304" s="102">
        <f t="shared" si="393"/>
        <v>1</v>
      </c>
      <c r="GS304" s="53">
        <v>0</v>
      </c>
      <c r="GT304" s="102">
        <f t="shared" si="394"/>
        <v>1</v>
      </c>
      <c r="GU304" s="53">
        <v>669</v>
      </c>
      <c r="GV304" s="102">
        <f t="shared" si="465"/>
        <v>0.20161538626778464</v>
      </c>
      <c r="GW304" s="170">
        <v>347</v>
      </c>
      <c r="GX304" s="102">
        <f t="shared" si="466"/>
        <v>0.62728249194414609</v>
      </c>
      <c r="GY304" s="170">
        <v>0</v>
      </c>
      <c r="GZ304" s="102">
        <f t="shared" si="467"/>
        <v>1</v>
      </c>
      <c r="HA304" s="102"/>
      <c r="HB304" s="102"/>
      <c r="HC304" s="102"/>
      <c r="HD304" s="102"/>
      <c r="HE304" s="177"/>
      <c r="HF304" s="227">
        <f t="shared" si="462"/>
        <v>133400.46599999999</v>
      </c>
      <c r="HG304" s="102">
        <f t="shared" si="463"/>
        <v>0.88933643999999989</v>
      </c>
      <c r="HH304" s="177">
        <f t="shared" si="464"/>
        <v>0.65002536048112458</v>
      </c>
      <c r="HI304" s="64">
        <v>2814</v>
      </c>
      <c r="HJ304" s="53">
        <v>2256</v>
      </c>
      <c r="HK304" s="53">
        <v>3118</v>
      </c>
      <c r="HL304" s="77">
        <f t="shared" si="445"/>
        <v>2160</v>
      </c>
      <c r="HM304" s="77">
        <f t="shared" si="442"/>
        <v>29810.16</v>
      </c>
      <c r="HN304" s="52"/>
      <c r="HO304" s="183"/>
      <c r="HP304" s="53">
        <v>3187</v>
      </c>
      <c r="HQ304" s="186"/>
      <c r="HR304" s="186"/>
      <c r="HS304" s="186"/>
      <c r="HT304" s="53">
        <v>3748</v>
      </c>
      <c r="HU304" s="153">
        <v>3034</v>
      </c>
      <c r="HV304" s="186"/>
      <c r="HW304" s="186"/>
      <c r="HX304" s="186"/>
      <c r="HY304" s="186"/>
      <c r="HZ304" s="189"/>
      <c r="IA304" s="128">
        <v>98</v>
      </c>
      <c r="IB304" s="190">
        <v>1175</v>
      </c>
      <c r="IC304" s="191"/>
      <c r="ID304" s="191"/>
      <c r="IE304" s="192"/>
      <c r="IF304" s="192"/>
      <c r="IG304" s="192"/>
      <c r="IH304" s="97">
        <f t="shared" si="443"/>
        <v>53570.7</v>
      </c>
      <c r="II304" s="97">
        <f t="shared" si="446"/>
        <v>4529.9086757990872</v>
      </c>
      <c r="IJ304" s="202">
        <f t="shared" si="447"/>
        <v>1.6911889058007779</v>
      </c>
      <c r="IK304" s="202">
        <f t="shared" si="453"/>
        <v>2.6785350000000001</v>
      </c>
      <c r="IL304" s="202">
        <f t="shared" si="395"/>
        <v>0.9145977211335713</v>
      </c>
      <c r="IM304" s="203"/>
      <c r="IN304" s="204">
        <f t="shared" si="396"/>
        <v>0.75672877846790887</v>
      </c>
      <c r="IO304" s="186"/>
      <c r="IP304" s="186"/>
      <c r="IQ304" s="153">
        <v>3640</v>
      </c>
      <c r="IR304" s="153"/>
      <c r="IS304" s="128"/>
      <c r="IT304" s="128"/>
      <c r="IU304" s="128"/>
      <c r="IV304" s="128"/>
      <c r="IW304" s="208"/>
      <c r="IX304" s="189">
        <v>0.96</v>
      </c>
      <c r="IY304" s="48"/>
      <c r="IZ304" s="52">
        <v>283</v>
      </c>
      <c r="JA304" s="128"/>
      <c r="JB304" s="128"/>
      <c r="JC304" s="128"/>
      <c r="JD304" s="97">
        <f t="shared" si="397"/>
        <v>13895.55</v>
      </c>
      <c r="JE304" s="210">
        <f t="shared" si="460"/>
        <v>1.1587006000413822</v>
      </c>
      <c r="JF304" s="210">
        <f t="shared" si="398"/>
        <v>1.0140669642857143</v>
      </c>
      <c r="JG304" s="210">
        <f t="shared" si="399"/>
        <v>0.29981582663146911</v>
      </c>
      <c r="JH304" s="203"/>
      <c r="JI304" s="203">
        <f t="shared" si="400"/>
        <v>0.75914893617021273</v>
      </c>
      <c r="JJ304" s="212">
        <f t="shared" si="444"/>
        <v>2.469151880188833</v>
      </c>
      <c r="JK304" s="203">
        <f t="shared" si="401"/>
        <v>0.97949423954785886</v>
      </c>
      <c r="JL304" s="53">
        <v>8982</v>
      </c>
      <c r="JM304" s="213">
        <v>8.4600000000000009</v>
      </c>
      <c r="JN304" s="214">
        <v>66</v>
      </c>
      <c r="JO304" s="213">
        <v>0.4</v>
      </c>
      <c r="JP304" s="213">
        <v>1.78</v>
      </c>
      <c r="JQ304" s="213">
        <v>0.48</v>
      </c>
      <c r="JR304" s="214">
        <v>246</v>
      </c>
      <c r="JS304" s="213">
        <v>0.11</v>
      </c>
      <c r="JT304" s="222"/>
    </row>
    <row r="305" spans="1:280" s="25" customFormat="1" ht="15" customHeight="1">
      <c r="A305" s="50">
        <v>43722</v>
      </c>
      <c r="B305" s="51">
        <v>0</v>
      </c>
      <c r="C305" s="52">
        <v>0</v>
      </c>
      <c r="D305" s="53">
        <v>32121</v>
      </c>
      <c r="E305" s="48">
        <v>5.46</v>
      </c>
      <c r="F305" s="53">
        <v>972</v>
      </c>
      <c r="G305" s="52">
        <v>36.299999999999997</v>
      </c>
      <c r="H305" s="52">
        <v>19.7</v>
      </c>
      <c r="I305" s="61">
        <v>92.8</v>
      </c>
      <c r="J305" s="64"/>
      <c r="K305" s="53">
        <v>1239</v>
      </c>
      <c r="L305" s="48">
        <v>6.33</v>
      </c>
      <c r="M305" s="53">
        <v>16484</v>
      </c>
      <c r="N305" s="53">
        <v>9956</v>
      </c>
      <c r="O305" s="65">
        <v>4.75</v>
      </c>
      <c r="P305" s="65">
        <v>1.75</v>
      </c>
      <c r="Q305" s="74"/>
      <c r="R305" s="70">
        <v>85.4</v>
      </c>
      <c r="S305" s="64">
        <v>6104</v>
      </c>
      <c r="T305" s="53">
        <v>11600</v>
      </c>
      <c r="U305" s="52">
        <v>3.52</v>
      </c>
      <c r="V305" s="52">
        <v>31</v>
      </c>
      <c r="W305" s="52">
        <v>14</v>
      </c>
      <c r="X305" s="52">
        <v>15.8</v>
      </c>
      <c r="Y305" s="53">
        <v>2342</v>
      </c>
      <c r="Z305" s="53"/>
      <c r="AA305" s="52"/>
      <c r="AB305" s="52">
        <v>645</v>
      </c>
      <c r="AC305" s="77">
        <f t="shared" si="402"/>
        <v>8446</v>
      </c>
      <c r="AD305" s="52"/>
      <c r="AE305" s="52"/>
      <c r="AF305" s="52"/>
      <c r="AG305" s="52"/>
      <c r="AH305" s="61"/>
      <c r="AI305" s="79"/>
      <c r="AJ305" s="52"/>
      <c r="AK305" s="52"/>
      <c r="AL305" s="48">
        <v>8.3699999999999992</v>
      </c>
      <c r="AM305" s="53">
        <v>99567</v>
      </c>
      <c r="AN305" s="52">
        <v>0.56999999999999995</v>
      </c>
      <c r="AO305" s="52" t="s">
        <v>125</v>
      </c>
      <c r="AP305" s="53">
        <v>4737</v>
      </c>
      <c r="AQ305" s="83"/>
      <c r="AR305" s="86">
        <f t="shared" si="403"/>
        <v>11827</v>
      </c>
      <c r="AS305" s="53"/>
      <c r="AT305" s="87">
        <v>11827</v>
      </c>
      <c r="AU305" s="53">
        <f t="shared" si="461"/>
        <v>11107</v>
      </c>
      <c r="AV305" s="53">
        <v>720</v>
      </c>
      <c r="AW305" s="53">
        <v>0</v>
      </c>
      <c r="AX305" s="53">
        <v>0</v>
      </c>
      <c r="AY305" s="95">
        <v>0</v>
      </c>
      <c r="AZ305" s="96">
        <v>4.93</v>
      </c>
      <c r="BA305" s="53">
        <v>4478</v>
      </c>
      <c r="BB305" s="52">
        <v>62</v>
      </c>
      <c r="BC305" s="53">
        <v>13547</v>
      </c>
      <c r="BD305" s="97">
        <f t="shared" si="373"/>
        <v>9898.134</v>
      </c>
      <c r="BE305" s="102">
        <f t="shared" si="374"/>
        <v>0.73065136192514946</v>
      </c>
      <c r="BF305" s="53">
        <v>5634</v>
      </c>
      <c r="BG305" s="97">
        <f t="shared" si="375"/>
        <v>6011.4780000000001</v>
      </c>
      <c r="BH305" s="102">
        <f t="shared" si="376"/>
        <v>0.44374976009448586</v>
      </c>
      <c r="BI305" s="53">
        <v>488</v>
      </c>
      <c r="BJ305" s="97">
        <f t="shared" si="377"/>
        <v>959.89600000000007</v>
      </c>
      <c r="BK305" s="102">
        <f t="shared" si="378"/>
        <v>7.0856721045249871E-2</v>
      </c>
      <c r="BL305" s="103">
        <v>944</v>
      </c>
      <c r="BM305" s="97">
        <f t="shared" si="379"/>
        <v>1364.0800000000002</v>
      </c>
      <c r="BN305" s="102">
        <f t="shared" si="380"/>
        <v>0.10069240422233706</v>
      </c>
      <c r="BO305" s="53">
        <v>748</v>
      </c>
      <c r="BP305" s="97">
        <f t="shared" si="381"/>
        <v>1539.3839999999998</v>
      </c>
      <c r="BQ305" s="102">
        <f t="shared" si="382"/>
        <v>0.11363283383775004</v>
      </c>
      <c r="BR305" s="53">
        <v>14</v>
      </c>
      <c r="BS305" s="105">
        <f t="shared" si="383"/>
        <v>23.295999999999999</v>
      </c>
      <c r="BT305" s="102">
        <f t="shared" si="384"/>
        <v>1.0334391378164908E-3</v>
      </c>
      <c r="BU305" s="52">
        <v>9.07</v>
      </c>
      <c r="BV305" s="48">
        <v>8.75</v>
      </c>
      <c r="BW305" s="61">
        <v>98.9</v>
      </c>
      <c r="BX305" s="117">
        <f t="shared" si="404"/>
        <v>150466.52900000001</v>
      </c>
      <c r="BY305" s="118">
        <f t="shared" si="405"/>
        <v>1.0031101933333333</v>
      </c>
      <c r="BZ305" s="120">
        <v>77.099999999999994</v>
      </c>
      <c r="CA305" s="51"/>
      <c r="CB305" s="52">
        <v>6.95</v>
      </c>
      <c r="CC305" s="129">
        <v>8634</v>
      </c>
      <c r="CD305" s="77">
        <f t="shared" si="406"/>
        <v>9110.1525662057647</v>
      </c>
      <c r="CE305" s="77">
        <f t="shared" si="385"/>
        <v>21335</v>
      </c>
      <c r="CF305" s="77">
        <f t="shared" si="407"/>
        <v>11107</v>
      </c>
      <c r="CG305" s="77">
        <f t="shared" si="408"/>
        <v>462.79166666666669</v>
      </c>
      <c r="CH305" s="77">
        <f t="shared" si="386"/>
        <v>10228</v>
      </c>
      <c r="CI305" s="130">
        <f t="shared" si="409"/>
        <v>426.16666666666669</v>
      </c>
      <c r="CJ305" s="64">
        <v>3338</v>
      </c>
      <c r="CK305" s="56"/>
      <c r="CL305" s="52">
        <v>7.05</v>
      </c>
      <c r="CM305" s="53">
        <v>4746</v>
      </c>
      <c r="CN305" s="134"/>
      <c r="CO305" s="135">
        <v>4115</v>
      </c>
      <c r="CP305" s="53">
        <v>5120</v>
      </c>
      <c r="CQ305" s="52">
        <v>10.9</v>
      </c>
      <c r="CR305" s="52">
        <v>26.2</v>
      </c>
      <c r="CS305" s="53">
        <v>3933</v>
      </c>
      <c r="CT305" s="141">
        <f t="shared" si="454"/>
        <v>0.26998378986444616</v>
      </c>
      <c r="CU305" s="142">
        <f t="shared" si="410"/>
        <v>1.5056920311563811</v>
      </c>
      <c r="CV305" s="142">
        <f t="shared" si="411"/>
        <v>6.0504753812166419</v>
      </c>
      <c r="CW305" s="118">
        <f t="shared" si="412"/>
        <v>1.008412563536107</v>
      </c>
      <c r="CX305" s="143">
        <f t="shared" si="455"/>
        <v>30409.689265994843</v>
      </c>
      <c r="CY305" s="144">
        <f t="shared" si="456"/>
        <v>0.47904275307031063</v>
      </c>
      <c r="CZ305" s="145">
        <f t="shared" si="457"/>
        <v>23541.470532083429</v>
      </c>
      <c r="DA305" s="146">
        <f t="shared" si="458"/>
        <v>0.64966413228020969</v>
      </c>
      <c r="DB305" s="64">
        <v>3341</v>
      </c>
      <c r="DC305" s="152"/>
      <c r="DD305" s="48">
        <v>7.66</v>
      </c>
      <c r="DE305" s="53">
        <v>4398</v>
      </c>
      <c r="DF305" s="153"/>
      <c r="DG305" s="53">
        <v>4133</v>
      </c>
      <c r="DH305" s="53">
        <v>5976</v>
      </c>
      <c r="DI305" s="52">
        <v>14.1</v>
      </c>
      <c r="DJ305" s="52">
        <v>35.4</v>
      </c>
      <c r="DK305" s="53">
        <v>4352</v>
      </c>
      <c r="DL305" s="141">
        <f t="shared" si="413"/>
        <v>0.27643502464608788</v>
      </c>
      <c r="DM305" s="142">
        <f t="shared" si="414"/>
        <v>1.504340017958695</v>
      </c>
      <c r="DN305" s="142">
        <f t="shared" si="415"/>
        <v>6.0559131961188744</v>
      </c>
      <c r="DO305" s="118">
        <f t="shared" si="387"/>
        <v>1.0093188660198125</v>
      </c>
      <c r="DP305" s="143">
        <f t="shared" si="416"/>
        <v>30437.019723693462</v>
      </c>
      <c r="DQ305" s="144">
        <f t="shared" si="417"/>
        <v>0.51724189380598951</v>
      </c>
      <c r="DR305" s="145">
        <f t="shared" si="418"/>
        <v>23562.628234778531</v>
      </c>
      <c r="DS305" s="146">
        <f t="shared" si="419"/>
        <v>0.67535247656307673</v>
      </c>
      <c r="DT305" s="53">
        <v>3769</v>
      </c>
      <c r="DU305" s="74"/>
      <c r="DV305" s="157">
        <v>7.58</v>
      </c>
      <c r="DW305" s="153">
        <v>4783</v>
      </c>
      <c r="DX305" s="53"/>
      <c r="DY305" s="153">
        <v>4036</v>
      </c>
      <c r="DZ305" s="153">
        <v>5306</v>
      </c>
      <c r="EA305" s="152">
        <v>11.2</v>
      </c>
      <c r="EB305" s="128">
        <v>35.200000000000003</v>
      </c>
      <c r="EC305" s="53">
        <v>5198</v>
      </c>
      <c r="ED305" s="141">
        <f t="shared" si="448"/>
        <v>0.31871898225871881</v>
      </c>
      <c r="EE305" s="142">
        <f t="shared" si="420"/>
        <v>1.3335102149111171</v>
      </c>
      <c r="EF305" s="142">
        <f t="shared" si="459"/>
        <v>6.8317081221706184</v>
      </c>
      <c r="EG305" s="118">
        <f t="shared" si="388"/>
        <v>1.1386180203617697</v>
      </c>
      <c r="EH305" s="143">
        <f t="shared" si="449"/>
        <v>34336.165022029527</v>
      </c>
      <c r="EI305" s="144">
        <f t="shared" si="450"/>
        <v>0.47498135017599996</v>
      </c>
      <c r="EJ305" s="145">
        <f t="shared" si="451"/>
        <v>26581.127152613077</v>
      </c>
      <c r="EK305" s="146">
        <f t="shared" si="452"/>
        <v>0.64693290027312322</v>
      </c>
      <c r="EL305" s="64">
        <v>3346</v>
      </c>
      <c r="EM305" s="56"/>
      <c r="EN305" s="52">
        <v>7.16</v>
      </c>
      <c r="EO305" s="53">
        <v>4465</v>
      </c>
      <c r="EP305" s="134"/>
      <c r="EQ305" s="135">
        <v>3996</v>
      </c>
      <c r="ER305" s="53">
        <v>5560</v>
      </c>
      <c r="ES305" s="52">
        <v>12.1</v>
      </c>
      <c r="ET305" s="52">
        <v>38.799999999999997</v>
      </c>
      <c r="EU305" s="53">
        <v>4571</v>
      </c>
      <c r="EV305" s="141">
        <f t="shared" si="421"/>
        <v>0.29409341612362544</v>
      </c>
      <c r="EW305" s="142">
        <f t="shared" si="422"/>
        <v>1.502092050209205</v>
      </c>
      <c r="EX305" s="142">
        <f t="shared" si="423"/>
        <v>6.064976220955927</v>
      </c>
      <c r="EY305" s="118">
        <f t="shared" si="389"/>
        <v>1.0108293701593212</v>
      </c>
      <c r="EZ305" s="143">
        <f t="shared" si="424"/>
        <v>30482.570486524488</v>
      </c>
      <c r="FA305" s="144">
        <f t="shared" si="425"/>
        <v>0.50988746153791342</v>
      </c>
      <c r="FB305" s="145">
        <f t="shared" si="426"/>
        <v>23597.891072603703</v>
      </c>
      <c r="FC305" s="146">
        <f t="shared" si="427"/>
        <v>0.67040673211781199</v>
      </c>
      <c r="FD305" s="64">
        <v>3770</v>
      </c>
      <c r="FE305" s="56"/>
      <c r="FF305" s="52">
        <v>7.28</v>
      </c>
      <c r="FG305" s="53">
        <v>4713</v>
      </c>
      <c r="FH305" s="134"/>
      <c r="FI305" s="135">
        <v>4153</v>
      </c>
      <c r="FJ305" s="53">
        <v>5870</v>
      </c>
      <c r="FK305" s="52">
        <v>11.6</v>
      </c>
      <c r="FL305" s="52">
        <v>32.700000000000003</v>
      </c>
      <c r="FM305" s="53">
        <v>4748</v>
      </c>
      <c r="FN305" s="141">
        <f t="shared" si="428"/>
        <v>0.28641636301241036</v>
      </c>
      <c r="FO305" s="142">
        <f t="shared" si="429"/>
        <v>1.3331564986737401</v>
      </c>
      <c r="FP305" s="142">
        <f t="shared" si="430"/>
        <v>6.8335207271380298</v>
      </c>
      <c r="FQ305" s="118">
        <f t="shared" si="390"/>
        <v>1.1389201211896716</v>
      </c>
      <c r="FR305" s="143">
        <f t="shared" si="431"/>
        <v>34345.275174595736</v>
      </c>
      <c r="FS305" s="144">
        <f t="shared" si="432"/>
        <v>0.48266508538145259</v>
      </c>
      <c r="FT305" s="145">
        <f t="shared" si="433"/>
        <v>26588.179720178108</v>
      </c>
      <c r="FU305" s="146">
        <f t="shared" si="434"/>
        <v>0.65210009596220564</v>
      </c>
      <c r="FV305" s="64">
        <v>3771</v>
      </c>
      <c r="FW305" s="73"/>
      <c r="FX305" s="52">
        <v>7.42</v>
      </c>
      <c r="FY305" s="53">
        <v>4383</v>
      </c>
      <c r="FZ305" s="134"/>
      <c r="GA305" s="135">
        <v>3990</v>
      </c>
      <c r="GB305" s="53">
        <v>6142</v>
      </c>
      <c r="GC305" s="52">
        <v>16.2</v>
      </c>
      <c r="GD305" s="52">
        <v>33.1</v>
      </c>
      <c r="GE305" s="53">
        <v>4629</v>
      </c>
      <c r="GF305" s="141">
        <f t="shared" si="435"/>
        <v>0.25967553152110118</v>
      </c>
      <c r="GG305" s="142">
        <f t="shared" si="436"/>
        <v>1.3328029700344737</v>
      </c>
      <c r="GH305" s="142">
        <f t="shared" si="437"/>
        <v>6.8353333321054395</v>
      </c>
      <c r="GI305" s="118">
        <f t="shared" si="391"/>
        <v>1.1392222220175732</v>
      </c>
      <c r="GJ305" s="143">
        <f t="shared" si="438"/>
        <v>34354.385327161937</v>
      </c>
      <c r="GK305" s="144">
        <f t="shared" si="439"/>
        <v>0.51888840849287221</v>
      </c>
      <c r="GL305" s="145">
        <f t="shared" si="440"/>
        <v>26595.232287743143</v>
      </c>
      <c r="GM305" s="146">
        <f t="shared" si="441"/>
        <v>0.67645973278216576</v>
      </c>
      <c r="GN305" s="166">
        <v>4292</v>
      </c>
      <c r="GO305" s="97">
        <f t="shared" si="392"/>
        <v>4583.9787204124677</v>
      </c>
      <c r="GP305" s="226">
        <f t="shared" si="468"/>
        <v>2032.3457199999998</v>
      </c>
      <c r="GQ305" s="53">
        <v>0</v>
      </c>
      <c r="GR305" s="102">
        <f t="shared" si="393"/>
        <v>1</v>
      </c>
      <c r="GS305" s="53">
        <v>0</v>
      </c>
      <c r="GT305" s="102">
        <f t="shared" si="394"/>
        <v>1</v>
      </c>
      <c r="GU305" s="53">
        <v>761</v>
      </c>
      <c r="GV305" s="102">
        <f t="shared" si="465"/>
        <v>0.20720578062623451</v>
      </c>
      <c r="GW305" s="170">
        <v>451</v>
      </c>
      <c r="GX305" s="102">
        <f t="shared" si="466"/>
        <v>0.5222457627118644</v>
      </c>
      <c r="GY305" s="170">
        <v>2.73</v>
      </c>
      <c r="GZ305" s="102">
        <f t="shared" si="467"/>
        <v>0</v>
      </c>
      <c r="HA305" s="102"/>
      <c r="HB305" s="102"/>
      <c r="HC305" s="102"/>
      <c r="HD305" s="102"/>
      <c r="HE305" s="177"/>
      <c r="HF305" s="227">
        <f t="shared" si="462"/>
        <v>150466.52900000001</v>
      </c>
      <c r="HG305" s="102">
        <f t="shared" si="463"/>
        <v>1.0031101933333333</v>
      </c>
      <c r="HH305" s="177">
        <f t="shared" si="464"/>
        <v>0.68317708717797299</v>
      </c>
      <c r="HI305" s="64">
        <v>3076</v>
      </c>
      <c r="HJ305" s="53">
        <v>3322</v>
      </c>
      <c r="HK305" s="53">
        <v>3546</v>
      </c>
      <c r="HL305" s="77">
        <f t="shared" si="445"/>
        <v>720</v>
      </c>
      <c r="HM305" s="77">
        <f t="shared" si="442"/>
        <v>9753.84</v>
      </c>
      <c r="HN305" s="52"/>
      <c r="HO305" s="183"/>
      <c r="HP305" s="53">
        <v>2694</v>
      </c>
      <c r="HQ305" s="186"/>
      <c r="HR305" s="186"/>
      <c r="HS305" s="186"/>
      <c r="HT305" s="53">
        <v>4384</v>
      </c>
      <c r="HU305" s="153">
        <v>4532</v>
      </c>
      <c r="HV305" s="186"/>
      <c r="HW305" s="186"/>
      <c r="HX305" s="186"/>
      <c r="HY305" s="186"/>
      <c r="HZ305" s="189">
        <v>97</v>
      </c>
      <c r="IA305" s="128" t="s">
        <v>129</v>
      </c>
      <c r="IB305" s="190">
        <v>1096</v>
      </c>
      <c r="IC305" s="191"/>
      <c r="ID305" s="191">
        <v>142</v>
      </c>
      <c r="IE305" s="192">
        <v>3.26</v>
      </c>
      <c r="IF305" s="192">
        <v>1.54</v>
      </c>
      <c r="IG305" s="192">
        <v>0.8</v>
      </c>
      <c r="IH305" s="97">
        <f t="shared" si="443"/>
        <v>49610.923999999999</v>
      </c>
      <c r="II305" s="97">
        <f t="shared" si="446"/>
        <v>4194.7175107804178</v>
      </c>
      <c r="IJ305" s="202">
        <f t="shared" si="447"/>
        <v>1.691045911896508</v>
      </c>
      <c r="IK305" s="202">
        <f t="shared" si="453"/>
        <v>2.4805462</v>
      </c>
      <c r="IL305" s="202">
        <f t="shared" si="395"/>
        <v>0.71249075072481516</v>
      </c>
      <c r="IM305" s="203"/>
      <c r="IN305" s="204">
        <f t="shared" si="396"/>
        <v>0.74464119291705499</v>
      </c>
      <c r="IO305" s="186"/>
      <c r="IP305" s="186"/>
      <c r="IQ305" s="153">
        <v>1922</v>
      </c>
      <c r="IR305" s="153"/>
      <c r="IS305" s="128"/>
      <c r="IT305" s="128"/>
      <c r="IU305" s="128"/>
      <c r="IV305" s="128"/>
      <c r="IW305" s="189">
        <v>0.94</v>
      </c>
      <c r="IX305" s="189"/>
      <c r="IY305" s="48">
        <v>8.56</v>
      </c>
      <c r="IZ305" s="52">
        <v>247</v>
      </c>
      <c r="JA305" s="128">
        <v>2.87</v>
      </c>
      <c r="JB305" s="128">
        <v>0.77</v>
      </c>
      <c r="JC305" s="128">
        <v>183</v>
      </c>
      <c r="JD305" s="97">
        <f t="shared" si="397"/>
        <v>12962.392</v>
      </c>
      <c r="JE305" s="210">
        <f t="shared" si="460"/>
        <v>1.0083730980462771</v>
      </c>
      <c r="JF305" s="210">
        <f t="shared" si="398"/>
        <v>1.0868992857142856</v>
      </c>
      <c r="JG305" s="210">
        <f t="shared" si="399"/>
        <v>0.47036189550383384</v>
      </c>
      <c r="JH305" s="203"/>
      <c r="JI305" s="203">
        <f t="shared" si="400"/>
        <v>0.77463503649635035</v>
      </c>
      <c r="JJ305" s="212">
        <f t="shared" si="444"/>
        <v>2.469151880188833</v>
      </c>
      <c r="JK305" s="203">
        <f t="shared" si="401"/>
        <v>0.98176718092566617</v>
      </c>
      <c r="JL305" s="53">
        <v>9045</v>
      </c>
      <c r="JM305" s="213">
        <v>8.25</v>
      </c>
      <c r="JN305" s="214">
        <v>69</v>
      </c>
      <c r="JO305" s="213">
        <v>0.93</v>
      </c>
      <c r="JP305" s="213">
        <v>14.7</v>
      </c>
      <c r="JQ305" s="213">
        <v>0.66</v>
      </c>
      <c r="JR305" s="214">
        <v>358</v>
      </c>
      <c r="JS305" s="213">
        <v>0.16</v>
      </c>
      <c r="JT305" s="222"/>
    </row>
    <row r="306" spans="1:280" s="25" customFormat="1" ht="15" customHeight="1">
      <c r="A306" s="229">
        <v>43723</v>
      </c>
      <c r="B306" s="57">
        <v>0</v>
      </c>
      <c r="C306" s="52">
        <v>0</v>
      </c>
      <c r="D306" s="58">
        <v>49874</v>
      </c>
      <c r="E306" s="59">
        <v>6.04</v>
      </c>
      <c r="F306" s="58">
        <v>1229</v>
      </c>
      <c r="G306" s="60">
        <v>4.05</v>
      </c>
      <c r="H306" s="60">
        <v>1.49</v>
      </c>
      <c r="I306" s="66">
        <v>91.8</v>
      </c>
      <c r="J306" s="67"/>
      <c r="K306" s="58">
        <v>1185</v>
      </c>
      <c r="L306" s="59">
        <v>6.22</v>
      </c>
      <c r="M306" s="58">
        <v>14889</v>
      </c>
      <c r="N306" s="58">
        <v>9889</v>
      </c>
      <c r="O306" s="68">
        <v>4.05</v>
      </c>
      <c r="P306" s="68">
        <v>1.49</v>
      </c>
      <c r="Q306" s="75">
        <v>66.7</v>
      </c>
      <c r="R306" s="76">
        <v>80.3</v>
      </c>
      <c r="S306" s="67">
        <v>6159</v>
      </c>
      <c r="T306" s="58">
        <v>11945</v>
      </c>
      <c r="U306" s="60">
        <v>3.67</v>
      </c>
      <c r="V306" s="60">
        <v>23.3</v>
      </c>
      <c r="W306" s="60">
        <v>11.7</v>
      </c>
      <c r="X306" s="60">
        <v>10.8</v>
      </c>
      <c r="Y306" s="58">
        <v>2352</v>
      </c>
      <c r="Z306" s="58"/>
      <c r="AA306" s="60"/>
      <c r="AB306" s="60">
        <v>643</v>
      </c>
      <c r="AC306" s="58">
        <f t="shared" si="402"/>
        <v>8511</v>
      </c>
      <c r="AD306" s="60"/>
      <c r="AE306" s="60"/>
      <c r="AF306" s="60"/>
      <c r="AG306" s="60"/>
      <c r="AH306" s="66"/>
      <c r="AI306" s="80"/>
      <c r="AJ306" s="60"/>
      <c r="AK306" s="60"/>
      <c r="AL306" s="59">
        <v>9.3000000000000007</v>
      </c>
      <c r="AM306" s="58">
        <v>95766</v>
      </c>
      <c r="AN306" s="60">
        <v>0.51</v>
      </c>
      <c r="AO306" s="60">
        <v>0.12</v>
      </c>
      <c r="AP306" s="58">
        <v>5033</v>
      </c>
      <c r="AQ306" s="88"/>
      <c r="AR306" s="86">
        <f t="shared" si="403"/>
        <v>12191</v>
      </c>
      <c r="AS306" s="58"/>
      <c r="AT306" s="89">
        <v>12191</v>
      </c>
      <c r="AU306" s="58">
        <f t="shared" si="461"/>
        <v>9311</v>
      </c>
      <c r="AV306" s="58">
        <v>960</v>
      </c>
      <c r="AW306" s="58">
        <v>960</v>
      </c>
      <c r="AX306" s="58">
        <v>960</v>
      </c>
      <c r="AY306" s="98">
        <v>0</v>
      </c>
      <c r="AZ306" s="96">
        <v>4.93</v>
      </c>
      <c r="BA306" s="53">
        <v>4478</v>
      </c>
      <c r="BB306" s="52">
        <v>62</v>
      </c>
      <c r="BC306" s="58">
        <v>13943</v>
      </c>
      <c r="BD306" s="230">
        <f t="shared" si="373"/>
        <v>11127.137999999999</v>
      </c>
      <c r="BE306" s="231">
        <f t="shared" si="374"/>
        <v>0.79804475363981919</v>
      </c>
      <c r="BF306" s="58">
        <v>5833</v>
      </c>
      <c r="BG306" s="230">
        <f t="shared" si="375"/>
        <v>6223.8109999999997</v>
      </c>
      <c r="BH306" s="231">
        <f t="shared" si="376"/>
        <v>0.44637531377752276</v>
      </c>
      <c r="BI306" s="58">
        <v>495</v>
      </c>
      <c r="BJ306" s="230">
        <f t="shared" si="377"/>
        <v>973.66500000000008</v>
      </c>
      <c r="BK306" s="231">
        <f t="shared" si="378"/>
        <v>6.9831815247794596E-2</v>
      </c>
      <c r="BL306" s="230">
        <v>1040</v>
      </c>
      <c r="BM306" s="230">
        <f t="shared" si="379"/>
        <v>1502.8</v>
      </c>
      <c r="BN306" s="231">
        <f t="shared" si="380"/>
        <v>0.10778168256472782</v>
      </c>
      <c r="BO306" s="58">
        <v>779</v>
      </c>
      <c r="BP306" s="230">
        <f t="shared" si="381"/>
        <v>1603.1819999999998</v>
      </c>
      <c r="BQ306" s="231">
        <f t="shared" si="382"/>
        <v>0.11498113748834539</v>
      </c>
      <c r="BR306" s="58">
        <v>495</v>
      </c>
      <c r="BS306" s="232">
        <f t="shared" si="383"/>
        <v>823.68</v>
      </c>
      <c r="BT306" s="231">
        <f t="shared" si="384"/>
        <v>3.5501685433550888E-2</v>
      </c>
      <c r="BU306" s="60">
        <v>8.69</v>
      </c>
      <c r="BV306" s="59">
        <v>8.42</v>
      </c>
      <c r="BW306" s="66">
        <v>171</v>
      </c>
      <c r="BX306" s="67">
        <f t="shared" si="404"/>
        <v>129823.273</v>
      </c>
      <c r="BY306" s="233">
        <f t="shared" si="405"/>
        <v>0.86548848666666667</v>
      </c>
      <c r="BZ306" s="121">
        <v>74.2</v>
      </c>
      <c r="CA306" s="57"/>
      <c r="CB306" s="60">
        <v>6.45</v>
      </c>
      <c r="CC306" s="58">
        <v>8553</v>
      </c>
      <c r="CD306" s="58">
        <f t="shared" si="406"/>
        <v>8376.4483786469154</v>
      </c>
      <c r="CE306" s="58">
        <f t="shared" si="385"/>
        <v>22142</v>
      </c>
      <c r="CF306" s="58">
        <f t="shared" si="407"/>
        <v>9311</v>
      </c>
      <c r="CG306" s="58">
        <f t="shared" si="408"/>
        <v>387.95833333333331</v>
      </c>
      <c r="CH306" s="58">
        <f t="shared" si="386"/>
        <v>12831</v>
      </c>
      <c r="CI306" s="98">
        <f t="shared" si="409"/>
        <v>534.625</v>
      </c>
      <c r="CJ306" s="67">
        <v>3403</v>
      </c>
      <c r="CK306" s="136"/>
      <c r="CL306" s="60">
        <v>7.57</v>
      </c>
      <c r="CM306" s="58">
        <v>4447</v>
      </c>
      <c r="CN306" s="137"/>
      <c r="CO306" s="138">
        <v>4105</v>
      </c>
      <c r="CP306" s="58">
        <v>4924</v>
      </c>
      <c r="CQ306" s="60">
        <v>12.9</v>
      </c>
      <c r="CR306" s="60">
        <v>42.2</v>
      </c>
      <c r="CS306" s="58">
        <v>3786</v>
      </c>
      <c r="CT306" s="59">
        <f t="shared" si="454"/>
        <v>0.28313077174629886</v>
      </c>
      <c r="CU306" s="142">
        <f t="shared" si="410"/>
        <v>1.4769321187187776</v>
      </c>
      <c r="CV306" s="142">
        <f t="shared" si="411"/>
        <v>5.6715188683914555</v>
      </c>
      <c r="CW306" s="233">
        <f t="shared" si="412"/>
        <v>0.94525314473190925</v>
      </c>
      <c r="CX306" s="89">
        <f t="shared" si="455"/>
        <v>28505.053832535454</v>
      </c>
      <c r="CY306" s="193">
        <f t="shared" si="456"/>
        <v>0.46910673844344242</v>
      </c>
      <c r="CZ306" s="234">
        <f t="shared" si="457"/>
        <v>19952.515491780327</v>
      </c>
      <c r="DA306" s="235">
        <f t="shared" si="458"/>
        <v>0.68105859571110949</v>
      </c>
      <c r="DB306" s="67">
        <v>3402</v>
      </c>
      <c r="DC306" s="75"/>
      <c r="DD306" s="59">
        <v>7.58</v>
      </c>
      <c r="DE306" s="58">
        <v>4502</v>
      </c>
      <c r="DF306" s="58"/>
      <c r="DG306" s="58">
        <v>3956</v>
      </c>
      <c r="DH306" s="58">
        <v>5372</v>
      </c>
      <c r="DI306" s="60">
        <v>12.2</v>
      </c>
      <c r="DJ306" s="60">
        <v>37.4</v>
      </c>
      <c r="DK306" s="58">
        <v>4200</v>
      </c>
      <c r="DL306" s="59">
        <f t="shared" si="413"/>
        <v>0.31864352820870973</v>
      </c>
      <c r="DM306" s="142">
        <f t="shared" si="414"/>
        <v>1.477366255144033</v>
      </c>
      <c r="DN306" s="142">
        <f t="shared" si="415"/>
        <v>5.6698522451565463</v>
      </c>
      <c r="DO306" s="233">
        <f t="shared" si="387"/>
        <v>0.94497537419275768</v>
      </c>
      <c r="DP306" s="89">
        <f t="shared" si="416"/>
        <v>28496.677384156803</v>
      </c>
      <c r="DQ306" s="193">
        <f t="shared" si="417"/>
        <v>0.46254070979815098</v>
      </c>
      <c r="DR306" s="234">
        <f t="shared" si="418"/>
        <v>19946.652278294641</v>
      </c>
      <c r="DS306" s="235">
        <f t="shared" si="419"/>
        <v>0.67711396399627055</v>
      </c>
      <c r="DT306" s="58">
        <v>3978</v>
      </c>
      <c r="DU306" s="75"/>
      <c r="DV306" s="59">
        <v>7.45</v>
      </c>
      <c r="DW306" s="58">
        <v>4281</v>
      </c>
      <c r="DX306" s="58"/>
      <c r="DY306" s="58">
        <v>3822</v>
      </c>
      <c r="DZ306" s="58">
        <v>4252</v>
      </c>
      <c r="EA306" s="75">
        <v>12.7</v>
      </c>
      <c r="EB306" s="60">
        <v>41.7</v>
      </c>
      <c r="EC306" s="58">
        <v>5119</v>
      </c>
      <c r="ED306" s="59">
        <f t="shared" si="448"/>
        <v>0.31420919825110466</v>
      </c>
      <c r="EE306" s="142">
        <f t="shared" si="420"/>
        <v>1.2634489693313222</v>
      </c>
      <c r="EF306" s="142">
        <f t="shared" si="459"/>
        <v>6.6298272284634763</v>
      </c>
      <c r="EG306" s="233">
        <f t="shared" si="388"/>
        <v>1.1049712047439126</v>
      </c>
      <c r="EH306" s="89">
        <f t="shared" si="449"/>
        <v>33321.511650257431</v>
      </c>
      <c r="EI306" s="193">
        <f t="shared" si="450"/>
        <v>0.48892420671832171</v>
      </c>
      <c r="EJ306" s="234">
        <f t="shared" si="451"/>
        <v>23323.863246048233</v>
      </c>
      <c r="EK306" s="235">
        <f t="shared" si="452"/>
        <v>0.69296421143225984</v>
      </c>
      <c r="EL306" s="67">
        <v>3405</v>
      </c>
      <c r="EM306" s="136"/>
      <c r="EN306" s="60">
        <v>7.56</v>
      </c>
      <c r="EO306" s="58">
        <v>4273</v>
      </c>
      <c r="EP306" s="137"/>
      <c r="EQ306" s="138">
        <v>3869</v>
      </c>
      <c r="ER306" s="58">
        <v>5098</v>
      </c>
      <c r="ES306" s="60">
        <v>12.7</v>
      </c>
      <c r="ET306" s="60">
        <v>39.4</v>
      </c>
      <c r="EU306" s="58">
        <v>4459</v>
      </c>
      <c r="EV306" s="59">
        <f t="shared" si="421"/>
        <v>0.31913275524368612</v>
      </c>
      <c r="EW306" s="142">
        <f t="shared" si="422"/>
        <v>1.4760646108663731</v>
      </c>
      <c r="EX306" s="142">
        <f t="shared" si="423"/>
        <v>5.6748521148612712</v>
      </c>
      <c r="EY306" s="233">
        <f t="shared" si="389"/>
        <v>0.94580868581021182</v>
      </c>
      <c r="EZ306" s="89">
        <f t="shared" si="424"/>
        <v>28521.806729292748</v>
      </c>
      <c r="FA306" s="193">
        <f t="shared" si="425"/>
        <v>0.48987926543036409</v>
      </c>
      <c r="FB306" s="234">
        <f t="shared" si="426"/>
        <v>19964.241918751693</v>
      </c>
      <c r="FC306" s="235">
        <f t="shared" si="427"/>
        <v>0.69353797604532741</v>
      </c>
      <c r="FD306" s="67">
        <v>3977</v>
      </c>
      <c r="FE306" s="136"/>
      <c r="FF306" s="60">
        <v>7.45</v>
      </c>
      <c r="FG306" s="58">
        <v>4404</v>
      </c>
      <c r="FH306" s="137"/>
      <c r="FI306" s="138">
        <v>3957</v>
      </c>
      <c r="FJ306" s="58">
        <v>3912</v>
      </c>
      <c r="FK306" s="60">
        <v>13.1</v>
      </c>
      <c r="FL306" s="60">
        <v>43.5</v>
      </c>
      <c r="FM306" s="58">
        <v>4739</v>
      </c>
      <c r="FN306" s="59">
        <f t="shared" si="428"/>
        <v>0.29996656878834294</v>
      </c>
      <c r="FO306" s="142">
        <f t="shared" si="429"/>
        <v>1.2637666582851395</v>
      </c>
      <c r="FP306" s="142">
        <f t="shared" si="430"/>
        <v>6.6281606052285671</v>
      </c>
      <c r="FQ306" s="233">
        <f t="shared" si="390"/>
        <v>1.1046934342047612</v>
      </c>
      <c r="FR306" s="89">
        <f t="shared" si="431"/>
        <v>33313.13520187878</v>
      </c>
      <c r="FS306" s="193">
        <f t="shared" si="432"/>
        <v>0.47424017902067017</v>
      </c>
      <c r="FT306" s="234">
        <f t="shared" si="433"/>
        <v>23318.000032562551</v>
      </c>
      <c r="FU306" s="235">
        <f t="shared" si="434"/>
        <v>0.68414258050634724</v>
      </c>
      <c r="FV306" s="67">
        <v>3977</v>
      </c>
      <c r="FW306" s="160"/>
      <c r="FX306" s="60">
        <v>7.63</v>
      </c>
      <c r="FY306" s="58">
        <v>4379</v>
      </c>
      <c r="FZ306" s="137"/>
      <c r="GA306" s="138">
        <v>3974</v>
      </c>
      <c r="GB306" s="58">
        <v>5046</v>
      </c>
      <c r="GC306" s="60">
        <v>12.4</v>
      </c>
      <c r="GD306" s="60">
        <v>37.4</v>
      </c>
      <c r="GE306" s="58">
        <v>4506</v>
      </c>
      <c r="GF306" s="59">
        <f t="shared" si="435"/>
        <v>0.28343451321477803</v>
      </c>
      <c r="GG306" s="142">
        <f t="shared" si="436"/>
        <v>1.2637666582851395</v>
      </c>
      <c r="GH306" s="142">
        <f t="shared" si="437"/>
        <v>6.6281606052285671</v>
      </c>
      <c r="GI306" s="233">
        <f t="shared" si="391"/>
        <v>1.1046934342047612</v>
      </c>
      <c r="GJ306" s="89">
        <f t="shared" si="438"/>
        <v>33313.13520187878</v>
      </c>
      <c r="GK306" s="193">
        <f t="shared" si="439"/>
        <v>0.47722473749580263</v>
      </c>
      <c r="GL306" s="234">
        <f t="shared" si="440"/>
        <v>23318.000032562551</v>
      </c>
      <c r="GM306" s="235">
        <f t="shared" si="441"/>
        <v>0.68593559492218326</v>
      </c>
      <c r="GN306" s="167">
        <v>4337</v>
      </c>
      <c r="GO306" s="230">
        <f t="shared" si="392"/>
        <v>4378.9323006051845</v>
      </c>
      <c r="GP306" s="236">
        <f t="shared" si="468"/>
        <v>1814.076</v>
      </c>
      <c r="GQ306" s="58">
        <v>0</v>
      </c>
      <c r="GR306" s="231">
        <f t="shared" si="393"/>
        <v>1</v>
      </c>
      <c r="GS306" s="58">
        <v>0</v>
      </c>
      <c r="GT306" s="231">
        <f t="shared" si="394"/>
        <v>1</v>
      </c>
      <c r="GU306" s="58">
        <v>690</v>
      </c>
      <c r="GV306" s="231">
        <f t="shared" si="465"/>
        <v>0.29133736962918466</v>
      </c>
      <c r="GW306" s="232">
        <v>397</v>
      </c>
      <c r="GX306" s="231">
        <f t="shared" si="466"/>
        <v>0.61826923076923079</v>
      </c>
      <c r="GY306" s="232">
        <v>0</v>
      </c>
      <c r="GZ306" s="231">
        <f t="shared" si="467"/>
        <v>1</v>
      </c>
      <c r="HA306" s="231"/>
      <c r="HB306" s="231"/>
      <c r="HC306" s="231"/>
      <c r="HD306" s="231"/>
      <c r="HE306" s="237"/>
      <c r="HF306" s="238">
        <f t="shared" si="462"/>
        <v>129823.273</v>
      </c>
      <c r="HG306" s="231">
        <f t="shared" si="463"/>
        <v>0.86548848666666667</v>
      </c>
      <c r="HH306" s="237">
        <f t="shared" si="464"/>
        <v>0.68894785914078749</v>
      </c>
      <c r="HI306" s="67">
        <v>3510</v>
      </c>
      <c r="HJ306" s="58">
        <v>2662</v>
      </c>
      <c r="HK306" s="58">
        <v>2534</v>
      </c>
      <c r="HL306" s="77">
        <f t="shared" si="445"/>
        <v>2880</v>
      </c>
      <c r="HM306" s="77">
        <f t="shared" si="442"/>
        <v>40155.839999999997</v>
      </c>
      <c r="HN306" s="60"/>
      <c r="HO306" s="60"/>
      <c r="HP306" s="58">
        <v>2316</v>
      </c>
      <c r="HQ306" s="136"/>
      <c r="HR306" s="136"/>
      <c r="HS306" s="136"/>
      <c r="HT306" s="58">
        <v>4172</v>
      </c>
      <c r="HU306" s="58">
        <v>3020</v>
      </c>
      <c r="HV306" s="136"/>
      <c r="HW306" s="136"/>
      <c r="HX306" s="136"/>
      <c r="HY306" s="136"/>
      <c r="HZ306" s="193"/>
      <c r="IA306" s="60">
        <v>99</v>
      </c>
      <c r="IB306" s="194">
        <v>1071</v>
      </c>
      <c r="IC306" s="195"/>
      <c r="ID306" s="195"/>
      <c r="IE306" s="196"/>
      <c r="IF306" s="196"/>
      <c r="IG306" s="196"/>
      <c r="IH306" s="97">
        <f t="shared" si="443"/>
        <v>47051.887000000002</v>
      </c>
      <c r="II306" s="97">
        <f t="shared" si="446"/>
        <v>3859.5592650315812</v>
      </c>
      <c r="IJ306" s="202">
        <f t="shared" si="447"/>
        <v>1.6405545074235091</v>
      </c>
      <c r="IK306" s="202">
        <f t="shared" si="453"/>
        <v>2.3525943500000004</v>
      </c>
      <c r="IL306" s="202">
        <f t="shared" si="395"/>
        <v>0.69665887251644487</v>
      </c>
      <c r="IM306" s="205"/>
      <c r="IN306" s="204">
        <f t="shared" si="396"/>
        <v>0.75305510721697022</v>
      </c>
      <c r="IO306" s="136"/>
      <c r="IP306" s="136"/>
      <c r="IQ306" s="58">
        <v>2514</v>
      </c>
      <c r="IR306" s="58"/>
      <c r="IS306" s="60"/>
      <c r="IT306" s="60"/>
      <c r="IU306" s="60"/>
      <c r="IV306" s="60"/>
      <c r="IW306" s="193"/>
      <c r="IX306" s="193">
        <v>0.96</v>
      </c>
      <c r="IY306" s="59"/>
      <c r="IZ306" s="60">
        <v>297</v>
      </c>
      <c r="JA306" s="60"/>
      <c r="JB306" s="60"/>
      <c r="JC306" s="60"/>
      <c r="JD306" s="97">
        <f t="shared" si="397"/>
        <v>13056.561</v>
      </c>
      <c r="JE306" s="211">
        <f t="shared" si="460"/>
        <v>1.2028783159703575</v>
      </c>
      <c r="JF306" s="210">
        <f t="shared" si="398"/>
        <v>0.8903643750000001</v>
      </c>
      <c r="JG306" s="211">
        <f t="shared" si="399"/>
        <v>0.40310547049721002</v>
      </c>
      <c r="JH306" s="205"/>
      <c r="JI306" s="205">
        <f t="shared" si="400"/>
        <v>0.72268907563025209</v>
      </c>
      <c r="JJ306" s="215">
        <f t="shared" si="444"/>
        <v>2.469151880188833</v>
      </c>
      <c r="JK306" s="205">
        <f t="shared" si="401"/>
        <v>0.97869898873986949</v>
      </c>
      <c r="JL306" s="58">
        <v>8696</v>
      </c>
      <c r="JM306" s="216">
        <v>8.1</v>
      </c>
      <c r="JN306" s="217">
        <v>85</v>
      </c>
      <c r="JO306" s="216">
        <v>0.87</v>
      </c>
      <c r="JP306" s="216">
        <v>1.63</v>
      </c>
      <c r="JQ306" s="216">
        <v>0.56999999999999995</v>
      </c>
      <c r="JR306" s="217">
        <v>268</v>
      </c>
      <c r="JS306" s="216">
        <v>0.22</v>
      </c>
      <c r="JT306" s="223"/>
    </row>
    <row r="307" spans="1:280" s="25" customFormat="1" ht="15" customHeight="1">
      <c r="A307" s="50">
        <v>43724</v>
      </c>
      <c r="B307" s="51">
        <v>0</v>
      </c>
      <c r="C307" s="52">
        <v>0</v>
      </c>
      <c r="D307" s="53">
        <v>34689</v>
      </c>
      <c r="E307" s="48">
        <v>5.54</v>
      </c>
      <c r="F307" s="53">
        <v>1067</v>
      </c>
      <c r="G307" s="52">
        <v>37.5</v>
      </c>
      <c r="H307" s="52">
        <v>16.3</v>
      </c>
      <c r="I307" s="61">
        <v>91.9</v>
      </c>
      <c r="J307" s="64"/>
      <c r="K307" s="53">
        <v>1233</v>
      </c>
      <c r="L307" s="48">
        <v>5.83</v>
      </c>
      <c r="M307" s="53">
        <v>14997</v>
      </c>
      <c r="N307" s="53">
        <v>8819</v>
      </c>
      <c r="O307" s="65">
        <v>5.97</v>
      </c>
      <c r="P307" s="65">
        <v>2.08</v>
      </c>
      <c r="Q307" s="74">
        <v>64.7</v>
      </c>
      <c r="R307" s="70">
        <v>80.2</v>
      </c>
      <c r="S307" s="64">
        <v>6373</v>
      </c>
      <c r="T307" s="53">
        <v>11460</v>
      </c>
      <c r="U307" s="52">
        <v>3.38</v>
      </c>
      <c r="V307" s="52">
        <v>27</v>
      </c>
      <c r="W307" s="52">
        <v>12.8</v>
      </c>
      <c r="X307" s="52">
        <v>13.8</v>
      </c>
      <c r="Y307" s="53">
        <v>2358</v>
      </c>
      <c r="Z307" s="53"/>
      <c r="AA307" s="52"/>
      <c r="AB307" s="52">
        <v>640</v>
      </c>
      <c r="AC307" s="77">
        <f t="shared" si="402"/>
        <v>8731</v>
      </c>
      <c r="AD307" s="52"/>
      <c r="AE307" s="52"/>
      <c r="AF307" s="52"/>
      <c r="AG307" s="52"/>
      <c r="AH307" s="61"/>
      <c r="AI307" s="79"/>
      <c r="AJ307" s="52"/>
      <c r="AK307" s="52"/>
      <c r="AL307" s="48">
        <v>7.58</v>
      </c>
      <c r="AM307" s="53">
        <v>95497</v>
      </c>
      <c r="AN307" s="52">
        <v>0.75</v>
      </c>
      <c r="AO307" s="52">
        <v>0.05</v>
      </c>
      <c r="AP307" s="53">
        <v>5026</v>
      </c>
      <c r="AQ307" s="83"/>
      <c r="AR307" s="86">
        <f t="shared" si="403"/>
        <v>12271</v>
      </c>
      <c r="AS307" s="53"/>
      <c r="AT307" s="87">
        <v>12271</v>
      </c>
      <c r="AU307" s="53">
        <f t="shared" si="461"/>
        <v>9391</v>
      </c>
      <c r="AV307" s="53">
        <v>960</v>
      </c>
      <c r="AW307" s="53">
        <v>960</v>
      </c>
      <c r="AX307" s="53">
        <v>960</v>
      </c>
      <c r="AY307" s="95">
        <v>0</v>
      </c>
      <c r="AZ307" s="96">
        <v>4.93</v>
      </c>
      <c r="BA307" s="53">
        <v>4478</v>
      </c>
      <c r="BB307" s="52">
        <v>62</v>
      </c>
      <c r="BC307" s="53">
        <v>12428</v>
      </c>
      <c r="BD307" s="97">
        <f t="shared" si="373"/>
        <v>9590.896999999999</v>
      </c>
      <c r="BE307" s="102">
        <f t="shared" si="374"/>
        <v>0.77171684905053095</v>
      </c>
      <c r="BF307" s="53">
        <v>5527</v>
      </c>
      <c r="BG307" s="97">
        <f t="shared" si="375"/>
        <v>5897.3089999999993</v>
      </c>
      <c r="BH307" s="102">
        <f t="shared" si="376"/>
        <v>0.47451794335371733</v>
      </c>
      <c r="BI307" s="53">
        <v>325</v>
      </c>
      <c r="BJ307" s="97">
        <f t="shared" si="377"/>
        <v>639.27499999999998</v>
      </c>
      <c r="BK307" s="102">
        <f t="shared" si="378"/>
        <v>5.1438284518828453E-2</v>
      </c>
      <c r="BL307" s="103">
        <v>1037</v>
      </c>
      <c r="BM307" s="97">
        <f t="shared" si="379"/>
        <v>1498.4650000000001</v>
      </c>
      <c r="BN307" s="102">
        <f t="shared" si="380"/>
        <v>0.12057169295140008</v>
      </c>
      <c r="BO307" s="53">
        <v>756</v>
      </c>
      <c r="BP307" s="97">
        <f t="shared" si="381"/>
        <v>1555.848</v>
      </c>
      <c r="BQ307" s="102">
        <f t="shared" si="382"/>
        <v>0.12518892822658512</v>
      </c>
      <c r="BR307" s="53">
        <v>0</v>
      </c>
      <c r="BS307" s="105">
        <f t="shared" si="383"/>
        <v>0</v>
      </c>
      <c r="BT307" s="102">
        <f t="shared" si="384"/>
        <v>0</v>
      </c>
      <c r="BU307" s="52">
        <v>10.199999999999999</v>
      </c>
      <c r="BV307" s="48">
        <v>8.33</v>
      </c>
      <c r="BW307" s="61">
        <v>176</v>
      </c>
      <c r="BX307" s="117">
        <f t="shared" si="404"/>
        <v>116711.348</v>
      </c>
      <c r="BY307" s="118">
        <f t="shared" si="405"/>
        <v>0.77807565333333328</v>
      </c>
      <c r="BZ307" s="120">
        <v>70.7</v>
      </c>
      <c r="CA307" s="51"/>
      <c r="CB307" s="52">
        <v>6.76</v>
      </c>
      <c r="CC307" s="129">
        <v>8192</v>
      </c>
      <c r="CD307" s="77">
        <f t="shared" si="406"/>
        <v>7900.5597891633533</v>
      </c>
      <c r="CE307" s="77">
        <f t="shared" si="385"/>
        <v>22387</v>
      </c>
      <c r="CF307" s="77">
        <f t="shared" si="407"/>
        <v>9391</v>
      </c>
      <c r="CG307" s="77">
        <f t="shared" si="408"/>
        <v>391.29166666666669</v>
      </c>
      <c r="CH307" s="77">
        <f t="shared" si="386"/>
        <v>12996</v>
      </c>
      <c r="CI307" s="130">
        <f t="shared" si="409"/>
        <v>541.5</v>
      </c>
      <c r="CJ307" s="64">
        <v>3512</v>
      </c>
      <c r="CK307" s="56"/>
      <c r="CL307" s="52">
        <v>7.78</v>
      </c>
      <c r="CM307" s="53">
        <v>4857</v>
      </c>
      <c r="CN307" s="134"/>
      <c r="CO307" s="135">
        <v>3976</v>
      </c>
      <c r="CP307" s="53">
        <v>5296</v>
      </c>
      <c r="CQ307" s="52">
        <v>9.6199999999999992</v>
      </c>
      <c r="CR307" s="52">
        <v>52</v>
      </c>
      <c r="CS307" s="53">
        <v>3708</v>
      </c>
      <c r="CT307" s="141">
        <f t="shared" si="454"/>
        <v>0.34689926572025009</v>
      </c>
      <c r="CU307" s="142">
        <f t="shared" si="410"/>
        <v>1.4310933940774488</v>
      </c>
      <c r="CV307" s="142">
        <f t="shared" si="411"/>
        <v>5.5206458375530634</v>
      </c>
      <c r="CW307" s="118">
        <f t="shared" si="412"/>
        <v>0.92010763959217723</v>
      </c>
      <c r="CX307" s="143">
        <f t="shared" si="455"/>
        <v>27746.765979541695</v>
      </c>
      <c r="CY307" s="144">
        <f t="shared" si="456"/>
        <v>0.38523343540010824</v>
      </c>
      <c r="CZ307" s="145">
        <f t="shared" si="457"/>
        <v>18309.297993299682</v>
      </c>
      <c r="DA307" s="146">
        <f t="shared" si="458"/>
        <v>0.60918892822658521</v>
      </c>
      <c r="DB307" s="64">
        <v>3512</v>
      </c>
      <c r="DC307" s="152"/>
      <c r="DD307" s="48">
        <v>7.7</v>
      </c>
      <c r="DE307" s="53">
        <v>4428</v>
      </c>
      <c r="DF307" s="153"/>
      <c r="DG307" s="53">
        <v>4005</v>
      </c>
      <c r="DH307" s="53">
        <v>4672</v>
      </c>
      <c r="DI307" s="52">
        <v>9.43</v>
      </c>
      <c r="DJ307" s="52">
        <v>33.1</v>
      </c>
      <c r="DK307" s="53">
        <v>4106</v>
      </c>
      <c r="DL307" s="141">
        <f t="shared" si="413"/>
        <v>0.33667797456038434</v>
      </c>
      <c r="DM307" s="142">
        <f t="shared" si="414"/>
        <v>1.4310933940774488</v>
      </c>
      <c r="DN307" s="142">
        <f t="shared" si="415"/>
        <v>5.5206458375530634</v>
      </c>
      <c r="DO307" s="118">
        <f t="shared" si="387"/>
        <v>0.92010763959217723</v>
      </c>
      <c r="DP307" s="143">
        <f t="shared" si="416"/>
        <v>27746.765979541695</v>
      </c>
      <c r="DQ307" s="144">
        <f t="shared" si="417"/>
        <v>0.43953338520726359</v>
      </c>
      <c r="DR307" s="145">
        <f t="shared" si="418"/>
        <v>18309.297993299682</v>
      </c>
      <c r="DS307" s="146">
        <f t="shared" si="419"/>
        <v>0.64370775667846791</v>
      </c>
      <c r="DT307" s="53">
        <v>3951</v>
      </c>
      <c r="DU307" s="74"/>
      <c r="DV307" s="157">
        <v>7.74</v>
      </c>
      <c r="DW307" s="153">
        <v>4896</v>
      </c>
      <c r="DX307" s="53"/>
      <c r="DY307" s="153">
        <v>3934</v>
      </c>
      <c r="DZ307" s="153">
        <v>4678</v>
      </c>
      <c r="EA307" s="152">
        <v>9.57</v>
      </c>
      <c r="EB307" s="128">
        <v>33.5</v>
      </c>
      <c r="EC307" s="53">
        <v>5032</v>
      </c>
      <c r="ED307" s="141">
        <f t="shared" si="448"/>
        <v>0.4238895908933546</v>
      </c>
      <c r="EE307" s="142">
        <f t="shared" si="420"/>
        <v>1.2720830169577322</v>
      </c>
      <c r="EF307" s="142">
        <f t="shared" si="459"/>
        <v>6.2107265672471961</v>
      </c>
      <c r="EG307" s="118">
        <f t="shared" si="388"/>
        <v>1.0351210945411993</v>
      </c>
      <c r="EH307" s="143">
        <f t="shared" si="449"/>
        <v>31215.111726984407</v>
      </c>
      <c r="EI307" s="144">
        <f t="shared" si="450"/>
        <v>0.38029707632673049</v>
      </c>
      <c r="EJ307" s="145">
        <f t="shared" si="451"/>
        <v>20597.960242462141</v>
      </c>
      <c r="EK307" s="146">
        <f t="shared" si="452"/>
        <v>0.6060508529127776</v>
      </c>
      <c r="EL307" s="64">
        <v>3512</v>
      </c>
      <c r="EM307" s="56"/>
      <c r="EN307" s="52">
        <v>7.68</v>
      </c>
      <c r="EO307" s="53">
        <v>4233</v>
      </c>
      <c r="EP307" s="134"/>
      <c r="EQ307" s="135">
        <v>3978</v>
      </c>
      <c r="ER307" s="53">
        <v>5058</v>
      </c>
      <c r="ES307" s="52">
        <v>9.26</v>
      </c>
      <c r="ET307" s="52">
        <v>37.700000000000003</v>
      </c>
      <c r="EU307" s="53">
        <v>4316</v>
      </c>
      <c r="EV307" s="141">
        <f t="shared" si="421"/>
        <v>0.33508094090162766</v>
      </c>
      <c r="EW307" s="142">
        <f t="shared" si="422"/>
        <v>1.4310933940774488</v>
      </c>
      <c r="EX307" s="142">
        <f t="shared" si="423"/>
        <v>5.5206458375530634</v>
      </c>
      <c r="EY307" s="118">
        <f t="shared" si="389"/>
        <v>0.92010763959217723</v>
      </c>
      <c r="EZ307" s="143">
        <f t="shared" si="424"/>
        <v>27746.765979541695</v>
      </c>
      <c r="FA307" s="144">
        <f t="shared" si="425"/>
        <v>0.46421518057415234</v>
      </c>
      <c r="FB307" s="145">
        <f t="shared" si="426"/>
        <v>18309.297993299682</v>
      </c>
      <c r="FC307" s="146">
        <f t="shared" si="427"/>
        <v>0.65939813324750562</v>
      </c>
      <c r="FD307" s="64">
        <v>3950</v>
      </c>
      <c r="FE307" s="56"/>
      <c r="FF307" s="52">
        <v>7.95</v>
      </c>
      <c r="FG307" s="53">
        <v>4452</v>
      </c>
      <c r="FH307" s="134"/>
      <c r="FI307" s="135">
        <v>3962</v>
      </c>
      <c r="FJ307" s="53">
        <v>5386</v>
      </c>
      <c r="FK307" s="52">
        <v>9.1</v>
      </c>
      <c r="FL307" s="52">
        <v>36.799999999999997</v>
      </c>
      <c r="FM307" s="53">
        <v>4519</v>
      </c>
      <c r="FN307" s="141">
        <f t="shared" si="428"/>
        <v>0.33174736784509906</v>
      </c>
      <c r="FO307" s="142">
        <f t="shared" si="429"/>
        <v>1.2724050632911392</v>
      </c>
      <c r="FP307" s="142">
        <f t="shared" si="430"/>
        <v>6.2091546293663438</v>
      </c>
      <c r="FQ307" s="118">
        <f t="shared" si="390"/>
        <v>1.0348591048943907</v>
      </c>
      <c r="FR307" s="143">
        <f t="shared" si="431"/>
        <v>31207.211167195244</v>
      </c>
      <c r="FS307" s="144">
        <f t="shared" si="432"/>
        <v>0.43649562577749268</v>
      </c>
      <c r="FT307" s="145">
        <f t="shared" si="433"/>
        <v>20592.746888819405</v>
      </c>
      <c r="FU307" s="146">
        <f t="shared" si="434"/>
        <v>0.6417766334084325</v>
      </c>
      <c r="FV307" s="64">
        <v>3950</v>
      </c>
      <c r="FW307" s="73"/>
      <c r="FX307" s="52">
        <v>7.63</v>
      </c>
      <c r="FY307" s="53">
        <v>4415</v>
      </c>
      <c r="FZ307" s="134"/>
      <c r="GA307" s="135">
        <v>3940</v>
      </c>
      <c r="GB307" s="53">
        <v>3710</v>
      </c>
      <c r="GC307" s="52">
        <v>10.1</v>
      </c>
      <c r="GD307" s="52">
        <v>41</v>
      </c>
      <c r="GE307" s="53">
        <v>4400</v>
      </c>
      <c r="GF307" s="141">
        <f t="shared" si="435"/>
        <v>0.31958253996850505</v>
      </c>
      <c r="GG307" s="142">
        <f t="shared" si="436"/>
        <v>1.2724050632911392</v>
      </c>
      <c r="GH307" s="142">
        <f t="shared" si="437"/>
        <v>6.2091546293663438</v>
      </c>
      <c r="GI307" s="118">
        <f t="shared" si="391"/>
        <v>1.0348591048943907</v>
      </c>
      <c r="GJ307" s="143">
        <f t="shared" si="438"/>
        <v>31207.211167195244</v>
      </c>
      <c r="GK307" s="144">
        <f t="shared" si="439"/>
        <v>0.44117883823172288</v>
      </c>
      <c r="GL307" s="145">
        <f t="shared" si="440"/>
        <v>20592.746888819405</v>
      </c>
      <c r="GM307" s="146">
        <f t="shared" si="441"/>
        <v>0.64475378178307041</v>
      </c>
      <c r="GN307" s="166">
        <v>4629</v>
      </c>
      <c r="GO307" s="97">
        <f t="shared" si="392"/>
        <v>4549.2456336266587</v>
      </c>
      <c r="GP307" s="226">
        <f t="shared" si="468"/>
        <v>3085.93</v>
      </c>
      <c r="GQ307" s="53">
        <v>0</v>
      </c>
      <c r="GR307" s="102">
        <f t="shared" si="393"/>
        <v>1</v>
      </c>
      <c r="GS307" s="53">
        <v>0</v>
      </c>
      <c r="GT307" s="102">
        <f t="shared" si="394"/>
        <v>1</v>
      </c>
      <c r="GU307" s="53">
        <v>1160</v>
      </c>
      <c r="GV307" s="102">
        <f t="shared" si="465"/>
        <v>0</v>
      </c>
      <c r="GW307" s="170">
        <v>685</v>
      </c>
      <c r="GX307" s="102">
        <f t="shared" si="466"/>
        <v>0.33944069431051105</v>
      </c>
      <c r="GY307" s="170">
        <v>0</v>
      </c>
      <c r="GZ307" s="102">
        <f t="shared" si="467"/>
        <v>1</v>
      </c>
      <c r="HA307" s="102"/>
      <c r="HB307" s="102"/>
      <c r="HC307" s="102"/>
      <c r="HD307" s="102"/>
      <c r="HE307" s="177"/>
      <c r="HF307" s="227">
        <f t="shared" si="462"/>
        <v>116711.348</v>
      </c>
      <c r="HG307" s="102">
        <f t="shared" si="463"/>
        <v>0.77807565333333328</v>
      </c>
      <c r="HH307" s="177">
        <f t="shared" si="464"/>
        <v>0.62753459929192146</v>
      </c>
      <c r="HI307" s="64">
        <v>3390</v>
      </c>
      <c r="HJ307" s="53">
        <v>2880</v>
      </c>
      <c r="HK307" s="53">
        <v>2290</v>
      </c>
      <c r="HL307" s="77">
        <f t="shared" si="445"/>
        <v>2880</v>
      </c>
      <c r="HM307" s="77">
        <f t="shared" si="442"/>
        <v>35792.639999999999</v>
      </c>
      <c r="HN307" s="52"/>
      <c r="HO307" s="183"/>
      <c r="HP307" s="53">
        <v>2557</v>
      </c>
      <c r="HQ307" s="186"/>
      <c r="HR307" s="186"/>
      <c r="HS307" s="186"/>
      <c r="HT307" s="53">
        <v>5136</v>
      </c>
      <c r="HU307" s="153">
        <v>4652</v>
      </c>
      <c r="HV307" s="186"/>
      <c r="HW307" s="186"/>
      <c r="HX307" s="186"/>
      <c r="HY307" s="186"/>
      <c r="HZ307" s="189">
        <v>99</v>
      </c>
      <c r="IA307" s="128"/>
      <c r="IB307" s="190">
        <v>969</v>
      </c>
      <c r="IC307" s="191"/>
      <c r="ID307" s="191">
        <v>121</v>
      </c>
      <c r="IE307" s="192">
        <v>3.1</v>
      </c>
      <c r="IF307" s="192">
        <v>1.57</v>
      </c>
      <c r="IG307" s="192">
        <v>0.83</v>
      </c>
      <c r="IH307" s="97">
        <f t="shared" si="443"/>
        <v>50835.099000000002</v>
      </c>
      <c r="II307" s="97">
        <f t="shared" si="446"/>
        <v>4142.7022247575578</v>
      </c>
      <c r="IJ307" s="202">
        <f t="shared" si="447"/>
        <v>1.6298590171950127</v>
      </c>
      <c r="IK307" s="202">
        <f t="shared" si="453"/>
        <v>2.5417549499999996</v>
      </c>
      <c r="IL307" s="202">
        <f t="shared" si="395"/>
        <v>0.63775314229423974</v>
      </c>
      <c r="IM307" s="203"/>
      <c r="IN307" s="204">
        <f t="shared" si="396"/>
        <v>0.79066753078418661</v>
      </c>
      <c r="IO307" s="186"/>
      <c r="IP307" s="186"/>
      <c r="IQ307" s="153">
        <v>4422</v>
      </c>
      <c r="IR307" s="153"/>
      <c r="IS307" s="128"/>
      <c r="IT307" s="128"/>
      <c r="IU307" s="128"/>
      <c r="IV307" s="128"/>
      <c r="IW307" s="189">
        <v>0.97</v>
      </c>
      <c r="IX307" s="189"/>
      <c r="IY307" s="48">
        <v>8.1300000000000008</v>
      </c>
      <c r="IZ307" s="52">
        <v>327</v>
      </c>
      <c r="JA307" s="128">
        <v>1.55</v>
      </c>
      <c r="JB307" s="128">
        <v>0.99</v>
      </c>
      <c r="JC307" s="128">
        <v>177</v>
      </c>
      <c r="JD307" s="97">
        <f t="shared" si="397"/>
        <v>11890.599</v>
      </c>
      <c r="JE307" s="210">
        <f t="shared" si="460"/>
        <v>1.192631242679161</v>
      </c>
      <c r="JF307" s="210">
        <f t="shared" si="398"/>
        <v>0.81248919642857143</v>
      </c>
      <c r="JG307" s="210">
        <f t="shared" si="399"/>
        <v>0.18970745829424432</v>
      </c>
      <c r="JH307" s="203"/>
      <c r="JI307" s="203">
        <f t="shared" si="400"/>
        <v>0.66253869969040247</v>
      </c>
      <c r="JJ307" s="212">
        <f t="shared" si="444"/>
        <v>2.469151880188833</v>
      </c>
      <c r="JK307" s="203">
        <f t="shared" si="401"/>
        <v>0.9736884454457676</v>
      </c>
      <c r="JL307" s="53">
        <v>9339</v>
      </c>
      <c r="JM307" s="213">
        <v>8.44</v>
      </c>
      <c r="JN307" s="214">
        <v>80</v>
      </c>
      <c r="JO307" s="213">
        <v>0.82</v>
      </c>
      <c r="JP307" s="213">
        <v>0.85</v>
      </c>
      <c r="JQ307" s="213">
        <v>0.65</v>
      </c>
      <c r="JR307" s="214">
        <v>330</v>
      </c>
      <c r="JS307" s="213">
        <v>0.19</v>
      </c>
      <c r="JT307" s="222"/>
    </row>
    <row r="308" spans="1:280" s="25" customFormat="1" ht="15" customHeight="1">
      <c r="A308" s="50">
        <v>43725</v>
      </c>
      <c r="B308" s="51">
        <v>0</v>
      </c>
      <c r="C308" s="52">
        <v>0</v>
      </c>
      <c r="D308" s="53">
        <v>58142</v>
      </c>
      <c r="E308" s="48">
        <v>5.93</v>
      </c>
      <c r="F308" s="53">
        <v>1755</v>
      </c>
      <c r="G308" s="52">
        <v>45.6</v>
      </c>
      <c r="H308" s="52">
        <v>18.7</v>
      </c>
      <c r="I308" s="61">
        <v>91.9</v>
      </c>
      <c r="J308" s="64"/>
      <c r="K308" s="53">
        <v>1601</v>
      </c>
      <c r="L308" s="48">
        <v>5.9</v>
      </c>
      <c r="M308" s="53">
        <v>14305</v>
      </c>
      <c r="N308" s="53">
        <v>9035</v>
      </c>
      <c r="O308" s="65">
        <v>4.07</v>
      </c>
      <c r="P308" s="65">
        <v>1.89</v>
      </c>
      <c r="Q308" s="74">
        <v>60.5</v>
      </c>
      <c r="R308" s="70">
        <v>78.7</v>
      </c>
      <c r="S308" s="64">
        <v>5910</v>
      </c>
      <c r="T308" s="53">
        <v>11824</v>
      </c>
      <c r="U308" s="52">
        <v>2.69</v>
      </c>
      <c r="V308" s="52">
        <v>23.4</v>
      </c>
      <c r="W308" s="52">
        <v>11.7</v>
      </c>
      <c r="X308" s="52">
        <v>10.199999999999999</v>
      </c>
      <c r="Y308" s="53">
        <v>2354</v>
      </c>
      <c r="Z308" s="53"/>
      <c r="AA308" s="52"/>
      <c r="AB308" s="52">
        <v>664</v>
      </c>
      <c r="AC308" s="77">
        <f t="shared" si="402"/>
        <v>8264</v>
      </c>
      <c r="AD308" s="52"/>
      <c r="AE308" s="52"/>
      <c r="AF308" s="52"/>
      <c r="AG308" s="52"/>
      <c r="AH308" s="61"/>
      <c r="AI308" s="79"/>
      <c r="AJ308" s="52"/>
      <c r="AK308" s="52"/>
      <c r="AL308" s="48">
        <v>9.33</v>
      </c>
      <c r="AM308" s="53">
        <v>102073</v>
      </c>
      <c r="AN308" s="52" t="s">
        <v>125</v>
      </c>
      <c r="AO308" s="52" t="s">
        <v>125</v>
      </c>
      <c r="AP308" s="53">
        <v>5054</v>
      </c>
      <c r="AQ308" s="83"/>
      <c r="AR308" s="86">
        <f t="shared" si="403"/>
        <v>12308</v>
      </c>
      <c r="AS308" s="53"/>
      <c r="AT308" s="87">
        <v>12308</v>
      </c>
      <c r="AU308" s="53">
        <f t="shared" si="461"/>
        <v>10148</v>
      </c>
      <c r="AV308" s="53">
        <v>720</v>
      </c>
      <c r="AW308" s="53">
        <v>720</v>
      </c>
      <c r="AX308" s="53">
        <v>720</v>
      </c>
      <c r="AY308" s="95">
        <v>0</v>
      </c>
      <c r="AZ308" s="96">
        <v>4.93</v>
      </c>
      <c r="BA308" s="53">
        <v>4478</v>
      </c>
      <c r="BB308" s="52">
        <v>62</v>
      </c>
      <c r="BC308" s="53">
        <v>13326</v>
      </c>
      <c r="BD308" s="97">
        <f t="shared" si="373"/>
        <v>9306.3249999999989</v>
      </c>
      <c r="BE308" s="102">
        <f t="shared" si="374"/>
        <v>0.69835847215968772</v>
      </c>
      <c r="BF308" s="53">
        <v>5353</v>
      </c>
      <c r="BG308" s="97">
        <f t="shared" si="375"/>
        <v>5711.6509999999998</v>
      </c>
      <c r="BH308" s="102">
        <f t="shared" si="376"/>
        <v>0.42860956025814195</v>
      </c>
      <c r="BI308" s="53">
        <v>312</v>
      </c>
      <c r="BJ308" s="97">
        <f t="shared" si="377"/>
        <v>613.70400000000006</v>
      </c>
      <c r="BK308" s="102">
        <f t="shared" si="378"/>
        <v>4.6053129221071597E-2</v>
      </c>
      <c r="BL308" s="103">
        <v>1066</v>
      </c>
      <c r="BM308" s="97">
        <f t="shared" si="379"/>
        <v>1540.3700000000001</v>
      </c>
      <c r="BN308" s="102">
        <f t="shared" si="380"/>
        <v>0.11559132522887589</v>
      </c>
      <c r="BO308" s="53">
        <v>700</v>
      </c>
      <c r="BP308" s="97">
        <f t="shared" si="381"/>
        <v>1440.6</v>
      </c>
      <c r="BQ308" s="102">
        <f t="shared" si="382"/>
        <v>0.10810445745159837</v>
      </c>
      <c r="BR308" s="53">
        <v>0</v>
      </c>
      <c r="BS308" s="105">
        <f t="shared" si="383"/>
        <v>0</v>
      </c>
      <c r="BT308" s="102">
        <f t="shared" si="384"/>
        <v>0</v>
      </c>
      <c r="BU308" s="52">
        <v>8.83</v>
      </c>
      <c r="BV308" s="48">
        <v>8.9</v>
      </c>
      <c r="BW308" s="61">
        <v>152</v>
      </c>
      <c r="BX308" s="117">
        <f t="shared" si="404"/>
        <v>135232.24799999999</v>
      </c>
      <c r="BY308" s="118">
        <f t="shared" si="405"/>
        <v>0.90154831999999996</v>
      </c>
      <c r="BZ308" s="120">
        <v>68.099999999999994</v>
      </c>
      <c r="CA308" s="51"/>
      <c r="CB308" s="52">
        <v>6.87</v>
      </c>
      <c r="CC308" s="129">
        <v>8975</v>
      </c>
      <c r="CD308" s="77">
        <f t="shared" si="406"/>
        <v>8464.2894265232972</v>
      </c>
      <c r="CE308" s="77">
        <f t="shared" si="385"/>
        <v>22320</v>
      </c>
      <c r="CF308" s="77">
        <f t="shared" si="407"/>
        <v>10148</v>
      </c>
      <c r="CG308" s="77">
        <f t="shared" si="408"/>
        <v>422.83333333333331</v>
      </c>
      <c r="CH308" s="77">
        <f t="shared" si="386"/>
        <v>12172</v>
      </c>
      <c r="CI308" s="130">
        <f t="shared" si="409"/>
        <v>507.16666666666669</v>
      </c>
      <c r="CJ308" s="64">
        <v>3498</v>
      </c>
      <c r="CK308" s="56"/>
      <c r="CL308" s="52">
        <v>7.55</v>
      </c>
      <c r="CM308" s="53">
        <v>4573</v>
      </c>
      <c r="CN308" s="134"/>
      <c r="CO308" s="135">
        <v>4235</v>
      </c>
      <c r="CP308" s="53">
        <v>5372</v>
      </c>
      <c r="CQ308" s="52">
        <v>12.7</v>
      </c>
      <c r="CR308" s="52">
        <v>40.5</v>
      </c>
      <c r="CS308" s="53">
        <v>3735</v>
      </c>
      <c r="CT308" s="141">
        <f t="shared" si="454"/>
        <v>0.27439567831613543</v>
      </c>
      <c r="CU308" s="142">
        <f t="shared" si="410"/>
        <v>1.4368210405946256</v>
      </c>
      <c r="CV308" s="142">
        <f t="shared" si="411"/>
        <v>5.890983767206226</v>
      </c>
      <c r="CW308" s="118">
        <f t="shared" si="412"/>
        <v>0.98183062786770436</v>
      </c>
      <c r="CX308" s="143">
        <f t="shared" si="455"/>
        <v>29608.084413978493</v>
      </c>
      <c r="CY308" s="144">
        <f t="shared" si="456"/>
        <v>0.45973019475559718</v>
      </c>
      <c r="CZ308" s="145">
        <f t="shared" si="457"/>
        <v>21193.65607096774</v>
      </c>
      <c r="DA308" s="146">
        <f t="shared" si="458"/>
        <v>0.65683625994296868</v>
      </c>
      <c r="DB308" s="64">
        <v>3491</v>
      </c>
      <c r="DC308" s="152"/>
      <c r="DD308" s="48">
        <v>7.44</v>
      </c>
      <c r="DE308" s="53">
        <v>4836</v>
      </c>
      <c r="DF308" s="153"/>
      <c r="DG308" s="53">
        <v>4232</v>
      </c>
      <c r="DH308" s="53">
        <v>5808</v>
      </c>
      <c r="DI308" s="52">
        <v>49.7</v>
      </c>
      <c r="DJ308" s="52">
        <v>13</v>
      </c>
      <c r="DK308" s="53">
        <v>4139</v>
      </c>
      <c r="DL308" s="141">
        <f t="shared" si="413"/>
        <v>0.32677111078142207</v>
      </c>
      <c r="DM308" s="142">
        <f t="shared" si="414"/>
        <v>1.4397020910913778</v>
      </c>
      <c r="DN308" s="142">
        <f t="shared" si="415"/>
        <v>5.879195063269564</v>
      </c>
      <c r="DO308" s="118">
        <f t="shared" si="387"/>
        <v>0.9798658438782607</v>
      </c>
      <c r="DP308" s="143">
        <f t="shared" si="416"/>
        <v>29548.834387992829</v>
      </c>
      <c r="DQ308" s="144">
        <f t="shared" si="417"/>
        <v>0.42865847842511873</v>
      </c>
      <c r="DR308" s="145">
        <f t="shared" si="418"/>
        <v>21151.244523655914</v>
      </c>
      <c r="DS308" s="146">
        <f t="shared" si="419"/>
        <v>0.63710040522287259</v>
      </c>
      <c r="DT308" s="53">
        <v>3947</v>
      </c>
      <c r="DU308" s="74"/>
      <c r="DV308" s="157">
        <v>7.52</v>
      </c>
      <c r="DW308" s="153">
        <v>4708</v>
      </c>
      <c r="DX308" s="53"/>
      <c r="DY308" s="153">
        <v>4193</v>
      </c>
      <c r="DZ308" s="153">
        <v>5448</v>
      </c>
      <c r="EA308" s="152">
        <v>14.6</v>
      </c>
      <c r="EB308" s="128">
        <v>58.4</v>
      </c>
      <c r="EC308" s="53">
        <v>4958</v>
      </c>
      <c r="ED308" s="141">
        <f t="shared" si="448"/>
        <v>0.33441084116014946</v>
      </c>
      <c r="EE308" s="142">
        <f t="shared" si="420"/>
        <v>1.2733721814035976</v>
      </c>
      <c r="EF308" s="142">
        <f t="shared" si="459"/>
        <v>6.6471449197149735</v>
      </c>
      <c r="EG308" s="118">
        <f t="shared" si="388"/>
        <v>1.1078574866191622</v>
      </c>
      <c r="EH308" s="143">
        <f t="shared" si="449"/>
        <v>33408.550366487456</v>
      </c>
      <c r="EI308" s="144">
        <f t="shared" si="450"/>
        <v>0.44378083466200557</v>
      </c>
      <c r="EJ308" s="145">
        <f t="shared" si="451"/>
        <v>23914.053891397853</v>
      </c>
      <c r="EK308" s="146">
        <f t="shared" si="452"/>
        <v>0.64670568812847073</v>
      </c>
      <c r="EL308" s="64">
        <v>3490</v>
      </c>
      <c r="EM308" s="56"/>
      <c r="EN308" s="52">
        <v>7.54</v>
      </c>
      <c r="EO308" s="53">
        <v>4694</v>
      </c>
      <c r="EP308" s="134"/>
      <c r="EQ308" s="135">
        <v>4186</v>
      </c>
      <c r="ER308" s="53">
        <v>5158</v>
      </c>
      <c r="ES308" s="52">
        <v>15.2</v>
      </c>
      <c r="ET308" s="52">
        <v>62.4</v>
      </c>
      <c r="EU308" s="53">
        <v>4357</v>
      </c>
      <c r="EV308" s="141">
        <f t="shared" si="421"/>
        <v>0.33112154732352189</v>
      </c>
      <c r="EW308" s="142">
        <f t="shared" si="422"/>
        <v>1.4401146131805158</v>
      </c>
      <c r="EX308" s="142">
        <f t="shared" si="423"/>
        <v>5.8775109627071842</v>
      </c>
      <c r="EY308" s="118">
        <f t="shared" si="389"/>
        <v>0.97958516045119737</v>
      </c>
      <c r="EZ308" s="143">
        <f t="shared" si="424"/>
        <v>29540.370098566309</v>
      </c>
      <c r="FA308" s="144">
        <f t="shared" si="425"/>
        <v>0.44543484237541509</v>
      </c>
      <c r="FB308" s="145">
        <f t="shared" si="426"/>
        <v>21145.185731182795</v>
      </c>
      <c r="FC308" s="146">
        <f t="shared" si="427"/>
        <v>0.64775626594627045</v>
      </c>
      <c r="FD308" s="64">
        <v>3947</v>
      </c>
      <c r="FE308" s="56"/>
      <c r="FF308" s="52">
        <v>7.38</v>
      </c>
      <c r="FG308" s="53">
        <v>4875</v>
      </c>
      <c r="FH308" s="134"/>
      <c r="FI308" s="135">
        <v>4203</v>
      </c>
      <c r="FJ308" s="53">
        <v>5374</v>
      </c>
      <c r="FK308" s="52">
        <v>13.1</v>
      </c>
      <c r="FL308" s="52">
        <v>56.2</v>
      </c>
      <c r="FM308" s="53">
        <v>4421</v>
      </c>
      <c r="FN308" s="141">
        <f t="shared" si="428"/>
        <v>0.31206488956722317</v>
      </c>
      <c r="FO308" s="142">
        <f t="shared" si="429"/>
        <v>1.2733721814035976</v>
      </c>
      <c r="FP308" s="142">
        <f t="shared" si="430"/>
        <v>6.6471449197149735</v>
      </c>
      <c r="FQ308" s="118">
        <f t="shared" si="390"/>
        <v>1.1078574866191622</v>
      </c>
      <c r="FR308" s="143">
        <f t="shared" si="431"/>
        <v>33408.550366487456</v>
      </c>
      <c r="FS308" s="144">
        <f t="shared" si="432"/>
        <v>0.42405088550919223</v>
      </c>
      <c r="FT308" s="145">
        <f t="shared" si="433"/>
        <v>23914.053891397853</v>
      </c>
      <c r="FU308" s="146">
        <f t="shared" si="434"/>
        <v>0.63417379558757314</v>
      </c>
      <c r="FV308" s="64">
        <v>3947</v>
      </c>
      <c r="FW308" s="73"/>
      <c r="FX308" s="52">
        <v>7.49</v>
      </c>
      <c r="FY308" s="53">
        <v>4641</v>
      </c>
      <c r="FZ308" s="134"/>
      <c r="GA308" s="135">
        <v>4218</v>
      </c>
      <c r="GB308" s="53">
        <v>5450</v>
      </c>
      <c r="GC308" s="52">
        <v>15.1</v>
      </c>
      <c r="GD308" s="52">
        <v>55.7</v>
      </c>
      <c r="GE308" s="53">
        <v>4394</v>
      </c>
      <c r="GF308" s="141">
        <f t="shared" si="435"/>
        <v>0.2911761171755019</v>
      </c>
      <c r="GG308" s="142">
        <f t="shared" si="436"/>
        <v>1.2733721814035976</v>
      </c>
      <c r="GH308" s="142">
        <f t="shared" si="437"/>
        <v>6.6471449197149735</v>
      </c>
      <c r="GI308" s="118">
        <f t="shared" si="391"/>
        <v>1.1078574866191622</v>
      </c>
      <c r="GJ308" s="143">
        <f t="shared" si="438"/>
        <v>33408.550366487456</v>
      </c>
      <c r="GK308" s="144">
        <f t="shared" si="439"/>
        <v>0.45169644300475098</v>
      </c>
      <c r="GL308" s="145">
        <f t="shared" si="440"/>
        <v>23914.053891397853</v>
      </c>
      <c r="GM308" s="146">
        <f t="shared" si="441"/>
        <v>0.65173345339936972</v>
      </c>
      <c r="GN308" s="166">
        <v>4411</v>
      </c>
      <c r="GO308" s="97">
        <f t="shared" si="392"/>
        <v>4722.3574372759858</v>
      </c>
      <c r="GP308" s="226">
        <f t="shared" si="468"/>
        <v>1304.8269999999998</v>
      </c>
      <c r="GQ308" s="53">
        <v>0</v>
      </c>
      <c r="GR308" s="102">
        <f t="shared" si="393"/>
        <v>1</v>
      </c>
      <c r="GS308" s="53">
        <v>0</v>
      </c>
      <c r="GT308" s="102">
        <f t="shared" si="394"/>
        <v>1</v>
      </c>
      <c r="GU308" s="53">
        <v>527</v>
      </c>
      <c r="GV308" s="102">
        <f t="shared" si="465"/>
        <v>0.14127983523001331</v>
      </c>
      <c r="GW308" s="170">
        <v>264</v>
      </c>
      <c r="GX308" s="102">
        <f t="shared" si="466"/>
        <v>0.75234521575984992</v>
      </c>
      <c r="GY308" s="170">
        <v>0</v>
      </c>
      <c r="GZ308" s="102">
        <f t="shared" si="467"/>
        <v>1</v>
      </c>
      <c r="HA308" s="102"/>
      <c r="HB308" s="102"/>
      <c r="HC308" s="102"/>
      <c r="HD308" s="102"/>
      <c r="HE308" s="177"/>
      <c r="HF308" s="227">
        <f t="shared" si="462"/>
        <v>135232.24799999999</v>
      </c>
      <c r="HG308" s="102">
        <f t="shared" si="463"/>
        <v>0.90154831999999996</v>
      </c>
      <c r="HH308" s="177">
        <f t="shared" si="464"/>
        <v>0.66899294612036619</v>
      </c>
      <c r="HI308" s="64">
        <v>3278</v>
      </c>
      <c r="HJ308" s="53">
        <v>2770</v>
      </c>
      <c r="HK308" s="53">
        <v>3242</v>
      </c>
      <c r="HL308" s="77">
        <f t="shared" si="445"/>
        <v>2160</v>
      </c>
      <c r="HM308" s="77">
        <f t="shared" si="442"/>
        <v>28784.16</v>
      </c>
      <c r="HN308" s="52"/>
      <c r="HO308" s="183"/>
      <c r="HP308" s="53">
        <v>2372</v>
      </c>
      <c r="HQ308" s="186"/>
      <c r="HR308" s="186"/>
      <c r="HS308" s="186"/>
      <c r="HT308" s="53">
        <v>4484</v>
      </c>
      <c r="HU308" s="153">
        <v>4084</v>
      </c>
      <c r="HV308" s="186"/>
      <c r="HW308" s="186"/>
      <c r="HX308" s="186"/>
      <c r="HY308" s="186"/>
      <c r="HZ308" s="189"/>
      <c r="IA308" s="128">
        <v>99</v>
      </c>
      <c r="IB308" s="190">
        <v>1026</v>
      </c>
      <c r="IC308" s="191"/>
      <c r="ID308" s="191"/>
      <c r="IE308" s="192"/>
      <c r="IF308" s="192"/>
      <c r="IG308" s="192"/>
      <c r="IH308" s="97">
        <f t="shared" si="443"/>
        <v>49886.347999999998</v>
      </c>
      <c r="II308" s="97">
        <f t="shared" si="446"/>
        <v>4053.1644458888527</v>
      </c>
      <c r="IJ308" s="202">
        <f t="shared" si="447"/>
        <v>1.6249593760155996</v>
      </c>
      <c r="IK308" s="202">
        <f t="shared" si="453"/>
        <v>2.4943173999999999</v>
      </c>
      <c r="IL308" s="202">
        <f t="shared" si="395"/>
        <v>0.69366572465386722</v>
      </c>
      <c r="IM308" s="203"/>
      <c r="IN308" s="204">
        <f t="shared" si="396"/>
        <v>0.7673996826116527</v>
      </c>
      <c r="IO308" s="186"/>
      <c r="IP308" s="186"/>
      <c r="IQ308" s="153">
        <v>2586</v>
      </c>
      <c r="IR308" s="153"/>
      <c r="IS308" s="128"/>
      <c r="IT308" s="128"/>
      <c r="IU308" s="128"/>
      <c r="IV308" s="128"/>
      <c r="IW308" s="189"/>
      <c r="IX308" s="189">
        <v>0.97</v>
      </c>
      <c r="IY308" s="48"/>
      <c r="IZ308" s="52">
        <v>401</v>
      </c>
      <c r="JA308" s="128"/>
      <c r="JB308" s="128"/>
      <c r="JC308" s="128"/>
      <c r="JD308" s="97">
        <f t="shared" si="397"/>
        <v>12628.008</v>
      </c>
      <c r="JE308" s="210">
        <f t="shared" si="460"/>
        <v>1.1036657469452109</v>
      </c>
      <c r="JF308" s="210">
        <f t="shared" si="398"/>
        <v>0.9296292857142856</v>
      </c>
      <c r="JG308" s="210">
        <f t="shared" si="399"/>
        <v>0.29312882410700597</v>
      </c>
      <c r="JH308" s="203"/>
      <c r="JI308" s="203">
        <f t="shared" si="400"/>
        <v>0.60916179337231968</v>
      </c>
      <c r="JJ308" s="212">
        <f t="shared" si="444"/>
        <v>2.469151880188833</v>
      </c>
      <c r="JK308" s="203">
        <f t="shared" si="401"/>
        <v>0.96990844964730605</v>
      </c>
      <c r="JL308" s="53">
        <v>9337</v>
      </c>
      <c r="JM308" s="213">
        <v>9.1199999999999992</v>
      </c>
      <c r="JN308" s="214">
        <v>53</v>
      </c>
      <c r="JO308" s="213">
        <v>0.81</v>
      </c>
      <c r="JP308" s="213">
        <v>0.85</v>
      </c>
      <c r="JQ308" s="213">
        <v>0.66</v>
      </c>
      <c r="JR308" s="214">
        <v>545</v>
      </c>
      <c r="JS308" s="213">
        <v>0.08</v>
      </c>
      <c r="JT308" s="222"/>
    </row>
    <row r="309" spans="1:280" s="25" customFormat="1" ht="15" customHeight="1">
      <c r="A309" s="50">
        <v>43726</v>
      </c>
      <c r="B309" s="51">
        <v>0</v>
      </c>
      <c r="C309" s="52">
        <v>0</v>
      </c>
      <c r="D309" s="53">
        <v>33573</v>
      </c>
      <c r="E309" s="48">
        <v>5.54</v>
      </c>
      <c r="F309" s="53">
        <v>1059</v>
      </c>
      <c r="G309" s="52">
        <v>31.3</v>
      </c>
      <c r="H309" s="52">
        <v>15.5</v>
      </c>
      <c r="I309" s="61">
        <v>92.2</v>
      </c>
      <c r="J309" s="64"/>
      <c r="K309" s="53">
        <v>1468</v>
      </c>
      <c r="L309" s="48">
        <v>5.48</v>
      </c>
      <c r="M309" s="53">
        <v>15241</v>
      </c>
      <c r="N309" s="53">
        <v>8040</v>
      </c>
      <c r="O309" s="65">
        <v>4.93</v>
      </c>
      <c r="P309" s="65">
        <v>3.17</v>
      </c>
      <c r="Q309" s="74"/>
      <c r="R309" s="70">
        <v>77.900000000000006</v>
      </c>
      <c r="S309" s="64">
        <v>6691</v>
      </c>
      <c r="T309" s="53">
        <v>11314</v>
      </c>
      <c r="U309" s="52">
        <v>3.7</v>
      </c>
      <c r="V309" s="52">
        <v>26.2</v>
      </c>
      <c r="W309" s="52">
        <v>11.7</v>
      </c>
      <c r="X309" s="52">
        <v>10.8</v>
      </c>
      <c r="Y309" s="53">
        <v>2345</v>
      </c>
      <c r="Z309" s="53"/>
      <c r="AA309" s="52"/>
      <c r="AB309" s="52">
        <v>650</v>
      </c>
      <c r="AC309" s="77">
        <f t="shared" si="402"/>
        <v>9036</v>
      </c>
      <c r="AD309" s="52"/>
      <c r="AE309" s="52"/>
      <c r="AF309" s="52"/>
      <c r="AG309" s="52"/>
      <c r="AH309" s="61"/>
      <c r="AI309" s="79"/>
      <c r="AJ309" s="52"/>
      <c r="AK309" s="52"/>
      <c r="AL309" s="48">
        <v>9.5399999999999991</v>
      </c>
      <c r="AM309" s="53">
        <v>106513</v>
      </c>
      <c r="AN309" s="52">
        <v>0.79</v>
      </c>
      <c r="AO309" s="52" t="s">
        <v>125</v>
      </c>
      <c r="AP309" s="53">
        <v>5180</v>
      </c>
      <c r="AQ309" s="83"/>
      <c r="AR309" s="86">
        <f t="shared" si="403"/>
        <v>12309</v>
      </c>
      <c r="AS309" s="53"/>
      <c r="AT309" s="87">
        <v>12309</v>
      </c>
      <c r="AU309" s="53">
        <f t="shared" si="461"/>
        <v>10149</v>
      </c>
      <c r="AV309" s="53">
        <v>720</v>
      </c>
      <c r="AW309" s="53">
        <v>720</v>
      </c>
      <c r="AX309" s="53">
        <v>720</v>
      </c>
      <c r="AY309" s="95">
        <v>0</v>
      </c>
      <c r="AZ309" s="96">
        <v>4.93</v>
      </c>
      <c r="BA309" s="53">
        <v>4478</v>
      </c>
      <c r="BB309" s="52">
        <v>62</v>
      </c>
      <c r="BC309" s="53">
        <v>14289</v>
      </c>
      <c r="BD309" s="97">
        <f t="shared" si="373"/>
        <v>9841.4489999999987</v>
      </c>
      <c r="BE309" s="102">
        <f t="shared" si="374"/>
        <v>0.68874301910560565</v>
      </c>
      <c r="BF309" s="53">
        <v>5207</v>
      </c>
      <c r="BG309" s="97">
        <f t="shared" si="375"/>
        <v>5555.8689999999997</v>
      </c>
      <c r="BH309" s="102">
        <f t="shared" si="376"/>
        <v>0.38882140107775209</v>
      </c>
      <c r="BI309" s="53">
        <v>445</v>
      </c>
      <c r="BJ309" s="97">
        <f t="shared" si="377"/>
        <v>875.31500000000005</v>
      </c>
      <c r="BK309" s="102">
        <f t="shared" si="378"/>
        <v>6.1257960669046124E-2</v>
      </c>
      <c r="BL309" s="103">
        <v>1237</v>
      </c>
      <c r="BM309" s="97">
        <f t="shared" si="379"/>
        <v>1787.4650000000001</v>
      </c>
      <c r="BN309" s="102">
        <f t="shared" si="380"/>
        <v>0.12509377843096089</v>
      </c>
      <c r="BO309" s="53">
        <v>776</v>
      </c>
      <c r="BP309" s="97">
        <f t="shared" si="381"/>
        <v>1597.0079999999998</v>
      </c>
      <c r="BQ309" s="102">
        <f t="shared" si="382"/>
        <v>0.11176485408356077</v>
      </c>
      <c r="BR309" s="53">
        <v>15.5</v>
      </c>
      <c r="BS309" s="105">
        <f t="shared" si="383"/>
        <v>25.791999999999998</v>
      </c>
      <c r="BT309" s="102">
        <f t="shared" si="384"/>
        <v>1.0847505073833018E-3</v>
      </c>
      <c r="BU309" s="52">
        <v>8.58</v>
      </c>
      <c r="BV309" s="48">
        <v>8.6</v>
      </c>
      <c r="BW309" s="61">
        <v>175</v>
      </c>
      <c r="BX309" s="117">
        <f t="shared" si="404"/>
        <v>145019.06099999999</v>
      </c>
      <c r="BY309" s="118">
        <f t="shared" si="405"/>
        <v>0.96679373999999996</v>
      </c>
      <c r="BZ309" s="120">
        <v>68</v>
      </c>
      <c r="CA309" s="51"/>
      <c r="CB309" s="52">
        <v>7.27</v>
      </c>
      <c r="CC309" s="129">
        <v>8762</v>
      </c>
      <c r="CD309" s="77">
        <f t="shared" si="406"/>
        <v>8927.7627551020414</v>
      </c>
      <c r="CE309" s="77">
        <f t="shared" si="385"/>
        <v>22344</v>
      </c>
      <c r="CF309" s="77">
        <f t="shared" si="407"/>
        <v>10149</v>
      </c>
      <c r="CG309" s="77">
        <f t="shared" si="408"/>
        <v>422.875</v>
      </c>
      <c r="CH309" s="77">
        <f t="shared" si="386"/>
        <v>12195</v>
      </c>
      <c r="CI309" s="130">
        <f t="shared" si="409"/>
        <v>508.125</v>
      </c>
      <c r="CJ309" s="64">
        <v>3496</v>
      </c>
      <c r="CK309" s="56"/>
      <c r="CL309" s="52">
        <v>7.66</v>
      </c>
      <c r="CM309" s="53">
        <v>5311</v>
      </c>
      <c r="CN309" s="134"/>
      <c r="CO309" s="135">
        <v>4013</v>
      </c>
      <c r="CP309" s="53">
        <v>5748</v>
      </c>
      <c r="CQ309" s="52">
        <v>10.8</v>
      </c>
      <c r="CR309" s="52">
        <v>39</v>
      </c>
      <c r="CS309" s="53">
        <v>3616</v>
      </c>
      <c r="CT309" s="141">
        <f t="shared" si="454"/>
        <v>0.28598086543903828</v>
      </c>
      <c r="CU309" s="142">
        <f t="shared" si="410"/>
        <v>1.4376430205949657</v>
      </c>
      <c r="CV309" s="142">
        <f t="shared" si="411"/>
        <v>6.2099997198242605</v>
      </c>
      <c r="CW309" s="118">
        <f t="shared" si="412"/>
        <v>1.0349999533040435</v>
      </c>
      <c r="CX309" s="143">
        <f t="shared" si="455"/>
        <v>31211.458591836734</v>
      </c>
      <c r="CY309" s="144">
        <f t="shared" si="456"/>
        <v>0.40511412033604188</v>
      </c>
      <c r="CZ309" s="145">
        <f t="shared" si="457"/>
        <v>22690.057163265308</v>
      </c>
      <c r="DA309" s="146">
        <f t="shared" si="458"/>
        <v>0.62831548743788934</v>
      </c>
      <c r="DB309" s="64">
        <v>3496</v>
      </c>
      <c r="DC309" s="152"/>
      <c r="DD309" s="48">
        <v>7.71</v>
      </c>
      <c r="DE309" s="53">
        <v>4902</v>
      </c>
      <c r="DF309" s="153"/>
      <c r="DG309" s="53">
        <v>3933</v>
      </c>
      <c r="DH309" s="53">
        <v>6132</v>
      </c>
      <c r="DI309" s="52">
        <v>11.3</v>
      </c>
      <c r="DJ309" s="52">
        <v>39.299999999999997</v>
      </c>
      <c r="DK309" s="53">
        <v>4041</v>
      </c>
      <c r="DL309" s="141">
        <f t="shared" si="413"/>
        <v>0.28712383685493342</v>
      </c>
      <c r="DM309" s="142">
        <f t="shared" si="414"/>
        <v>1.4376430205949657</v>
      </c>
      <c r="DN309" s="142">
        <f t="shared" si="415"/>
        <v>6.2099997198242605</v>
      </c>
      <c r="DO309" s="118">
        <f t="shared" si="387"/>
        <v>1.0349999533040435</v>
      </c>
      <c r="DP309" s="143">
        <f t="shared" si="416"/>
        <v>31211.458591836734</v>
      </c>
      <c r="DQ309" s="144">
        <f t="shared" si="417"/>
        <v>0.45092626960784743</v>
      </c>
      <c r="DR309" s="145">
        <f t="shared" si="418"/>
        <v>22690.057163265308</v>
      </c>
      <c r="DS309" s="146">
        <f t="shared" si="419"/>
        <v>0.65693890405206801</v>
      </c>
      <c r="DT309" s="53">
        <v>3941</v>
      </c>
      <c r="DU309" s="74"/>
      <c r="DV309" s="157">
        <v>7.17</v>
      </c>
      <c r="DW309" s="153">
        <v>4852</v>
      </c>
      <c r="DX309" s="53"/>
      <c r="DY309" s="153">
        <v>3845</v>
      </c>
      <c r="DZ309" s="153">
        <v>5240</v>
      </c>
      <c r="EA309" s="152">
        <v>10.8</v>
      </c>
      <c r="EB309" s="128">
        <v>35.200000000000003</v>
      </c>
      <c r="EC309" s="53">
        <v>4838</v>
      </c>
      <c r="ED309" s="141">
        <f t="shared" si="448"/>
        <v>0.30119692436859818</v>
      </c>
      <c r="EE309" s="142">
        <f t="shared" si="420"/>
        <v>1.2753108348134992</v>
      </c>
      <c r="EF309" s="142">
        <f t="shared" si="459"/>
        <v>7.0004602104769491</v>
      </c>
      <c r="EG309" s="118">
        <f t="shared" si="388"/>
        <v>1.1667433684128248</v>
      </c>
      <c r="EH309" s="143">
        <f t="shared" si="449"/>
        <v>35184.313017857145</v>
      </c>
      <c r="EI309" s="144">
        <f t="shared" si="450"/>
        <v>0.4565267768537894</v>
      </c>
      <c r="EJ309" s="145">
        <f t="shared" si="451"/>
        <v>25578.236636278194</v>
      </c>
      <c r="EK309" s="146">
        <f t="shared" si="452"/>
        <v>0.66043809923717545</v>
      </c>
      <c r="EL309" s="64">
        <v>3541</v>
      </c>
      <c r="EM309" s="56"/>
      <c r="EN309" s="52">
        <v>7.26</v>
      </c>
      <c r="EO309" s="53">
        <v>5020</v>
      </c>
      <c r="EP309" s="134"/>
      <c r="EQ309" s="135">
        <v>3926</v>
      </c>
      <c r="ER309" s="53">
        <v>5944</v>
      </c>
      <c r="ES309" s="52">
        <v>10.8</v>
      </c>
      <c r="ET309" s="52">
        <v>34.799999999999997</v>
      </c>
      <c r="EU309" s="53">
        <v>4271</v>
      </c>
      <c r="EV309" s="141">
        <f t="shared" si="421"/>
        <v>0.30865652000101745</v>
      </c>
      <c r="EW309" s="142">
        <f t="shared" si="422"/>
        <v>1.4193730584580626</v>
      </c>
      <c r="EX309" s="142">
        <f t="shared" si="423"/>
        <v>6.2899339267441956</v>
      </c>
      <c r="EY309" s="118">
        <f t="shared" si="389"/>
        <v>1.0483223211240327</v>
      </c>
      <c r="EZ309" s="143">
        <f t="shared" si="424"/>
        <v>31613.207915816329</v>
      </c>
      <c r="FA309" s="144">
        <f t="shared" si="425"/>
        <v>0.4377090725074243</v>
      </c>
      <c r="FB309" s="145">
        <f t="shared" si="426"/>
        <v>22982.120256041893</v>
      </c>
      <c r="FC309" s="146">
        <f t="shared" si="427"/>
        <v>0.6486808034152145</v>
      </c>
      <c r="FD309" s="64">
        <v>3943</v>
      </c>
      <c r="FE309" s="56"/>
      <c r="FF309" s="52">
        <v>7.61</v>
      </c>
      <c r="FG309" s="53">
        <v>5145</v>
      </c>
      <c r="FH309" s="134"/>
      <c r="FI309" s="135">
        <v>3906</v>
      </c>
      <c r="FJ309" s="53">
        <v>6222</v>
      </c>
      <c r="FK309" s="52">
        <v>11.5</v>
      </c>
      <c r="FL309" s="52">
        <v>40</v>
      </c>
      <c r="FM309" s="53">
        <v>4266</v>
      </c>
      <c r="FN309" s="141">
        <f t="shared" si="428"/>
        <v>0.28601247074692115</v>
      </c>
      <c r="FO309" s="142">
        <f t="shared" si="429"/>
        <v>1.2746639614506721</v>
      </c>
      <c r="FP309" s="142">
        <f t="shared" si="430"/>
        <v>7.0040128418956122</v>
      </c>
      <c r="FQ309" s="118">
        <f t="shared" si="390"/>
        <v>1.1673354736492687</v>
      </c>
      <c r="FR309" s="143">
        <f t="shared" si="431"/>
        <v>35202.168543367348</v>
      </c>
      <c r="FS309" s="144">
        <f t="shared" si="432"/>
        <v>0.42370780439256928</v>
      </c>
      <c r="FT309" s="145">
        <f t="shared" si="433"/>
        <v>25591.217218179379</v>
      </c>
      <c r="FU309" s="146">
        <f t="shared" si="434"/>
        <v>0.63993281545244596</v>
      </c>
      <c r="FV309" s="64">
        <v>3927</v>
      </c>
      <c r="FW309" s="73"/>
      <c r="FX309" s="52">
        <v>7.67</v>
      </c>
      <c r="FY309" s="53">
        <v>4857</v>
      </c>
      <c r="FZ309" s="134"/>
      <c r="GA309" s="135">
        <v>3894</v>
      </c>
      <c r="GB309" s="53">
        <v>6260</v>
      </c>
      <c r="GC309" s="52">
        <v>11.2</v>
      </c>
      <c r="GD309" s="52">
        <v>37.9</v>
      </c>
      <c r="GE309" s="53">
        <v>4297</v>
      </c>
      <c r="GF309" s="141">
        <f t="shared" si="435"/>
        <v>0.26879962597004331</v>
      </c>
      <c r="GG309" s="142">
        <f t="shared" si="436"/>
        <v>1.2798573975044563</v>
      </c>
      <c r="GH309" s="142">
        <f t="shared" si="437"/>
        <v>6.9755917905463027</v>
      </c>
      <c r="GI309" s="118">
        <f t="shared" si="391"/>
        <v>1.162598631757717</v>
      </c>
      <c r="GJ309" s="143">
        <f t="shared" si="438"/>
        <v>35059.324339285718</v>
      </c>
      <c r="GK309" s="144">
        <f t="shared" si="439"/>
        <v>0.4559667261291952</v>
      </c>
      <c r="GL309" s="145">
        <f t="shared" si="440"/>
        <v>25487.372562969922</v>
      </c>
      <c r="GM309" s="146">
        <f t="shared" si="441"/>
        <v>0.66008817971866462</v>
      </c>
      <c r="GN309" s="166">
        <v>4466</v>
      </c>
      <c r="GO309" s="97">
        <f t="shared" si="392"/>
        <v>5010.8473863229501</v>
      </c>
      <c r="GP309" s="226">
        <f t="shared" si="468"/>
        <v>2099.8709599999997</v>
      </c>
      <c r="GQ309" s="53">
        <v>0</v>
      </c>
      <c r="GR309" s="102">
        <f t="shared" si="393"/>
        <v>1</v>
      </c>
      <c r="GS309" s="53">
        <v>0</v>
      </c>
      <c r="GT309" s="102">
        <f t="shared" si="394"/>
        <v>1</v>
      </c>
      <c r="GU309" s="53">
        <v>846</v>
      </c>
      <c r="GV309" s="102">
        <f t="shared" si="465"/>
        <v>3.3490800454693548E-2</v>
      </c>
      <c r="GW309" s="170">
        <v>424</v>
      </c>
      <c r="GX309" s="102">
        <f t="shared" si="466"/>
        <v>0.65723524656426835</v>
      </c>
      <c r="GY309" s="170">
        <v>2.89</v>
      </c>
      <c r="GZ309" s="102">
        <f t="shared" si="467"/>
        <v>0</v>
      </c>
      <c r="HA309" s="102"/>
      <c r="HB309" s="102"/>
      <c r="HC309" s="102"/>
      <c r="HD309" s="102"/>
      <c r="HE309" s="177"/>
      <c r="HF309" s="227">
        <f t="shared" si="462"/>
        <v>145019.06099999999</v>
      </c>
      <c r="HG309" s="102">
        <f t="shared" si="463"/>
        <v>0.96679373999999996</v>
      </c>
      <c r="HH309" s="177">
        <f t="shared" si="464"/>
        <v>0.68745188606620466</v>
      </c>
      <c r="HI309" s="64">
        <v>3814</v>
      </c>
      <c r="HJ309" s="53">
        <v>3008</v>
      </c>
      <c r="HK309" s="53">
        <v>3312</v>
      </c>
      <c r="HL309" s="77">
        <f t="shared" si="445"/>
        <v>2160</v>
      </c>
      <c r="HM309" s="77">
        <f t="shared" si="442"/>
        <v>30864.240000000002</v>
      </c>
      <c r="HN309" s="52"/>
      <c r="HO309" s="183"/>
      <c r="HP309" s="53">
        <v>3974</v>
      </c>
      <c r="HQ309" s="186"/>
      <c r="HR309" s="186"/>
      <c r="HS309" s="186"/>
      <c r="HT309" s="53">
        <v>4518</v>
      </c>
      <c r="HU309" s="153">
        <v>4998</v>
      </c>
      <c r="HV309" s="186"/>
      <c r="HW309" s="186"/>
      <c r="HX309" s="186"/>
      <c r="HY309" s="186"/>
      <c r="HZ309" s="189">
        <v>98</v>
      </c>
      <c r="IA309" s="128" t="s">
        <v>129</v>
      </c>
      <c r="IB309" s="190">
        <v>1149</v>
      </c>
      <c r="IC309" s="191"/>
      <c r="ID309" s="191">
        <v>1419</v>
      </c>
      <c r="IE309" s="192">
        <v>4.1100000000000003</v>
      </c>
      <c r="IF309" s="192">
        <v>1.9</v>
      </c>
      <c r="IG309" s="192">
        <v>0.55000000000000004</v>
      </c>
      <c r="IH309" s="97">
        <f t="shared" si="443"/>
        <v>53909.274000000005</v>
      </c>
      <c r="II309" s="97">
        <f t="shared" si="446"/>
        <v>4379.6631732878377</v>
      </c>
      <c r="IJ309" s="202">
        <f t="shared" si="447"/>
        <v>1.6248273620927776</v>
      </c>
      <c r="IK309" s="202">
        <f t="shared" si="453"/>
        <v>2.6954636999999999</v>
      </c>
      <c r="IL309" s="202">
        <f t="shared" si="395"/>
        <v>0.71998133483857074</v>
      </c>
      <c r="IM309" s="203"/>
      <c r="IN309" s="204">
        <f t="shared" si="396"/>
        <v>0.74272279444693234</v>
      </c>
      <c r="IO309" s="186"/>
      <c r="IP309" s="186"/>
      <c r="IQ309" s="153">
        <v>2942</v>
      </c>
      <c r="IR309" s="153"/>
      <c r="IS309" s="128"/>
      <c r="IT309" s="128"/>
      <c r="IU309" s="128"/>
      <c r="IV309" s="128"/>
      <c r="IW309" s="189">
        <v>0.97</v>
      </c>
      <c r="IX309" s="189"/>
      <c r="IY309" s="48">
        <v>8.4700000000000006</v>
      </c>
      <c r="IZ309" s="52">
        <v>289</v>
      </c>
      <c r="JA309" s="128">
        <v>2.1</v>
      </c>
      <c r="JB309" s="128">
        <v>0.82</v>
      </c>
      <c r="JC309" s="128">
        <v>201</v>
      </c>
      <c r="JD309" s="97">
        <f t="shared" si="397"/>
        <v>14143.040999999999</v>
      </c>
      <c r="JE309" s="210">
        <f t="shared" si="460"/>
        <v>1.1035570006897231</v>
      </c>
      <c r="JF309" s="210">
        <f t="shared" si="398"/>
        <v>1.0411786607142859</v>
      </c>
      <c r="JG309" s="210">
        <f t="shared" si="399"/>
        <v>0.35453188685057629</v>
      </c>
      <c r="JH309" s="203"/>
      <c r="JI309" s="203">
        <f t="shared" si="400"/>
        <v>0.7484769364664926</v>
      </c>
      <c r="JJ309" s="212">
        <f t="shared" si="444"/>
        <v>2.469151880188833</v>
      </c>
      <c r="JK309" s="203">
        <f t="shared" si="401"/>
        <v>0.97977465183007906</v>
      </c>
      <c r="JL309" s="53">
        <v>9127</v>
      </c>
      <c r="JM309" s="213">
        <v>8.6199999999999992</v>
      </c>
      <c r="JN309" s="214">
        <v>84</v>
      </c>
      <c r="JO309" s="213">
        <v>0.73</v>
      </c>
      <c r="JP309" s="213">
        <v>2.25</v>
      </c>
      <c r="JQ309" s="213">
        <v>0.64</v>
      </c>
      <c r="JR309" s="214">
        <v>486</v>
      </c>
      <c r="JS309" s="213">
        <v>0.21</v>
      </c>
      <c r="JT309" s="222"/>
    </row>
    <row r="310" spans="1:280" s="25" customFormat="1" ht="15" customHeight="1">
      <c r="A310" s="50">
        <v>43727</v>
      </c>
      <c r="B310" s="51">
        <v>0</v>
      </c>
      <c r="C310" s="52">
        <v>0</v>
      </c>
      <c r="D310" s="53">
        <v>54820</v>
      </c>
      <c r="E310" s="48">
        <v>5.96</v>
      </c>
      <c r="F310" s="53">
        <v>1298</v>
      </c>
      <c r="G310" s="52">
        <v>46.6</v>
      </c>
      <c r="H310" s="52">
        <v>19.7</v>
      </c>
      <c r="I310" s="61">
        <v>92.3</v>
      </c>
      <c r="J310" s="64"/>
      <c r="K310" s="53">
        <v>1468</v>
      </c>
      <c r="L310" s="48">
        <v>5.85</v>
      </c>
      <c r="M310" s="53">
        <v>17652</v>
      </c>
      <c r="N310" s="53">
        <v>7840</v>
      </c>
      <c r="O310" s="65">
        <v>5.4</v>
      </c>
      <c r="P310" s="65">
        <v>2.99</v>
      </c>
      <c r="Q310" s="74">
        <v>43.3</v>
      </c>
      <c r="R310" s="70">
        <v>78.2</v>
      </c>
      <c r="S310" s="64">
        <v>6595</v>
      </c>
      <c r="T310" s="53">
        <v>11673</v>
      </c>
      <c r="U310" s="52">
        <v>3.47</v>
      </c>
      <c r="V310" s="52">
        <v>25.4</v>
      </c>
      <c r="W310" s="52">
        <v>13.1</v>
      </c>
      <c r="X310" s="52">
        <v>11.6</v>
      </c>
      <c r="Y310" s="53">
        <v>2362</v>
      </c>
      <c r="Z310" s="53"/>
      <c r="AA310" s="52"/>
      <c r="AB310" s="52">
        <v>669</v>
      </c>
      <c r="AC310" s="77">
        <f t="shared" si="402"/>
        <v>8957</v>
      </c>
      <c r="AD310" s="52"/>
      <c r="AE310" s="52"/>
      <c r="AF310" s="52"/>
      <c r="AG310" s="52"/>
      <c r="AH310" s="61"/>
      <c r="AI310" s="79"/>
      <c r="AJ310" s="52"/>
      <c r="AK310" s="52"/>
      <c r="AL310" s="48">
        <v>9.35</v>
      </c>
      <c r="AM310" s="53">
        <v>104970</v>
      </c>
      <c r="AN310" s="52">
        <v>0.43</v>
      </c>
      <c r="AO310" s="52">
        <v>0.21</v>
      </c>
      <c r="AP310" s="53">
        <v>5040</v>
      </c>
      <c r="AQ310" s="83"/>
      <c r="AR310" s="86">
        <f t="shared" si="403"/>
        <v>11969</v>
      </c>
      <c r="AS310" s="53"/>
      <c r="AT310" s="87">
        <v>11969</v>
      </c>
      <c r="AU310" s="53">
        <f t="shared" si="461"/>
        <v>9809</v>
      </c>
      <c r="AV310" s="53">
        <v>720</v>
      </c>
      <c r="AW310" s="53">
        <v>720</v>
      </c>
      <c r="AX310" s="53">
        <v>720</v>
      </c>
      <c r="AY310" s="95">
        <v>0</v>
      </c>
      <c r="AZ310" s="96">
        <v>4.93</v>
      </c>
      <c r="BA310" s="53">
        <v>4478</v>
      </c>
      <c r="BB310" s="52">
        <v>62</v>
      </c>
      <c r="BC310" s="53">
        <v>13516</v>
      </c>
      <c r="BD310" s="97">
        <f t="shared" si="373"/>
        <v>9545.1977999999981</v>
      </c>
      <c r="BE310" s="102">
        <f t="shared" si="374"/>
        <v>0.7062146936963597</v>
      </c>
      <c r="BF310" s="53">
        <v>5042</v>
      </c>
      <c r="BG310" s="97">
        <f t="shared" si="375"/>
        <v>5379.8139999999994</v>
      </c>
      <c r="BH310" s="102">
        <f t="shared" si="376"/>
        <v>0.39803299792838115</v>
      </c>
      <c r="BI310" s="53">
        <v>503</v>
      </c>
      <c r="BJ310" s="97">
        <f t="shared" si="377"/>
        <v>989.40100000000007</v>
      </c>
      <c r="BK310" s="102">
        <f t="shared" si="378"/>
        <v>7.3202204794317854E-2</v>
      </c>
      <c r="BL310" s="103">
        <v>1094</v>
      </c>
      <c r="BM310" s="97">
        <f t="shared" si="379"/>
        <v>1580.8300000000002</v>
      </c>
      <c r="BN310" s="102">
        <f t="shared" si="380"/>
        <v>0.11695989937851436</v>
      </c>
      <c r="BO310" s="53">
        <v>762</v>
      </c>
      <c r="BP310" s="97">
        <f t="shared" si="381"/>
        <v>1568.1959999999999</v>
      </c>
      <c r="BQ310" s="102">
        <f t="shared" si="382"/>
        <v>0.11602515537141166</v>
      </c>
      <c r="BR310" s="53">
        <v>16.2</v>
      </c>
      <c r="BS310" s="105">
        <f t="shared" si="383"/>
        <v>26.956799999999998</v>
      </c>
      <c r="BT310" s="102">
        <f t="shared" si="384"/>
        <v>1.1985794613791061E-3</v>
      </c>
      <c r="BU310" s="52">
        <v>9.2200000000000006</v>
      </c>
      <c r="BV310" s="48">
        <v>9.49</v>
      </c>
      <c r="BW310" s="61">
        <v>169</v>
      </c>
      <c r="BX310" s="117">
        <f t="shared" si="404"/>
        <v>132578.44399999999</v>
      </c>
      <c r="BY310" s="118">
        <f t="shared" si="405"/>
        <v>0.88385629333333326</v>
      </c>
      <c r="BZ310" s="120">
        <v>66.3</v>
      </c>
      <c r="CA310" s="51"/>
      <c r="CB310" s="52">
        <v>6.94</v>
      </c>
      <c r="CC310" s="129">
        <v>9368</v>
      </c>
      <c r="CD310" s="77">
        <f t="shared" si="406"/>
        <v>8923.0309929298764</v>
      </c>
      <c r="CE310" s="77">
        <f t="shared" si="385"/>
        <v>22489</v>
      </c>
      <c r="CF310" s="77">
        <f t="shared" si="407"/>
        <v>9809</v>
      </c>
      <c r="CG310" s="77">
        <f t="shared" si="408"/>
        <v>408.70833333333331</v>
      </c>
      <c r="CH310" s="77">
        <f t="shared" si="386"/>
        <v>12680</v>
      </c>
      <c r="CI310" s="130">
        <f t="shared" si="409"/>
        <v>528.33333333333337</v>
      </c>
      <c r="CJ310" s="64">
        <v>3520</v>
      </c>
      <c r="CK310" s="56"/>
      <c r="CL310" s="52">
        <v>7.64</v>
      </c>
      <c r="CM310" s="53">
        <v>5687</v>
      </c>
      <c r="CN310" s="134"/>
      <c r="CO310" s="135">
        <v>4024</v>
      </c>
      <c r="CP310" s="53">
        <v>4508</v>
      </c>
      <c r="CQ310" s="52">
        <v>16</v>
      </c>
      <c r="CR310" s="52">
        <v>37.200000000000003</v>
      </c>
      <c r="CS310" s="53">
        <v>3639</v>
      </c>
      <c r="CT310" s="141">
        <f t="shared" si="454"/>
        <v>0.31946752686871455</v>
      </c>
      <c r="CU310" s="142">
        <f t="shared" si="410"/>
        <v>1.427840909090909</v>
      </c>
      <c r="CV310" s="142">
        <f t="shared" si="411"/>
        <v>6.2493173687053654</v>
      </c>
      <c r="CW310" s="118">
        <f t="shared" si="412"/>
        <v>1.0415528947842276</v>
      </c>
      <c r="CX310" s="143">
        <f t="shared" si="455"/>
        <v>31409.069095113166</v>
      </c>
      <c r="CY310" s="144">
        <f t="shared" si="456"/>
        <v>0.3626605124978195</v>
      </c>
      <c r="CZ310" s="145">
        <f t="shared" si="457"/>
        <v>20751.30609987105</v>
      </c>
      <c r="DA310" s="146">
        <f t="shared" si="458"/>
        <v>0.57923941994672978</v>
      </c>
      <c r="DB310" s="64">
        <v>3520</v>
      </c>
      <c r="DC310" s="152"/>
      <c r="DD310" s="48">
        <v>7.39</v>
      </c>
      <c r="DE310" s="53">
        <v>5328</v>
      </c>
      <c r="DF310" s="153"/>
      <c r="DG310" s="53">
        <v>4016</v>
      </c>
      <c r="DH310" s="53">
        <v>4798</v>
      </c>
      <c r="DI310" s="52">
        <v>17</v>
      </c>
      <c r="DJ310" s="52">
        <v>34.1</v>
      </c>
      <c r="DK310" s="53">
        <v>4068</v>
      </c>
      <c r="DL310" s="141">
        <f t="shared" si="413"/>
        <v>0.32146644088872267</v>
      </c>
      <c r="DM310" s="142">
        <f t="shared" si="414"/>
        <v>1.427840909090909</v>
      </c>
      <c r="DN310" s="142">
        <f t="shared" si="415"/>
        <v>6.2493173687053654</v>
      </c>
      <c r="DO310" s="118">
        <f t="shared" si="387"/>
        <v>1.0415528947842276</v>
      </c>
      <c r="DP310" s="143">
        <f t="shared" si="416"/>
        <v>31409.069095113166</v>
      </c>
      <c r="DQ310" s="144">
        <f t="shared" si="417"/>
        <v>0.40289347821142651</v>
      </c>
      <c r="DR310" s="145">
        <f t="shared" si="418"/>
        <v>20751.30609987105</v>
      </c>
      <c r="DS310" s="146">
        <f t="shared" si="419"/>
        <v>0.60580053270198286</v>
      </c>
      <c r="DT310" s="53">
        <v>3967</v>
      </c>
      <c r="DU310" s="74"/>
      <c r="DV310" s="157">
        <v>7.64</v>
      </c>
      <c r="DW310" s="153">
        <v>5415</v>
      </c>
      <c r="DX310" s="53"/>
      <c r="DY310" s="153">
        <v>4020</v>
      </c>
      <c r="DZ310" s="153">
        <v>4618</v>
      </c>
      <c r="EA310" s="152">
        <v>14.4</v>
      </c>
      <c r="EB310" s="128">
        <v>34.5</v>
      </c>
      <c r="EC310" s="53">
        <v>4867</v>
      </c>
      <c r="ED310" s="141">
        <f t="shared" si="448"/>
        <v>0.34973228398698597</v>
      </c>
      <c r="EE310" s="142">
        <f t="shared" si="420"/>
        <v>1.2669523569447945</v>
      </c>
      <c r="EF310" s="142">
        <f t="shared" si="459"/>
        <v>7.0429096595608467</v>
      </c>
      <c r="EG310" s="118">
        <f t="shared" si="388"/>
        <v>1.1738182765934744</v>
      </c>
      <c r="EH310" s="143">
        <f t="shared" si="449"/>
        <v>35397.663948952817</v>
      </c>
      <c r="EI310" s="144">
        <f t="shared" si="450"/>
        <v>0.39314342802456348</v>
      </c>
      <c r="EJ310" s="145">
        <f t="shared" si="451"/>
        <v>23386.48616425808</v>
      </c>
      <c r="EK310" s="146">
        <f t="shared" si="452"/>
        <v>0.59936371707605796</v>
      </c>
      <c r="EL310" s="64">
        <v>3564</v>
      </c>
      <c r="EM310" s="56"/>
      <c r="EN310" s="52">
        <v>7.71</v>
      </c>
      <c r="EO310" s="53">
        <v>4966</v>
      </c>
      <c r="EP310" s="134"/>
      <c r="EQ310" s="135">
        <v>4002</v>
      </c>
      <c r="ER310" s="53">
        <v>4994</v>
      </c>
      <c r="ES310" s="52">
        <v>15.4</v>
      </c>
      <c r="ET310" s="52">
        <v>31.7</v>
      </c>
      <c r="EU310" s="53">
        <v>4299</v>
      </c>
      <c r="EV310" s="141">
        <f t="shared" si="421"/>
        <v>0.3048318192059033</v>
      </c>
      <c r="EW310" s="142">
        <f t="shared" si="422"/>
        <v>1.4102132435465768</v>
      </c>
      <c r="EX310" s="142">
        <f t="shared" si="423"/>
        <v>6.3274338358141824</v>
      </c>
      <c r="EY310" s="118">
        <f t="shared" si="389"/>
        <v>1.0545723059690304</v>
      </c>
      <c r="EZ310" s="143">
        <f t="shared" si="424"/>
        <v>31801.682458802079</v>
      </c>
      <c r="FA310" s="144">
        <f t="shared" si="425"/>
        <v>0.44346265255216666</v>
      </c>
      <c r="FB310" s="145">
        <f t="shared" si="426"/>
        <v>21010.697426119437</v>
      </c>
      <c r="FC310" s="146">
        <f t="shared" si="427"/>
        <v>0.63258360461675056</v>
      </c>
      <c r="FD310" s="64">
        <v>3967</v>
      </c>
      <c r="FE310" s="56"/>
      <c r="FF310" s="52">
        <v>7.32</v>
      </c>
      <c r="FG310" s="53">
        <v>5634</v>
      </c>
      <c r="FH310" s="134"/>
      <c r="FI310" s="135">
        <v>4021</v>
      </c>
      <c r="FJ310" s="53">
        <v>4978</v>
      </c>
      <c r="FK310" s="52">
        <v>15</v>
      </c>
      <c r="FL310" s="52">
        <v>31.7</v>
      </c>
      <c r="FM310" s="53">
        <v>4291</v>
      </c>
      <c r="FN310" s="141">
        <f t="shared" si="428"/>
        <v>0.32887309704554119</v>
      </c>
      <c r="FO310" s="142">
        <f t="shared" si="429"/>
        <v>1.2669523569447945</v>
      </c>
      <c r="FP310" s="142">
        <f t="shared" si="430"/>
        <v>7.0429096595608467</v>
      </c>
      <c r="FQ310" s="118">
        <f t="shared" si="390"/>
        <v>1.1738182765934744</v>
      </c>
      <c r="FR310" s="143">
        <f t="shared" si="431"/>
        <v>35397.663948952817</v>
      </c>
      <c r="FS310" s="144">
        <f t="shared" si="432"/>
        <v>0.36860019824383949</v>
      </c>
      <c r="FT310" s="145">
        <f t="shared" si="433"/>
        <v>23386.48616425808</v>
      </c>
      <c r="FU310" s="146">
        <f t="shared" si="434"/>
        <v>0.58316069843148854</v>
      </c>
      <c r="FV310" s="64">
        <v>3951</v>
      </c>
      <c r="FW310" s="73"/>
      <c r="FX310" s="52">
        <v>7.54</v>
      </c>
      <c r="FY310" s="53">
        <v>5444</v>
      </c>
      <c r="FZ310" s="134"/>
      <c r="GA310" s="135">
        <v>3977</v>
      </c>
      <c r="GB310" s="53">
        <v>4884</v>
      </c>
      <c r="GC310" s="52">
        <v>14.5</v>
      </c>
      <c r="GD310" s="52">
        <v>38.299999999999997</v>
      </c>
      <c r="GE310" s="53">
        <v>4321</v>
      </c>
      <c r="GF310" s="141">
        <f t="shared" si="435"/>
        <v>0.3143539623970466</v>
      </c>
      <c r="GG310" s="142">
        <f t="shared" si="436"/>
        <v>1.2720830169577322</v>
      </c>
      <c r="GH310" s="142">
        <f t="shared" si="437"/>
        <v>7.0145036715212772</v>
      </c>
      <c r="GI310" s="118">
        <f t="shared" si="391"/>
        <v>1.1690839452535462</v>
      </c>
      <c r="GJ310" s="143">
        <f t="shared" si="438"/>
        <v>35254.895453065939</v>
      </c>
      <c r="GK310" s="144">
        <f t="shared" si="439"/>
        <v>0.38989341129560917</v>
      </c>
      <c r="GL310" s="145">
        <f t="shared" si="440"/>
        <v>23292.162045622303</v>
      </c>
      <c r="GM310" s="146">
        <f t="shared" si="441"/>
        <v>0.59721811186741647</v>
      </c>
      <c r="GN310" s="166">
        <v>5370</v>
      </c>
      <c r="GO310" s="97">
        <f t="shared" si="392"/>
        <v>5416.5259015518695</v>
      </c>
      <c r="GP310" s="226">
        <f t="shared" si="468"/>
        <v>2321.8820000000001</v>
      </c>
      <c r="GQ310" s="53">
        <v>0</v>
      </c>
      <c r="GR310" s="102">
        <f t="shared" si="393"/>
        <v>1</v>
      </c>
      <c r="GS310" s="53">
        <v>0</v>
      </c>
      <c r="GT310" s="102">
        <f t="shared" si="394"/>
        <v>1</v>
      </c>
      <c r="GU310" s="53">
        <v>946</v>
      </c>
      <c r="GV310" s="102">
        <f t="shared" si="465"/>
        <v>4.386593504554781E-2</v>
      </c>
      <c r="GW310" s="170">
        <v>464</v>
      </c>
      <c r="GX310" s="102">
        <f t="shared" si="466"/>
        <v>0.57586837294332727</v>
      </c>
      <c r="GY310" s="170">
        <v>0</v>
      </c>
      <c r="GZ310" s="102">
        <f t="shared" si="467"/>
        <v>1</v>
      </c>
      <c r="HA310" s="102"/>
      <c r="HB310" s="102"/>
      <c r="HC310" s="102"/>
      <c r="HD310" s="102"/>
      <c r="HE310" s="177"/>
      <c r="HF310" s="227">
        <f t="shared" si="462"/>
        <v>132578.44399999999</v>
      </c>
      <c r="HG310" s="102">
        <f t="shared" si="463"/>
        <v>0.88385629333333326</v>
      </c>
      <c r="HH310" s="177">
        <f t="shared" si="464"/>
        <v>0.60269310446877777</v>
      </c>
      <c r="HI310" s="64">
        <v>3950</v>
      </c>
      <c r="HJ310" s="53">
        <v>3336</v>
      </c>
      <c r="HK310" s="53">
        <v>3338</v>
      </c>
      <c r="HL310" s="77">
        <f t="shared" si="445"/>
        <v>2160</v>
      </c>
      <c r="HM310" s="77">
        <f t="shared" si="442"/>
        <v>29194.560000000001</v>
      </c>
      <c r="HN310" s="52"/>
      <c r="HO310" s="183"/>
      <c r="HP310" s="53">
        <v>3128</v>
      </c>
      <c r="HQ310" s="186"/>
      <c r="HR310" s="186"/>
      <c r="HS310" s="186"/>
      <c r="HT310" s="53">
        <v>4444</v>
      </c>
      <c r="HU310" s="153">
        <v>4468</v>
      </c>
      <c r="HV310" s="186"/>
      <c r="HW310" s="186"/>
      <c r="HX310" s="186"/>
      <c r="HY310" s="186"/>
      <c r="HZ310" s="189"/>
      <c r="IA310" s="128">
        <v>98</v>
      </c>
      <c r="IB310" s="190">
        <v>1284</v>
      </c>
      <c r="IC310" s="191"/>
      <c r="ID310" s="191"/>
      <c r="IE310" s="192"/>
      <c r="IF310" s="192"/>
      <c r="IG310" s="192"/>
      <c r="IH310" s="97">
        <f t="shared" si="443"/>
        <v>59430.81</v>
      </c>
      <c r="II310" s="97">
        <f t="shared" si="446"/>
        <v>4965.39476982204</v>
      </c>
      <c r="IJ310" s="202">
        <f t="shared" si="447"/>
        <v>1.6709833737154316</v>
      </c>
      <c r="IK310" s="202">
        <f t="shared" si="453"/>
        <v>2.9715404999999997</v>
      </c>
      <c r="IL310" s="202">
        <f t="shared" si="395"/>
        <v>0.8501661491355641</v>
      </c>
      <c r="IM310" s="203"/>
      <c r="IN310" s="204">
        <f t="shared" si="396"/>
        <v>0.76089385474860338</v>
      </c>
      <c r="IO310" s="186"/>
      <c r="IP310" s="186"/>
      <c r="IQ310" s="153">
        <v>2827</v>
      </c>
      <c r="IR310" s="153"/>
      <c r="IS310" s="128"/>
      <c r="IT310" s="128"/>
      <c r="IU310" s="128"/>
      <c r="IV310" s="128"/>
      <c r="IW310" s="189"/>
      <c r="IX310" s="189">
        <v>0.91</v>
      </c>
      <c r="IY310" s="48"/>
      <c r="IZ310" s="52">
        <v>412</v>
      </c>
      <c r="JA310" s="128"/>
      <c r="JB310" s="128"/>
      <c r="JC310" s="128"/>
      <c r="JD310" s="97">
        <f t="shared" si="397"/>
        <v>15368.196</v>
      </c>
      <c r="JE310" s="210">
        <f t="shared" si="460"/>
        <v>1.1418085431746356</v>
      </c>
      <c r="JF310" s="210">
        <f t="shared" si="398"/>
        <v>1.1245317857142856</v>
      </c>
      <c r="JG310" s="210">
        <f t="shared" si="399"/>
        <v>0.37637763489944825</v>
      </c>
      <c r="JH310" s="203"/>
      <c r="JI310" s="203">
        <f t="shared" si="400"/>
        <v>0.67912772585669789</v>
      </c>
      <c r="JJ310" s="212">
        <f t="shared" si="444"/>
        <v>2.469151880188833</v>
      </c>
      <c r="JK310" s="203">
        <f t="shared" si="401"/>
        <v>0.96951760875998816</v>
      </c>
      <c r="JL310" s="53">
        <v>11490</v>
      </c>
      <c r="JM310" s="213">
        <v>8.52</v>
      </c>
      <c r="JN310" s="214">
        <v>70</v>
      </c>
      <c r="JO310" s="213">
        <v>1.06</v>
      </c>
      <c r="JP310" s="213">
        <v>3.57</v>
      </c>
      <c r="JQ310" s="213">
        <v>0.53</v>
      </c>
      <c r="JR310" s="214">
        <v>465</v>
      </c>
      <c r="JS310" s="213">
        <v>0.18</v>
      </c>
      <c r="JT310" s="222"/>
    </row>
    <row r="311" spans="1:280" s="25" customFormat="1" ht="15" customHeight="1">
      <c r="A311" s="50">
        <v>43728</v>
      </c>
      <c r="B311" s="51">
        <v>0</v>
      </c>
      <c r="C311" s="52">
        <v>0</v>
      </c>
      <c r="D311" s="53">
        <v>35880</v>
      </c>
      <c r="E311" s="48">
        <v>5.68</v>
      </c>
      <c r="F311" s="53">
        <v>1082</v>
      </c>
      <c r="G311" s="52">
        <v>43.2</v>
      </c>
      <c r="H311" s="52">
        <v>18.100000000000001</v>
      </c>
      <c r="I311" s="61">
        <v>92.6</v>
      </c>
      <c r="J311" s="64"/>
      <c r="K311" s="53">
        <v>1377</v>
      </c>
      <c r="L311" s="48">
        <v>5.67</v>
      </c>
      <c r="M311" s="53">
        <v>13506</v>
      </c>
      <c r="N311" s="53">
        <v>7789</v>
      </c>
      <c r="O311" s="65">
        <v>5.49</v>
      </c>
      <c r="P311" s="65">
        <v>2.79</v>
      </c>
      <c r="Q311" s="74">
        <v>46.1</v>
      </c>
      <c r="R311" s="70">
        <v>75.2</v>
      </c>
      <c r="S311" s="64">
        <v>6727</v>
      </c>
      <c r="T311" s="53">
        <v>10687</v>
      </c>
      <c r="U311" s="52">
        <v>3.87</v>
      </c>
      <c r="V311" s="52">
        <v>30.7</v>
      </c>
      <c r="W311" s="52">
        <v>12.6</v>
      </c>
      <c r="X311" s="52">
        <v>10.7</v>
      </c>
      <c r="Y311" s="53">
        <v>2361</v>
      </c>
      <c r="Z311" s="53"/>
      <c r="AA311" s="52"/>
      <c r="AB311" s="52">
        <v>650</v>
      </c>
      <c r="AC311" s="77">
        <f t="shared" si="402"/>
        <v>9088</v>
      </c>
      <c r="AD311" s="52"/>
      <c r="AE311" s="52"/>
      <c r="AF311" s="52"/>
      <c r="AG311" s="52"/>
      <c r="AH311" s="61"/>
      <c r="AI311" s="79"/>
      <c r="AJ311" s="52"/>
      <c r="AK311" s="52"/>
      <c r="AL311" s="48">
        <v>9.33</v>
      </c>
      <c r="AM311" s="53">
        <v>94200</v>
      </c>
      <c r="AN311" s="52">
        <v>0.79</v>
      </c>
      <c r="AO311" s="52">
        <v>0.31</v>
      </c>
      <c r="AP311" s="53">
        <v>4969</v>
      </c>
      <c r="AQ311" s="83"/>
      <c r="AR311" s="86">
        <f t="shared" si="403"/>
        <v>11697</v>
      </c>
      <c r="AS311" s="53"/>
      <c r="AT311" s="87">
        <v>11697</v>
      </c>
      <c r="AU311" s="53">
        <f t="shared" si="461"/>
        <v>9537</v>
      </c>
      <c r="AV311" s="53">
        <v>720</v>
      </c>
      <c r="AW311" s="53">
        <v>720</v>
      </c>
      <c r="AX311" s="53">
        <v>720</v>
      </c>
      <c r="AY311" s="95">
        <v>0</v>
      </c>
      <c r="AZ311" s="96">
        <v>4.93</v>
      </c>
      <c r="BA311" s="53">
        <v>4478</v>
      </c>
      <c r="BB311" s="52">
        <v>62</v>
      </c>
      <c r="BC311" s="53">
        <v>12527</v>
      </c>
      <c r="BD311" s="97">
        <f t="shared" si="373"/>
        <v>8979.6218000000008</v>
      </c>
      <c r="BE311" s="102">
        <f t="shared" si="374"/>
        <v>0.71682140975492936</v>
      </c>
      <c r="BF311" s="53">
        <v>4944</v>
      </c>
      <c r="BG311" s="97">
        <f t="shared" si="375"/>
        <v>5275.2479999999996</v>
      </c>
      <c r="BH311" s="102">
        <f t="shared" si="376"/>
        <v>0.42111024187754448</v>
      </c>
      <c r="BI311" s="53">
        <v>367</v>
      </c>
      <c r="BJ311" s="97">
        <f t="shared" si="377"/>
        <v>721.88900000000001</v>
      </c>
      <c r="BK311" s="102">
        <f t="shared" si="378"/>
        <v>5.7626646443681651E-2</v>
      </c>
      <c r="BL311" s="103">
        <v>996</v>
      </c>
      <c r="BM311" s="97">
        <f t="shared" si="379"/>
        <v>1439.22</v>
      </c>
      <c r="BN311" s="102">
        <f t="shared" si="380"/>
        <v>0.11488943881216572</v>
      </c>
      <c r="BO311" s="53">
        <v>738</v>
      </c>
      <c r="BP311" s="97">
        <f t="shared" si="381"/>
        <v>1518.8039999999999</v>
      </c>
      <c r="BQ311" s="102">
        <f t="shared" si="382"/>
        <v>0.12124243633751096</v>
      </c>
      <c r="BR311" s="53">
        <v>14.7</v>
      </c>
      <c r="BS311" s="105">
        <f t="shared" si="383"/>
        <v>24.460799999999999</v>
      </c>
      <c r="BT311" s="102">
        <f t="shared" si="384"/>
        <v>1.1734653149197733E-3</v>
      </c>
      <c r="BU311" s="52">
        <v>8.31</v>
      </c>
      <c r="BV311" s="48">
        <v>9.4</v>
      </c>
      <c r="BW311" s="61">
        <v>205</v>
      </c>
      <c r="BX311" s="117">
        <f t="shared" si="404"/>
        <v>119469.999</v>
      </c>
      <c r="BY311" s="118">
        <f t="shared" si="405"/>
        <v>0.79646665999999999</v>
      </c>
      <c r="BZ311" s="120">
        <v>67.900000000000006</v>
      </c>
      <c r="CA311" s="51"/>
      <c r="CB311" s="52">
        <v>6.88</v>
      </c>
      <c r="CC311" s="129">
        <v>7797</v>
      </c>
      <c r="CD311" s="77">
        <f t="shared" si="406"/>
        <v>8071.5541157145462</v>
      </c>
      <c r="CE311" s="77">
        <f t="shared" si="385"/>
        <v>21916</v>
      </c>
      <c r="CF311" s="77">
        <f t="shared" si="407"/>
        <v>9537</v>
      </c>
      <c r="CG311" s="77">
        <f t="shared" si="408"/>
        <v>397.375</v>
      </c>
      <c r="CH311" s="77">
        <f t="shared" si="386"/>
        <v>12379</v>
      </c>
      <c r="CI311" s="130">
        <f t="shared" si="409"/>
        <v>515.79166666666663</v>
      </c>
      <c r="CJ311" s="64">
        <v>3442</v>
      </c>
      <c r="CK311" s="56"/>
      <c r="CL311" s="52">
        <v>7.87</v>
      </c>
      <c r="CM311" s="53">
        <v>4834</v>
      </c>
      <c r="CN311" s="134"/>
      <c r="CO311" s="135">
        <v>3871</v>
      </c>
      <c r="CP311" s="53">
        <v>5386</v>
      </c>
      <c r="CQ311" s="52">
        <v>10.199999999999999</v>
      </c>
      <c r="CR311" s="52">
        <v>29.2</v>
      </c>
      <c r="CS311" s="53">
        <v>3350</v>
      </c>
      <c r="CT311" s="141">
        <f t="shared" si="454"/>
        <v>0.30061933146999342</v>
      </c>
      <c r="CU311" s="142">
        <f t="shared" si="410"/>
        <v>1.4601975595583963</v>
      </c>
      <c r="CV311" s="142">
        <f t="shared" si="411"/>
        <v>5.5277137418005315</v>
      </c>
      <c r="CW311" s="118">
        <f t="shared" si="412"/>
        <v>0.92128562363342192</v>
      </c>
      <c r="CX311" s="143">
        <f t="shared" si="455"/>
        <v>27782.28926628947</v>
      </c>
      <c r="CY311" s="144">
        <f t="shared" si="456"/>
        <v>0.40110666041516552</v>
      </c>
      <c r="CZ311" s="145">
        <f t="shared" si="457"/>
        <v>18763.265949899618</v>
      </c>
      <c r="DA311" s="146">
        <f t="shared" si="458"/>
        <v>0.61411351480801468</v>
      </c>
      <c r="DB311" s="64">
        <v>3444</v>
      </c>
      <c r="DC311" s="152"/>
      <c r="DD311" s="48">
        <v>7.56</v>
      </c>
      <c r="DE311" s="53">
        <v>4510</v>
      </c>
      <c r="DF311" s="153"/>
      <c r="DG311" s="53">
        <v>4018</v>
      </c>
      <c r="DH311" s="53">
        <v>4338</v>
      </c>
      <c r="DI311" s="52">
        <v>10.5</v>
      </c>
      <c r="DJ311" s="52">
        <v>31.5</v>
      </c>
      <c r="DK311" s="53">
        <v>3830</v>
      </c>
      <c r="DL311" s="141">
        <f t="shared" si="413"/>
        <v>0.31224542483458034</v>
      </c>
      <c r="DM311" s="142">
        <f t="shared" si="414"/>
        <v>1.4593495934959348</v>
      </c>
      <c r="DN311" s="142">
        <f t="shared" si="415"/>
        <v>5.5309256614645639</v>
      </c>
      <c r="DO311" s="118">
        <f t="shared" si="387"/>
        <v>0.92182094357742728</v>
      </c>
      <c r="DP311" s="143">
        <f t="shared" si="416"/>
        <v>27798.432374520897</v>
      </c>
      <c r="DQ311" s="144">
        <f t="shared" si="417"/>
        <v>0.44124762897649905</v>
      </c>
      <c r="DR311" s="145">
        <f t="shared" si="418"/>
        <v>18774.168486767659</v>
      </c>
      <c r="DS311" s="146">
        <f t="shared" si="419"/>
        <v>0.63997764827971582</v>
      </c>
      <c r="DT311" s="53">
        <v>3852</v>
      </c>
      <c r="DU311" s="74"/>
      <c r="DV311" s="157">
        <v>7.67</v>
      </c>
      <c r="DW311" s="153">
        <v>4768</v>
      </c>
      <c r="DX311" s="53"/>
      <c r="DY311" s="153">
        <v>3962</v>
      </c>
      <c r="DZ311" s="153">
        <v>4576</v>
      </c>
      <c r="EA311" s="152">
        <v>10.3</v>
      </c>
      <c r="EB311" s="128">
        <v>32.4</v>
      </c>
      <c r="EC311" s="53">
        <v>4631</v>
      </c>
      <c r="ED311" s="141">
        <f t="shared" si="448"/>
        <v>0.36392096642805433</v>
      </c>
      <c r="EE311" s="142">
        <f t="shared" si="420"/>
        <v>1.3047767393561787</v>
      </c>
      <c r="EF311" s="142">
        <f t="shared" si="459"/>
        <v>6.1861572729272645</v>
      </c>
      <c r="EG311" s="118">
        <f t="shared" si="388"/>
        <v>1.0310262121545442</v>
      </c>
      <c r="EH311" s="143">
        <f t="shared" si="449"/>
        <v>31091.626453732431</v>
      </c>
      <c r="EI311" s="144">
        <f t="shared" si="450"/>
        <v>0.40928352438136306</v>
      </c>
      <c r="EJ311" s="145">
        <f t="shared" si="451"/>
        <v>20998.286007848146</v>
      </c>
      <c r="EK311" s="146">
        <f t="shared" si="452"/>
        <v>0.61938213458928715</v>
      </c>
      <c r="EL311" s="64">
        <v>3442</v>
      </c>
      <c r="EM311" s="56"/>
      <c r="EN311" s="52">
        <v>7.57</v>
      </c>
      <c r="EO311" s="53">
        <v>4669</v>
      </c>
      <c r="EP311" s="134"/>
      <c r="EQ311" s="135">
        <v>4000</v>
      </c>
      <c r="ER311" s="53">
        <v>3494</v>
      </c>
      <c r="ES311" s="52">
        <v>10.6</v>
      </c>
      <c r="ET311" s="52">
        <v>30.4</v>
      </c>
      <c r="EU311" s="53">
        <v>4058</v>
      </c>
      <c r="EV311" s="141">
        <f t="shared" si="421"/>
        <v>0.34649433264295249</v>
      </c>
      <c r="EW311" s="142">
        <f t="shared" si="422"/>
        <v>1.4601975595583963</v>
      </c>
      <c r="EX311" s="142">
        <f t="shared" si="423"/>
        <v>5.5277137418005315</v>
      </c>
      <c r="EY311" s="118">
        <f t="shared" si="389"/>
        <v>0.92128562363342192</v>
      </c>
      <c r="EZ311" s="143">
        <f t="shared" si="424"/>
        <v>27782.28926628947</v>
      </c>
      <c r="FA311" s="144">
        <f t="shared" si="425"/>
        <v>0.42154882033065944</v>
      </c>
      <c r="FB311" s="145">
        <f t="shared" si="426"/>
        <v>18763.265949899618</v>
      </c>
      <c r="FC311" s="146">
        <f t="shared" si="427"/>
        <v>0.62728506426119579</v>
      </c>
      <c r="FD311" s="64">
        <v>3868</v>
      </c>
      <c r="FE311" s="56"/>
      <c r="FF311" s="52">
        <v>7.68</v>
      </c>
      <c r="FG311" s="53">
        <v>4611</v>
      </c>
      <c r="FH311" s="134"/>
      <c r="FI311" s="135">
        <v>4022</v>
      </c>
      <c r="FJ311" s="53">
        <v>5466</v>
      </c>
      <c r="FK311" s="52">
        <v>10.4</v>
      </c>
      <c r="FL311" s="52">
        <v>29</v>
      </c>
      <c r="FM311" s="53">
        <v>3958</v>
      </c>
      <c r="FN311" s="141">
        <f t="shared" si="428"/>
        <v>0.29569479466586268</v>
      </c>
      <c r="FO311" s="142">
        <f t="shared" si="429"/>
        <v>1.2993795243019648</v>
      </c>
      <c r="FP311" s="142">
        <f t="shared" si="430"/>
        <v>6.2118526302395267</v>
      </c>
      <c r="FQ311" s="118">
        <f t="shared" si="390"/>
        <v>1.0353087717065879</v>
      </c>
      <c r="FR311" s="143">
        <f t="shared" si="431"/>
        <v>31220.771319583862</v>
      </c>
      <c r="FS311" s="144">
        <f t="shared" si="432"/>
        <v>0.42873454927065124</v>
      </c>
      <c r="FT311" s="145">
        <f t="shared" si="433"/>
        <v>21085.506302792481</v>
      </c>
      <c r="FU311" s="146">
        <f t="shared" si="434"/>
        <v>0.63191506346292003</v>
      </c>
      <c r="FV311" s="64">
        <v>3868</v>
      </c>
      <c r="FW311" s="73"/>
      <c r="FX311" s="52">
        <v>7.75</v>
      </c>
      <c r="FY311" s="53">
        <v>4640</v>
      </c>
      <c r="FZ311" s="134"/>
      <c r="GA311" s="135">
        <v>3977</v>
      </c>
      <c r="GB311" s="53">
        <v>3366</v>
      </c>
      <c r="GC311" s="52">
        <v>10</v>
      </c>
      <c r="GD311" s="52">
        <v>31.8</v>
      </c>
      <c r="GE311" s="53">
        <v>3998</v>
      </c>
      <c r="GF311" s="141">
        <f t="shared" si="435"/>
        <v>0.30120728552025511</v>
      </c>
      <c r="GG311" s="142">
        <f t="shared" si="436"/>
        <v>1.2993795243019648</v>
      </c>
      <c r="GH311" s="142">
        <f t="shared" si="437"/>
        <v>6.2118526302395267</v>
      </c>
      <c r="GI311" s="118">
        <f t="shared" si="391"/>
        <v>1.0353087717065879</v>
      </c>
      <c r="GJ311" s="143">
        <f t="shared" si="438"/>
        <v>31220.771319583862</v>
      </c>
      <c r="GK311" s="144">
        <f t="shared" si="439"/>
        <v>0.4251416848006554</v>
      </c>
      <c r="GL311" s="145">
        <f t="shared" si="440"/>
        <v>21085.506302792481</v>
      </c>
      <c r="GM311" s="146">
        <f t="shared" si="441"/>
        <v>0.62960006386205802</v>
      </c>
      <c r="GN311" s="166">
        <v>4639</v>
      </c>
      <c r="GO311" s="97">
        <f t="shared" si="392"/>
        <v>4671.9734440591346</v>
      </c>
      <c r="GP311" s="226">
        <f t="shared" si="468"/>
        <v>4181.6719999999996</v>
      </c>
      <c r="GQ311" s="53">
        <v>0</v>
      </c>
      <c r="GR311" s="102">
        <f t="shared" si="393"/>
        <v>1</v>
      </c>
      <c r="GS311" s="53">
        <v>0</v>
      </c>
      <c r="GT311" s="102">
        <f t="shared" si="394"/>
        <v>1</v>
      </c>
      <c r="GU311" s="53">
        <v>1642</v>
      </c>
      <c r="GV311" s="102">
        <f t="shared" si="465"/>
        <v>0</v>
      </c>
      <c r="GW311" s="170">
        <v>879</v>
      </c>
      <c r="GX311" s="102">
        <f t="shared" si="466"/>
        <v>0.11746987951807231</v>
      </c>
      <c r="GY311" s="170">
        <v>0</v>
      </c>
      <c r="GZ311" s="102">
        <f t="shared" si="467"/>
        <v>1</v>
      </c>
      <c r="HA311" s="102"/>
      <c r="HB311" s="102"/>
      <c r="HC311" s="102"/>
      <c r="HD311" s="102"/>
      <c r="HE311" s="177"/>
      <c r="HF311" s="227">
        <f t="shared" si="462"/>
        <v>119469.999</v>
      </c>
      <c r="HG311" s="102">
        <f t="shared" si="463"/>
        <v>0.79646665999999999</v>
      </c>
      <c r="HH311" s="177">
        <f t="shared" si="464"/>
        <v>0.62967989143450143</v>
      </c>
      <c r="HI311" s="64">
        <v>2582</v>
      </c>
      <c r="HJ311" s="53">
        <v>2766</v>
      </c>
      <c r="HK311" s="53">
        <v>3420</v>
      </c>
      <c r="HL311" s="77">
        <f t="shared" si="445"/>
        <v>2160</v>
      </c>
      <c r="HM311" s="77">
        <f t="shared" si="442"/>
        <v>27058.32</v>
      </c>
      <c r="HN311" s="52"/>
      <c r="HO311" s="183"/>
      <c r="HP311" s="53">
        <v>2569</v>
      </c>
      <c r="HQ311" s="186"/>
      <c r="HR311" s="186"/>
      <c r="HS311" s="186"/>
      <c r="HT311" s="53">
        <v>4756</v>
      </c>
      <c r="HU311" s="153">
        <v>2706</v>
      </c>
      <c r="HV311" s="186"/>
      <c r="HW311" s="186"/>
      <c r="HX311" s="186"/>
      <c r="HY311" s="186"/>
      <c r="HZ311" s="189">
        <v>99</v>
      </c>
      <c r="IA311" s="128"/>
      <c r="IB311" s="190">
        <v>998</v>
      </c>
      <c r="IC311" s="191"/>
      <c r="ID311" s="191">
        <v>2303</v>
      </c>
      <c r="IE311" s="192">
        <v>2.63</v>
      </c>
      <c r="IF311" s="192">
        <v>1.76</v>
      </c>
      <c r="IG311" s="192">
        <v>0.79</v>
      </c>
      <c r="IH311" s="97">
        <f t="shared" si="443"/>
        <v>49791.182999999997</v>
      </c>
      <c r="II311" s="97">
        <f t="shared" si="446"/>
        <v>4256.7481405488588</v>
      </c>
      <c r="IJ311" s="202">
        <f t="shared" si="447"/>
        <v>1.7098401299478498</v>
      </c>
      <c r="IK311" s="202">
        <f t="shared" si="453"/>
        <v>2.4895591499999998</v>
      </c>
      <c r="IL311" s="202">
        <f t="shared" si="395"/>
        <v>0.70247749497479106</v>
      </c>
      <c r="IM311" s="203"/>
      <c r="IN311" s="204">
        <f t="shared" si="396"/>
        <v>0.78486742832507006</v>
      </c>
      <c r="IO311" s="186"/>
      <c r="IP311" s="186"/>
      <c r="IQ311" s="153">
        <v>2548</v>
      </c>
      <c r="IR311" s="153"/>
      <c r="IS311" s="128"/>
      <c r="IT311" s="128"/>
      <c r="IU311" s="128"/>
      <c r="IV311" s="128"/>
      <c r="IW311" s="189">
        <v>0.98</v>
      </c>
      <c r="IX311" s="189"/>
      <c r="IY311" s="48">
        <v>7.49</v>
      </c>
      <c r="IZ311" s="52">
        <v>414</v>
      </c>
      <c r="JA311" s="128">
        <v>2.35</v>
      </c>
      <c r="JB311" s="128">
        <v>1.1200000000000001</v>
      </c>
      <c r="JC311" s="128">
        <v>191</v>
      </c>
      <c r="JD311" s="97">
        <f t="shared" si="397"/>
        <v>11673.606</v>
      </c>
      <c r="JE311" s="210">
        <f t="shared" si="460"/>
        <v>1.1743734927125931</v>
      </c>
      <c r="JF311" s="210">
        <f t="shared" si="398"/>
        <v>0.84981482142857145</v>
      </c>
      <c r="JG311" s="210">
        <f t="shared" si="399"/>
        <v>0.2811098935666409</v>
      </c>
      <c r="JH311" s="203"/>
      <c r="JI311" s="203">
        <f t="shared" si="400"/>
        <v>0.58517034068136264</v>
      </c>
      <c r="JJ311" s="212">
        <f t="shared" si="444"/>
        <v>2.469151880188833</v>
      </c>
      <c r="JK311" s="203">
        <f t="shared" si="401"/>
        <v>0.96695138500838185</v>
      </c>
      <c r="JL311" s="53">
        <v>12057</v>
      </c>
      <c r="JM311" s="213">
        <v>8.59</v>
      </c>
      <c r="JN311" s="214">
        <v>98</v>
      </c>
      <c r="JO311" s="213">
        <v>0.9</v>
      </c>
      <c r="JP311" s="213">
        <v>1.63</v>
      </c>
      <c r="JQ311" s="213">
        <v>0.6</v>
      </c>
      <c r="JR311" s="214">
        <v>385</v>
      </c>
      <c r="JS311" s="213">
        <v>0.25</v>
      </c>
      <c r="JT311" s="222"/>
    </row>
    <row r="312" spans="1:280" s="25" customFormat="1" ht="15" customHeight="1">
      <c r="A312" s="50">
        <v>43729</v>
      </c>
      <c r="B312" s="51">
        <v>0</v>
      </c>
      <c r="C312" s="52">
        <v>0</v>
      </c>
      <c r="D312" s="53">
        <v>50697</v>
      </c>
      <c r="E312" s="48">
        <v>5.55</v>
      </c>
      <c r="F312" s="53">
        <v>1694</v>
      </c>
      <c r="G312" s="52">
        <v>87.7</v>
      </c>
      <c r="H312" s="52">
        <v>38.299999999999997</v>
      </c>
      <c r="I312" s="61">
        <v>92.7</v>
      </c>
      <c r="J312" s="64"/>
      <c r="K312" s="53">
        <v>1338</v>
      </c>
      <c r="L312" s="48">
        <v>5.63</v>
      </c>
      <c r="M312" s="53">
        <v>13979</v>
      </c>
      <c r="N312" s="53">
        <v>7888</v>
      </c>
      <c r="O312" s="65">
        <v>5.41</v>
      </c>
      <c r="P312" s="65">
        <v>2.83</v>
      </c>
      <c r="Q312" s="74"/>
      <c r="R312" s="70">
        <v>74.900000000000006</v>
      </c>
      <c r="S312" s="64">
        <v>6796</v>
      </c>
      <c r="T312" s="53">
        <v>9495</v>
      </c>
      <c r="U312" s="52">
        <v>3.7</v>
      </c>
      <c r="V312" s="52">
        <v>25.4</v>
      </c>
      <c r="W312" s="52">
        <v>10.3</v>
      </c>
      <c r="X312" s="52">
        <v>8.5399999999999991</v>
      </c>
      <c r="Y312" s="53">
        <v>2363</v>
      </c>
      <c r="Z312" s="53"/>
      <c r="AA312" s="52"/>
      <c r="AB312" s="52">
        <v>752</v>
      </c>
      <c r="AC312" s="77">
        <f t="shared" si="402"/>
        <v>9159</v>
      </c>
      <c r="AD312" s="52"/>
      <c r="AE312" s="52"/>
      <c r="AF312" s="52"/>
      <c r="AG312" s="52"/>
      <c r="AH312" s="61"/>
      <c r="AI312" s="79"/>
      <c r="AJ312" s="52"/>
      <c r="AK312" s="52"/>
      <c r="AL312" s="48">
        <v>9.36</v>
      </c>
      <c r="AM312" s="53">
        <v>102200</v>
      </c>
      <c r="AN312" s="52" t="s">
        <v>125</v>
      </c>
      <c r="AO312" s="52" t="s">
        <v>125</v>
      </c>
      <c r="AP312" s="53">
        <v>4994</v>
      </c>
      <c r="AQ312" s="83"/>
      <c r="AR312" s="86">
        <f t="shared" si="403"/>
        <v>11698</v>
      </c>
      <c r="AS312" s="53"/>
      <c r="AT312" s="87">
        <v>11698</v>
      </c>
      <c r="AU312" s="53">
        <f t="shared" si="461"/>
        <v>9538</v>
      </c>
      <c r="AV312" s="53">
        <v>720</v>
      </c>
      <c r="AW312" s="53">
        <v>720</v>
      </c>
      <c r="AX312" s="53">
        <v>720</v>
      </c>
      <c r="AY312" s="95">
        <v>0</v>
      </c>
      <c r="AZ312" s="96">
        <v>4.93</v>
      </c>
      <c r="BA312" s="53">
        <v>4478</v>
      </c>
      <c r="BB312" s="52">
        <v>62</v>
      </c>
      <c r="BC312" s="53">
        <v>12252</v>
      </c>
      <c r="BD312" s="97">
        <f t="shared" si="373"/>
        <v>8516.2389999999996</v>
      </c>
      <c r="BE312" s="102">
        <f t="shared" si="374"/>
        <v>0.69508969964087497</v>
      </c>
      <c r="BF312" s="53">
        <v>4744</v>
      </c>
      <c r="BG312" s="97">
        <f t="shared" si="375"/>
        <v>5061.848</v>
      </c>
      <c r="BH312" s="102">
        <f t="shared" si="376"/>
        <v>0.41314462944825336</v>
      </c>
      <c r="BI312" s="53">
        <v>321</v>
      </c>
      <c r="BJ312" s="97">
        <f t="shared" si="377"/>
        <v>631.40700000000004</v>
      </c>
      <c r="BK312" s="102">
        <f t="shared" si="378"/>
        <v>5.1535014691478948E-2</v>
      </c>
      <c r="BL312" s="103">
        <v>988</v>
      </c>
      <c r="BM312" s="97">
        <f t="shared" si="379"/>
        <v>1427.66</v>
      </c>
      <c r="BN312" s="102">
        <f t="shared" si="380"/>
        <v>0.11652464903689194</v>
      </c>
      <c r="BO312" s="53">
        <v>678</v>
      </c>
      <c r="BP312" s="97">
        <f t="shared" si="381"/>
        <v>1395.3239999999998</v>
      </c>
      <c r="BQ312" s="102">
        <f t="shared" si="382"/>
        <v>0.11388540646425072</v>
      </c>
      <c r="BR312" s="53">
        <v>0</v>
      </c>
      <c r="BS312" s="105">
        <f t="shared" si="383"/>
        <v>0</v>
      </c>
      <c r="BT312" s="102">
        <f t="shared" si="384"/>
        <v>0</v>
      </c>
      <c r="BU312" s="52">
        <v>8.23</v>
      </c>
      <c r="BV312" s="48">
        <v>9.33</v>
      </c>
      <c r="BW312" s="61">
        <v>180</v>
      </c>
      <c r="BX312" s="117">
        <f t="shared" si="404"/>
        <v>116859.576</v>
      </c>
      <c r="BY312" s="118">
        <f t="shared" si="405"/>
        <v>0.77906383999999995</v>
      </c>
      <c r="BZ312" s="120">
        <v>69.099999999999994</v>
      </c>
      <c r="CA312" s="51"/>
      <c r="CB312" s="52">
        <v>6.95</v>
      </c>
      <c r="CC312" s="129">
        <v>8640</v>
      </c>
      <c r="CD312" s="77">
        <f t="shared" si="406"/>
        <v>8153.1451846488053</v>
      </c>
      <c r="CE312" s="77">
        <f t="shared" si="385"/>
        <v>22096</v>
      </c>
      <c r="CF312" s="77">
        <f t="shared" si="407"/>
        <v>9538</v>
      </c>
      <c r="CG312" s="77">
        <f t="shared" si="408"/>
        <v>397.41666666666669</v>
      </c>
      <c r="CH312" s="77">
        <f t="shared" si="386"/>
        <v>12558</v>
      </c>
      <c r="CI312" s="130">
        <f t="shared" si="409"/>
        <v>523.25</v>
      </c>
      <c r="CJ312" s="64">
        <v>3442</v>
      </c>
      <c r="CK312" s="56"/>
      <c r="CL312" s="52">
        <v>7.71</v>
      </c>
      <c r="CM312" s="53">
        <v>4768</v>
      </c>
      <c r="CN312" s="134"/>
      <c r="CO312" s="135">
        <v>4022</v>
      </c>
      <c r="CP312" s="53">
        <v>4934</v>
      </c>
      <c r="CQ312" s="52">
        <v>13.5</v>
      </c>
      <c r="CR312" s="52">
        <v>47.9</v>
      </c>
      <c r="CS312" s="53">
        <v>3232</v>
      </c>
      <c r="CT312" s="141">
        <f t="shared" si="454"/>
        <v>0.27738513673363974</v>
      </c>
      <c r="CU312" s="142">
        <f t="shared" si="410"/>
        <v>1.4601975595583963</v>
      </c>
      <c r="CV312" s="142">
        <f t="shared" si="411"/>
        <v>5.5835904746440876</v>
      </c>
      <c r="CW312" s="118">
        <f t="shared" si="412"/>
        <v>0.93059841244068131</v>
      </c>
      <c r="CX312" s="143">
        <f t="shared" si="455"/>
        <v>28063.125725561185</v>
      </c>
      <c r="CY312" s="144">
        <f t="shared" si="456"/>
        <v>0.41519500854989611</v>
      </c>
      <c r="CZ312" s="145">
        <f t="shared" si="457"/>
        <v>18203.777181028239</v>
      </c>
      <c r="DA312" s="146">
        <f t="shared" si="458"/>
        <v>0.61083904668625533</v>
      </c>
      <c r="DB312" s="64">
        <v>3442</v>
      </c>
      <c r="DC312" s="152"/>
      <c r="DD312" s="48">
        <v>7.83</v>
      </c>
      <c r="DE312" s="53">
        <v>4869</v>
      </c>
      <c r="DF312" s="153"/>
      <c r="DG312" s="53">
        <v>3960</v>
      </c>
      <c r="DH312" s="53">
        <v>5010</v>
      </c>
      <c r="DI312" s="52">
        <v>12.9</v>
      </c>
      <c r="DJ312" s="52">
        <v>43.7</v>
      </c>
      <c r="DK312" s="53">
        <v>3808</v>
      </c>
      <c r="DL312" s="141">
        <f t="shared" si="413"/>
        <v>0.33687107750002909</v>
      </c>
      <c r="DM312" s="142">
        <f t="shared" si="414"/>
        <v>1.4601975595583963</v>
      </c>
      <c r="DN312" s="142">
        <f t="shared" si="415"/>
        <v>5.5835904746440876</v>
      </c>
      <c r="DO312" s="118">
        <f t="shared" si="387"/>
        <v>0.93059841244068131</v>
      </c>
      <c r="DP312" s="143">
        <f t="shared" si="416"/>
        <v>28063.125725561185</v>
      </c>
      <c r="DQ312" s="144">
        <f t="shared" si="417"/>
        <v>0.40280715113872578</v>
      </c>
      <c r="DR312" s="145">
        <f t="shared" si="418"/>
        <v>18203.777181028239</v>
      </c>
      <c r="DS312" s="146">
        <f t="shared" si="419"/>
        <v>0.60259549461312445</v>
      </c>
      <c r="DT312" s="53">
        <v>3926</v>
      </c>
      <c r="DU312" s="74"/>
      <c r="DV312" s="157">
        <v>7.55</v>
      </c>
      <c r="DW312" s="153">
        <v>4887</v>
      </c>
      <c r="DX312" s="53"/>
      <c r="DY312" s="153">
        <v>3970</v>
      </c>
      <c r="DZ312" s="153">
        <v>4970</v>
      </c>
      <c r="EA312" s="152">
        <v>13.9</v>
      </c>
      <c r="EB312" s="128">
        <v>48.4</v>
      </c>
      <c r="EC312" s="53">
        <v>4418</v>
      </c>
      <c r="ED312" s="141">
        <f t="shared" si="448"/>
        <v>0.34454022298462311</v>
      </c>
      <c r="EE312" s="142">
        <f t="shared" si="420"/>
        <v>1.2801833927661743</v>
      </c>
      <c r="EF312" s="142">
        <f t="shared" si="459"/>
        <v>6.3687321915899746</v>
      </c>
      <c r="EG312" s="118">
        <f t="shared" si="388"/>
        <v>1.0614553652649958</v>
      </c>
      <c r="EH312" s="143">
        <f t="shared" si="449"/>
        <v>32009.247994931211</v>
      </c>
      <c r="EI312" s="144">
        <f t="shared" si="450"/>
        <v>0.40059941417435874</v>
      </c>
      <c r="EJ312" s="145">
        <f t="shared" si="451"/>
        <v>20763.518074583633</v>
      </c>
      <c r="EK312" s="146">
        <f t="shared" si="452"/>
        <v>0.60112634671890297</v>
      </c>
      <c r="EL312" s="64">
        <v>3442</v>
      </c>
      <c r="EM312" s="56"/>
      <c r="EN312" s="52">
        <v>7.53</v>
      </c>
      <c r="EO312" s="53">
        <v>4817</v>
      </c>
      <c r="EP312" s="134"/>
      <c r="EQ312" s="135">
        <v>3947</v>
      </c>
      <c r="ER312" s="53">
        <v>5002</v>
      </c>
      <c r="ES312" s="52">
        <v>12.7</v>
      </c>
      <c r="ET312" s="52">
        <v>44.9</v>
      </c>
      <c r="EU312" s="53">
        <v>3878</v>
      </c>
      <c r="EV312" s="141">
        <f t="shared" si="421"/>
        <v>0.33771627972542873</v>
      </c>
      <c r="EW312" s="142">
        <f t="shared" si="422"/>
        <v>1.4601975595583963</v>
      </c>
      <c r="EX312" s="142">
        <f t="shared" si="423"/>
        <v>5.5835904746440876</v>
      </c>
      <c r="EY312" s="118">
        <f t="shared" si="389"/>
        <v>0.93059841244068131</v>
      </c>
      <c r="EZ312" s="143">
        <f t="shared" si="424"/>
        <v>28063.125725561185</v>
      </c>
      <c r="FA312" s="144">
        <f t="shared" si="425"/>
        <v>0.40918505792467486</v>
      </c>
      <c r="FB312" s="145">
        <f t="shared" si="426"/>
        <v>18203.777181028239</v>
      </c>
      <c r="FC312" s="146">
        <f t="shared" si="427"/>
        <v>0.60683969964087492</v>
      </c>
      <c r="FD312" s="64">
        <v>3922</v>
      </c>
      <c r="FE312" s="56"/>
      <c r="FF312" s="52">
        <v>7.63</v>
      </c>
      <c r="FG312" s="53">
        <v>4636</v>
      </c>
      <c r="FH312" s="134"/>
      <c r="FI312" s="135">
        <v>3970</v>
      </c>
      <c r="FJ312" s="53">
        <v>5158</v>
      </c>
      <c r="FK312" s="52">
        <v>13.3</v>
      </c>
      <c r="FL312" s="52">
        <v>43.6</v>
      </c>
      <c r="FM312" s="53">
        <v>3937</v>
      </c>
      <c r="FN312" s="141">
        <f t="shared" si="428"/>
        <v>0.28540891165870691</v>
      </c>
      <c r="FO312" s="142">
        <f t="shared" si="429"/>
        <v>1.2814890362060174</v>
      </c>
      <c r="FP312" s="142">
        <f t="shared" si="430"/>
        <v>6.3622434170697595</v>
      </c>
      <c r="FQ312" s="118">
        <f t="shared" si="390"/>
        <v>1.0603739028449599</v>
      </c>
      <c r="FR312" s="143">
        <f t="shared" si="431"/>
        <v>31976.635414192613</v>
      </c>
      <c r="FS312" s="144">
        <f t="shared" si="432"/>
        <v>0.43138507962192085</v>
      </c>
      <c r="FT312" s="145">
        <f t="shared" si="433"/>
        <v>20742.363191165823</v>
      </c>
      <c r="FU312" s="146">
        <f t="shared" si="434"/>
        <v>0.62161279791054525</v>
      </c>
      <c r="FV312" s="64">
        <v>3922</v>
      </c>
      <c r="FW312" s="73"/>
      <c r="FX312" s="52">
        <v>7.55</v>
      </c>
      <c r="FY312" s="53">
        <v>4873</v>
      </c>
      <c r="FZ312" s="134"/>
      <c r="GA312" s="135">
        <v>4026</v>
      </c>
      <c r="GB312" s="53">
        <v>5092</v>
      </c>
      <c r="GC312" s="52">
        <v>12.8</v>
      </c>
      <c r="GD312" s="52">
        <v>45.3</v>
      </c>
      <c r="GE312" s="53">
        <v>3876</v>
      </c>
      <c r="GF312" s="141">
        <f t="shared" si="435"/>
        <v>0.30128888647466795</v>
      </c>
      <c r="GG312" s="142">
        <f t="shared" si="436"/>
        <v>1.2814890362060174</v>
      </c>
      <c r="GH312" s="142">
        <f t="shared" si="437"/>
        <v>6.3622434170697595</v>
      </c>
      <c r="GI312" s="118">
        <f t="shared" si="391"/>
        <v>1.0603739028449599</v>
      </c>
      <c r="GJ312" s="143">
        <f t="shared" si="438"/>
        <v>31976.635414192613</v>
      </c>
      <c r="GK312" s="144">
        <f t="shared" si="439"/>
        <v>0.40231654292442198</v>
      </c>
      <c r="GL312" s="145">
        <f t="shared" si="440"/>
        <v>20742.363191165823</v>
      </c>
      <c r="GM312" s="146">
        <f t="shared" si="441"/>
        <v>0.6022690173032974</v>
      </c>
      <c r="GN312" s="166">
        <v>5040</v>
      </c>
      <c r="GO312" s="97">
        <f t="shared" si="392"/>
        <v>4807.7175959449678</v>
      </c>
      <c r="GP312" s="226">
        <f t="shared" si="468"/>
        <v>1263.93</v>
      </c>
      <c r="GQ312" s="53">
        <v>0</v>
      </c>
      <c r="GR312" s="102">
        <f t="shared" si="393"/>
        <v>1</v>
      </c>
      <c r="GS312" s="53">
        <v>0</v>
      </c>
      <c r="GT312" s="102">
        <f t="shared" si="394"/>
        <v>1</v>
      </c>
      <c r="GU312" s="53">
        <v>540</v>
      </c>
      <c r="GV312" s="102">
        <f t="shared" si="465"/>
        <v>0.14476716286008873</v>
      </c>
      <c r="GW312" s="170">
        <v>235</v>
      </c>
      <c r="GX312" s="102">
        <f t="shared" si="466"/>
        <v>0.76214574898785425</v>
      </c>
      <c r="GY312" s="170">
        <v>0</v>
      </c>
      <c r="GZ312" s="102">
        <f t="shared" si="467"/>
        <v>1</v>
      </c>
      <c r="HA312" s="102"/>
      <c r="HB312" s="102"/>
      <c r="HC312" s="102"/>
      <c r="HD312" s="102"/>
      <c r="HE312" s="177"/>
      <c r="HF312" s="227">
        <f t="shared" si="462"/>
        <v>116859.576</v>
      </c>
      <c r="HG312" s="102">
        <f t="shared" si="463"/>
        <v>0.77906383999999995</v>
      </c>
      <c r="HH312" s="177">
        <f t="shared" si="464"/>
        <v>0.58863858961802151</v>
      </c>
      <c r="HI312" s="64">
        <v>2660</v>
      </c>
      <c r="HJ312" s="53">
        <v>2830</v>
      </c>
      <c r="HK312" s="53">
        <v>2864</v>
      </c>
      <c r="HL312" s="77">
        <f t="shared" si="445"/>
        <v>2160</v>
      </c>
      <c r="HM312" s="77">
        <f t="shared" si="442"/>
        <v>26464.32</v>
      </c>
      <c r="HN312" s="52"/>
      <c r="HO312" s="183"/>
      <c r="HP312" s="53">
        <v>3126</v>
      </c>
      <c r="HQ312" s="186"/>
      <c r="HR312" s="186"/>
      <c r="HS312" s="186"/>
      <c r="HT312" s="53">
        <v>3754</v>
      </c>
      <c r="HU312" s="153">
        <v>4038</v>
      </c>
      <c r="HV312" s="186"/>
      <c r="HW312" s="186"/>
      <c r="HX312" s="186"/>
      <c r="HY312" s="186"/>
      <c r="HZ312" s="189"/>
      <c r="IA312" s="128">
        <v>98</v>
      </c>
      <c r="IB312" s="190">
        <v>1101</v>
      </c>
      <c r="IC312" s="191"/>
      <c r="ID312" s="191"/>
      <c r="IE312" s="192"/>
      <c r="IF312" s="192"/>
      <c r="IG312" s="192"/>
      <c r="IH312" s="97">
        <f t="shared" si="443"/>
        <v>54823.679999999993</v>
      </c>
      <c r="II312" s="97">
        <f t="shared" si="446"/>
        <v>4686.585741152333</v>
      </c>
      <c r="IJ312" s="202">
        <f t="shared" si="447"/>
        <v>1.7096939647803042</v>
      </c>
      <c r="IK312" s="202">
        <f t="shared" si="453"/>
        <v>2.7411839999999996</v>
      </c>
      <c r="IL312" s="202">
        <f t="shared" si="395"/>
        <v>0.97570323054345409</v>
      </c>
      <c r="IM312" s="203"/>
      <c r="IN312" s="204">
        <f t="shared" si="396"/>
        <v>0.78154761904761905</v>
      </c>
      <c r="IO312" s="186"/>
      <c r="IP312" s="186"/>
      <c r="IQ312" s="153">
        <v>2966</v>
      </c>
      <c r="IR312" s="153"/>
      <c r="IS312" s="128"/>
      <c r="IT312" s="128"/>
      <c r="IU312" s="128"/>
      <c r="IV312" s="128"/>
      <c r="IW312" s="189"/>
      <c r="IX312" s="189">
        <v>0.96</v>
      </c>
      <c r="IY312" s="48"/>
      <c r="IZ312" s="52">
        <v>464</v>
      </c>
      <c r="JA312" s="128"/>
      <c r="JB312" s="128"/>
      <c r="JC312" s="128"/>
      <c r="JD312" s="97">
        <f t="shared" si="397"/>
        <v>12879.498</v>
      </c>
      <c r="JE312" s="210">
        <f t="shared" si="460"/>
        <v>1.1742503669532396</v>
      </c>
      <c r="JF312" s="210">
        <f t="shared" si="398"/>
        <v>0.9376194642857143</v>
      </c>
      <c r="JG312" s="210">
        <f t="shared" si="399"/>
        <v>0.26340413269730462</v>
      </c>
      <c r="JH312" s="203"/>
      <c r="JI312" s="203">
        <f t="shared" si="400"/>
        <v>0.57856494096276112</v>
      </c>
      <c r="JJ312" s="212">
        <f t="shared" si="444"/>
        <v>2.469151880188833</v>
      </c>
      <c r="JK312" s="203">
        <f t="shared" si="401"/>
        <v>0.96212863206007182</v>
      </c>
      <c r="JL312" s="53">
        <v>11867</v>
      </c>
      <c r="JM312" s="213">
        <v>8.6999999999999993</v>
      </c>
      <c r="JN312" s="214">
        <v>67</v>
      </c>
      <c r="JO312" s="213">
        <v>1.03</v>
      </c>
      <c r="JP312" s="213">
        <v>1.23</v>
      </c>
      <c r="JQ312" s="213">
        <v>0.75</v>
      </c>
      <c r="JR312" s="214">
        <v>407</v>
      </c>
      <c r="JS312" s="213">
        <v>0.26</v>
      </c>
      <c r="JT312" s="222"/>
    </row>
    <row r="313" spans="1:280" s="25" customFormat="1" ht="15" customHeight="1">
      <c r="A313" s="229">
        <v>43730</v>
      </c>
      <c r="B313" s="57">
        <v>0</v>
      </c>
      <c r="C313" s="52">
        <v>0</v>
      </c>
      <c r="D313" s="58">
        <v>59199</v>
      </c>
      <c r="E313" s="59">
        <v>5.77</v>
      </c>
      <c r="F313" s="58">
        <v>2480</v>
      </c>
      <c r="G313" s="60">
        <v>44.4</v>
      </c>
      <c r="H313" s="60">
        <v>20.8</v>
      </c>
      <c r="I313" s="66">
        <v>91.9</v>
      </c>
      <c r="J313" s="67"/>
      <c r="K313" s="58">
        <v>1457</v>
      </c>
      <c r="L313" s="59">
        <v>5.72</v>
      </c>
      <c r="M313" s="58">
        <v>13451</v>
      </c>
      <c r="N313" s="58">
        <v>7657</v>
      </c>
      <c r="O313" s="68">
        <v>5.55</v>
      </c>
      <c r="P313" s="68">
        <v>2.76</v>
      </c>
      <c r="Q313" s="75"/>
      <c r="R313" s="76">
        <v>71.7</v>
      </c>
      <c r="S313" s="67">
        <v>6790</v>
      </c>
      <c r="T313" s="58">
        <v>9421</v>
      </c>
      <c r="U313" s="60">
        <v>3.77</v>
      </c>
      <c r="V313" s="60">
        <v>28.2</v>
      </c>
      <c r="W313" s="60">
        <v>13.1</v>
      </c>
      <c r="X313" s="60">
        <v>10.6</v>
      </c>
      <c r="Y313" s="58">
        <v>2347</v>
      </c>
      <c r="Z313" s="58"/>
      <c r="AA313" s="60"/>
      <c r="AB313" s="60">
        <v>691</v>
      </c>
      <c r="AC313" s="58">
        <f t="shared" si="402"/>
        <v>9137</v>
      </c>
      <c r="AD313" s="60"/>
      <c r="AE313" s="60"/>
      <c r="AF313" s="60"/>
      <c r="AG313" s="60"/>
      <c r="AH313" s="66"/>
      <c r="AI313" s="80"/>
      <c r="AJ313" s="60"/>
      <c r="AK313" s="60"/>
      <c r="AL313" s="59">
        <v>9.5</v>
      </c>
      <c r="AM313" s="58">
        <v>98241</v>
      </c>
      <c r="AN313" s="60">
        <v>0.04</v>
      </c>
      <c r="AO313" s="60" t="s">
        <v>125</v>
      </c>
      <c r="AP313" s="58">
        <v>4896</v>
      </c>
      <c r="AQ313" s="88"/>
      <c r="AR313" s="86">
        <f t="shared" si="403"/>
        <v>11699</v>
      </c>
      <c r="AS313" s="58"/>
      <c r="AT313" s="89">
        <v>11699</v>
      </c>
      <c r="AU313" s="58">
        <f t="shared" si="461"/>
        <v>9539</v>
      </c>
      <c r="AV313" s="58">
        <v>720</v>
      </c>
      <c r="AW313" s="58">
        <v>720</v>
      </c>
      <c r="AX313" s="58">
        <v>720</v>
      </c>
      <c r="AY313" s="98">
        <v>0</v>
      </c>
      <c r="AZ313" s="96">
        <v>4.93</v>
      </c>
      <c r="BA313" s="53">
        <v>4478</v>
      </c>
      <c r="BB313" s="52">
        <v>62</v>
      </c>
      <c r="BC313" s="58">
        <v>13021</v>
      </c>
      <c r="BD313" s="230">
        <f t="shared" si="373"/>
        <v>8785.8804</v>
      </c>
      <c r="BE313" s="231">
        <f t="shared" si="374"/>
        <v>0.6747469779586821</v>
      </c>
      <c r="BF313" s="58">
        <v>4856</v>
      </c>
      <c r="BG313" s="230">
        <f t="shared" si="375"/>
        <v>5181.3519999999999</v>
      </c>
      <c r="BH313" s="231">
        <f t="shared" si="376"/>
        <v>0.39792274018892559</v>
      </c>
      <c r="BI313" s="58">
        <v>207</v>
      </c>
      <c r="BJ313" s="230">
        <f t="shared" si="377"/>
        <v>407.16900000000004</v>
      </c>
      <c r="BK313" s="231">
        <f t="shared" si="378"/>
        <v>3.1270178941709546E-2</v>
      </c>
      <c r="BL313" s="230">
        <v>1097</v>
      </c>
      <c r="BM313" s="230">
        <f t="shared" si="379"/>
        <v>1585.165</v>
      </c>
      <c r="BN313" s="231">
        <f t="shared" si="380"/>
        <v>0.12173911373934414</v>
      </c>
      <c r="BO313" s="58">
        <v>774</v>
      </c>
      <c r="BP313" s="230">
        <f t="shared" si="381"/>
        <v>1592.8919999999998</v>
      </c>
      <c r="BQ313" s="231">
        <f t="shared" si="382"/>
        <v>0.12233253974349127</v>
      </c>
      <c r="BR313" s="58">
        <v>11.6</v>
      </c>
      <c r="BS313" s="232">
        <f t="shared" si="383"/>
        <v>19.302399999999999</v>
      </c>
      <c r="BT313" s="231">
        <f t="shared" si="384"/>
        <v>8.9086859688195994E-4</v>
      </c>
      <c r="BU313" s="60">
        <v>8.0399999999999991</v>
      </c>
      <c r="BV313" s="59">
        <v>9.01</v>
      </c>
      <c r="BW313" s="66">
        <v>202</v>
      </c>
      <c r="BX313" s="67">
        <f t="shared" si="404"/>
        <v>124207.319</v>
      </c>
      <c r="BY313" s="233">
        <f t="shared" si="405"/>
        <v>0.82804879333333337</v>
      </c>
      <c r="BZ313" s="121">
        <v>70.3</v>
      </c>
      <c r="CA313" s="57"/>
      <c r="CB313" s="60">
        <v>6.42</v>
      </c>
      <c r="CC313" s="58">
        <v>8839</v>
      </c>
      <c r="CD313" s="58">
        <f t="shared" si="406"/>
        <v>8543.4690508322092</v>
      </c>
      <c r="CE313" s="58">
        <f t="shared" si="385"/>
        <v>22230</v>
      </c>
      <c r="CF313" s="58">
        <f t="shared" si="407"/>
        <v>9539</v>
      </c>
      <c r="CG313" s="58">
        <f t="shared" si="408"/>
        <v>397.45833333333331</v>
      </c>
      <c r="CH313" s="58">
        <f t="shared" si="386"/>
        <v>12691</v>
      </c>
      <c r="CI313" s="98">
        <f t="shared" si="409"/>
        <v>528.79166666666663</v>
      </c>
      <c r="CJ313" s="67">
        <v>3476</v>
      </c>
      <c r="CK313" s="136"/>
      <c r="CL313" s="60">
        <v>7.23</v>
      </c>
      <c r="CM313" s="58">
        <v>4854</v>
      </c>
      <c r="CN313" s="137"/>
      <c r="CO313" s="138">
        <v>3981</v>
      </c>
      <c r="CP313" s="58">
        <v>5530</v>
      </c>
      <c r="CQ313" s="60">
        <v>11.4</v>
      </c>
      <c r="CR313" s="60">
        <v>40.200000000000003</v>
      </c>
      <c r="CS313" s="58">
        <v>3173</v>
      </c>
      <c r="CT313" s="59">
        <f t="shared" si="454"/>
        <v>0.24741523169577165</v>
      </c>
      <c r="CU313" s="142">
        <f t="shared" si="410"/>
        <v>1.4459148446490218</v>
      </c>
      <c r="CV313" s="142">
        <f t="shared" si="411"/>
        <v>5.9086944728795787</v>
      </c>
      <c r="CW313" s="233">
        <f t="shared" si="412"/>
        <v>0.98478241214659645</v>
      </c>
      <c r="CX313" s="89">
        <f t="shared" si="455"/>
        <v>29697.098420692761</v>
      </c>
      <c r="CY313" s="193">
        <f t="shared" si="456"/>
        <v>0.43184671576387612</v>
      </c>
      <c r="CZ313" s="234">
        <f t="shared" si="457"/>
        <v>19421.71123904633</v>
      </c>
      <c r="DA313" s="235">
        <f t="shared" si="458"/>
        <v>0.6272175716150834</v>
      </c>
      <c r="DB313" s="67">
        <v>3470</v>
      </c>
      <c r="DC313" s="75"/>
      <c r="DD313" s="59">
        <v>7.61</v>
      </c>
      <c r="DE313" s="58">
        <v>5440</v>
      </c>
      <c r="DF313" s="58"/>
      <c r="DG313" s="58">
        <v>3454</v>
      </c>
      <c r="DH313" s="58">
        <v>5016</v>
      </c>
      <c r="DI313" s="60">
        <v>11.2</v>
      </c>
      <c r="DJ313" s="60">
        <v>43.1</v>
      </c>
      <c r="DK313" s="58">
        <v>3680</v>
      </c>
      <c r="DL313" s="59">
        <f t="shared" si="413"/>
        <v>0.34172041499949546</v>
      </c>
      <c r="DM313" s="142">
        <f t="shared" si="414"/>
        <v>1.4484149855907782</v>
      </c>
      <c r="DN313" s="142">
        <f t="shared" si="415"/>
        <v>5.8984953454810514</v>
      </c>
      <c r="DO313" s="233">
        <f t="shared" si="387"/>
        <v>0.98308255758017526</v>
      </c>
      <c r="DP313" s="89">
        <f t="shared" si="416"/>
        <v>29645.837606387766</v>
      </c>
      <c r="DQ313" s="193">
        <f t="shared" si="417"/>
        <v>0.36325631103326861</v>
      </c>
      <c r="DR313" s="234">
        <f t="shared" si="418"/>
        <v>19388.186996401259</v>
      </c>
      <c r="DS313" s="235">
        <f t="shared" si="419"/>
        <v>0.58221334766914978</v>
      </c>
      <c r="DT313" s="58">
        <v>3929</v>
      </c>
      <c r="DU313" s="75"/>
      <c r="DV313" s="59">
        <v>7.52</v>
      </c>
      <c r="DW313" s="58">
        <v>4897</v>
      </c>
      <c r="DX313" s="58"/>
      <c r="DY313" s="58">
        <v>3768</v>
      </c>
      <c r="DZ313" s="58">
        <v>4984</v>
      </c>
      <c r="EA313" s="75">
        <v>9.5500000000000007</v>
      </c>
      <c r="EB313" s="60">
        <v>41.6</v>
      </c>
      <c r="EC313" s="58">
        <v>4326</v>
      </c>
      <c r="ED313" s="59">
        <f t="shared" si="448"/>
        <v>0.30194785892218984</v>
      </c>
      <c r="EE313" s="142">
        <f t="shared" si="420"/>
        <v>1.2792059048103843</v>
      </c>
      <c r="EF313" s="142">
        <f t="shared" si="459"/>
        <v>6.6787285914683148</v>
      </c>
      <c r="EG313" s="233">
        <f t="shared" si="388"/>
        <v>1.1131214319113858</v>
      </c>
      <c r="EH313" s="89">
        <f t="shared" si="449"/>
        <v>33567.289900719748</v>
      </c>
      <c r="EI313" s="193">
        <f t="shared" si="450"/>
        <v>0.42681363145770523</v>
      </c>
      <c r="EJ313" s="234">
        <f t="shared" si="451"/>
        <v>21952.791558749439</v>
      </c>
      <c r="EK313" s="235">
        <f t="shared" si="452"/>
        <v>0.62391521388526228</v>
      </c>
      <c r="EL313" s="67">
        <v>3475</v>
      </c>
      <c r="EM313" s="136"/>
      <c r="EN313" s="60">
        <v>7.29</v>
      </c>
      <c r="EO313" s="58">
        <v>4962</v>
      </c>
      <c r="EP313" s="137"/>
      <c r="EQ313" s="138">
        <v>3620</v>
      </c>
      <c r="ER313" s="58">
        <v>6096</v>
      </c>
      <c r="ES313" s="60">
        <v>12.8</v>
      </c>
      <c r="ET313" s="60">
        <v>43.5</v>
      </c>
      <c r="EU313" s="58">
        <v>3729</v>
      </c>
      <c r="EV313" s="59">
        <f t="shared" si="421"/>
        <v>0.29962384427990701</v>
      </c>
      <c r="EW313" s="142">
        <f t="shared" si="422"/>
        <v>1.4463309352517986</v>
      </c>
      <c r="EX313" s="142">
        <f t="shared" si="423"/>
        <v>5.9069946183131572</v>
      </c>
      <c r="EY313" s="233">
        <f t="shared" si="389"/>
        <v>0.9844991030521929</v>
      </c>
      <c r="EZ313" s="89">
        <f t="shared" si="424"/>
        <v>29688.554951641927</v>
      </c>
      <c r="FA313" s="193">
        <f t="shared" si="425"/>
        <v>0.41920548076233066</v>
      </c>
      <c r="FB313" s="234">
        <f t="shared" si="426"/>
        <v>19416.123865272155</v>
      </c>
      <c r="FC313" s="235">
        <f t="shared" si="427"/>
        <v>0.61892327778204437</v>
      </c>
      <c r="FD313" s="67">
        <v>3939</v>
      </c>
      <c r="FE313" s="136"/>
      <c r="FF313" s="60">
        <v>7.65</v>
      </c>
      <c r="FG313" s="58">
        <v>5142</v>
      </c>
      <c r="FH313" s="137"/>
      <c r="FI313" s="138">
        <v>3759</v>
      </c>
      <c r="FJ313" s="58">
        <v>6688</v>
      </c>
      <c r="FK313" s="60">
        <v>10.8</v>
      </c>
      <c r="FL313" s="60">
        <v>36.299999999999997</v>
      </c>
      <c r="FM313" s="58">
        <v>3760</v>
      </c>
      <c r="FN313" s="59">
        <f t="shared" si="428"/>
        <v>0.28063080389557293</v>
      </c>
      <c r="FO313" s="142">
        <f t="shared" si="429"/>
        <v>1.2759583650672759</v>
      </c>
      <c r="FP313" s="142">
        <f t="shared" si="430"/>
        <v>6.6957271371325264</v>
      </c>
      <c r="FQ313" s="233">
        <f t="shared" si="390"/>
        <v>1.1159545228554211</v>
      </c>
      <c r="FR313" s="89">
        <f t="shared" si="431"/>
        <v>33652.724591228078</v>
      </c>
      <c r="FS313" s="193">
        <f t="shared" si="432"/>
        <v>0.39813675575975505</v>
      </c>
      <c r="FT313" s="234">
        <f t="shared" si="433"/>
        <v>22008.665296491228</v>
      </c>
      <c r="FU313" s="235">
        <f t="shared" si="434"/>
        <v>0.60509945472697946</v>
      </c>
      <c r="FV313" s="67">
        <v>3941</v>
      </c>
      <c r="FW313" s="160"/>
      <c r="FX313" s="60">
        <v>7.54</v>
      </c>
      <c r="FY313" s="58">
        <v>5272</v>
      </c>
      <c r="FZ313" s="137"/>
      <c r="GA313" s="138">
        <v>3746</v>
      </c>
      <c r="GB313" s="58">
        <v>6124</v>
      </c>
      <c r="GC313" s="60">
        <v>11.1</v>
      </c>
      <c r="GD313" s="60">
        <v>42.5</v>
      </c>
      <c r="GE313" s="58">
        <v>3762</v>
      </c>
      <c r="GF313" s="59">
        <f t="shared" si="435"/>
        <v>0.29178941967388172</v>
      </c>
      <c r="GG313" s="142">
        <f t="shared" si="436"/>
        <v>1.2753108348134992</v>
      </c>
      <c r="GH313" s="142">
        <f t="shared" si="437"/>
        <v>6.6991268462653677</v>
      </c>
      <c r="GI313" s="233">
        <f t="shared" si="391"/>
        <v>1.1165211410442279</v>
      </c>
      <c r="GJ313" s="89">
        <f t="shared" si="438"/>
        <v>33669.811529329738</v>
      </c>
      <c r="GK313" s="193">
        <f t="shared" si="439"/>
        <v>0.3829204543690059</v>
      </c>
      <c r="GL313" s="234">
        <f t="shared" si="440"/>
        <v>22019.840044039585</v>
      </c>
      <c r="GM313" s="235">
        <f t="shared" si="441"/>
        <v>0.59511558252054375</v>
      </c>
      <c r="GN313" s="167">
        <v>5178</v>
      </c>
      <c r="GO313" s="230">
        <f t="shared" si="392"/>
        <v>5095.0902834008093</v>
      </c>
      <c r="GP313" s="236">
        <f t="shared" si="468"/>
        <v>1399.92608</v>
      </c>
      <c r="GQ313" s="58">
        <v>0</v>
      </c>
      <c r="GR313" s="231">
        <f t="shared" si="393"/>
        <v>1</v>
      </c>
      <c r="GS313" s="58">
        <v>0</v>
      </c>
      <c r="GT313" s="231">
        <f t="shared" si="394"/>
        <v>1</v>
      </c>
      <c r="GU313" s="58">
        <v>484</v>
      </c>
      <c r="GV313" s="231">
        <f t="shared" si="465"/>
        <v>0</v>
      </c>
      <c r="GW313" s="232">
        <v>338</v>
      </c>
      <c r="GX313" s="231">
        <f t="shared" si="466"/>
        <v>0.69188696444849596</v>
      </c>
      <c r="GY313" s="232">
        <v>2.97</v>
      </c>
      <c r="GZ313" s="231">
        <f t="shared" si="467"/>
        <v>0</v>
      </c>
      <c r="HA313" s="231"/>
      <c r="HB313" s="231"/>
      <c r="HC313" s="231"/>
      <c r="HD313" s="231"/>
      <c r="HE313" s="237"/>
      <c r="HF313" s="238">
        <f t="shared" si="462"/>
        <v>124207.319</v>
      </c>
      <c r="HG313" s="231">
        <f t="shared" si="463"/>
        <v>0.82804879333333337</v>
      </c>
      <c r="HH313" s="237">
        <f t="shared" si="464"/>
        <v>0.60233469011596652</v>
      </c>
      <c r="HI313" s="67">
        <v>3012</v>
      </c>
      <c r="HJ313" s="58">
        <v>2592</v>
      </c>
      <c r="HK313" s="58">
        <v>2296</v>
      </c>
      <c r="HL313" s="77">
        <f t="shared" si="445"/>
        <v>2160</v>
      </c>
      <c r="HM313" s="77">
        <f t="shared" si="442"/>
        <v>28125.360000000001</v>
      </c>
      <c r="HN313" s="60"/>
      <c r="HO313" s="60"/>
      <c r="HP313" s="58">
        <v>2471</v>
      </c>
      <c r="HQ313" s="136"/>
      <c r="HR313" s="136"/>
      <c r="HS313" s="136"/>
      <c r="HT313" s="58">
        <v>4544</v>
      </c>
      <c r="HU313" s="58">
        <v>5048</v>
      </c>
      <c r="HV313" s="136"/>
      <c r="HW313" s="136"/>
      <c r="HX313" s="136"/>
      <c r="HY313" s="136"/>
      <c r="HZ313" s="193">
        <v>98</v>
      </c>
      <c r="IA313" s="60" t="s">
        <v>129</v>
      </c>
      <c r="IB313" s="194">
        <v>1138</v>
      </c>
      <c r="IC313" s="195"/>
      <c r="ID313" s="195">
        <v>111</v>
      </c>
      <c r="IE313" s="196">
        <v>2.72</v>
      </c>
      <c r="IF313" s="196">
        <v>1.8</v>
      </c>
      <c r="IG313" s="196">
        <v>0.89</v>
      </c>
      <c r="IH313" s="97">
        <f t="shared" si="443"/>
        <v>54730.302000000003</v>
      </c>
      <c r="II313" s="97">
        <f t="shared" si="446"/>
        <v>4678.2034361911274</v>
      </c>
      <c r="IJ313" s="202">
        <f t="shared" si="447"/>
        <v>1.7095478246003932</v>
      </c>
      <c r="IK313" s="202">
        <f t="shared" si="453"/>
        <v>2.7365151000000001</v>
      </c>
      <c r="IL313" s="202">
        <f t="shared" si="395"/>
        <v>0.8032673225008431</v>
      </c>
      <c r="IM313" s="205"/>
      <c r="IN313" s="204">
        <f t="shared" si="396"/>
        <v>0.7802240247199691</v>
      </c>
      <c r="IO313" s="136"/>
      <c r="IP313" s="136"/>
      <c r="IQ313" s="58">
        <v>2796</v>
      </c>
      <c r="IR313" s="58"/>
      <c r="IS313" s="60"/>
      <c r="IT313" s="60"/>
      <c r="IU313" s="60"/>
      <c r="IV313" s="60"/>
      <c r="IW313" s="193">
        <v>0.93</v>
      </c>
      <c r="IX313" s="193"/>
      <c r="IY313" s="59">
        <v>7.38</v>
      </c>
      <c r="IZ313" s="60">
        <v>368</v>
      </c>
      <c r="JA313" s="60">
        <v>2.33</v>
      </c>
      <c r="JB313" s="60">
        <v>0.88</v>
      </c>
      <c r="JC313" s="60">
        <v>206</v>
      </c>
      <c r="JD313" s="97">
        <f t="shared" si="397"/>
        <v>13313.462</v>
      </c>
      <c r="JE313" s="211">
        <f t="shared" si="460"/>
        <v>1.1741272670091205</v>
      </c>
      <c r="JF313" s="210">
        <f t="shared" si="398"/>
        <v>0.96923053571428563</v>
      </c>
      <c r="JG313" s="211">
        <f t="shared" si="399"/>
        <v>0.33775318281504085</v>
      </c>
      <c r="JH313" s="205"/>
      <c r="JI313" s="205">
        <f t="shared" si="400"/>
        <v>0.67662565905096661</v>
      </c>
      <c r="JJ313" s="215">
        <f t="shared" si="444"/>
        <v>2.469151880188833</v>
      </c>
      <c r="JK313" s="205">
        <f t="shared" si="401"/>
        <v>0.97173796175408955</v>
      </c>
      <c r="JL313" s="58">
        <v>11844</v>
      </c>
      <c r="JM313" s="216">
        <v>8.44</v>
      </c>
      <c r="JN313" s="217">
        <v>65</v>
      </c>
      <c r="JO313" s="216">
        <v>1.33</v>
      </c>
      <c r="JP313" s="216">
        <v>3.65</v>
      </c>
      <c r="JQ313" s="216">
        <v>0.94</v>
      </c>
      <c r="JR313" s="217">
        <v>404</v>
      </c>
      <c r="JS313" s="216">
        <v>0.36</v>
      </c>
      <c r="JT313" s="223"/>
    </row>
    <row r="314" spans="1:280" s="25" customFormat="1" ht="15" customHeight="1">
      <c r="A314" s="50">
        <v>43731</v>
      </c>
      <c r="B314" s="51">
        <v>0</v>
      </c>
      <c r="C314" s="52">
        <v>0</v>
      </c>
      <c r="D314" s="53">
        <v>50879</v>
      </c>
      <c r="E314" s="48">
        <v>5.85</v>
      </c>
      <c r="F314" s="53">
        <v>1569</v>
      </c>
      <c r="G314" s="52">
        <v>46.4</v>
      </c>
      <c r="H314" s="52">
        <v>20.399999999999999</v>
      </c>
      <c r="I314" s="61">
        <v>92.3</v>
      </c>
      <c r="J314" s="64"/>
      <c r="K314" s="53">
        <v>1246</v>
      </c>
      <c r="L314" s="48">
        <v>5.78</v>
      </c>
      <c r="M314" s="53">
        <v>12651</v>
      </c>
      <c r="N314" s="53">
        <v>7456</v>
      </c>
      <c r="O314" s="65">
        <v>6.34</v>
      </c>
      <c r="P314" s="65">
        <v>2.73</v>
      </c>
      <c r="Q314" s="74">
        <v>40.799999999999997</v>
      </c>
      <c r="R314" s="70">
        <v>64.400000000000006</v>
      </c>
      <c r="S314" s="64">
        <v>6815</v>
      </c>
      <c r="T314" s="53">
        <v>9343</v>
      </c>
      <c r="U314" s="52">
        <v>3.63</v>
      </c>
      <c r="V314" s="52">
        <v>25.9</v>
      </c>
      <c r="W314" s="52">
        <v>13.5</v>
      </c>
      <c r="X314" s="52">
        <v>11.1</v>
      </c>
      <c r="Y314" s="53">
        <v>2366</v>
      </c>
      <c r="Z314" s="53"/>
      <c r="AA314" s="52"/>
      <c r="AB314" s="52">
        <v>685</v>
      </c>
      <c r="AC314" s="77">
        <f t="shared" si="402"/>
        <v>9181</v>
      </c>
      <c r="AD314" s="52"/>
      <c r="AE314" s="52"/>
      <c r="AF314" s="52"/>
      <c r="AG314" s="52"/>
      <c r="AH314" s="61"/>
      <c r="AI314" s="79"/>
      <c r="AJ314" s="52"/>
      <c r="AK314" s="52"/>
      <c r="AL314" s="48">
        <v>9.36</v>
      </c>
      <c r="AM314" s="53">
        <v>91390</v>
      </c>
      <c r="AN314" s="52">
        <v>0.4</v>
      </c>
      <c r="AO314" s="52">
        <v>0.17</v>
      </c>
      <c r="AP314" s="53">
        <v>5009</v>
      </c>
      <c r="AQ314" s="83"/>
      <c r="AR314" s="86">
        <f t="shared" si="403"/>
        <v>11699</v>
      </c>
      <c r="AS314" s="53"/>
      <c r="AT314" s="87">
        <v>11699</v>
      </c>
      <c r="AU314" s="53">
        <f t="shared" si="461"/>
        <v>9539</v>
      </c>
      <c r="AV314" s="53">
        <v>720</v>
      </c>
      <c r="AW314" s="53">
        <v>720</v>
      </c>
      <c r="AX314" s="53">
        <v>720</v>
      </c>
      <c r="AY314" s="95">
        <v>0</v>
      </c>
      <c r="AZ314" s="96">
        <v>4.93</v>
      </c>
      <c r="BA314" s="53">
        <v>4478</v>
      </c>
      <c r="BB314" s="52">
        <v>62</v>
      </c>
      <c r="BC314" s="53">
        <v>11550</v>
      </c>
      <c r="BD314" s="97">
        <f t="shared" si="373"/>
        <v>9316.2157999999981</v>
      </c>
      <c r="BE314" s="102">
        <f t="shared" si="374"/>
        <v>0.80659877056277041</v>
      </c>
      <c r="BF314" s="53">
        <v>4780</v>
      </c>
      <c r="BG314" s="97">
        <f t="shared" si="375"/>
        <v>5100.2599999999993</v>
      </c>
      <c r="BH314" s="102">
        <f t="shared" si="376"/>
        <v>0.4415809523809523</v>
      </c>
      <c r="BI314" s="53">
        <v>440</v>
      </c>
      <c r="BJ314" s="97">
        <f t="shared" si="377"/>
        <v>865.48</v>
      </c>
      <c r="BK314" s="102">
        <f t="shared" si="378"/>
        <v>7.4933333333333338E-2</v>
      </c>
      <c r="BL314" s="103">
        <v>1139</v>
      </c>
      <c r="BM314" s="97">
        <f t="shared" si="379"/>
        <v>1645.855</v>
      </c>
      <c r="BN314" s="102">
        <f t="shared" si="380"/>
        <v>0.1424982683982684</v>
      </c>
      <c r="BO314" s="53">
        <v>816</v>
      </c>
      <c r="BP314" s="97">
        <f t="shared" si="381"/>
        <v>1679.328</v>
      </c>
      <c r="BQ314" s="102">
        <f t="shared" si="382"/>
        <v>0.14539636363636363</v>
      </c>
      <c r="BR314" s="53">
        <v>15.2</v>
      </c>
      <c r="BS314" s="105">
        <f t="shared" si="383"/>
        <v>25.292799999999996</v>
      </c>
      <c r="BT314" s="102">
        <f t="shared" si="384"/>
        <v>1.3160173160173159E-3</v>
      </c>
      <c r="BU314" s="52">
        <v>8.76</v>
      </c>
      <c r="BV314" s="48">
        <v>9.56</v>
      </c>
      <c r="BW314" s="61">
        <v>175</v>
      </c>
      <c r="BX314" s="117">
        <f t="shared" si="404"/>
        <v>110175.45</v>
      </c>
      <c r="BY314" s="118">
        <f t="shared" si="405"/>
        <v>0.73450300000000002</v>
      </c>
      <c r="BZ314" s="120">
        <v>77</v>
      </c>
      <c r="CA314" s="51"/>
      <c r="CB314" s="52">
        <v>6.94</v>
      </c>
      <c r="CC314" s="129">
        <v>7750</v>
      </c>
      <c r="CD314" s="77">
        <f t="shared" si="406"/>
        <v>7155.363320526445</v>
      </c>
      <c r="CE314" s="77">
        <f t="shared" si="385"/>
        <v>24466</v>
      </c>
      <c r="CF314" s="77">
        <f t="shared" si="407"/>
        <v>9539</v>
      </c>
      <c r="CG314" s="77">
        <f t="shared" si="408"/>
        <v>397.45833333333331</v>
      </c>
      <c r="CH314" s="77">
        <f t="shared" si="386"/>
        <v>14927</v>
      </c>
      <c r="CI314" s="130">
        <f t="shared" si="409"/>
        <v>621.95833333333337</v>
      </c>
      <c r="CJ314" s="64">
        <v>3992</v>
      </c>
      <c r="CK314" s="56"/>
      <c r="CL314" s="52">
        <v>7.66</v>
      </c>
      <c r="CM314" s="53">
        <v>4620</v>
      </c>
      <c r="CN314" s="134"/>
      <c r="CO314" s="135">
        <v>3905</v>
      </c>
      <c r="CP314" s="53">
        <v>3974</v>
      </c>
      <c r="CQ314" s="52">
        <v>14.3</v>
      </c>
      <c r="CR314" s="52">
        <v>36</v>
      </c>
      <c r="CS314" s="53">
        <v>3343</v>
      </c>
      <c r="CT314" s="141">
        <f t="shared" si="454"/>
        <v>0.33029776952264001</v>
      </c>
      <c r="CU314" s="142">
        <f t="shared" si="410"/>
        <v>1.2590180360721444</v>
      </c>
      <c r="CV314" s="142">
        <f t="shared" si="411"/>
        <v>5.6832889724515647</v>
      </c>
      <c r="CW314" s="118">
        <f t="shared" si="412"/>
        <v>0.94721482874192742</v>
      </c>
      <c r="CX314" s="143">
        <f t="shared" si="455"/>
        <v>28564.210375541566</v>
      </c>
      <c r="CY314" s="144">
        <f t="shared" si="456"/>
        <v>0.35433048008244383</v>
      </c>
      <c r="CZ314" s="145">
        <f t="shared" si="457"/>
        <v>17976.800310635168</v>
      </c>
      <c r="DA314" s="146">
        <f t="shared" si="458"/>
        <v>0.6</v>
      </c>
      <c r="DB314" s="64">
        <v>3994</v>
      </c>
      <c r="DC314" s="152"/>
      <c r="DD314" s="48">
        <v>7.58</v>
      </c>
      <c r="DE314" s="53">
        <v>4731</v>
      </c>
      <c r="DF314" s="153"/>
      <c r="DG314" s="53">
        <v>3826</v>
      </c>
      <c r="DH314" s="53">
        <v>4088</v>
      </c>
      <c r="DI314" s="52">
        <v>14.2</v>
      </c>
      <c r="DJ314" s="52">
        <v>37.4</v>
      </c>
      <c r="DK314" s="53">
        <v>3821</v>
      </c>
      <c r="DL314" s="141">
        <f t="shared" si="413"/>
        <v>0.39461289462734905</v>
      </c>
      <c r="DM314" s="142">
        <f t="shared" si="414"/>
        <v>1.2583875813720582</v>
      </c>
      <c r="DN314" s="142">
        <f t="shared" si="415"/>
        <v>5.6861363116161208</v>
      </c>
      <c r="DO314" s="118">
        <f t="shared" si="387"/>
        <v>0.94768938526935342</v>
      </c>
      <c r="DP314" s="143">
        <f t="shared" si="416"/>
        <v>28578.521102182622</v>
      </c>
      <c r="DQ314" s="144">
        <f t="shared" si="417"/>
        <v>0.33881764096754152</v>
      </c>
      <c r="DR314" s="145">
        <f t="shared" si="418"/>
        <v>17985.806723616446</v>
      </c>
      <c r="DS314" s="146">
        <f t="shared" si="419"/>
        <v>0.59038961038961046</v>
      </c>
      <c r="DT314" s="53">
        <v>4146</v>
      </c>
      <c r="DU314" s="74"/>
      <c r="DV314" s="157">
        <v>7.61</v>
      </c>
      <c r="DW314" s="153">
        <v>4463</v>
      </c>
      <c r="DX314" s="53"/>
      <c r="DY314" s="153">
        <v>3794</v>
      </c>
      <c r="DZ314" s="153">
        <v>5052</v>
      </c>
      <c r="EA314" s="152">
        <v>13.3</v>
      </c>
      <c r="EB314" s="128">
        <v>39.299999999999997</v>
      </c>
      <c r="EC314" s="53">
        <v>4428</v>
      </c>
      <c r="ED314" s="141">
        <f t="shared" si="448"/>
        <v>0.39668396831643149</v>
      </c>
      <c r="EE314" s="142">
        <f t="shared" si="420"/>
        <v>1.2122527737578388</v>
      </c>
      <c r="EF314" s="142">
        <f t="shared" si="459"/>
        <v>5.9025340881222927</v>
      </c>
      <c r="EG314" s="118">
        <f t="shared" si="388"/>
        <v>0.98375568135371549</v>
      </c>
      <c r="EH314" s="143">
        <f t="shared" si="449"/>
        <v>29666.136326902644</v>
      </c>
      <c r="EI314" s="144">
        <f t="shared" si="450"/>
        <v>0.37627206333505347</v>
      </c>
      <c r="EJ314" s="145">
        <f t="shared" si="451"/>
        <v>18670.294110193739</v>
      </c>
      <c r="EK314" s="146">
        <f t="shared" si="452"/>
        <v>0.61359307359307358</v>
      </c>
      <c r="EL314" s="64">
        <v>4008</v>
      </c>
      <c r="EM314" s="56"/>
      <c r="EN314" s="52">
        <v>7.08</v>
      </c>
      <c r="EO314" s="53">
        <v>4871</v>
      </c>
      <c r="EP314" s="134"/>
      <c r="EQ314" s="135">
        <v>3818</v>
      </c>
      <c r="ER314" s="53">
        <v>5236</v>
      </c>
      <c r="ES314" s="52">
        <v>14.7</v>
      </c>
      <c r="ET314" s="52">
        <v>39</v>
      </c>
      <c r="EU314" s="53">
        <v>3905</v>
      </c>
      <c r="EV314" s="141">
        <f t="shared" si="421"/>
        <v>0.42650894822678881</v>
      </c>
      <c r="EW314" s="142">
        <f t="shared" si="422"/>
        <v>1.253992015968064</v>
      </c>
      <c r="EX314" s="142">
        <f t="shared" si="423"/>
        <v>5.7060676857680042</v>
      </c>
      <c r="EY314" s="118">
        <f t="shared" si="389"/>
        <v>0.95101128096133403</v>
      </c>
      <c r="EZ314" s="143">
        <f t="shared" si="424"/>
        <v>28678.69618866999</v>
      </c>
      <c r="FA314" s="144">
        <f t="shared" si="425"/>
        <v>0.31925189793973685</v>
      </c>
      <c r="FB314" s="145">
        <f t="shared" si="426"/>
        <v>18048.851614485407</v>
      </c>
      <c r="FC314" s="146">
        <f t="shared" si="427"/>
        <v>0.57826839826839826</v>
      </c>
      <c r="FD314" s="64">
        <v>4163</v>
      </c>
      <c r="FE314" s="56"/>
      <c r="FF314" s="52">
        <v>7.5</v>
      </c>
      <c r="FG314" s="53">
        <v>4101</v>
      </c>
      <c r="FH314" s="134"/>
      <c r="FI314" s="135">
        <v>3927</v>
      </c>
      <c r="FJ314" s="53">
        <v>3778</v>
      </c>
      <c r="FK314" s="52">
        <v>15.9</v>
      </c>
      <c r="FL314" s="52">
        <v>46.1</v>
      </c>
      <c r="FM314" s="53">
        <v>3781</v>
      </c>
      <c r="FN314" s="141">
        <f t="shared" si="428"/>
        <v>0.29735796145690124</v>
      </c>
      <c r="FO314" s="142">
        <f t="shared" si="429"/>
        <v>1.2073024261349987</v>
      </c>
      <c r="FP314" s="142">
        <f t="shared" si="430"/>
        <v>5.9267364710210089</v>
      </c>
      <c r="FQ314" s="118">
        <f t="shared" si="390"/>
        <v>0.98778941183683477</v>
      </c>
      <c r="FR314" s="143">
        <f t="shared" si="431"/>
        <v>29787.77750335159</v>
      </c>
      <c r="FS314" s="144">
        <f t="shared" si="432"/>
        <v>0.42686348459266288</v>
      </c>
      <c r="FT314" s="145">
        <f t="shared" si="433"/>
        <v>18746.84862053462</v>
      </c>
      <c r="FU314" s="146">
        <f t="shared" si="434"/>
        <v>0.64493506493506492</v>
      </c>
      <c r="FV314" s="64">
        <v>4163</v>
      </c>
      <c r="FW314" s="73"/>
      <c r="FX314" s="52">
        <v>7.13</v>
      </c>
      <c r="FY314" s="53">
        <v>4455</v>
      </c>
      <c r="FZ314" s="134"/>
      <c r="GA314" s="135">
        <v>3843</v>
      </c>
      <c r="GB314" s="53">
        <v>4758</v>
      </c>
      <c r="GC314" s="52">
        <v>15</v>
      </c>
      <c r="GD314" s="52">
        <v>41.7</v>
      </c>
      <c r="GE314" s="53">
        <v>3840</v>
      </c>
      <c r="GF314" s="141">
        <f t="shared" si="435"/>
        <v>0.34158800606720224</v>
      </c>
      <c r="GG314" s="142">
        <f t="shared" si="436"/>
        <v>1.2073024261349987</v>
      </c>
      <c r="GH314" s="142">
        <f t="shared" si="437"/>
        <v>5.9267364710210089</v>
      </c>
      <c r="GI314" s="118">
        <f t="shared" si="391"/>
        <v>0.98778941183683477</v>
      </c>
      <c r="GJ314" s="143">
        <f t="shared" si="438"/>
        <v>29787.77750335159</v>
      </c>
      <c r="GK314" s="144">
        <f t="shared" si="439"/>
        <v>0.37739010579378518</v>
      </c>
      <c r="GL314" s="145">
        <f t="shared" si="440"/>
        <v>18746.84862053462</v>
      </c>
      <c r="GM314" s="146">
        <f t="shared" si="441"/>
        <v>0.61428571428571432</v>
      </c>
      <c r="GN314" s="166">
        <v>4347</v>
      </c>
      <c r="GO314" s="97">
        <f t="shared" si="392"/>
        <v>4536.2481811493499</v>
      </c>
      <c r="GP314" s="226">
        <f t="shared" si="468"/>
        <v>1609.0619999999999</v>
      </c>
      <c r="GQ314" s="53">
        <v>0</v>
      </c>
      <c r="GR314" s="102">
        <f t="shared" si="393"/>
        <v>1</v>
      </c>
      <c r="GS314" s="53">
        <v>0</v>
      </c>
      <c r="GT314" s="102">
        <f t="shared" si="394"/>
        <v>1</v>
      </c>
      <c r="GU314" s="53">
        <v>588</v>
      </c>
      <c r="GV314" s="102">
        <f t="shared" si="465"/>
        <v>0.32060821740537049</v>
      </c>
      <c r="GW314" s="170">
        <v>369</v>
      </c>
      <c r="GX314" s="102">
        <f t="shared" si="466"/>
        <v>0.67603160667251982</v>
      </c>
      <c r="GY314" s="170">
        <v>0</v>
      </c>
      <c r="GZ314" s="102">
        <f t="shared" si="467"/>
        <v>1</v>
      </c>
      <c r="HA314" s="102"/>
      <c r="HB314" s="102"/>
      <c r="HC314" s="102"/>
      <c r="HD314" s="102"/>
      <c r="HE314" s="177"/>
      <c r="HF314" s="227">
        <f t="shared" si="462"/>
        <v>110175.45</v>
      </c>
      <c r="HG314" s="102">
        <f t="shared" si="463"/>
        <v>0.73450300000000002</v>
      </c>
      <c r="HH314" s="177">
        <f t="shared" si="464"/>
        <v>0.62363636363636354</v>
      </c>
      <c r="HI314" s="64">
        <v>3442</v>
      </c>
      <c r="HJ314" s="53">
        <v>3268</v>
      </c>
      <c r="HK314" s="53">
        <v>3234</v>
      </c>
      <c r="HL314" s="77">
        <f t="shared" si="445"/>
        <v>2160</v>
      </c>
      <c r="HM314" s="77">
        <f t="shared" si="442"/>
        <v>24948</v>
      </c>
      <c r="HN314" s="52"/>
      <c r="HO314" s="183"/>
      <c r="HP314" s="53">
        <v>2205</v>
      </c>
      <c r="HQ314" s="186"/>
      <c r="HR314" s="186"/>
      <c r="HS314" s="186"/>
      <c r="HT314" s="53">
        <v>4796</v>
      </c>
      <c r="HU314" s="153">
        <v>3538</v>
      </c>
      <c r="HV314" s="186"/>
      <c r="HW314" s="186"/>
      <c r="HX314" s="186"/>
      <c r="HY314" s="186"/>
      <c r="HZ314" s="189"/>
      <c r="IA314" s="128">
        <v>98</v>
      </c>
      <c r="IB314" s="190">
        <v>1041</v>
      </c>
      <c r="IC314" s="191"/>
      <c r="ID314" s="191"/>
      <c r="IE314" s="192"/>
      <c r="IF314" s="192"/>
      <c r="IG314" s="192"/>
      <c r="IH314" s="97">
        <f t="shared" si="443"/>
        <v>46228.833000000006</v>
      </c>
      <c r="II314" s="97">
        <f t="shared" si="446"/>
        <v>3951.5200444482443</v>
      </c>
      <c r="IJ314" s="202">
        <f t="shared" si="447"/>
        <v>1.7095478246003932</v>
      </c>
      <c r="IK314" s="202">
        <f t="shared" si="453"/>
        <v>2.3114416500000008</v>
      </c>
      <c r="IL314" s="202">
        <f t="shared" si="395"/>
        <v>0.62661130206014271</v>
      </c>
      <c r="IM314" s="203"/>
      <c r="IN314" s="204">
        <f t="shared" si="396"/>
        <v>0.7605244996549344</v>
      </c>
      <c r="IO314" s="186"/>
      <c r="IP314" s="186"/>
      <c r="IQ314" s="153">
        <v>2100</v>
      </c>
      <c r="IR314" s="153"/>
      <c r="IS314" s="128"/>
      <c r="IT314" s="128"/>
      <c r="IU314" s="128"/>
      <c r="IV314" s="128"/>
      <c r="IW314" s="189"/>
      <c r="IX314" s="189">
        <v>0.94</v>
      </c>
      <c r="IY314" s="48"/>
      <c r="IZ314" s="52">
        <v>341</v>
      </c>
      <c r="JA314" s="128"/>
      <c r="JB314" s="128"/>
      <c r="JC314" s="128"/>
      <c r="JD314" s="97">
        <f t="shared" si="397"/>
        <v>12178.659</v>
      </c>
      <c r="JE314" s="210">
        <f t="shared" si="460"/>
        <v>1.1741272670091205</v>
      </c>
      <c r="JF314" s="210">
        <f t="shared" si="398"/>
        <v>0.88661598214285708</v>
      </c>
      <c r="JG314" s="210">
        <f t="shared" si="399"/>
        <v>0.40881294335534818</v>
      </c>
      <c r="JH314" s="203"/>
      <c r="JI314" s="203">
        <f t="shared" si="400"/>
        <v>0.67243035542747354</v>
      </c>
      <c r="JJ314" s="212">
        <f t="shared" si="444"/>
        <v>2.469151880188833</v>
      </c>
      <c r="JK314" s="203">
        <f t="shared" si="401"/>
        <v>0.97047619047619049</v>
      </c>
      <c r="JL314" s="53">
        <v>11914</v>
      </c>
      <c r="JM314" s="213">
        <v>8.52</v>
      </c>
      <c r="JN314" s="214">
        <v>52</v>
      </c>
      <c r="JO314" s="213">
        <v>0.54</v>
      </c>
      <c r="JP314" s="213">
        <v>2.25</v>
      </c>
      <c r="JQ314" s="213">
        <v>0.99</v>
      </c>
      <c r="JR314" s="214">
        <v>221</v>
      </c>
      <c r="JS314" s="213">
        <v>0.3</v>
      </c>
      <c r="JT314" s="222"/>
    </row>
    <row r="315" spans="1:280" s="25" customFormat="1" ht="15" customHeight="1">
      <c r="A315" s="50">
        <v>43732</v>
      </c>
      <c r="B315" s="51">
        <v>0</v>
      </c>
      <c r="C315" s="52">
        <v>0</v>
      </c>
      <c r="D315" s="53">
        <v>37812</v>
      </c>
      <c r="E315" s="48">
        <v>5.64</v>
      </c>
      <c r="F315" s="53">
        <v>1400</v>
      </c>
      <c r="G315" s="52">
        <v>39.200000000000003</v>
      </c>
      <c r="H315" s="52">
        <v>16.7</v>
      </c>
      <c r="I315" s="61">
        <v>92.3</v>
      </c>
      <c r="J315" s="64"/>
      <c r="K315" s="53">
        <v>1260</v>
      </c>
      <c r="L315" s="48">
        <v>6.13</v>
      </c>
      <c r="M315" s="53">
        <v>14627</v>
      </c>
      <c r="N315" s="53">
        <v>7958</v>
      </c>
      <c r="O315" s="65">
        <v>5.72</v>
      </c>
      <c r="P315" s="65">
        <v>1.9</v>
      </c>
      <c r="Q315" s="74">
        <v>35.700000000000003</v>
      </c>
      <c r="R315" s="70">
        <v>62.5</v>
      </c>
      <c r="S315" s="64">
        <v>7367</v>
      </c>
      <c r="T315" s="53">
        <v>10353</v>
      </c>
      <c r="U315" s="52">
        <v>3.75</v>
      </c>
      <c r="V315" s="52">
        <v>27.2</v>
      </c>
      <c r="W315" s="52">
        <v>11.1</v>
      </c>
      <c r="X315" s="52">
        <v>9.48</v>
      </c>
      <c r="Y315" s="53">
        <v>2363</v>
      </c>
      <c r="Z315" s="53"/>
      <c r="AA315" s="52"/>
      <c r="AB315" s="52">
        <v>714</v>
      </c>
      <c r="AC315" s="77">
        <f t="shared" si="402"/>
        <v>9730</v>
      </c>
      <c r="AD315" s="52"/>
      <c r="AE315" s="52"/>
      <c r="AF315" s="52"/>
      <c r="AG315" s="52"/>
      <c r="AH315" s="61"/>
      <c r="AI315" s="79"/>
      <c r="AJ315" s="52"/>
      <c r="AK315" s="52"/>
      <c r="AL315" s="48">
        <v>9.3699999999999992</v>
      </c>
      <c r="AM315" s="53">
        <v>105503</v>
      </c>
      <c r="AN315" s="52">
        <v>1.1299999999999999</v>
      </c>
      <c r="AO315" s="52">
        <v>0.24</v>
      </c>
      <c r="AP315" s="53">
        <v>5012</v>
      </c>
      <c r="AQ315" s="83"/>
      <c r="AR315" s="86">
        <f t="shared" si="403"/>
        <v>11954</v>
      </c>
      <c r="AS315" s="53"/>
      <c r="AT315" s="87">
        <v>11954</v>
      </c>
      <c r="AU315" s="53">
        <f t="shared" si="461"/>
        <v>9794</v>
      </c>
      <c r="AV315" s="53">
        <v>720</v>
      </c>
      <c r="AW315" s="53">
        <v>720</v>
      </c>
      <c r="AX315" s="53">
        <v>720</v>
      </c>
      <c r="AY315" s="95">
        <v>0</v>
      </c>
      <c r="AZ315" s="96">
        <v>4.93</v>
      </c>
      <c r="BA315" s="53">
        <v>4478</v>
      </c>
      <c r="BB315" s="52">
        <v>62</v>
      </c>
      <c r="BC315" s="53">
        <v>13050</v>
      </c>
      <c r="BD315" s="97">
        <f t="shared" si="373"/>
        <v>8927.5236000000004</v>
      </c>
      <c r="BE315" s="102">
        <f t="shared" si="374"/>
        <v>0.6841014252873564</v>
      </c>
      <c r="BF315" s="53">
        <v>4706</v>
      </c>
      <c r="BG315" s="97">
        <f t="shared" si="375"/>
        <v>5021.3019999999997</v>
      </c>
      <c r="BH315" s="102">
        <f t="shared" si="376"/>
        <v>0.38477409961685821</v>
      </c>
      <c r="BI315" s="53">
        <v>353</v>
      </c>
      <c r="BJ315" s="97">
        <f t="shared" si="377"/>
        <v>694.351</v>
      </c>
      <c r="BK315" s="102">
        <f t="shared" si="378"/>
        <v>5.3206973180076625E-2</v>
      </c>
      <c r="BL315" s="103">
        <v>1093</v>
      </c>
      <c r="BM315" s="97">
        <f t="shared" si="379"/>
        <v>1579.385</v>
      </c>
      <c r="BN315" s="102">
        <f t="shared" si="380"/>
        <v>0.12102567049808428</v>
      </c>
      <c r="BO315" s="53">
        <v>782</v>
      </c>
      <c r="BP315" s="97">
        <f t="shared" si="381"/>
        <v>1609.3559999999998</v>
      </c>
      <c r="BQ315" s="102">
        <f t="shared" si="382"/>
        <v>0.12332229885057469</v>
      </c>
      <c r="BR315" s="53">
        <v>13.9</v>
      </c>
      <c r="BS315" s="105">
        <f t="shared" si="383"/>
        <v>23.1296</v>
      </c>
      <c r="BT315" s="102">
        <f t="shared" si="384"/>
        <v>1.0651340996168583E-3</v>
      </c>
      <c r="BU315" s="52">
        <v>9.1199999999999992</v>
      </c>
      <c r="BV315" s="48">
        <v>8.77</v>
      </c>
      <c r="BW315" s="61">
        <v>205</v>
      </c>
      <c r="BX315" s="117">
        <f t="shared" si="404"/>
        <v>127811.7</v>
      </c>
      <c r="BY315" s="118">
        <f t="shared" si="405"/>
        <v>0.852078</v>
      </c>
      <c r="BZ315" s="120">
        <v>80.599999999999994</v>
      </c>
      <c r="CA315" s="51"/>
      <c r="CB315" s="52">
        <v>6.87</v>
      </c>
      <c r="CC315" s="129">
        <v>5257</v>
      </c>
      <c r="CD315" s="77">
        <f t="shared" si="406"/>
        <v>8506.8287921229094</v>
      </c>
      <c r="CE315" s="77">
        <f t="shared" si="385"/>
        <v>23562</v>
      </c>
      <c r="CF315" s="77">
        <f t="shared" si="407"/>
        <v>9794</v>
      </c>
      <c r="CG315" s="77">
        <f t="shared" si="408"/>
        <v>408.08333333333331</v>
      </c>
      <c r="CH315" s="77">
        <f t="shared" si="386"/>
        <v>13768</v>
      </c>
      <c r="CI315" s="130">
        <f t="shared" si="409"/>
        <v>573.66666666666663</v>
      </c>
      <c r="CJ315" s="64">
        <v>3858</v>
      </c>
      <c r="CK315" s="56"/>
      <c r="CL315" s="52">
        <v>7.39</v>
      </c>
      <c r="CM315" s="53">
        <v>5257</v>
      </c>
      <c r="CN315" s="134"/>
      <c r="CO315" s="135">
        <v>3859</v>
      </c>
      <c r="CP315" s="53">
        <v>4560</v>
      </c>
      <c r="CQ315" s="52">
        <v>10.199999999999999</v>
      </c>
      <c r="CR315" s="52">
        <v>34.4</v>
      </c>
      <c r="CS315" s="53">
        <v>3455</v>
      </c>
      <c r="CT315" s="141">
        <f t="shared" si="454"/>
        <v>0.27556581861719559</v>
      </c>
      <c r="CU315" s="142">
        <f t="shared" si="410"/>
        <v>1.3027475375842406</v>
      </c>
      <c r="CV315" s="142">
        <f t="shared" si="411"/>
        <v>6.5299135455650976</v>
      </c>
      <c r="CW315" s="118">
        <f t="shared" si="412"/>
        <v>1.0883189242608495</v>
      </c>
      <c r="CX315" s="143">
        <f t="shared" si="455"/>
        <v>32819.345480010183</v>
      </c>
      <c r="CY315" s="144">
        <f t="shared" si="456"/>
        <v>0.38202588432626761</v>
      </c>
      <c r="CZ315" s="145">
        <f t="shared" si="457"/>
        <v>20927.660580595872</v>
      </c>
      <c r="DA315" s="146">
        <f t="shared" si="458"/>
        <v>0.59716475095785437</v>
      </c>
      <c r="DB315" s="64">
        <v>3858</v>
      </c>
      <c r="DC315" s="152"/>
      <c r="DD315" s="48">
        <v>7.73</v>
      </c>
      <c r="DE315" s="53">
        <v>5270</v>
      </c>
      <c r="DF315" s="153"/>
      <c r="DG315" s="53">
        <v>3820</v>
      </c>
      <c r="DH315" s="53">
        <v>4884</v>
      </c>
      <c r="DI315" s="52">
        <v>10.6</v>
      </c>
      <c r="DJ315" s="52">
        <v>36.299999999999997</v>
      </c>
      <c r="DK315" s="53">
        <v>3882</v>
      </c>
      <c r="DL315" s="141">
        <f t="shared" si="413"/>
        <v>0.31086625349542635</v>
      </c>
      <c r="DM315" s="142">
        <f t="shared" si="414"/>
        <v>1.3027475375842406</v>
      </c>
      <c r="DN315" s="142">
        <f t="shared" si="415"/>
        <v>6.5299135455650976</v>
      </c>
      <c r="DO315" s="118">
        <f t="shared" si="387"/>
        <v>1.0883189242608495</v>
      </c>
      <c r="DP315" s="143">
        <f t="shared" si="416"/>
        <v>32819.345480010183</v>
      </c>
      <c r="DQ315" s="144">
        <f t="shared" si="417"/>
        <v>0.38049770028522545</v>
      </c>
      <c r="DR315" s="145">
        <f t="shared" si="418"/>
        <v>20927.660580595872</v>
      </c>
      <c r="DS315" s="146">
        <f t="shared" si="419"/>
        <v>0.59616858237547898</v>
      </c>
      <c r="DT315" s="53">
        <v>3996</v>
      </c>
      <c r="DU315" s="74"/>
      <c r="DV315" s="157">
        <v>7.66</v>
      </c>
      <c r="DW315" s="153">
        <v>5339</v>
      </c>
      <c r="DX315" s="53"/>
      <c r="DY315" s="153">
        <v>3759</v>
      </c>
      <c r="DZ315" s="153">
        <v>3932</v>
      </c>
      <c r="EA315" s="152">
        <v>10.4</v>
      </c>
      <c r="EB315" s="128">
        <v>36.6</v>
      </c>
      <c r="EC315" s="53">
        <v>4440</v>
      </c>
      <c r="ED315" s="141">
        <f t="shared" si="448"/>
        <v>0.35074847285749428</v>
      </c>
      <c r="EE315" s="142">
        <f t="shared" si="420"/>
        <v>1.2577577577577577</v>
      </c>
      <c r="EF315" s="142">
        <f t="shared" si="459"/>
        <v>6.7634874359974431</v>
      </c>
      <c r="EG315" s="118">
        <f t="shared" si="388"/>
        <v>1.1272479059995739</v>
      </c>
      <c r="EH315" s="143">
        <f t="shared" si="449"/>
        <v>33993.287853323149</v>
      </c>
      <c r="EI315" s="144">
        <f t="shared" si="450"/>
        <v>0.37238656960584793</v>
      </c>
      <c r="EJ315" s="145">
        <f t="shared" si="451"/>
        <v>21676.239419404123</v>
      </c>
      <c r="EK315" s="146">
        <f t="shared" si="452"/>
        <v>0.5908812260536398</v>
      </c>
      <c r="EL315" s="64">
        <v>3858</v>
      </c>
      <c r="EM315" s="56"/>
      <c r="EN315" s="52">
        <v>7.55</v>
      </c>
      <c r="EO315" s="53">
        <v>5232</v>
      </c>
      <c r="EP315" s="134"/>
      <c r="EQ315" s="135">
        <v>3846</v>
      </c>
      <c r="ER315" s="53">
        <v>4560</v>
      </c>
      <c r="ES315" s="52">
        <v>10.8</v>
      </c>
      <c r="ET315" s="52">
        <v>36.5</v>
      </c>
      <c r="EU315" s="53">
        <v>3950</v>
      </c>
      <c r="EV315" s="141">
        <f t="shared" si="421"/>
        <v>0.31264124557614742</v>
      </c>
      <c r="EW315" s="142">
        <f t="shared" si="422"/>
        <v>1.3027475375842406</v>
      </c>
      <c r="EX315" s="142">
        <f t="shared" si="423"/>
        <v>6.5299135455650976</v>
      </c>
      <c r="EY315" s="118">
        <f t="shared" si="389"/>
        <v>1.0883189242608495</v>
      </c>
      <c r="EZ315" s="143">
        <f t="shared" si="424"/>
        <v>32819.345480010183</v>
      </c>
      <c r="FA315" s="144">
        <f t="shared" si="425"/>
        <v>0.38496469978981018</v>
      </c>
      <c r="FB315" s="145">
        <f t="shared" si="426"/>
        <v>20927.660580595872</v>
      </c>
      <c r="FC315" s="146">
        <f t="shared" si="427"/>
        <v>0.59908045977011493</v>
      </c>
      <c r="FD315" s="64">
        <v>3996</v>
      </c>
      <c r="FE315" s="56"/>
      <c r="FF315" s="52">
        <v>7.36</v>
      </c>
      <c r="FG315" s="53">
        <v>5375</v>
      </c>
      <c r="FH315" s="134"/>
      <c r="FI315" s="135">
        <v>3840</v>
      </c>
      <c r="FJ315" s="53">
        <v>4752</v>
      </c>
      <c r="FK315" s="52">
        <v>11.6</v>
      </c>
      <c r="FL315" s="52">
        <v>34.9</v>
      </c>
      <c r="FM315" s="53">
        <v>3796</v>
      </c>
      <c r="FN315" s="141">
        <f t="shared" si="428"/>
        <v>0.30332116249114199</v>
      </c>
      <c r="FO315" s="142">
        <f t="shared" si="429"/>
        <v>1.2577577577577577</v>
      </c>
      <c r="FP315" s="142">
        <f t="shared" si="430"/>
        <v>6.7634874359974431</v>
      </c>
      <c r="FQ315" s="118">
        <f t="shared" si="390"/>
        <v>1.1272479059995739</v>
      </c>
      <c r="FR315" s="143">
        <f t="shared" si="431"/>
        <v>33993.287853323149</v>
      </c>
      <c r="FS315" s="144">
        <f t="shared" si="432"/>
        <v>0.36815467533834667</v>
      </c>
      <c r="FT315" s="145">
        <f t="shared" si="433"/>
        <v>21676.239419404123</v>
      </c>
      <c r="FU315" s="146">
        <f t="shared" si="434"/>
        <v>0.58812260536398475</v>
      </c>
      <c r="FV315" s="64">
        <v>3996</v>
      </c>
      <c r="FW315" s="73"/>
      <c r="FX315" s="52">
        <v>7.61</v>
      </c>
      <c r="FY315" s="53">
        <v>5236</v>
      </c>
      <c r="FZ315" s="134"/>
      <c r="GA315" s="135">
        <v>3807</v>
      </c>
      <c r="GB315" s="53">
        <v>3430</v>
      </c>
      <c r="GC315" s="52">
        <v>11.5</v>
      </c>
      <c r="GD315" s="52">
        <v>37.200000000000003</v>
      </c>
      <c r="GE315" s="53">
        <v>3902</v>
      </c>
      <c r="GF315" s="141">
        <f t="shared" si="435"/>
        <v>0.29854099328834055</v>
      </c>
      <c r="GG315" s="142">
        <f t="shared" si="436"/>
        <v>1.2577577577577577</v>
      </c>
      <c r="GH315" s="142">
        <f t="shared" si="437"/>
        <v>6.7634874359974431</v>
      </c>
      <c r="GI315" s="118">
        <f t="shared" si="391"/>
        <v>1.1272479059995739</v>
      </c>
      <c r="GJ315" s="143">
        <f t="shared" si="438"/>
        <v>33993.287853323149</v>
      </c>
      <c r="GK315" s="144">
        <f t="shared" si="439"/>
        <v>0.38449448931564334</v>
      </c>
      <c r="GL315" s="145">
        <f t="shared" si="440"/>
        <v>21676.239419404123</v>
      </c>
      <c r="GM315" s="146">
        <f t="shared" si="441"/>
        <v>0.59877394636015324</v>
      </c>
      <c r="GN315" s="166">
        <v>5275</v>
      </c>
      <c r="GO315" s="97">
        <f t="shared" si="392"/>
        <v>5285.3926661573723</v>
      </c>
      <c r="GP315" s="226">
        <f t="shared" si="468"/>
        <v>3196.8</v>
      </c>
      <c r="GQ315" s="53">
        <v>0</v>
      </c>
      <c r="GR315" s="102">
        <f t="shared" si="393"/>
        <v>1</v>
      </c>
      <c r="GS315" s="53">
        <v>0</v>
      </c>
      <c r="GT315" s="102">
        <f t="shared" si="394"/>
        <v>1</v>
      </c>
      <c r="GU315" s="53">
        <v>1194</v>
      </c>
      <c r="GV315" s="102">
        <f t="shared" si="465"/>
        <v>0</v>
      </c>
      <c r="GW315" s="170">
        <v>715</v>
      </c>
      <c r="GX315" s="102">
        <f t="shared" si="466"/>
        <v>0.34583714547118027</v>
      </c>
      <c r="GY315" s="170">
        <v>0</v>
      </c>
      <c r="GZ315" s="102">
        <f t="shared" si="467"/>
        <v>1</v>
      </c>
      <c r="HA315" s="102"/>
      <c r="HB315" s="102"/>
      <c r="HC315" s="102"/>
      <c r="HD315" s="102"/>
      <c r="HE315" s="177"/>
      <c r="HF315" s="227">
        <f t="shared" si="462"/>
        <v>127811.7</v>
      </c>
      <c r="HG315" s="102">
        <f t="shared" si="463"/>
        <v>0.852078</v>
      </c>
      <c r="HH315" s="177">
        <f t="shared" si="464"/>
        <v>0.59578544061302674</v>
      </c>
      <c r="HI315" s="64">
        <v>3250</v>
      </c>
      <c r="HJ315" s="53">
        <v>3276</v>
      </c>
      <c r="HK315" s="53">
        <v>2882</v>
      </c>
      <c r="HL315" s="77">
        <f t="shared" si="445"/>
        <v>2160</v>
      </c>
      <c r="HM315" s="77">
        <f t="shared" si="442"/>
        <v>28188</v>
      </c>
      <c r="HN315" s="52"/>
      <c r="HO315" s="183"/>
      <c r="HP315" s="53">
        <v>3164</v>
      </c>
      <c r="HQ315" s="186"/>
      <c r="HR315" s="186"/>
      <c r="HS315" s="186"/>
      <c r="HT315" s="53">
        <v>4944</v>
      </c>
      <c r="HU315" s="153">
        <v>4734</v>
      </c>
      <c r="HV315" s="186"/>
      <c r="HW315" s="186"/>
      <c r="HX315" s="186"/>
      <c r="HY315" s="186"/>
      <c r="HZ315" s="189">
        <v>99</v>
      </c>
      <c r="IA315" s="128"/>
      <c r="IB315" s="190">
        <v>1243</v>
      </c>
      <c r="IC315" s="191"/>
      <c r="ID315" s="191">
        <v>969</v>
      </c>
      <c r="IE315" s="192">
        <v>2.33</v>
      </c>
      <c r="IF315" s="192">
        <v>1.27</v>
      </c>
      <c r="IG315" s="192">
        <v>1.1100000000000001</v>
      </c>
      <c r="IH315" s="97">
        <f t="shared" si="443"/>
        <v>58497.59</v>
      </c>
      <c r="II315" s="97">
        <f t="shared" si="446"/>
        <v>4893.5578049188553</v>
      </c>
      <c r="IJ315" s="202">
        <f t="shared" si="447"/>
        <v>1.6730801405387319</v>
      </c>
      <c r="IK315" s="202">
        <f t="shared" si="453"/>
        <v>2.9248794999999994</v>
      </c>
      <c r="IL315" s="202">
        <f t="shared" si="395"/>
        <v>0.75656164471206711</v>
      </c>
      <c r="IM315" s="203"/>
      <c r="IN315" s="204">
        <f t="shared" si="396"/>
        <v>0.76436018957345975</v>
      </c>
      <c r="IO315" s="186"/>
      <c r="IP315" s="186"/>
      <c r="IQ315" s="153">
        <v>4362</v>
      </c>
      <c r="IR315" s="153"/>
      <c r="IS315" s="128"/>
      <c r="IT315" s="128"/>
      <c r="IU315" s="128"/>
      <c r="IV315" s="128"/>
      <c r="IW315" s="189">
        <v>0.98</v>
      </c>
      <c r="IX315" s="189"/>
      <c r="IY315" s="48">
        <v>8.43</v>
      </c>
      <c r="IZ315" s="52">
        <v>408</v>
      </c>
      <c r="JA315" s="128">
        <v>0.39</v>
      </c>
      <c r="JB315" s="128">
        <v>0.69</v>
      </c>
      <c r="JC315" s="128">
        <v>222</v>
      </c>
      <c r="JD315" s="97">
        <f t="shared" si="397"/>
        <v>14858.822</v>
      </c>
      <c r="JE315" s="210">
        <f t="shared" si="460"/>
        <v>1.143557279967327</v>
      </c>
      <c r="JF315" s="210">
        <f t="shared" si="398"/>
        <v>1.086959107142857</v>
      </c>
      <c r="JG315" s="210">
        <f t="shared" si="399"/>
        <v>0.23364364131273885</v>
      </c>
      <c r="JH315" s="203"/>
      <c r="JI315" s="203">
        <f t="shared" si="400"/>
        <v>0.67176186645213187</v>
      </c>
      <c r="JJ315" s="212">
        <f t="shared" si="444"/>
        <v>2.469151880188833</v>
      </c>
      <c r="JK315" s="203">
        <f t="shared" si="401"/>
        <v>0.96873563218390801</v>
      </c>
      <c r="JL315" s="53">
        <v>11912</v>
      </c>
      <c r="JM315" s="213">
        <v>7.32</v>
      </c>
      <c r="JN315" s="214">
        <v>46</v>
      </c>
      <c r="JO315" s="213">
        <v>0.59</v>
      </c>
      <c r="JP315" s="213">
        <v>2.17</v>
      </c>
      <c r="JQ315" s="213">
        <v>1.08</v>
      </c>
      <c r="JR315" s="214">
        <v>534</v>
      </c>
      <c r="JS315" s="213">
        <v>0.28000000000000003</v>
      </c>
      <c r="JT315" s="222"/>
    </row>
    <row r="316" spans="1:280" s="25" customFormat="1" ht="15" customHeight="1">
      <c r="A316" s="50">
        <v>43733</v>
      </c>
      <c r="B316" s="51">
        <v>0</v>
      </c>
      <c r="C316" s="52">
        <v>0</v>
      </c>
      <c r="D316" s="53">
        <v>55643</v>
      </c>
      <c r="E316" s="48">
        <v>6.02</v>
      </c>
      <c r="F316" s="53">
        <v>1697</v>
      </c>
      <c r="G316" s="52">
        <v>42.8</v>
      </c>
      <c r="H316" s="52">
        <v>18.7</v>
      </c>
      <c r="I316" s="61">
        <v>92.8</v>
      </c>
      <c r="J316" s="64"/>
      <c r="K316" s="53">
        <v>1424</v>
      </c>
      <c r="L316" s="48">
        <v>5.64</v>
      </c>
      <c r="M316" s="53">
        <v>17017</v>
      </c>
      <c r="N316" s="53">
        <v>7980</v>
      </c>
      <c r="O316" s="65">
        <v>6.13</v>
      </c>
      <c r="P316" s="65">
        <v>2.06</v>
      </c>
      <c r="Q316" s="74">
        <v>35.700000000000003</v>
      </c>
      <c r="R316" s="70">
        <v>60.2</v>
      </c>
      <c r="S316" s="64">
        <v>7800</v>
      </c>
      <c r="T316" s="53">
        <v>7141</v>
      </c>
      <c r="U316" s="52">
        <v>3.59</v>
      </c>
      <c r="V316" s="52">
        <v>26.5</v>
      </c>
      <c r="W316" s="52">
        <v>11.1</v>
      </c>
      <c r="X316" s="52">
        <v>9.81</v>
      </c>
      <c r="Y316" s="53">
        <v>2366</v>
      </c>
      <c r="Z316" s="53"/>
      <c r="AA316" s="52"/>
      <c r="AB316" s="52">
        <v>654</v>
      </c>
      <c r="AC316" s="77">
        <f t="shared" si="402"/>
        <v>10166</v>
      </c>
      <c r="AD316" s="52"/>
      <c r="AE316" s="52"/>
      <c r="AF316" s="52"/>
      <c r="AG316" s="52"/>
      <c r="AH316" s="61"/>
      <c r="AI316" s="79"/>
      <c r="AJ316" s="52"/>
      <c r="AK316" s="52"/>
      <c r="AL316" s="48">
        <v>9.4700000000000006</v>
      </c>
      <c r="AM316" s="53">
        <v>101652</v>
      </c>
      <c r="AN316" s="52" t="s">
        <v>125</v>
      </c>
      <c r="AO316" s="52" t="s">
        <v>125</v>
      </c>
      <c r="AP316" s="53">
        <v>5111</v>
      </c>
      <c r="AQ316" s="83"/>
      <c r="AR316" s="86">
        <f t="shared" si="403"/>
        <v>11955</v>
      </c>
      <c r="AS316" s="53"/>
      <c r="AT316" s="87">
        <v>11955</v>
      </c>
      <c r="AU316" s="53">
        <f t="shared" si="461"/>
        <v>9795</v>
      </c>
      <c r="AV316" s="53">
        <v>720</v>
      </c>
      <c r="AW316" s="53">
        <v>720</v>
      </c>
      <c r="AX316" s="53">
        <v>720</v>
      </c>
      <c r="AY316" s="95">
        <v>0</v>
      </c>
      <c r="AZ316" s="96">
        <v>4.93</v>
      </c>
      <c r="BA316" s="53">
        <v>4478</v>
      </c>
      <c r="BB316" s="52">
        <v>62</v>
      </c>
      <c r="BC316" s="53">
        <v>13814</v>
      </c>
      <c r="BD316" s="97">
        <f t="shared" si="373"/>
        <v>8611.625</v>
      </c>
      <c r="BE316" s="102">
        <f t="shared" si="374"/>
        <v>0.62339836397857251</v>
      </c>
      <c r="BF316" s="53">
        <v>4945</v>
      </c>
      <c r="BG316" s="97">
        <f t="shared" si="375"/>
        <v>5276.3149999999996</v>
      </c>
      <c r="BH316" s="102">
        <f t="shared" si="376"/>
        <v>0.38195417692196321</v>
      </c>
      <c r="BI316" s="53">
        <v>264</v>
      </c>
      <c r="BJ316" s="97">
        <f t="shared" si="377"/>
        <v>519.28800000000001</v>
      </c>
      <c r="BK316" s="102">
        <f t="shared" si="378"/>
        <v>3.7591428985087591E-2</v>
      </c>
      <c r="BL316" s="103">
        <v>996</v>
      </c>
      <c r="BM316" s="97">
        <f t="shared" si="379"/>
        <v>1439.22</v>
      </c>
      <c r="BN316" s="102">
        <f t="shared" si="380"/>
        <v>0.10418560880266396</v>
      </c>
      <c r="BO316" s="53">
        <v>669</v>
      </c>
      <c r="BP316" s="97">
        <f t="shared" si="381"/>
        <v>1376.8019999999999</v>
      </c>
      <c r="BQ316" s="102">
        <f t="shared" si="382"/>
        <v>9.9667149268857669E-2</v>
      </c>
      <c r="BR316" s="53">
        <v>0</v>
      </c>
      <c r="BS316" s="105">
        <f t="shared" si="383"/>
        <v>0</v>
      </c>
      <c r="BT316" s="102">
        <f t="shared" si="384"/>
        <v>0</v>
      </c>
      <c r="BU316" s="52">
        <v>8.17</v>
      </c>
      <c r="BV316" s="48">
        <v>8.57</v>
      </c>
      <c r="BW316" s="61">
        <v>192</v>
      </c>
      <c r="BX316" s="117">
        <f t="shared" si="404"/>
        <v>135308.13</v>
      </c>
      <c r="BY316" s="118">
        <f t="shared" si="405"/>
        <v>0.90205420000000003</v>
      </c>
      <c r="BZ316" s="120">
        <v>82.8</v>
      </c>
      <c r="CA316" s="51"/>
      <c r="CB316" s="52">
        <v>7.03</v>
      </c>
      <c r="CC316" s="129">
        <v>8223</v>
      </c>
      <c r="CD316" s="77">
        <f t="shared" si="406"/>
        <v>8632.56</v>
      </c>
      <c r="CE316" s="77">
        <f t="shared" si="385"/>
        <v>23875</v>
      </c>
      <c r="CF316" s="77">
        <f t="shared" si="407"/>
        <v>9795</v>
      </c>
      <c r="CG316" s="77">
        <f t="shared" si="408"/>
        <v>408.125</v>
      </c>
      <c r="CH316" s="77">
        <f t="shared" si="386"/>
        <v>14080</v>
      </c>
      <c r="CI316" s="130">
        <f t="shared" si="409"/>
        <v>586.66666666666663</v>
      </c>
      <c r="CJ316" s="64">
        <v>3874</v>
      </c>
      <c r="CK316" s="56"/>
      <c r="CL316" s="52">
        <v>7.48</v>
      </c>
      <c r="CM316" s="53">
        <v>4583</v>
      </c>
      <c r="CN316" s="134"/>
      <c r="CO316" s="135">
        <v>3975</v>
      </c>
      <c r="CP316" s="53">
        <v>4666</v>
      </c>
      <c r="CQ316" s="52">
        <v>11.4</v>
      </c>
      <c r="CR316" s="52">
        <v>41.3</v>
      </c>
      <c r="CS316" s="53">
        <v>3506</v>
      </c>
      <c r="CT316" s="141">
        <f t="shared" si="454"/>
        <v>0.2234829818385006</v>
      </c>
      <c r="CU316" s="142">
        <f t="shared" si="410"/>
        <v>1.2973670624677336</v>
      </c>
      <c r="CV316" s="142">
        <f t="shared" si="411"/>
        <v>6.6539071707122961</v>
      </c>
      <c r="CW316" s="118">
        <f t="shared" si="412"/>
        <v>1.1089845284520494</v>
      </c>
      <c r="CX316" s="143">
        <f t="shared" si="455"/>
        <v>33442.53744</v>
      </c>
      <c r="CY316" s="144">
        <f t="shared" si="456"/>
        <v>0.4691030239002103</v>
      </c>
      <c r="CZ316" s="145">
        <f t="shared" si="457"/>
        <v>21955.338036439789</v>
      </c>
      <c r="DA316" s="146">
        <f t="shared" si="458"/>
        <v>0.66823512378746197</v>
      </c>
      <c r="DB316" s="64">
        <v>3874</v>
      </c>
      <c r="DC316" s="152"/>
      <c r="DD316" s="48">
        <v>7.51</v>
      </c>
      <c r="DE316" s="53">
        <v>5082</v>
      </c>
      <c r="DF316" s="153"/>
      <c r="DG316" s="53">
        <v>3942</v>
      </c>
      <c r="DH316" s="53">
        <v>4786</v>
      </c>
      <c r="DI316" s="52">
        <v>12.1</v>
      </c>
      <c r="DJ316" s="52">
        <v>44.5</v>
      </c>
      <c r="DK316" s="53">
        <v>3972</v>
      </c>
      <c r="DL316" s="141">
        <f t="shared" si="413"/>
        <v>0.28877046178636795</v>
      </c>
      <c r="DM316" s="142">
        <f t="shared" si="414"/>
        <v>1.2973670624677336</v>
      </c>
      <c r="DN316" s="142">
        <f t="shared" si="415"/>
        <v>6.6539071707122961</v>
      </c>
      <c r="DO316" s="118">
        <f t="shared" si="387"/>
        <v>1.1089845284520494</v>
      </c>
      <c r="DP316" s="143">
        <f t="shared" si="416"/>
        <v>33442.53744</v>
      </c>
      <c r="DQ316" s="144">
        <f t="shared" si="417"/>
        <v>0.41129861825460812</v>
      </c>
      <c r="DR316" s="145">
        <f t="shared" si="418"/>
        <v>21955.338036439789</v>
      </c>
      <c r="DS316" s="146">
        <f t="shared" si="419"/>
        <v>0.63211234979006803</v>
      </c>
      <c r="DT316" s="53">
        <v>4086</v>
      </c>
      <c r="DU316" s="74"/>
      <c r="DV316" s="157">
        <v>7.49</v>
      </c>
      <c r="DW316" s="153">
        <v>5113</v>
      </c>
      <c r="DX316" s="53" t="s">
        <v>124</v>
      </c>
      <c r="DY316" s="153">
        <v>3919</v>
      </c>
      <c r="DZ316" s="153">
        <v>4854</v>
      </c>
      <c r="EA316" s="152">
        <v>12.3</v>
      </c>
      <c r="EB316" s="128">
        <v>46.6</v>
      </c>
      <c r="EC316" s="53">
        <v>4531</v>
      </c>
      <c r="ED316" s="141">
        <f t="shared" si="448"/>
        <v>0.31507019853030072</v>
      </c>
      <c r="EE316" s="142">
        <f t="shared" si="420"/>
        <v>1.2300538423886442</v>
      </c>
      <c r="EF316" s="142">
        <f t="shared" si="459"/>
        <v>7.0180342538798239</v>
      </c>
      <c r="EG316" s="118">
        <f t="shared" si="388"/>
        <v>1.1696723756466374</v>
      </c>
      <c r="EH316" s="143">
        <f t="shared" si="449"/>
        <v>35272.640159999995</v>
      </c>
      <c r="EI316" s="144">
        <f t="shared" si="450"/>
        <v>0.40770756299405964</v>
      </c>
      <c r="EJ316" s="145">
        <f t="shared" si="451"/>
        <v>23156.817557277489</v>
      </c>
      <c r="EK316" s="146">
        <f t="shared" si="452"/>
        <v>0.62986824960185317</v>
      </c>
      <c r="EL316" s="64">
        <v>3869</v>
      </c>
      <c r="EM316" s="56"/>
      <c r="EN316" s="52">
        <v>7.51</v>
      </c>
      <c r="EO316" s="53">
        <v>4774</v>
      </c>
      <c r="EP316" s="134"/>
      <c r="EQ316" s="135">
        <v>3911</v>
      </c>
      <c r="ER316" s="53">
        <v>4746</v>
      </c>
      <c r="ES316" s="52">
        <v>10.9</v>
      </c>
      <c r="ET316" s="52">
        <v>43.3</v>
      </c>
      <c r="EU316" s="53">
        <v>4042</v>
      </c>
      <c r="EV316" s="141">
        <f t="shared" si="421"/>
        <v>0.27075240413130286</v>
      </c>
      <c r="EW316" s="142">
        <f t="shared" si="422"/>
        <v>1.2990436805376067</v>
      </c>
      <c r="EX316" s="142">
        <f t="shared" si="423"/>
        <v>6.6453192678074</v>
      </c>
      <c r="EY316" s="118">
        <f t="shared" si="389"/>
        <v>1.1075532113012334</v>
      </c>
      <c r="EZ316" s="143">
        <f t="shared" si="424"/>
        <v>33399.374639999995</v>
      </c>
      <c r="FA316" s="144">
        <f t="shared" si="425"/>
        <v>0.44697748987554098</v>
      </c>
      <c r="FB316" s="145">
        <f t="shared" si="426"/>
        <v>21927.001255287956</v>
      </c>
      <c r="FC316" s="146">
        <f t="shared" si="427"/>
        <v>0.65440857101491234</v>
      </c>
      <c r="FD316" s="64">
        <v>4086</v>
      </c>
      <c r="FE316" s="56"/>
      <c r="FF316" s="52">
        <v>7.49</v>
      </c>
      <c r="FG316" s="53">
        <v>4981</v>
      </c>
      <c r="FH316" s="134"/>
      <c r="FI316" s="135">
        <v>3931</v>
      </c>
      <c r="FJ316" s="53">
        <v>4756</v>
      </c>
      <c r="FK316" s="52">
        <v>11.9</v>
      </c>
      <c r="FL316" s="52">
        <v>46.4</v>
      </c>
      <c r="FM316" s="53">
        <v>3910</v>
      </c>
      <c r="FN316" s="141">
        <f t="shared" si="428"/>
        <v>0.26205952773189528</v>
      </c>
      <c r="FO316" s="142">
        <f t="shared" si="429"/>
        <v>1.2300538423886442</v>
      </c>
      <c r="FP316" s="142">
        <f t="shared" si="430"/>
        <v>7.0180342538798239</v>
      </c>
      <c r="FQ316" s="118">
        <f t="shared" si="390"/>
        <v>1.1696723756466374</v>
      </c>
      <c r="FR316" s="143">
        <f t="shared" si="431"/>
        <v>35272.640159999995</v>
      </c>
      <c r="FS316" s="144">
        <f t="shared" si="432"/>
        <v>0.42299850797445948</v>
      </c>
      <c r="FT316" s="145">
        <f t="shared" si="433"/>
        <v>23156.817557277489</v>
      </c>
      <c r="FU316" s="146">
        <f t="shared" si="434"/>
        <v>0.63942377298392938</v>
      </c>
      <c r="FV316" s="64">
        <v>4086</v>
      </c>
      <c r="FW316" s="73"/>
      <c r="FX316" s="52">
        <v>7.53</v>
      </c>
      <c r="FY316" s="53">
        <v>4670</v>
      </c>
      <c r="FZ316" s="134"/>
      <c r="GA316" s="135">
        <v>3931</v>
      </c>
      <c r="GB316" s="53">
        <v>4826</v>
      </c>
      <c r="GC316" s="52">
        <v>12.4</v>
      </c>
      <c r="GD316" s="52">
        <v>46.2</v>
      </c>
      <c r="GE316" s="53">
        <v>3932</v>
      </c>
      <c r="GF316" s="141">
        <f t="shared" si="435"/>
        <v>0.24285066420422519</v>
      </c>
      <c r="GG316" s="142">
        <f t="shared" si="436"/>
        <v>1.2300538423886442</v>
      </c>
      <c r="GH316" s="142">
        <f t="shared" si="437"/>
        <v>7.0180342538798239</v>
      </c>
      <c r="GI316" s="118">
        <f t="shared" si="391"/>
        <v>1.1696723756466374</v>
      </c>
      <c r="GJ316" s="143">
        <f t="shared" si="438"/>
        <v>35272.640159999995</v>
      </c>
      <c r="GK316" s="144">
        <f t="shared" si="439"/>
        <v>0.4590249010722196</v>
      </c>
      <c r="GL316" s="145">
        <f t="shared" si="440"/>
        <v>23156.817557277489</v>
      </c>
      <c r="GM316" s="146">
        <f t="shared" si="441"/>
        <v>0.66193716519473</v>
      </c>
      <c r="GN316" s="166">
        <v>5028</v>
      </c>
      <c r="GO316" s="97">
        <f t="shared" si="392"/>
        <v>4868.6291099476439</v>
      </c>
      <c r="GP316" s="226">
        <f t="shared" si="468"/>
        <v>1372.3661999999999</v>
      </c>
      <c r="GQ316" s="53">
        <v>0</v>
      </c>
      <c r="GR316" s="102">
        <f t="shared" si="393"/>
        <v>1</v>
      </c>
      <c r="GS316" s="53">
        <v>0</v>
      </c>
      <c r="GT316" s="102">
        <f t="shared" si="394"/>
        <v>1</v>
      </c>
      <c r="GU316" s="53">
        <v>559</v>
      </c>
      <c r="GV316" s="102">
        <f t="shared" si="465"/>
        <v>0</v>
      </c>
      <c r="GW316" s="170">
        <v>264</v>
      </c>
      <c r="GX316" s="102">
        <f t="shared" si="466"/>
        <v>0.73493975903614461</v>
      </c>
      <c r="GY316" s="170">
        <v>12.8</v>
      </c>
      <c r="GZ316" s="102">
        <f t="shared" si="467"/>
        <v>0</v>
      </c>
      <c r="HA316" s="102"/>
      <c r="HB316" s="102"/>
      <c r="HC316" s="102"/>
      <c r="HD316" s="102"/>
      <c r="HE316" s="177"/>
      <c r="HF316" s="227">
        <f t="shared" si="462"/>
        <v>135308.13</v>
      </c>
      <c r="HG316" s="102">
        <f t="shared" si="463"/>
        <v>0.90205420000000003</v>
      </c>
      <c r="HH316" s="177">
        <f t="shared" si="464"/>
        <v>0.63602142753728108</v>
      </c>
      <c r="HI316" s="64">
        <v>2676</v>
      </c>
      <c r="HJ316" s="53">
        <v>3274</v>
      </c>
      <c r="HK316" s="53">
        <v>2628</v>
      </c>
      <c r="HL316" s="77">
        <f t="shared" si="445"/>
        <v>2160</v>
      </c>
      <c r="HM316" s="77">
        <f t="shared" si="442"/>
        <v>29838.240000000002</v>
      </c>
      <c r="HN316" s="52"/>
      <c r="HO316" s="183"/>
      <c r="HP316" s="53">
        <v>2719</v>
      </c>
      <c r="HQ316" s="186"/>
      <c r="HR316" s="186"/>
      <c r="HS316" s="186"/>
      <c r="HT316" s="53">
        <v>4684</v>
      </c>
      <c r="HU316" s="153">
        <v>4354</v>
      </c>
      <c r="HV316" s="186"/>
      <c r="HW316" s="186"/>
      <c r="HX316" s="186"/>
      <c r="HY316" s="186"/>
      <c r="HZ316" s="189"/>
      <c r="IA316" s="128">
        <v>98</v>
      </c>
      <c r="IB316" s="190">
        <v>1273</v>
      </c>
      <c r="IC316" s="191"/>
      <c r="ID316" s="191"/>
      <c r="IE316" s="192"/>
      <c r="IF316" s="192"/>
      <c r="IG316" s="192"/>
      <c r="IH316" s="97">
        <f t="shared" si="443"/>
        <v>55122.3</v>
      </c>
      <c r="II316" s="97">
        <f t="shared" si="446"/>
        <v>4610.8155583437892</v>
      </c>
      <c r="IJ316" s="202">
        <f t="shared" si="447"/>
        <v>1.6729401923881222</v>
      </c>
      <c r="IK316" s="202">
        <f t="shared" si="453"/>
        <v>2.7561149999999999</v>
      </c>
      <c r="IL316" s="202">
        <f t="shared" si="395"/>
        <v>0.73514927938900521</v>
      </c>
      <c r="IM316" s="203"/>
      <c r="IN316" s="204">
        <f t="shared" si="396"/>
        <v>0.74681782020684162</v>
      </c>
      <c r="IO316" s="186"/>
      <c r="IP316" s="186"/>
      <c r="IQ316" s="153">
        <v>3254</v>
      </c>
      <c r="IR316" s="153"/>
      <c r="IS316" s="128"/>
      <c r="IT316" s="128"/>
      <c r="IU316" s="128"/>
      <c r="IV316" s="128"/>
      <c r="IW316" s="189"/>
      <c r="IX316" s="189">
        <v>0.97</v>
      </c>
      <c r="IY316" s="48"/>
      <c r="IZ316" s="52">
        <v>401</v>
      </c>
      <c r="JA316" s="128"/>
      <c r="JB316" s="128"/>
      <c r="JC316" s="128"/>
      <c r="JD316" s="97">
        <f t="shared" si="397"/>
        <v>15218.715</v>
      </c>
      <c r="JE316" s="210">
        <f t="shared" si="460"/>
        <v>1.1434405308831037</v>
      </c>
      <c r="JF316" s="210">
        <f t="shared" si="398"/>
        <v>1.1133066964285714</v>
      </c>
      <c r="JG316" s="210">
        <f t="shared" si="399"/>
        <v>0.3270725345928347</v>
      </c>
      <c r="JH316" s="203"/>
      <c r="JI316" s="203">
        <f t="shared" si="400"/>
        <v>0.68499607227022774</v>
      </c>
      <c r="JJ316" s="212">
        <f t="shared" si="444"/>
        <v>2.469151880188833</v>
      </c>
      <c r="JK316" s="203">
        <f t="shared" si="401"/>
        <v>0.97097147821051111</v>
      </c>
      <c r="JL316" s="53">
        <v>12714</v>
      </c>
      <c r="JM316" s="213">
        <v>8.52</v>
      </c>
      <c r="JN316" s="214">
        <v>173</v>
      </c>
      <c r="JO316" s="213">
        <v>1.02</v>
      </c>
      <c r="JP316" s="213">
        <v>3.1</v>
      </c>
      <c r="JQ316" s="213">
        <v>1.4</v>
      </c>
      <c r="JR316" s="214">
        <v>960</v>
      </c>
      <c r="JS316" s="213">
        <v>0.56000000000000005</v>
      </c>
      <c r="JT316" s="222"/>
    </row>
    <row r="317" spans="1:280" s="25" customFormat="1" ht="15" customHeight="1">
      <c r="A317" s="50">
        <v>43734</v>
      </c>
      <c r="B317" s="51">
        <v>0</v>
      </c>
      <c r="C317" s="52">
        <v>0</v>
      </c>
      <c r="D317" s="53">
        <v>35725</v>
      </c>
      <c r="E317" s="48">
        <v>5.62</v>
      </c>
      <c r="F317" s="53">
        <v>1096</v>
      </c>
      <c r="G317" s="52">
        <v>33.6</v>
      </c>
      <c r="H317" s="52">
        <v>16.3</v>
      </c>
      <c r="I317" s="61">
        <v>93.1</v>
      </c>
      <c r="J317" s="64"/>
      <c r="K317" s="53">
        <v>1286</v>
      </c>
      <c r="L317" s="48">
        <v>7.3</v>
      </c>
      <c r="M317" s="53">
        <v>14770</v>
      </c>
      <c r="N317" s="53">
        <v>8950</v>
      </c>
      <c r="O317" s="65">
        <v>7.0000000000000007E-2</v>
      </c>
      <c r="P317" s="65">
        <v>0.02</v>
      </c>
      <c r="Q317" s="74">
        <v>30.4</v>
      </c>
      <c r="R317" s="70">
        <v>55.4</v>
      </c>
      <c r="S317" s="64">
        <v>8011</v>
      </c>
      <c r="T317" s="53">
        <v>5717</v>
      </c>
      <c r="U317" s="52">
        <v>4.05</v>
      </c>
      <c r="V317" s="52">
        <v>28.6</v>
      </c>
      <c r="W317" s="52">
        <v>20.8</v>
      </c>
      <c r="X317" s="52">
        <v>18.3</v>
      </c>
      <c r="Y317" s="53">
        <v>2351</v>
      </c>
      <c r="Z317" s="53"/>
      <c r="AA317" s="52"/>
      <c r="AB317" s="52">
        <v>684</v>
      </c>
      <c r="AC317" s="77">
        <f t="shared" si="402"/>
        <v>10362</v>
      </c>
      <c r="AD317" s="52"/>
      <c r="AE317" s="52"/>
      <c r="AF317" s="52"/>
      <c r="AG317" s="52"/>
      <c r="AH317" s="61"/>
      <c r="AI317" s="79"/>
      <c r="AJ317" s="52"/>
      <c r="AK317" s="52"/>
      <c r="AL317" s="48">
        <v>9.43</v>
      </c>
      <c r="AM317" s="53">
        <v>99954</v>
      </c>
      <c r="AN317" s="52">
        <v>0.47</v>
      </c>
      <c r="AO317" s="52">
        <v>0.12</v>
      </c>
      <c r="AP317" s="53">
        <v>5078</v>
      </c>
      <c r="AQ317" s="83"/>
      <c r="AR317" s="86">
        <f t="shared" si="403"/>
        <v>11956</v>
      </c>
      <c r="AS317" s="53"/>
      <c r="AT317" s="87">
        <v>11956</v>
      </c>
      <c r="AU317" s="53">
        <f t="shared" si="461"/>
        <v>9796</v>
      </c>
      <c r="AV317" s="53">
        <v>720</v>
      </c>
      <c r="AW317" s="53">
        <v>720</v>
      </c>
      <c r="AX317" s="53">
        <v>720</v>
      </c>
      <c r="AY317" s="95">
        <v>0</v>
      </c>
      <c r="AZ317" s="96">
        <v>4.93</v>
      </c>
      <c r="BA317" s="53">
        <v>4478</v>
      </c>
      <c r="BB317" s="52">
        <v>62</v>
      </c>
      <c r="BC317" s="53">
        <v>11890</v>
      </c>
      <c r="BD317" s="97">
        <f t="shared" si="373"/>
        <v>8734.7907999999989</v>
      </c>
      <c r="BE317" s="102">
        <f t="shared" si="374"/>
        <v>0.73463337258200156</v>
      </c>
      <c r="BF317" s="53">
        <v>4868</v>
      </c>
      <c r="BG317" s="97">
        <f t="shared" si="375"/>
        <v>5194.1559999999999</v>
      </c>
      <c r="BH317" s="102">
        <f t="shared" si="376"/>
        <v>0.43685079899074852</v>
      </c>
      <c r="BI317" s="53">
        <v>435</v>
      </c>
      <c r="BJ317" s="97">
        <f t="shared" si="377"/>
        <v>855.64499999999998</v>
      </c>
      <c r="BK317" s="102">
        <f t="shared" si="378"/>
        <v>7.1963414634146336E-2</v>
      </c>
      <c r="BL317" s="103">
        <v>801</v>
      </c>
      <c r="BM317" s="97">
        <f t="shared" si="379"/>
        <v>1157.4449999999999</v>
      </c>
      <c r="BN317" s="102">
        <f t="shared" si="380"/>
        <v>9.7346089150546669E-2</v>
      </c>
      <c r="BO317" s="53">
        <v>734</v>
      </c>
      <c r="BP317" s="97">
        <f t="shared" si="381"/>
        <v>1510.5719999999999</v>
      </c>
      <c r="BQ317" s="102">
        <f t="shared" si="382"/>
        <v>0.12704558452481077</v>
      </c>
      <c r="BR317" s="53">
        <v>10.199999999999999</v>
      </c>
      <c r="BS317" s="105">
        <f t="shared" si="383"/>
        <v>16.972799999999999</v>
      </c>
      <c r="BT317" s="102">
        <f t="shared" si="384"/>
        <v>8.5786375105130356E-4</v>
      </c>
      <c r="BU317" s="52">
        <v>12.3</v>
      </c>
      <c r="BV317" s="48">
        <v>9.07</v>
      </c>
      <c r="BW317" s="61">
        <v>168</v>
      </c>
      <c r="BX317" s="117">
        <f t="shared" si="404"/>
        <v>116474.44</v>
      </c>
      <c r="BY317" s="118">
        <f t="shared" si="405"/>
        <v>0.77649626666666671</v>
      </c>
      <c r="BZ317" s="120">
        <v>83</v>
      </c>
      <c r="CA317" s="51"/>
      <c r="CB317" s="52">
        <v>6.91</v>
      </c>
      <c r="CC317" s="129">
        <v>7904</v>
      </c>
      <c r="CD317" s="77">
        <f t="shared" si="406"/>
        <v>7681.7847703997359</v>
      </c>
      <c r="CE317" s="77">
        <f t="shared" si="385"/>
        <v>24216</v>
      </c>
      <c r="CF317" s="77">
        <f t="shared" si="407"/>
        <v>9796</v>
      </c>
      <c r="CG317" s="77">
        <f t="shared" si="408"/>
        <v>408.16666666666669</v>
      </c>
      <c r="CH317" s="77">
        <f t="shared" si="386"/>
        <v>14420</v>
      </c>
      <c r="CI317" s="130">
        <f t="shared" si="409"/>
        <v>600.83333333333337</v>
      </c>
      <c r="CJ317" s="64">
        <v>3981</v>
      </c>
      <c r="CK317" s="56"/>
      <c r="CL317" s="52">
        <v>7.01</v>
      </c>
      <c r="CM317" s="53">
        <v>4822</v>
      </c>
      <c r="CN317" s="134"/>
      <c r="CO317" s="135">
        <v>3964</v>
      </c>
      <c r="CP317" s="53">
        <v>4748</v>
      </c>
      <c r="CQ317" s="52">
        <v>11.3</v>
      </c>
      <c r="CR317" s="52">
        <v>40.4</v>
      </c>
      <c r="CS317" s="53">
        <v>3463</v>
      </c>
      <c r="CT317" s="141">
        <f t="shared" si="454"/>
        <v>0.30417741510304735</v>
      </c>
      <c r="CU317" s="142">
        <f t="shared" si="410"/>
        <v>1.2624968600854056</v>
      </c>
      <c r="CV317" s="142">
        <f t="shared" si="411"/>
        <v>6.0845971291208416</v>
      </c>
      <c r="CW317" s="118">
        <f t="shared" si="412"/>
        <v>1.0140995215201403</v>
      </c>
      <c r="CX317" s="143">
        <f t="shared" si="455"/>
        <v>30581.185170961351</v>
      </c>
      <c r="CY317" s="144">
        <f t="shared" si="456"/>
        <v>0.37228129345921801</v>
      </c>
      <c r="CZ317" s="145">
        <f t="shared" si="457"/>
        <v>19147.866932606543</v>
      </c>
      <c r="DA317" s="146">
        <f t="shared" si="458"/>
        <v>0.59444911690496216</v>
      </c>
      <c r="DB317" s="64">
        <v>3983</v>
      </c>
      <c r="DC317" s="152"/>
      <c r="DD317" s="48">
        <v>7.61</v>
      </c>
      <c r="DE317" s="53">
        <v>4817</v>
      </c>
      <c r="DF317" s="153"/>
      <c r="DG317" s="53">
        <v>3853</v>
      </c>
      <c r="DH317" s="53">
        <v>4706</v>
      </c>
      <c r="DI317" s="52">
        <v>11.1</v>
      </c>
      <c r="DJ317" s="52">
        <v>40</v>
      </c>
      <c r="DK317" s="53">
        <v>3957</v>
      </c>
      <c r="DL317" s="141">
        <f t="shared" si="413"/>
        <v>0.34678774732316808</v>
      </c>
      <c r="DM317" s="142">
        <f t="shared" si="414"/>
        <v>1.2618629173989455</v>
      </c>
      <c r="DN317" s="142">
        <f t="shared" si="415"/>
        <v>6.0876539475730498</v>
      </c>
      <c r="DO317" s="118">
        <f t="shared" si="387"/>
        <v>1.014608991262175</v>
      </c>
      <c r="DP317" s="143">
        <f t="shared" si="416"/>
        <v>30596.548740502149</v>
      </c>
      <c r="DQ317" s="144">
        <f t="shared" si="417"/>
        <v>0.37293218386417526</v>
      </c>
      <c r="DR317" s="145">
        <f t="shared" si="418"/>
        <v>19157.486559299636</v>
      </c>
      <c r="DS317" s="146">
        <f t="shared" si="419"/>
        <v>0.59486963835155593</v>
      </c>
      <c r="DT317" s="53">
        <v>4069</v>
      </c>
      <c r="DU317" s="74"/>
      <c r="DV317" s="157">
        <v>7.63</v>
      </c>
      <c r="DW317" s="153">
        <v>5004</v>
      </c>
      <c r="DX317" s="53"/>
      <c r="DY317" s="153">
        <v>3474</v>
      </c>
      <c r="DZ317" s="153">
        <v>5052</v>
      </c>
      <c r="EA317" s="152">
        <v>12.4</v>
      </c>
      <c r="EB317" s="128">
        <v>37.700000000000003</v>
      </c>
      <c r="EC317" s="53">
        <v>4463</v>
      </c>
      <c r="ED317" s="141">
        <f t="shared" si="448"/>
        <v>0.40960337813866488</v>
      </c>
      <c r="EE317" s="142">
        <f t="shared" si="420"/>
        <v>1.2351929220938807</v>
      </c>
      <c r="EF317" s="142">
        <f t="shared" si="459"/>
        <v>6.2190971410180111</v>
      </c>
      <c r="EG317" s="118">
        <f t="shared" si="388"/>
        <v>1.0365161901696684</v>
      </c>
      <c r="EH317" s="143">
        <f t="shared" si="449"/>
        <v>31257.182230756523</v>
      </c>
      <c r="EI317" s="144">
        <f t="shared" si="450"/>
        <v>0.34858888271877375</v>
      </c>
      <c r="EJ317" s="145">
        <f t="shared" si="451"/>
        <v>19571.130507102742</v>
      </c>
      <c r="EK317" s="146">
        <f t="shared" si="452"/>
        <v>0.57914213624894861</v>
      </c>
      <c r="EL317" s="64">
        <v>4025</v>
      </c>
      <c r="EM317" s="56"/>
      <c r="EN317" s="52">
        <v>7.07</v>
      </c>
      <c r="EO317" s="53">
        <v>4906</v>
      </c>
      <c r="EP317" s="134"/>
      <c r="EQ317" s="135">
        <v>3659</v>
      </c>
      <c r="ER317" s="53">
        <v>4880</v>
      </c>
      <c r="ES317" s="52">
        <v>11.5</v>
      </c>
      <c r="ET317" s="52">
        <v>35.700000000000003</v>
      </c>
      <c r="EU317" s="53">
        <v>4014</v>
      </c>
      <c r="EV317" s="141">
        <f t="shared" si="421"/>
        <v>0.35927392187605633</v>
      </c>
      <c r="EW317" s="142">
        <f t="shared" si="422"/>
        <v>1.248695652173913</v>
      </c>
      <c r="EX317" s="142">
        <f t="shared" si="423"/>
        <v>6.1518471350694259</v>
      </c>
      <c r="EY317" s="118">
        <f t="shared" si="389"/>
        <v>1.0253078558449042</v>
      </c>
      <c r="EZ317" s="143">
        <f t="shared" si="424"/>
        <v>30919.183700858935</v>
      </c>
      <c r="FA317" s="144">
        <f t="shared" si="425"/>
        <v>0.36134633465593602</v>
      </c>
      <c r="FB317" s="145">
        <f t="shared" si="426"/>
        <v>19359.498719854641</v>
      </c>
      <c r="FC317" s="146">
        <f t="shared" si="427"/>
        <v>0.58738435660218669</v>
      </c>
      <c r="FD317" s="64">
        <v>4079</v>
      </c>
      <c r="FE317" s="56"/>
      <c r="FF317" s="52">
        <v>7.58</v>
      </c>
      <c r="FG317" s="53">
        <v>4703</v>
      </c>
      <c r="FH317" s="134"/>
      <c r="FI317" s="135">
        <v>3737</v>
      </c>
      <c r="FJ317" s="53">
        <v>4666</v>
      </c>
      <c r="FK317" s="52">
        <v>11.2</v>
      </c>
      <c r="FL317" s="52">
        <v>39</v>
      </c>
      <c r="FM317" s="53">
        <v>3833</v>
      </c>
      <c r="FN317" s="141">
        <f t="shared" si="428"/>
        <v>0.31546122771196017</v>
      </c>
      <c r="FO317" s="142">
        <f t="shared" si="429"/>
        <v>1.2321647462613385</v>
      </c>
      <c r="FP317" s="142">
        <f t="shared" si="430"/>
        <v>6.2343812332790529</v>
      </c>
      <c r="FQ317" s="118">
        <f t="shared" si="390"/>
        <v>1.0390635388798422</v>
      </c>
      <c r="FR317" s="143">
        <f t="shared" si="431"/>
        <v>31334.000078460522</v>
      </c>
      <c r="FS317" s="144">
        <f t="shared" si="432"/>
        <v>0.38777248509720086</v>
      </c>
      <c r="FT317" s="145">
        <f t="shared" si="433"/>
        <v>19619.228640568221</v>
      </c>
      <c r="FU317" s="146">
        <f t="shared" si="434"/>
        <v>0.60445752733389402</v>
      </c>
      <c r="FV317" s="64">
        <v>4079</v>
      </c>
      <c r="FW317" s="73"/>
      <c r="FX317" s="52">
        <v>7.56</v>
      </c>
      <c r="FY317" s="53">
        <v>4779</v>
      </c>
      <c r="FZ317" s="134"/>
      <c r="GA317" s="135">
        <v>3928</v>
      </c>
      <c r="GB317" s="53">
        <v>4486</v>
      </c>
      <c r="GC317" s="52">
        <v>11.8</v>
      </c>
      <c r="GD317" s="52">
        <v>36.200000000000003</v>
      </c>
      <c r="GE317" s="53">
        <v>3835</v>
      </c>
      <c r="GF317" s="141">
        <f t="shared" si="435"/>
        <v>0.3238894686926802</v>
      </c>
      <c r="GG317" s="142">
        <f t="shared" si="436"/>
        <v>1.2321647462613385</v>
      </c>
      <c r="GH317" s="142">
        <f t="shared" si="437"/>
        <v>6.2343812332790529</v>
      </c>
      <c r="GI317" s="118">
        <f t="shared" si="391"/>
        <v>1.0390635388798422</v>
      </c>
      <c r="GJ317" s="143">
        <f t="shared" si="438"/>
        <v>31334.000078460522</v>
      </c>
      <c r="GK317" s="144">
        <f t="shared" si="439"/>
        <v>0.37787895094185042</v>
      </c>
      <c r="GL317" s="145">
        <f t="shared" si="440"/>
        <v>19619.228640568221</v>
      </c>
      <c r="GM317" s="146">
        <f t="shared" si="441"/>
        <v>0.59806560134566866</v>
      </c>
      <c r="GN317" s="166">
        <v>4823</v>
      </c>
      <c r="GO317" s="97">
        <f t="shared" si="392"/>
        <v>4838.43314337628</v>
      </c>
      <c r="GP317" s="226">
        <f t="shared" si="468"/>
        <v>1995.028</v>
      </c>
      <c r="GQ317" s="53">
        <v>0</v>
      </c>
      <c r="GR317" s="102">
        <f t="shared" si="393"/>
        <v>1</v>
      </c>
      <c r="GS317" s="53">
        <v>0</v>
      </c>
      <c r="GT317" s="102">
        <f t="shared" si="394"/>
        <v>1</v>
      </c>
      <c r="GU317" s="53">
        <v>712</v>
      </c>
      <c r="GV317" s="102">
        <f t="shared" si="465"/>
        <v>0.16787920223924635</v>
      </c>
      <c r="GW317" s="170">
        <v>462</v>
      </c>
      <c r="GX317" s="102">
        <f t="shared" si="466"/>
        <v>0.42322097378277157</v>
      </c>
      <c r="GY317" s="170">
        <v>9.25</v>
      </c>
      <c r="GZ317" s="102">
        <f t="shared" si="467"/>
        <v>0</v>
      </c>
      <c r="HA317" s="102"/>
      <c r="HB317" s="102"/>
      <c r="HC317" s="102"/>
      <c r="HD317" s="102"/>
      <c r="HE317" s="177"/>
      <c r="HF317" s="227">
        <f t="shared" si="462"/>
        <v>116474.44</v>
      </c>
      <c r="HG317" s="102">
        <f t="shared" si="463"/>
        <v>0.77649626666666671</v>
      </c>
      <c r="HH317" s="177">
        <f t="shared" si="464"/>
        <v>0.59436501261564345</v>
      </c>
      <c r="HI317" s="64">
        <v>3101</v>
      </c>
      <c r="HJ317" s="53">
        <v>4436</v>
      </c>
      <c r="HK317" s="53">
        <v>3294</v>
      </c>
      <c r="HL317" s="77">
        <f t="shared" si="445"/>
        <v>2160</v>
      </c>
      <c r="HM317" s="77">
        <f t="shared" si="442"/>
        <v>25682.400000000001</v>
      </c>
      <c r="HN317" s="52"/>
      <c r="HO317" s="183"/>
      <c r="HP317" s="53">
        <v>2490</v>
      </c>
      <c r="HQ317" s="186"/>
      <c r="HR317" s="186"/>
      <c r="HS317" s="186"/>
      <c r="HT317" s="53">
        <v>4967</v>
      </c>
      <c r="HU317" s="153">
        <v>5186</v>
      </c>
      <c r="HV317" s="186"/>
      <c r="HW317" s="186"/>
      <c r="HX317" s="186"/>
      <c r="HY317" s="186"/>
      <c r="HZ317" s="189">
        <v>98</v>
      </c>
      <c r="IA317" s="128" t="s">
        <v>129</v>
      </c>
      <c r="IB317" s="190">
        <v>1189</v>
      </c>
      <c r="IC317" s="191"/>
      <c r="ID317" s="191">
        <v>92</v>
      </c>
      <c r="IE317" s="192">
        <v>3.18</v>
      </c>
      <c r="IF317" s="192">
        <v>1.37</v>
      </c>
      <c r="IG317" s="192">
        <v>1.04</v>
      </c>
      <c r="IH317" s="97">
        <f t="shared" si="443"/>
        <v>52624.508000000002</v>
      </c>
      <c r="II317" s="97">
        <f t="shared" si="446"/>
        <v>4401.514553362329</v>
      </c>
      <c r="IJ317" s="202">
        <f t="shared" si="447"/>
        <v>1.6728002676480429</v>
      </c>
      <c r="IK317" s="202">
        <f t="shared" si="453"/>
        <v>2.6312254000000004</v>
      </c>
      <c r="IL317" s="202">
        <f t="shared" si="395"/>
        <v>0.66769118591656629</v>
      </c>
      <c r="IM317" s="203"/>
      <c r="IN317" s="204">
        <f t="shared" si="396"/>
        <v>0.75347294215218741</v>
      </c>
      <c r="IO317" s="186"/>
      <c r="IP317" s="186"/>
      <c r="IQ317" s="153">
        <v>3293</v>
      </c>
      <c r="IR317" s="153"/>
      <c r="IS317" s="128"/>
      <c r="IT317" s="128"/>
      <c r="IU317" s="128"/>
      <c r="IV317" s="128"/>
      <c r="IW317" s="189">
        <v>0.9</v>
      </c>
      <c r="IX317" s="189"/>
      <c r="IY317" s="48">
        <v>8.4700000000000006</v>
      </c>
      <c r="IZ317" s="52">
        <v>329</v>
      </c>
      <c r="JA317" s="128">
        <v>3.65</v>
      </c>
      <c r="JB317" s="128">
        <v>0.72</v>
      </c>
      <c r="JC317" s="128">
        <v>208</v>
      </c>
      <c r="JD317" s="97">
        <f t="shared" si="397"/>
        <v>14215.683999999999</v>
      </c>
      <c r="JE317" s="210">
        <f t="shared" si="460"/>
        <v>1.1433238056349531</v>
      </c>
      <c r="JF317" s="210">
        <f t="shared" si="398"/>
        <v>1.0399503571428572</v>
      </c>
      <c r="JG317" s="210">
        <f t="shared" si="399"/>
        <v>0.31874534459859361</v>
      </c>
      <c r="JH317" s="203"/>
      <c r="JI317" s="203">
        <f t="shared" si="400"/>
        <v>0.72329688814129522</v>
      </c>
      <c r="JJ317" s="212">
        <f t="shared" si="444"/>
        <v>2.469151880188833</v>
      </c>
      <c r="JK317" s="203">
        <f t="shared" si="401"/>
        <v>0.97232968881412951</v>
      </c>
      <c r="JL317" s="53">
        <v>13156</v>
      </c>
      <c r="JM317" s="213">
        <v>8.5299999999999994</v>
      </c>
      <c r="JN317" s="214">
        <v>69</v>
      </c>
      <c r="JO317" s="213">
        <v>0.63</v>
      </c>
      <c r="JP317" s="213">
        <v>1.94</v>
      </c>
      <c r="JQ317" s="213">
        <v>1.6</v>
      </c>
      <c r="JR317" s="214">
        <v>384</v>
      </c>
      <c r="JS317" s="213">
        <v>0.33</v>
      </c>
      <c r="JT317" s="222"/>
    </row>
    <row r="318" spans="1:280" s="25" customFormat="1" ht="15" customHeight="1">
      <c r="A318" s="50">
        <v>43735</v>
      </c>
      <c r="B318" s="51">
        <v>0</v>
      </c>
      <c r="C318" s="52">
        <v>0</v>
      </c>
      <c r="D318" s="53">
        <v>20085</v>
      </c>
      <c r="E318" s="48">
        <v>5.8</v>
      </c>
      <c r="F318" s="53">
        <v>1318</v>
      </c>
      <c r="G318" s="52">
        <v>46.2</v>
      </c>
      <c r="H318" s="52">
        <v>20.3</v>
      </c>
      <c r="I318" s="61">
        <v>93.2</v>
      </c>
      <c r="J318" s="64"/>
      <c r="K318" s="53">
        <v>1558</v>
      </c>
      <c r="L318" s="48">
        <v>9.51</v>
      </c>
      <c r="M318" s="53">
        <v>10157</v>
      </c>
      <c r="N318" s="53">
        <v>8565</v>
      </c>
      <c r="O318" s="65">
        <v>0.14000000000000001</v>
      </c>
      <c r="P318" s="65">
        <v>7.0000000000000007E-2</v>
      </c>
      <c r="Q318" s="74">
        <v>25.5</v>
      </c>
      <c r="R318" s="70">
        <v>57.9</v>
      </c>
      <c r="S318" s="64">
        <v>7585</v>
      </c>
      <c r="T318" s="53">
        <v>2626</v>
      </c>
      <c r="U318" s="52">
        <v>3.67</v>
      </c>
      <c r="V318" s="52">
        <v>19.8</v>
      </c>
      <c r="W318" s="52">
        <v>9.35</v>
      </c>
      <c r="X318" s="52">
        <v>8.6</v>
      </c>
      <c r="Y318" s="53">
        <v>2360</v>
      </c>
      <c r="Z318" s="53">
        <v>14232</v>
      </c>
      <c r="AA318" s="52">
        <v>2.89</v>
      </c>
      <c r="AB318" s="52">
        <v>759</v>
      </c>
      <c r="AC318" s="77">
        <f t="shared" si="402"/>
        <v>9945</v>
      </c>
      <c r="AD318" s="52"/>
      <c r="AE318" s="52"/>
      <c r="AF318" s="52"/>
      <c r="AG318" s="52"/>
      <c r="AH318" s="61"/>
      <c r="AI318" s="79"/>
      <c r="AJ318" s="52"/>
      <c r="AK318" s="52"/>
      <c r="AL318" s="48">
        <v>9.35</v>
      </c>
      <c r="AM318" s="53">
        <v>104180</v>
      </c>
      <c r="AN318" s="52">
        <v>0.61</v>
      </c>
      <c r="AO318" s="52">
        <v>0.11</v>
      </c>
      <c r="AP318" s="53">
        <v>5025</v>
      </c>
      <c r="AQ318" s="83"/>
      <c r="AR318" s="86">
        <f t="shared" si="403"/>
        <v>11956</v>
      </c>
      <c r="AS318" s="53"/>
      <c r="AT318" s="87">
        <v>11956</v>
      </c>
      <c r="AU318" s="53">
        <f t="shared" si="461"/>
        <v>9796</v>
      </c>
      <c r="AV318" s="53">
        <v>720</v>
      </c>
      <c r="AW318" s="53">
        <v>720</v>
      </c>
      <c r="AX318" s="53">
        <v>720</v>
      </c>
      <c r="AY318" s="95">
        <v>0</v>
      </c>
      <c r="AZ318" s="96">
        <v>4.93</v>
      </c>
      <c r="BA318" s="53">
        <v>4478</v>
      </c>
      <c r="BB318" s="52">
        <v>62</v>
      </c>
      <c r="BC318" s="53">
        <v>10546</v>
      </c>
      <c r="BD318" s="97">
        <f t="shared" si="373"/>
        <v>8160.4125999999997</v>
      </c>
      <c r="BE318" s="102">
        <f t="shared" si="374"/>
        <v>0.7737922055755736</v>
      </c>
      <c r="BF318" s="53">
        <v>4247</v>
      </c>
      <c r="BG318" s="97">
        <f t="shared" si="375"/>
        <v>4531.549</v>
      </c>
      <c r="BH318" s="102">
        <f t="shared" si="376"/>
        <v>0.42969362791579746</v>
      </c>
      <c r="BI318" s="53">
        <v>482</v>
      </c>
      <c r="BJ318" s="97">
        <f t="shared" si="377"/>
        <v>948.09400000000005</v>
      </c>
      <c r="BK318" s="102">
        <f t="shared" si="378"/>
        <v>8.9900815475061638E-2</v>
      </c>
      <c r="BL318" s="103">
        <v>828</v>
      </c>
      <c r="BM318" s="97">
        <f t="shared" si="379"/>
        <v>1196.46</v>
      </c>
      <c r="BN318" s="102">
        <f t="shared" si="380"/>
        <v>0.11345154560970985</v>
      </c>
      <c r="BO318" s="53">
        <v>710</v>
      </c>
      <c r="BP318" s="97">
        <f t="shared" si="381"/>
        <v>1461.1799999999998</v>
      </c>
      <c r="BQ318" s="102">
        <f t="shared" si="382"/>
        <v>0.13855300587900624</v>
      </c>
      <c r="BR318" s="53">
        <v>13.9</v>
      </c>
      <c r="BS318" s="105">
        <f t="shared" si="383"/>
        <v>23.1296</v>
      </c>
      <c r="BT318" s="102">
        <f t="shared" si="384"/>
        <v>1.3180352740375498E-3</v>
      </c>
      <c r="BU318" s="52">
        <v>0.84</v>
      </c>
      <c r="BV318" s="48">
        <v>0.82</v>
      </c>
      <c r="BW318" s="61">
        <v>171</v>
      </c>
      <c r="BX318" s="117">
        <f t="shared" si="404"/>
        <v>103308.61599999999</v>
      </c>
      <c r="BY318" s="118">
        <f t="shared" si="405"/>
        <v>0.68872410666666661</v>
      </c>
      <c r="BZ318" s="120">
        <v>82.3</v>
      </c>
      <c r="CA318" s="51"/>
      <c r="CB318" s="52">
        <v>6.94</v>
      </c>
      <c r="CC318" s="129">
        <v>7684</v>
      </c>
      <c r="CD318" s="77">
        <f t="shared" si="406"/>
        <v>7207.2557816458284</v>
      </c>
      <c r="CE318" s="77">
        <f t="shared" si="385"/>
        <v>24474</v>
      </c>
      <c r="CF318" s="77">
        <f t="shared" si="407"/>
        <v>9796</v>
      </c>
      <c r="CG318" s="77">
        <f t="shared" si="408"/>
        <v>408.16666666666669</v>
      </c>
      <c r="CH318" s="77">
        <f t="shared" si="386"/>
        <v>14678</v>
      </c>
      <c r="CI318" s="130">
        <f t="shared" si="409"/>
        <v>611.58333333333337</v>
      </c>
      <c r="CJ318" s="64">
        <v>4044</v>
      </c>
      <c r="CK318" s="56"/>
      <c r="CL318" s="52">
        <v>7.6</v>
      </c>
      <c r="CM318" s="53">
        <v>4757</v>
      </c>
      <c r="CN318" s="134"/>
      <c r="CO318" s="135">
        <v>3769</v>
      </c>
      <c r="CP318" s="53">
        <v>5266</v>
      </c>
      <c r="CQ318" s="52">
        <v>12.4</v>
      </c>
      <c r="CR318" s="52">
        <v>35.1</v>
      </c>
      <c r="CS318" s="53">
        <v>3522</v>
      </c>
      <c r="CT318" s="141">
        <f t="shared" si="454"/>
        <v>0.35544039435778585</v>
      </c>
      <c r="CU318" s="142">
        <f t="shared" si="410"/>
        <v>1.2428288822947577</v>
      </c>
      <c r="CV318" s="142">
        <f t="shared" si="411"/>
        <v>5.7990732950608299</v>
      </c>
      <c r="CW318" s="118">
        <f t="shared" si="412"/>
        <v>0.96651221584347169</v>
      </c>
      <c r="CX318" s="143">
        <f t="shared" si="455"/>
        <v>29146.142380975733</v>
      </c>
      <c r="CY318" s="144">
        <f t="shared" si="456"/>
        <v>0.3399706984017008</v>
      </c>
      <c r="CZ318" s="145">
        <f t="shared" si="457"/>
        <v>17070.36214366266</v>
      </c>
      <c r="DA318" s="146">
        <f t="shared" si="458"/>
        <v>0.54892850369808466</v>
      </c>
      <c r="DB318" s="64">
        <v>4044</v>
      </c>
      <c r="DC318" s="152"/>
      <c r="DD318" s="48">
        <v>7.59</v>
      </c>
      <c r="DE318" s="53">
        <v>4643</v>
      </c>
      <c r="DF318" s="153"/>
      <c r="DG318" s="53">
        <v>3732</v>
      </c>
      <c r="DH318" s="53">
        <v>5140</v>
      </c>
      <c r="DI318" s="52">
        <v>12.2</v>
      </c>
      <c r="DJ318" s="52">
        <v>31.2</v>
      </c>
      <c r="DK318" s="53">
        <v>3954</v>
      </c>
      <c r="DL318" s="141">
        <f t="shared" si="413"/>
        <v>0.38129769039425193</v>
      </c>
      <c r="DM318" s="142">
        <f t="shared" si="414"/>
        <v>1.2428288822947577</v>
      </c>
      <c r="DN318" s="142">
        <f t="shared" si="415"/>
        <v>5.7990732950608299</v>
      </c>
      <c r="DO318" s="118">
        <f t="shared" si="387"/>
        <v>0.96651221584347169</v>
      </c>
      <c r="DP318" s="143">
        <f t="shared" si="416"/>
        <v>29146.142380975733</v>
      </c>
      <c r="DQ318" s="144">
        <f t="shared" si="417"/>
        <v>0.35578809179716142</v>
      </c>
      <c r="DR318" s="145">
        <f t="shared" si="418"/>
        <v>17070.36214366266</v>
      </c>
      <c r="DS318" s="146">
        <f t="shared" si="419"/>
        <v>0.5597382893988242</v>
      </c>
      <c r="DT318" s="53">
        <v>4096</v>
      </c>
      <c r="DU318" s="74"/>
      <c r="DV318" s="157">
        <v>7.55</v>
      </c>
      <c r="DW318" s="153">
        <v>4749</v>
      </c>
      <c r="DX318" s="53"/>
      <c r="DY318" s="153">
        <v>3739</v>
      </c>
      <c r="DZ318" s="153">
        <v>4336</v>
      </c>
      <c r="EA318" s="152">
        <v>12.9</v>
      </c>
      <c r="EB318" s="128">
        <v>38.799999999999997</v>
      </c>
      <c r="EC318" s="53">
        <v>4445</v>
      </c>
      <c r="ED318" s="141">
        <f t="shared" si="448"/>
        <v>0.44145328009701401</v>
      </c>
      <c r="EE318" s="142">
        <f t="shared" si="420"/>
        <v>1.22705078125</v>
      </c>
      <c r="EF318" s="142">
        <f t="shared" si="459"/>
        <v>5.8736410031081006</v>
      </c>
      <c r="EG318" s="118">
        <f t="shared" si="388"/>
        <v>0.97894016718468346</v>
      </c>
      <c r="EH318" s="143">
        <f t="shared" si="449"/>
        <v>29520.919681621312</v>
      </c>
      <c r="EI318" s="144">
        <f t="shared" si="450"/>
        <v>0.3410806909206805</v>
      </c>
      <c r="EJ318" s="145">
        <f t="shared" si="451"/>
        <v>17289.862349268613</v>
      </c>
      <c r="EK318" s="146">
        <f t="shared" si="452"/>
        <v>0.54968708515076803</v>
      </c>
      <c r="EL318" s="64">
        <v>4086</v>
      </c>
      <c r="EM318" s="56"/>
      <c r="EN318" s="52">
        <v>7.57</v>
      </c>
      <c r="EO318" s="53">
        <v>4774</v>
      </c>
      <c r="EP318" s="134"/>
      <c r="EQ318" s="135">
        <v>3739</v>
      </c>
      <c r="ER318" s="53">
        <v>5282</v>
      </c>
      <c r="ES318" s="52">
        <v>13.3</v>
      </c>
      <c r="ET318" s="52">
        <v>33.799999999999997</v>
      </c>
      <c r="EU318" s="53">
        <v>4063</v>
      </c>
      <c r="EV318" s="141">
        <f t="shared" si="421"/>
        <v>0.40865865007122359</v>
      </c>
      <c r="EW318" s="142">
        <f t="shared" si="422"/>
        <v>1.2300538423886442</v>
      </c>
      <c r="EX318" s="142">
        <f t="shared" si="423"/>
        <v>5.8593010592528563</v>
      </c>
      <c r="EY318" s="118">
        <f t="shared" si="389"/>
        <v>0.97655017654214271</v>
      </c>
      <c r="EZ318" s="143">
        <f t="shared" si="424"/>
        <v>29448.847123804855</v>
      </c>
      <c r="FA318" s="144">
        <f t="shared" si="425"/>
        <v>0.33761196429886897</v>
      </c>
      <c r="FB318" s="145">
        <f t="shared" si="426"/>
        <v>17247.650771267465</v>
      </c>
      <c r="FC318" s="146">
        <f t="shared" si="427"/>
        <v>0.54731651811113213</v>
      </c>
      <c r="FD318" s="64">
        <v>4102</v>
      </c>
      <c r="FE318" s="56"/>
      <c r="FF318" s="52">
        <v>7.58</v>
      </c>
      <c r="FG318" s="53">
        <v>4948</v>
      </c>
      <c r="FH318" s="134"/>
      <c r="FI318" s="135">
        <v>3766</v>
      </c>
      <c r="FJ318" s="53">
        <v>5156</v>
      </c>
      <c r="FK318" s="52">
        <v>12.7</v>
      </c>
      <c r="FL318" s="52">
        <v>36.200000000000003</v>
      </c>
      <c r="FM318" s="53">
        <v>3858</v>
      </c>
      <c r="FN318" s="141">
        <f t="shared" si="428"/>
        <v>0.41629497142538957</v>
      </c>
      <c r="FO318" s="142">
        <f t="shared" si="429"/>
        <v>1.2252559726962458</v>
      </c>
      <c r="FP318" s="142">
        <f t="shared" si="430"/>
        <v>5.8822449694212464</v>
      </c>
      <c r="FQ318" s="118">
        <f t="shared" si="390"/>
        <v>0.98037416157020774</v>
      </c>
      <c r="FR318" s="143">
        <f t="shared" si="431"/>
        <v>29564.163216311186</v>
      </c>
      <c r="FS318" s="144">
        <f t="shared" si="432"/>
        <v>0.31346962701106063</v>
      </c>
      <c r="FT318" s="145">
        <f t="shared" si="433"/>
        <v>17315.189296069297</v>
      </c>
      <c r="FU318" s="146">
        <f t="shared" si="434"/>
        <v>0.53081737151526642</v>
      </c>
      <c r="FV318" s="64">
        <v>4102</v>
      </c>
      <c r="FW318" s="73"/>
      <c r="FX318" s="52">
        <v>7.55</v>
      </c>
      <c r="FY318" s="53">
        <v>4683</v>
      </c>
      <c r="FZ318" s="134"/>
      <c r="GA318" s="135">
        <v>3773</v>
      </c>
      <c r="GB318" s="53">
        <v>4900</v>
      </c>
      <c r="GC318" s="52">
        <v>13.3</v>
      </c>
      <c r="GD318" s="52">
        <v>38.799999999999997</v>
      </c>
      <c r="GE318" s="53">
        <v>3892</v>
      </c>
      <c r="GF318" s="141">
        <f t="shared" si="435"/>
        <v>0.37587532438262933</v>
      </c>
      <c r="GG318" s="142">
        <f t="shared" si="436"/>
        <v>1.2252559726962458</v>
      </c>
      <c r="GH318" s="142">
        <f t="shared" si="437"/>
        <v>5.8822449694212464</v>
      </c>
      <c r="GI318" s="118">
        <f t="shared" si="391"/>
        <v>0.98037416157020774</v>
      </c>
      <c r="GJ318" s="143">
        <f t="shared" si="438"/>
        <v>29564.163216311186</v>
      </c>
      <c r="GK318" s="144">
        <f t="shared" si="439"/>
        <v>0.35023812920226294</v>
      </c>
      <c r="GL318" s="145">
        <f t="shared" si="440"/>
        <v>17315.189296069297</v>
      </c>
      <c r="GM318" s="146">
        <f t="shared" si="441"/>
        <v>0.55594538213540678</v>
      </c>
      <c r="GN318" s="166">
        <v>4979</v>
      </c>
      <c r="GO318" s="97">
        <f t="shared" si="392"/>
        <v>4759.2722889597126</v>
      </c>
      <c r="GP318" s="226">
        <f t="shared" si="468"/>
        <v>1965.4929999999999</v>
      </c>
      <c r="GQ318" s="53">
        <v>0</v>
      </c>
      <c r="GR318" s="102">
        <f t="shared" si="393"/>
        <v>1</v>
      </c>
      <c r="GS318" s="53">
        <v>0</v>
      </c>
      <c r="GT318" s="102">
        <f t="shared" si="394"/>
        <v>1</v>
      </c>
      <c r="GU318" s="53">
        <v>725</v>
      </c>
      <c r="GV318" s="102">
        <f t="shared" si="465"/>
        <v>0.23530789141161113</v>
      </c>
      <c r="GW318" s="170">
        <v>446</v>
      </c>
      <c r="GX318" s="102">
        <f t="shared" si="466"/>
        <v>0.46135265700483097</v>
      </c>
      <c r="GY318" s="170">
        <v>0</v>
      </c>
      <c r="GZ318" s="102">
        <f t="shared" si="467"/>
        <v>1</v>
      </c>
      <c r="HA318" s="102"/>
      <c r="HB318" s="102"/>
      <c r="HC318" s="102"/>
      <c r="HD318" s="102"/>
      <c r="HE318" s="177"/>
      <c r="HF318" s="227">
        <f t="shared" si="462"/>
        <v>103308.61599999999</v>
      </c>
      <c r="HG318" s="102">
        <f t="shared" si="463"/>
        <v>0.68872410666666661</v>
      </c>
      <c r="HH318" s="177">
        <f t="shared" si="464"/>
        <v>0.52787786838611794</v>
      </c>
      <c r="HI318" s="64">
        <v>3292</v>
      </c>
      <c r="HJ318" s="53">
        <v>3518</v>
      </c>
      <c r="HK318" s="53">
        <v>3182</v>
      </c>
      <c r="HL318" s="77">
        <f t="shared" si="445"/>
        <v>2160</v>
      </c>
      <c r="HM318" s="77">
        <f t="shared" si="442"/>
        <v>22779.360000000001</v>
      </c>
      <c r="HN318" s="52"/>
      <c r="HO318" s="183"/>
      <c r="HP318" s="53">
        <v>2682</v>
      </c>
      <c r="HQ318" s="186"/>
      <c r="HR318" s="186"/>
      <c r="HS318" s="186"/>
      <c r="HT318" s="53">
        <v>3958</v>
      </c>
      <c r="HU318" s="153">
        <v>4610</v>
      </c>
      <c r="HV318" s="186"/>
      <c r="HW318" s="186"/>
      <c r="HX318" s="186"/>
      <c r="HY318" s="186"/>
      <c r="HZ318" s="189"/>
      <c r="IA318" s="128">
        <v>98</v>
      </c>
      <c r="IB318" s="190">
        <v>801</v>
      </c>
      <c r="IC318" s="191"/>
      <c r="ID318" s="191"/>
      <c r="IE318" s="192"/>
      <c r="IF318" s="192"/>
      <c r="IG318" s="192"/>
      <c r="IH318" s="97">
        <f t="shared" si="443"/>
        <v>54567.404000000002</v>
      </c>
      <c r="II318" s="97">
        <f t="shared" si="446"/>
        <v>4564.0184008029446</v>
      </c>
      <c r="IJ318" s="202">
        <f t="shared" si="447"/>
        <v>1.6728002676480429</v>
      </c>
      <c r="IK318" s="202">
        <f t="shared" si="453"/>
        <v>2.7283702000000001</v>
      </c>
      <c r="IL318" s="202">
        <f t="shared" si="395"/>
        <v>0.96760455959266922</v>
      </c>
      <c r="IM318" s="203"/>
      <c r="IN318" s="204">
        <f t="shared" si="396"/>
        <v>0.83912432215304278</v>
      </c>
      <c r="IO318" s="186"/>
      <c r="IP318" s="186"/>
      <c r="IQ318" s="153">
        <v>2210</v>
      </c>
      <c r="IR318" s="153"/>
      <c r="IS318" s="128"/>
      <c r="IT318" s="128"/>
      <c r="IU318" s="128"/>
      <c r="IV318" s="128"/>
      <c r="IW318" s="189"/>
      <c r="IX318" s="189">
        <v>0.95</v>
      </c>
      <c r="IY318" s="48"/>
      <c r="IZ318" s="52">
        <v>351</v>
      </c>
      <c r="JA318" s="128"/>
      <c r="JB318" s="128"/>
      <c r="JC318" s="128"/>
      <c r="JD318" s="97">
        <f t="shared" si="397"/>
        <v>9576.7559999999994</v>
      </c>
      <c r="JE318" s="210">
        <f t="shared" si="460"/>
        <v>1.1433238056349531</v>
      </c>
      <c r="JF318" s="210">
        <f t="shared" si="398"/>
        <v>0.70058892857142863</v>
      </c>
      <c r="JG318" s="210">
        <f t="shared" si="399"/>
        <v>0.24851772539904549</v>
      </c>
      <c r="JH318" s="203"/>
      <c r="JI318" s="203">
        <f t="shared" si="400"/>
        <v>0.5617977528089888</v>
      </c>
      <c r="JJ318" s="212">
        <f t="shared" si="444"/>
        <v>2.469151880188833</v>
      </c>
      <c r="JK318" s="203">
        <f t="shared" si="401"/>
        <v>0.96671723876351223</v>
      </c>
      <c r="JL318" s="53">
        <v>13731</v>
      </c>
      <c r="JM318" s="213">
        <v>8.14</v>
      </c>
      <c r="JN318" s="214">
        <v>61</v>
      </c>
      <c r="JO318" s="213">
        <v>0.51</v>
      </c>
      <c r="JP318" s="213">
        <v>2.02</v>
      </c>
      <c r="JQ318" s="213">
        <v>1.77</v>
      </c>
      <c r="JR318" s="214">
        <v>371</v>
      </c>
      <c r="JS318" s="213">
        <v>0.32</v>
      </c>
      <c r="JT318" s="222"/>
    </row>
    <row r="319" spans="1:280" s="25" customFormat="1" ht="15" customHeight="1">
      <c r="A319" s="50">
        <v>43736</v>
      </c>
      <c r="B319" s="51">
        <v>280</v>
      </c>
      <c r="C319" s="52">
        <v>280</v>
      </c>
      <c r="D319" s="53">
        <v>56086</v>
      </c>
      <c r="E319" s="48">
        <v>5.85</v>
      </c>
      <c r="F319" s="53">
        <v>1669</v>
      </c>
      <c r="G319" s="52">
        <v>48.7</v>
      </c>
      <c r="H319" s="52">
        <v>20.7</v>
      </c>
      <c r="I319" s="61">
        <v>92.3</v>
      </c>
      <c r="J319" s="64"/>
      <c r="K319" s="53">
        <v>1591</v>
      </c>
      <c r="L319" s="48">
        <v>8.69</v>
      </c>
      <c r="M319" s="53">
        <v>14870</v>
      </c>
      <c r="N319" s="53">
        <v>8692</v>
      </c>
      <c r="O319" s="65">
        <v>0.41</v>
      </c>
      <c r="P319" s="65">
        <v>0.09</v>
      </c>
      <c r="Q319" s="74">
        <v>29.5</v>
      </c>
      <c r="R319" s="70">
        <v>58</v>
      </c>
      <c r="S319" s="64">
        <v>8160</v>
      </c>
      <c r="T319" s="53">
        <v>6585</v>
      </c>
      <c r="U319" s="52">
        <v>3.72</v>
      </c>
      <c r="V319" s="52">
        <v>29.2</v>
      </c>
      <c r="W319" s="52">
        <v>15.4</v>
      </c>
      <c r="X319" s="52">
        <v>13.4</v>
      </c>
      <c r="Y319" s="53">
        <v>2360</v>
      </c>
      <c r="Z319" s="53"/>
      <c r="AA319" s="52"/>
      <c r="AB319" s="52">
        <v>744</v>
      </c>
      <c r="AC319" s="77">
        <f t="shared" si="402"/>
        <v>10520</v>
      </c>
      <c r="AD319" s="52"/>
      <c r="AE319" s="52"/>
      <c r="AF319" s="52"/>
      <c r="AG319" s="52"/>
      <c r="AH319" s="61"/>
      <c r="AI319" s="79"/>
      <c r="AJ319" s="52"/>
      <c r="AK319" s="52"/>
      <c r="AL319" s="48">
        <v>7.61</v>
      </c>
      <c r="AM319" s="53">
        <v>106977</v>
      </c>
      <c r="AN319" s="52">
        <v>1.07</v>
      </c>
      <c r="AO319" s="52">
        <v>0.38</v>
      </c>
      <c r="AP319" s="53">
        <v>5002</v>
      </c>
      <c r="AQ319" s="83"/>
      <c r="AR319" s="86">
        <f t="shared" si="403"/>
        <v>11956</v>
      </c>
      <c r="AS319" s="53"/>
      <c r="AT319" s="87">
        <v>11956</v>
      </c>
      <c r="AU319" s="53">
        <f t="shared" si="461"/>
        <v>9796</v>
      </c>
      <c r="AV319" s="53">
        <v>720</v>
      </c>
      <c r="AW319" s="53">
        <v>720</v>
      </c>
      <c r="AX319" s="53">
        <v>720</v>
      </c>
      <c r="AY319" s="95">
        <v>0</v>
      </c>
      <c r="AZ319" s="96">
        <v>4.93</v>
      </c>
      <c r="BA319" s="53">
        <v>4478</v>
      </c>
      <c r="BB319" s="52">
        <v>62</v>
      </c>
      <c r="BC319" s="53">
        <v>12154</v>
      </c>
      <c r="BD319" s="97">
        <f t="shared" si="373"/>
        <v>7808.4361999999992</v>
      </c>
      <c r="BE319" s="102">
        <f t="shared" si="374"/>
        <v>0.6424581372387691</v>
      </c>
      <c r="BF319" s="53">
        <v>4438</v>
      </c>
      <c r="BG319" s="97">
        <f t="shared" si="375"/>
        <v>4735.3459999999995</v>
      </c>
      <c r="BH319" s="102">
        <f t="shared" si="376"/>
        <v>0.389612144150074</v>
      </c>
      <c r="BI319" s="53">
        <v>211</v>
      </c>
      <c r="BJ319" s="97">
        <f t="shared" si="377"/>
        <v>415.03700000000003</v>
      </c>
      <c r="BK319" s="102">
        <f t="shared" si="378"/>
        <v>3.4148181668586478E-2</v>
      </c>
      <c r="BL319" s="103">
        <v>854</v>
      </c>
      <c r="BM319" s="97">
        <f t="shared" si="379"/>
        <v>1234.03</v>
      </c>
      <c r="BN319" s="102">
        <f t="shared" si="380"/>
        <v>0.10153282869837091</v>
      </c>
      <c r="BO319" s="53">
        <v>682</v>
      </c>
      <c r="BP319" s="97">
        <f t="shared" si="381"/>
        <v>1403.5559999999998</v>
      </c>
      <c r="BQ319" s="102">
        <f t="shared" si="382"/>
        <v>0.11548099391146946</v>
      </c>
      <c r="BR319" s="53">
        <v>12.3</v>
      </c>
      <c r="BS319" s="105">
        <f t="shared" si="383"/>
        <v>20.467200000000002</v>
      </c>
      <c r="BT319" s="102">
        <f t="shared" si="384"/>
        <v>1.012012506170808E-3</v>
      </c>
      <c r="BU319" s="52">
        <v>7.11</v>
      </c>
      <c r="BV319" s="48">
        <v>7.85</v>
      </c>
      <c r="BW319" s="61">
        <v>205</v>
      </c>
      <c r="BX319" s="117">
        <f t="shared" si="404"/>
        <v>119060.584</v>
      </c>
      <c r="BY319" s="118">
        <f t="shared" si="405"/>
        <v>0.79373722666666668</v>
      </c>
      <c r="BZ319" s="120">
        <v>82</v>
      </c>
      <c r="CA319" s="51"/>
      <c r="CB319" s="52">
        <v>6.37</v>
      </c>
      <c r="CC319" s="129">
        <v>7904</v>
      </c>
      <c r="CD319" s="77">
        <f t="shared" si="406"/>
        <v>7402.2328168615231</v>
      </c>
      <c r="CE319" s="77">
        <f t="shared" si="385"/>
        <v>24719</v>
      </c>
      <c r="CF319" s="77">
        <f t="shared" si="407"/>
        <v>9796</v>
      </c>
      <c r="CG319" s="77">
        <f t="shared" si="408"/>
        <v>408.16666666666669</v>
      </c>
      <c r="CH319" s="77">
        <f t="shared" si="386"/>
        <v>14923</v>
      </c>
      <c r="CI319" s="130">
        <f t="shared" si="409"/>
        <v>621.79166666666663</v>
      </c>
      <c r="CJ319" s="64">
        <v>4103</v>
      </c>
      <c r="CK319" s="56"/>
      <c r="CL319" s="52">
        <v>7.62</v>
      </c>
      <c r="CM319" s="53">
        <v>4780</v>
      </c>
      <c r="CN319" s="134"/>
      <c r="CO319" s="135">
        <v>3698</v>
      </c>
      <c r="CP319" s="53">
        <v>4534</v>
      </c>
      <c r="CQ319" s="52">
        <v>10.1</v>
      </c>
      <c r="CR319" s="52">
        <v>26.8</v>
      </c>
      <c r="CS319" s="53">
        <v>3593</v>
      </c>
      <c r="CT319" s="141">
        <f t="shared" si="454"/>
        <v>0.33395231009579235</v>
      </c>
      <c r="CU319" s="142">
        <f t="shared" si="410"/>
        <v>1.2249573482817451</v>
      </c>
      <c r="CV319" s="142">
        <f t="shared" si="411"/>
        <v>6.042849432467734</v>
      </c>
      <c r="CW319" s="118">
        <f t="shared" si="412"/>
        <v>1.0071415720779557</v>
      </c>
      <c r="CX319" s="143">
        <f t="shared" si="455"/>
        <v>30371.36124758283</v>
      </c>
      <c r="CY319" s="144">
        <f t="shared" si="456"/>
        <v>0.35424889783098246</v>
      </c>
      <c r="CZ319" s="145">
        <f t="shared" si="457"/>
        <v>19762.351881224968</v>
      </c>
      <c r="DA319" s="146">
        <f t="shared" si="458"/>
        <v>0.60671383906532828</v>
      </c>
      <c r="DB319" s="64">
        <v>4103</v>
      </c>
      <c r="DC319" s="152"/>
      <c r="DD319" s="48">
        <v>7.59</v>
      </c>
      <c r="DE319" s="53">
        <v>4421</v>
      </c>
      <c r="DF319" s="153"/>
      <c r="DG319" s="53">
        <v>3645</v>
      </c>
      <c r="DH319" s="53">
        <v>3772</v>
      </c>
      <c r="DI319" s="52">
        <v>10.3</v>
      </c>
      <c r="DJ319" s="52">
        <v>22.7</v>
      </c>
      <c r="DK319" s="53">
        <v>3994</v>
      </c>
      <c r="DL319" s="141">
        <f t="shared" si="413"/>
        <v>0.32652064847943024</v>
      </c>
      <c r="DM319" s="142">
        <f t="shared" si="414"/>
        <v>1.2249573482817451</v>
      </c>
      <c r="DN319" s="142">
        <f t="shared" si="415"/>
        <v>6.042849432467734</v>
      </c>
      <c r="DO319" s="118">
        <f t="shared" si="387"/>
        <v>1.0071415720779557</v>
      </c>
      <c r="DP319" s="143">
        <f t="shared" si="416"/>
        <v>30371.36124758283</v>
      </c>
      <c r="DQ319" s="144">
        <f t="shared" si="417"/>
        <v>0.40274777768007808</v>
      </c>
      <c r="DR319" s="145">
        <f t="shared" si="418"/>
        <v>19762.351881224968</v>
      </c>
      <c r="DS319" s="146">
        <f t="shared" si="419"/>
        <v>0.63625143985519172</v>
      </c>
      <c r="DT319" s="53">
        <v>4120</v>
      </c>
      <c r="DU319" s="74"/>
      <c r="DV319" s="157">
        <v>7.6</v>
      </c>
      <c r="DW319" s="153">
        <v>4654</v>
      </c>
      <c r="DX319" s="53"/>
      <c r="DY319" s="153">
        <v>3635</v>
      </c>
      <c r="DZ319" s="153">
        <v>3370</v>
      </c>
      <c r="EA319" s="152">
        <v>11.5</v>
      </c>
      <c r="EB319" s="128">
        <v>15.1</v>
      </c>
      <c r="EC319" s="53">
        <v>4531</v>
      </c>
      <c r="ED319" s="141">
        <f t="shared" si="448"/>
        <v>0.40016889209893031</v>
      </c>
      <c r="EE319" s="142">
        <f t="shared" si="420"/>
        <v>1.2199029126213592</v>
      </c>
      <c r="EF319" s="142">
        <f t="shared" si="459"/>
        <v>6.067886829580079</v>
      </c>
      <c r="EG319" s="118">
        <f t="shared" si="388"/>
        <v>1.0113144715966798</v>
      </c>
      <c r="EH319" s="143">
        <f t="shared" si="449"/>
        <v>30497.199205469475</v>
      </c>
      <c r="EI319" s="144">
        <f t="shared" si="450"/>
        <v>0.37127078880865949</v>
      </c>
      <c r="EJ319" s="145">
        <f t="shared" si="451"/>
        <v>19844.233426918563</v>
      </c>
      <c r="EK319" s="146">
        <f t="shared" si="452"/>
        <v>0.61708079644561464</v>
      </c>
      <c r="EL319" s="64">
        <v>4131</v>
      </c>
      <c r="EM319" s="56"/>
      <c r="EN319" s="52">
        <v>7.63</v>
      </c>
      <c r="EO319" s="53">
        <v>4184</v>
      </c>
      <c r="EP319" s="134"/>
      <c r="EQ319" s="135">
        <v>3690</v>
      </c>
      <c r="ER319" s="53">
        <v>4726</v>
      </c>
      <c r="ES319" s="52">
        <v>10.6</v>
      </c>
      <c r="ET319" s="52">
        <v>22</v>
      </c>
      <c r="EU319" s="53">
        <v>4100</v>
      </c>
      <c r="EV319" s="141">
        <f t="shared" si="421"/>
        <v>0.30839775125576308</v>
      </c>
      <c r="EW319" s="142">
        <f t="shared" si="422"/>
        <v>1.2166545630597918</v>
      </c>
      <c r="EX319" s="142">
        <f t="shared" si="423"/>
        <v>6.0840874982998319</v>
      </c>
      <c r="EY319" s="118">
        <f t="shared" si="389"/>
        <v>1.0140145830499721</v>
      </c>
      <c r="EZ319" s="143">
        <f t="shared" si="424"/>
        <v>30578.623766454955</v>
      </c>
      <c r="FA319" s="144">
        <f t="shared" si="425"/>
        <v>0.4347651440428516</v>
      </c>
      <c r="FB319" s="145">
        <f t="shared" si="426"/>
        <v>19897.215603543831</v>
      </c>
      <c r="FC319" s="146">
        <f t="shared" si="427"/>
        <v>0.6557511930228731</v>
      </c>
      <c r="FD319" s="64">
        <v>4131</v>
      </c>
      <c r="FE319" s="56"/>
      <c r="FF319" s="52">
        <v>7.69</v>
      </c>
      <c r="FG319" s="53">
        <v>4976</v>
      </c>
      <c r="FH319" s="134"/>
      <c r="FI319" s="135">
        <v>3735</v>
      </c>
      <c r="FJ319" s="53">
        <v>2924</v>
      </c>
      <c r="FK319" s="52">
        <v>11.9</v>
      </c>
      <c r="FL319" s="52">
        <v>24.4</v>
      </c>
      <c r="FM319" s="53">
        <v>3959</v>
      </c>
      <c r="FN319" s="141">
        <f t="shared" si="428"/>
        <v>0.39500067169572817</v>
      </c>
      <c r="FO319" s="142">
        <f t="shared" si="429"/>
        <v>1.2166545630597918</v>
      </c>
      <c r="FP319" s="142">
        <f t="shared" si="430"/>
        <v>6.0840874982998319</v>
      </c>
      <c r="FQ319" s="118">
        <f t="shared" si="390"/>
        <v>1.0140145830499721</v>
      </c>
      <c r="FR319" s="143">
        <f t="shared" si="431"/>
        <v>30578.623766454955</v>
      </c>
      <c r="FS319" s="144">
        <f t="shared" si="432"/>
        <v>0.32777040075459596</v>
      </c>
      <c r="FT319" s="145">
        <f t="shared" si="433"/>
        <v>19897.215603543831</v>
      </c>
      <c r="FU319" s="146">
        <f t="shared" si="434"/>
        <v>0.59058746091821623</v>
      </c>
      <c r="FV319" s="64">
        <v>4131</v>
      </c>
      <c r="FW319" s="73"/>
      <c r="FX319" s="52">
        <v>7.88</v>
      </c>
      <c r="FY319" s="53">
        <v>4370</v>
      </c>
      <c r="FZ319" s="134"/>
      <c r="GA319" s="135">
        <v>3649</v>
      </c>
      <c r="GB319" s="53">
        <v>4462</v>
      </c>
      <c r="GC319" s="52">
        <v>10.9</v>
      </c>
      <c r="GD319" s="52">
        <v>16.100000000000001</v>
      </c>
      <c r="GE319" s="53">
        <v>4028</v>
      </c>
      <c r="GF319" s="141">
        <f t="shared" si="435"/>
        <v>0.32156718455644268</v>
      </c>
      <c r="GG319" s="142">
        <f t="shared" si="436"/>
        <v>1.2166545630597918</v>
      </c>
      <c r="GH319" s="142">
        <f t="shared" si="437"/>
        <v>6.0840874982998319</v>
      </c>
      <c r="GI319" s="118">
        <f t="shared" si="391"/>
        <v>1.0140145830499721</v>
      </c>
      <c r="GJ319" s="143">
        <f t="shared" si="438"/>
        <v>30578.623766454955</v>
      </c>
      <c r="GK319" s="144">
        <f t="shared" si="439"/>
        <v>0.40963759069485217</v>
      </c>
      <c r="GL319" s="145">
        <f t="shared" si="440"/>
        <v>19897.215603543831</v>
      </c>
      <c r="GM319" s="146">
        <f t="shared" si="441"/>
        <v>0.64044758927102197</v>
      </c>
      <c r="GN319" s="166">
        <v>4283</v>
      </c>
      <c r="GO319" s="97">
        <f t="shared" si="392"/>
        <v>4564.0443788179136</v>
      </c>
      <c r="GP319" s="226">
        <f t="shared" si="468"/>
        <v>1837.02</v>
      </c>
      <c r="GQ319" s="53">
        <v>0</v>
      </c>
      <c r="GR319" s="102">
        <f t="shared" si="393"/>
        <v>1</v>
      </c>
      <c r="GS319" s="53">
        <v>0</v>
      </c>
      <c r="GT319" s="102">
        <f t="shared" si="394"/>
        <v>1</v>
      </c>
      <c r="GU319" s="53">
        <v>666</v>
      </c>
      <c r="GV319" s="102">
        <f t="shared" si="465"/>
        <v>0</v>
      </c>
      <c r="GW319" s="170">
        <v>425</v>
      </c>
      <c r="GX319" s="102">
        <f t="shared" si="466"/>
        <v>0.50234192037470726</v>
      </c>
      <c r="GY319" s="170">
        <v>0</v>
      </c>
      <c r="GZ319" s="102">
        <f t="shared" si="467"/>
        <v>1</v>
      </c>
      <c r="HA319" s="102"/>
      <c r="HB319" s="102"/>
      <c r="HC319" s="102"/>
      <c r="HD319" s="102"/>
      <c r="HE319" s="177"/>
      <c r="HF319" s="227">
        <f t="shared" si="462"/>
        <v>119060.584</v>
      </c>
      <c r="HG319" s="102">
        <f t="shared" si="463"/>
        <v>0.79373722666666668</v>
      </c>
      <c r="HH319" s="177">
        <f t="shared" si="464"/>
        <v>0.64760572650979098</v>
      </c>
      <c r="HI319" s="64">
        <v>2714</v>
      </c>
      <c r="HJ319" s="53">
        <v>1458</v>
      </c>
      <c r="HK319" s="53">
        <v>2646</v>
      </c>
      <c r="HL319" s="77">
        <f t="shared" si="445"/>
        <v>2440</v>
      </c>
      <c r="HM319" s="77">
        <f t="shared" si="442"/>
        <v>41956.72</v>
      </c>
      <c r="HN319" s="52"/>
      <c r="HO319" s="183"/>
      <c r="HP319" s="53">
        <v>2293</v>
      </c>
      <c r="HQ319" s="186"/>
      <c r="HR319" s="186"/>
      <c r="HS319" s="186"/>
      <c r="HT319" s="53">
        <v>4286</v>
      </c>
      <c r="HU319" s="153">
        <v>3200</v>
      </c>
      <c r="HV319" s="186"/>
      <c r="HW319" s="186"/>
      <c r="HX319" s="186"/>
      <c r="HY319" s="186"/>
      <c r="HZ319" s="189">
        <v>99</v>
      </c>
      <c r="IA319" s="128"/>
      <c r="IB319" s="190">
        <v>1034</v>
      </c>
      <c r="IC319" s="191"/>
      <c r="ID319" s="191"/>
      <c r="IE319" s="192"/>
      <c r="IF319" s="192"/>
      <c r="IG319" s="192"/>
      <c r="IH319" s="97">
        <f t="shared" si="443"/>
        <v>47551.187999999995</v>
      </c>
      <c r="II319" s="97">
        <f t="shared" si="446"/>
        <v>5053.9523809523807</v>
      </c>
      <c r="IJ319" s="202">
        <f t="shared" si="447"/>
        <v>1.6345210853220007</v>
      </c>
      <c r="IK319" s="202">
        <f t="shared" si="453"/>
        <v>3.0920080666666663</v>
      </c>
      <c r="IL319" s="202">
        <f t="shared" si="395"/>
        <v>0.70392264331741872</v>
      </c>
      <c r="IM319" s="203"/>
      <c r="IN319" s="204">
        <f t="shared" si="396"/>
        <v>0.75858043427504085</v>
      </c>
      <c r="IO319" s="186"/>
      <c r="IP319" s="186"/>
      <c r="IQ319" s="153">
        <v>2754</v>
      </c>
      <c r="IR319" s="153"/>
      <c r="IS319" s="128"/>
      <c r="IT319" s="128"/>
      <c r="IU319" s="128"/>
      <c r="IV319" s="128"/>
      <c r="IW319" s="189">
        <v>0.96</v>
      </c>
      <c r="IX319" s="189"/>
      <c r="IY319" s="48">
        <v>8.61</v>
      </c>
      <c r="IZ319" s="52">
        <v>412</v>
      </c>
      <c r="JA319" s="128">
        <v>2.25</v>
      </c>
      <c r="JB319" s="128">
        <v>0.59</v>
      </c>
      <c r="JC319" s="128">
        <v>218</v>
      </c>
      <c r="JD319" s="97">
        <f t="shared" si="397"/>
        <v>12362.504000000001</v>
      </c>
      <c r="JE319" s="210">
        <f t="shared" si="460"/>
        <v>1.1433238056349531</v>
      </c>
      <c r="JF319" s="210">
        <f t="shared" si="398"/>
        <v>0.9043807142857142</v>
      </c>
      <c r="JG319" s="210">
        <f t="shared" si="399"/>
        <v>0.2756535428774598</v>
      </c>
      <c r="JH319" s="203"/>
      <c r="JI319" s="203">
        <f t="shared" si="400"/>
        <v>0.60154738878143132</v>
      </c>
      <c r="JJ319" s="212">
        <f t="shared" si="444"/>
        <v>2.469151880188833</v>
      </c>
      <c r="JK319" s="203">
        <f t="shared" si="401"/>
        <v>0.96610169491525422</v>
      </c>
      <c r="JL319" s="53">
        <v>13840</v>
      </c>
      <c r="JM319" s="213">
        <v>8.49</v>
      </c>
      <c r="JN319" s="214">
        <v>20</v>
      </c>
      <c r="JO319" s="213">
        <v>0.43</v>
      </c>
      <c r="JP319" s="213">
        <v>1.71</v>
      </c>
      <c r="JQ319" s="213">
        <v>1.68</v>
      </c>
      <c r="JR319" s="214">
        <v>414</v>
      </c>
      <c r="JS319" s="213">
        <v>0.3</v>
      </c>
      <c r="JT319" s="222"/>
    </row>
    <row r="320" spans="1:280" s="25" customFormat="1" ht="15" customHeight="1">
      <c r="A320" s="229">
        <v>43737</v>
      </c>
      <c r="B320" s="57">
        <v>280</v>
      </c>
      <c r="C320" s="52">
        <v>280</v>
      </c>
      <c r="D320" s="58">
        <v>45952</v>
      </c>
      <c r="E320" s="59">
        <v>5.4</v>
      </c>
      <c r="F320" s="58">
        <v>1702</v>
      </c>
      <c r="G320" s="60" t="s">
        <v>125</v>
      </c>
      <c r="H320" s="60">
        <v>19</v>
      </c>
      <c r="I320" s="66">
        <v>92.4</v>
      </c>
      <c r="J320" s="67"/>
      <c r="K320" s="58">
        <v>1116</v>
      </c>
      <c r="L320" s="59">
        <v>11.2</v>
      </c>
      <c r="M320" s="58">
        <v>13440</v>
      </c>
      <c r="N320" s="58">
        <v>8786</v>
      </c>
      <c r="O320" s="68">
        <v>0.28999999999999998</v>
      </c>
      <c r="P320" s="68">
        <v>0.03</v>
      </c>
      <c r="Q320" s="75"/>
      <c r="R320" s="76">
        <v>59.8</v>
      </c>
      <c r="S320" s="67">
        <v>7899</v>
      </c>
      <c r="T320" s="58">
        <v>10047</v>
      </c>
      <c r="U320" s="60">
        <v>3.41</v>
      </c>
      <c r="V320" s="60">
        <v>25.4</v>
      </c>
      <c r="W320" s="60">
        <v>13.6</v>
      </c>
      <c r="X320" s="60">
        <v>10.9</v>
      </c>
      <c r="Y320" s="58">
        <v>2357</v>
      </c>
      <c r="Z320" s="58"/>
      <c r="AA320" s="60"/>
      <c r="AB320" s="60">
        <v>591</v>
      </c>
      <c r="AC320" s="58">
        <f t="shared" si="402"/>
        <v>10256</v>
      </c>
      <c r="AD320" s="60"/>
      <c r="AE320" s="60"/>
      <c r="AF320" s="60"/>
      <c r="AG320" s="60"/>
      <c r="AH320" s="66"/>
      <c r="AI320" s="80"/>
      <c r="AJ320" s="60"/>
      <c r="AK320" s="60"/>
      <c r="AL320" s="59">
        <v>9.4499999999999993</v>
      </c>
      <c r="AM320" s="58">
        <v>103043</v>
      </c>
      <c r="AN320" s="60" t="s">
        <v>134</v>
      </c>
      <c r="AO320" s="60">
        <v>0.28000000000000003</v>
      </c>
      <c r="AP320" s="58">
        <v>5170</v>
      </c>
      <c r="AQ320" s="88"/>
      <c r="AR320" s="86">
        <f t="shared" si="403"/>
        <v>11956</v>
      </c>
      <c r="AS320" s="58"/>
      <c r="AT320" s="89">
        <v>11956</v>
      </c>
      <c r="AU320" s="58">
        <f t="shared" si="461"/>
        <v>9796</v>
      </c>
      <c r="AV320" s="58">
        <v>720</v>
      </c>
      <c r="AW320" s="58">
        <v>720</v>
      </c>
      <c r="AX320" s="58">
        <v>720</v>
      </c>
      <c r="AY320" s="98">
        <v>0</v>
      </c>
      <c r="AZ320" s="96">
        <v>4.93</v>
      </c>
      <c r="BA320" s="53">
        <v>4478</v>
      </c>
      <c r="BB320" s="52">
        <v>62</v>
      </c>
      <c r="BC320" s="58">
        <v>11501</v>
      </c>
      <c r="BD320" s="230">
        <f t="shared" si="373"/>
        <v>7564.598</v>
      </c>
      <c r="BE320" s="231">
        <f t="shared" si="374"/>
        <v>0.65773393617946263</v>
      </c>
      <c r="BF320" s="58">
        <v>4372</v>
      </c>
      <c r="BG320" s="230">
        <f t="shared" si="375"/>
        <v>4664.924</v>
      </c>
      <c r="BH320" s="231">
        <f t="shared" si="376"/>
        <v>0.40561029475697763</v>
      </c>
      <c r="BI320" s="58">
        <v>300</v>
      </c>
      <c r="BJ320" s="230">
        <f t="shared" si="377"/>
        <v>590.1</v>
      </c>
      <c r="BK320" s="231">
        <f t="shared" si="378"/>
        <v>5.1308581862446745E-2</v>
      </c>
      <c r="BL320" s="230">
        <v>768</v>
      </c>
      <c r="BM320" s="230">
        <f t="shared" si="379"/>
        <v>1109.76</v>
      </c>
      <c r="BN320" s="231">
        <f t="shared" si="380"/>
        <v>9.6492478914876972E-2</v>
      </c>
      <c r="BO320" s="58">
        <v>583</v>
      </c>
      <c r="BP320" s="230">
        <f t="shared" si="381"/>
        <v>1199.8139999999999</v>
      </c>
      <c r="BQ320" s="231">
        <f t="shared" si="382"/>
        <v>0.10432258064516128</v>
      </c>
      <c r="BR320" s="58">
        <v>0</v>
      </c>
      <c r="BS320" s="232">
        <f t="shared" si="383"/>
        <v>0</v>
      </c>
      <c r="BT320" s="231">
        <f t="shared" si="384"/>
        <v>0</v>
      </c>
      <c r="BU320" s="60">
        <v>7.2</v>
      </c>
      <c r="BV320" s="59">
        <v>8.49</v>
      </c>
      <c r="BW320" s="66">
        <v>188</v>
      </c>
      <c r="BX320" s="67">
        <f t="shared" si="404"/>
        <v>112663.796</v>
      </c>
      <c r="BY320" s="233">
        <f t="shared" si="405"/>
        <v>0.75109197333333333</v>
      </c>
      <c r="BZ320" s="121">
        <v>83.3</v>
      </c>
      <c r="CA320" s="57"/>
      <c r="CB320" s="60">
        <v>7.22</v>
      </c>
      <c r="CC320" s="58">
        <v>7319</v>
      </c>
      <c r="CD320" s="58">
        <f t="shared" si="406"/>
        <v>7072.9751863978854</v>
      </c>
      <c r="CE320" s="58">
        <f t="shared" si="385"/>
        <v>25349</v>
      </c>
      <c r="CF320" s="58">
        <f t="shared" si="407"/>
        <v>9796</v>
      </c>
      <c r="CG320" s="58">
        <f t="shared" si="408"/>
        <v>408.16666666666669</v>
      </c>
      <c r="CH320" s="58">
        <f t="shared" si="386"/>
        <v>15553</v>
      </c>
      <c r="CI320" s="98">
        <f t="shared" si="409"/>
        <v>648.04166666666663</v>
      </c>
      <c r="CJ320" s="67">
        <v>4150</v>
      </c>
      <c r="CK320" s="136"/>
      <c r="CL320" s="60">
        <v>7.55</v>
      </c>
      <c r="CM320" s="58">
        <v>4399</v>
      </c>
      <c r="CN320" s="137"/>
      <c r="CO320" s="138">
        <v>3683</v>
      </c>
      <c r="CP320" s="58">
        <v>4232</v>
      </c>
      <c r="CQ320" s="60">
        <v>11.6</v>
      </c>
      <c r="CR320" s="60">
        <v>38.299999999999997</v>
      </c>
      <c r="CS320" s="58">
        <v>3620</v>
      </c>
      <c r="CT320" s="59">
        <f t="shared" si="454"/>
        <v>0.3262143796485889</v>
      </c>
      <c r="CU320" s="142">
        <f t="shared" si="410"/>
        <v>1.2110843373493976</v>
      </c>
      <c r="CV320" s="142">
        <f t="shared" si="411"/>
        <v>5.8402003628235626</v>
      </c>
      <c r="CW320" s="233">
        <f t="shared" si="412"/>
        <v>0.97336672713726047</v>
      </c>
      <c r="CX320" s="89">
        <f t="shared" si="455"/>
        <v>29352.847023551225</v>
      </c>
      <c r="CY320" s="193">
        <f t="shared" si="456"/>
        <v>0.37805521946976939</v>
      </c>
      <c r="CZ320" s="234">
        <f t="shared" si="457"/>
        <v>18444.702094757187</v>
      </c>
      <c r="DA320" s="235">
        <f t="shared" si="458"/>
        <v>0.61751152073732718</v>
      </c>
      <c r="DB320" s="67">
        <v>4149</v>
      </c>
      <c r="DC320" s="75"/>
      <c r="DD320" s="59">
        <v>7.49</v>
      </c>
      <c r="DE320" s="58">
        <v>4358</v>
      </c>
      <c r="DF320" s="58"/>
      <c r="DG320" s="58">
        <v>3705</v>
      </c>
      <c r="DH320" s="58">
        <v>4934</v>
      </c>
      <c r="DI320" s="60">
        <v>12.5</v>
      </c>
      <c r="DJ320" s="60">
        <v>41.7</v>
      </c>
      <c r="DK320" s="58">
        <v>4063</v>
      </c>
      <c r="DL320" s="59">
        <f t="shared" si="413"/>
        <v>0.36069284119742145</v>
      </c>
      <c r="DM320" s="142">
        <f t="shared" si="414"/>
        <v>1.2113762352374067</v>
      </c>
      <c r="DN320" s="142">
        <f t="shared" si="415"/>
        <v>5.8387930856277013</v>
      </c>
      <c r="DO320" s="233">
        <f t="shared" si="387"/>
        <v>0.97313218093795018</v>
      </c>
      <c r="DP320" s="89">
        <f t="shared" si="416"/>
        <v>29345.774048364827</v>
      </c>
      <c r="DQ320" s="193">
        <f t="shared" si="417"/>
        <v>0.38385193145016028</v>
      </c>
      <c r="DR320" s="234">
        <f t="shared" si="418"/>
        <v>18440.257588228331</v>
      </c>
      <c r="DS320" s="235">
        <f t="shared" si="419"/>
        <v>0.62107642813668384</v>
      </c>
      <c r="DT320" s="58">
        <v>4300</v>
      </c>
      <c r="DU320" s="75"/>
      <c r="DV320" s="59">
        <v>7.6</v>
      </c>
      <c r="DW320" s="58">
        <v>4218</v>
      </c>
      <c r="DX320" s="58"/>
      <c r="DY320" s="58">
        <v>3713</v>
      </c>
      <c r="DZ320" s="58">
        <v>4676</v>
      </c>
      <c r="EA320" s="75">
        <v>12.1</v>
      </c>
      <c r="EB320" s="60">
        <v>40.9</v>
      </c>
      <c r="EC320" s="58">
        <v>4607</v>
      </c>
      <c r="ED320" s="59">
        <f t="shared" si="448"/>
        <v>0.37527308606453635</v>
      </c>
      <c r="EE320" s="142">
        <f t="shared" si="420"/>
        <v>1.1688372093023256</v>
      </c>
      <c r="EF320" s="142">
        <f t="shared" si="459"/>
        <v>6.0512919422027274</v>
      </c>
      <c r="EG320" s="233">
        <f t="shared" si="388"/>
        <v>1.0085486570337878</v>
      </c>
      <c r="EH320" s="89">
        <f t="shared" si="449"/>
        <v>30413.793301510908</v>
      </c>
      <c r="EI320" s="193">
        <f t="shared" si="450"/>
        <v>0.40364558211490953</v>
      </c>
      <c r="EJ320" s="234">
        <f t="shared" si="451"/>
        <v>19111.378074085762</v>
      </c>
      <c r="EK320" s="235">
        <f t="shared" si="452"/>
        <v>0.63324928267107206</v>
      </c>
      <c r="EL320" s="67">
        <v>4152</v>
      </c>
      <c r="EM320" s="136"/>
      <c r="EN320" s="60">
        <v>7.53</v>
      </c>
      <c r="EO320" s="58">
        <v>4328</v>
      </c>
      <c r="EP320" s="137"/>
      <c r="EQ320" s="138">
        <v>3698</v>
      </c>
      <c r="ER320" s="58">
        <v>4878</v>
      </c>
      <c r="ES320" s="60">
        <v>10.6</v>
      </c>
      <c r="ET320" s="60">
        <v>39.200000000000003</v>
      </c>
      <c r="EU320" s="58">
        <v>4178</v>
      </c>
      <c r="EV320" s="59">
        <f t="shared" si="421"/>
        <v>0.3665832927654567</v>
      </c>
      <c r="EW320" s="142">
        <f t="shared" si="422"/>
        <v>1.2105009633911368</v>
      </c>
      <c r="EX320" s="142">
        <f t="shared" si="423"/>
        <v>5.8430149172152843</v>
      </c>
      <c r="EY320" s="233">
        <f t="shared" si="389"/>
        <v>0.97383581953588072</v>
      </c>
      <c r="EZ320" s="89">
        <f t="shared" si="424"/>
        <v>29366.992973924018</v>
      </c>
      <c r="FA320" s="193">
        <f t="shared" si="425"/>
        <v>0.38809342802117797</v>
      </c>
      <c r="FB320" s="234">
        <f t="shared" si="426"/>
        <v>18453.591107814904</v>
      </c>
      <c r="FC320" s="235">
        <f t="shared" si="427"/>
        <v>0.62368489696548124</v>
      </c>
      <c r="FD320" s="67">
        <v>4300</v>
      </c>
      <c r="FE320" s="136"/>
      <c r="FF320" s="60">
        <v>7.55</v>
      </c>
      <c r="FG320" s="58">
        <v>4338</v>
      </c>
      <c r="FH320" s="137"/>
      <c r="FI320" s="138">
        <v>3726</v>
      </c>
      <c r="FJ320" s="58">
        <v>4936</v>
      </c>
      <c r="FK320" s="60">
        <v>13.1</v>
      </c>
      <c r="FL320" s="60">
        <v>42.5</v>
      </c>
      <c r="FM320" s="58">
        <v>4080</v>
      </c>
      <c r="FN320" s="59">
        <f t="shared" si="428"/>
        <v>0.34692717287574265</v>
      </c>
      <c r="FO320" s="142">
        <f t="shared" si="429"/>
        <v>1.1688372093023256</v>
      </c>
      <c r="FP320" s="142">
        <f t="shared" si="430"/>
        <v>6.0512919422027274</v>
      </c>
      <c r="FQ320" s="233">
        <f t="shared" si="390"/>
        <v>1.0085486570337878</v>
      </c>
      <c r="FR320" s="89">
        <f t="shared" si="431"/>
        <v>30413.793301510908</v>
      </c>
      <c r="FS320" s="193">
        <f t="shared" si="432"/>
        <v>0.38667959583083866</v>
      </c>
      <c r="FT320" s="234">
        <f t="shared" si="433"/>
        <v>19111.378074085762</v>
      </c>
      <c r="FU320" s="235">
        <f t="shared" si="434"/>
        <v>0.62281540735588203</v>
      </c>
      <c r="FV320" s="67">
        <v>4298</v>
      </c>
      <c r="FW320" s="160"/>
      <c r="FX320" s="60">
        <v>7.61</v>
      </c>
      <c r="FY320" s="58">
        <v>4252</v>
      </c>
      <c r="FZ320" s="137"/>
      <c r="GA320" s="138">
        <v>3697</v>
      </c>
      <c r="GB320" s="58">
        <v>4548</v>
      </c>
      <c r="GC320" s="60">
        <v>13.1</v>
      </c>
      <c r="GD320" s="60">
        <v>41.3</v>
      </c>
      <c r="GE320" s="58">
        <v>4095</v>
      </c>
      <c r="GF320" s="59">
        <f t="shared" si="435"/>
        <v>0.33774445597243558</v>
      </c>
      <c r="GG320" s="142">
        <f t="shared" si="436"/>
        <v>1.1693811074918568</v>
      </c>
      <c r="GH320" s="142">
        <f t="shared" si="437"/>
        <v>6.0484773878110047</v>
      </c>
      <c r="GI320" s="233">
        <f t="shared" si="391"/>
        <v>1.0080795646351675</v>
      </c>
      <c r="GJ320" s="89">
        <f t="shared" si="438"/>
        <v>30399.647351138112</v>
      </c>
      <c r="GK320" s="193">
        <f t="shared" si="439"/>
        <v>0.39883855266775614</v>
      </c>
      <c r="GL320" s="234">
        <f t="shared" si="440"/>
        <v>19102.489061028049</v>
      </c>
      <c r="GM320" s="235">
        <f t="shared" si="441"/>
        <v>0.63029301799843496</v>
      </c>
      <c r="GN320" s="167">
        <v>4284</v>
      </c>
      <c r="GO320" s="230">
        <f t="shared" si="392"/>
        <v>4314.6847607400687</v>
      </c>
      <c r="GP320" s="236">
        <f t="shared" si="468"/>
        <v>637.28300000000002</v>
      </c>
      <c r="GQ320" s="58">
        <v>0</v>
      </c>
      <c r="GR320" s="231">
        <f t="shared" si="393"/>
        <v>1</v>
      </c>
      <c r="GS320" s="58">
        <v>0</v>
      </c>
      <c r="GT320" s="231">
        <f t="shared" si="394"/>
        <v>1</v>
      </c>
      <c r="GU320" s="58">
        <v>169</v>
      </c>
      <c r="GV320" s="231">
        <f t="shared" si="465"/>
        <v>0.71360786307405522</v>
      </c>
      <c r="GW320" s="232">
        <v>191</v>
      </c>
      <c r="GX320" s="231">
        <f t="shared" si="466"/>
        <v>0.75130208333333337</v>
      </c>
      <c r="GY320" s="232"/>
      <c r="GZ320" s="231">
        <f t="shared" si="467"/>
        <v>1</v>
      </c>
      <c r="HA320" s="231"/>
      <c r="HB320" s="231"/>
      <c r="HC320" s="231"/>
      <c r="HD320" s="231"/>
      <c r="HE320" s="237"/>
      <c r="HF320" s="238">
        <f t="shared" si="462"/>
        <v>112663.796</v>
      </c>
      <c r="HG320" s="231">
        <f t="shared" si="463"/>
        <v>0.75109197333333333</v>
      </c>
      <c r="HH320" s="237">
        <f t="shared" si="464"/>
        <v>0.62751065124771754</v>
      </c>
      <c r="HI320" s="67">
        <v>2278</v>
      </c>
      <c r="HJ320" s="58">
        <v>1296</v>
      </c>
      <c r="HK320" s="58">
        <v>2310</v>
      </c>
      <c r="HL320" s="77">
        <f t="shared" si="445"/>
        <v>2440</v>
      </c>
      <c r="HM320" s="77">
        <f t="shared" si="442"/>
        <v>37708.720000000001</v>
      </c>
      <c r="HN320" s="60"/>
      <c r="HO320" s="60"/>
      <c r="HP320" s="58">
        <v>2294</v>
      </c>
      <c r="HQ320" s="136"/>
      <c r="HR320" s="136"/>
      <c r="HS320" s="136"/>
      <c r="HT320" s="58">
        <v>4284</v>
      </c>
      <c r="HU320" s="58">
        <v>4584</v>
      </c>
      <c r="HV320" s="136"/>
      <c r="HW320" s="136"/>
      <c r="HX320" s="136"/>
      <c r="HY320" s="136"/>
      <c r="HZ320" s="193"/>
      <c r="IA320" s="60">
        <v>98</v>
      </c>
      <c r="IB320" s="194">
        <v>1194</v>
      </c>
      <c r="IC320" s="195"/>
      <c r="ID320" s="195">
        <v>136</v>
      </c>
      <c r="IE320" s="196">
        <v>4.1100000000000003</v>
      </c>
      <c r="IF320" s="196">
        <v>1.32</v>
      </c>
      <c r="IG320" s="196">
        <v>1.06</v>
      </c>
      <c r="IH320" s="97">
        <f t="shared" si="443"/>
        <v>47563.423999999999</v>
      </c>
      <c r="II320" s="97">
        <f t="shared" si="446"/>
        <v>4828.2186001917544</v>
      </c>
      <c r="IJ320" s="202">
        <f t="shared" si="447"/>
        <v>1.6345210853220007</v>
      </c>
      <c r="IK320" s="202">
        <f t="shared" si="453"/>
        <v>2.9539041395973156</v>
      </c>
      <c r="IL320" s="202">
        <f t="shared" si="395"/>
        <v>0.66980249329618335</v>
      </c>
      <c r="IM320" s="205"/>
      <c r="IN320" s="204">
        <f t="shared" si="396"/>
        <v>0.72128851540616246</v>
      </c>
      <c r="IO320" s="136"/>
      <c r="IP320" s="136"/>
      <c r="IQ320" s="58">
        <v>2682</v>
      </c>
      <c r="IR320" s="58"/>
      <c r="IS320" s="60"/>
      <c r="IT320" s="60"/>
      <c r="IU320" s="60"/>
      <c r="IV320" s="60"/>
      <c r="IW320" s="193"/>
      <c r="IX320" s="193">
        <v>0.96</v>
      </c>
      <c r="IY320" s="59"/>
      <c r="IZ320" s="60">
        <v>354</v>
      </c>
      <c r="JA320" s="60"/>
      <c r="JB320" s="60"/>
      <c r="JC320" s="60"/>
      <c r="JD320" s="97">
        <f t="shared" si="397"/>
        <v>14275.464</v>
      </c>
      <c r="JE320" s="211">
        <f t="shared" si="460"/>
        <v>1.1433238056349531</v>
      </c>
      <c r="JF320" s="210">
        <f t="shared" si="398"/>
        <v>1.0443235714285712</v>
      </c>
      <c r="JG320" s="211">
        <f t="shared" si="399"/>
        <v>0.38225893233141772</v>
      </c>
      <c r="JH320" s="205"/>
      <c r="JI320" s="205">
        <f t="shared" si="400"/>
        <v>0.70351758793969843</v>
      </c>
      <c r="JJ320" s="215">
        <f t="shared" si="444"/>
        <v>2.469151880188833</v>
      </c>
      <c r="JK320" s="205">
        <f t="shared" si="401"/>
        <v>0.96922006782018955</v>
      </c>
      <c r="JL320" s="58">
        <v>13542</v>
      </c>
      <c r="JM320" s="216">
        <v>8.52</v>
      </c>
      <c r="JN320" s="217">
        <v>104</v>
      </c>
      <c r="JO320" s="216">
        <v>0.57999999999999996</v>
      </c>
      <c r="JP320" s="216">
        <v>3.72</v>
      </c>
      <c r="JQ320" s="216">
        <v>1.51</v>
      </c>
      <c r="JR320" s="217">
        <v>353</v>
      </c>
      <c r="JS320" s="216">
        <v>0.28000000000000003</v>
      </c>
      <c r="JT320" s="223"/>
    </row>
    <row r="321" spans="1:280" s="25" customFormat="1" ht="15" customHeight="1">
      <c r="A321" s="50">
        <v>43738</v>
      </c>
      <c r="B321" s="51">
        <v>280</v>
      </c>
      <c r="C321" s="52">
        <v>280</v>
      </c>
      <c r="D321" s="53">
        <v>49495</v>
      </c>
      <c r="E321" s="48">
        <v>5.66</v>
      </c>
      <c r="F321" s="53">
        <v>1679</v>
      </c>
      <c r="G321" s="52">
        <v>43</v>
      </c>
      <c r="H321" s="52">
        <v>19.399999999999999</v>
      </c>
      <c r="I321" s="61">
        <v>92.6</v>
      </c>
      <c r="J321" s="64"/>
      <c r="K321" s="53">
        <v>1488</v>
      </c>
      <c r="L321" s="48">
        <v>6.55</v>
      </c>
      <c r="M321" s="53">
        <v>14776</v>
      </c>
      <c r="N321" s="53">
        <v>8746</v>
      </c>
      <c r="O321" s="65">
        <v>5.21</v>
      </c>
      <c r="P321" s="65">
        <v>5.0599999999999996</v>
      </c>
      <c r="Q321" s="74"/>
      <c r="R321" s="70">
        <v>65.400000000000006</v>
      </c>
      <c r="S321" s="64">
        <v>7695</v>
      </c>
      <c r="T321" s="53">
        <v>5373</v>
      </c>
      <c r="U321" s="52">
        <v>4.04</v>
      </c>
      <c r="V321" s="52">
        <v>24.9</v>
      </c>
      <c r="W321" s="52">
        <v>12.7</v>
      </c>
      <c r="X321" s="52">
        <v>10.8</v>
      </c>
      <c r="Y321" s="53">
        <v>2362</v>
      </c>
      <c r="Z321" s="53" t="s">
        <v>129</v>
      </c>
      <c r="AA321" s="52" t="s">
        <v>129</v>
      </c>
      <c r="AB321" s="52">
        <v>745</v>
      </c>
      <c r="AC321" s="77">
        <f t="shared" si="402"/>
        <v>10057</v>
      </c>
      <c r="AD321" s="52" t="s">
        <v>124</v>
      </c>
      <c r="AE321" s="52"/>
      <c r="AF321" s="52"/>
      <c r="AG321" s="52"/>
      <c r="AH321" s="61"/>
      <c r="AI321" s="79"/>
      <c r="AJ321" s="52"/>
      <c r="AK321" s="52"/>
      <c r="AL321" s="48">
        <v>9.0500000000000007</v>
      </c>
      <c r="AM321" s="53">
        <v>93029</v>
      </c>
      <c r="AN321" s="52">
        <v>0.45</v>
      </c>
      <c r="AO321" s="52">
        <v>0.08</v>
      </c>
      <c r="AP321" s="53">
        <v>5024</v>
      </c>
      <c r="AQ321" s="83"/>
      <c r="AR321" s="86">
        <f t="shared" si="403"/>
        <v>13559</v>
      </c>
      <c r="AS321" s="53"/>
      <c r="AT321" s="87">
        <v>13559</v>
      </c>
      <c r="AU321" s="53">
        <f t="shared" si="461"/>
        <v>11399</v>
      </c>
      <c r="AV321" s="53">
        <v>720</v>
      </c>
      <c r="AW321" s="53">
        <v>720</v>
      </c>
      <c r="AX321" s="53">
        <v>720</v>
      </c>
      <c r="AY321" s="95">
        <v>0</v>
      </c>
      <c r="AZ321" s="96">
        <v>4.93</v>
      </c>
      <c r="BA321" s="53">
        <v>4478</v>
      </c>
      <c r="BB321" s="52">
        <v>62</v>
      </c>
      <c r="BC321" s="53">
        <v>10999</v>
      </c>
      <c r="BD321" s="97">
        <f t="shared" si="373"/>
        <v>7423.5029999999997</v>
      </c>
      <c r="BE321" s="102">
        <f t="shared" si="374"/>
        <v>0.67492526593326663</v>
      </c>
      <c r="BF321" s="53">
        <v>4242</v>
      </c>
      <c r="BG321" s="97">
        <f t="shared" si="375"/>
        <v>4526.2139999999999</v>
      </c>
      <c r="BH321" s="102">
        <f t="shared" si="376"/>
        <v>0.41151141012819348</v>
      </c>
      <c r="BI321" s="53">
        <v>242</v>
      </c>
      <c r="BJ321" s="97">
        <f t="shared" si="377"/>
        <v>476.01400000000001</v>
      </c>
      <c r="BK321" s="102">
        <f t="shared" si="378"/>
        <v>4.3277934357668878E-2</v>
      </c>
      <c r="BL321" s="103">
        <v>721</v>
      </c>
      <c r="BM321" s="97">
        <f t="shared" si="379"/>
        <v>1041.845</v>
      </c>
      <c r="BN321" s="102">
        <f t="shared" si="380"/>
        <v>9.4721792890262752E-2</v>
      </c>
      <c r="BO321" s="53">
        <v>663</v>
      </c>
      <c r="BP321" s="97">
        <f t="shared" si="381"/>
        <v>1364.454</v>
      </c>
      <c r="BQ321" s="102">
        <f t="shared" si="382"/>
        <v>0.12405255023183925</v>
      </c>
      <c r="BR321" s="53">
        <v>9</v>
      </c>
      <c r="BS321" s="105">
        <f t="shared" si="383"/>
        <v>14.975999999999999</v>
      </c>
      <c r="BT321" s="102">
        <f t="shared" si="384"/>
        <v>8.1825620510955538E-4</v>
      </c>
      <c r="BU321" s="52">
        <v>7.47</v>
      </c>
      <c r="BV321" s="48">
        <v>8.76</v>
      </c>
      <c r="BW321" s="61">
        <v>166</v>
      </c>
      <c r="BX321" s="117">
        <f t="shared" si="404"/>
        <v>125377.601</v>
      </c>
      <c r="BY321" s="118">
        <f t="shared" si="405"/>
        <v>0.83585067333333329</v>
      </c>
      <c r="BZ321" s="120">
        <v>79.8</v>
      </c>
      <c r="CA321" s="51"/>
      <c r="CB321" s="52">
        <v>7.14</v>
      </c>
      <c r="CC321" s="129">
        <v>7470</v>
      </c>
      <c r="CD321" s="77">
        <f t="shared" si="406"/>
        <v>7185.1814407717857</v>
      </c>
      <c r="CE321" s="77">
        <f t="shared" si="385"/>
        <v>25292</v>
      </c>
      <c r="CF321" s="77">
        <f t="shared" si="407"/>
        <v>11399</v>
      </c>
      <c r="CG321" s="77">
        <f t="shared" si="408"/>
        <v>474.95833333333331</v>
      </c>
      <c r="CH321" s="77">
        <f t="shared" si="386"/>
        <v>13893</v>
      </c>
      <c r="CI321" s="130">
        <f t="shared" si="409"/>
        <v>578.875</v>
      </c>
      <c r="CJ321" s="64">
        <v>4195</v>
      </c>
      <c r="CK321" s="56"/>
      <c r="CL321" s="52">
        <v>7.55</v>
      </c>
      <c r="CM321" s="53">
        <v>4308</v>
      </c>
      <c r="CN321" s="134"/>
      <c r="CO321" s="135">
        <v>3574</v>
      </c>
      <c r="CP321" s="53">
        <v>4394</v>
      </c>
      <c r="CQ321" s="52">
        <v>10.1</v>
      </c>
      <c r="CR321" s="52">
        <v>34.5</v>
      </c>
      <c r="CS321" s="53">
        <v>3592</v>
      </c>
      <c r="CT321" s="141">
        <f t="shared" si="454"/>
        <v>0.29760286828305554</v>
      </c>
      <c r="CU321" s="142">
        <f t="shared" si="410"/>
        <v>1.1980929678188319</v>
      </c>
      <c r="CV321" s="142">
        <f t="shared" si="411"/>
        <v>5.9971818830158465</v>
      </c>
      <c r="CW321" s="118">
        <f t="shared" si="412"/>
        <v>0.99953031383597446</v>
      </c>
      <c r="CX321" s="143">
        <f t="shared" si="455"/>
        <v>30141.836144037643</v>
      </c>
      <c r="CY321" s="144">
        <f t="shared" si="456"/>
        <v>0.40043267723838261</v>
      </c>
      <c r="CZ321" s="145">
        <f t="shared" si="457"/>
        <v>20795.470354064528</v>
      </c>
      <c r="DA321" s="146">
        <f t="shared" si="458"/>
        <v>0.60832802982089285</v>
      </c>
      <c r="DB321" s="64">
        <v>4173</v>
      </c>
      <c r="DC321" s="152"/>
      <c r="DD321" s="48">
        <v>7.42</v>
      </c>
      <c r="DE321" s="53">
        <v>4554</v>
      </c>
      <c r="DF321" s="153"/>
      <c r="DG321" s="53">
        <v>3360</v>
      </c>
      <c r="DH321" s="53">
        <v>4574</v>
      </c>
      <c r="DI321" s="52">
        <v>12.9</v>
      </c>
      <c r="DJ321" s="52">
        <v>42.1</v>
      </c>
      <c r="DK321" s="53">
        <v>4018</v>
      </c>
      <c r="DL321" s="141">
        <f t="shared" si="413"/>
        <v>0.36594073037438768</v>
      </c>
      <c r="DM321" s="142">
        <f t="shared" si="414"/>
        <v>1.2044092978672418</v>
      </c>
      <c r="DN321" s="142">
        <f t="shared" si="415"/>
        <v>5.9657306311859655</v>
      </c>
      <c r="DO321" s="118">
        <f t="shared" si="387"/>
        <v>0.99428843853099425</v>
      </c>
      <c r="DP321" s="143">
        <f t="shared" si="416"/>
        <v>29983.762152340663</v>
      </c>
      <c r="DQ321" s="144">
        <f t="shared" si="417"/>
        <v>0.3661955459943349</v>
      </c>
      <c r="DR321" s="145">
        <f t="shared" si="418"/>
        <v>20686.411868298277</v>
      </c>
      <c r="DS321" s="146">
        <f t="shared" si="419"/>
        <v>0.58596236021456494</v>
      </c>
      <c r="DT321" s="53">
        <v>4256</v>
      </c>
      <c r="DU321" s="74"/>
      <c r="DV321" s="157">
        <v>7.57</v>
      </c>
      <c r="DW321" s="153">
        <v>4215</v>
      </c>
      <c r="DX321" s="53"/>
      <c r="DY321" s="153">
        <v>3265</v>
      </c>
      <c r="DZ321" s="153">
        <v>4600</v>
      </c>
      <c r="EA321" s="152">
        <v>12.7</v>
      </c>
      <c r="EB321" s="128">
        <v>49.5</v>
      </c>
      <c r="EC321" s="53">
        <v>4505</v>
      </c>
      <c r="ED321" s="141">
        <f t="shared" si="448"/>
        <v>0.35637743356941098</v>
      </c>
      <c r="EE321" s="142">
        <f t="shared" si="420"/>
        <v>1.180921052631579</v>
      </c>
      <c r="EF321" s="142">
        <f t="shared" si="459"/>
        <v>6.0843876267259693</v>
      </c>
      <c r="EG321" s="118">
        <f t="shared" si="388"/>
        <v>1.0140646044543282</v>
      </c>
      <c r="EH321" s="143">
        <f t="shared" si="449"/>
        <v>30580.13221192472</v>
      </c>
      <c r="EI321" s="144">
        <f t="shared" si="450"/>
        <v>0.41337598295259581</v>
      </c>
      <c r="EJ321" s="145">
        <f t="shared" si="451"/>
        <v>21097.859791870949</v>
      </c>
      <c r="EK321" s="146">
        <f t="shared" si="452"/>
        <v>0.61678334394035828</v>
      </c>
      <c r="EL321" s="64">
        <v>4156</v>
      </c>
      <c r="EM321" s="56"/>
      <c r="EN321" s="52">
        <v>7.47</v>
      </c>
      <c r="EO321" s="53">
        <v>4112</v>
      </c>
      <c r="EP321" s="134"/>
      <c r="EQ321" s="135">
        <v>3304</v>
      </c>
      <c r="ER321" s="53">
        <v>4876</v>
      </c>
      <c r="ES321" s="52">
        <v>10.8</v>
      </c>
      <c r="ET321" s="52">
        <v>36.1</v>
      </c>
      <c r="EU321" s="53">
        <v>4074</v>
      </c>
      <c r="EV321" s="141">
        <f t="shared" si="421"/>
        <v>0.31897546851250941</v>
      </c>
      <c r="EW321" s="142">
        <f t="shared" si="422"/>
        <v>1.2093358999037536</v>
      </c>
      <c r="EX321" s="142">
        <f t="shared" si="423"/>
        <v>5.941427391135603</v>
      </c>
      <c r="EY321" s="118">
        <f t="shared" si="389"/>
        <v>0.99023789852260047</v>
      </c>
      <c r="EZ321" s="143">
        <f t="shared" si="424"/>
        <v>29861.614067847542</v>
      </c>
      <c r="FA321" s="144">
        <f t="shared" si="425"/>
        <v>0.42771104196941256</v>
      </c>
      <c r="FB321" s="145">
        <f t="shared" si="426"/>
        <v>20602.139402024357</v>
      </c>
      <c r="FC321" s="146">
        <f t="shared" si="427"/>
        <v>0.62614783162105647</v>
      </c>
      <c r="FD321" s="64">
        <v>4256</v>
      </c>
      <c r="FE321" s="56"/>
      <c r="FF321" s="52">
        <v>7.58</v>
      </c>
      <c r="FG321" s="53">
        <v>3987</v>
      </c>
      <c r="FH321" s="134"/>
      <c r="FI321" s="135">
        <v>3455</v>
      </c>
      <c r="FJ321" s="53">
        <v>4064</v>
      </c>
      <c r="FK321" s="52">
        <v>10.8</v>
      </c>
      <c r="FL321" s="52">
        <v>32.4</v>
      </c>
      <c r="FM321" s="53">
        <v>4026</v>
      </c>
      <c r="FN321" s="141">
        <f t="shared" si="428"/>
        <v>0.29578016886629876</v>
      </c>
      <c r="FO321" s="142">
        <f t="shared" si="429"/>
        <v>1.180921052631579</v>
      </c>
      <c r="FP321" s="142">
        <f t="shared" si="430"/>
        <v>6.0843876267259693</v>
      </c>
      <c r="FQ321" s="118">
        <f t="shared" si="390"/>
        <v>1.0140646044543282</v>
      </c>
      <c r="FR321" s="143">
        <f t="shared" si="431"/>
        <v>30580.13221192472</v>
      </c>
      <c r="FS321" s="144">
        <f t="shared" si="432"/>
        <v>0.44510795825195715</v>
      </c>
      <c r="FT321" s="145">
        <f t="shared" si="433"/>
        <v>21097.859791870949</v>
      </c>
      <c r="FU321" s="146">
        <f t="shared" si="434"/>
        <v>0.63751250113646696</v>
      </c>
      <c r="FV321" s="64">
        <v>4256</v>
      </c>
      <c r="FW321" s="73"/>
      <c r="FX321" s="52">
        <v>7.53</v>
      </c>
      <c r="FY321" s="53">
        <v>4586</v>
      </c>
      <c r="FZ321" s="134"/>
      <c r="GA321" s="135">
        <v>3578</v>
      </c>
      <c r="GB321" s="53">
        <v>4246</v>
      </c>
      <c r="GC321" s="52">
        <v>10.3</v>
      </c>
      <c r="GD321" s="52">
        <v>29.5</v>
      </c>
      <c r="GE321" s="53">
        <v>4044</v>
      </c>
      <c r="GF321" s="141">
        <f t="shared" si="435"/>
        <v>0.36557200471648066</v>
      </c>
      <c r="GG321" s="142">
        <f t="shared" si="436"/>
        <v>1.180921052631579</v>
      </c>
      <c r="GH321" s="142">
        <f t="shared" si="437"/>
        <v>6.0843876267259693</v>
      </c>
      <c r="GI321" s="118">
        <f t="shared" si="391"/>
        <v>1.0140646044543282</v>
      </c>
      <c r="GJ321" s="143">
        <f t="shared" si="438"/>
        <v>30580.13221192472</v>
      </c>
      <c r="GK321" s="144">
        <f t="shared" si="439"/>
        <v>0.36174193542600341</v>
      </c>
      <c r="GL321" s="145">
        <f t="shared" si="440"/>
        <v>21097.859791870949</v>
      </c>
      <c r="GM321" s="146">
        <f t="shared" si="441"/>
        <v>0.58305300481861988</v>
      </c>
      <c r="GN321" s="166">
        <v>4056</v>
      </c>
      <c r="GO321" s="97">
        <f t="shared" si="392"/>
        <v>4293.4960461806104</v>
      </c>
      <c r="GP321" s="226">
        <f t="shared" si="468"/>
        <v>995.36291999999992</v>
      </c>
      <c r="GQ321" s="53">
        <v>0</v>
      </c>
      <c r="GR321" s="102">
        <f t="shared" si="393"/>
        <v>1</v>
      </c>
      <c r="GS321" s="53">
        <v>0</v>
      </c>
      <c r="GT321" s="102">
        <f t="shared" si="394"/>
        <v>1</v>
      </c>
      <c r="GU321" s="53">
        <v>305</v>
      </c>
      <c r="GV321" s="102">
        <f t="shared" si="465"/>
        <v>0.35926254269832403</v>
      </c>
      <c r="GW321" s="170">
        <v>262</v>
      </c>
      <c r="GX321" s="102">
        <f t="shared" si="466"/>
        <v>0.63661581137309287</v>
      </c>
      <c r="GY321" s="170">
        <v>9.2799999999999994</v>
      </c>
      <c r="GZ321" s="102">
        <f t="shared" si="467"/>
        <v>0</v>
      </c>
      <c r="HA321" s="102"/>
      <c r="HB321" s="102"/>
      <c r="HC321" s="102"/>
      <c r="HD321" s="102"/>
      <c r="HE321" s="177"/>
      <c r="HF321" s="227">
        <f t="shared" si="462"/>
        <v>125377.601</v>
      </c>
      <c r="HG321" s="102">
        <f t="shared" si="463"/>
        <v>0.83585067333333329</v>
      </c>
      <c r="HH321" s="177">
        <f t="shared" si="464"/>
        <v>0.63123920356396035</v>
      </c>
      <c r="HI321" s="64">
        <v>2606</v>
      </c>
      <c r="HJ321" s="53">
        <v>4702</v>
      </c>
      <c r="HK321" s="53">
        <v>3554</v>
      </c>
      <c r="HL321" s="77">
        <f t="shared" si="445"/>
        <v>2440</v>
      </c>
      <c r="HM321" s="77">
        <f t="shared" si="442"/>
        <v>37616.44</v>
      </c>
      <c r="HN321" s="52"/>
      <c r="HO321" s="183"/>
      <c r="HP321" s="53">
        <v>2463</v>
      </c>
      <c r="HQ321" s="186"/>
      <c r="HR321" s="186"/>
      <c r="HS321" s="186"/>
      <c r="HT321" s="53">
        <v>5056</v>
      </c>
      <c r="HU321" s="153">
        <v>5478</v>
      </c>
      <c r="HV321" s="186"/>
      <c r="HW321" s="186"/>
      <c r="HX321" s="186"/>
      <c r="HY321" s="186"/>
      <c r="HZ321" s="189">
        <v>97</v>
      </c>
      <c r="IA321" s="128" t="s">
        <v>129</v>
      </c>
      <c r="IB321" s="190">
        <v>891</v>
      </c>
      <c r="IC321" s="191"/>
      <c r="ID321" s="191">
        <v>90</v>
      </c>
      <c r="IE321" s="192">
        <v>3.26</v>
      </c>
      <c r="IF321" s="192">
        <v>1.8</v>
      </c>
      <c r="IG321" s="192">
        <v>0.88</v>
      </c>
      <c r="IH321" s="97">
        <f t="shared" si="443"/>
        <v>52244.063999999998</v>
      </c>
      <c r="II321" s="97">
        <f t="shared" si="446"/>
        <v>4681.8233585948019</v>
      </c>
      <c r="IJ321" s="202">
        <f t="shared" si="447"/>
        <v>1.4451911265264832</v>
      </c>
      <c r="IK321" s="202">
        <f t="shared" si="453"/>
        <v>3.2395876729796731</v>
      </c>
      <c r="IL321" s="202">
        <f t="shared" si="395"/>
        <v>0.59467269080633511</v>
      </c>
      <c r="IM321" s="203"/>
      <c r="IN321" s="204">
        <f t="shared" si="396"/>
        <v>0.78032544378698221</v>
      </c>
      <c r="IO321" s="186"/>
      <c r="IP321" s="186"/>
      <c r="IQ321" s="153">
        <v>2953</v>
      </c>
      <c r="IR321" s="153"/>
      <c r="IS321" s="128"/>
      <c r="IT321" s="128"/>
      <c r="IU321" s="128"/>
      <c r="IV321" s="128"/>
      <c r="IW321" s="189">
        <v>0.92</v>
      </c>
      <c r="IX321" s="189"/>
      <c r="IY321" s="48">
        <v>8.44</v>
      </c>
      <c r="IZ321" s="52">
        <v>341</v>
      </c>
      <c r="JA321" s="128">
        <v>2.72</v>
      </c>
      <c r="JB321" s="128">
        <v>0.82</v>
      </c>
      <c r="JC321" s="128">
        <v>194</v>
      </c>
      <c r="JD321" s="97">
        <f t="shared" si="397"/>
        <v>12081.069</v>
      </c>
      <c r="JE321" s="210">
        <f t="shared" si="460"/>
        <v>0.98254232827441002</v>
      </c>
      <c r="JF321" s="210">
        <f t="shared" si="398"/>
        <v>0.90683116071428571</v>
      </c>
      <c r="JG321" s="210">
        <f t="shared" si="399"/>
        <v>0.22154408005146095</v>
      </c>
      <c r="JH321" s="203"/>
      <c r="JI321" s="203">
        <f t="shared" si="400"/>
        <v>0.61728395061728403</v>
      </c>
      <c r="JJ321" s="212">
        <f t="shared" si="444"/>
        <v>2.469151880188833</v>
      </c>
      <c r="JK321" s="203">
        <f t="shared" si="401"/>
        <v>0.96899718156196013</v>
      </c>
      <c r="JL321" s="53">
        <v>13757</v>
      </c>
      <c r="JM321" s="213">
        <v>8.48</v>
      </c>
      <c r="JN321" s="214">
        <v>59</v>
      </c>
      <c r="JO321" s="213">
        <v>0.87</v>
      </c>
      <c r="JP321" s="213">
        <v>1.32</v>
      </c>
      <c r="JQ321" s="213">
        <v>1.41</v>
      </c>
      <c r="JR321" s="214">
        <v>380</v>
      </c>
      <c r="JS321" s="213">
        <v>0.28000000000000003</v>
      </c>
      <c r="JT321" s="222"/>
    </row>
    <row r="322" spans="1:280" s="25" customFormat="1" ht="15" customHeight="1">
      <c r="A322" s="50">
        <v>43739</v>
      </c>
      <c r="B322" s="51">
        <v>280</v>
      </c>
      <c r="C322" s="52">
        <v>280</v>
      </c>
      <c r="D322" s="53">
        <v>52274</v>
      </c>
      <c r="E322" s="48">
        <v>5.78</v>
      </c>
      <c r="F322" s="53">
        <v>1474</v>
      </c>
      <c r="G322" s="52">
        <v>47.5</v>
      </c>
      <c r="H322" s="52">
        <v>20.7</v>
      </c>
      <c r="I322" s="61">
        <v>92.9</v>
      </c>
      <c r="J322" s="64"/>
      <c r="K322" s="53">
        <v>759</v>
      </c>
      <c r="L322" s="48">
        <v>11.2</v>
      </c>
      <c r="M322" s="53">
        <v>14508</v>
      </c>
      <c r="N322" s="53">
        <v>10063</v>
      </c>
      <c r="O322" s="65">
        <v>0.15</v>
      </c>
      <c r="P322" s="65">
        <v>0.04</v>
      </c>
      <c r="Q322" s="74">
        <v>50.8</v>
      </c>
      <c r="R322" s="70">
        <v>67.3</v>
      </c>
      <c r="S322" s="64">
        <v>7862</v>
      </c>
      <c r="T322" s="53">
        <v>7330</v>
      </c>
      <c r="U322" s="52">
        <v>4.84</v>
      </c>
      <c r="V322" s="52">
        <v>21.2</v>
      </c>
      <c r="W322" s="52">
        <v>2.21</v>
      </c>
      <c r="X322" s="52">
        <v>3.36</v>
      </c>
      <c r="Y322" s="53">
        <v>2362</v>
      </c>
      <c r="Z322" s="53"/>
      <c r="AA322" s="52"/>
      <c r="AB322" s="52">
        <v>732</v>
      </c>
      <c r="AC322" s="77">
        <f t="shared" si="402"/>
        <v>10224</v>
      </c>
      <c r="AD322" s="52"/>
      <c r="AE322" s="52"/>
      <c r="AF322" s="52"/>
      <c r="AG322" s="52"/>
      <c r="AH322" s="61"/>
      <c r="AI322" s="79"/>
      <c r="AJ322" s="52"/>
      <c r="AK322" s="52"/>
      <c r="AL322" s="48">
        <v>9.33</v>
      </c>
      <c r="AM322" s="53">
        <v>94206</v>
      </c>
      <c r="AN322" s="52">
        <v>0.54</v>
      </c>
      <c r="AO322" s="52">
        <v>0.08</v>
      </c>
      <c r="AP322" s="53">
        <v>5105</v>
      </c>
      <c r="AQ322" s="83"/>
      <c r="AR322" s="86">
        <f t="shared" si="403"/>
        <v>13664</v>
      </c>
      <c r="AS322" s="53"/>
      <c r="AT322" s="87">
        <v>13664</v>
      </c>
      <c r="AU322" s="53">
        <f t="shared" si="461"/>
        <v>11504</v>
      </c>
      <c r="AV322" s="53">
        <v>720</v>
      </c>
      <c r="AW322" s="53">
        <v>720</v>
      </c>
      <c r="AX322" s="53">
        <v>720</v>
      </c>
      <c r="AY322" s="95">
        <v>0</v>
      </c>
      <c r="AZ322" s="96">
        <v>4.93</v>
      </c>
      <c r="BA322" s="53">
        <v>4478</v>
      </c>
      <c r="BB322" s="52">
        <v>62</v>
      </c>
      <c r="BC322" s="53">
        <v>11351</v>
      </c>
      <c r="BD322" s="97">
        <f t="shared" si="373"/>
        <v>8062.5479999999998</v>
      </c>
      <c r="BE322" s="102">
        <f t="shared" si="374"/>
        <v>0.71029407100695974</v>
      </c>
      <c r="BF322" s="53">
        <v>4352</v>
      </c>
      <c r="BG322" s="97">
        <f t="shared" si="375"/>
        <v>4643.5839999999998</v>
      </c>
      <c r="BH322" s="102">
        <f t="shared" si="376"/>
        <v>0.40909030041406041</v>
      </c>
      <c r="BI322" s="53">
        <v>487</v>
      </c>
      <c r="BJ322" s="97">
        <f t="shared" si="377"/>
        <v>957.92900000000009</v>
      </c>
      <c r="BK322" s="102">
        <f t="shared" si="378"/>
        <v>8.4391595454145013E-2</v>
      </c>
      <c r="BL322" s="103">
        <v>749</v>
      </c>
      <c r="BM322" s="97">
        <f t="shared" si="379"/>
        <v>1082.3050000000001</v>
      </c>
      <c r="BN322" s="102">
        <f t="shared" si="380"/>
        <v>9.5348867941150564E-2</v>
      </c>
      <c r="BO322" s="53">
        <v>657</v>
      </c>
      <c r="BP322" s="97">
        <f t="shared" si="381"/>
        <v>1352.106</v>
      </c>
      <c r="BQ322" s="102">
        <f t="shared" si="382"/>
        <v>0.11911778697912079</v>
      </c>
      <c r="BR322" s="53">
        <v>16</v>
      </c>
      <c r="BS322" s="105">
        <f t="shared" si="383"/>
        <v>26.623999999999999</v>
      </c>
      <c r="BT322" s="102">
        <f t="shared" si="384"/>
        <v>1.4095674389921593E-3</v>
      </c>
      <c r="BU322" s="52">
        <v>7.27</v>
      </c>
      <c r="BV322" s="48">
        <v>7.99</v>
      </c>
      <c r="BW322" s="61">
        <v>163</v>
      </c>
      <c r="BX322" s="117">
        <f t="shared" si="404"/>
        <v>130581.90399999999</v>
      </c>
      <c r="BY322" s="118">
        <f t="shared" si="405"/>
        <v>0.87054602666666658</v>
      </c>
      <c r="BZ322" s="120">
        <v>79.099999999999994</v>
      </c>
      <c r="CA322" s="51"/>
      <c r="CB322" s="52">
        <v>6.62</v>
      </c>
      <c r="CC322" s="129">
        <v>7238</v>
      </c>
      <c r="CD322" s="77">
        <f t="shared" si="406"/>
        <v>7563.5500949575598</v>
      </c>
      <c r="CE322" s="77">
        <f t="shared" si="385"/>
        <v>25801</v>
      </c>
      <c r="CF322" s="77">
        <f t="shared" si="407"/>
        <v>11504</v>
      </c>
      <c r="CG322" s="77">
        <f t="shared" si="408"/>
        <v>479.33333333333331</v>
      </c>
      <c r="CH322" s="77">
        <f t="shared" si="386"/>
        <v>14297</v>
      </c>
      <c r="CI322" s="130">
        <f t="shared" si="409"/>
        <v>595.70833333333337</v>
      </c>
      <c r="CJ322" s="64">
        <v>4270</v>
      </c>
      <c r="CK322" s="56"/>
      <c r="CL322" s="52">
        <v>7.68</v>
      </c>
      <c r="CM322" s="53">
        <v>4284</v>
      </c>
      <c r="CN322" s="134"/>
      <c r="CO322" s="135">
        <v>3514</v>
      </c>
      <c r="CP322" s="53">
        <v>5224</v>
      </c>
      <c r="CQ322" s="52">
        <v>19.100000000000001</v>
      </c>
      <c r="CR322" s="52">
        <v>30.3</v>
      </c>
      <c r="CS322" s="53">
        <v>3303</v>
      </c>
      <c r="CT322" s="141">
        <f t="shared" si="454"/>
        <v>0.23586659065069659</v>
      </c>
      <c r="CU322" s="142">
        <f t="shared" si="410"/>
        <v>1.1770491803278689</v>
      </c>
      <c r="CV322" s="142">
        <f t="shared" si="411"/>
        <v>6.4258573230140827</v>
      </c>
      <c r="CW322" s="118">
        <f t="shared" si="412"/>
        <v>1.0709762205023472</v>
      </c>
      <c r="CX322" s="143">
        <f t="shared" si="455"/>
        <v>32296.35890546878</v>
      </c>
      <c r="CY322" s="144">
        <f t="shared" si="456"/>
        <v>0.43359930902605626</v>
      </c>
      <c r="CZ322" s="145">
        <f t="shared" si="457"/>
        <v>21610.973608774853</v>
      </c>
      <c r="DA322" s="146">
        <f t="shared" si="458"/>
        <v>0.62258831820984928</v>
      </c>
      <c r="DB322" s="64">
        <v>4270</v>
      </c>
      <c r="DC322" s="152"/>
      <c r="DD322" s="48">
        <v>7.59</v>
      </c>
      <c r="DE322" s="53">
        <v>4232</v>
      </c>
      <c r="DF322" s="153"/>
      <c r="DG322" s="53">
        <v>3507</v>
      </c>
      <c r="DH322" s="53">
        <v>4636</v>
      </c>
      <c r="DI322" s="52">
        <v>11.6</v>
      </c>
      <c r="DJ322" s="52">
        <v>29.5</v>
      </c>
      <c r="DK322" s="53">
        <v>3843</v>
      </c>
      <c r="DL322" s="141">
        <f t="shared" si="413"/>
        <v>0.27014451962231861</v>
      </c>
      <c r="DM322" s="142">
        <f t="shared" si="414"/>
        <v>1.1770491803278689</v>
      </c>
      <c r="DN322" s="142">
        <f t="shared" si="415"/>
        <v>6.4258573230140827</v>
      </c>
      <c r="DO322" s="118">
        <f t="shared" si="387"/>
        <v>1.0709762205023472</v>
      </c>
      <c r="DP322" s="143">
        <f t="shared" si="416"/>
        <v>32296.35890546878</v>
      </c>
      <c r="DQ322" s="144">
        <f t="shared" si="417"/>
        <v>0.44047438744123946</v>
      </c>
      <c r="DR322" s="145">
        <f t="shared" si="418"/>
        <v>21610.973608774853</v>
      </c>
      <c r="DS322" s="146">
        <f t="shared" si="419"/>
        <v>0.62716941238657387</v>
      </c>
      <c r="DT322" s="53">
        <v>4320</v>
      </c>
      <c r="DU322" s="74"/>
      <c r="DV322" s="157">
        <v>7.61</v>
      </c>
      <c r="DW322" s="153">
        <v>4366</v>
      </c>
      <c r="DX322" s="53"/>
      <c r="DY322" s="153">
        <v>3414</v>
      </c>
      <c r="DZ322" s="153">
        <v>5422</v>
      </c>
      <c r="EA322" s="152">
        <v>11.8</v>
      </c>
      <c r="EB322" s="128">
        <v>28.7</v>
      </c>
      <c r="EC322" s="53">
        <v>4256</v>
      </c>
      <c r="ED322" s="141">
        <f t="shared" si="448"/>
        <v>0.30810625507909711</v>
      </c>
      <c r="EE322" s="142">
        <f t="shared" si="420"/>
        <v>1.1634259259259259</v>
      </c>
      <c r="EF322" s="142">
        <f t="shared" si="459"/>
        <v>6.5011015539627257</v>
      </c>
      <c r="EG322" s="118">
        <f t="shared" si="388"/>
        <v>1.0835169256604542</v>
      </c>
      <c r="EH322" s="143">
        <f t="shared" si="449"/>
        <v>32674.53641021666</v>
      </c>
      <c r="EI322" s="144">
        <f t="shared" si="450"/>
        <v>0.42275783921749799</v>
      </c>
      <c r="EJ322" s="145">
        <f t="shared" si="451"/>
        <v>21864.029505833107</v>
      </c>
      <c r="EK322" s="146">
        <f t="shared" si="452"/>
        <v>0.61536428508501451</v>
      </c>
      <c r="EL322" s="64">
        <v>4271</v>
      </c>
      <c r="EM322" s="56"/>
      <c r="EN322" s="52">
        <v>7.63</v>
      </c>
      <c r="EO322" s="53">
        <v>4220</v>
      </c>
      <c r="EP322" s="134"/>
      <c r="EQ322" s="135">
        <v>3502</v>
      </c>
      <c r="ER322" s="53">
        <v>4966</v>
      </c>
      <c r="ES322" s="52">
        <v>11.4</v>
      </c>
      <c r="ET322" s="52">
        <v>27.8</v>
      </c>
      <c r="EU322" s="53">
        <v>3901</v>
      </c>
      <c r="EV322" s="141">
        <f t="shared" si="421"/>
        <v>0.27317348579547307</v>
      </c>
      <c r="EW322" s="142">
        <f t="shared" si="422"/>
        <v>1.1767735893233435</v>
      </c>
      <c r="EX322" s="142">
        <f t="shared" si="423"/>
        <v>6.4273622076330552</v>
      </c>
      <c r="EY322" s="118">
        <f t="shared" si="389"/>
        <v>1.0712270346055093</v>
      </c>
      <c r="EZ322" s="143">
        <f t="shared" si="424"/>
        <v>32303.922455563737</v>
      </c>
      <c r="FA322" s="144">
        <f t="shared" si="425"/>
        <v>0.44206094399858942</v>
      </c>
      <c r="FB322" s="145">
        <f t="shared" si="426"/>
        <v>21616.034726716014</v>
      </c>
      <c r="FC322" s="146">
        <f t="shared" si="427"/>
        <v>0.62822658796581798</v>
      </c>
      <c r="FD322" s="64">
        <v>4335</v>
      </c>
      <c r="FE322" s="56"/>
      <c r="FF322" s="52">
        <v>7.58</v>
      </c>
      <c r="FG322" s="53">
        <v>4159</v>
      </c>
      <c r="FH322" s="134"/>
      <c r="FI322" s="135">
        <v>3476</v>
      </c>
      <c r="FJ322" s="53">
        <v>5528</v>
      </c>
      <c r="FK322" s="52">
        <v>13.3</v>
      </c>
      <c r="FL322" s="52">
        <v>28.4</v>
      </c>
      <c r="FM322" s="53">
        <v>3815</v>
      </c>
      <c r="FN322" s="141">
        <f t="shared" si="428"/>
        <v>0.25849116962764795</v>
      </c>
      <c r="FO322" s="142">
        <f t="shared" si="429"/>
        <v>1.1594002306805076</v>
      </c>
      <c r="FP322" s="142">
        <f t="shared" si="430"/>
        <v>6.5236748232473181</v>
      </c>
      <c r="FQ322" s="118">
        <f t="shared" si="390"/>
        <v>1.0872791372078863</v>
      </c>
      <c r="FR322" s="143">
        <f t="shared" si="431"/>
        <v>32787.989661641019</v>
      </c>
      <c r="FS322" s="144">
        <f t="shared" si="432"/>
        <v>0.45012593983178517</v>
      </c>
      <c r="FT322" s="145">
        <f t="shared" si="433"/>
        <v>21939.946274950584</v>
      </c>
      <c r="FU322" s="146">
        <f t="shared" si="434"/>
        <v>0.6336005638269756</v>
      </c>
      <c r="FV322" s="64">
        <v>4335</v>
      </c>
      <c r="FW322" s="73"/>
      <c r="FX322" s="52">
        <v>7.61</v>
      </c>
      <c r="FY322" s="53">
        <v>4015</v>
      </c>
      <c r="FZ322" s="134"/>
      <c r="GA322" s="135">
        <v>3522</v>
      </c>
      <c r="GB322" s="53">
        <v>5264</v>
      </c>
      <c r="GC322" s="52">
        <v>12.7</v>
      </c>
      <c r="GD322" s="52">
        <v>29.2</v>
      </c>
      <c r="GE322" s="53">
        <v>3770</v>
      </c>
      <c r="GF322" s="141">
        <f t="shared" si="435"/>
        <v>0.24507629594969274</v>
      </c>
      <c r="GG322" s="142">
        <f t="shared" si="436"/>
        <v>1.1594002306805076</v>
      </c>
      <c r="GH322" s="142">
        <f t="shared" si="437"/>
        <v>6.5236748232473181</v>
      </c>
      <c r="GI322" s="118">
        <f t="shared" si="391"/>
        <v>1.0872791372078863</v>
      </c>
      <c r="GJ322" s="143">
        <f t="shared" si="438"/>
        <v>32787.989661641019</v>
      </c>
      <c r="GK322" s="144">
        <f t="shared" si="439"/>
        <v>0.46916461851998503</v>
      </c>
      <c r="GL322" s="145">
        <f t="shared" si="440"/>
        <v>21939.946274950584</v>
      </c>
      <c r="GM322" s="146">
        <f t="shared" si="441"/>
        <v>0.64628667077790503</v>
      </c>
      <c r="GN322" s="166">
        <v>4516</v>
      </c>
      <c r="GO322" s="97">
        <f t="shared" si="392"/>
        <v>4212.3309174063024</v>
      </c>
      <c r="GP322" s="226">
        <f t="shared" si="468"/>
        <v>1651.4479999999999</v>
      </c>
      <c r="GQ322" s="53">
        <v>0</v>
      </c>
      <c r="GR322" s="102">
        <f t="shared" si="393"/>
        <v>1</v>
      </c>
      <c r="GS322" s="53">
        <v>0</v>
      </c>
      <c r="GT322" s="102">
        <f t="shared" si="394"/>
        <v>1</v>
      </c>
      <c r="GU322" s="53">
        <v>586</v>
      </c>
      <c r="GV322" s="102">
        <f t="shared" si="465"/>
        <v>0.38826363958080401</v>
      </c>
      <c r="GW322" s="170">
        <v>391</v>
      </c>
      <c r="GX322" s="102">
        <f t="shared" si="466"/>
        <v>0.47797062750333774</v>
      </c>
      <c r="GY322" s="170"/>
      <c r="GZ322" s="102">
        <f t="shared" si="467"/>
        <v>1</v>
      </c>
      <c r="HA322" s="102"/>
      <c r="HB322" s="102"/>
      <c r="HC322" s="102"/>
      <c r="HD322" s="102"/>
      <c r="HE322" s="177"/>
      <c r="HF322" s="227">
        <f t="shared" si="462"/>
        <v>130581.90399999999</v>
      </c>
      <c r="HG322" s="102">
        <f t="shared" si="463"/>
        <v>0.87054602666666658</v>
      </c>
      <c r="HH322" s="177">
        <f t="shared" si="464"/>
        <v>0.60214959034446303</v>
      </c>
      <c r="HI322" s="64">
        <v>3540</v>
      </c>
      <c r="HJ322" s="53">
        <v>3496</v>
      </c>
      <c r="HK322" s="53">
        <v>4242</v>
      </c>
      <c r="HL322" s="77">
        <f t="shared" si="445"/>
        <v>2440</v>
      </c>
      <c r="HM322" s="77">
        <f t="shared" si="442"/>
        <v>39154.879999999997</v>
      </c>
      <c r="HN322" s="52"/>
      <c r="HO322" s="183"/>
      <c r="HP322" s="53">
        <v>2027</v>
      </c>
      <c r="HQ322" s="186"/>
      <c r="HR322" s="186"/>
      <c r="HS322" s="186"/>
      <c r="HT322" s="53">
        <v>5770</v>
      </c>
      <c r="HU322" s="153">
        <v>4590</v>
      </c>
      <c r="HV322" s="186"/>
      <c r="HW322" s="186"/>
      <c r="HX322" s="186"/>
      <c r="HY322" s="186"/>
      <c r="HZ322" s="189"/>
      <c r="IA322" s="128">
        <v>98</v>
      </c>
      <c r="IB322" s="190">
        <v>1142</v>
      </c>
      <c r="IC322" s="191"/>
      <c r="ID322" s="191"/>
      <c r="IE322" s="192"/>
      <c r="IF322" s="192"/>
      <c r="IG322" s="192"/>
      <c r="IH322" s="97">
        <f t="shared" si="443"/>
        <v>56897.943999999996</v>
      </c>
      <c r="II322" s="97">
        <f t="shared" si="446"/>
        <v>5029.152418447693</v>
      </c>
      <c r="IJ322" s="202">
        <f t="shared" si="447"/>
        <v>1.4343086632243258</v>
      </c>
      <c r="IK322" s="202">
        <f t="shared" si="453"/>
        <v>3.506325066141732</v>
      </c>
      <c r="IL322" s="202">
        <f t="shared" si="395"/>
        <v>0.53918034466662434</v>
      </c>
      <c r="IM322" s="203"/>
      <c r="IN322" s="204">
        <f t="shared" si="396"/>
        <v>0.7471213463241807</v>
      </c>
      <c r="IO322" s="186"/>
      <c r="IP322" s="186"/>
      <c r="IQ322" s="153">
        <v>3532</v>
      </c>
      <c r="IR322" s="153"/>
      <c r="IS322" s="128"/>
      <c r="IT322" s="128"/>
      <c r="IU322" s="128"/>
      <c r="IV322" s="128"/>
      <c r="IW322" s="189"/>
      <c r="IX322" s="189">
        <v>0.94</v>
      </c>
      <c r="IY322" s="48"/>
      <c r="IZ322" s="52">
        <v>388</v>
      </c>
      <c r="JA322" s="128"/>
      <c r="JB322" s="128"/>
      <c r="JC322" s="128"/>
      <c r="JD322" s="97">
        <f t="shared" si="397"/>
        <v>15604.288</v>
      </c>
      <c r="JE322" s="210">
        <f t="shared" si="460"/>
        <v>0.97357440890125169</v>
      </c>
      <c r="JF322" s="210">
        <f t="shared" si="398"/>
        <v>1.1729971428571431</v>
      </c>
      <c r="JG322" s="210">
        <f t="shared" si="399"/>
        <v>0.25355935086638831</v>
      </c>
      <c r="JH322" s="203"/>
      <c r="JI322" s="203">
        <f t="shared" si="400"/>
        <v>0.66024518388791598</v>
      </c>
      <c r="JJ322" s="212">
        <f t="shared" si="444"/>
        <v>2.469151880188833</v>
      </c>
      <c r="JK322" s="203">
        <f t="shared" si="401"/>
        <v>0.9658179896044401</v>
      </c>
      <c r="JL322" s="53">
        <v>14905</v>
      </c>
      <c r="JM322" s="213">
        <v>8.56</v>
      </c>
      <c r="JN322" s="214">
        <v>78</v>
      </c>
      <c r="JO322" s="213">
        <v>0.64</v>
      </c>
      <c r="JP322" s="213">
        <v>3.8</v>
      </c>
      <c r="JQ322" s="213">
        <v>1.26</v>
      </c>
      <c r="JR322" s="214">
        <v>363</v>
      </c>
      <c r="JS322" s="213">
        <v>0.27</v>
      </c>
      <c r="JT322" s="222"/>
    </row>
    <row r="323" spans="1:280" s="25" customFormat="1" ht="15" customHeight="1">
      <c r="A323" s="50">
        <v>43740</v>
      </c>
      <c r="B323" s="51">
        <v>280</v>
      </c>
      <c r="C323" s="52">
        <v>280</v>
      </c>
      <c r="D323" s="53">
        <v>50381</v>
      </c>
      <c r="E323" s="48">
        <v>5.84</v>
      </c>
      <c r="F323" s="53">
        <v>1694</v>
      </c>
      <c r="G323" s="52">
        <v>53.1</v>
      </c>
      <c r="H323" s="52">
        <v>20.2</v>
      </c>
      <c r="I323" s="61">
        <v>94.2</v>
      </c>
      <c r="J323" s="64"/>
      <c r="K323" s="53">
        <v>1614</v>
      </c>
      <c r="L323" s="48">
        <v>11.89</v>
      </c>
      <c r="M323" s="53">
        <v>12380</v>
      </c>
      <c r="N323" s="53">
        <v>9622</v>
      </c>
      <c r="O323" s="65">
        <v>0.18</v>
      </c>
      <c r="P323" s="65">
        <v>0.06</v>
      </c>
      <c r="Q323" s="74"/>
      <c r="R323" s="70">
        <v>68.900000000000006</v>
      </c>
      <c r="S323" s="64">
        <v>7667</v>
      </c>
      <c r="T323" s="53">
        <v>5165</v>
      </c>
      <c r="U323" s="52">
        <v>10.94</v>
      </c>
      <c r="V323" s="52">
        <v>24.7</v>
      </c>
      <c r="W323" s="52">
        <v>10.199999999999999</v>
      </c>
      <c r="X323" s="52">
        <v>12.2</v>
      </c>
      <c r="Y323" s="53">
        <v>2360</v>
      </c>
      <c r="Z323" s="53">
        <v>21879</v>
      </c>
      <c r="AA323" s="52"/>
      <c r="AB323" s="52">
        <v>658</v>
      </c>
      <c r="AC323" s="77">
        <f t="shared" si="402"/>
        <v>10027</v>
      </c>
      <c r="AD323" s="52"/>
      <c r="AE323" s="52"/>
      <c r="AF323" s="52"/>
      <c r="AG323" s="52"/>
      <c r="AH323" s="61"/>
      <c r="AI323" s="79"/>
      <c r="AJ323" s="52"/>
      <c r="AK323" s="52"/>
      <c r="AL323" s="48">
        <v>9.7200000000000006</v>
      </c>
      <c r="AM323" s="53">
        <v>93244</v>
      </c>
      <c r="AN323" s="52">
        <v>0.84</v>
      </c>
      <c r="AO323" s="52">
        <v>0.17</v>
      </c>
      <c r="AP323" s="53">
        <v>5031</v>
      </c>
      <c r="AQ323" s="83"/>
      <c r="AR323" s="86">
        <f t="shared" si="403"/>
        <v>13680</v>
      </c>
      <c r="AS323" s="53"/>
      <c r="AT323" s="87">
        <v>13680</v>
      </c>
      <c r="AU323" s="53">
        <f t="shared" si="461"/>
        <v>11520</v>
      </c>
      <c r="AV323" s="53">
        <v>720</v>
      </c>
      <c r="AW323" s="53">
        <v>720</v>
      </c>
      <c r="AX323" s="53">
        <v>720</v>
      </c>
      <c r="AY323" s="95">
        <v>0</v>
      </c>
      <c r="AZ323" s="96">
        <v>4.93</v>
      </c>
      <c r="BA323" s="53">
        <v>4478</v>
      </c>
      <c r="BB323" s="52">
        <v>62</v>
      </c>
      <c r="BC323" s="53">
        <v>10537</v>
      </c>
      <c r="BD323" s="97">
        <f t="shared" si="373"/>
        <v>7781.2723999999989</v>
      </c>
      <c r="BE323" s="102">
        <f t="shared" si="374"/>
        <v>0.73847132960045547</v>
      </c>
      <c r="BF323" s="53">
        <v>4232</v>
      </c>
      <c r="BG323" s="97">
        <f t="shared" si="375"/>
        <v>4515.5439999999999</v>
      </c>
      <c r="BH323" s="102">
        <f t="shared" si="376"/>
        <v>0.42854171016418335</v>
      </c>
      <c r="BI323" s="53">
        <v>529</v>
      </c>
      <c r="BJ323" s="97">
        <f t="shared" si="377"/>
        <v>1040.5430000000001</v>
      </c>
      <c r="BK323" s="102">
        <f t="shared" si="378"/>
        <v>9.8751352377337009E-2</v>
      </c>
      <c r="BL323" s="103">
        <v>629</v>
      </c>
      <c r="BM323" s="97">
        <f t="shared" si="379"/>
        <v>908.90500000000009</v>
      </c>
      <c r="BN323" s="102">
        <f t="shared" si="380"/>
        <v>8.6258422700958529E-2</v>
      </c>
      <c r="BO323" s="53">
        <v>629</v>
      </c>
      <c r="BP323" s="97">
        <f t="shared" si="381"/>
        <v>1294.482</v>
      </c>
      <c r="BQ323" s="102">
        <f t="shared" si="382"/>
        <v>0.12285109613742051</v>
      </c>
      <c r="BR323" s="53">
        <v>13.1</v>
      </c>
      <c r="BS323" s="105">
        <f t="shared" si="383"/>
        <v>21.798399999999997</v>
      </c>
      <c r="BT323" s="102">
        <f t="shared" si="384"/>
        <v>1.2432381133149852E-3</v>
      </c>
      <c r="BU323" s="52">
        <v>6.52</v>
      </c>
      <c r="BV323" s="48">
        <v>7.23</v>
      </c>
      <c r="BW323" s="61">
        <v>160</v>
      </c>
      <c r="BX323" s="117">
        <f t="shared" si="404"/>
        <v>121386.24000000001</v>
      </c>
      <c r="BY323" s="118">
        <f t="shared" si="405"/>
        <v>0.80924160000000001</v>
      </c>
      <c r="BZ323" s="120">
        <v>83.4</v>
      </c>
      <c r="CA323" s="51"/>
      <c r="CB323" s="52">
        <v>6.7</v>
      </c>
      <c r="CC323" s="129">
        <v>6719</v>
      </c>
      <c r="CD323" s="77">
        <f t="shared" si="406"/>
        <v>7052.875271486193</v>
      </c>
      <c r="CE323" s="77">
        <f t="shared" si="385"/>
        <v>25784</v>
      </c>
      <c r="CF323" s="77">
        <f t="shared" si="407"/>
        <v>11520</v>
      </c>
      <c r="CG323" s="77">
        <f t="shared" si="408"/>
        <v>480</v>
      </c>
      <c r="CH323" s="77">
        <f t="shared" si="386"/>
        <v>14264</v>
      </c>
      <c r="CI323" s="130">
        <f t="shared" si="409"/>
        <v>594.33333333333337</v>
      </c>
      <c r="CJ323" s="64">
        <v>4280</v>
      </c>
      <c r="CK323" s="56"/>
      <c r="CL323" s="52">
        <v>7.78</v>
      </c>
      <c r="CM323" s="53">
        <v>4071</v>
      </c>
      <c r="CN323" s="134"/>
      <c r="CO323" s="135">
        <v>3544</v>
      </c>
      <c r="CP323" s="53">
        <v>4342</v>
      </c>
      <c r="CQ323" s="52">
        <v>11.5</v>
      </c>
      <c r="CR323" s="52">
        <v>24.5</v>
      </c>
      <c r="CS323" s="53">
        <v>3464</v>
      </c>
      <c r="CT323" s="141">
        <f t="shared" si="454"/>
        <v>0.27142174662092367</v>
      </c>
      <c r="CU323" s="142">
        <f t="shared" si="410"/>
        <v>1.1742990654205607</v>
      </c>
      <c r="CV323" s="142">
        <f t="shared" si="411"/>
        <v>6.0060298770316169</v>
      </c>
      <c r="CW323" s="118">
        <f t="shared" si="412"/>
        <v>1.0010049795052696</v>
      </c>
      <c r="CX323" s="143">
        <f t="shared" si="455"/>
        <v>30186.306161960907</v>
      </c>
      <c r="CY323" s="144">
        <f t="shared" si="456"/>
        <v>0.42278860134412211</v>
      </c>
      <c r="CZ323" s="145">
        <f t="shared" si="457"/>
        <v>20149.437914986036</v>
      </c>
      <c r="DA323" s="146">
        <f t="shared" si="458"/>
        <v>0.61364714814463317</v>
      </c>
      <c r="DB323" s="64">
        <v>4279</v>
      </c>
      <c r="DC323" s="152"/>
      <c r="DD323" s="48">
        <v>7.8</v>
      </c>
      <c r="DE323" s="53">
        <v>4102</v>
      </c>
      <c r="DF323" s="153"/>
      <c r="DG323" s="53">
        <v>3468</v>
      </c>
      <c r="DH323" s="53">
        <v>4030</v>
      </c>
      <c r="DI323" s="52">
        <v>10.199999999999999</v>
      </c>
      <c r="DJ323" s="52">
        <v>30</v>
      </c>
      <c r="DK323" s="53">
        <v>3869</v>
      </c>
      <c r="DL323" s="141">
        <f t="shared" si="413"/>
        <v>0.30641187349243876</v>
      </c>
      <c r="DM323" s="142">
        <f t="shared" si="414"/>
        <v>1.1745734984809535</v>
      </c>
      <c r="DN323" s="142">
        <f t="shared" si="415"/>
        <v>6.0046265990229646</v>
      </c>
      <c r="DO323" s="118">
        <f t="shared" si="387"/>
        <v>1.0007710998371608</v>
      </c>
      <c r="DP323" s="143">
        <f t="shared" si="416"/>
        <v>30179.253286689418</v>
      </c>
      <c r="DQ323" s="144">
        <f t="shared" si="417"/>
        <v>0.41839323083114444</v>
      </c>
      <c r="DR323" s="145">
        <f t="shared" si="418"/>
        <v>20144.73010238908</v>
      </c>
      <c r="DS323" s="146">
        <f t="shared" si="419"/>
        <v>0.61070513428869699</v>
      </c>
      <c r="DT323" s="53">
        <v>4305</v>
      </c>
      <c r="DU323" s="74"/>
      <c r="DV323" s="157">
        <v>7.77</v>
      </c>
      <c r="DW323" s="153">
        <v>4041</v>
      </c>
      <c r="DX323" s="53"/>
      <c r="DY323" s="153">
        <v>3429</v>
      </c>
      <c r="DZ323" s="153">
        <v>3154</v>
      </c>
      <c r="EA323" s="152">
        <v>10.6</v>
      </c>
      <c r="EB323" s="128">
        <v>22.3</v>
      </c>
      <c r="EC323" s="53">
        <v>4433</v>
      </c>
      <c r="ED323" s="141">
        <f t="shared" si="448"/>
        <v>0.34189094034068118</v>
      </c>
      <c r="EE323" s="142">
        <f t="shared" si="420"/>
        <v>1.167479674796748</v>
      </c>
      <c r="EF323" s="142">
        <f t="shared" si="459"/>
        <v>6.0411118272479234</v>
      </c>
      <c r="EG323" s="118">
        <f t="shared" si="388"/>
        <v>1.0068519712079873</v>
      </c>
      <c r="EH323" s="143">
        <f t="shared" si="449"/>
        <v>30362.628043748064</v>
      </c>
      <c r="EI323" s="144">
        <f t="shared" si="450"/>
        <v>0.42704218571151986</v>
      </c>
      <c r="EJ323" s="145">
        <f t="shared" si="451"/>
        <v>20267.133229910025</v>
      </c>
      <c r="EK323" s="146">
        <f t="shared" si="452"/>
        <v>0.61649425832779725</v>
      </c>
      <c r="EL323" s="64">
        <v>4302</v>
      </c>
      <c r="EM323" s="56"/>
      <c r="EN323" s="52">
        <v>7.68</v>
      </c>
      <c r="EO323" s="53">
        <v>4243</v>
      </c>
      <c r="EP323" s="134"/>
      <c r="EQ323" s="135">
        <v>3620</v>
      </c>
      <c r="ER323" s="53">
        <v>4276</v>
      </c>
      <c r="ES323" s="52">
        <v>11.4</v>
      </c>
      <c r="ET323" s="52">
        <v>16.100000000000001</v>
      </c>
      <c r="EU323" s="53">
        <v>3987</v>
      </c>
      <c r="EV323" s="141">
        <f t="shared" si="421"/>
        <v>0.32982896147829183</v>
      </c>
      <c r="EW323" s="142">
        <f t="shared" si="422"/>
        <v>1.1682938168293817</v>
      </c>
      <c r="EX323" s="142">
        <f t="shared" si="423"/>
        <v>6.0369019932219654</v>
      </c>
      <c r="EY323" s="118">
        <f t="shared" si="389"/>
        <v>1.0061503322036609</v>
      </c>
      <c r="EZ323" s="143">
        <f t="shared" si="424"/>
        <v>30341.4694179336</v>
      </c>
      <c r="FA323" s="144">
        <f t="shared" si="425"/>
        <v>0.39840138430437488</v>
      </c>
      <c r="FB323" s="145">
        <f t="shared" si="426"/>
        <v>20253.009792119145</v>
      </c>
      <c r="FC323" s="146">
        <f t="shared" si="427"/>
        <v>0.59732371642782578</v>
      </c>
      <c r="FD323" s="64">
        <v>4309</v>
      </c>
      <c r="FE323" s="56"/>
      <c r="FF323" s="52">
        <v>7.68</v>
      </c>
      <c r="FG323" s="53">
        <v>4044</v>
      </c>
      <c r="FH323" s="134"/>
      <c r="FI323" s="135">
        <v>3583</v>
      </c>
      <c r="FJ323" s="53">
        <v>4082</v>
      </c>
      <c r="FK323" s="52">
        <v>11.4</v>
      </c>
      <c r="FL323" s="52">
        <v>26.1</v>
      </c>
      <c r="FM323" s="53">
        <v>3842</v>
      </c>
      <c r="FN323" s="141">
        <f t="shared" si="428"/>
        <v>0.2963307235004346</v>
      </c>
      <c r="FO323" s="142">
        <f t="shared" si="429"/>
        <v>1.166395915525644</v>
      </c>
      <c r="FP323" s="142">
        <f t="shared" si="430"/>
        <v>6.046724939282532</v>
      </c>
      <c r="FQ323" s="118">
        <f t="shared" si="390"/>
        <v>1.007787489880422</v>
      </c>
      <c r="FR323" s="143">
        <f t="shared" si="431"/>
        <v>30390.839544834005</v>
      </c>
      <c r="FS323" s="144">
        <f t="shared" si="432"/>
        <v>0.42661682727478012</v>
      </c>
      <c r="FT323" s="145">
        <f t="shared" si="433"/>
        <v>20285.964480297858</v>
      </c>
      <c r="FU323" s="146">
        <f t="shared" si="434"/>
        <v>0.61620954730948085</v>
      </c>
      <c r="FV323" s="64">
        <v>4309</v>
      </c>
      <c r="FW323" s="73"/>
      <c r="FX323" s="52">
        <v>7.78</v>
      </c>
      <c r="FY323" s="53">
        <v>4056</v>
      </c>
      <c r="FZ323" s="134"/>
      <c r="GA323" s="135">
        <v>3500</v>
      </c>
      <c r="GB323" s="53">
        <v>4082</v>
      </c>
      <c r="GC323" s="52">
        <v>10.9</v>
      </c>
      <c r="GD323" s="52">
        <v>28.8</v>
      </c>
      <c r="GE323" s="53">
        <v>3858</v>
      </c>
      <c r="GF323" s="141">
        <f t="shared" si="435"/>
        <v>0.29875629231092898</v>
      </c>
      <c r="GG323" s="142">
        <f t="shared" si="436"/>
        <v>1.166395915525644</v>
      </c>
      <c r="GH323" s="142">
        <f t="shared" si="437"/>
        <v>6.046724939282532</v>
      </c>
      <c r="GI323" s="118">
        <f t="shared" si="391"/>
        <v>1.007787489880422</v>
      </c>
      <c r="GJ323" s="143">
        <f t="shared" si="438"/>
        <v>30390.839544834005</v>
      </c>
      <c r="GK323" s="144">
        <f t="shared" si="439"/>
        <v>0.42491539352782104</v>
      </c>
      <c r="GL323" s="145">
        <f t="shared" si="440"/>
        <v>20285.964480297858</v>
      </c>
      <c r="GM323" s="146">
        <f t="shared" si="441"/>
        <v>0.61507070323621527</v>
      </c>
      <c r="GN323" s="166">
        <v>4239</v>
      </c>
      <c r="GO323" s="97">
        <f t="shared" si="392"/>
        <v>4092.8144973627054</v>
      </c>
      <c r="GP323" s="226">
        <f t="shared" si="468"/>
        <v>2642.4049999999997</v>
      </c>
      <c r="GQ323" s="53">
        <v>0</v>
      </c>
      <c r="GR323" s="102">
        <f t="shared" si="393"/>
        <v>1</v>
      </c>
      <c r="GS323" s="53">
        <v>0</v>
      </c>
      <c r="GT323" s="102">
        <f t="shared" si="394"/>
        <v>1</v>
      </c>
      <c r="GU323" s="53">
        <v>967</v>
      </c>
      <c r="GV323" s="102">
        <f t="shared" si="465"/>
        <v>7.0677521255729125E-2</v>
      </c>
      <c r="GW323" s="170">
        <v>605</v>
      </c>
      <c r="GX323" s="102">
        <f t="shared" si="466"/>
        <v>3.8155802861685184E-2</v>
      </c>
      <c r="GY323" s="170">
        <v>0</v>
      </c>
      <c r="GZ323" s="102">
        <f t="shared" si="467"/>
        <v>1</v>
      </c>
      <c r="HA323" s="102"/>
      <c r="HB323" s="102"/>
      <c r="HC323" s="102"/>
      <c r="HD323" s="102"/>
      <c r="HE323" s="177"/>
      <c r="HF323" s="227">
        <f t="shared" si="462"/>
        <v>121386.24000000001</v>
      </c>
      <c r="HG323" s="102">
        <f t="shared" si="463"/>
        <v>0.80924160000000001</v>
      </c>
      <c r="HH323" s="177">
        <f t="shared" si="464"/>
        <v>0.59770333111891438</v>
      </c>
      <c r="HI323" s="64">
        <v>2442</v>
      </c>
      <c r="HJ323" s="53">
        <v>2390</v>
      </c>
      <c r="HK323" s="53">
        <v>3328</v>
      </c>
      <c r="HL323" s="77">
        <f t="shared" si="445"/>
        <v>2440</v>
      </c>
      <c r="HM323" s="77">
        <f t="shared" si="442"/>
        <v>36866.6</v>
      </c>
      <c r="HN323" s="52"/>
      <c r="HO323" s="183"/>
      <c r="HP323" s="53">
        <v>1837</v>
      </c>
      <c r="HQ323" s="186"/>
      <c r="HR323" s="186"/>
      <c r="HS323" s="186"/>
      <c r="HT323" s="53">
        <v>4716</v>
      </c>
      <c r="HU323" s="153">
        <v>4824</v>
      </c>
      <c r="HV323" s="186"/>
      <c r="HW323" s="186"/>
      <c r="HX323" s="186"/>
      <c r="HY323" s="186"/>
      <c r="HZ323" s="189">
        <v>98</v>
      </c>
      <c r="IA323" s="128"/>
      <c r="IB323" s="190">
        <v>913</v>
      </c>
      <c r="IC323" s="191"/>
      <c r="ID323" s="191"/>
      <c r="IE323" s="192">
        <v>0.54</v>
      </c>
      <c r="IF323" s="192">
        <v>1.27</v>
      </c>
      <c r="IG323" s="192">
        <v>1.02</v>
      </c>
      <c r="IH323" s="97">
        <f t="shared" si="443"/>
        <v>53315.56</v>
      </c>
      <c r="II323" s="97">
        <f t="shared" si="446"/>
        <v>4734.7078651685388</v>
      </c>
      <c r="IJ323" s="202">
        <f t="shared" si="447"/>
        <v>1.4326647564469914</v>
      </c>
      <c r="IK323" s="202">
        <f t="shared" si="453"/>
        <v>3.3048260898876403</v>
      </c>
      <c r="IL323" s="202">
        <f t="shared" si="395"/>
        <v>0.64841478607270242</v>
      </c>
      <c r="IM323" s="203"/>
      <c r="IN323" s="204">
        <f t="shared" si="396"/>
        <v>0.78461901391837696</v>
      </c>
      <c r="IO323" s="186"/>
      <c r="IP323" s="186"/>
      <c r="IQ323" s="153">
        <v>3458</v>
      </c>
      <c r="IR323" s="153"/>
      <c r="IS323" s="128"/>
      <c r="IT323" s="128"/>
      <c r="IU323" s="128"/>
      <c r="IV323" s="128"/>
      <c r="IW323" s="189">
        <v>0.95</v>
      </c>
      <c r="IX323" s="189"/>
      <c r="IY323" s="48">
        <v>8.32</v>
      </c>
      <c r="IZ323" s="52">
        <v>406</v>
      </c>
      <c r="JA323" s="128">
        <v>0</v>
      </c>
      <c r="JB323" s="128">
        <v>0.79</v>
      </c>
      <c r="JC323" s="128">
        <v>184</v>
      </c>
      <c r="JD323" s="97">
        <f t="shared" si="397"/>
        <v>12489.84</v>
      </c>
      <c r="JE323" s="210">
        <f t="shared" si="460"/>
        <v>0.97222222222222221</v>
      </c>
      <c r="JF323" s="210">
        <f t="shared" si="398"/>
        <v>0.9390857142857143</v>
      </c>
      <c r="JG323" s="210">
        <f t="shared" si="399"/>
        <v>0.17410714285714285</v>
      </c>
      <c r="JH323" s="203"/>
      <c r="JI323" s="203">
        <f t="shared" si="400"/>
        <v>0.55531215772179632</v>
      </c>
      <c r="JJ323" s="212">
        <f t="shared" si="444"/>
        <v>2.469151880188833</v>
      </c>
      <c r="JK323" s="203">
        <f t="shared" si="401"/>
        <v>0.96146910885451264</v>
      </c>
      <c r="JL323" s="53">
        <v>13648</v>
      </c>
      <c r="JM323" s="213">
        <v>8.5</v>
      </c>
      <c r="JN323" s="214">
        <v>30</v>
      </c>
      <c r="JO323" s="213">
        <v>0.57999999999999996</v>
      </c>
      <c r="JP323" s="213">
        <v>3.1</v>
      </c>
      <c r="JQ323" s="213">
        <v>1.21</v>
      </c>
      <c r="JR323" s="214">
        <v>396</v>
      </c>
      <c r="JS323" s="213">
        <v>0.27</v>
      </c>
      <c r="JT323" s="222"/>
    </row>
    <row r="324" spans="1:280" s="25" customFormat="1" ht="15" customHeight="1">
      <c r="A324" s="50">
        <v>43741</v>
      </c>
      <c r="B324" s="51">
        <v>0</v>
      </c>
      <c r="C324" s="52">
        <v>0</v>
      </c>
      <c r="D324" s="53">
        <v>52512</v>
      </c>
      <c r="E324" s="48">
        <v>5.71</v>
      </c>
      <c r="F324" s="53">
        <v>1605</v>
      </c>
      <c r="G324" s="52">
        <v>46.6</v>
      </c>
      <c r="H324" s="52">
        <v>18.899999999999999</v>
      </c>
      <c r="I324" s="61">
        <v>93.3</v>
      </c>
      <c r="J324" s="64"/>
      <c r="K324" s="53">
        <v>1312</v>
      </c>
      <c r="L324" s="48">
        <v>12.3</v>
      </c>
      <c r="M324" s="53">
        <v>13154</v>
      </c>
      <c r="N324" s="53">
        <v>9703</v>
      </c>
      <c r="O324" s="65">
        <v>0.12</v>
      </c>
      <c r="P324" s="65">
        <v>69.400000000000006</v>
      </c>
      <c r="Q324" s="74"/>
      <c r="R324" s="70">
        <v>71.8</v>
      </c>
      <c r="S324" s="64">
        <v>7395</v>
      </c>
      <c r="T324" s="53">
        <v>6302</v>
      </c>
      <c r="U324" s="52">
        <v>3.8</v>
      </c>
      <c r="V324" s="52">
        <v>24.9</v>
      </c>
      <c r="W324" s="52">
        <v>10.4</v>
      </c>
      <c r="X324" s="52">
        <v>10</v>
      </c>
      <c r="Y324" s="53">
        <v>2363</v>
      </c>
      <c r="Z324" s="53"/>
      <c r="AA324" s="52"/>
      <c r="AB324" s="52">
        <v>627</v>
      </c>
      <c r="AC324" s="77">
        <f t="shared" si="402"/>
        <v>9758</v>
      </c>
      <c r="AD324" s="52"/>
      <c r="AE324" s="52"/>
      <c r="AF324" s="52"/>
      <c r="AG324" s="52"/>
      <c r="AH324" s="61"/>
      <c r="AI324" s="79"/>
      <c r="AJ324" s="52"/>
      <c r="AK324" s="52"/>
      <c r="AL324" s="48">
        <v>9.81</v>
      </c>
      <c r="AM324" s="53">
        <v>109168</v>
      </c>
      <c r="AN324" s="52">
        <v>0.68</v>
      </c>
      <c r="AO324" s="52" t="s">
        <v>125</v>
      </c>
      <c r="AP324" s="53">
        <v>5042</v>
      </c>
      <c r="AQ324" s="83"/>
      <c r="AR324" s="86">
        <f t="shared" si="403"/>
        <v>13958</v>
      </c>
      <c r="AS324" s="53"/>
      <c r="AT324" s="87">
        <v>13958</v>
      </c>
      <c r="AU324" s="53">
        <f t="shared" si="461"/>
        <v>11318</v>
      </c>
      <c r="AV324" s="53">
        <v>720</v>
      </c>
      <c r="AW324" s="53">
        <v>720</v>
      </c>
      <c r="AX324" s="53">
        <v>720</v>
      </c>
      <c r="AY324" s="95">
        <v>480</v>
      </c>
      <c r="AZ324" s="96">
        <v>4.93</v>
      </c>
      <c r="BA324" s="53">
        <v>4478</v>
      </c>
      <c r="BB324" s="52">
        <v>62</v>
      </c>
      <c r="BC324" s="53">
        <v>10586</v>
      </c>
      <c r="BD324" s="97">
        <f t="shared" si="373"/>
        <v>7329.0659999999989</v>
      </c>
      <c r="BE324" s="102">
        <f t="shared" si="374"/>
        <v>0.69233572643113539</v>
      </c>
      <c r="BF324" s="53">
        <v>3979</v>
      </c>
      <c r="BG324" s="97">
        <f t="shared" si="375"/>
        <v>4245.5929999999998</v>
      </c>
      <c r="BH324" s="102">
        <f t="shared" si="376"/>
        <v>0.40105733988286413</v>
      </c>
      <c r="BI324" s="53">
        <v>408</v>
      </c>
      <c r="BJ324" s="97">
        <f t="shared" si="377"/>
        <v>802.53600000000006</v>
      </c>
      <c r="BK324" s="102">
        <f t="shared" si="378"/>
        <v>7.5811071226147747E-2</v>
      </c>
      <c r="BL324" s="103">
        <v>761</v>
      </c>
      <c r="BM324" s="97">
        <f t="shared" si="379"/>
        <v>1099.645</v>
      </c>
      <c r="BN324" s="102">
        <f t="shared" si="380"/>
        <v>0.10387729076138295</v>
      </c>
      <c r="BO324" s="53">
        <v>574</v>
      </c>
      <c r="BP324" s="97">
        <f t="shared" si="381"/>
        <v>1181.2919999999999</v>
      </c>
      <c r="BQ324" s="102">
        <f t="shared" si="382"/>
        <v>0.11159002456074059</v>
      </c>
      <c r="BR324" s="53">
        <v>0</v>
      </c>
      <c r="BS324" s="105">
        <f t="shared" si="383"/>
        <v>0</v>
      </c>
      <c r="BT324" s="102">
        <f t="shared" si="384"/>
        <v>0</v>
      </c>
      <c r="BU324" s="52">
        <v>7.34</v>
      </c>
      <c r="BV324" s="48">
        <v>7.53</v>
      </c>
      <c r="BW324" s="61">
        <v>161</v>
      </c>
      <c r="BX324" s="117">
        <f t="shared" si="404"/>
        <v>119812.348</v>
      </c>
      <c r="BY324" s="118">
        <f t="shared" si="405"/>
        <v>0.7987489866666666</v>
      </c>
      <c r="BZ324" s="120">
        <v>81</v>
      </c>
      <c r="CA324" s="51"/>
      <c r="CB324" s="52">
        <v>7.11</v>
      </c>
      <c r="CC324" s="129">
        <v>6891</v>
      </c>
      <c r="CD324" s="77">
        <f t="shared" si="406"/>
        <v>7044.8955592422544</v>
      </c>
      <c r="CE324" s="77">
        <f t="shared" si="385"/>
        <v>25919</v>
      </c>
      <c r="CF324" s="77">
        <f t="shared" si="407"/>
        <v>11318</v>
      </c>
      <c r="CG324" s="77">
        <f t="shared" si="408"/>
        <v>471.58333333333331</v>
      </c>
      <c r="CH324" s="77">
        <f t="shared" si="386"/>
        <v>14601</v>
      </c>
      <c r="CI324" s="130">
        <f t="shared" si="409"/>
        <v>608.375</v>
      </c>
      <c r="CJ324" s="64">
        <v>4262</v>
      </c>
      <c r="CK324" s="56"/>
      <c r="CL324" s="52">
        <v>7.44</v>
      </c>
      <c r="CM324" s="53">
        <v>4389</v>
      </c>
      <c r="CN324" s="134"/>
      <c r="CO324" s="135">
        <v>3716</v>
      </c>
      <c r="CP324" s="53">
        <v>3354</v>
      </c>
      <c r="CQ324" s="52">
        <v>10.9</v>
      </c>
      <c r="CR324" s="52">
        <v>33.799999999999997</v>
      </c>
      <c r="CS324" s="53">
        <v>3430</v>
      </c>
      <c r="CT324" s="141">
        <f t="shared" si="454"/>
        <v>0.30301887527829546</v>
      </c>
      <c r="CU324" s="142">
        <f t="shared" si="410"/>
        <v>1.1792585640544346</v>
      </c>
      <c r="CV324" s="142">
        <f t="shared" si="411"/>
        <v>5.9740041531019674</v>
      </c>
      <c r="CW324" s="118">
        <f t="shared" si="412"/>
        <v>0.99566735885032787</v>
      </c>
      <c r="CX324" s="143">
        <f t="shared" si="455"/>
        <v>30025.344873490489</v>
      </c>
      <c r="CY324" s="144">
        <f t="shared" si="456"/>
        <v>0.37699573214509385</v>
      </c>
      <c r="CZ324" s="145">
        <f t="shared" si="457"/>
        <v>19701.386132798332</v>
      </c>
      <c r="DA324" s="146">
        <f t="shared" si="458"/>
        <v>0.58539580578122052</v>
      </c>
      <c r="DB324" s="64">
        <v>4262</v>
      </c>
      <c r="DC324" s="152"/>
      <c r="DD324" s="48">
        <v>7.47</v>
      </c>
      <c r="DE324" s="53">
        <v>4449</v>
      </c>
      <c r="DF324" s="153"/>
      <c r="DG324" s="53">
        <v>3502</v>
      </c>
      <c r="DH324" s="53">
        <v>4818</v>
      </c>
      <c r="DI324" s="52">
        <v>11</v>
      </c>
      <c r="DJ324" s="52">
        <v>38.5</v>
      </c>
      <c r="DK324" s="53">
        <v>3824</v>
      </c>
      <c r="DL324" s="141">
        <f t="shared" si="413"/>
        <v>0.34563460906241145</v>
      </c>
      <c r="DM324" s="142">
        <f t="shared" si="414"/>
        <v>1.1792585640544346</v>
      </c>
      <c r="DN324" s="142">
        <f t="shared" si="415"/>
        <v>5.9740041531019674</v>
      </c>
      <c r="DO324" s="118">
        <f t="shared" si="387"/>
        <v>0.99566735885032787</v>
      </c>
      <c r="DP324" s="143">
        <f t="shared" si="416"/>
        <v>30025.344873490489</v>
      </c>
      <c r="DQ324" s="144">
        <f t="shared" si="417"/>
        <v>0.36847892738972954</v>
      </c>
      <c r="DR324" s="145">
        <f t="shared" si="418"/>
        <v>19701.386132798332</v>
      </c>
      <c r="DS324" s="146">
        <f t="shared" si="419"/>
        <v>0.57972794256565274</v>
      </c>
      <c r="DT324" s="53">
        <v>4326</v>
      </c>
      <c r="DU324" s="74"/>
      <c r="DV324" s="157">
        <v>7.49</v>
      </c>
      <c r="DW324" s="153">
        <v>4231</v>
      </c>
      <c r="DX324" s="53"/>
      <c r="DY324" s="153">
        <v>3494</v>
      </c>
      <c r="DZ324" s="153">
        <v>4670</v>
      </c>
      <c r="EA324" s="152">
        <v>11</v>
      </c>
      <c r="EB324" s="128">
        <v>37.200000000000003</v>
      </c>
      <c r="EC324" s="53">
        <v>4260</v>
      </c>
      <c r="ED324" s="141">
        <f t="shared" si="448"/>
        <v>0.34995734247971044</v>
      </c>
      <c r="EE324" s="142">
        <f t="shared" si="420"/>
        <v>1.1618122977346279</v>
      </c>
      <c r="EF324" s="142">
        <f t="shared" si="459"/>
        <v>6.0637123337210497</v>
      </c>
      <c r="EG324" s="118">
        <f t="shared" si="388"/>
        <v>1.0106187222868417</v>
      </c>
      <c r="EH324" s="143">
        <f t="shared" si="449"/>
        <v>30476.218189281994</v>
      </c>
      <c r="EI324" s="144">
        <f t="shared" si="450"/>
        <v>0.39942331800088682</v>
      </c>
      <c r="EJ324" s="145">
        <f t="shared" si="451"/>
        <v>19997.230504571933</v>
      </c>
      <c r="EK324" s="146">
        <f t="shared" si="452"/>
        <v>0.60032117891554881</v>
      </c>
      <c r="EL324" s="64">
        <v>4427</v>
      </c>
      <c r="EM324" s="56"/>
      <c r="EN324" s="52">
        <v>7.52</v>
      </c>
      <c r="EO324" s="53">
        <v>4237</v>
      </c>
      <c r="EP324" s="134"/>
      <c r="EQ324" s="135">
        <v>3534</v>
      </c>
      <c r="ER324" s="53">
        <v>4680</v>
      </c>
      <c r="ES324" s="52">
        <v>11</v>
      </c>
      <c r="ET324" s="52">
        <v>38.799999999999997</v>
      </c>
      <c r="EU324" s="53">
        <v>3894</v>
      </c>
      <c r="EV324" s="141">
        <f t="shared" si="421"/>
        <v>0.31326038344984053</v>
      </c>
      <c r="EW324" s="142">
        <f t="shared" si="422"/>
        <v>1.1353060763496725</v>
      </c>
      <c r="EX324" s="142">
        <f t="shared" si="423"/>
        <v>6.2052830562605372</v>
      </c>
      <c r="EY324" s="118">
        <f t="shared" si="389"/>
        <v>1.0342138427100895</v>
      </c>
      <c r="EZ324" s="143">
        <f t="shared" si="424"/>
        <v>31187.752640765462</v>
      </c>
      <c r="FA324" s="144">
        <f t="shared" si="425"/>
        <v>0.39857163752535041</v>
      </c>
      <c r="FB324" s="145">
        <f t="shared" si="426"/>
        <v>20464.109903777153</v>
      </c>
      <c r="FC324" s="146">
        <f t="shared" si="427"/>
        <v>0.5997543925939921</v>
      </c>
      <c r="FD324" s="64">
        <v>4321</v>
      </c>
      <c r="FE324" s="56"/>
      <c r="FF324" s="52">
        <v>7.46</v>
      </c>
      <c r="FG324" s="53">
        <v>4087</v>
      </c>
      <c r="FH324" s="134"/>
      <c r="FI324" s="135">
        <v>3551</v>
      </c>
      <c r="FJ324" s="53">
        <v>4898</v>
      </c>
      <c r="FK324" s="52">
        <v>12</v>
      </c>
      <c r="FL324" s="52">
        <v>39.1</v>
      </c>
      <c r="FM324" s="53">
        <v>3828</v>
      </c>
      <c r="FN324" s="141">
        <f t="shared" si="428"/>
        <v>0.2995055175292955</v>
      </c>
      <c r="FO324" s="142">
        <f t="shared" si="429"/>
        <v>1.1631566766952095</v>
      </c>
      <c r="FP324" s="142">
        <f t="shared" si="430"/>
        <v>6.0567038821101837</v>
      </c>
      <c r="FQ324" s="118">
        <f t="shared" si="390"/>
        <v>1.009450647018364</v>
      </c>
      <c r="FR324" s="143">
        <f t="shared" si="431"/>
        <v>30440.993711485782</v>
      </c>
      <c r="FS324" s="144">
        <f t="shared" si="432"/>
        <v>0.41986364941376142</v>
      </c>
      <c r="FT324" s="145">
        <f t="shared" si="433"/>
        <v>19974.117663027122</v>
      </c>
      <c r="FU324" s="146">
        <f t="shared" si="434"/>
        <v>0.61392405063291133</v>
      </c>
      <c r="FV324" s="64">
        <v>4321</v>
      </c>
      <c r="FW324" s="73"/>
      <c r="FX324" s="52">
        <v>7.44</v>
      </c>
      <c r="FY324" s="53">
        <v>4418</v>
      </c>
      <c r="FZ324" s="134"/>
      <c r="GA324" s="135">
        <v>3528</v>
      </c>
      <c r="GB324" s="53">
        <v>2724</v>
      </c>
      <c r="GC324" s="52">
        <v>11.3</v>
      </c>
      <c r="GD324" s="52">
        <v>34.5</v>
      </c>
      <c r="GE324" s="53">
        <v>3862</v>
      </c>
      <c r="GF324" s="141">
        <f t="shared" si="435"/>
        <v>0.34023986453168115</v>
      </c>
      <c r="GG324" s="142">
        <f t="shared" si="436"/>
        <v>1.1631566766952095</v>
      </c>
      <c r="GH324" s="142">
        <f t="shared" si="437"/>
        <v>6.0567038821101837</v>
      </c>
      <c r="GI324" s="118">
        <f t="shared" si="391"/>
        <v>1.009450647018364</v>
      </c>
      <c r="GJ324" s="143">
        <f t="shared" si="438"/>
        <v>30440.993711485782</v>
      </c>
      <c r="GK324" s="144">
        <f t="shared" si="439"/>
        <v>0.37287927651333441</v>
      </c>
      <c r="GL324" s="145">
        <f t="shared" si="440"/>
        <v>19974.117663027122</v>
      </c>
      <c r="GM324" s="146">
        <f t="shared" si="441"/>
        <v>0.5826563385603627</v>
      </c>
      <c r="GN324" s="166">
        <v>4300</v>
      </c>
      <c r="GO324" s="97">
        <f t="shared" si="392"/>
        <v>4301.0211042092669</v>
      </c>
      <c r="GP324" s="226">
        <f t="shared" si="468"/>
        <v>2352.3119999999999</v>
      </c>
      <c r="GQ324" s="53">
        <v>0</v>
      </c>
      <c r="GR324" s="102">
        <f t="shared" si="393"/>
        <v>1</v>
      </c>
      <c r="GS324" s="53">
        <v>0</v>
      </c>
      <c r="GT324" s="102">
        <f t="shared" si="394"/>
        <v>1</v>
      </c>
      <c r="GU324" s="53">
        <v>846</v>
      </c>
      <c r="GV324" s="102">
        <f t="shared" si="465"/>
        <v>0</v>
      </c>
      <c r="GW324" s="170">
        <v>549</v>
      </c>
      <c r="GX324" s="102">
        <f t="shared" si="466"/>
        <v>0.27858081471747698</v>
      </c>
      <c r="GY324" s="170">
        <v>0</v>
      </c>
      <c r="GZ324" s="102">
        <f t="shared" si="467"/>
        <v>1</v>
      </c>
      <c r="HA324" s="102"/>
      <c r="HB324" s="102"/>
      <c r="HC324" s="102"/>
      <c r="HD324" s="102"/>
      <c r="HE324" s="177"/>
      <c r="HF324" s="227">
        <f t="shared" si="462"/>
        <v>119812.348</v>
      </c>
      <c r="HG324" s="102">
        <f t="shared" si="463"/>
        <v>0.7987489866666666</v>
      </c>
      <c r="HH324" s="177">
        <f t="shared" si="464"/>
        <v>0.59380313621764591</v>
      </c>
      <c r="HI324" s="64">
        <v>3374</v>
      </c>
      <c r="HJ324" s="53">
        <v>2802</v>
      </c>
      <c r="HK324" s="53">
        <v>3398</v>
      </c>
      <c r="HL324" s="77">
        <f t="shared" si="445"/>
        <v>2160</v>
      </c>
      <c r="HM324" s="77">
        <f t="shared" si="442"/>
        <v>22865.759999999998</v>
      </c>
      <c r="HN324" s="52"/>
      <c r="HO324" s="183"/>
      <c r="HP324" s="53">
        <v>2096</v>
      </c>
      <c r="HQ324" s="186"/>
      <c r="HR324" s="186"/>
      <c r="HS324" s="186"/>
      <c r="HT324" s="53">
        <v>2394</v>
      </c>
      <c r="HU324" s="153">
        <v>4620</v>
      </c>
      <c r="HV324" s="186"/>
      <c r="HW324" s="186"/>
      <c r="HX324" s="186"/>
      <c r="HY324" s="186"/>
      <c r="HZ324" s="189"/>
      <c r="IA324" s="128">
        <v>99</v>
      </c>
      <c r="IB324" s="190">
        <v>852</v>
      </c>
      <c r="IC324" s="191"/>
      <c r="ID324" s="191"/>
      <c r="IE324" s="192"/>
      <c r="IF324" s="192"/>
      <c r="IG324" s="192"/>
      <c r="IH324" s="97">
        <f t="shared" si="443"/>
        <v>58276.04</v>
      </c>
      <c r="II324" s="97">
        <f t="shared" si="446"/>
        <v>4175.0995844676891</v>
      </c>
      <c r="IJ324" s="202">
        <f t="shared" si="447"/>
        <v>1.4328700386874911</v>
      </c>
      <c r="IK324" s="202">
        <f t="shared" si="453"/>
        <v>2.913802</v>
      </c>
      <c r="IL324" s="202">
        <f t="shared" si="395"/>
        <v>1.3984324539298432</v>
      </c>
      <c r="IM324" s="203"/>
      <c r="IN324" s="204">
        <f t="shared" si="396"/>
        <v>0.80186046511627906</v>
      </c>
      <c r="IO324" s="186"/>
      <c r="IP324" s="186"/>
      <c r="IQ324" s="153">
        <v>3336</v>
      </c>
      <c r="IR324" s="153"/>
      <c r="IS324" s="128"/>
      <c r="IT324" s="128"/>
      <c r="IU324" s="128"/>
      <c r="IV324" s="128"/>
      <c r="IW324" s="189"/>
      <c r="IX324" s="189">
        <v>0.97</v>
      </c>
      <c r="IY324" s="48"/>
      <c r="IZ324" s="52">
        <v>362</v>
      </c>
      <c r="JA324" s="128"/>
      <c r="JB324" s="128"/>
      <c r="JC324" s="128"/>
      <c r="JD324" s="97">
        <f t="shared" si="397"/>
        <v>11892.216</v>
      </c>
      <c r="JE324" s="210">
        <f t="shared" si="460"/>
        <v>0.98957412970489489</v>
      </c>
      <c r="JF324" s="210">
        <f t="shared" si="398"/>
        <v>0.86097642857142853</v>
      </c>
      <c r="JG324" s="210">
        <f t="shared" si="399"/>
        <v>0.18114382853144945</v>
      </c>
      <c r="JH324" s="203"/>
      <c r="JI324" s="203">
        <f t="shared" si="400"/>
        <v>0.57511737089201875</v>
      </c>
      <c r="JJ324" s="212">
        <f t="shared" si="444"/>
        <v>2.469151880188833</v>
      </c>
      <c r="JK324" s="203">
        <f t="shared" si="401"/>
        <v>0.96580389193274141</v>
      </c>
      <c r="JL324" s="53">
        <v>13900</v>
      </c>
      <c r="JM324" s="213">
        <v>8.35</v>
      </c>
      <c r="JN324" s="214">
        <v>72</v>
      </c>
      <c r="JO324" s="213">
        <v>0.64</v>
      </c>
      <c r="JP324" s="213">
        <v>2.89</v>
      </c>
      <c r="JQ324" s="213">
        <v>1.65</v>
      </c>
      <c r="JR324" s="214">
        <v>368</v>
      </c>
      <c r="JS324" s="213">
        <v>0.28000000000000003</v>
      </c>
      <c r="JT324" s="222"/>
    </row>
    <row r="325" spans="1:280" s="25" customFormat="1" ht="15" customHeight="1">
      <c r="A325" s="50">
        <v>43742</v>
      </c>
      <c r="B325" s="51">
        <v>0</v>
      </c>
      <c r="C325" s="52">
        <v>0</v>
      </c>
      <c r="D325" s="53">
        <v>53570</v>
      </c>
      <c r="E325" s="48">
        <v>5.77</v>
      </c>
      <c r="F325" s="53">
        <v>1677</v>
      </c>
      <c r="G325" s="52">
        <v>42.1</v>
      </c>
      <c r="H325" s="52">
        <v>19.7</v>
      </c>
      <c r="I325" s="61">
        <v>93.7</v>
      </c>
      <c r="J325" s="64"/>
      <c r="K325" s="53">
        <v>1222</v>
      </c>
      <c r="L325" s="48">
        <v>11.6</v>
      </c>
      <c r="M325" s="53">
        <v>13936</v>
      </c>
      <c r="N325" s="53">
        <v>9435</v>
      </c>
      <c r="O325" s="65">
        <v>0.11</v>
      </c>
      <c r="P325" s="65">
        <v>0.05</v>
      </c>
      <c r="Q325" s="74">
        <v>58.8</v>
      </c>
      <c r="R325" s="70">
        <v>70.3</v>
      </c>
      <c r="S325" s="64">
        <v>7640</v>
      </c>
      <c r="T325" s="53">
        <v>5527</v>
      </c>
      <c r="U325" s="52">
        <v>4.25</v>
      </c>
      <c r="V325" s="52">
        <v>24.7</v>
      </c>
      <c r="W325" s="52">
        <v>9.81</v>
      </c>
      <c r="X325" s="52">
        <v>8.8800000000000008</v>
      </c>
      <c r="Y325" s="53">
        <v>2344</v>
      </c>
      <c r="Z325" s="53"/>
      <c r="AA325" s="52"/>
      <c r="AB325" s="52">
        <v>631</v>
      </c>
      <c r="AC325" s="77">
        <f t="shared" si="402"/>
        <v>9984</v>
      </c>
      <c r="AD325" s="52"/>
      <c r="AE325" s="52"/>
      <c r="AF325" s="52"/>
      <c r="AG325" s="52"/>
      <c r="AH325" s="61"/>
      <c r="AI325" s="79"/>
      <c r="AJ325" s="52"/>
      <c r="AK325" s="52"/>
      <c r="AL325" s="48">
        <v>9.26</v>
      </c>
      <c r="AM325" s="53">
        <v>98004</v>
      </c>
      <c r="AN325" s="52">
        <v>0.26</v>
      </c>
      <c r="AO325" s="52" t="s">
        <v>125</v>
      </c>
      <c r="AP325" s="53">
        <v>4928</v>
      </c>
      <c r="AQ325" s="83"/>
      <c r="AR325" s="86">
        <f t="shared" si="403"/>
        <v>14236</v>
      </c>
      <c r="AS325" s="53"/>
      <c r="AT325" s="87">
        <v>14236</v>
      </c>
      <c r="AU325" s="53">
        <f t="shared" si="461"/>
        <v>11596</v>
      </c>
      <c r="AV325" s="53">
        <v>720</v>
      </c>
      <c r="AW325" s="53">
        <v>720</v>
      </c>
      <c r="AX325" s="53">
        <v>720</v>
      </c>
      <c r="AY325" s="95">
        <v>480</v>
      </c>
      <c r="AZ325" s="96">
        <v>4.93</v>
      </c>
      <c r="BA325" s="53">
        <v>4478</v>
      </c>
      <c r="BB325" s="52">
        <v>62</v>
      </c>
      <c r="BC325" s="53">
        <v>10363</v>
      </c>
      <c r="BD325" s="97">
        <f t="shared" si="373"/>
        <v>7493.2117200000002</v>
      </c>
      <c r="BE325" s="102">
        <f t="shared" si="374"/>
        <v>0.72307360030879086</v>
      </c>
      <c r="BF325" s="53">
        <v>3887</v>
      </c>
      <c r="BG325" s="97">
        <f t="shared" si="375"/>
        <v>4147.4290000000001</v>
      </c>
      <c r="BH325" s="102">
        <f t="shared" si="376"/>
        <v>0.40021509215478146</v>
      </c>
      <c r="BI325" s="53">
        <v>392</v>
      </c>
      <c r="BJ325" s="97">
        <f t="shared" si="377"/>
        <v>771.06400000000008</v>
      </c>
      <c r="BK325" s="102">
        <f t="shared" si="378"/>
        <v>7.4405481038309379E-2</v>
      </c>
      <c r="BL325" s="103">
        <v>856</v>
      </c>
      <c r="BM325" s="97">
        <f t="shared" si="379"/>
        <v>1236.92</v>
      </c>
      <c r="BN325" s="102">
        <f t="shared" si="380"/>
        <v>0.1193592589018624</v>
      </c>
      <c r="BO325" s="53">
        <v>644</v>
      </c>
      <c r="BP325" s="97">
        <f t="shared" si="381"/>
        <v>1325.3519999999999</v>
      </c>
      <c r="BQ325" s="102">
        <f t="shared" si="382"/>
        <v>0.12789269516549259</v>
      </c>
      <c r="BR325" s="53">
        <v>7.48</v>
      </c>
      <c r="BS325" s="105">
        <f t="shared" si="383"/>
        <v>12.446720000000001</v>
      </c>
      <c r="BT325" s="102">
        <f t="shared" si="384"/>
        <v>7.2179870693814534E-4</v>
      </c>
      <c r="BU325" s="52">
        <v>5.96</v>
      </c>
      <c r="BV325" s="48">
        <v>7.04</v>
      </c>
      <c r="BW325" s="61">
        <v>132</v>
      </c>
      <c r="BX325" s="117">
        <f t="shared" si="404"/>
        <v>120169.348</v>
      </c>
      <c r="BY325" s="118">
        <f t="shared" si="405"/>
        <v>0.80112898666666665</v>
      </c>
      <c r="BZ325" s="120">
        <v>77.400000000000006</v>
      </c>
      <c r="CA325" s="51"/>
      <c r="CB325" s="52">
        <v>6.94</v>
      </c>
      <c r="CC325" s="129">
        <v>6888</v>
      </c>
      <c r="CD325" s="77">
        <f t="shared" si="406"/>
        <v>6760.2246788633711</v>
      </c>
      <c r="CE325" s="77">
        <f t="shared" si="385"/>
        <v>25690</v>
      </c>
      <c r="CF325" s="77">
        <f t="shared" si="407"/>
        <v>11596</v>
      </c>
      <c r="CG325" s="77">
        <f t="shared" si="408"/>
        <v>483.16666666666669</v>
      </c>
      <c r="CH325" s="77">
        <f t="shared" si="386"/>
        <v>14094</v>
      </c>
      <c r="CI325" s="130">
        <f t="shared" si="409"/>
        <v>587.25</v>
      </c>
      <c r="CJ325" s="64">
        <v>4287</v>
      </c>
      <c r="CK325" s="56"/>
      <c r="CL325" s="52">
        <v>7.42</v>
      </c>
      <c r="CM325" s="53">
        <v>3931</v>
      </c>
      <c r="CN325" s="134"/>
      <c r="CO325" s="135">
        <v>3342</v>
      </c>
      <c r="CP325" s="53">
        <v>4968</v>
      </c>
      <c r="CQ325" s="52">
        <v>9.77</v>
      </c>
      <c r="CR325" s="52">
        <v>32.1</v>
      </c>
      <c r="CS325" s="53">
        <v>3327</v>
      </c>
      <c r="CT325" s="141">
        <f t="shared" si="454"/>
        <v>0.27430383512624662</v>
      </c>
      <c r="CU325" s="142">
        <f t="shared" si="410"/>
        <v>1.172381618847679</v>
      </c>
      <c r="CV325" s="142">
        <f t="shared" si="411"/>
        <v>5.7662322320507897</v>
      </c>
      <c r="CW325" s="118">
        <f t="shared" si="412"/>
        <v>0.96103870534179825</v>
      </c>
      <c r="CX325" s="143">
        <f t="shared" si="455"/>
        <v>28981.08319828727</v>
      </c>
      <c r="CY325" s="144">
        <f t="shared" si="456"/>
        <v>0.41851045094836437</v>
      </c>
      <c r="CZ325" s="145">
        <f t="shared" si="457"/>
        <v>20053.17224118334</v>
      </c>
      <c r="DA325" s="146">
        <f t="shared" si="458"/>
        <v>0.62066969024413776</v>
      </c>
      <c r="DB325" s="64">
        <v>4287</v>
      </c>
      <c r="DC325" s="152"/>
      <c r="DD325" s="48">
        <v>7.77</v>
      </c>
      <c r="DE325" s="53">
        <v>4037</v>
      </c>
      <c r="DF325" s="153"/>
      <c r="DG325" s="53">
        <v>3267</v>
      </c>
      <c r="DH325" s="53">
        <v>4834</v>
      </c>
      <c r="DI325" s="52">
        <v>10.4</v>
      </c>
      <c r="DJ325" s="52">
        <v>34</v>
      </c>
      <c r="DK325" s="53">
        <v>3756</v>
      </c>
      <c r="DL325" s="141">
        <f t="shared" si="413"/>
        <v>0.32172782717951487</v>
      </c>
      <c r="DM325" s="142">
        <f t="shared" si="414"/>
        <v>1.172381618847679</v>
      </c>
      <c r="DN325" s="142">
        <f t="shared" si="415"/>
        <v>5.7662322320507897</v>
      </c>
      <c r="DO325" s="118">
        <f t="shared" si="387"/>
        <v>0.96103870534179825</v>
      </c>
      <c r="DP325" s="143">
        <f t="shared" si="416"/>
        <v>28981.08319828727</v>
      </c>
      <c r="DQ325" s="144">
        <f t="shared" si="417"/>
        <v>0.40283049872260157</v>
      </c>
      <c r="DR325" s="145">
        <f t="shared" si="418"/>
        <v>20053.17224118334</v>
      </c>
      <c r="DS325" s="146">
        <f t="shared" si="419"/>
        <v>0.61044099199073631</v>
      </c>
      <c r="DT325" s="53">
        <v>4287</v>
      </c>
      <c r="DU325" s="74"/>
      <c r="DV325" s="157">
        <v>7.45</v>
      </c>
      <c r="DW325" s="153">
        <v>3904</v>
      </c>
      <c r="DX325" s="53"/>
      <c r="DY325" s="153">
        <v>3271</v>
      </c>
      <c r="DZ325" s="153">
        <v>4934</v>
      </c>
      <c r="EA325" s="152">
        <v>9.3000000000000007</v>
      </c>
      <c r="EB325" s="128">
        <v>27.2</v>
      </c>
      <c r="EC325" s="53">
        <v>4284</v>
      </c>
      <c r="ED325" s="141">
        <f t="shared" si="448"/>
        <v>0.34986750773916298</v>
      </c>
      <c r="EE325" s="142">
        <f t="shared" si="420"/>
        <v>1.172381618847679</v>
      </c>
      <c r="EF325" s="142">
        <f t="shared" si="459"/>
        <v>5.7662322320507897</v>
      </c>
      <c r="EG325" s="118">
        <f t="shared" si="388"/>
        <v>0.96103870534179825</v>
      </c>
      <c r="EH325" s="143">
        <f t="shared" si="449"/>
        <v>28981.08319828727</v>
      </c>
      <c r="EI325" s="144">
        <f t="shared" si="450"/>
        <v>0.42250440104360587</v>
      </c>
      <c r="EJ325" s="145">
        <f t="shared" si="451"/>
        <v>20053.17224118334</v>
      </c>
      <c r="EK325" s="146">
        <f t="shared" si="452"/>
        <v>0.6232751133841552</v>
      </c>
      <c r="EL325" s="64">
        <v>4237</v>
      </c>
      <c r="EM325" s="56"/>
      <c r="EN325" s="52">
        <v>7.42</v>
      </c>
      <c r="EO325" s="53">
        <v>3926</v>
      </c>
      <c r="EP325" s="134"/>
      <c r="EQ325" s="135">
        <v>3230</v>
      </c>
      <c r="ER325" s="53">
        <v>5200</v>
      </c>
      <c r="ES325" s="52">
        <v>10.1</v>
      </c>
      <c r="ET325" s="52">
        <v>30.1</v>
      </c>
      <c r="EU325" s="53">
        <v>3746</v>
      </c>
      <c r="EV325" s="141">
        <f t="shared" si="421"/>
        <v>0.31194284859967991</v>
      </c>
      <c r="EW325" s="142">
        <f t="shared" si="422"/>
        <v>1.1862166627330659</v>
      </c>
      <c r="EX325" s="142">
        <f t="shared" si="423"/>
        <v>5.6989796984369487</v>
      </c>
      <c r="EY325" s="118">
        <f t="shared" si="389"/>
        <v>0.94982994973949142</v>
      </c>
      <c r="EZ325" s="143">
        <f t="shared" si="424"/>
        <v>28643.071964344104</v>
      </c>
      <c r="FA325" s="144">
        <f t="shared" si="425"/>
        <v>0.41925007133637204</v>
      </c>
      <c r="FB325" s="145">
        <f t="shared" si="426"/>
        <v>19819.288730089531</v>
      </c>
      <c r="FC325" s="146">
        <f t="shared" si="427"/>
        <v>0.62115217601080763</v>
      </c>
      <c r="FD325" s="64">
        <v>4296</v>
      </c>
      <c r="FE325" s="56"/>
      <c r="FF325" s="52">
        <v>7.86</v>
      </c>
      <c r="FG325" s="53">
        <v>3783</v>
      </c>
      <c r="FH325" s="134"/>
      <c r="FI325" s="135">
        <v>3292</v>
      </c>
      <c r="FJ325" s="53">
        <v>5256</v>
      </c>
      <c r="FK325" s="52">
        <v>10</v>
      </c>
      <c r="FL325" s="52">
        <v>28.6</v>
      </c>
      <c r="FM325" s="53">
        <v>3653</v>
      </c>
      <c r="FN325" s="141">
        <f t="shared" si="428"/>
        <v>0.28561024990172879</v>
      </c>
      <c r="FO325" s="142">
        <f t="shared" si="429"/>
        <v>1.1699255121042831</v>
      </c>
      <c r="FP325" s="142">
        <f t="shared" si="430"/>
        <v>5.7783376881012822</v>
      </c>
      <c r="FQ325" s="118">
        <f t="shared" si="390"/>
        <v>0.96305628135021371</v>
      </c>
      <c r="FR325" s="143">
        <f t="shared" si="431"/>
        <v>29041.925220397043</v>
      </c>
      <c r="FS325" s="144">
        <f t="shared" si="432"/>
        <v>0.44040321443339159</v>
      </c>
      <c r="FT325" s="145">
        <f t="shared" si="433"/>
        <v>20095.271273180224</v>
      </c>
      <c r="FU325" s="146">
        <f t="shared" si="434"/>
        <v>0.63495126893756626</v>
      </c>
      <c r="FV325" s="64">
        <v>4296</v>
      </c>
      <c r="FW325" s="73"/>
      <c r="FX325" s="52">
        <v>7.54</v>
      </c>
      <c r="FY325" s="53">
        <v>3884</v>
      </c>
      <c r="FZ325" s="134"/>
      <c r="GA325" s="135">
        <v>3219</v>
      </c>
      <c r="GB325" s="53">
        <v>4768</v>
      </c>
      <c r="GC325" s="52">
        <v>9.9499999999999993</v>
      </c>
      <c r="GD325" s="52">
        <v>29.8</v>
      </c>
      <c r="GE325" s="53">
        <v>3702</v>
      </c>
      <c r="GF325" s="141">
        <f t="shared" si="435"/>
        <v>0.2996051907585881</v>
      </c>
      <c r="GG325" s="142">
        <f t="shared" si="436"/>
        <v>1.1699255121042831</v>
      </c>
      <c r="GH325" s="142">
        <f t="shared" si="437"/>
        <v>5.7783376881012822</v>
      </c>
      <c r="GI325" s="118">
        <f t="shared" si="391"/>
        <v>0.96305628135021371</v>
      </c>
      <c r="GJ325" s="143">
        <f t="shared" si="438"/>
        <v>29041.925220397043</v>
      </c>
      <c r="GK325" s="144">
        <f t="shared" si="439"/>
        <v>0.42546288259563647</v>
      </c>
      <c r="GL325" s="145">
        <f t="shared" si="440"/>
        <v>20095.271273180224</v>
      </c>
      <c r="GM325" s="146">
        <f t="shared" si="441"/>
        <v>0.62520505645083468</v>
      </c>
      <c r="GN325" s="166">
        <v>3796</v>
      </c>
      <c r="GO325" s="97">
        <f t="shared" si="392"/>
        <v>3910.7496302063059</v>
      </c>
      <c r="GP325" s="226">
        <f t="shared" si="468"/>
        <v>2224.9881600000003</v>
      </c>
      <c r="GQ325" s="53">
        <v>0</v>
      </c>
      <c r="GR325" s="102">
        <f t="shared" si="393"/>
        <v>1</v>
      </c>
      <c r="GS325" s="53">
        <v>0</v>
      </c>
      <c r="GT325" s="102">
        <f t="shared" si="394"/>
        <v>1</v>
      </c>
      <c r="GU325" s="53">
        <v>826</v>
      </c>
      <c r="GV325" s="102">
        <f t="shared" si="465"/>
        <v>0</v>
      </c>
      <c r="GW325" s="170">
        <v>499</v>
      </c>
      <c r="GX325" s="102">
        <f t="shared" si="466"/>
        <v>0.41705607476635509</v>
      </c>
      <c r="GY325" s="170">
        <v>2.69</v>
      </c>
      <c r="GZ325" s="102">
        <f t="shared" si="467"/>
        <v>0</v>
      </c>
      <c r="HA325" s="102"/>
      <c r="HB325" s="102"/>
      <c r="HC325" s="102"/>
      <c r="HD325" s="102"/>
      <c r="HE325" s="177"/>
      <c r="HF325" s="227">
        <f t="shared" si="462"/>
        <v>120169.348</v>
      </c>
      <c r="HG325" s="102">
        <f t="shared" si="463"/>
        <v>0.80112898666666665</v>
      </c>
      <c r="HH325" s="177">
        <f t="shared" si="464"/>
        <v>0.63369680594422473</v>
      </c>
      <c r="HI325" s="64">
        <v>3350</v>
      </c>
      <c r="HJ325" s="53">
        <v>3900</v>
      </c>
      <c r="HK325" s="53">
        <v>3966</v>
      </c>
      <c r="HL325" s="77">
        <f t="shared" si="445"/>
        <v>2160</v>
      </c>
      <c r="HM325" s="77">
        <f t="shared" si="442"/>
        <v>22384.080000000002</v>
      </c>
      <c r="HN325" s="52"/>
      <c r="HO325" s="183"/>
      <c r="HP325" s="53">
        <v>2055</v>
      </c>
      <c r="HQ325" s="186"/>
      <c r="HR325" s="186"/>
      <c r="HS325" s="186"/>
      <c r="HT325" s="53">
        <v>5366</v>
      </c>
      <c r="HU325" s="153">
        <v>5760</v>
      </c>
      <c r="HV325" s="186"/>
      <c r="HW325" s="186"/>
      <c r="HX325" s="186"/>
      <c r="HY325" s="186"/>
      <c r="HZ325" s="189">
        <v>98</v>
      </c>
      <c r="IA325" s="128"/>
      <c r="IB325" s="190">
        <v>829</v>
      </c>
      <c r="IC325" s="191"/>
      <c r="ID325" s="191">
        <v>247</v>
      </c>
      <c r="IE325" s="192">
        <v>2.72</v>
      </c>
      <c r="IF325" s="192">
        <v>1.43</v>
      </c>
      <c r="IG325" s="192">
        <v>0.86</v>
      </c>
      <c r="IH325" s="97">
        <f t="shared" si="443"/>
        <v>53431.455999999998</v>
      </c>
      <c r="II325" s="97">
        <f t="shared" si="446"/>
        <v>3753.2632762011804</v>
      </c>
      <c r="IJ325" s="202">
        <f t="shared" si="447"/>
        <v>1.4048890137679124</v>
      </c>
      <c r="IK325" s="202">
        <f t="shared" si="453"/>
        <v>2.6715727999999999</v>
      </c>
      <c r="IL325" s="202">
        <f t="shared" si="395"/>
        <v>0.54670079282353146</v>
      </c>
      <c r="IM325" s="203"/>
      <c r="IN325" s="204">
        <f t="shared" si="396"/>
        <v>0.78161222339304537</v>
      </c>
      <c r="IO325" s="186"/>
      <c r="IP325" s="186"/>
      <c r="IQ325" s="153">
        <v>3559</v>
      </c>
      <c r="IR325" s="153"/>
      <c r="IS325" s="128"/>
      <c r="IT325" s="128"/>
      <c r="IU325" s="128"/>
      <c r="IV325" s="128"/>
      <c r="IW325" s="189">
        <v>0.9</v>
      </c>
      <c r="IX325" s="189"/>
      <c r="IY325" s="48">
        <v>8.24</v>
      </c>
      <c r="IZ325" s="52">
        <v>363</v>
      </c>
      <c r="JA325" s="128">
        <v>1.94</v>
      </c>
      <c r="JB325" s="128">
        <v>0.57999999999999996</v>
      </c>
      <c r="JC325" s="128">
        <v>194</v>
      </c>
      <c r="JD325" s="97">
        <f t="shared" si="397"/>
        <v>11801.644</v>
      </c>
      <c r="JE325" s="210">
        <f t="shared" si="460"/>
        <v>0.96585029320455329</v>
      </c>
      <c r="JF325" s="210">
        <f t="shared" si="398"/>
        <v>0.85831107142857133</v>
      </c>
      <c r="JG325" s="210">
        <f t="shared" si="399"/>
        <v>0.16074508451190067</v>
      </c>
      <c r="JH325" s="203"/>
      <c r="JI325" s="203">
        <f t="shared" si="400"/>
        <v>0.56212303980699641</v>
      </c>
      <c r="JJ325" s="212">
        <f t="shared" si="444"/>
        <v>2.469151880188833</v>
      </c>
      <c r="JK325" s="203">
        <f t="shared" si="401"/>
        <v>0.96497153333976649</v>
      </c>
      <c r="JL325" s="53">
        <v>13879</v>
      </c>
      <c r="JM325" s="213">
        <v>8.4</v>
      </c>
      <c r="JN325" s="214">
        <v>76</v>
      </c>
      <c r="JO325" s="213">
        <v>0.67</v>
      </c>
      <c r="JP325" s="213">
        <v>0.62</v>
      </c>
      <c r="JQ325" s="213">
        <v>1.63</v>
      </c>
      <c r="JR325" s="214">
        <v>390</v>
      </c>
      <c r="JS325" s="213">
        <v>0.32</v>
      </c>
      <c r="JT325" s="222"/>
    </row>
    <row r="326" spans="1:280" s="25" customFormat="1" ht="15" customHeight="1">
      <c r="A326" s="50">
        <v>43743</v>
      </c>
      <c r="B326" s="51">
        <v>0</v>
      </c>
      <c r="C326" s="52">
        <v>0</v>
      </c>
      <c r="D326" s="53">
        <v>48554</v>
      </c>
      <c r="E326" s="48">
        <v>5.71</v>
      </c>
      <c r="F326" s="53">
        <v>1441</v>
      </c>
      <c r="G326" s="52">
        <v>42.1</v>
      </c>
      <c r="H326" s="52">
        <v>17.3</v>
      </c>
      <c r="I326" s="61">
        <v>92.7</v>
      </c>
      <c r="J326" s="64"/>
      <c r="K326" s="53">
        <v>1258</v>
      </c>
      <c r="L326" s="48"/>
      <c r="M326" s="53">
        <v>12502</v>
      </c>
      <c r="N326" s="53">
        <v>8941</v>
      </c>
      <c r="O326" s="65">
        <v>0.05</v>
      </c>
      <c r="P326" s="65">
        <v>0.03</v>
      </c>
      <c r="Q326" s="74">
        <v>72.900000000000006</v>
      </c>
      <c r="R326" s="70">
        <v>64.900000000000006</v>
      </c>
      <c r="S326" s="64">
        <v>7746</v>
      </c>
      <c r="T326" s="53">
        <v>5747</v>
      </c>
      <c r="U326" s="52">
        <v>3.53</v>
      </c>
      <c r="V326" s="52">
        <v>23.1</v>
      </c>
      <c r="W326" s="52">
        <v>10.5</v>
      </c>
      <c r="X326" s="52">
        <v>9.52</v>
      </c>
      <c r="Y326" s="53">
        <v>2358</v>
      </c>
      <c r="Z326" s="53">
        <v>13812</v>
      </c>
      <c r="AA326" s="52"/>
      <c r="AB326" s="52">
        <v>700</v>
      </c>
      <c r="AC326" s="77">
        <f t="shared" si="402"/>
        <v>10104</v>
      </c>
      <c r="AD326" s="52"/>
      <c r="AE326" s="52"/>
      <c r="AF326" s="52"/>
      <c r="AG326" s="52"/>
      <c r="AH326" s="61"/>
      <c r="AI326" s="79"/>
      <c r="AJ326" s="52"/>
      <c r="AK326" s="52"/>
      <c r="AL326" s="48">
        <v>9.24</v>
      </c>
      <c r="AM326" s="53">
        <v>91600</v>
      </c>
      <c r="AN326" s="52">
        <v>0.32</v>
      </c>
      <c r="AO326" s="52">
        <v>0.06</v>
      </c>
      <c r="AP326" s="53">
        <v>5058</v>
      </c>
      <c r="AQ326" s="83"/>
      <c r="AR326" s="86">
        <f t="shared" si="403"/>
        <v>13967</v>
      </c>
      <c r="AS326" s="53"/>
      <c r="AT326" s="87">
        <v>13967</v>
      </c>
      <c r="AU326" s="53">
        <f t="shared" si="461"/>
        <v>11327</v>
      </c>
      <c r="AV326" s="53">
        <v>720</v>
      </c>
      <c r="AW326" s="53">
        <v>720</v>
      </c>
      <c r="AX326" s="53">
        <v>720</v>
      </c>
      <c r="AY326" s="95">
        <v>480</v>
      </c>
      <c r="AZ326" s="96">
        <v>4.93</v>
      </c>
      <c r="BA326" s="53">
        <v>4478</v>
      </c>
      <c r="BB326" s="52">
        <v>62</v>
      </c>
      <c r="BC326" s="53">
        <v>9843</v>
      </c>
      <c r="BD326" s="97">
        <f t="shared" si="373"/>
        <v>7648.3179999999993</v>
      </c>
      <c r="BE326" s="102">
        <f t="shared" si="374"/>
        <v>0.7770311896779436</v>
      </c>
      <c r="BF326" s="53">
        <v>3861</v>
      </c>
      <c r="BG326" s="97">
        <f t="shared" si="375"/>
        <v>4119.6869999999999</v>
      </c>
      <c r="BH326" s="102">
        <f t="shared" si="376"/>
        <v>0.41853977445900636</v>
      </c>
      <c r="BI326" s="53">
        <v>404</v>
      </c>
      <c r="BJ326" s="97">
        <f t="shared" si="377"/>
        <v>794.66800000000001</v>
      </c>
      <c r="BK326" s="102">
        <f t="shared" si="378"/>
        <v>8.0734328964746527E-2</v>
      </c>
      <c r="BL326" s="103">
        <v>915</v>
      </c>
      <c r="BM326" s="97">
        <f t="shared" si="379"/>
        <v>1322.175</v>
      </c>
      <c r="BN326" s="102">
        <f t="shared" si="380"/>
        <v>0.13432642487046631</v>
      </c>
      <c r="BO326" s="53">
        <v>686</v>
      </c>
      <c r="BP326" s="97">
        <f t="shared" si="381"/>
        <v>1411.7879999999998</v>
      </c>
      <c r="BQ326" s="102">
        <f t="shared" si="382"/>
        <v>0.14343066138372446</v>
      </c>
      <c r="BR326" s="53">
        <v>0</v>
      </c>
      <c r="BS326" s="105">
        <f t="shared" si="383"/>
        <v>0</v>
      </c>
      <c r="BT326" s="102">
        <f t="shared" si="384"/>
        <v>0</v>
      </c>
      <c r="BU326" s="52">
        <v>5.63</v>
      </c>
      <c r="BV326" s="48">
        <v>6.14</v>
      </c>
      <c r="BW326" s="61">
        <v>128</v>
      </c>
      <c r="BX326" s="117">
        <f t="shared" si="404"/>
        <v>111491.66099999999</v>
      </c>
      <c r="BY326" s="118">
        <f t="shared" si="405"/>
        <v>0.74327773999999991</v>
      </c>
      <c r="BZ326" s="120">
        <v>77.099999999999994</v>
      </c>
      <c r="CA326" s="51"/>
      <c r="CB326" s="52">
        <v>7.01</v>
      </c>
      <c r="CC326" s="129">
        <v>6121</v>
      </c>
      <c r="CD326" s="77">
        <f t="shared" si="406"/>
        <v>6303.5710579527677</v>
      </c>
      <c r="CE326" s="77">
        <f t="shared" si="385"/>
        <v>26211</v>
      </c>
      <c r="CF326" s="77">
        <f t="shared" si="407"/>
        <v>11327</v>
      </c>
      <c r="CG326" s="77">
        <f t="shared" si="408"/>
        <v>471.95833333333331</v>
      </c>
      <c r="CH326" s="77">
        <f t="shared" si="386"/>
        <v>14884</v>
      </c>
      <c r="CI326" s="130">
        <f t="shared" si="409"/>
        <v>620.16666666666663</v>
      </c>
      <c r="CJ326" s="64">
        <v>4349</v>
      </c>
      <c r="CK326" s="56"/>
      <c r="CL326" s="52">
        <v>7.42</v>
      </c>
      <c r="CM326" s="53">
        <v>3188</v>
      </c>
      <c r="CN326" s="134"/>
      <c r="CO326" s="135">
        <v>3897</v>
      </c>
      <c r="CP326" s="53">
        <v>4630</v>
      </c>
      <c r="CQ326" s="52">
        <v>13.5</v>
      </c>
      <c r="CR326" s="52">
        <v>44.1</v>
      </c>
      <c r="CS326" s="53">
        <v>3186</v>
      </c>
      <c r="CT326" s="141">
        <f t="shared" si="454"/>
        <v>0.23513577099622315</v>
      </c>
      <c r="CU326" s="142">
        <f t="shared" si="410"/>
        <v>1.1556679696481951</v>
      </c>
      <c r="CV326" s="142">
        <f t="shared" si="411"/>
        <v>5.4544827956698336</v>
      </c>
      <c r="CW326" s="118">
        <f t="shared" si="412"/>
        <v>0.90908046594497227</v>
      </c>
      <c r="CX326" s="143">
        <f t="shared" si="455"/>
        <v>27414.230531036585</v>
      </c>
      <c r="CY326" s="144">
        <f t="shared" si="456"/>
        <v>0.49425492777178626</v>
      </c>
      <c r="CZ326" s="145">
        <f t="shared" si="457"/>
        <v>18498.997889779097</v>
      </c>
      <c r="DA326" s="146">
        <f t="shared" si="458"/>
        <v>0.6761150055877273</v>
      </c>
      <c r="DB326" s="64">
        <v>4359</v>
      </c>
      <c r="DC326" s="152"/>
      <c r="DD326" s="48">
        <v>7.6</v>
      </c>
      <c r="DE326" s="53">
        <v>3671</v>
      </c>
      <c r="DF326" s="153"/>
      <c r="DG326" s="53">
        <v>3226</v>
      </c>
      <c r="DH326" s="53">
        <v>4324</v>
      </c>
      <c r="DI326" s="52">
        <v>11.9</v>
      </c>
      <c r="DJ326" s="52">
        <v>31.4</v>
      </c>
      <c r="DK326" s="53">
        <v>3651</v>
      </c>
      <c r="DL326" s="141">
        <f t="shared" si="413"/>
        <v>0.31815947512029835</v>
      </c>
      <c r="DM326" s="142">
        <f t="shared" si="414"/>
        <v>1.1530167469603121</v>
      </c>
      <c r="DN326" s="142">
        <f t="shared" si="415"/>
        <v>5.4670247197803654</v>
      </c>
      <c r="DO326" s="118">
        <f t="shared" si="387"/>
        <v>0.9111707866300609</v>
      </c>
      <c r="DP326" s="143">
        <f t="shared" si="416"/>
        <v>27477.266241616115</v>
      </c>
      <c r="DQ326" s="144">
        <f t="shared" si="417"/>
        <v>0.41763169380496468</v>
      </c>
      <c r="DR326" s="145">
        <f t="shared" si="418"/>
        <v>18541.534100148794</v>
      </c>
      <c r="DS326" s="146">
        <f t="shared" si="419"/>
        <v>0.62704460022350905</v>
      </c>
      <c r="DT326" s="53">
        <v>4358</v>
      </c>
      <c r="DU326" s="74"/>
      <c r="DV326" s="157">
        <v>7.53</v>
      </c>
      <c r="DW326" s="153">
        <v>3663</v>
      </c>
      <c r="DX326" s="53"/>
      <c r="DY326" s="153">
        <v>3206</v>
      </c>
      <c r="DZ326" s="153">
        <v>4406</v>
      </c>
      <c r="EA326" s="152">
        <v>11.5</v>
      </c>
      <c r="EB326" s="128">
        <v>34.799999999999997</v>
      </c>
      <c r="EC326" s="53">
        <v>4187</v>
      </c>
      <c r="ED326" s="141">
        <f t="shared" si="448"/>
        <v>0.36384622729762278</v>
      </c>
      <c r="EE326" s="142">
        <f t="shared" si="420"/>
        <v>1.1532813217072051</v>
      </c>
      <c r="EF326" s="142">
        <f t="shared" si="459"/>
        <v>5.4657705273693118</v>
      </c>
      <c r="EG326" s="118">
        <f t="shared" si="388"/>
        <v>0.91096175456155193</v>
      </c>
      <c r="EH326" s="143">
        <f t="shared" si="449"/>
        <v>27470.962670558161</v>
      </c>
      <c r="EI326" s="144">
        <f t="shared" si="450"/>
        <v>0.41890081569261395</v>
      </c>
      <c r="EJ326" s="145">
        <f t="shared" si="451"/>
        <v>18537.280479111825</v>
      </c>
      <c r="EK326" s="146">
        <f t="shared" si="452"/>
        <v>0.62785736056080466</v>
      </c>
      <c r="EL326" s="64">
        <v>4346</v>
      </c>
      <c r="EM326" s="56"/>
      <c r="EN326" s="52">
        <v>7.46</v>
      </c>
      <c r="EO326" s="53">
        <v>3766</v>
      </c>
      <c r="EP326" s="134"/>
      <c r="EQ326" s="135">
        <v>3238</v>
      </c>
      <c r="ER326" s="53">
        <v>5390</v>
      </c>
      <c r="ES326" s="52">
        <v>12.3</v>
      </c>
      <c r="ET326" s="52">
        <v>33.5</v>
      </c>
      <c r="EU326" s="53">
        <v>3752</v>
      </c>
      <c r="EV326" s="141">
        <f t="shared" si="421"/>
        <v>0.34021612627730996</v>
      </c>
      <c r="EW326" s="142">
        <f t="shared" si="422"/>
        <v>1.1564657156005522</v>
      </c>
      <c r="EX326" s="142">
        <f t="shared" si="423"/>
        <v>5.4507202184366745</v>
      </c>
      <c r="EY326" s="118">
        <f t="shared" si="389"/>
        <v>0.90845336973944579</v>
      </c>
      <c r="EZ326" s="143">
        <f t="shared" si="424"/>
        <v>27395.319817862728</v>
      </c>
      <c r="FA326" s="144">
        <f t="shared" si="425"/>
        <v>0.40256087138913021</v>
      </c>
      <c r="FB326" s="145">
        <f t="shared" si="426"/>
        <v>18486.23702666819</v>
      </c>
      <c r="FC326" s="146">
        <f t="shared" si="427"/>
        <v>0.61739307121812459</v>
      </c>
      <c r="FD326" s="64">
        <v>4400</v>
      </c>
      <c r="FE326" s="56"/>
      <c r="FF326" s="52">
        <v>7.48</v>
      </c>
      <c r="FG326" s="53">
        <v>3684</v>
      </c>
      <c r="FH326" s="134"/>
      <c r="FI326" s="135">
        <v>3239</v>
      </c>
      <c r="FJ326" s="53">
        <v>4430</v>
      </c>
      <c r="FK326" s="52">
        <v>12.2</v>
      </c>
      <c r="FL326" s="52">
        <v>36.9</v>
      </c>
      <c r="FM326" s="53">
        <v>3606</v>
      </c>
      <c r="FN326" s="141">
        <f t="shared" si="428"/>
        <v>0.31285482867792141</v>
      </c>
      <c r="FO326" s="142">
        <f t="shared" si="429"/>
        <v>1.1422727272727273</v>
      </c>
      <c r="FP326" s="142">
        <f t="shared" si="430"/>
        <v>5.5184466086335409</v>
      </c>
      <c r="FQ326" s="118">
        <f t="shared" si="390"/>
        <v>0.91974110143892351</v>
      </c>
      <c r="FR326" s="143">
        <f t="shared" si="431"/>
        <v>27735.712654992178</v>
      </c>
      <c r="FS326" s="144">
        <f t="shared" si="432"/>
        <v>0.41556937073753475</v>
      </c>
      <c r="FT326" s="145">
        <f t="shared" si="433"/>
        <v>18715.93256266453</v>
      </c>
      <c r="FU326" s="146">
        <f t="shared" si="434"/>
        <v>0.62572386467540386</v>
      </c>
      <c r="FV326" s="64">
        <v>4399</v>
      </c>
      <c r="FW326" s="73"/>
      <c r="FX326" s="52">
        <v>7.45</v>
      </c>
      <c r="FY326" s="53">
        <v>3564</v>
      </c>
      <c r="FZ326" s="134"/>
      <c r="GA326" s="135">
        <v>3249</v>
      </c>
      <c r="GB326" s="53">
        <v>4582</v>
      </c>
      <c r="GC326" s="52">
        <v>12.5</v>
      </c>
      <c r="GD326" s="52">
        <v>29.2</v>
      </c>
      <c r="GE326" s="53">
        <v>3626</v>
      </c>
      <c r="GF326" s="141">
        <f t="shared" si="435"/>
        <v>0.30087857829526887</v>
      </c>
      <c r="GG326" s="142">
        <f t="shared" si="436"/>
        <v>1.1425323937258467</v>
      </c>
      <c r="GH326" s="142">
        <f t="shared" si="437"/>
        <v>5.5171924162224881</v>
      </c>
      <c r="GI326" s="118">
        <f t="shared" si="391"/>
        <v>0.91953206937041465</v>
      </c>
      <c r="GJ326" s="143">
        <f t="shared" si="438"/>
        <v>27729.409083934224</v>
      </c>
      <c r="GK326" s="144">
        <f t="shared" si="439"/>
        <v>0.43460619905227305</v>
      </c>
      <c r="GL326" s="145">
        <f t="shared" si="440"/>
        <v>18711.678941627561</v>
      </c>
      <c r="GM326" s="146">
        <f t="shared" si="441"/>
        <v>0.63791526973483692</v>
      </c>
      <c r="GN326" s="166">
        <v>3610</v>
      </c>
      <c r="GO326" s="97">
        <f t="shared" si="392"/>
        <v>3589.5054366487352</v>
      </c>
      <c r="GP326" s="226">
        <f t="shared" si="468"/>
        <v>2540.4670000000001</v>
      </c>
      <c r="GQ326" s="53">
        <v>0</v>
      </c>
      <c r="GR326" s="102">
        <f t="shared" si="393"/>
        <v>1</v>
      </c>
      <c r="GS326" s="53">
        <v>0</v>
      </c>
      <c r="GT326" s="102">
        <f t="shared" si="394"/>
        <v>1</v>
      </c>
      <c r="GU326" s="53">
        <v>905</v>
      </c>
      <c r="GV326" s="102">
        <f t="shared" si="465"/>
        <v>0</v>
      </c>
      <c r="GW326" s="170">
        <v>599</v>
      </c>
      <c r="GX326" s="102">
        <f t="shared" si="466"/>
        <v>0.34535519125683056</v>
      </c>
      <c r="GY326" s="170">
        <v>0</v>
      </c>
      <c r="GZ326" s="102">
        <f t="shared" si="467"/>
        <v>1</v>
      </c>
      <c r="HA326" s="102"/>
      <c r="HB326" s="102"/>
      <c r="HC326" s="102"/>
      <c r="HD326" s="102"/>
      <c r="HE326" s="177"/>
      <c r="HF326" s="227">
        <f t="shared" si="462"/>
        <v>111491.66099999999</v>
      </c>
      <c r="HG326" s="102">
        <f t="shared" si="463"/>
        <v>0.74327773999999991</v>
      </c>
      <c r="HH326" s="177">
        <f t="shared" si="464"/>
        <v>0.63324189779538753</v>
      </c>
      <c r="HI326" s="64">
        <v>2448</v>
      </c>
      <c r="HJ326" s="53">
        <v>2570</v>
      </c>
      <c r="HK326" s="53">
        <v>3114</v>
      </c>
      <c r="HL326" s="77">
        <f t="shared" si="445"/>
        <v>2160</v>
      </c>
      <c r="HM326" s="77">
        <f t="shared" si="442"/>
        <v>21260.880000000001</v>
      </c>
      <c r="HN326" s="52"/>
      <c r="HO326" s="183"/>
      <c r="HP326" s="53">
        <v>1985</v>
      </c>
      <c r="HQ326" s="186"/>
      <c r="HR326" s="186"/>
      <c r="HS326" s="186"/>
      <c r="HT326" s="53">
        <v>5170</v>
      </c>
      <c r="HU326" s="153">
        <v>4098</v>
      </c>
      <c r="HV326" s="186"/>
      <c r="HW326" s="186"/>
      <c r="HX326" s="186"/>
      <c r="HY326" s="186"/>
      <c r="HZ326" s="189"/>
      <c r="IA326" s="128">
        <v>99</v>
      </c>
      <c r="IB326" s="190">
        <v>821</v>
      </c>
      <c r="IC326" s="191"/>
      <c r="ID326" s="191"/>
      <c r="IE326" s="192"/>
      <c r="IF326" s="192"/>
      <c r="IG326" s="192"/>
      <c r="IH326" s="97">
        <f t="shared" si="443"/>
        <v>49902.71</v>
      </c>
      <c r="II326" s="97">
        <f t="shared" si="446"/>
        <v>3572.9011240781842</v>
      </c>
      <c r="IJ326" s="202">
        <f t="shared" si="447"/>
        <v>1.4319467315815853</v>
      </c>
      <c r="IK326" s="202">
        <f t="shared" si="453"/>
        <v>2.4951355</v>
      </c>
      <c r="IL326" s="202">
        <f t="shared" si="395"/>
        <v>0.53391456329956311</v>
      </c>
      <c r="IM326" s="203"/>
      <c r="IN326" s="204">
        <f t="shared" si="396"/>
        <v>0.77257617728531858</v>
      </c>
      <c r="IO326" s="186"/>
      <c r="IP326" s="186"/>
      <c r="IQ326" s="153">
        <v>3352</v>
      </c>
      <c r="IR326" s="153"/>
      <c r="IS326" s="128"/>
      <c r="IT326" s="128"/>
      <c r="IU326" s="128"/>
      <c r="IV326" s="128"/>
      <c r="IW326" s="189"/>
      <c r="IX326" s="189">
        <v>0.96</v>
      </c>
      <c r="IY326" s="48"/>
      <c r="IZ326" s="52">
        <v>378</v>
      </c>
      <c r="JA326" s="128"/>
      <c r="JB326" s="128"/>
      <c r="JC326" s="128"/>
      <c r="JD326" s="97">
        <f t="shared" si="397"/>
        <v>11466.906999999999</v>
      </c>
      <c r="JE326" s="210">
        <f t="shared" si="460"/>
        <v>0.98878785203496067</v>
      </c>
      <c r="JF326" s="210">
        <f t="shared" si="398"/>
        <v>0.83030955357142866</v>
      </c>
      <c r="JG326" s="210">
        <f t="shared" si="399"/>
        <v>0.16296260145094418</v>
      </c>
      <c r="JH326" s="203"/>
      <c r="JI326" s="203">
        <f t="shared" si="400"/>
        <v>0.53958587088915955</v>
      </c>
      <c r="JJ326" s="212">
        <f t="shared" si="444"/>
        <v>2.469151880188833</v>
      </c>
      <c r="JK326" s="203">
        <f t="shared" si="401"/>
        <v>0.96159707406278572</v>
      </c>
      <c r="JL326" s="53">
        <v>13882</v>
      </c>
      <c r="JM326" s="213">
        <v>8.3699999999999992</v>
      </c>
      <c r="JN326" s="214">
        <v>27</v>
      </c>
      <c r="JO326" s="213">
        <v>0.64</v>
      </c>
      <c r="JP326" s="213">
        <v>5.43</v>
      </c>
      <c r="JQ326" s="213">
        <v>1.43</v>
      </c>
      <c r="JR326" s="214">
        <v>327</v>
      </c>
      <c r="JS326" s="213">
        <v>0.23</v>
      </c>
      <c r="JT326" s="222"/>
    </row>
    <row r="327" spans="1:280" s="25" customFormat="1" ht="15" customHeight="1">
      <c r="A327" s="229">
        <v>43744</v>
      </c>
      <c r="B327" s="57">
        <v>0</v>
      </c>
      <c r="C327" s="52">
        <v>0</v>
      </c>
      <c r="D327" s="58">
        <v>51711</v>
      </c>
      <c r="E327" s="59">
        <v>5.75</v>
      </c>
      <c r="F327" s="58">
        <v>1673</v>
      </c>
      <c r="G327" s="60">
        <v>52.3</v>
      </c>
      <c r="H327" s="60">
        <v>17.899999999999999</v>
      </c>
      <c r="I327" s="66">
        <v>92.9</v>
      </c>
      <c r="J327" s="67"/>
      <c r="K327" s="58">
        <v>1294</v>
      </c>
      <c r="L327" s="59">
        <v>8.5500000000000007</v>
      </c>
      <c r="M327" s="58">
        <v>12659</v>
      </c>
      <c r="N327" s="58">
        <v>8104</v>
      </c>
      <c r="O327" s="68">
        <v>1.39</v>
      </c>
      <c r="P327" s="68">
        <v>0.24</v>
      </c>
      <c r="Q327" s="75"/>
      <c r="R327" s="76">
        <v>63</v>
      </c>
      <c r="S327" s="67">
        <v>7338</v>
      </c>
      <c r="T327" s="58">
        <v>5943</v>
      </c>
      <c r="U327" s="60">
        <v>4.01</v>
      </c>
      <c r="V327" s="60">
        <v>25.3</v>
      </c>
      <c r="W327" s="60">
        <v>10.3</v>
      </c>
      <c r="X327" s="60">
        <v>10.4</v>
      </c>
      <c r="Y327" s="58">
        <v>2362</v>
      </c>
      <c r="Z327" s="58">
        <v>11300</v>
      </c>
      <c r="AA327" s="60"/>
      <c r="AB327" s="60">
        <v>697</v>
      </c>
      <c r="AC327" s="58">
        <f t="shared" si="402"/>
        <v>9700</v>
      </c>
      <c r="AD327" s="60"/>
      <c r="AE327" s="60"/>
      <c r="AF327" s="60"/>
      <c r="AG327" s="60"/>
      <c r="AH327" s="66"/>
      <c r="AI327" s="80"/>
      <c r="AJ327" s="60"/>
      <c r="AK327" s="60"/>
      <c r="AL327" s="59">
        <v>9.26</v>
      </c>
      <c r="AM327" s="58">
        <v>97731</v>
      </c>
      <c r="AN327" s="60">
        <v>0.78</v>
      </c>
      <c r="AO327" s="60">
        <v>0.17</v>
      </c>
      <c r="AP327" s="58">
        <v>5037</v>
      </c>
      <c r="AQ327" s="88"/>
      <c r="AR327" s="86">
        <f t="shared" si="403"/>
        <v>13968</v>
      </c>
      <c r="AS327" s="58"/>
      <c r="AT327" s="89">
        <v>13968</v>
      </c>
      <c r="AU327" s="58">
        <f t="shared" si="461"/>
        <v>11328</v>
      </c>
      <c r="AV327" s="58">
        <v>720</v>
      </c>
      <c r="AW327" s="58">
        <v>720</v>
      </c>
      <c r="AX327" s="58">
        <v>720</v>
      </c>
      <c r="AY327" s="98">
        <v>480</v>
      </c>
      <c r="AZ327" s="96">
        <v>4.93</v>
      </c>
      <c r="BA327" s="53">
        <v>4478</v>
      </c>
      <c r="BB327" s="52">
        <v>62</v>
      </c>
      <c r="BC327" s="58">
        <v>10916</v>
      </c>
      <c r="BD327" s="230">
        <f t="shared" ref="BD327:BD388" si="469">BG327+BJ327+BM327+BP327+BS327</f>
        <v>7554.4030000000002</v>
      </c>
      <c r="BE327" s="231">
        <f t="shared" ref="BE327:BE388" si="470">BD327/BC327</f>
        <v>0.69204864419201173</v>
      </c>
      <c r="BF327" s="58">
        <v>4024</v>
      </c>
      <c r="BG327" s="230">
        <f t="shared" ref="BG327:BG379" si="471">BF327*1.067</f>
        <v>4293.6080000000002</v>
      </c>
      <c r="BH327" s="231">
        <f t="shared" ref="BH327:BH388" si="472">BG327/BC327</f>
        <v>0.39333162330524002</v>
      </c>
      <c r="BI327" s="58">
        <v>388</v>
      </c>
      <c r="BJ327" s="230">
        <f t="shared" ref="BJ327:BJ388" si="473">BI327*1.967</f>
        <v>763.19600000000003</v>
      </c>
      <c r="BK327" s="231">
        <f t="shared" ref="BK327:BK388" si="474">BJ327/BC327</f>
        <v>6.9915353609380726E-2</v>
      </c>
      <c r="BL327" s="230">
        <v>891</v>
      </c>
      <c r="BM327" s="230">
        <f t="shared" ref="BM327:BM388" si="475">BL327*1.445</f>
        <v>1287.4950000000001</v>
      </c>
      <c r="BN327" s="231">
        <f t="shared" ref="BN327:BN388" si="476">BM327/BC327</f>
        <v>0.11794567607182119</v>
      </c>
      <c r="BO327" s="58">
        <v>588</v>
      </c>
      <c r="BP327" s="230">
        <f t="shared" ref="BP327:BP381" si="477">BO327*2.058</f>
        <v>1210.1039999999998</v>
      </c>
      <c r="BQ327" s="231">
        <f t="shared" ref="BQ327:BQ381" si="478">BP327/BC327</f>
        <v>0.11085599120556978</v>
      </c>
      <c r="BR327" s="58">
        <v>0</v>
      </c>
      <c r="BS327" s="232">
        <f t="shared" ref="BS327:BS378" si="479">BR327*1.664</f>
        <v>0</v>
      </c>
      <c r="BT327" s="231">
        <f t="shared" ref="BT327:BT378" si="480">BR327/BC327</f>
        <v>0</v>
      </c>
      <c r="BU327" s="60">
        <v>6.58</v>
      </c>
      <c r="BV327" s="59">
        <v>6.31</v>
      </c>
      <c r="BW327" s="66">
        <v>157</v>
      </c>
      <c r="BX327" s="67">
        <f t="shared" si="404"/>
        <v>123656.448</v>
      </c>
      <c r="BY327" s="233">
        <f t="shared" si="405"/>
        <v>0.82437632000000005</v>
      </c>
      <c r="BZ327" s="121">
        <v>75.5</v>
      </c>
      <c r="CA327" s="57"/>
      <c r="CB327" s="60">
        <v>6.9</v>
      </c>
      <c r="CC327" s="58">
        <v>6394</v>
      </c>
      <c r="CD327" s="58">
        <f t="shared" si="406"/>
        <v>6938.2533926243959</v>
      </c>
      <c r="CE327" s="58">
        <f t="shared" ref="CE327:CE372" si="481">CJ327+DB327+DT327+EL327++FD327+FV327</f>
        <v>26086</v>
      </c>
      <c r="CF327" s="58">
        <f t="shared" si="407"/>
        <v>11328</v>
      </c>
      <c r="CG327" s="58">
        <f t="shared" si="408"/>
        <v>472</v>
      </c>
      <c r="CH327" s="58">
        <f t="shared" ref="CH327:CH372" si="482">CE327-AU327</f>
        <v>14758</v>
      </c>
      <c r="CI327" s="98">
        <f t="shared" si="409"/>
        <v>614.91666666666663</v>
      </c>
      <c r="CJ327" s="67">
        <v>4339</v>
      </c>
      <c r="CK327" s="136"/>
      <c r="CL327" s="60">
        <v>7.71</v>
      </c>
      <c r="CM327" s="58">
        <v>4057</v>
      </c>
      <c r="CN327" s="137"/>
      <c r="CO327" s="138">
        <v>3355</v>
      </c>
      <c r="CP327" s="58">
        <v>4102</v>
      </c>
      <c r="CQ327" s="60">
        <v>10.7</v>
      </c>
      <c r="CR327" s="60">
        <v>29.3</v>
      </c>
      <c r="CS327" s="58">
        <v>3102</v>
      </c>
      <c r="CT327" s="59">
        <f t="shared" si="454"/>
        <v>0.24812509434537225</v>
      </c>
      <c r="CU327" s="142">
        <f t="shared" si="410"/>
        <v>1.158331412767919</v>
      </c>
      <c r="CV327" s="142">
        <f t="shared" si="411"/>
        <v>5.9898689754471253</v>
      </c>
      <c r="CW327" s="233">
        <f t="shared" si="412"/>
        <v>0.99831149590785417</v>
      </c>
      <c r="CX327" s="89">
        <f t="shared" si="455"/>
        <v>30105.081470597252</v>
      </c>
      <c r="CY327" s="193">
        <f t="shared" si="456"/>
        <v>0.41527070713319125</v>
      </c>
      <c r="CZ327" s="234">
        <f t="shared" si="457"/>
        <v>20568.325073679371</v>
      </c>
      <c r="DA327" s="235">
        <f t="shared" si="458"/>
        <v>0.62834371564675706</v>
      </c>
      <c r="DB327" s="67">
        <v>4343</v>
      </c>
      <c r="DC327" s="75"/>
      <c r="DD327" s="59">
        <v>7.57</v>
      </c>
      <c r="DE327" s="58">
        <v>4057</v>
      </c>
      <c r="DF327" s="58"/>
      <c r="DG327" s="58">
        <v>3258</v>
      </c>
      <c r="DH327" s="58">
        <v>4058</v>
      </c>
      <c r="DI327" s="60">
        <v>10.6</v>
      </c>
      <c r="DJ327" s="60">
        <v>30.7</v>
      </c>
      <c r="DK327" s="58">
        <v>3555</v>
      </c>
      <c r="DL327" s="59">
        <f t="shared" si="413"/>
        <v>0.28409809499624233</v>
      </c>
      <c r="DM327" s="142">
        <f t="shared" si="414"/>
        <v>1.1572645636656689</v>
      </c>
      <c r="DN327" s="142">
        <f t="shared" si="415"/>
        <v>5.9953908643389875</v>
      </c>
      <c r="DO327" s="233">
        <f t="shared" ref="DO327:DO390" si="483">DN327/6</f>
        <v>0.99923181072316458</v>
      </c>
      <c r="DP327" s="89">
        <f t="shared" si="416"/>
        <v>30132.83448416775</v>
      </c>
      <c r="DQ327" s="193">
        <f t="shared" si="417"/>
        <v>0.41527070713319125</v>
      </c>
      <c r="DR327" s="234">
        <f t="shared" si="418"/>
        <v>20587.28642428889</v>
      </c>
      <c r="DS327" s="235">
        <f t="shared" si="419"/>
        <v>0.62834371564675706</v>
      </c>
      <c r="DT327" s="58">
        <v>4340</v>
      </c>
      <c r="DU327" s="75"/>
      <c r="DV327" s="59">
        <v>7.62</v>
      </c>
      <c r="DW327" s="58">
        <v>3964</v>
      </c>
      <c r="DX327" s="58"/>
      <c r="DY327" s="58">
        <v>3291</v>
      </c>
      <c r="DZ327" s="58">
        <v>3694</v>
      </c>
      <c r="EA327" s="75">
        <v>9.9700000000000006</v>
      </c>
      <c r="EB327" s="60">
        <v>28.8</v>
      </c>
      <c r="EC327" s="58">
        <v>4078</v>
      </c>
      <c r="ED327" s="59">
        <f t="shared" si="448"/>
        <v>0.31592174988709565</v>
      </c>
      <c r="EE327" s="142">
        <f t="shared" si="420"/>
        <v>1.1580645161290322</v>
      </c>
      <c r="EF327" s="142">
        <f t="shared" si="459"/>
        <v>5.991249447670091</v>
      </c>
      <c r="EG327" s="233">
        <f t="shared" ref="EG327:EG390" si="484">EF327/6</f>
        <v>0.9985415746116818</v>
      </c>
      <c r="EH327" s="89">
        <f t="shared" si="449"/>
        <v>30112.019723989877</v>
      </c>
      <c r="EI327" s="193">
        <f t="shared" si="450"/>
        <v>0.42867465690805273</v>
      </c>
      <c r="EJ327" s="234">
        <f t="shared" si="451"/>
        <v>20573.065411331747</v>
      </c>
      <c r="EK327" s="235">
        <f t="shared" si="452"/>
        <v>0.63686331989739831</v>
      </c>
      <c r="EL327" s="67">
        <v>4334</v>
      </c>
      <c r="EM327" s="136"/>
      <c r="EN327" s="60">
        <v>7.66</v>
      </c>
      <c r="EO327" s="58">
        <v>3962</v>
      </c>
      <c r="EP327" s="137"/>
      <c r="EQ327" s="138">
        <v>3273</v>
      </c>
      <c r="ER327" s="58">
        <v>3880</v>
      </c>
      <c r="ES327" s="60">
        <v>10.4</v>
      </c>
      <c r="ET327" s="60">
        <v>28.9</v>
      </c>
      <c r="EU327" s="58">
        <v>3552</v>
      </c>
      <c r="EV327" s="59">
        <f t="shared" si="421"/>
        <v>0.27536842884831569</v>
      </c>
      <c r="EW327" s="142">
        <f t="shared" si="422"/>
        <v>1.1596677434240885</v>
      </c>
      <c r="EX327" s="142">
        <f t="shared" si="423"/>
        <v>5.9829666143322981</v>
      </c>
      <c r="EY327" s="233">
        <f t="shared" ref="EY327:EY390" si="485">EX327/6</f>
        <v>0.99716110238871636</v>
      </c>
      <c r="EZ327" s="89">
        <f t="shared" si="424"/>
        <v>30070.390203634131</v>
      </c>
      <c r="FA327" s="193">
        <f t="shared" si="425"/>
        <v>0.42896291389245833</v>
      </c>
      <c r="FB327" s="234">
        <f t="shared" si="426"/>
        <v>20544.623385417464</v>
      </c>
      <c r="FC327" s="235">
        <f t="shared" si="427"/>
        <v>0.63704653719311111</v>
      </c>
      <c r="FD327" s="67">
        <v>4366</v>
      </c>
      <c r="FE327" s="136"/>
      <c r="FF327" s="60">
        <v>7.7</v>
      </c>
      <c r="FG327" s="58">
        <v>3799</v>
      </c>
      <c r="FH327" s="137"/>
      <c r="FI327" s="138">
        <v>3311</v>
      </c>
      <c r="FJ327" s="58">
        <v>4278</v>
      </c>
      <c r="FK327" s="60">
        <v>10.6</v>
      </c>
      <c r="FL327" s="60">
        <v>28.8</v>
      </c>
      <c r="FM327" s="58">
        <v>3469</v>
      </c>
      <c r="FN327" s="59">
        <f t="shared" si="428"/>
        <v>0.25310119531637171</v>
      </c>
      <c r="FO327" s="142">
        <f t="shared" si="429"/>
        <v>1.1511681172698123</v>
      </c>
      <c r="FP327" s="142">
        <f t="shared" si="430"/>
        <v>6.0271417254671933</v>
      </c>
      <c r="FQ327" s="233">
        <f t="shared" ref="FQ327:FQ390" si="486">FP327/6</f>
        <v>1.004523620911199</v>
      </c>
      <c r="FR327" s="89">
        <f t="shared" si="431"/>
        <v>30292.414312198114</v>
      </c>
      <c r="FS327" s="193">
        <f t="shared" si="432"/>
        <v>0.45245585812151679</v>
      </c>
      <c r="FT327" s="234">
        <f t="shared" si="433"/>
        <v>20696.314190293644</v>
      </c>
      <c r="FU327" s="235">
        <f t="shared" si="434"/>
        <v>0.65197874679369727</v>
      </c>
      <c r="FV327" s="67">
        <v>4364</v>
      </c>
      <c r="FW327" s="160"/>
      <c r="FX327" s="60">
        <v>7.74</v>
      </c>
      <c r="FY327" s="58">
        <v>3788</v>
      </c>
      <c r="FZ327" s="137"/>
      <c r="GA327" s="138">
        <v>3311</v>
      </c>
      <c r="GB327" s="58">
        <v>4102</v>
      </c>
      <c r="GC327" s="60">
        <v>10.7</v>
      </c>
      <c r="GD327" s="60">
        <v>33.6</v>
      </c>
      <c r="GE327" s="58">
        <v>3498</v>
      </c>
      <c r="GF327" s="59">
        <f t="shared" si="435"/>
        <v>0.25444245385457243</v>
      </c>
      <c r="GG327" s="142">
        <f t="shared" si="436"/>
        <v>1.1516956920256645</v>
      </c>
      <c r="GH327" s="142">
        <f t="shared" si="437"/>
        <v>6.0243807810212617</v>
      </c>
      <c r="GI327" s="233">
        <f t="shared" ref="GI327:GI390" si="487">GH327/6</f>
        <v>1.0040634635035437</v>
      </c>
      <c r="GJ327" s="89">
        <f t="shared" si="438"/>
        <v>30278.537805412863</v>
      </c>
      <c r="GK327" s="193">
        <f t="shared" si="439"/>
        <v>0.45404127153574769</v>
      </c>
      <c r="GL327" s="234">
        <f t="shared" si="440"/>
        <v>20686.833514988881</v>
      </c>
      <c r="GM327" s="235">
        <f t="shared" si="441"/>
        <v>0.65298644192011723</v>
      </c>
      <c r="GN327" s="167">
        <v>3885</v>
      </c>
      <c r="GO327" s="230">
        <f t="shared" ref="GO327:GO390" si="488">(CJ327*CM327+DB327*DE327+DT327*DW327+EL327*EO327+FD327*FG327+FV327*FY327)/CE327</f>
        <v>3937.5606838917429</v>
      </c>
      <c r="GP327" s="236">
        <f t="shared" si="468"/>
        <v>0</v>
      </c>
      <c r="GQ327" s="58"/>
      <c r="GR327" s="231">
        <f t="shared" ref="GR327:GR388" si="489">IF(1-GQ327/BF327&gt;0,1-GQ327/BF327)</f>
        <v>1</v>
      </c>
      <c r="GS327" s="58"/>
      <c r="GT327" s="231">
        <f t="shared" ref="GT327:GT388" si="490">IF(1-GS327/BI327&gt;0,1-GS327/BI327)</f>
        <v>1</v>
      </c>
      <c r="GU327" s="58"/>
      <c r="GV327" s="231">
        <f t="shared" si="465"/>
        <v>1</v>
      </c>
      <c r="GW327" s="232"/>
      <c r="GX327" s="231">
        <f t="shared" si="466"/>
        <v>1</v>
      </c>
      <c r="GY327" s="232"/>
      <c r="GZ327" s="231">
        <f t="shared" si="467"/>
        <v>1</v>
      </c>
      <c r="HA327" s="231"/>
      <c r="HB327" s="231"/>
      <c r="HC327" s="231"/>
      <c r="HD327" s="231"/>
      <c r="HE327" s="237"/>
      <c r="HF327" s="238">
        <f t="shared" si="462"/>
        <v>123656.448</v>
      </c>
      <c r="HG327" s="231">
        <f t="shared" si="463"/>
        <v>0.82437632000000005</v>
      </c>
      <c r="HH327" s="237">
        <f t="shared" si="464"/>
        <v>0.64410040307805061</v>
      </c>
      <c r="HI327" s="67">
        <v>2148</v>
      </c>
      <c r="HJ327" s="58">
        <v>1922</v>
      </c>
      <c r="HK327" s="58">
        <v>1780</v>
      </c>
      <c r="HL327" s="77">
        <f t="shared" si="445"/>
        <v>2160</v>
      </c>
      <c r="HM327" s="77">
        <f t="shared" si="442"/>
        <v>23578.560000000001</v>
      </c>
      <c r="HN327" s="60"/>
      <c r="HO327" s="60"/>
      <c r="HP327" s="58">
        <v>2126</v>
      </c>
      <c r="HQ327" s="136"/>
      <c r="HR327" s="136"/>
      <c r="HS327" s="136"/>
      <c r="HT327" s="58">
        <v>5324</v>
      </c>
      <c r="HU327" s="58">
        <v>4182</v>
      </c>
      <c r="HV327" s="136"/>
      <c r="HW327" s="136"/>
      <c r="HX327" s="136"/>
      <c r="HY327" s="136"/>
      <c r="HZ327" s="193">
        <v>99</v>
      </c>
      <c r="IA327" s="60"/>
      <c r="IB327" s="194">
        <v>699</v>
      </c>
      <c r="IC327" s="195"/>
      <c r="ID327" s="195"/>
      <c r="IE327" s="196"/>
      <c r="IF327" s="196"/>
      <c r="IG327" s="196"/>
      <c r="IH327" s="97">
        <f t="shared" si="443"/>
        <v>53841.120000000003</v>
      </c>
      <c r="II327" s="97">
        <f t="shared" si="446"/>
        <v>3854.6048109965636</v>
      </c>
      <c r="IJ327" s="202">
        <f t="shared" si="447"/>
        <v>1.43184421534937</v>
      </c>
      <c r="IK327" s="202">
        <f t="shared" si="453"/>
        <v>2.692056</v>
      </c>
      <c r="IL327" s="202">
        <f t="shared" ref="IL327:IL390" si="491">IH327*IN327/(HT327*AT327/1000)</f>
        <v>0.59374034521005636</v>
      </c>
      <c r="IM327" s="205"/>
      <c r="IN327" s="204">
        <f t="shared" ref="IN327:IN390" si="492">1-IB327/GN327</f>
        <v>0.82007722007722006</v>
      </c>
      <c r="IO327" s="136"/>
      <c r="IP327" s="136"/>
      <c r="IQ327" s="58">
        <v>4872</v>
      </c>
      <c r="IR327" s="58"/>
      <c r="IS327" s="60"/>
      <c r="IT327" s="60"/>
      <c r="IU327" s="60"/>
      <c r="IV327" s="60"/>
      <c r="IW327" s="193">
        <v>0.97</v>
      </c>
      <c r="IX327" s="193"/>
      <c r="IY327" s="59">
        <v>8.4</v>
      </c>
      <c r="IZ327" s="60">
        <v>372</v>
      </c>
      <c r="JA327" s="60"/>
      <c r="JB327" s="60"/>
      <c r="JC327" s="60"/>
      <c r="JD327" s="97">
        <f t="shared" ref="JD327:JD390" si="493">IB327*AT327/1000</f>
        <v>9763.6319999999996</v>
      </c>
      <c r="JE327" s="211">
        <f t="shared" si="460"/>
        <v>0.98870056497175141</v>
      </c>
      <c r="JF327" s="210">
        <f t="shared" ref="JF327:JF390" si="494">IB327/JE327/1000</f>
        <v>0.70698857142857141</v>
      </c>
      <c r="JG327" s="211">
        <f t="shared" ref="JG327:JG390" si="495">JD327*JI327/(IQ327*AU327/1000)</f>
        <v>8.2760186190197871E-2</v>
      </c>
      <c r="JH327" s="205"/>
      <c r="JI327" s="205">
        <f t="shared" ref="JI327:JI390" si="496">1-IZ327/IB327</f>
        <v>0.46781115879828328</v>
      </c>
      <c r="JJ327" s="215">
        <f t="shared" si="444"/>
        <v>2.469151880188833</v>
      </c>
      <c r="JK327" s="205">
        <f t="shared" ref="JK327:JK390" si="497">1-IZ327/BC327</f>
        <v>0.96592158299743491</v>
      </c>
      <c r="JL327" s="58">
        <v>13710</v>
      </c>
      <c r="JM327" s="216">
        <v>8.49</v>
      </c>
      <c r="JN327" s="217">
        <v>44</v>
      </c>
      <c r="JO327" s="216">
        <v>0.71</v>
      </c>
      <c r="JP327" s="216">
        <v>2.41</v>
      </c>
      <c r="JQ327" s="216">
        <v>1.45</v>
      </c>
      <c r="JR327" s="217">
        <v>370</v>
      </c>
      <c r="JS327" s="216">
        <v>0.23</v>
      </c>
      <c r="JT327" s="223"/>
    </row>
    <row r="328" spans="1:280" s="25" customFormat="1" ht="15" customHeight="1">
      <c r="A328" s="50">
        <v>43745</v>
      </c>
      <c r="B328" s="51">
        <v>0</v>
      </c>
      <c r="C328" s="52">
        <v>0</v>
      </c>
      <c r="D328" s="53">
        <v>47355</v>
      </c>
      <c r="E328" s="48">
        <v>5.71</v>
      </c>
      <c r="F328" s="53">
        <v>1624</v>
      </c>
      <c r="G328" s="52">
        <v>47.1</v>
      </c>
      <c r="H328" s="52">
        <v>17</v>
      </c>
      <c r="I328" s="61">
        <v>93.1</v>
      </c>
      <c r="J328" s="64"/>
      <c r="K328" s="53">
        <v>1289</v>
      </c>
      <c r="L328" s="48">
        <v>7.01</v>
      </c>
      <c r="M328" s="53">
        <v>13229</v>
      </c>
      <c r="N328" s="53">
        <v>7830</v>
      </c>
      <c r="O328" s="65">
        <v>2.15</v>
      </c>
      <c r="P328" s="65">
        <v>0.48</v>
      </c>
      <c r="Q328" s="74"/>
      <c r="R328" s="70">
        <v>54.9</v>
      </c>
      <c r="S328" s="64">
        <v>7560</v>
      </c>
      <c r="T328" s="53">
        <v>6359</v>
      </c>
      <c r="U328" s="52">
        <v>3.87</v>
      </c>
      <c r="V328" s="52">
        <v>22.5</v>
      </c>
      <c r="W328" s="52">
        <v>9.5299999999999994</v>
      </c>
      <c r="X328" s="52">
        <v>9.2799999999999994</v>
      </c>
      <c r="Y328" s="53">
        <v>2360</v>
      </c>
      <c r="Z328" s="53"/>
      <c r="AA328" s="52"/>
      <c r="AB328" s="52">
        <v>668</v>
      </c>
      <c r="AC328" s="77">
        <f t="shared" ref="AC328:AC345" si="498">S328+Y328</f>
        <v>9920</v>
      </c>
      <c r="AD328" s="52"/>
      <c r="AE328" s="52"/>
      <c r="AF328" s="52"/>
      <c r="AG328" s="52"/>
      <c r="AH328" s="61"/>
      <c r="AI328" s="79"/>
      <c r="AJ328" s="52"/>
      <c r="AK328" s="52"/>
      <c r="AL328" s="48">
        <v>9.33</v>
      </c>
      <c r="AM328" s="53">
        <v>102677</v>
      </c>
      <c r="AN328" s="52" t="s">
        <v>125</v>
      </c>
      <c r="AO328" s="52" t="s">
        <v>125</v>
      </c>
      <c r="AP328" s="53">
        <v>4897</v>
      </c>
      <c r="AQ328" s="83"/>
      <c r="AR328" s="86">
        <f t="shared" ref="AR328:AR391" si="499">AT328+AS328</f>
        <v>13969</v>
      </c>
      <c r="AS328" s="53"/>
      <c r="AT328" s="87">
        <v>13969</v>
      </c>
      <c r="AU328" s="53">
        <f t="shared" si="461"/>
        <v>11329</v>
      </c>
      <c r="AV328" s="53">
        <v>720</v>
      </c>
      <c r="AW328" s="53">
        <v>720</v>
      </c>
      <c r="AX328" s="53">
        <v>720</v>
      </c>
      <c r="AY328" s="95">
        <v>480</v>
      </c>
      <c r="AZ328" s="96">
        <v>4.93</v>
      </c>
      <c r="BA328" s="53">
        <v>4478</v>
      </c>
      <c r="BB328" s="52">
        <v>62</v>
      </c>
      <c r="BC328" s="53">
        <v>10221</v>
      </c>
      <c r="BD328" s="97">
        <f t="shared" si="469"/>
        <v>7464.0929999999989</v>
      </c>
      <c r="BE328" s="102">
        <f t="shared" si="470"/>
        <v>0.73027032579982376</v>
      </c>
      <c r="BF328" s="53">
        <v>3794</v>
      </c>
      <c r="BG328" s="97">
        <f t="shared" si="471"/>
        <v>4048.1979999999999</v>
      </c>
      <c r="BH328" s="102">
        <f t="shared" si="472"/>
        <v>0.39606672536933762</v>
      </c>
      <c r="BI328" s="53">
        <v>387</v>
      </c>
      <c r="BJ328" s="97">
        <f t="shared" si="473"/>
        <v>761.22900000000004</v>
      </c>
      <c r="BK328" s="102">
        <f t="shared" si="474"/>
        <v>7.4476959201643683E-2</v>
      </c>
      <c r="BL328" s="103">
        <v>994</v>
      </c>
      <c r="BM328" s="97">
        <f t="shared" si="475"/>
        <v>1436.3300000000002</v>
      </c>
      <c r="BN328" s="102">
        <f t="shared" si="476"/>
        <v>0.14052734566089425</v>
      </c>
      <c r="BO328" s="53">
        <v>592</v>
      </c>
      <c r="BP328" s="97">
        <f t="shared" si="477"/>
        <v>1218.3359999999998</v>
      </c>
      <c r="BQ328" s="102">
        <f t="shared" si="478"/>
        <v>0.11919929556794832</v>
      </c>
      <c r="BR328" s="53">
        <v>0</v>
      </c>
      <c r="BS328" s="105">
        <f t="shared" si="479"/>
        <v>0</v>
      </c>
      <c r="BT328" s="102">
        <f t="shared" si="480"/>
        <v>0</v>
      </c>
      <c r="BU328" s="52">
        <v>6.9</v>
      </c>
      <c r="BV328" s="48">
        <v>6.65</v>
      </c>
      <c r="BW328" s="61">
        <v>203</v>
      </c>
      <c r="BX328" s="117">
        <f t="shared" ref="BX328:BX391" si="500">AU328*BC328/1000</f>
        <v>115793.709</v>
      </c>
      <c r="BY328" s="118">
        <f t="shared" ref="BY328:BY391" si="501">BX328/150000</f>
        <v>0.77195806</v>
      </c>
      <c r="BZ328" s="120">
        <v>78.7</v>
      </c>
      <c r="CA328" s="51"/>
      <c r="CB328" s="52">
        <v>7.16</v>
      </c>
      <c r="CC328" s="129">
        <v>5428</v>
      </c>
      <c r="CD328" s="77">
        <f t="shared" ref="CD328:CD388" si="502">(CF328*BC328+GN328*CH328)/CE328</f>
        <v>6617.6052992756386</v>
      </c>
      <c r="CE328" s="77">
        <f t="shared" si="481"/>
        <v>26230</v>
      </c>
      <c r="CF328" s="77">
        <f t="shared" ref="CF328:CF372" si="503">CE328-CH328</f>
        <v>11329</v>
      </c>
      <c r="CG328" s="77">
        <f t="shared" ref="CG328:CG372" si="504">CF328/24</f>
        <v>472.04166666666669</v>
      </c>
      <c r="CH328" s="77">
        <f t="shared" si="482"/>
        <v>14901</v>
      </c>
      <c r="CI328" s="130">
        <f t="shared" ref="CI328:CI372" si="505">CH328/24</f>
        <v>620.875</v>
      </c>
      <c r="CJ328" s="64">
        <v>4365</v>
      </c>
      <c r="CK328" s="56"/>
      <c r="CL328" s="52">
        <v>7.42</v>
      </c>
      <c r="CM328" s="53">
        <v>4048</v>
      </c>
      <c r="CN328" s="134"/>
      <c r="CO328" s="135">
        <v>3387</v>
      </c>
      <c r="CP328" s="53">
        <v>3788</v>
      </c>
      <c r="CQ328" s="52">
        <v>12.4</v>
      </c>
      <c r="CR328" s="52">
        <v>37.200000000000003</v>
      </c>
      <c r="CS328" s="53">
        <v>3010</v>
      </c>
      <c r="CT328" s="141">
        <f t="shared" si="454"/>
        <v>0.2683587920318522</v>
      </c>
      <c r="CU328" s="142">
        <f t="shared" ref="CU328:CU391" si="506">5026/CJ328</f>
        <v>1.1514318442153493</v>
      </c>
      <c r="CV328" s="142">
        <f t="shared" ref="CV328:CV391" si="507">CX328/5026</f>
        <v>5.7472835517982812</v>
      </c>
      <c r="CW328" s="118">
        <f t="shared" ref="CW328:CW391" si="508">CV328/6</f>
        <v>0.9578805919663802</v>
      </c>
      <c r="CX328" s="143">
        <f t="shared" si="455"/>
        <v>28885.847131338163</v>
      </c>
      <c r="CY328" s="144">
        <f t="shared" si="456"/>
        <v>0.38829836218199765</v>
      </c>
      <c r="CZ328" s="145">
        <f t="shared" si="457"/>
        <v>19269.521150781551</v>
      </c>
      <c r="DA328" s="146">
        <f t="shared" si="458"/>
        <v>0.60395264651208302</v>
      </c>
      <c r="DB328" s="64">
        <v>4359</v>
      </c>
      <c r="DC328" s="152"/>
      <c r="DD328" s="48">
        <v>7.51</v>
      </c>
      <c r="DE328" s="53">
        <v>3841</v>
      </c>
      <c r="DF328" s="153"/>
      <c r="DG328" s="53">
        <v>3419</v>
      </c>
      <c r="DH328" s="53">
        <v>3788</v>
      </c>
      <c r="DI328" s="52">
        <v>12.7</v>
      </c>
      <c r="DJ328" s="52">
        <v>37.200000000000003</v>
      </c>
      <c r="DK328" s="53">
        <v>3484</v>
      </c>
      <c r="DL328" s="141">
        <f t="shared" ref="DL328:DL391" si="509">DK328/(DP328*DQ328)</f>
        <v>0.28785722150705667</v>
      </c>
      <c r="DM328" s="142">
        <f t="shared" ref="DM328:DM391" si="510">5026/DB328</f>
        <v>1.1530167469603121</v>
      </c>
      <c r="DN328" s="142">
        <f t="shared" ref="DN328:DN391" si="511">DP328/5026</f>
        <v>5.7393835056789708</v>
      </c>
      <c r="DO328" s="118">
        <f t="shared" si="483"/>
        <v>0.95656391761316184</v>
      </c>
      <c r="DP328" s="143">
        <f t="shared" ref="DP328:DP391" si="512">DB328*CD328/1000</f>
        <v>28846.141499542508</v>
      </c>
      <c r="DQ328" s="144">
        <f t="shared" ref="DQ328:DQ391" si="513">1-DE328/CD328</f>
        <v>0.41957855957041823</v>
      </c>
      <c r="DR328" s="145">
        <f t="shared" ref="DR328:DR391" si="514">DB328*(CF328/CE328)*BC328/1000</f>
        <v>19243.033836484938</v>
      </c>
      <c r="DS328" s="146">
        <f t="shared" ref="DS328:DS391" si="515">1-(DE328/BC328)</f>
        <v>0.62420506799726061</v>
      </c>
      <c r="DT328" s="53">
        <v>4381</v>
      </c>
      <c r="DU328" s="74"/>
      <c r="DV328" s="157">
        <v>7.51</v>
      </c>
      <c r="DW328" s="153">
        <v>3859</v>
      </c>
      <c r="DX328" s="53"/>
      <c r="DY328" s="153">
        <v>3419</v>
      </c>
      <c r="DZ328" s="153">
        <v>3848</v>
      </c>
      <c r="EA328" s="152">
        <v>11.9</v>
      </c>
      <c r="EB328" s="128">
        <v>39.299999999999997</v>
      </c>
      <c r="EC328" s="53">
        <v>3962</v>
      </c>
      <c r="ED328" s="141">
        <f t="shared" si="448"/>
        <v>0.32783223299749997</v>
      </c>
      <c r="EE328" s="142">
        <f t="shared" ref="EE328:EE391" si="516">5026/DT328</f>
        <v>1.1472266605797763</v>
      </c>
      <c r="EF328" s="142">
        <f t="shared" si="459"/>
        <v>5.7683503414497759</v>
      </c>
      <c r="EG328" s="118">
        <f t="shared" si="484"/>
        <v>0.96139172357496261</v>
      </c>
      <c r="EH328" s="143">
        <f t="shared" si="449"/>
        <v>28991.728816126575</v>
      </c>
      <c r="EI328" s="144">
        <f t="shared" si="450"/>
        <v>0.41685854240620768</v>
      </c>
      <c r="EJ328" s="145">
        <f t="shared" si="451"/>
        <v>19340.153988905833</v>
      </c>
      <c r="EK328" s="146">
        <f t="shared" si="452"/>
        <v>0.62244398786811472</v>
      </c>
      <c r="EL328" s="64">
        <v>4371</v>
      </c>
      <c r="EM328" s="56"/>
      <c r="EN328" s="52">
        <v>7.53</v>
      </c>
      <c r="EO328" s="53">
        <v>3845</v>
      </c>
      <c r="EP328" s="134"/>
      <c r="EQ328" s="135">
        <v>3484</v>
      </c>
      <c r="ER328" s="53">
        <v>3950</v>
      </c>
      <c r="ES328" s="52">
        <v>12</v>
      </c>
      <c r="ET328" s="52">
        <v>39.1</v>
      </c>
      <c r="EU328" s="53">
        <v>3402</v>
      </c>
      <c r="EV328" s="141">
        <f t="shared" ref="EV328:EV391" si="517">EU328/(EZ328*FA328)</f>
        <v>0.28071489273274092</v>
      </c>
      <c r="EW328" s="142">
        <f t="shared" ref="EW328:EW391" si="518">5026/EL328</f>
        <v>1.1498512926103865</v>
      </c>
      <c r="EX328" s="142">
        <f t="shared" ref="EX328:EX391" si="519">EZ328/5026</f>
        <v>5.7551835979175916</v>
      </c>
      <c r="EY328" s="118">
        <f t="shared" si="485"/>
        <v>0.95919726631959856</v>
      </c>
      <c r="EZ328" s="143">
        <f t="shared" ref="EZ328:EZ391" si="520">EL328*CD328/1000</f>
        <v>28925.552763133815</v>
      </c>
      <c r="FA328" s="144">
        <f t="shared" ref="FA328:FA391" si="521">1-EO328/CD328</f>
        <v>0.4189741113117047</v>
      </c>
      <c r="FB328" s="145">
        <f t="shared" ref="FB328:FB391" si="522">EL328*(CF328/CE328)*BC328/1000</f>
        <v>19296.008465078154</v>
      </c>
      <c r="FC328" s="146">
        <f t="shared" ref="FC328:FC391" si="523">1-EO328/BC328</f>
        <v>0.62381371685745035</v>
      </c>
      <c r="FD328" s="64">
        <v>4378</v>
      </c>
      <c r="FE328" s="56"/>
      <c r="FF328" s="52">
        <v>7.48</v>
      </c>
      <c r="FG328" s="53">
        <v>3718</v>
      </c>
      <c r="FH328" s="134"/>
      <c r="FI328" s="135">
        <v>3431</v>
      </c>
      <c r="FJ328" s="53">
        <v>4000</v>
      </c>
      <c r="FK328" s="52">
        <v>12</v>
      </c>
      <c r="FL328" s="52">
        <v>37.5</v>
      </c>
      <c r="FM328" s="53">
        <v>3426</v>
      </c>
      <c r="FN328" s="141">
        <f t="shared" ref="FN328:FN391" si="524">FM328/(FR328*FS328)</f>
        <v>0.26988125224414738</v>
      </c>
      <c r="FO328" s="142">
        <f t="shared" ref="FO328:FO391" si="525">5026/FD328</f>
        <v>1.1480127912288716</v>
      </c>
      <c r="FP328" s="142">
        <f t="shared" ref="FP328:FP391" si="526">FR328/5026</f>
        <v>5.7644003183901207</v>
      </c>
      <c r="FQ328" s="118">
        <f t="shared" si="486"/>
        <v>0.96073338639835348</v>
      </c>
      <c r="FR328" s="143">
        <f t="shared" ref="FR328:FR391" si="527">FD328*CD328/1000</f>
        <v>28971.876000228745</v>
      </c>
      <c r="FS328" s="144">
        <f t="shared" ref="FS328:FS391" si="528">1-FG328/CD328</f>
        <v>0.43816534352585645</v>
      </c>
      <c r="FT328" s="145">
        <f t="shared" ref="FT328:FT391" si="529">FD328*(CF328/CE328)*BC328/1000</f>
        <v>19326.910331757532</v>
      </c>
      <c r="FU328" s="146">
        <f t="shared" ref="FU328:FU391" si="530">1-FG328/BC328</f>
        <v>0.63623911554642398</v>
      </c>
      <c r="FV328" s="64">
        <v>4376</v>
      </c>
      <c r="FW328" s="73"/>
      <c r="FX328" s="52">
        <v>7.53</v>
      </c>
      <c r="FY328" s="53">
        <v>3661</v>
      </c>
      <c r="FZ328" s="134"/>
      <c r="GA328" s="135">
        <v>3403</v>
      </c>
      <c r="GB328" s="53">
        <v>3976</v>
      </c>
      <c r="GC328" s="52">
        <v>13</v>
      </c>
      <c r="GD328" s="52">
        <v>38.700000000000003</v>
      </c>
      <c r="GE328" s="53">
        <v>3435</v>
      </c>
      <c r="GF328" s="141">
        <f t="shared" ref="GF328:GF391" si="531">GE328/(GJ328*GK328)</f>
        <v>0.26549483528322709</v>
      </c>
      <c r="GG328" s="142">
        <f t="shared" ref="GG328:GG391" si="532">5026/FV328</f>
        <v>1.1485374771480805</v>
      </c>
      <c r="GH328" s="142">
        <f t="shared" ref="GH328:GH391" si="533">GJ328/5026</f>
        <v>5.7617669696836833</v>
      </c>
      <c r="GI328" s="118">
        <f t="shared" si="487"/>
        <v>0.96029449494728059</v>
      </c>
      <c r="GJ328" s="143">
        <f t="shared" ref="GJ328:GJ391" si="534">FV328*CD328/1000</f>
        <v>28958.640789630193</v>
      </c>
      <c r="GK328" s="144">
        <f t="shared" ref="GK328:GK391" si="535">1-FY328/CD328</f>
        <v>0.44677873121252298</v>
      </c>
      <c r="GL328" s="145">
        <f t="shared" ref="GL328:GL391" si="536">FV328*(CF328/CE328)*BC328/1000</f>
        <v>19318.081226991992</v>
      </c>
      <c r="GM328" s="146">
        <f t="shared" ref="GM328:GM391" si="537">1-FY328/BC328</f>
        <v>0.64181586928871925</v>
      </c>
      <c r="GN328" s="166">
        <v>3878</v>
      </c>
      <c r="GO328" s="97">
        <f t="shared" si="488"/>
        <v>3828.5609226077013</v>
      </c>
      <c r="GP328" s="226">
        <f t="shared" si="468"/>
        <v>1825.5920000000001</v>
      </c>
      <c r="GQ328" s="53">
        <v>0</v>
      </c>
      <c r="GR328" s="102">
        <f t="shared" si="489"/>
        <v>1</v>
      </c>
      <c r="GS328" s="53">
        <v>0</v>
      </c>
      <c r="GT328" s="102">
        <f t="shared" si="490"/>
        <v>1</v>
      </c>
      <c r="GU328" s="53">
        <v>688</v>
      </c>
      <c r="GV328" s="102">
        <f t="shared" si="465"/>
        <v>9.6198384454612262E-2</v>
      </c>
      <c r="GW328" s="170">
        <v>404</v>
      </c>
      <c r="GX328" s="102">
        <f t="shared" si="466"/>
        <v>0.59356136820925554</v>
      </c>
      <c r="GY328" s="170">
        <v>0</v>
      </c>
      <c r="GZ328" s="102">
        <f t="shared" si="467"/>
        <v>1</v>
      </c>
      <c r="HA328" s="102"/>
      <c r="HB328" s="102"/>
      <c r="HC328" s="102"/>
      <c r="HD328" s="102"/>
      <c r="HE328" s="177"/>
      <c r="HF328" s="227">
        <f t="shared" si="462"/>
        <v>115793.709</v>
      </c>
      <c r="HG328" s="102">
        <f t="shared" si="463"/>
        <v>0.77195806</v>
      </c>
      <c r="HH328" s="177">
        <f t="shared" si="464"/>
        <v>0.6205850699540163</v>
      </c>
      <c r="HI328" s="64">
        <v>2554</v>
      </c>
      <c r="HJ328" s="53">
        <v>3176</v>
      </c>
      <c r="HK328" s="53">
        <v>2222</v>
      </c>
      <c r="HL328" s="77">
        <f t="shared" si="445"/>
        <v>2160</v>
      </c>
      <c r="HM328" s="77">
        <f t="shared" ref="HM328:HM391" si="538">(C328*D328+AV328*BC328+AX328*BC328+AW328*BC328)/1000</f>
        <v>22077.360000000001</v>
      </c>
      <c r="HN328" s="52"/>
      <c r="HO328" s="183"/>
      <c r="HP328" s="53">
        <v>2262</v>
      </c>
      <c r="HQ328" s="186"/>
      <c r="HR328" s="186"/>
      <c r="HS328" s="186"/>
      <c r="HT328" s="53">
        <v>4814</v>
      </c>
      <c r="HU328" s="153">
        <v>4790</v>
      </c>
      <c r="HV328" s="186"/>
      <c r="HW328" s="186"/>
      <c r="HX328" s="186"/>
      <c r="HY328" s="186"/>
      <c r="HZ328" s="189"/>
      <c r="IA328" s="128">
        <v>98</v>
      </c>
      <c r="IB328" s="190">
        <v>614</v>
      </c>
      <c r="IC328" s="191"/>
      <c r="ID328" s="191"/>
      <c r="IE328" s="192"/>
      <c r="IF328" s="192"/>
      <c r="IG328" s="192"/>
      <c r="IH328" s="97">
        <f t="shared" ref="IH328:IH391" si="539">GN328*AU328/1000+HP328*HL328/1000+AY328*BC328/1000</f>
        <v>53725.862000000001</v>
      </c>
      <c r="II328" s="97">
        <f t="shared" si="446"/>
        <v>3846.0778867492309</v>
      </c>
      <c r="IJ328" s="202">
        <f t="shared" si="447"/>
        <v>1.4317417137948314</v>
      </c>
      <c r="IK328" s="202">
        <f t="shared" si="453"/>
        <v>2.6862931000000003</v>
      </c>
      <c r="IL328" s="202">
        <f t="shared" si="491"/>
        <v>0.67244123060948713</v>
      </c>
      <c r="IM328" s="203"/>
      <c r="IN328" s="204">
        <f t="shared" si="492"/>
        <v>0.84167096441464673</v>
      </c>
      <c r="IO328" s="186"/>
      <c r="IP328" s="186"/>
      <c r="IQ328" s="153">
        <v>3570</v>
      </c>
      <c r="IR328" s="153"/>
      <c r="IS328" s="128"/>
      <c r="IT328" s="128"/>
      <c r="IU328" s="128"/>
      <c r="IV328" s="128"/>
      <c r="IW328" s="189"/>
      <c r="IX328" s="189">
        <v>0.95</v>
      </c>
      <c r="IY328" s="48"/>
      <c r="IZ328" s="52">
        <v>320</v>
      </c>
      <c r="JA328" s="128"/>
      <c r="JB328" s="128"/>
      <c r="JC328" s="128"/>
      <c r="JD328" s="97">
        <f t="shared" si="493"/>
        <v>8576.9660000000003</v>
      </c>
      <c r="JE328" s="210">
        <f t="shared" si="460"/>
        <v>0.98861329331803338</v>
      </c>
      <c r="JF328" s="210">
        <f t="shared" si="494"/>
        <v>0.62107196428571432</v>
      </c>
      <c r="JG328" s="210">
        <f t="shared" si="495"/>
        <v>0.10154366981146772</v>
      </c>
      <c r="JH328" s="203"/>
      <c r="JI328" s="203">
        <f t="shared" si="496"/>
        <v>0.47882736156351791</v>
      </c>
      <c r="JJ328" s="212">
        <f t="shared" ref="JJ328:JJ372" si="540">30336/$AU$7</f>
        <v>2.469151880188833</v>
      </c>
      <c r="JK328" s="203">
        <f t="shared" si="497"/>
        <v>0.96869190881518441</v>
      </c>
      <c r="JL328" s="53">
        <v>13845</v>
      </c>
      <c r="JM328" s="213">
        <v>8.34</v>
      </c>
      <c r="JN328" s="214">
        <v>30</v>
      </c>
      <c r="JO328" s="213">
        <v>0.59</v>
      </c>
      <c r="JP328" s="213">
        <v>2.58</v>
      </c>
      <c r="JQ328" s="213">
        <v>1.0900000000000001</v>
      </c>
      <c r="JR328" s="214">
        <v>332</v>
      </c>
      <c r="JS328" s="213">
        <v>0.23</v>
      </c>
      <c r="JT328" s="222"/>
    </row>
    <row r="329" spans="1:280" s="25" customFormat="1" ht="15" customHeight="1">
      <c r="A329" s="50">
        <v>43746</v>
      </c>
      <c r="B329" s="51">
        <v>0</v>
      </c>
      <c r="C329" s="52">
        <v>0</v>
      </c>
      <c r="D329" s="53">
        <v>50558</v>
      </c>
      <c r="E329" s="48">
        <v>5.75</v>
      </c>
      <c r="F329" s="53">
        <v>1700</v>
      </c>
      <c r="G329" s="52">
        <v>45.2</v>
      </c>
      <c r="H329" s="52">
        <v>17.2</v>
      </c>
      <c r="I329" s="61">
        <v>93.1</v>
      </c>
      <c r="J329" s="64"/>
      <c r="K329" s="53">
        <v>1375</v>
      </c>
      <c r="L329" s="48">
        <v>6.22</v>
      </c>
      <c r="M329" s="53">
        <v>12904</v>
      </c>
      <c r="N329" s="53">
        <v>7357</v>
      </c>
      <c r="O329" s="65">
        <v>2.27</v>
      </c>
      <c r="P329" s="65">
        <v>0.9</v>
      </c>
      <c r="Q329" s="74"/>
      <c r="R329" s="70">
        <v>46.7</v>
      </c>
      <c r="S329" s="64">
        <v>7560</v>
      </c>
      <c r="T329" s="53">
        <v>6253</v>
      </c>
      <c r="U329" s="52">
        <v>3.97</v>
      </c>
      <c r="V329" s="52">
        <v>24.6</v>
      </c>
      <c r="W329" s="52">
        <v>10.4</v>
      </c>
      <c r="X329" s="52">
        <v>9.9</v>
      </c>
      <c r="Y329" s="53">
        <v>2362</v>
      </c>
      <c r="Z329" s="53">
        <v>13913</v>
      </c>
      <c r="AA329" s="52">
        <v>3.07</v>
      </c>
      <c r="AB329" s="52">
        <v>678</v>
      </c>
      <c r="AC329" s="77">
        <f t="shared" si="498"/>
        <v>9922</v>
      </c>
      <c r="AD329" s="52"/>
      <c r="AE329" s="52"/>
      <c r="AF329" s="52"/>
      <c r="AG329" s="52"/>
      <c r="AH329" s="61"/>
      <c r="AI329" s="79"/>
      <c r="AJ329" s="52"/>
      <c r="AK329" s="52"/>
      <c r="AL329" s="48">
        <v>9.31</v>
      </c>
      <c r="AM329" s="53">
        <v>95354</v>
      </c>
      <c r="AN329" s="52" t="s">
        <v>125</v>
      </c>
      <c r="AO329" s="52" t="s">
        <v>125</v>
      </c>
      <c r="AP329" s="53">
        <v>5043</v>
      </c>
      <c r="AQ329" s="83"/>
      <c r="AR329" s="86">
        <f t="shared" si="499"/>
        <v>13970</v>
      </c>
      <c r="AS329" s="53"/>
      <c r="AT329" s="87">
        <v>13970</v>
      </c>
      <c r="AU329" s="53">
        <f t="shared" si="461"/>
        <v>11330</v>
      </c>
      <c r="AV329" s="53">
        <v>720</v>
      </c>
      <c r="AW329" s="53">
        <v>720</v>
      </c>
      <c r="AX329" s="53">
        <v>720</v>
      </c>
      <c r="AY329" s="95">
        <v>480</v>
      </c>
      <c r="AZ329" s="96">
        <v>4.93</v>
      </c>
      <c r="BA329" s="53">
        <v>4478</v>
      </c>
      <c r="BB329" s="52">
        <v>62</v>
      </c>
      <c r="BC329" s="53">
        <v>10704</v>
      </c>
      <c r="BD329" s="97">
        <f t="shared" si="469"/>
        <v>7377.8410000000003</v>
      </c>
      <c r="BE329" s="102">
        <f t="shared" si="470"/>
        <v>0.68926018310911807</v>
      </c>
      <c r="BF329" s="53">
        <v>3787</v>
      </c>
      <c r="BG329" s="97">
        <f t="shared" si="471"/>
        <v>4040.7289999999998</v>
      </c>
      <c r="BH329" s="102">
        <f t="shared" si="472"/>
        <v>0.37749710388639757</v>
      </c>
      <c r="BI329" s="53">
        <v>199</v>
      </c>
      <c r="BJ329" s="97">
        <f t="shared" si="473"/>
        <v>391.43299999999999</v>
      </c>
      <c r="BK329" s="102">
        <f t="shared" si="474"/>
        <v>3.6568852765321375E-2</v>
      </c>
      <c r="BL329" s="103">
        <v>1105</v>
      </c>
      <c r="BM329" s="97">
        <f t="shared" si="475"/>
        <v>1596.7250000000001</v>
      </c>
      <c r="BN329" s="102">
        <f t="shared" si="476"/>
        <v>0.14917087070254112</v>
      </c>
      <c r="BO329" s="53">
        <v>649</v>
      </c>
      <c r="BP329" s="97">
        <f t="shared" si="477"/>
        <v>1335.6419999999998</v>
      </c>
      <c r="BQ329" s="102">
        <f t="shared" si="478"/>
        <v>0.12477970852017936</v>
      </c>
      <c r="BR329" s="53">
        <v>8</v>
      </c>
      <c r="BS329" s="105">
        <f t="shared" si="479"/>
        <v>13.311999999999999</v>
      </c>
      <c r="BT329" s="102">
        <f t="shared" si="480"/>
        <v>7.4738415545590436E-4</v>
      </c>
      <c r="BU329" s="52">
        <v>4.29</v>
      </c>
      <c r="BV329" s="48">
        <v>6.31</v>
      </c>
      <c r="BW329" s="61">
        <v>242</v>
      </c>
      <c r="BX329" s="117">
        <f t="shared" si="500"/>
        <v>121276.32</v>
      </c>
      <c r="BY329" s="118">
        <f t="shared" si="501"/>
        <v>0.80850880000000003</v>
      </c>
      <c r="BZ329" s="120">
        <v>81</v>
      </c>
      <c r="CA329" s="51"/>
      <c r="CB329" s="52">
        <v>7.16</v>
      </c>
      <c r="CC329" s="129">
        <v>6966</v>
      </c>
      <c r="CD329" s="77">
        <f t="shared" si="502"/>
        <v>6942.6288577610749</v>
      </c>
      <c r="CE329" s="77">
        <f t="shared" si="481"/>
        <v>26343</v>
      </c>
      <c r="CF329" s="77">
        <f t="shared" si="503"/>
        <v>11330</v>
      </c>
      <c r="CG329" s="77">
        <f t="shared" si="504"/>
        <v>472.08333333333331</v>
      </c>
      <c r="CH329" s="77">
        <f t="shared" si="482"/>
        <v>15013</v>
      </c>
      <c r="CI329" s="130">
        <f t="shared" si="505"/>
        <v>625.54166666666663</v>
      </c>
      <c r="CJ329" s="64">
        <v>4386</v>
      </c>
      <c r="CK329" s="56"/>
      <c r="CL329" s="52">
        <v>7.5</v>
      </c>
      <c r="CM329" s="53">
        <v>4400</v>
      </c>
      <c r="CN329" s="134"/>
      <c r="CO329" s="135">
        <v>3380</v>
      </c>
      <c r="CP329" s="53">
        <v>4562</v>
      </c>
      <c r="CQ329" s="52">
        <v>10.8</v>
      </c>
      <c r="CR329" s="52">
        <v>29.6</v>
      </c>
      <c r="CS329" s="53">
        <v>3055</v>
      </c>
      <c r="CT329" s="141">
        <f t="shared" si="454"/>
        <v>0.2739426265844852</v>
      </c>
      <c r="CU329" s="142">
        <f t="shared" si="506"/>
        <v>1.1459188326493388</v>
      </c>
      <c r="CV329" s="142">
        <f t="shared" si="507"/>
        <v>6.0585694727696122</v>
      </c>
      <c r="CW329" s="118">
        <f t="shared" si="508"/>
        <v>1.0097615787949354</v>
      </c>
      <c r="CX329" s="143">
        <f t="shared" si="455"/>
        <v>30450.370170140071</v>
      </c>
      <c r="CY329" s="144">
        <f t="shared" si="456"/>
        <v>0.36623430545602376</v>
      </c>
      <c r="CZ329" s="145">
        <f t="shared" si="457"/>
        <v>20192.003170481723</v>
      </c>
      <c r="DA329" s="146">
        <f t="shared" si="458"/>
        <v>0.58893871449925261</v>
      </c>
      <c r="DB329" s="64">
        <v>4381</v>
      </c>
      <c r="DC329" s="152"/>
      <c r="DD329" s="48">
        <v>7.77</v>
      </c>
      <c r="DE329" s="53">
        <v>4053</v>
      </c>
      <c r="DF329" s="153"/>
      <c r="DG329" s="53">
        <v>3480</v>
      </c>
      <c r="DH329" s="53">
        <v>4586</v>
      </c>
      <c r="DI329" s="52">
        <v>14.2</v>
      </c>
      <c r="DJ329" s="52">
        <v>34.299999999999997</v>
      </c>
      <c r="DK329" s="53">
        <v>3530</v>
      </c>
      <c r="DL329" s="141">
        <f t="shared" si="509"/>
        <v>0.2788427687611072</v>
      </c>
      <c r="DM329" s="142">
        <f t="shared" si="510"/>
        <v>1.1472266605797763</v>
      </c>
      <c r="DN329" s="142">
        <f t="shared" si="511"/>
        <v>6.0516627588243672</v>
      </c>
      <c r="DO329" s="118">
        <f t="shared" si="483"/>
        <v>1.0086104598040613</v>
      </c>
      <c r="DP329" s="143">
        <f t="shared" si="512"/>
        <v>30415.657025851269</v>
      </c>
      <c r="DQ329" s="144">
        <f t="shared" si="513"/>
        <v>0.4162153727302873</v>
      </c>
      <c r="DR329" s="145">
        <f t="shared" si="514"/>
        <v>20168.984471016971</v>
      </c>
      <c r="DS329" s="146">
        <f t="shared" si="515"/>
        <v>0.62135650224215244</v>
      </c>
      <c r="DT329" s="53">
        <v>4396</v>
      </c>
      <c r="DU329" s="74"/>
      <c r="DV329" s="157">
        <v>7.51</v>
      </c>
      <c r="DW329" s="153">
        <v>4020</v>
      </c>
      <c r="DX329" s="53"/>
      <c r="DY329" s="153">
        <v>3185</v>
      </c>
      <c r="DZ329" s="153">
        <v>4502</v>
      </c>
      <c r="EA329" s="152">
        <v>10.6</v>
      </c>
      <c r="EB329" s="128">
        <v>32.4</v>
      </c>
      <c r="EC329" s="53">
        <v>4013</v>
      </c>
      <c r="ED329" s="141">
        <f t="shared" si="448"/>
        <v>0.31234733715679952</v>
      </c>
      <c r="EE329" s="142">
        <f t="shared" si="516"/>
        <v>1.1433121019108281</v>
      </c>
      <c r="EF329" s="142">
        <f t="shared" si="459"/>
        <v>6.0723829006601049</v>
      </c>
      <c r="EG329" s="118">
        <f t="shared" si="484"/>
        <v>1.0120638167766842</v>
      </c>
      <c r="EH329" s="143">
        <f t="shared" si="449"/>
        <v>30519.796458717687</v>
      </c>
      <c r="EI329" s="144">
        <f t="shared" si="450"/>
        <v>0.42096861543936714</v>
      </c>
      <c r="EJ329" s="145">
        <f t="shared" si="451"/>
        <v>20238.040569411231</v>
      </c>
      <c r="EK329" s="146">
        <f t="shared" si="452"/>
        <v>0.62443946188340815</v>
      </c>
      <c r="EL329" s="64">
        <v>4386</v>
      </c>
      <c r="EM329" s="56"/>
      <c r="EN329" s="52">
        <v>7.55</v>
      </c>
      <c r="EO329" s="53">
        <v>4206</v>
      </c>
      <c r="EP329" s="134"/>
      <c r="EQ329" s="135">
        <v>3457</v>
      </c>
      <c r="ER329" s="53">
        <v>3600</v>
      </c>
      <c r="ES329" s="52">
        <v>10.199999999999999</v>
      </c>
      <c r="ET329" s="52">
        <v>32.299999999999997</v>
      </c>
      <c r="EU329" s="53">
        <v>3459</v>
      </c>
      <c r="EV329" s="141">
        <f t="shared" si="517"/>
        <v>0.28818145675759999</v>
      </c>
      <c r="EW329" s="142">
        <f t="shared" si="518"/>
        <v>1.1459188326493388</v>
      </c>
      <c r="EX329" s="142">
        <f t="shared" si="519"/>
        <v>6.0585694727696122</v>
      </c>
      <c r="EY329" s="118">
        <f t="shared" si="485"/>
        <v>1.0097615787949354</v>
      </c>
      <c r="EZ329" s="143">
        <f t="shared" si="520"/>
        <v>30450.370170140071</v>
      </c>
      <c r="FA329" s="144">
        <f t="shared" si="521"/>
        <v>0.3941776110790991</v>
      </c>
      <c r="FB329" s="145">
        <f t="shared" si="522"/>
        <v>20192.003170481723</v>
      </c>
      <c r="FC329" s="146">
        <f t="shared" si="523"/>
        <v>0.60706278026905824</v>
      </c>
      <c r="FD329" s="64">
        <v>4397</v>
      </c>
      <c r="FE329" s="56"/>
      <c r="FF329" s="52">
        <v>7.47</v>
      </c>
      <c r="FG329" s="53">
        <v>4441</v>
      </c>
      <c r="FH329" s="134"/>
      <c r="FI329" s="135">
        <v>3361</v>
      </c>
      <c r="FJ329" s="53">
        <v>3868</v>
      </c>
      <c r="FK329" s="52">
        <v>12.6</v>
      </c>
      <c r="FL329" s="52">
        <v>38.799999999999997</v>
      </c>
      <c r="FM329" s="53">
        <v>3494</v>
      </c>
      <c r="FN329" s="141">
        <f t="shared" si="524"/>
        <v>0.31764612150646071</v>
      </c>
      <c r="FO329" s="142">
        <f t="shared" si="525"/>
        <v>1.1430520809642939</v>
      </c>
      <c r="FP329" s="142">
        <f t="shared" si="526"/>
        <v>6.0737642434491539</v>
      </c>
      <c r="FQ329" s="118">
        <f t="shared" si="486"/>
        <v>1.0122940405748591</v>
      </c>
      <c r="FR329" s="143">
        <f t="shared" si="527"/>
        <v>30526.739087575446</v>
      </c>
      <c r="FS329" s="144">
        <f t="shared" si="528"/>
        <v>0.36032876148413673</v>
      </c>
      <c r="FT329" s="145">
        <f t="shared" si="529"/>
        <v>20242.644309304178</v>
      </c>
      <c r="FU329" s="146">
        <f t="shared" si="530"/>
        <v>0.58510837070254107</v>
      </c>
      <c r="FV329" s="64">
        <v>4397</v>
      </c>
      <c r="FW329" s="73"/>
      <c r="FX329" s="52">
        <v>7.56</v>
      </c>
      <c r="FY329" s="53">
        <v>3926</v>
      </c>
      <c r="FZ329" s="134"/>
      <c r="GA329" s="135">
        <v>3327</v>
      </c>
      <c r="GB329" s="53">
        <v>3870</v>
      </c>
      <c r="GC329" s="52">
        <v>14.2</v>
      </c>
      <c r="GD329" s="52">
        <v>27.6</v>
      </c>
      <c r="GE329" s="53">
        <v>3520</v>
      </c>
      <c r="GF329" s="141">
        <f t="shared" si="531"/>
        <v>0.26537763326118397</v>
      </c>
      <c r="GG329" s="142">
        <f t="shared" si="532"/>
        <v>1.1430520809642939</v>
      </c>
      <c r="GH329" s="142">
        <f t="shared" si="533"/>
        <v>6.0737642434491539</v>
      </c>
      <c r="GI329" s="118">
        <f t="shared" si="487"/>
        <v>1.0122940405748591</v>
      </c>
      <c r="GJ329" s="143">
        <f t="shared" si="534"/>
        <v>30526.739087575446</v>
      </c>
      <c r="GK329" s="144">
        <f t="shared" si="535"/>
        <v>0.43450815527735209</v>
      </c>
      <c r="GL329" s="145">
        <f t="shared" si="536"/>
        <v>20242.644309304178</v>
      </c>
      <c r="GM329" s="146">
        <f t="shared" si="537"/>
        <v>0.63322122571001493</v>
      </c>
      <c r="GN329" s="166">
        <v>4104</v>
      </c>
      <c r="GO329" s="97">
        <f t="shared" si="488"/>
        <v>4174.3054321831223</v>
      </c>
      <c r="GP329" s="226">
        <f t="shared" si="468"/>
        <v>1724.9506799999999</v>
      </c>
      <c r="GQ329" s="53">
        <v>0</v>
      </c>
      <c r="GR329" s="102">
        <f t="shared" si="489"/>
        <v>1</v>
      </c>
      <c r="GS329" s="53">
        <v>0</v>
      </c>
      <c r="GT329" s="102">
        <f t="shared" si="490"/>
        <v>1</v>
      </c>
      <c r="GU329" s="53">
        <v>723</v>
      </c>
      <c r="GV329" s="102">
        <f t="shared" si="465"/>
        <v>0</v>
      </c>
      <c r="GW329" s="170">
        <v>328</v>
      </c>
      <c r="GX329" s="102">
        <f t="shared" si="466"/>
        <v>0.70316742081447958</v>
      </c>
      <c r="GY329" s="170">
        <v>3.12</v>
      </c>
      <c r="GZ329" s="102">
        <f t="shared" si="467"/>
        <v>0</v>
      </c>
      <c r="HA329" s="102"/>
      <c r="HB329" s="102"/>
      <c r="HC329" s="102"/>
      <c r="HD329" s="102"/>
      <c r="HE329" s="177"/>
      <c r="HF329" s="227">
        <f t="shared" si="462"/>
        <v>121276.32</v>
      </c>
      <c r="HG329" s="102">
        <f t="shared" si="463"/>
        <v>0.80850880000000003</v>
      </c>
      <c r="HH329" s="177">
        <f t="shared" si="464"/>
        <v>0.61659192825112108</v>
      </c>
      <c r="HI329" s="64">
        <v>1634</v>
      </c>
      <c r="HJ329" s="53">
        <v>3262</v>
      </c>
      <c r="HK329" s="53">
        <v>2564</v>
      </c>
      <c r="HL329" s="77">
        <f t="shared" ref="HL329:HL392" si="541">AV329+C329+AX329+AW329</f>
        <v>2160</v>
      </c>
      <c r="HM329" s="77">
        <f t="shared" si="538"/>
        <v>23120.639999999999</v>
      </c>
      <c r="HN329" s="52"/>
      <c r="HO329" s="183"/>
      <c r="HP329" s="53">
        <v>3311</v>
      </c>
      <c r="HQ329" s="186"/>
      <c r="HR329" s="186"/>
      <c r="HS329" s="186"/>
      <c r="HT329" s="53">
        <v>5599</v>
      </c>
      <c r="HU329" s="153">
        <v>5610</v>
      </c>
      <c r="HV329" s="186"/>
      <c r="HW329" s="186"/>
      <c r="HX329" s="186"/>
      <c r="HY329" s="186"/>
      <c r="HZ329" s="189">
        <v>97</v>
      </c>
      <c r="IA329" s="128" t="s">
        <v>129</v>
      </c>
      <c r="IB329" s="190">
        <v>677</v>
      </c>
      <c r="IC329" s="191"/>
      <c r="ID329" s="191">
        <v>113</v>
      </c>
      <c r="IE329" s="192">
        <v>3.88</v>
      </c>
      <c r="IF329" s="192">
        <v>1.55</v>
      </c>
      <c r="IG329" s="192">
        <v>1.18</v>
      </c>
      <c r="IH329" s="97">
        <f t="shared" si="539"/>
        <v>58788</v>
      </c>
      <c r="II329" s="97">
        <f t="shared" ref="II329:II392" si="542">(GN329*AU329/1000+HP329*HL329/1000+AY329*BC329/1000+B329*D329/1000)/(HL329+AU329+AY329+B329)*1000</f>
        <v>4208.1603435934148</v>
      </c>
      <c r="IJ329" s="202">
        <f t="shared" ref="IJ329:IJ392" si="543">20000/(AT329+B329)</f>
        <v>1.4316392269148175</v>
      </c>
      <c r="IK329" s="202">
        <f t="shared" si="453"/>
        <v>2.9394</v>
      </c>
      <c r="IL329" s="202">
        <f t="shared" si="491"/>
        <v>0.6276081349763547</v>
      </c>
      <c r="IM329" s="203"/>
      <c r="IN329" s="204">
        <f t="shared" si="492"/>
        <v>0.8350389863547758</v>
      </c>
      <c r="IO329" s="186"/>
      <c r="IP329" s="186"/>
      <c r="IQ329" s="153">
        <v>3588</v>
      </c>
      <c r="IR329" s="153"/>
      <c r="IS329" s="128"/>
      <c r="IT329" s="128"/>
      <c r="IU329" s="128"/>
      <c r="IV329" s="128"/>
      <c r="IW329" s="189">
        <v>0.87</v>
      </c>
      <c r="IX329" s="189"/>
      <c r="IY329" s="48">
        <v>8.41</v>
      </c>
      <c r="IZ329" s="52">
        <v>306</v>
      </c>
      <c r="JA329" s="128">
        <v>4.53</v>
      </c>
      <c r="JB329" s="128">
        <v>0.69</v>
      </c>
      <c r="JC329" s="128">
        <v>173</v>
      </c>
      <c r="JD329" s="97">
        <f t="shared" si="493"/>
        <v>9457.69</v>
      </c>
      <c r="JE329" s="210">
        <f t="shared" si="460"/>
        <v>0.98852603706972642</v>
      </c>
      <c r="JF329" s="210">
        <f t="shared" si="494"/>
        <v>0.68485803571428572</v>
      </c>
      <c r="JG329" s="210">
        <f t="shared" si="495"/>
        <v>0.12749347880204784</v>
      </c>
      <c r="JH329" s="203"/>
      <c r="JI329" s="203">
        <f t="shared" si="496"/>
        <v>0.54800590841949781</v>
      </c>
      <c r="JJ329" s="212">
        <f t="shared" si="540"/>
        <v>2.469151880188833</v>
      </c>
      <c r="JK329" s="203">
        <f t="shared" si="497"/>
        <v>0.9714125560538116</v>
      </c>
      <c r="JL329" s="53">
        <v>14649</v>
      </c>
      <c r="JM329" s="213">
        <v>8.31</v>
      </c>
      <c r="JN329" s="214">
        <v>60</v>
      </c>
      <c r="JO329" s="213">
        <v>0.48</v>
      </c>
      <c r="JP329" s="213">
        <v>3.65</v>
      </c>
      <c r="JQ329" s="213">
        <v>1.1499999999999999</v>
      </c>
      <c r="JR329" s="214">
        <v>260</v>
      </c>
      <c r="JS329" s="213">
        <v>0.22</v>
      </c>
      <c r="JT329" s="222"/>
    </row>
    <row r="330" spans="1:280" s="25" customFormat="1" ht="15" customHeight="1">
      <c r="A330" s="50">
        <v>43747</v>
      </c>
      <c r="B330" s="51">
        <v>0</v>
      </c>
      <c r="C330" s="52">
        <v>0</v>
      </c>
      <c r="D330" s="53">
        <v>50262</v>
      </c>
      <c r="E330" s="48">
        <v>5.71</v>
      </c>
      <c r="F330" s="53">
        <v>1548</v>
      </c>
      <c r="G330" s="52">
        <v>39.6</v>
      </c>
      <c r="H330" s="52">
        <v>17</v>
      </c>
      <c r="I330" s="61">
        <v>93.4</v>
      </c>
      <c r="J330" s="64"/>
      <c r="K330" s="53">
        <v>1177</v>
      </c>
      <c r="L330" s="48">
        <v>5.99</v>
      </c>
      <c r="M330" s="53">
        <v>12782</v>
      </c>
      <c r="N330" s="53">
        <v>7570</v>
      </c>
      <c r="O330" s="65">
        <v>3.06</v>
      </c>
      <c r="P330" s="65">
        <v>2.35</v>
      </c>
      <c r="Q330" s="74">
        <v>265</v>
      </c>
      <c r="R330" s="70">
        <v>43.7</v>
      </c>
      <c r="S330" s="64">
        <v>7054</v>
      </c>
      <c r="T330" s="53">
        <v>5195</v>
      </c>
      <c r="U330" s="52">
        <v>2.98</v>
      </c>
      <c r="V330" s="52">
        <v>24.5</v>
      </c>
      <c r="W330" s="52">
        <v>11.9</v>
      </c>
      <c r="X330" s="52">
        <v>10.3</v>
      </c>
      <c r="Y330" s="53">
        <v>2360</v>
      </c>
      <c r="Z330" s="53">
        <v>15204</v>
      </c>
      <c r="AA330" s="52"/>
      <c r="AB330" s="52">
        <v>697</v>
      </c>
      <c r="AC330" s="77">
        <f t="shared" si="498"/>
        <v>9414</v>
      </c>
      <c r="AD330" s="52"/>
      <c r="AE330" s="52"/>
      <c r="AF330" s="52"/>
      <c r="AG330" s="52"/>
      <c r="AH330" s="61"/>
      <c r="AI330" s="79"/>
      <c r="AJ330" s="52"/>
      <c r="AK330" s="52"/>
      <c r="AL330" s="48">
        <v>9.3000000000000007</v>
      </c>
      <c r="AM330" s="53">
        <v>92044</v>
      </c>
      <c r="AN330" s="52">
        <v>0.2</v>
      </c>
      <c r="AO330" s="52">
        <v>0.02</v>
      </c>
      <c r="AP330" s="53">
        <v>4519</v>
      </c>
      <c r="AQ330" s="83"/>
      <c r="AR330" s="86">
        <f t="shared" si="499"/>
        <v>9221</v>
      </c>
      <c r="AS330" s="53"/>
      <c r="AT330" s="87">
        <v>9221</v>
      </c>
      <c r="AU330" s="53">
        <f t="shared" si="461"/>
        <v>6581</v>
      </c>
      <c r="AV330" s="53">
        <v>720</v>
      </c>
      <c r="AW330" s="53">
        <v>720</v>
      </c>
      <c r="AX330" s="53">
        <v>720</v>
      </c>
      <c r="AY330" s="95">
        <v>480</v>
      </c>
      <c r="AZ330" s="96">
        <v>4.93</v>
      </c>
      <c r="BA330" s="53">
        <v>4478</v>
      </c>
      <c r="BB330" s="52">
        <v>62</v>
      </c>
      <c r="BC330" s="53">
        <v>10251</v>
      </c>
      <c r="BD330" s="97">
        <f t="shared" si="469"/>
        <v>7810.9193999999998</v>
      </c>
      <c r="BE330" s="102">
        <f t="shared" si="470"/>
        <v>0.76196657887035413</v>
      </c>
      <c r="BF330" s="53">
        <v>3836</v>
      </c>
      <c r="BG330" s="97">
        <f t="shared" si="471"/>
        <v>4093.0119999999997</v>
      </c>
      <c r="BH330" s="102">
        <f t="shared" si="472"/>
        <v>0.39927928982538285</v>
      </c>
      <c r="BI330" s="53">
        <v>420</v>
      </c>
      <c r="BJ330" s="97">
        <f t="shared" si="473"/>
        <v>826.14</v>
      </c>
      <c r="BK330" s="102">
        <f t="shared" si="474"/>
        <v>8.0591161837869477E-2</v>
      </c>
      <c r="BL330" s="103">
        <v>1053</v>
      </c>
      <c r="BM330" s="97">
        <f t="shared" si="475"/>
        <v>1521.585</v>
      </c>
      <c r="BN330" s="102">
        <f t="shared" si="476"/>
        <v>0.14843283582089553</v>
      </c>
      <c r="BO330" s="53">
        <v>656</v>
      </c>
      <c r="BP330" s="97">
        <f t="shared" si="477"/>
        <v>1350.0479999999998</v>
      </c>
      <c r="BQ330" s="102">
        <f t="shared" si="478"/>
        <v>0.13169915130231194</v>
      </c>
      <c r="BR330" s="53">
        <v>12.1</v>
      </c>
      <c r="BS330" s="105">
        <f t="shared" si="479"/>
        <v>20.134399999999999</v>
      </c>
      <c r="BT330" s="102">
        <f t="shared" si="480"/>
        <v>1.1803726465710663E-3</v>
      </c>
      <c r="BU330" s="52">
        <v>6.36</v>
      </c>
      <c r="BV330" s="48">
        <v>7.06</v>
      </c>
      <c r="BW330" s="61">
        <v>222</v>
      </c>
      <c r="BX330" s="117">
        <f t="shared" si="500"/>
        <v>67461.831000000006</v>
      </c>
      <c r="BY330" s="118">
        <f t="shared" si="501"/>
        <v>0.44974554000000005</v>
      </c>
      <c r="BZ330" s="120">
        <v>82.1</v>
      </c>
      <c r="CA330" s="51"/>
      <c r="CB330" s="52">
        <v>6.99</v>
      </c>
      <c r="CC330" s="129">
        <v>6788</v>
      </c>
      <c r="CD330" s="77">
        <f t="shared" si="502"/>
        <v>5944.6921166104239</v>
      </c>
      <c r="CE330" s="77">
        <f t="shared" si="481"/>
        <v>21336</v>
      </c>
      <c r="CF330" s="77">
        <f t="shared" si="503"/>
        <v>6581</v>
      </c>
      <c r="CG330" s="77">
        <f t="shared" si="504"/>
        <v>274.20833333333331</v>
      </c>
      <c r="CH330" s="77">
        <f t="shared" si="482"/>
        <v>14755</v>
      </c>
      <c r="CI330" s="130">
        <f t="shared" si="505"/>
        <v>614.79166666666663</v>
      </c>
      <c r="CJ330" s="64">
        <v>3551</v>
      </c>
      <c r="CK330" s="56"/>
      <c r="CL330" s="52">
        <v>7.5</v>
      </c>
      <c r="CM330" s="53">
        <v>4056</v>
      </c>
      <c r="CN330" s="134"/>
      <c r="CO330" s="135">
        <v>3468</v>
      </c>
      <c r="CP330" s="53">
        <v>4184</v>
      </c>
      <c r="CQ330" s="52">
        <v>13.9</v>
      </c>
      <c r="CR330" s="52">
        <v>31.8</v>
      </c>
      <c r="CS330" s="53">
        <v>2621</v>
      </c>
      <c r="CT330" s="141">
        <f t="shared" si="454"/>
        <v>0.39080056332276319</v>
      </c>
      <c r="CU330" s="142">
        <f t="shared" si="506"/>
        <v>1.4153759504364967</v>
      </c>
      <c r="CV330" s="142">
        <f t="shared" si="507"/>
        <v>4.2000799256035837</v>
      </c>
      <c r="CW330" s="118">
        <f t="shared" si="508"/>
        <v>0.70001332093393065</v>
      </c>
      <c r="CX330" s="143">
        <f t="shared" si="455"/>
        <v>21109.601706083613</v>
      </c>
      <c r="CY330" s="144">
        <f t="shared" si="456"/>
        <v>0.3177106702184147</v>
      </c>
      <c r="CZ330" s="145">
        <f t="shared" si="457"/>
        <v>11227.829109533182</v>
      </c>
      <c r="DA330" s="146">
        <f t="shared" si="458"/>
        <v>0.60433128475270703</v>
      </c>
      <c r="DB330" s="64">
        <v>3550</v>
      </c>
      <c r="DC330" s="152"/>
      <c r="DD330" s="48">
        <v>7.41</v>
      </c>
      <c r="DE330" s="53">
        <v>4226</v>
      </c>
      <c r="DF330" s="153"/>
      <c r="DG330" s="53">
        <v>3398</v>
      </c>
      <c r="DH330" s="53">
        <v>4208</v>
      </c>
      <c r="DI330" s="52">
        <v>14.7</v>
      </c>
      <c r="DJ330" s="52">
        <v>32.299999999999997</v>
      </c>
      <c r="DK330" s="53">
        <v>3411</v>
      </c>
      <c r="DL330" s="141">
        <f t="shared" si="509"/>
        <v>0.55905595954992682</v>
      </c>
      <c r="DM330" s="142">
        <f t="shared" si="510"/>
        <v>1.4157746478873239</v>
      </c>
      <c r="DN330" s="142">
        <f t="shared" si="511"/>
        <v>4.198897137677478</v>
      </c>
      <c r="DO330" s="118">
        <f t="shared" si="483"/>
        <v>0.69981618961291303</v>
      </c>
      <c r="DP330" s="143">
        <f t="shared" si="512"/>
        <v>21103.657013967004</v>
      </c>
      <c r="DQ330" s="144">
        <f t="shared" si="513"/>
        <v>0.28911373085380188</v>
      </c>
      <c r="DR330" s="145">
        <f t="shared" si="514"/>
        <v>11224.667231439818</v>
      </c>
      <c r="DS330" s="146">
        <f t="shared" si="515"/>
        <v>0.58774753682567549</v>
      </c>
      <c r="DT330" s="53">
        <v>3558</v>
      </c>
      <c r="DU330" s="74"/>
      <c r="DV330" s="157">
        <v>7.35</v>
      </c>
      <c r="DW330" s="153">
        <v>4050</v>
      </c>
      <c r="DX330" s="53"/>
      <c r="DY330" s="153">
        <v>3415</v>
      </c>
      <c r="DZ330" s="153">
        <v>4522</v>
      </c>
      <c r="EA330" s="152">
        <v>13.7</v>
      </c>
      <c r="EB330" s="128">
        <v>30.8</v>
      </c>
      <c r="EC330" s="53">
        <v>3937</v>
      </c>
      <c r="ED330" s="141">
        <f t="shared" si="448"/>
        <v>0.5840107252486022</v>
      </c>
      <c r="EE330" s="142">
        <f t="shared" si="516"/>
        <v>1.4125913434513773</v>
      </c>
      <c r="EF330" s="142">
        <f t="shared" si="459"/>
        <v>4.208359441086329</v>
      </c>
      <c r="EG330" s="118">
        <f t="shared" si="484"/>
        <v>0.70139324018105487</v>
      </c>
      <c r="EH330" s="143">
        <f t="shared" si="449"/>
        <v>21151.214550899891</v>
      </c>
      <c r="EI330" s="144">
        <f t="shared" si="450"/>
        <v>0.31871997396069518</v>
      </c>
      <c r="EJ330" s="145">
        <f t="shared" si="451"/>
        <v>11249.962256186725</v>
      </c>
      <c r="EK330" s="146">
        <f t="shared" si="452"/>
        <v>0.60491659350307292</v>
      </c>
      <c r="EL330" s="64">
        <v>3560</v>
      </c>
      <c r="EM330" s="56"/>
      <c r="EN330" s="52">
        <v>7.39</v>
      </c>
      <c r="EO330" s="53">
        <v>3999</v>
      </c>
      <c r="EP330" s="134"/>
      <c r="EQ330" s="135">
        <v>3346</v>
      </c>
      <c r="ER330" s="53">
        <v>4054</v>
      </c>
      <c r="ES330" s="52">
        <v>14.5</v>
      </c>
      <c r="ET330" s="52">
        <v>30.1</v>
      </c>
      <c r="EU330" s="53">
        <v>3372</v>
      </c>
      <c r="EV330" s="141">
        <f t="shared" si="517"/>
        <v>0.48681443644128525</v>
      </c>
      <c r="EW330" s="142">
        <f t="shared" si="518"/>
        <v>1.4117977528089887</v>
      </c>
      <c r="EX330" s="142">
        <f t="shared" si="519"/>
        <v>4.2107250169385413</v>
      </c>
      <c r="EY330" s="118">
        <f t="shared" si="485"/>
        <v>0.70178750282309021</v>
      </c>
      <c r="EZ330" s="143">
        <f t="shared" si="520"/>
        <v>21163.103935133109</v>
      </c>
      <c r="FA330" s="144">
        <f t="shared" si="521"/>
        <v>0.32729905577007901</v>
      </c>
      <c r="FB330" s="145">
        <f t="shared" si="522"/>
        <v>11256.286012373454</v>
      </c>
      <c r="FC330" s="146">
        <f t="shared" si="523"/>
        <v>0.60989171788118235</v>
      </c>
      <c r="FD330" s="64">
        <v>3559</v>
      </c>
      <c r="FE330" s="56"/>
      <c r="FF330" s="52">
        <v>7.41</v>
      </c>
      <c r="FG330" s="53">
        <v>3955</v>
      </c>
      <c r="FH330" s="134"/>
      <c r="FI330" s="135">
        <v>3373</v>
      </c>
      <c r="FJ330" s="53">
        <v>3414</v>
      </c>
      <c r="FK330" s="52">
        <v>15.5</v>
      </c>
      <c r="FL330" s="52">
        <v>31.9</v>
      </c>
      <c r="FM330" s="53">
        <v>3269</v>
      </c>
      <c r="FN330" s="141">
        <f t="shared" si="524"/>
        <v>0.46163747121148391</v>
      </c>
      <c r="FO330" s="142">
        <f t="shared" si="525"/>
        <v>1.4121944366395054</v>
      </c>
      <c r="FP330" s="142">
        <f t="shared" si="526"/>
        <v>4.2095422290124356</v>
      </c>
      <c r="FQ330" s="118">
        <f t="shared" si="486"/>
        <v>0.7015903715020726</v>
      </c>
      <c r="FR330" s="143">
        <f t="shared" si="527"/>
        <v>21157.1592430165</v>
      </c>
      <c r="FS330" s="144">
        <f t="shared" si="528"/>
        <v>0.33470061654680228</v>
      </c>
      <c r="FT330" s="145">
        <f t="shared" si="529"/>
        <v>11253.124134280089</v>
      </c>
      <c r="FU330" s="146">
        <f t="shared" si="530"/>
        <v>0.61418398205053171</v>
      </c>
      <c r="FV330" s="64">
        <v>3558</v>
      </c>
      <c r="FW330" s="73"/>
      <c r="FX330" s="52">
        <v>7.36</v>
      </c>
      <c r="FY330" s="53">
        <v>3953</v>
      </c>
      <c r="FZ330" s="134"/>
      <c r="GA330" s="135">
        <v>3358</v>
      </c>
      <c r="GB330" s="53">
        <v>3418</v>
      </c>
      <c r="GC330" s="52">
        <v>16.5</v>
      </c>
      <c r="GD330" s="52">
        <v>30.8</v>
      </c>
      <c r="GE330" s="53">
        <v>3333</v>
      </c>
      <c r="GF330" s="141">
        <f t="shared" si="531"/>
        <v>0.47033485655598295</v>
      </c>
      <c r="GG330" s="142">
        <f t="shared" si="532"/>
        <v>1.4125913434513773</v>
      </c>
      <c r="GH330" s="142">
        <f t="shared" si="533"/>
        <v>4.208359441086329</v>
      </c>
      <c r="GI330" s="118">
        <f t="shared" si="487"/>
        <v>0.70139324018105487</v>
      </c>
      <c r="GJ330" s="143">
        <f t="shared" si="534"/>
        <v>21151.214550899891</v>
      </c>
      <c r="GK330" s="144">
        <f t="shared" si="535"/>
        <v>0.33503705112756244</v>
      </c>
      <c r="GL330" s="145">
        <f t="shared" si="536"/>
        <v>11249.962256186725</v>
      </c>
      <c r="GM330" s="146">
        <f t="shared" si="537"/>
        <v>0.6143790849673203</v>
      </c>
      <c r="GN330" s="166">
        <v>4024</v>
      </c>
      <c r="GO330" s="97">
        <f t="shared" si="488"/>
        <v>4039.7504218222721</v>
      </c>
      <c r="GP330" s="226">
        <f t="shared" si="468"/>
        <v>2551.1970000000001</v>
      </c>
      <c r="GQ330" s="53">
        <v>0</v>
      </c>
      <c r="GR330" s="102">
        <f t="shared" si="489"/>
        <v>1</v>
      </c>
      <c r="GS330" s="53">
        <v>0</v>
      </c>
      <c r="GT330" s="102">
        <f t="shared" si="490"/>
        <v>1</v>
      </c>
      <c r="GU330" s="53">
        <v>1005</v>
      </c>
      <c r="GV330" s="102">
        <f t="shared" si="465"/>
        <v>0</v>
      </c>
      <c r="GW330" s="170">
        <v>534</v>
      </c>
      <c r="GX330" s="102">
        <f t="shared" si="466"/>
        <v>0.49287749287749283</v>
      </c>
      <c r="GY330" s="170">
        <v>0</v>
      </c>
      <c r="GZ330" s="102">
        <f t="shared" si="467"/>
        <v>1</v>
      </c>
      <c r="HA330" s="102"/>
      <c r="HB330" s="102"/>
      <c r="HC330" s="102"/>
      <c r="HD330" s="102"/>
      <c r="HE330" s="177"/>
      <c r="HF330" s="227">
        <f t="shared" si="462"/>
        <v>67461.831000000006</v>
      </c>
      <c r="HG330" s="102">
        <f t="shared" si="463"/>
        <v>0.44974554000000005</v>
      </c>
      <c r="HH330" s="177">
        <f t="shared" si="464"/>
        <v>0.60745293142132484</v>
      </c>
      <c r="HI330" s="64">
        <v>1590</v>
      </c>
      <c r="HJ330" s="53">
        <v>3360</v>
      </c>
      <c r="HK330" s="53">
        <v>9170</v>
      </c>
      <c r="HL330" s="77">
        <f t="shared" si="541"/>
        <v>2160</v>
      </c>
      <c r="HM330" s="77">
        <f t="shared" si="538"/>
        <v>22142.16</v>
      </c>
      <c r="HN330" s="52"/>
      <c r="HO330" s="183"/>
      <c r="HP330" s="53">
        <v>3040</v>
      </c>
      <c r="HQ330" s="186"/>
      <c r="HR330" s="186"/>
      <c r="HS330" s="186"/>
      <c r="HT330" s="53">
        <v>5162</v>
      </c>
      <c r="HU330" s="153">
        <v>5490</v>
      </c>
      <c r="HV330" s="186"/>
      <c r="HW330" s="186"/>
      <c r="HX330" s="186"/>
      <c r="HY330" s="186"/>
      <c r="HZ330" s="189"/>
      <c r="IA330" s="128">
        <v>98</v>
      </c>
      <c r="IB330" s="190">
        <v>743</v>
      </c>
      <c r="IC330" s="191"/>
      <c r="ID330" s="191"/>
      <c r="IE330" s="192"/>
      <c r="IF330" s="192"/>
      <c r="IG330" s="192"/>
      <c r="IH330" s="97">
        <f t="shared" si="539"/>
        <v>37968.823999999993</v>
      </c>
      <c r="II330" s="97">
        <f t="shared" si="542"/>
        <v>4117.6471098579323</v>
      </c>
      <c r="IJ330" s="202">
        <f t="shared" si="543"/>
        <v>2.1689621516104545</v>
      </c>
      <c r="IK330" s="202">
        <f t="shared" si="453"/>
        <v>1.8984411999999995</v>
      </c>
      <c r="IL330" s="202">
        <f t="shared" si="491"/>
        <v>0.65039827710624454</v>
      </c>
      <c r="IM330" s="203"/>
      <c r="IN330" s="204">
        <f t="shared" si="492"/>
        <v>0.81535785288270379</v>
      </c>
      <c r="IO330" s="186"/>
      <c r="IP330" s="186"/>
      <c r="IQ330" s="153">
        <v>261</v>
      </c>
      <c r="IR330" s="153"/>
      <c r="IS330" s="128"/>
      <c r="IT330" s="128"/>
      <c r="IU330" s="128"/>
      <c r="IV330" s="128"/>
      <c r="IW330" s="189"/>
      <c r="IX330" s="189">
        <v>0.43</v>
      </c>
      <c r="IY330" s="48"/>
      <c r="IZ330" s="52">
        <v>370</v>
      </c>
      <c r="JA330" s="128"/>
      <c r="JB330" s="128"/>
      <c r="JC330" s="128"/>
      <c r="JD330" s="97">
        <f t="shared" si="493"/>
        <v>6851.2030000000004</v>
      </c>
      <c r="JE330" s="210">
        <f t="shared" si="460"/>
        <v>1.7018690168667376</v>
      </c>
      <c r="JF330" s="210">
        <f t="shared" si="494"/>
        <v>0.43657883928571423</v>
      </c>
      <c r="JG330" s="210">
        <f t="shared" si="495"/>
        <v>2.0024166866068054</v>
      </c>
      <c r="JH330" s="203"/>
      <c r="JI330" s="203">
        <f t="shared" si="496"/>
        <v>0.50201884253028262</v>
      </c>
      <c r="JJ330" s="212">
        <f t="shared" si="540"/>
        <v>2.469151880188833</v>
      </c>
      <c r="JK330" s="203">
        <f t="shared" si="497"/>
        <v>0.96390596039410792</v>
      </c>
      <c r="JL330" s="53">
        <v>12342</v>
      </c>
      <c r="JM330" s="213">
        <v>8.23</v>
      </c>
      <c r="JN330" s="214">
        <v>55</v>
      </c>
      <c r="JO330" s="213">
        <v>1.22</v>
      </c>
      <c r="JP330" s="213">
        <v>5.35</v>
      </c>
      <c r="JQ330" s="213">
        <v>1.04</v>
      </c>
      <c r="JR330" s="214">
        <v>273</v>
      </c>
      <c r="JS330" s="213">
        <v>0.26</v>
      </c>
      <c r="JT330" s="222"/>
    </row>
    <row r="331" spans="1:280" s="25" customFormat="1" ht="15" customHeight="1">
      <c r="A331" s="50">
        <v>43748</v>
      </c>
      <c r="B331" s="51">
        <v>0</v>
      </c>
      <c r="C331" s="52">
        <v>0</v>
      </c>
      <c r="D331" s="53">
        <v>51894</v>
      </c>
      <c r="E331" s="48">
        <v>5.76</v>
      </c>
      <c r="F331" s="53">
        <v>1669</v>
      </c>
      <c r="G331" s="52">
        <v>40.4</v>
      </c>
      <c r="H331" s="52">
        <v>18.899999999999999</v>
      </c>
      <c r="I331" s="61">
        <v>93.7</v>
      </c>
      <c r="J331" s="64"/>
      <c r="K331" s="53">
        <v>1317</v>
      </c>
      <c r="L331" s="48">
        <v>5.26</v>
      </c>
      <c r="M331" s="53">
        <v>12722</v>
      </c>
      <c r="N331" s="53">
        <v>6582</v>
      </c>
      <c r="O331" s="65">
        <v>7.88</v>
      </c>
      <c r="P331" s="65">
        <v>4.78</v>
      </c>
      <c r="Q331" s="74">
        <v>173</v>
      </c>
      <c r="R331" s="70">
        <v>66</v>
      </c>
      <c r="S331" s="64">
        <v>7402</v>
      </c>
      <c r="T331" s="53">
        <v>9693</v>
      </c>
      <c r="U331" s="52">
        <v>3.63</v>
      </c>
      <c r="V331" s="52">
        <v>24.9</v>
      </c>
      <c r="W331" s="52">
        <v>11.2</v>
      </c>
      <c r="X331" s="52">
        <v>10.4</v>
      </c>
      <c r="Y331" s="53">
        <v>2359</v>
      </c>
      <c r="Z331" s="53">
        <v>11107</v>
      </c>
      <c r="AA331" s="52">
        <v>2.78</v>
      </c>
      <c r="AB331" s="52">
        <v>633</v>
      </c>
      <c r="AC331" s="77">
        <f t="shared" si="498"/>
        <v>9761</v>
      </c>
      <c r="AD331" s="52"/>
      <c r="AE331" s="52"/>
      <c r="AF331" s="52"/>
      <c r="AG331" s="52"/>
      <c r="AH331" s="61"/>
      <c r="AI331" s="79"/>
      <c r="AJ331" s="52"/>
      <c r="AK331" s="52"/>
      <c r="AL331" s="48">
        <v>9.2899999999999991</v>
      </c>
      <c r="AM331" s="53">
        <v>97860</v>
      </c>
      <c r="AN331" s="52">
        <v>0.86</v>
      </c>
      <c r="AO331" s="52">
        <v>0.17</v>
      </c>
      <c r="AP331" s="53">
        <v>4965</v>
      </c>
      <c r="AQ331" s="83"/>
      <c r="AR331" s="86">
        <f t="shared" si="499"/>
        <v>12702</v>
      </c>
      <c r="AS331" s="53"/>
      <c r="AT331" s="87">
        <v>12702</v>
      </c>
      <c r="AU331" s="53">
        <f t="shared" si="461"/>
        <v>10062</v>
      </c>
      <c r="AV331" s="53">
        <v>720</v>
      </c>
      <c r="AW331" s="53">
        <v>720</v>
      </c>
      <c r="AX331" s="53">
        <v>720</v>
      </c>
      <c r="AY331" s="95">
        <v>480</v>
      </c>
      <c r="AZ331" s="96">
        <v>4.93</v>
      </c>
      <c r="BA331" s="53">
        <v>4478</v>
      </c>
      <c r="BB331" s="52">
        <v>62</v>
      </c>
      <c r="BC331" s="53">
        <v>10788</v>
      </c>
      <c r="BD331" s="97">
        <f t="shared" si="469"/>
        <v>7150.4804000000004</v>
      </c>
      <c r="BE331" s="102">
        <f t="shared" si="470"/>
        <v>0.66281798294401195</v>
      </c>
      <c r="BF331" s="53">
        <v>3676</v>
      </c>
      <c r="BG331" s="97">
        <f t="shared" si="471"/>
        <v>3922.2919999999999</v>
      </c>
      <c r="BH331" s="102">
        <f t="shared" si="472"/>
        <v>0.36357916203188728</v>
      </c>
      <c r="BI331" s="53">
        <v>355</v>
      </c>
      <c r="BJ331" s="97">
        <f t="shared" si="473"/>
        <v>698.28500000000008</v>
      </c>
      <c r="BK331" s="102">
        <f t="shared" si="474"/>
        <v>6.4727938450129779E-2</v>
      </c>
      <c r="BL331" s="103">
        <v>753</v>
      </c>
      <c r="BM331" s="97">
        <f t="shared" si="475"/>
        <v>1088.085</v>
      </c>
      <c r="BN331" s="102">
        <f t="shared" si="476"/>
        <v>0.1008606785317019</v>
      </c>
      <c r="BO331" s="53">
        <v>690</v>
      </c>
      <c r="BP331" s="97">
        <f t="shared" si="477"/>
        <v>1420.02</v>
      </c>
      <c r="BQ331" s="102">
        <f t="shared" si="478"/>
        <v>0.13162958843159064</v>
      </c>
      <c r="BR331" s="53">
        <v>13.1</v>
      </c>
      <c r="BS331" s="105">
        <f t="shared" si="479"/>
        <v>21.798399999999997</v>
      </c>
      <c r="BT331" s="102">
        <f t="shared" si="480"/>
        <v>1.21431219873934E-3</v>
      </c>
      <c r="BU331" s="52">
        <v>7.47</v>
      </c>
      <c r="BV331" s="48">
        <v>8.85</v>
      </c>
      <c r="BW331" s="61">
        <v>245</v>
      </c>
      <c r="BX331" s="117">
        <f t="shared" si="500"/>
        <v>108548.856</v>
      </c>
      <c r="BY331" s="118">
        <f t="shared" si="501"/>
        <v>0.72365904000000003</v>
      </c>
      <c r="BZ331" s="120">
        <v>84.2</v>
      </c>
      <c r="CA331" s="51"/>
      <c r="CB331" s="52">
        <v>6.96</v>
      </c>
      <c r="CC331" s="129">
        <v>7006</v>
      </c>
      <c r="CD331" s="77">
        <f t="shared" si="502"/>
        <v>6639.8858143607704</v>
      </c>
      <c r="CE331" s="77">
        <f t="shared" si="481"/>
        <v>25695</v>
      </c>
      <c r="CF331" s="77">
        <f t="shared" si="503"/>
        <v>10062</v>
      </c>
      <c r="CG331" s="77">
        <f t="shared" si="504"/>
        <v>419.25</v>
      </c>
      <c r="CH331" s="77">
        <f t="shared" si="482"/>
        <v>15633</v>
      </c>
      <c r="CI331" s="130">
        <f t="shared" si="505"/>
        <v>651.375</v>
      </c>
      <c r="CJ331" s="64">
        <v>4264</v>
      </c>
      <c r="CK331" s="56"/>
      <c r="CL331" s="52">
        <v>7.69</v>
      </c>
      <c r="CM331" s="53">
        <v>4200</v>
      </c>
      <c r="CN331" s="134"/>
      <c r="CO331" s="135">
        <v>3365</v>
      </c>
      <c r="CP331" s="53">
        <v>2904</v>
      </c>
      <c r="CQ331" s="52">
        <v>11.2</v>
      </c>
      <c r="CR331" s="52">
        <v>34.1</v>
      </c>
      <c r="CS331" s="53">
        <v>3188</v>
      </c>
      <c r="CT331" s="141">
        <f t="shared" si="454"/>
        <v>0.30643023531657748</v>
      </c>
      <c r="CU331" s="142">
        <f t="shared" si="506"/>
        <v>1.1787054409005628</v>
      </c>
      <c r="CV331" s="142">
        <f t="shared" si="507"/>
        <v>5.6332019722312623</v>
      </c>
      <c r="CW331" s="118">
        <f t="shared" si="508"/>
        <v>0.93886699537187701</v>
      </c>
      <c r="CX331" s="143">
        <f t="shared" si="455"/>
        <v>28312.473112434323</v>
      </c>
      <c r="CY331" s="144">
        <f t="shared" si="456"/>
        <v>0.36745900194304182</v>
      </c>
      <c r="CZ331" s="145">
        <f t="shared" si="457"/>
        <v>18013.322513485116</v>
      </c>
      <c r="DA331" s="146">
        <f t="shared" si="458"/>
        <v>0.61067853170189101</v>
      </c>
      <c r="DB331" s="64">
        <v>4264</v>
      </c>
      <c r="DC331" s="152"/>
      <c r="DD331" s="48">
        <v>7.77</v>
      </c>
      <c r="DE331" s="53">
        <v>4051</v>
      </c>
      <c r="DF331" s="153"/>
      <c r="DG331" s="53">
        <v>3312</v>
      </c>
      <c r="DH331" s="53">
        <v>2994</v>
      </c>
      <c r="DI331" s="52">
        <v>11.9</v>
      </c>
      <c r="DJ331" s="52">
        <v>37</v>
      </c>
      <c r="DK331" s="53">
        <v>3681</v>
      </c>
      <c r="DL331" s="141">
        <f t="shared" si="509"/>
        <v>0.33345384196247535</v>
      </c>
      <c r="DM331" s="142">
        <f t="shared" si="510"/>
        <v>1.1787054409005628</v>
      </c>
      <c r="DN331" s="142">
        <f t="shared" si="511"/>
        <v>5.6332019722312623</v>
      </c>
      <c r="DO331" s="118">
        <f t="shared" si="483"/>
        <v>0.93886699537187701</v>
      </c>
      <c r="DP331" s="143">
        <f t="shared" si="512"/>
        <v>28312.473112434323</v>
      </c>
      <c r="DQ331" s="144">
        <f t="shared" si="513"/>
        <v>0.38989914687411009</v>
      </c>
      <c r="DR331" s="145">
        <f t="shared" si="514"/>
        <v>18013.322513485116</v>
      </c>
      <c r="DS331" s="146">
        <f t="shared" si="515"/>
        <v>0.62449017426770492</v>
      </c>
      <c r="DT331" s="53">
        <v>4304</v>
      </c>
      <c r="DU331" s="74"/>
      <c r="DV331" s="157">
        <v>7.45</v>
      </c>
      <c r="DW331" s="153">
        <v>4213</v>
      </c>
      <c r="DX331" s="53"/>
      <c r="DY331" s="153">
        <v>3313</v>
      </c>
      <c r="DZ331" s="153">
        <v>2890</v>
      </c>
      <c r="EA331" s="152">
        <v>11.3</v>
      </c>
      <c r="EB331" s="128">
        <v>35.299999999999997</v>
      </c>
      <c r="EC331" s="53">
        <v>4232</v>
      </c>
      <c r="ED331" s="141">
        <f t="shared" ref="ED331:ED394" si="544">EC331/(EH331*EI331)</f>
        <v>0.40515765910629492</v>
      </c>
      <c r="EE331" s="142">
        <f t="shared" si="516"/>
        <v>1.1677509293680297</v>
      </c>
      <c r="EF331" s="142">
        <f t="shared" si="459"/>
        <v>5.6860462684060398</v>
      </c>
      <c r="EG331" s="118">
        <f t="shared" si="484"/>
        <v>0.9476743780676733</v>
      </c>
      <c r="EH331" s="143">
        <f t="shared" ref="EH331:EH394" si="545">DT331*CD331/1000</f>
        <v>28578.068545008755</v>
      </c>
      <c r="EI331" s="144">
        <f t="shared" ref="EI331:EI394" si="546">1-DW331/CD331</f>
        <v>0.36550113694905606</v>
      </c>
      <c r="EJ331" s="145">
        <f t="shared" ref="EJ331:EJ394" si="547">DT331*(CF331/CE331)*BC331/1000</f>
        <v>18182.303024868652</v>
      </c>
      <c r="EK331" s="146">
        <f t="shared" ref="EK331:EK394" si="548">1-DW331/BC331</f>
        <v>0.60947348906192067</v>
      </c>
      <c r="EL331" s="64">
        <v>4261</v>
      </c>
      <c r="EM331" s="56"/>
      <c r="EN331" s="52">
        <v>7.8</v>
      </c>
      <c r="EO331" s="53">
        <v>4058</v>
      </c>
      <c r="EP331" s="134"/>
      <c r="EQ331" s="135">
        <v>3358</v>
      </c>
      <c r="ER331" s="53">
        <v>3792</v>
      </c>
      <c r="ES331" s="52">
        <v>11.5</v>
      </c>
      <c r="ET331" s="52">
        <v>36.5</v>
      </c>
      <c r="EU331" s="53">
        <v>3556</v>
      </c>
      <c r="EV331" s="141">
        <f t="shared" si="517"/>
        <v>0.32323113462519726</v>
      </c>
      <c r="EW331" s="142">
        <f t="shared" si="518"/>
        <v>1.1795353203473362</v>
      </c>
      <c r="EX331" s="142">
        <f t="shared" si="519"/>
        <v>5.6292386500181548</v>
      </c>
      <c r="EY331" s="118">
        <f t="shared" si="485"/>
        <v>0.93820644166969247</v>
      </c>
      <c r="EZ331" s="143">
        <f t="shared" si="520"/>
        <v>28292.553454991245</v>
      </c>
      <c r="FA331" s="144">
        <f t="shared" si="521"/>
        <v>0.38884491187734849</v>
      </c>
      <c r="FB331" s="145">
        <f t="shared" si="522"/>
        <v>18000.648975131349</v>
      </c>
      <c r="FC331" s="146">
        <f t="shared" si="523"/>
        <v>0.6238413051538747</v>
      </c>
      <c r="FD331" s="64">
        <v>4301</v>
      </c>
      <c r="FE331" s="56"/>
      <c r="FF331" s="52">
        <v>7.75</v>
      </c>
      <c r="FG331" s="53">
        <v>4110</v>
      </c>
      <c r="FH331" s="134"/>
      <c r="FI331" s="135">
        <v>3428</v>
      </c>
      <c r="FJ331" s="53">
        <v>3636</v>
      </c>
      <c r="FK331" s="52">
        <v>12.6</v>
      </c>
      <c r="FL331" s="52">
        <v>35.200000000000003</v>
      </c>
      <c r="FM331" s="53">
        <v>3779</v>
      </c>
      <c r="FN331" s="141">
        <f t="shared" si="524"/>
        <v>0.34730139640604168</v>
      </c>
      <c r="FO331" s="142">
        <f t="shared" si="525"/>
        <v>1.1685654498953733</v>
      </c>
      <c r="FP331" s="142">
        <f t="shared" si="526"/>
        <v>5.6820829461929314</v>
      </c>
      <c r="FQ331" s="118">
        <f t="shared" si="486"/>
        <v>0.94701382436548853</v>
      </c>
      <c r="FR331" s="143">
        <f t="shared" si="527"/>
        <v>28558.148887565672</v>
      </c>
      <c r="FS331" s="144">
        <f t="shared" si="528"/>
        <v>0.38101345190140523</v>
      </c>
      <c r="FT331" s="145">
        <f t="shared" si="529"/>
        <v>18169.629486514888</v>
      </c>
      <c r="FU331" s="146">
        <f t="shared" si="530"/>
        <v>0.61902113459399333</v>
      </c>
      <c r="FV331" s="64">
        <v>4301</v>
      </c>
      <c r="FW331" s="73"/>
      <c r="FX331" s="52">
        <v>7.79</v>
      </c>
      <c r="FY331" s="53">
        <v>4174</v>
      </c>
      <c r="FZ331" s="134"/>
      <c r="GA331" s="135">
        <v>3396</v>
      </c>
      <c r="GB331" s="53">
        <v>3632</v>
      </c>
      <c r="GC331" s="52">
        <v>12.9</v>
      </c>
      <c r="GD331" s="52">
        <v>31.3</v>
      </c>
      <c r="GE331" s="53">
        <v>3777</v>
      </c>
      <c r="GF331" s="141">
        <f t="shared" si="531"/>
        <v>0.35612673661668959</v>
      </c>
      <c r="GG331" s="142">
        <f t="shared" si="532"/>
        <v>1.1685654498953733</v>
      </c>
      <c r="GH331" s="142">
        <f t="shared" si="533"/>
        <v>5.6820829461929314</v>
      </c>
      <c r="GI331" s="118">
        <f t="shared" si="487"/>
        <v>0.94701382436548853</v>
      </c>
      <c r="GJ331" s="143">
        <f t="shared" si="534"/>
        <v>28558.148887565672</v>
      </c>
      <c r="GK331" s="144">
        <f t="shared" si="535"/>
        <v>0.37137473193101345</v>
      </c>
      <c r="GL331" s="145">
        <f t="shared" si="536"/>
        <v>18169.629486514888</v>
      </c>
      <c r="GM331" s="146">
        <f t="shared" si="537"/>
        <v>0.6130886169818317</v>
      </c>
      <c r="GN331" s="166">
        <v>3970</v>
      </c>
      <c r="GO331" s="97">
        <f t="shared" si="488"/>
        <v>4134.4867873127068</v>
      </c>
      <c r="GP331" s="226">
        <f t="shared" si="468"/>
        <v>2813.3969999999999</v>
      </c>
      <c r="GQ331" s="53">
        <v>0</v>
      </c>
      <c r="GR331" s="102">
        <f t="shared" si="489"/>
        <v>1</v>
      </c>
      <c r="GS331" s="53">
        <v>0</v>
      </c>
      <c r="GT331" s="102">
        <f t="shared" si="490"/>
        <v>1</v>
      </c>
      <c r="GU331" s="53">
        <v>1101</v>
      </c>
      <c r="GV331" s="102">
        <f t="shared" si="465"/>
        <v>0</v>
      </c>
      <c r="GW331" s="170">
        <v>594</v>
      </c>
      <c r="GX331" s="102">
        <f t="shared" si="466"/>
        <v>0.21115537848605581</v>
      </c>
      <c r="GY331" s="170">
        <v>0</v>
      </c>
      <c r="GZ331" s="102">
        <f t="shared" si="467"/>
        <v>1</v>
      </c>
      <c r="HA331" s="102"/>
      <c r="HB331" s="102"/>
      <c r="HC331" s="102"/>
      <c r="HD331" s="102"/>
      <c r="HE331" s="177"/>
      <c r="HF331" s="227">
        <f t="shared" si="462"/>
        <v>108548.856</v>
      </c>
      <c r="HG331" s="102">
        <f t="shared" si="463"/>
        <v>0.72365904000000003</v>
      </c>
      <c r="HH331" s="177">
        <f t="shared" si="464"/>
        <v>0.63199851687059694</v>
      </c>
      <c r="HI331" s="64">
        <v>2500</v>
      </c>
      <c r="HJ331" s="53">
        <v>2980</v>
      </c>
      <c r="HK331" s="53">
        <v>3370</v>
      </c>
      <c r="HL331" s="77">
        <f t="shared" si="541"/>
        <v>2160</v>
      </c>
      <c r="HM331" s="77">
        <f t="shared" si="538"/>
        <v>23302.080000000002</v>
      </c>
      <c r="HN331" s="52"/>
      <c r="HO331" s="183"/>
      <c r="HP331" s="53">
        <v>2851</v>
      </c>
      <c r="HQ331" s="186"/>
      <c r="HR331" s="186"/>
      <c r="HS331" s="186"/>
      <c r="HT331" s="53">
        <v>5991</v>
      </c>
      <c r="HU331" s="153">
        <v>2568</v>
      </c>
      <c r="HV331" s="186"/>
      <c r="HW331" s="186"/>
      <c r="HX331" s="186"/>
      <c r="HY331" s="186"/>
      <c r="HZ331" s="189">
        <v>99</v>
      </c>
      <c r="IA331" s="128"/>
      <c r="IB331" s="190">
        <v>622</v>
      </c>
      <c r="IC331" s="191"/>
      <c r="ID331" s="191">
        <v>3668</v>
      </c>
      <c r="IE331" s="192">
        <v>2.02</v>
      </c>
      <c r="IF331" s="192">
        <v>1.08</v>
      </c>
      <c r="IG331" s="192">
        <v>1.56</v>
      </c>
      <c r="IH331" s="97">
        <f t="shared" si="539"/>
        <v>51282.54</v>
      </c>
      <c r="II331" s="97">
        <f t="shared" si="542"/>
        <v>4037.3594709494569</v>
      </c>
      <c r="IJ331" s="202">
        <f t="shared" si="543"/>
        <v>1.5745551881593449</v>
      </c>
      <c r="IK331" s="202">
        <f t="shared" ref="IK331:IK394" si="549">II331/IJ331/1000</f>
        <v>2.564127</v>
      </c>
      <c r="IL331" s="202">
        <f t="shared" si="491"/>
        <v>0.56832013380014534</v>
      </c>
      <c r="IM331" s="203"/>
      <c r="IN331" s="204">
        <f t="shared" si="492"/>
        <v>0.84332493702770783</v>
      </c>
      <c r="IO331" s="186"/>
      <c r="IP331" s="186"/>
      <c r="IQ331" s="153">
        <v>3408</v>
      </c>
      <c r="IR331" s="153"/>
      <c r="IS331" s="128"/>
      <c r="IT331" s="128"/>
      <c r="IU331" s="128"/>
      <c r="IV331" s="128"/>
      <c r="IW331" s="189">
        <v>0.92</v>
      </c>
      <c r="IX331" s="189">
        <v>0.92</v>
      </c>
      <c r="IY331" s="48">
        <v>8.26</v>
      </c>
      <c r="IZ331" s="52">
        <v>444</v>
      </c>
      <c r="JA331" s="128">
        <v>2.33</v>
      </c>
      <c r="JB331" s="128"/>
      <c r="JC331" s="128"/>
      <c r="JD331" s="97">
        <f t="shared" si="493"/>
        <v>7900.6440000000002</v>
      </c>
      <c r="JE331" s="210">
        <f t="shared" si="460"/>
        <v>1.1130987875173921</v>
      </c>
      <c r="JF331" s="210">
        <f t="shared" si="494"/>
        <v>0.55880035714285714</v>
      </c>
      <c r="JG331" s="210">
        <f t="shared" si="495"/>
        <v>6.5933815974759308E-2</v>
      </c>
      <c r="JH331" s="203"/>
      <c r="JI331" s="203">
        <f t="shared" si="496"/>
        <v>0.2861736334405145</v>
      </c>
      <c r="JJ331" s="212">
        <f t="shared" si="540"/>
        <v>2.469151880188833</v>
      </c>
      <c r="JK331" s="203">
        <f t="shared" si="497"/>
        <v>0.95884315906562845</v>
      </c>
      <c r="JL331" s="53">
        <v>14407</v>
      </c>
      <c r="JM331" s="213">
        <v>8.3800000000000008</v>
      </c>
      <c r="JN331" s="214">
        <v>104</v>
      </c>
      <c r="JO331" s="213">
        <v>0.88</v>
      </c>
      <c r="JP331" s="213">
        <v>2.72</v>
      </c>
      <c r="JQ331" s="213">
        <v>1.45</v>
      </c>
      <c r="JR331" s="214">
        <v>329</v>
      </c>
      <c r="JS331" s="213">
        <v>0.35</v>
      </c>
      <c r="JT331" s="222"/>
    </row>
    <row r="332" spans="1:280" s="25" customFormat="1" ht="15" customHeight="1">
      <c r="A332" s="50">
        <v>43749</v>
      </c>
      <c r="B332" s="51">
        <v>0</v>
      </c>
      <c r="C332" s="52">
        <v>0</v>
      </c>
      <c r="D332" s="53">
        <v>52654</v>
      </c>
      <c r="E332" s="48">
        <v>5.68</v>
      </c>
      <c r="F332" s="53">
        <v>1610</v>
      </c>
      <c r="G332" s="52">
        <v>43.1</v>
      </c>
      <c r="H332" s="52">
        <v>19.2</v>
      </c>
      <c r="I332" s="61">
        <v>94</v>
      </c>
      <c r="J332" s="64"/>
      <c r="K332" s="53">
        <v>1132</v>
      </c>
      <c r="L332" s="48">
        <v>5.54</v>
      </c>
      <c r="M332" s="53">
        <v>13072</v>
      </c>
      <c r="N332" s="53">
        <v>6839</v>
      </c>
      <c r="O332" s="65">
        <v>6.64</v>
      </c>
      <c r="P332" s="65">
        <v>4.21</v>
      </c>
      <c r="Q332" s="74"/>
      <c r="R332" s="70">
        <v>72.900000000000006</v>
      </c>
      <c r="S332" s="64">
        <v>8366</v>
      </c>
      <c r="T332" s="53">
        <v>6364</v>
      </c>
      <c r="U332" s="52">
        <v>3.04</v>
      </c>
      <c r="V332" s="52">
        <v>24.5</v>
      </c>
      <c r="W332" s="52">
        <v>10.6</v>
      </c>
      <c r="X332" s="52">
        <v>10.5</v>
      </c>
      <c r="Y332" s="53">
        <v>2361</v>
      </c>
      <c r="Z332" s="53"/>
      <c r="AA332" s="52"/>
      <c r="AB332" s="52">
        <v>589</v>
      </c>
      <c r="AC332" s="77">
        <f t="shared" si="498"/>
        <v>10727</v>
      </c>
      <c r="AD332" s="52"/>
      <c r="AE332" s="52"/>
      <c r="AF332" s="52"/>
      <c r="AG332" s="52"/>
      <c r="AH332" s="61"/>
      <c r="AI332" s="79"/>
      <c r="AJ332" s="52"/>
      <c r="AK332" s="52"/>
      <c r="AL332" s="48">
        <v>9.3000000000000007</v>
      </c>
      <c r="AM332" s="53">
        <v>103845</v>
      </c>
      <c r="AN332" s="52">
        <v>0.08</v>
      </c>
      <c r="AO332" s="52" t="s">
        <v>125</v>
      </c>
      <c r="AP332" s="53">
        <v>4993</v>
      </c>
      <c r="AQ332" s="83"/>
      <c r="AR332" s="86">
        <f t="shared" si="499"/>
        <v>13437</v>
      </c>
      <c r="AS332" s="53"/>
      <c r="AT332" s="87">
        <v>13437</v>
      </c>
      <c r="AU332" s="53">
        <f t="shared" si="461"/>
        <v>11997</v>
      </c>
      <c r="AV332" s="53">
        <v>0</v>
      </c>
      <c r="AW332" s="53">
        <v>0</v>
      </c>
      <c r="AX332" s="53">
        <v>0</v>
      </c>
      <c r="AY332" s="95">
        <v>1440</v>
      </c>
      <c r="AZ332" s="96">
        <v>4.93</v>
      </c>
      <c r="BA332" s="53">
        <v>4478</v>
      </c>
      <c r="BB332" s="52">
        <v>62</v>
      </c>
      <c r="BC332" s="53">
        <v>11180</v>
      </c>
      <c r="BD332" s="97">
        <f t="shared" si="469"/>
        <v>6992.2232000000004</v>
      </c>
      <c r="BE332" s="102">
        <f t="shared" si="470"/>
        <v>0.62542246869409668</v>
      </c>
      <c r="BF332" s="53">
        <v>3853</v>
      </c>
      <c r="BG332" s="97">
        <f t="shared" si="471"/>
        <v>4111.1509999999998</v>
      </c>
      <c r="BH332" s="102">
        <f t="shared" si="472"/>
        <v>0.36772370304114488</v>
      </c>
      <c r="BI332" s="53">
        <v>328</v>
      </c>
      <c r="BJ332" s="97">
        <f t="shared" si="473"/>
        <v>645.17600000000004</v>
      </c>
      <c r="BK332" s="102">
        <f t="shared" si="474"/>
        <v>5.7708050089445441E-2</v>
      </c>
      <c r="BL332" s="103">
        <v>661</v>
      </c>
      <c r="BM332" s="97">
        <f t="shared" si="475"/>
        <v>955.1450000000001</v>
      </c>
      <c r="BN332" s="102">
        <f t="shared" si="476"/>
        <v>8.5433363148479435E-2</v>
      </c>
      <c r="BO332" s="53">
        <v>614</v>
      </c>
      <c r="BP332" s="97">
        <f t="shared" si="477"/>
        <v>1263.6119999999999</v>
      </c>
      <c r="BQ332" s="102">
        <f t="shared" si="478"/>
        <v>0.11302432915921287</v>
      </c>
      <c r="BR332" s="53">
        <v>10.3</v>
      </c>
      <c r="BS332" s="105">
        <f t="shared" si="479"/>
        <v>17.139199999999999</v>
      </c>
      <c r="BT332" s="102">
        <f t="shared" si="480"/>
        <v>9.2128801431127019E-4</v>
      </c>
      <c r="BU332" s="52">
        <v>7.55</v>
      </c>
      <c r="BV332" s="48">
        <v>8.65</v>
      </c>
      <c r="BW332" s="61">
        <v>210</v>
      </c>
      <c r="BX332" s="117">
        <f t="shared" si="500"/>
        <v>134126.46</v>
      </c>
      <c r="BY332" s="118">
        <f t="shared" si="501"/>
        <v>0.89417639999999998</v>
      </c>
      <c r="BZ332" s="120">
        <v>79.599999999999994</v>
      </c>
      <c r="CA332" s="51"/>
      <c r="CB332" s="52">
        <v>7.04</v>
      </c>
      <c r="CC332" s="129">
        <v>6644</v>
      </c>
      <c r="CD332" s="77">
        <f t="shared" si="502"/>
        <v>7465.9612486544675</v>
      </c>
      <c r="CE332" s="77">
        <f t="shared" si="481"/>
        <v>25083</v>
      </c>
      <c r="CF332" s="77">
        <f t="shared" si="503"/>
        <v>11997</v>
      </c>
      <c r="CG332" s="77">
        <f t="shared" si="504"/>
        <v>499.875</v>
      </c>
      <c r="CH332" s="77">
        <f t="shared" si="482"/>
        <v>13086</v>
      </c>
      <c r="CI332" s="130">
        <f t="shared" si="505"/>
        <v>545.25</v>
      </c>
      <c r="CJ332" s="64">
        <v>4133</v>
      </c>
      <c r="CK332" s="56"/>
      <c r="CL332" s="52">
        <v>7.36</v>
      </c>
      <c r="CM332" s="53">
        <v>4397</v>
      </c>
      <c r="CN332" s="134"/>
      <c r="CO332" s="135">
        <v>3475</v>
      </c>
      <c r="CP332" s="53">
        <v>3628</v>
      </c>
      <c r="CQ332" s="52">
        <v>13.2</v>
      </c>
      <c r="CR332" s="52">
        <v>37.9</v>
      </c>
      <c r="CS332" s="53">
        <v>3140</v>
      </c>
      <c r="CT332" s="141">
        <f t="shared" ref="CT332:CT395" si="550">CS332/(CX332*CY332)</f>
        <v>0.2475556473503906</v>
      </c>
      <c r="CU332" s="142">
        <f t="shared" si="506"/>
        <v>1.2160658117590128</v>
      </c>
      <c r="CV332" s="142">
        <f t="shared" si="507"/>
        <v>6.1394384880001818</v>
      </c>
      <c r="CW332" s="118">
        <f t="shared" si="508"/>
        <v>1.0232397480000304</v>
      </c>
      <c r="CX332" s="143">
        <f t="shared" ref="CX332:CX395" si="551">CJ332*CD332/1000</f>
        <v>30856.817840688913</v>
      </c>
      <c r="CY332" s="144">
        <f t="shared" ref="CY332:CY395" si="552">1-CM332/CD332</f>
        <v>0.41106043099374012</v>
      </c>
      <c r="CZ332" s="145">
        <f t="shared" ref="CZ332:CZ395" si="553">CJ332*(CF332/CE332)*BC332/1000</f>
        <v>22100.412996053103</v>
      </c>
      <c r="DA332" s="146">
        <f t="shared" ref="DA332:DA395" si="554">1-CM332/BC332</f>
        <v>0.60670840787119862</v>
      </c>
      <c r="DB332" s="64">
        <v>4133</v>
      </c>
      <c r="DC332" s="152"/>
      <c r="DD332" s="48">
        <v>7.44</v>
      </c>
      <c r="DE332" s="53">
        <v>4365</v>
      </c>
      <c r="DF332" s="153"/>
      <c r="DG332" s="53">
        <v>3530</v>
      </c>
      <c r="DH332" s="53">
        <v>4180</v>
      </c>
      <c r="DI332" s="52">
        <v>14</v>
      </c>
      <c r="DJ332" s="52">
        <v>35.200000000000003</v>
      </c>
      <c r="DK332" s="53">
        <v>3676</v>
      </c>
      <c r="DL332" s="141">
        <f t="shared" si="509"/>
        <v>0.28682285760408355</v>
      </c>
      <c r="DM332" s="142">
        <f t="shared" si="510"/>
        <v>1.2160658117590128</v>
      </c>
      <c r="DN332" s="142">
        <f t="shared" si="511"/>
        <v>6.1394384880001818</v>
      </c>
      <c r="DO332" s="118">
        <f t="shared" si="483"/>
        <v>1.0232397480000304</v>
      </c>
      <c r="DP332" s="143">
        <f t="shared" si="512"/>
        <v>30856.817840688913</v>
      </c>
      <c r="DQ332" s="144">
        <f t="shared" si="513"/>
        <v>0.41534655021325351</v>
      </c>
      <c r="DR332" s="145">
        <f t="shared" si="514"/>
        <v>22100.412996053103</v>
      </c>
      <c r="DS332" s="146">
        <f t="shared" si="515"/>
        <v>0.60957066189624332</v>
      </c>
      <c r="DT332" s="53">
        <v>4229</v>
      </c>
      <c r="DU332" s="74"/>
      <c r="DV332" s="157">
        <v>7.42</v>
      </c>
      <c r="DW332" s="153">
        <v>4510</v>
      </c>
      <c r="DX332" s="53"/>
      <c r="DY332" s="153">
        <v>3490</v>
      </c>
      <c r="DZ332" s="153">
        <v>4152</v>
      </c>
      <c r="EA332" s="152">
        <v>14</v>
      </c>
      <c r="EB332" s="128">
        <v>36.799999999999997</v>
      </c>
      <c r="EC332" s="53">
        <v>4203</v>
      </c>
      <c r="ED332" s="141">
        <f t="shared" si="544"/>
        <v>0.33621955460831632</v>
      </c>
      <c r="EE332" s="142">
        <f t="shared" si="516"/>
        <v>1.188460628990305</v>
      </c>
      <c r="EF332" s="142">
        <f t="shared" si="459"/>
        <v>6.2820433984400603</v>
      </c>
      <c r="EG332" s="118">
        <f t="shared" si="484"/>
        <v>1.0470072330733433</v>
      </c>
      <c r="EH332" s="143">
        <f t="shared" si="545"/>
        <v>31573.550120559743</v>
      </c>
      <c r="EI332" s="144">
        <f t="shared" si="546"/>
        <v>0.39592507249983355</v>
      </c>
      <c r="EJ332" s="145">
        <f t="shared" si="547"/>
        <v>22613.754309293148</v>
      </c>
      <c r="EK332" s="146">
        <f t="shared" si="548"/>
        <v>0.59660107334525936</v>
      </c>
      <c r="EL332" s="64">
        <v>4132</v>
      </c>
      <c r="EM332" s="56"/>
      <c r="EN332" s="52">
        <v>7.44</v>
      </c>
      <c r="EO332" s="53">
        <v>4185</v>
      </c>
      <c r="EP332" s="134"/>
      <c r="EQ332" s="135">
        <v>3474</v>
      </c>
      <c r="ER332" s="53">
        <v>3862</v>
      </c>
      <c r="ES332" s="52">
        <v>13.6</v>
      </c>
      <c r="ET332" s="52">
        <v>38.1</v>
      </c>
      <c r="EU332" s="53">
        <v>3508</v>
      </c>
      <c r="EV332" s="141">
        <f t="shared" si="517"/>
        <v>0.25876061274011791</v>
      </c>
      <c r="EW332" s="142">
        <f t="shared" si="518"/>
        <v>1.2163601161665054</v>
      </c>
      <c r="EX332" s="142">
        <f t="shared" si="519"/>
        <v>6.1379530201831001</v>
      </c>
      <c r="EY332" s="118">
        <f t="shared" si="485"/>
        <v>1.0229921700305167</v>
      </c>
      <c r="EZ332" s="143">
        <f t="shared" si="520"/>
        <v>30849.351879440259</v>
      </c>
      <c r="FA332" s="144">
        <f t="shared" si="521"/>
        <v>0.43945597082301624</v>
      </c>
      <c r="FB332" s="145">
        <f t="shared" si="522"/>
        <v>22095.065690706855</v>
      </c>
      <c r="FC332" s="146">
        <f t="shared" si="523"/>
        <v>0.62567084078711988</v>
      </c>
      <c r="FD332" s="64">
        <v>4229</v>
      </c>
      <c r="FE332" s="56"/>
      <c r="FF332" s="52">
        <v>7.48</v>
      </c>
      <c r="FG332" s="53">
        <v>4128</v>
      </c>
      <c r="FH332" s="134"/>
      <c r="FI332" s="135">
        <v>3506</v>
      </c>
      <c r="FJ332" s="53">
        <v>3976</v>
      </c>
      <c r="FK332" s="52">
        <v>14.3</v>
      </c>
      <c r="FL332" s="52">
        <v>35.700000000000003</v>
      </c>
      <c r="FM332" s="53">
        <v>3888</v>
      </c>
      <c r="FN332" s="141">
        <f t="shared" si="524"/>
        <v>0.27542748760643831</v>
      </c>
      <c r="FO332" s="142">
        <f t="shared" si="525"/>
        <v>1.188460628990305</v>
      </c>
      <c r="FP332" s="142">
        <f t="shared" si="526"/>
        <v>6.2820433984400603</v>
      </c>
      <c r="FQ332" s="118">
        <f t="shared" si="486"/>
        <v>1.0470072330733433</v>
      </c>
      <c r="FR332" s="143">
        <f t="shared" si="527"/>
        <v>31573.550120559743</v>
      </c>
      <c r="FS332" s="144">
        <f t="shared" si="528"/>
        <v>0.44709062068277439</v>
      </c>
      <c r="FT332" s="145">
        <f t="shared" si="529"/>
        <v>22613.754309293148</v>
      </c>
      <c r="FU332" s="146">
        <f t="shared" si="530"/>
        <v>0.63076923076923075</v>
      </c>
      <c r="FV332" s="64">
        <v>4227</v>
      </c>
      <c r="FW332" s="73"/>
      <c r="FX332" s="52">
        <v>7.45</v>
      </c>
      <c r="FY332" s="53">
        <v>4332</v>
      </c>
      <c r="FZ332" s="134"/>
      <c r="GA332" s="135">
        <v>3186</v>
      </c>
      <c r="GB332" s="53">
        <v>3868</v>
      </c>
      <c r="GC332" s="52">
        <v>15</v>
      </c>
      <c r="GD332" s="52">
        <v>36.9</v>
      </c>
      <c r="GE332" s="53">
        <v>3894</v>
      </c>
      <c r="GF332" s="141">
        <f t="shared" si="531"/>
        <v>0.29394770733466735</v>
      </c>
      <c r="GG332" s="142">
        <f t="shared" si="532"/>
        <v>1.1890229477170571</v>
      </c>
      <c r="GH332" s="142">
        <f t="shared" si="533"/>
        <v>6.279072462805896</v>
      </c>
      <c r="GI332" s="118">
        <f t="shared" si="487"/>
        <v>1.0465120771343159</v>
      </c>
      <c r="GJ332" s="143">
        <f t="shared" si="534"/>
        <v>31558.618198062435</v>
      </c>
      <c r="GK332" s="144">
        <f t="shared" si="535"/>
        <v>0.41976661065837662</v>
      </c>
      <c r="GL332" s="145">
        <f t="shared" si="536"/>
        <v>22603.059698600646</v>
      </c>
      <c r="GM332" s="146">
        <f t="shared" si="537"/>
        <v>0.61252236135957072</v>
      </c>
      <c r="GN332" s="166">
        <v>4061</v>
      </c>
      <c r="GO332" s="97">
        <f t="shared" si="488"/>
        <v>4319.5483793804569</v>
      </c>
      <c r="GP332" s="226">
        <f t="shared" si="468"/>
        <v>1148.771</v>
      </c>
      <c r="GQ332" s="53">
        <v>0</v>
      </c>
      <c r="GR332" s="102">
        <f t="shared" si="489"/>
        <v>1</v>
      </c>
      <c r="GS332" s="53">
        <v>0</v>
      </c>
      <c r="GT332" s="102">
        <f t="shared" si="490"/>
        <v>1</v>
      </c>
      <c r="GU332" s="53">
        <v>607</v>
      </c>
      <c r="GV332" s="102">
        <f t="shared" si="465"/>
        <v>5.9171450890919797E-2</v>
      </c>
      <c r="GW332" s="170">
        <v>132</v>
      </c>
      <c r="GX332" s="102">
        <f t="shared" si="466"/>
        <v>0.80030257186081699</v>
      </c>
      <c r="GY332" s="170">
        <v>0</v>
      </c>
      <c r="GZ332" s="102">
        <f t="shared" si="467"/>
        <v>1</v>
      </c>
      <c r="HA332" s="102"/>
      <c r="HB332" s="102"/>
      <c r="HC332" s="102"/>
      <c r="HD332" s="102"/>
      <c r="HE332" s="177"/>
      <c r="HF332" s="227">
        <f t="shared" si="462"/>
        <v>134126.46</v>
      </c>
      <c r="HG332" s="102">
        <f t="shared" si="463"/>
        <v>0.89417639999999998</v>
      </c>
      <c r="HH332" s="177">
        <f t="shared" si="464"/>
        <v>0.63676207513416805</v>
      </c>
      <c r="HI332" s="64">
        <v>2160</v>
      </c>
      <c r="HJ332" s="53">
        <v>3262</v>
      </c>
      <c r="HK332" s="53">
        <v>3396</v>
      </c>
      <c r="HL332" s="77">
        <f t="shared" si="541"/>
        <v>0</v>
      </c>
      <c r="HM332" s="77">
        <f t="shared" si="538"/>
        <v>0</v>
      </c>
      <c r="HN332" s="52"/>
      <c r="HO332" s="183"/>
      <c r="HP332" s="53">
        <v>2812</v>
      </c>
      <c r="HQ332" s="186"/>
      <c r="HR332" s="186"/>
      <c r="HS332" s="186"/>
      <c r="HT332" s="53">
        <v>5728</v>
      </c>
      <c r="HU332" s="153">
        <v>5146</v>
      </c>
      <c r="HV332" s="186"/>
      <c r="HW332" s="186"/>
      <c r="HX332" s="186"/>
      <c r="HY332" s="186"/>
      <c r="HZ332" s="189"/>
      <c r="IA332" s="128">
        <v>98</v>
      </c>
      <c r="IB332" s="190">
        <v>757</v>
      </c>
      <c r="IC332" s="191"/>
      <c r="ID332" s="191"/>
      <c r="IE332" s="192"/>
      <c r="IF332" s="192"/>
      <c r="IG332" s="192"/>
      <c r="IH332" s="97">
        <f t="shared" si="539"/>
        <v>64819.017000000007</v>
      </c>
      <c r="II332" s="97">
        <f t="shared" si="542"/>
        <v>4823.9202947086405</v>
      </c>
      <c r="IJ332" s="202">
        <f t="shared" si="543"/>
        <v>1.4884274763712138</v>
      </c>
      <c r="IK332" s="202">
        <f t="shared" si="549"/>
        <v>3.2409508500000004</v>
      </c>
      <c r="IL332" s="202">
        <f t="shared" si="491"/>
        <v>0.68517918836715952</v>
      </c>
      <c r="IM332" s="203"/>
      <c r="IN332" s="204">
        <f t="shared" si="492"/>
        <v>0.81359271115488796</v>
      </c>
      <c r="IO332" s="186"/>
      <c r="IP332" s="186"/>
      <c r="IQ332" s="153">
        <v>3360</v>
      </c>
      <c r="IR332" s="153"/>
      <c r="IS332" s="128"/>
      <c r="IT332" s="128"/>
      <c r="IU332" s="128"/>
      <c r="IV332" s="128"/>
      <c r="IW332" s="189"/>
      <c r="IX332" s="189">
        <v>0.95</v>
      </c>
      <c r="IY332" s="48"/>
      <c r="IZ332" s="52">
        <v>339</v>
      </c>
      <c r="JA332" s="128"/>
      <c r="JB332" s="128"/>
      <c r="JC332" s="128"/>
      <c r="JD332" s="97">
        <f t="shared" si="493"/>
        <v>10171.808999999999</v>
      </c>
      <c r="JE332" s="210">
        <f t="shared" si="460"/>
        <v>0.93356672501458693</v>
      </c>
      <c r="JF332" s="210">
        <f t="shared" si="494"/>
        <v>0.81086866071428576</v>
      </c>
      <c r="JG332" s="210">
        <f t="shared" si="495"/>
        <v>0.1393370664094595</v>
      </c>
      <c r="JH332" s="203"/>
      <c r="JI332" s="203">
        <f t="shared" si="496"/>
        <v>0.55217965653896961</v>
      </c>
      <c r="JJ332" s="212">
        <f t="shared" si="540"/>
        <v>2.469151880188833</v>
      </c>
      <c r="JK332" s="203">
        <f t="shared" si="497"/>
        <v>0.96967799642218244</v>
      </c>
      <c r="JL332" s="53">
        <v>14696</v>
      </c>
      <c r="JM332" s="213">
        <v>8.23</v>
      </c>
      <c r="JN332" s="214">
        <v>66</v>
      </c>
      <c r="JO332" s="213">
        <v>0.69</v>
      </c>
      <c r="JP332" s="213">
        <v>3.97</v>
      </c>
      <c r="JQ332" s="213">
        <v>1.21</v>
      </c>
      <c r="JR332" s="214">
        <v>349</v>
      </c>
      <c r="JS332" s="213">
        <v>0.43</v>
      </c>
      <c r="JT332" s="222"/>
    </row>
    <row r="333" spans="1:280" s="25" customFormat="1" ht="15" customHeight="1">
      <c r="A333" s="50">
        <v>43750</v>
      </c>
      <c r="B333" s="51">
        <v>0</v>
      </c>
      <c r="C333" s="52">
        <v>0</v>
      </c>
      <c r="D333" s="53">
        <v>52612</v>
      </c>
      <c r="E333" s="48">
        <v>5.77</v>
      </c>
      <c r="F333" s="53">
        <v>1663</v>
      </c>
      <c r="G333" s="52">
        <v>54</v>
      </c>
      <c r="H333" s="52">
        <v>19.899999999999999</v>
      </c>
      <c r="I333" s="61">
        <v>93.8</v>
      </c>
      <c r="J333" s="64"/>
      <c r="K333" s="53">
        <v>1381</v>
      </c>
      <c r="L333" s="48">
        <v>6.95</v>
      </c>
      <c r="M333" s="53">
        <v>13401</v>
      </c>
      <c r="N333" s="53">
        <v>8009</v>
      </c>
      <c r="O333" s="65">
        <v>5.1100000000000003</v>
      </c>
      <c r="P333" s="65">
        <v>2.56</v>
      </c>
      <c r="Q333" s="74"/>
      <c r="R333" s="70">
        <v>77.3</v>
      </c>
      <c r="S333" s="64">
        <v>7895</v>
      </c>
      <c r="T333" s="53">
        <v>5189</v>
      </c>
      <c r="U333" s="52">
        <v>2.96</v>
      </c>
      <c r="V333" s="52">
        <v>28.5</v>
      </c>
      <c r="W333" s="52">
        <v>12.5</v>
      </c>
      <c r="X333" s="52">
        <v>14.5</v>
      </c>
      <c r="Y333" s="53">
        <v>2353</v>
      </c>
      <c r="Z333" s="53">
        <v>20401</v>
      </c>
      <c r="AA333" s="52">
        <v>2.52</v>
      </c>
      <c r="AB333" s="52">
        <v>659</v>
      </c>
      <c r="AC333" s="77">
        <f t="shared" si="498"/>
        <v>10248</v>
      </c>
      <c r="AD333" s="52"/>
      <c r="AE333" s="52"/>
      <c r="AF333" s="52"/>
      <c r="AG333" s="52"/>
      <c r="AH333" s="61"/>
      <c r="AI333" s="79"/>
      <c r="AJ333" s="52"/>
      <c r="AK333" s="52"/>
      <c r="AL333" s="48">
        <v>9.24</v>
      </c>
      <c r="AM333" s="53">
        <v>98395</v>
      </c>
      <c r="AN333" s="52" t="s">
        <v>125</v>
      </c>
      <c r="AO333" s="52" t="s">
        <v>125</v>
      </c>
      <c r="AP333" s="53">
        <v>5008</v>
      </c>
      <c r="AQ333" s="83"/>
      <c r="AR333" s="86">
        <f t="shared" si="499"/>
        <v>13438</v>
      </c>
      <c r="AS333" s="53"/>
      <c r="AT333" s="87">
        <v>13438</v>
      </c>
      <c r="AU333" s="53">
        <f t="shared" si="461"/>
        <v>11998</v>
      </c>
      <c r="AV333" s="53">
        <v>0</v>
      </c>
      <c r="AW333" s="53">
        <v>0</v>
      </c>
      <c r="AX333" s="53">
        <v>0</v>
      </c>
      <c r="AY333" s="95">
        <v>1440</v>
      </c>
      <c r="AZ333" s="96">
        <v>4.93</v>
      </c>
      <c r="BA333" s="53">
        <v>4478</v>
      </c>
      <c r="BB333" s="52">
        <v>62</v>
      </c>
      <c r="BC333" s="53">
        <v>10485</v>
      </c>
      <c r="BD333" s="97">
        <f t="shared" si="469"/>
        <v>7226.3702799999992</v>
      </c>
      <c r="BE333" s="102">
        <f t="shared" si="470"/>
        <v>0.68921032713400088</v>
      </c>
      <c r="BF333" s="53">
        <v>4021</v>
      </c>
      <c r="BG333" s="97">
        <f t="shared" si="471"/>
        <v>4290.4070000000002</v>
      </c>
      <c r="BH333" s="102">
        <f t="shared" si="472"/>
        <v>0.40919475441106345</v>
      </c>
      <c r="BI333" s="53">
        <v>287</v>
      </c>
      <c r="BJ333" s="97">
        <f t="shared" si="473"/>
        <v>564.529</v>
      </c>
      <c r="BK333" s="102">
        <f t="shared" si="474"/>
        <v>5.3841583214115404E-2</v>
      </c>
      <c r="BL333" s="103">
        <v>709</v>
      </c>
      <c r="BM333" s="97">
        <f t="shared" si="475"/>
        <v>1024.5050000000001</v>
      </c>
      <c r="BN333" s="102">
        <f t="shared" si="476"/>
        <v>9.7711492608488326E-2</v>
      </c>
      <c r="BO333" s="53">
        <v>648</v>
      </c>
      <c r="BP333" s="97">
        <f t="shared" si="477"/>
        <v>1333.5839999999998</v>
      </c>
      <c r="BQ333" s="102">
        <f t="shared" si="478"/>
        <v>0.12718969957081544</v>
      </c>
      <c r="BR333" s="53">
        <v>8.02</v>
      </c>
      <c r="BS333" s="105">
        <f t="shared" si="479"/>
        <v>13.345279999999999</v>
      </c>
      <c r="BT333" s="102">
        <f t="shared" si="480"/>
        <v>7.6490224129709106E-4</v>
      </c>
      <c r="BU333" s="52">
        <v>6.45</v>
      </c>
      <c r="BV333" s="48">
        <v>7.67</v>
      </c>
      <c r="BW333" s="61">
        <v>184</v>
      </c>
      <c r="BX333" s="117">
        <f t="shared" si="500"/>
        <v>125799.03</v>
      </c>
      <c r="BY333" s="118">
        <f t="shared" si="501"/>
        <v>0.83866019999999997</v>
      </c>
      <c r="BZ333" s="120">
        <v>80.599999999999994</v>
      </c>
      <c r="CA333" s="51"/>
      <c r="CB333" s="52">
        <v>6.77</v>
      </c>
      <c r="CC333" s="129">
        <v>6699</v>
      </c>
      <c r="CD333" s="77">
        <f t="shared" si="502"/>
        <v>7047.1293453185908</v>
      </c>
      <c r="CE333" s="77">
        <f t="shared" si="481"/>
        <v>25142</v>
      </c>
      <c r="CF333" s="77">
        <f t="shared" si="503"/>
        <v>11998</v>
      </c>
      <c r="CG333" s="77">
        <f t="shared" si="504"/>
        <v>499.91666666666669</v>
      </c>
      <c r="CH333" s="77">
        <f t="shared" si="482"/>
        <v>13144</v>
      </c>
      <c r="CI333" s="130">
        <f t="shared" si="505"/>
        <v>547.66666666666663</v>
      </c>
      <c r="CJ333" s="64">
        <v>4135</v>
      </c>
      <c r="CK333" s="56"/>
      <c r="CL333" s="52">
        <v>7.43</v>
      </c>
      <c r="CM333" s="53">
        <v>4041</v>
      </c>
      <c r="CN333" s="134"/>
      <c r="CO333" s="135">
        <v>3221</v>
      </c>
      <c r="CP333" s="53">
        <v>4280</v>
      </c>
      <c r="CQ333" s="52">
        <v>10.8</v>
      </c>
      <c r="CR333" s="52">
        <v>33.700000000000003</v>
      </c>
      <c r="CS333" s="53">
        <v>2994</v>
      </c>
      <c r="CT333" s="141">
        <f t="shared" si="550"/>
        <v>0.24086218345840649</v>
      </c>
      <c r="CU333" s="142">
        <f t="shared" si="506"/>
        <v>1.2154776299879082</v>
      </c>
      <c r="CV333" s="142">
        <f t="shared" si="507"/>
        <v>5.7978272667911614</v>
      </c>
      <c r="CW333" s="118">
        <f t="shared" si="508"/>
        <v>0.96630454446519354</v>
      </c>
      <c r="CX333" s="143">
        <f t="shared" si="551"/>
        <v>29139.879842892376</v>
      </c>
      <c r="CY333" s="144">
        <f t="shared" si="552"/>
        <v>0.42657502055295227</v>
      </c>
      <c r="CZ333" s="145">
        <f t="shared" si="553"/>
        <v>20689.642393206585</v>
      </c>
      <c r="DA333" s="146">
        <f t="shared" si="554"/>
        <v>0.61459227467811162</v>
      </c>
      <c r="DB333" s="64">
        <v>4180</v>
      </c>
      <c r="DC333" s="152"/>
      <c r="DD333" s="48">
        <v>7.36</v>
      </c>
      <c r="DE333" s="53">
        <v>4046</v>
      </c>
      <c r="DF333" s="153"/>
      <c r="DG333" s="53">
        <v>3297</v>
      </c>
      <c r="DH333" s="53">
        <v>4008</v>
      </c>
      <c r="DI333" s="52">
        <v>11.2</v>
      </c>
      <c r="DJ333" s="52">
        <v>36.9</v>
      </c>
      <c r="DK333" s="53">
        <v>3561</v>
      </c>
      <c r="DL333" s="141">
        <f t="shared" si="509"/>
        <v>0.28386443154373592</v>
      </c>
      <c r="DM333" s="142">
        <f t="shared" si="510"/>
        <v>1.2023923444976077</v>
      </c>
      <c r="DN333" s="142">
        <f t="shared" si="511"/>
        <v>5.8609233313632529</v>
      </c>
      <c r="DO333" s="118">
        <f t="shared" si="483"/>
        <v>0.97682055522720879</v>
      </c>
      <c r="DP333" s="143">
        <f t="shared" si="512"/>
        <v>29457.000663431711</v>
      </c>
      <c r="DQ333" s="144">
        <f t="shared" si="513"/>
        <v>0.42586551179342857</v>
      </c>
      <c r="DR333" s="145">
        <f t="shared" si="514"/>
        <v>20914.801742104843</v>
      </c>
      <c r="DS333" s="146">
        <f t="shared" si="515"/>
        <v>0.61411540295660472</v>
      </c>
      <c r="DT333" s="53">
        <v>4203</v>
      </c>
      <c r="DU333" s="74"/>
      <c r="DV333" s="157">
        <v>7.37</v>
      </c>
      <c r="DW333" s="153">
        <v>4341</v>
      </c>
      <c r="DX333" s="53"/>
      <c r="DY333" s="153">
        <v>3311</v>
      </c>
      <c r="DZ333" s="153">
        <v>4030</v>
      </c>
      <c r="EA333" s="152">
        <v>11.3</v>
      </c>
      <c r="EB333" s="128">
        <v>34.6</v>
      </c>
      <c r="EC333" s="53">
        <v>3997</v>
      </c>
      <c r="ED333" s="141">
        <f t="shared" si="544"/>
        <v>0.35141978398212648</v>
      </c>
      <c r="EE333" s="142">
        <f t="shared" si="516"/>
        <v>1.1958125148703307</v>
      </c>
      <c r="EF333" s="142">
        <f t="shared" si="459"/>
        <v>5.8931724310334337</v>
      </c>
      <c r="EG333" s="118">
        <f t="shared" si="484"/>
        <v>0.98219540517223891</v>
      </c>
      <c r="EH333" s="143">
        <f t="shared" si="545"/>
        <v>29619.084638374039</v>
      </c>
      <c r="EI333" s="144">
        <f t="shared" si="546"/>
        <v>0.38400449498153078</v>
      </c>
      <c r="EJ333" s="145">
        <f t="shared" si="547"/>
        <v>21029.88318709729</v>
      </c>
      <c r="EK333" s="146">
        <f t="shared" si="548"/>
        <v>0.58597997138769675</v>
      </c>
      <c r="EL333" s="64">
        <v>4183</v>
      </c>
      <c r="EM333" s="56"/>
      <c r="EN333" s="52">
        <v>7.5</v>
      </c>
      <c r="EO333" s="53">
        <v>4106</v>
      </c>
      <c r="EP333" s="134"/>
      <c r="EQ333" s="135">
        <v>3321</v>
      </c>
      <c r="ER333" s="53">
        <v>3990</v>
      </c>
      <c r="ES333" s="52">
        <v>11.7</v>
      </c>
      <c r="ET333" s="52">
        <v>37.200000000000003</v>
      </c>
      <c r="EU333" s="53">
        <v>3315</v>
      </c>
      <c r="EV333" s="141">
        <f t="shared" si="517"/>
        <v>0.26945208208282073</v>
      </c>
      <c r="EW333" s="142">
        <f t="shared" si="518"/>
        <v>1.2015300023906288</v>
      </c>
      <c r="EX333" s="142">
        <f t="shared" si="519"/>
        <v>5.8651297356680594</v>
      </c>
      <c r="EY333" s="118">
        <f t="shared" si="485"/>
        <v>0.97752162261134323</v>
      </c>
      <c r="EZ333" s="143">
        <f t="shared" si="520"/>
        <v>29478.142051467665</v>
      </c>
      <c r="FA333" s="144">
        <f t="shared" si="521"/>
        <v>0.41735140667914428</v>
      </c>
      <c r="FB333" s="145">
        <f t="shared" si="522"/>
        <v>20929.812365364727</v>
      </c>
      <c r="FC333" s="146">
        <f t="shared" si="523"/>
        <v>0.6083929422985217</v>
      </c>
      <c r="FD333" s="64">
        <v>4220</v>
      </c>
      <c r="FE333" s="56"/>
      <c r="FF333" s="52">
        <v>7.3</v>
      </c>
      <c r="FG333" s="53">
        <v>3882</v>
      </c>
      <c r="FH333" s="134"/>
      <c r="FI333" s="135">
        <v>3393</v>
      </c>
      <c r="FJ333" s="53">
        <v>3954</v>
      </c>
      <c r="FK333" s="52">
        <v>11.3</v>
      </c>
      <c r="FL333" s="52">
        <v>38.299999999999997</v>
      </c>
      <c r="FM333" s="53">
        <v>3762</v>
      </c>
      <c r="FN333" s="141">
        <f t="shared" si="524"/>
        <v>0.28165332188756542</v>
      </c>
      <c r="FO333" s="142">
        <f t="shared" si="525"/>
        <v>1.190995260663507</v>
      </c>
      <c r="FP333" s="142">
        <f t="shared" si="526"/>
        <v>5.9170087220940024</v>
      </c>
      <c r="FQ333" s="118">
        <f t="shared" si="486"/>
        <v>0.98616812034900037</v>
      </c>
      <c r="FR333" s="143">
        <f t="shared" si="527"/>
        <v>29738.885837244456</v>
      </c>
      <c r="FS333" s="144">
        <f t="shared" si="528"/>
        <v>0.44913739910580563</v>
      </c>
      <c r="FT333" s="145">
        <f t="shared" si="529"/>
        <v>21114.943385569961</v>
      </c>
      <c r="FU333" s="146">
        <f t="shared" si="530"/>
        <v>0.62975679542203156</v>
      </c>
      <c r="FV333" s="64">
        <v>4221</v>
      </c>
      <c r="FW333" s="73"/>
      <c r="FX333" s="52">
        <v>7.33</v>
      </c>
      <c r="FY333" s="53">
        <v>3706</v>
      </c>
      <c r="FZ333" s="134"/>
      <c r="GA333" s="135">
        <v>3367</v>
      </c>
      <c r="GB333" s="53">
        <v>4030</v>
      </c>
      <c r="GC333" s="52">
        <v>11.8</v>
      </c>
      <c r="GD333" s="52">
        <v>39.4</v>
      </c>
      <c r="GE333" s="53">
        <v>3777</v>
      </c>
      <c r="GF333" s="141">
        <f t="shared" si="531"/>
        <v>0.26781712514645606</v>
      </c>
      <c r="GG333" s="142">
        <f t="shared" si="532"/>
        <v>1.1907131011608623</v>
      </c>
      <c r="GH333" s="142">
        <f t="shared" si="533"/>
        <v>5.9184108568622706</v>
      </c>
      <c r="GI333" s="118">
        <f t="shared" si="487"/>
        <v>0.98640180947704514</v>
      </c>
      <c r="GJ333" s="143">
        <f t="shared" si="534"/>
        <v>29745.932966589771</v>
      </c>
      <c r="GK333" s="144">
        <f t="shared" si="535"/>
        <v>0.4741121074410396</v>
      </c>
      <c r="GL333" s="145">
        <f t="shared" si="536"/>
        <v>21119.94692665659</v>
      </c>
      <c r="GM333" s="146">
        <f t="shared" si="537"/>
        <v>0.64654268001907489</v>
      </c>
      <c r="GN333" s="166">
        <v>3909</v>
      </c>
      <c r="GO333" s="97">
        <f t="shared" si="488"/>
        <v>4019.8672341102538</v>
      </c>
      <c r="GP333" s="226">
        <f t="shared" si="468"/>
        <v>1007.7258800000001</v>
      </c>
      <c r="GQ333" s="53">
        <v>0</v>
      </c>
      <c r="GR333" s="102">
        <f t="shared" si="489"/>
        <v>1</v>
      </c>
      <c r="GS333" s="53">
        <v>0</v>
      </c>
      <c r="GT333" s="102">
        <f t="shared" si="490"/>
        <v>1</v>
      </c>
      <c r="GU333" s="53">
        <v>579</v>
      </c>
      <c r="GV333" s="102">
        <f t="shared" si="465"/>
        <v>0</v>
      </c>
      <c r="GW333" s="170">
        <v>80.400000000000006</v>
      </c>
      <c r="GX333" s="102">
        <f t="shared" si="466"/>
        <v>0.88660084626234137</v>
      </c>
      <c r="GY333" s="170">
        <v>3.37</v>
      </c>
      <c r="GZ333" s="102">
        <f t="shared" si="467"/>
        <v>0</v>
      </c>
      <c r="HA333" s="102"/>
      <c r="HB333" s="102"/>
      <c r="HC333" s="102"/>
      <c r="HD333" s="102"/>
      <c r="HE333" s="177"/>
      <c r="HF333" s="227">
        <f t="shared" si="462"/>
        <v>125799.03</v>
      </c>
      <c r="HG333" s="102">
        <f t="shared" si="463"/>
        <v>0.83866019999999997</v>
      </c>
      <c r="HH333" s="177">
        <f t="shared" si="464"/>
        <v>0.62718168812589414</v>
      </c>
      <c r="HI333" s="64">
        <v>139</v>
      </c>
      <c r="HJ333" s="53">
        <v>2266</v>
      </c>
      <c r="HK333" s="53">
        <v>3544</v>
      </c>
      <c r="HL333" s="77">
        <f t="shared" si="541"/>
        <v>0</v>
      </c>
      <c r="HM333" s="77">
        <f t="shared" si="538"/>
        <v>0</v>
      </c>
      <c r="HN333" s="52"/>
      <c r="HO333" s="183"/>
      <c r="HP333" s="53">
        <v>2605</v>
      </c>
      <c r="HQ333" s="186"/>
      <c r="HR333" s="186"/>
      <c r="HS333" s="186"/>
      <c r="HT333" s="53">
        <v>5432</v>
      </c>
      <c r="HU333" s="153">
        <v>5492</v>
      </c>
      <c r="HV333" s="186"/>
      <c r="HW333" s="186"/>
      <c r="HX333" s="186"/>
      <c r="HY333" s="186"/>
      <c r="HZ333" s="189">
        <v>98</v>
      </c>
      <c r="IA333" s="128" t="s">
        <v>129</v>
      </c>
      <c r="IB333" s="190">
        <v>830</v>
      </c>
      <c r="IC333" s="191"/>
      <c r="ID333" s="191">
        <v>148</v>
      </c>
      <c r="IE333" s="192">
        <v>4.66</v>
      </c>
      <c r="IF333" s="192">
        <v>1.28</v>
      </c>
      <c r="IG333" s="192">
        <v>0.87</v>
      </c>
      <c r="IH333" s="97">
        <f t="shared" si="539"/>
        <v>61998.582000000002</v>
      </c>
      <c r="II333" s="97">
        <f t="shared" si="542"/>
        <v>4613.6762911147489</v>
      </c>
      <c r="IJ333" s="202">
        <f t="shared" si="543"/>
        <v>1.4883167137966959</v>
      </c>
      <c r="IK333" s="202">
        <f t="shared" si="549"/>
        <v>3.0999290999999998</v>
      </c>
      <c r="IL333" s="202">
        <f t="shared" si="491"/>
        <v>0.66900810167043578</v>
      </c>
      <c r="IM333" s="203"/>
      <c r="IN333" s="204">
        <f t="shared" si="492"/>
        <v>0.78766948068559728</v>
      </c>
      <c r="IO333" s="186"/>
      <c r="IP333" s="186"/>
      <c r="IQ333" s="153">
        <v>3675</v>
      </c>
      <c r="IR333" s="153"/>
      <c r="IS333" s="128"/>
      <c r="IT333" s="128"/>
      <c r="IU333" s="128"/>
      <c r="IV333" s="128"/>
      <c r="IW333" s="189">
        <v>0.89</v>
      </c>
      <c r="IX333" s="189"/>
      <c r="IY333" s="48">
        <v>8.15</v>
      </c>
      <c r="IZ333" s="52">
        <v>376</v>
      </c>
      <c r="JA333" s="128">
        <v>3.26</v>
      </c>
      <c r="JB333" s="128">
        <v>0.63</v>
      </c>
      <c r="JC333" s="128">
        <v>226</v>
      </c>
      <c r="JD333" s="97">
        <f t="shared" si="493"/>
        <v>11153.54</v>
      </c>
      <c r="JE333" s="210">
        <f t="shared" si="460"/>
        <v>0.93348891481913654</v>
      </c>
      <c r="JF333" s="210">
        <f t="shared" si="494"/>
        <v>0.88913749999999991</v>
      </c>
      <c r="JG333" s="210">
        <f t="shared" si="495"/>
        <v>0.13836437592206413</v>
      </c>
      <c r="JH333" s="203"/>
      <c r="JI333" s="203">
        <f t="shared" si="496"/>
        <v>0.54698795180722892</v>
      </c>
      <c r="JJ333" s="212">
        <f t="shared" si="540"/>
        <v>2.469151880188833</v>
      </c>
      <c r="JK333" s="203">
        <f t="shared" si="497"/>
        <v>0.96413924654268002</v>
      </c>
      <c r="JL333" s="53">
        <v>14624</v>
      </c>
      <c r="JM333" s="213">
        <v>8.2100000000000009</v>
      </c>
      <c r="JN333" s="214">
        <v>42</v>
      </c>
      <c r="JO333" s="213">
        <v>0.74</v>
      </c>
      <c r="JP333" s="213">
        <v>4.04</v>
      </c>
      <c r="JQ333" s="213">
        <v>0.81</v>
      </c>
      <c r="JR333" s="214">
        <v>370</v>
      </c>
      <c r="JS333" s="213">
        <v>0.46</v>
      </c>
      <c r="JT333" s="222"/>
    </row>
    <row r="334" spans="1:280" s="25" customFormat="1" ht="15" customHeight="1">
      <c r="A334" s="229">
        <v>43751</v>
      </c>
      <c r="B334" s="57">
        <v>0</v>
      </c>
      <c r="C334" s="52">
        <v>0</v>
      </c>
      <c r="D334" s="58"/>
      <c r="E334" s="59"/>
      <c r="F334" s="58"/>
      <c r="G334" s="60"/>
      <c r="H334" s="60"/>
      <c r="I334" s="66">
        <v>94.1</v>
      </c>
      <c r="J334" s="67"/>
      <c r="K334" s="58">
        <v>1263</v>
      </c>
      <c r="L334" s="59"/>
      <c r="M334" s="58"/>
      <c r="N334" s="58"/>
      <c r="O334" s="68"/>
      <c r="P334" s="68"/>
      <c r="Q334" s="75"/>
      <c r="R334" s="76">
        <v>73.400000000000006</v>
      </c>
      <c r="S334" s="67">
        <v>8115</v>
      </c>
      <c r="T334" s="58"/>
      <c r="U334" s="60"/>
      <c r="V334" s="60"/>
      <c r="W334" s="60"/>
      <c r="X334" s="60"/>
      <c r="Y334" s="58">
        <v>2357</v>
      </c>
      <c r="Z334" s="58"/>
      <c r="AA334" s="60"/>
      <c r="AB334" s="60">
        <v>647</v>
      </c>
      <c r="AC334" s="58">
        <f t="shared" si="498"/>
        <v>10472</v>
      </c>
      <c r="AD334" s="60"/>
      <c r="AE334" s="60"/>
      <c r="AF334" s="60"/>
      <c r="AG334" s="60"/>
      <c r="AH334" s="66"/>
      <c r="AI334" s="80"/>
      <c r="AJ334" s="60"/>
      <c r="AK334" s="60"/>
      <c r="AL334" s="59"/>
      <c r="AM334" s="58"/>
      <c r="AN334" s="60"/>
      <c r="AO334" s="60"/>
      <c r="AP334" s="58"/>
      <c r="AQ334" s="88"/>
      <c r="AR334" s="86">
        <f t="shared" si="499"/>
        <v>13848</v>
      </c>
      <c r="AS334" s="58"/>
      <c r="AT334" s="89">
        <v>13848</v>
      </c>
      <c r="AU334" s="58">
        <f t="shared" si="461"/>
        <v>12408</v>
      </c>
      <c r="AV334" s="58">
        <v>480</v>
      </c>
      <c r="AW334" s="58">
        <v>480</v>
      </c>
      <c r="AX334" s="58">
        <v>480</v>
      </c>
      <c r="AY334" s="98">
        <v>0</v>
      </c>
      <c r="AZ334" s="96">
        <v>4.93</v>
      </c>
      <c r="BA334" s="53">
        <v>4478</v>
      </c>
      <c r="BB334" s="52">
        <v>62</v>
      </c>
      <c r="BC334" s="58">
        <v>12089</v>
      </c>
      <c r="BD334" s="230">
        <f t="shared" si="469"/>
        <v>6577.1992799999989</v>
      </c>
      <c r="BE334" s="231">
        <f t="shared" si="470"/>
        <v>0.54406479278683095</v>
      </c>
      <c r="BF334" s="58">
        <v>3456</v>
      </c>
      <c r="BG334" s="230">
        <f t="shared" si="471"/>
        <v>3687.5519999999997</v>
      </c>
      <c r="BH334" s="231">
        <f t="shared" si="472"/>
        <v>0.30503366696997269</v>
      </c>
      <c r="BI334" s="58">
        <v>309</v>
      </c>
      <c r="BJ334" s="230">
        <f t="shared" si="473"/>
        <v>607.803</v>
      </c>
      <c r="BK334" s="231">
        <f t="shared" si="474"/>
        <v>5.0277359583092068E-2</v>
      </c>
      <c r="BL334" s="103">
        <v>647</v>
      </c>
      <c r="BM334" s="230">
        <f t="shared" si="475"/>
        <v>934.91500000000008</v>
      </c>
      <c r="BN334" s="231">
        <f t="shared" si="476"/>
        <v>7.7336007941103485E-2</v>
      </c>
      <c r="BO334" s="53">
        <v>648</v>
      </c>
      <c r="BP334" s="230">
        <f t="shared" si="477"/>
        <v>1333.5839999999998</v>
      </c>
      <c r="BQ334" s="231">
        <f t="shared" si="478"/>
        <v>0.11031383902721481</v>
      </c>
      <c r="BR334" s="53">
        <v>8.02</v>
      </c>
      <c r="BS334" s="232">
        <f t="shared" si="479"/>
        <v>13.345279999999999</v>
      </c>
      <c r="BT334" s="231">
        <f t="shared" si="480"/>
        <v>6.6341302010091818E-4</v>
      </c>
      <c r="BU334" s="52">
        <v>6.45</v>
      </c>
      <c r="BV334" s="48">
        <v>7.67</v>
      </c>
      <c r="BW334" s="61">
        <v>184</v>
      </c>
      <c r="BX334" s="67">
        <f t="shared" si="500"/>
        <v>150000.31200000001</v>
      </c>
      <c r="BY334" s="233">
        <f t="shared" si="501"/>
        <v>1.00000208</v>
      </c>
      <c r="BZ334" s="121"/>
      <c r="CA334" s="57"/>
      <c r="CB334" s="48">
        <v>7.9</v>
      </c>
      <c r="CC334" s="58">
        <v>6745</v>
      </c>
      <c r="CD334" s="77">
        <f t="shared" si="502"/>
        <v>7917.7460010268969</v>
      </c>
      <c r="CE334" s="58">
        <f t="shared" si="481"/>
        <v>25319</v>
      </c>
      <c r="CF334" s="58">
        <f t="shared" si="503"/>
        <v>12408</v>
      </c>
      <c r="CG334" s="58">
        <f t="shared" si="504"/>
        <v>517</v>
      </c>
      <c r="CH334" s="58">
        <f t="shared" si="482"/>
        <v>12911</v>
      </c>
      <c r="CI334" s="98">
        <f t="shared" si="505"/>
        <v>537.95833333333337</v>
      </c>
      <c r="CJ334" s="67">
        <v>4181</v>
      </c>
      <c r="CK334" s="136"/>
      <c r="CL334" s="52">
        <v>7.43</v>
      </c>
      <c r="CM334" s="53">
        <v>4041</v>
      </c>
      <c r="CN334" s="134"/>
      <c r="CO334" s="135">
        <v>3221</v>
      </c>
      <c r="CP334" s="53">
        <v>4280</v>
      </c>
      <c r="CQ334" s="52">
        <v>10.8</v>
      </c>
      <c r="CR334" s="52">
        <v>33.700000000000003</v>
      </c>
      <c r="CS334" s="58">
        <v>2902</v>
      </c>
      <c r="CT334" s="59">
        <f t="shared" si="550"/>
        <v>0.17903992735842145</v>
      </c>
      <c r="CU334" s="142">
        <f t="shared" si="506"/>
        <v>1.2021047596268835</v>
      </c>
      <c r="CV334" s="142">
        <f t="shared" si="507"/>
        <v>6.5865690470142173</v>
      </c>
      <c r="CW334" s="233">
        <f t="shared" si="508"/>
        <v>1.0977615078357028</v>
      </c>
      <c r="CX334" s="89">
        <f t="shared" si="551"/>
        <v>33104.096030293455</v>
      </c>
      <c r="CY334" s="193">
        <f t="shared" si="552"/>
        <v>0.48962747738107537</v>
      </c>
      <c r="CZ334" s="234">
        <f t="shared" si="553"/>
        <v>24769.987142936134</v>
      </c>
      <c r="DA334" s="235">
        <f t="shared" si="554"/>
        <v>0.66572917528331543</v>
      </c>
      <c r="DB334" s="64">
        <v>4180</v>
      </c>
      <c r="DC334" s="152"/>
      <c r="DD334" s="48">
        <v>7.36</v>
      </c>
      <c r="DE334" s="53">
        <v>4046</v>
      </c>
      <c r="DF334" s="153"/>
      <c r="DG334" s="53">
        <v>3297</v>
      </c>
      <c r="DH334" s="53">
        <v>4008</v>
      </c>
      <c r="DI334" s="52">
        <v>11.2</v>
      </c>
      <c r="DJ334" s="52">
        <v>36.9</v>
      </c>
      <c r="DK334" s="53">
        <v>3561</v>
      </c>
      <c r="DL334" s="59">
        <f t="shared" si="509"/>
        <v>0.2200335133999323</v>
      </c>
      <c r="DM334" s="142">
        <f t="shared" si="510"/>
        <v>1.2023923444976077</v>
      </c>
      <c r="DN334" s="142">
        <f t="shared" si="511"/>
        <v>6.5849936896721903</v>
      </c>
      <c r="DO334" s="233">
        <f t="shared" si="483"/>
        <v>1.0974989482786983</v>
      </c>
      <c r="DP334" s="89">
        <f t="shared" si="512"/>
        <v>33096.178284292429</v>
      </c>
      <c r="DQ334" s="193">
        <f t="shared" si="513"/>
        <v>0.48899598452953008</v>
      </c>
      <c r="DR334" s="234">
        <f t="shared" si="514"/>
        <v>24764.062726016036</v>
      </c>
      <c r="DS334" s="235">
        <f t="shared" si="515"/>
        <v>0.66531557614360159</v>
      </c>
      <c r="DT334" s="53">
        <v>4203</v>
      </c>
      <c r="DU334" s="74"/>
      <c r="DV334" s="157">
        <v>7.37</v>
      </c>
      <c r="DW334" s="153">
        <v>4341</v>
      </c>
      <c r="DX334" s="53"/>
      <c r="DY334" s="153">
        <v>3311</v>
      </c>
      <c r="DZ334" s="153">
        <v>4030</v>
      </c>
      <c r="EA334" s="152">
        <v>11.3</v>
      </c>
      <c r="EB334" s="128">
        <v>34.6</v>
      </c>
      <c r="EC334" s="53">
        <v>3997</v>
      </c>
      <c r="ED334" s="59">
        <f t="shared" si="544"/>
        <v>0.26588060479735509</v>
      </c>
      <c r="EE334" s="142">
        <f t="shared" si="516"/>
        <v>1.1958125148703307</v>
      </c>
      <c r="EF334" s="142">
        <f t="shared" ref="EF334:EF397" si="555">EH334/5026</f>
        <v>6.6212269085388078</v>
      </c>
      <c r="EG334" s="233">
        <f t="shared" si="484"/>
        <v>1.1035378180898012</v>
      </c>
      <c r="EH334" s="89">
        <f t="shared" si="545"/>
        <v>33278.28644231605</v>
      </c>
      <c r="EI334" s="193">
        <f t="shared" si="546"/>
        <v>0.45173790628835642</v>
      </c>
      <c r="EJ334" s="234">
        <f t="shared" si="547"/>
        <v>24900.324315178324</v>
      </c>
      <c r="EK334" s="235">
        <f t="shared" si="548"/>
        <v>0.64091322690048802</v>
      </c>
      <c r="EL334" s="67">
        <v>4244</v>
      </c>
      <c r="EM334" s="136"/>
      <c r="EN334" s="52">
        <v>7.5</v>
      </c>
      <c r="EO334" s="53">
        <v>4106</v>
      </c>
      <c r="EP334" s="134"/>
      <c r="EQ334" s="135">
        <v>3321</v>
      </c>
      <c r="ER334" s="53">
        <v>3990</v>
      </c>
      <c r="ES334" s="52">
        <v>11.7</v>
      </c>
      <c r="ET334" s="52">
        <v>37.200000000000003</v>
      </c>
      <c r="EU334" s="58">
        <v>3186</v>
      </c>
      <c r="EV334" s="59">
        <f t="shared" si="517"/>
        <v>0.19694567269155902</v>
      </c>
      <c r="EW334" s="142">
        <f t="shared" si="518"/>
        <v>1.1842601319509896</v>
      </c>
      <c r="EX334" s="142">
        <f t="shared" si="519"/>
        <v>6.6858165595619079</v>
      </c>
      <c r="EY334" s="233">
        <f t="shared" si="485"/>
        <v>1.1143027599269846</v>
      </c>
      <c r="EZ334" s="89">
        <f t="shared" si="520"/>
        <v>33602.914028358151</v>
      </c>
      <c r="FA334" s="193">
        <f t="shared" si="521"/>
        <v>0.48141807031098627</v>
      </c>
      <c r="FB334" s="234">
        <f t="shared" si="522"/>
        <v>25143.225408902406</v>
      </c>
      <c r="FC334" s="235">
        <f t="shared" si="523"/>
        <v>0.6603523864670362</v>
      </c>
      <c r="FD334" s="67">
        <v>4256</v>
      </c>
      <c r="FE334" s="136"/>
      <c r="FF334" s="52">
        <v>7.3</v>
      </c>
      <c r="FG334" s="53">
        <v>3882</v>
      </c>
      <c r="FH334" s="134"/>
      <c r="FI334" s="135">
        <v>3393</v>
      </c>
      <c r="FJ334" s="53">
        <v>3954</v>
      </c>
      <c r="FK334" s="52">
        <v>11.3</v>
      </c>
      <c r="FL334" s="52">
        <v>38.299999999999997</v>
      </c>
      <c r="FM334" s="58">
        <v>3790</v>
      </c>
      <c r="FN334" s="59">
        <f t="shared" si="524"/>
        <v>0.22065499626844767</v>
      </c>
      <c r="FO334" s="142">
        <f t="shared" si="525"/>
        <v>1.180921052631579</v>
      </c>
      <c r="FP334" s="142">
        <f t="shared" si="526"/>
        <v>6.7047208476662306</v>
      </c>
      <c r="FQ334" s="233">
        <f t="shared" si="486"/>
        <v>1.1174534746110385</v>
      </c>
      <c r="FR334" s="89">
        <f t="shared" si="527"/>
        <v>33697.926980370474</v>
      </c>
      <c r="FS334" s="193">
        <f t="shared" si="528"/>
        <v>0.50970895006021644</v>
      </c>
      <c r="FT334" s="234">
        <f t="shared" si="529"/>
        <v>25214.318411943601</v>
      </c>
      <c r="FU334" s="235">
        <f t="shared" si="530"/>
        <v>0.67888162792621398</v>
      </c>
      <c r="FV334" s="67">
        <v>4255</v>
      </c>
      <c r="FW334" s="160"/>
      <c r="FX334" s="52">
        <v>7.33</v>
      </c>
      <c r="FY334" s="53">
        <v>3706</v>
      </c>
      <c r="FZ334" s="134"/>
      <c r="GA334" s="135">
        <v>3367</v>
      </c>
      <c r="GB334" s="53">
        <v>4030</v>
      </c>
      <c r="GC334" s="52">
        <v>11.8</v>
      </c>
      <c r="GD334" s="52">
        <v>39.4</v>
      </c>
      <c r="GE334" s="58">
        <v>3813</v>
      </c>
      <c r="GF334" s="59">
        <f t="shared" si="531"/>
        <v>0.21276739123090449</v>
      </c>
      <c r="GG334" s="142">
        <f t="shared" si="532"/>
        <v>1.1811985898942421</v>
      </c>
      <c r="GH334" s="142">
        <f t="shared" si="533"/>
        <v>6.7031454903242036</v>
      </c>
      <c r="GI334" s="233">
        <f t="shared" si="487"/>
        <v>1.117190915054034</v>
      </c>
      <c r="GJ334" s="89">
        <f t="shared" si="534"/>
        <v>33690.009234369449</v>
      </c>
      <c r="GK334" s="193">
        <f t="shared" si="535"/>
        <v>0.53193749843461158</v>
      </c>
      <c r="GL334" s="234">
        <f t="shared" si="536"/>
        <v>25208.393995023504</v>
      </c>
      <c r="GM334" s="235">
        <f t="shared" si="537"/>
        <v>0.69344031764413927</v>
      </c>
      <c r="GN334" s="166">
        <v>3909</v>
      </c>
      <c r="GO334" s="230">
        <f t="shared" si="488"/>
        <v>4019.4956356886132</v>
      </c>
      <c r="GP334" s="236">
        <f t="shared" si="468"/>
        <v>1098.7370000000001</v>
      </c>
      <c r="GQ334" s="58">
        <v>0</v>
      </c>
      <c r="GR334" s="231">
        <f t="shared" si="489"/>
        <v>1</v>
      </c>
      <c r="GS334" s="58">
        <v>34</v>
      </c>
      <c r="GT334" s="231">
        <f t="shared" si="490"/>
        <v>0.88996763754045305</v>
      </c>
      <c r="GU334" s="53">
        <v>579</v>
      </c>
      <c r="GV334" s="231">
        <f t="shared" ref="GV334:GV365" si="556">IF(1-GU334/BJ334&gt;0,1-GU334/BJ334,0)</f>
        <v>4.7388709828678044E-2</v>
      </c>
      <c r="GW334" s="232">
        <v>90</v>
      </c>
      <c r="GX334" s="231">
        <f t="shared" ref="GX334:GX365" si="557">IF(1-GW334/BL334&gt;0,1-GW334/BL334,0)</f>
        <v>0.86089644513137564</v>
      </c>
      <c r="GY334" s="232">
        <v>6</v>
      </c>
      <c r="GZ334" s="231">
        <f t="shared" ref="GZ334:GZ365" si="558">IF(1-GY334/BN334&gt;0,1-GY334/BN334,0)</f>
        <v>0</v>
      </c>
      <c r="HA334" s="231"/>
      <c r="HB334" s="231"/>
      <c r="HC334" s="231"/>
      <c r="HD334" s="231"/>
      <c r="HE334" s="237"/>
      <c r="HF334" s="227">
        <f t="shared" si="462"/>
        <v>150000.31200000001</v>
      </c>
      <c r="HG334" s="102">
        <f t="shared" si="463"/>
        <v>1.00000208</v>
      </c>
      <c r="HH334" s="177">
        <f t="shared" si="464"/>
        <v>0.67664819257175945</v>
      </c>
      <c r="HI334" s="67"/>
      <c r="HJ334" s="58"/>
      <c r="HK334" s="58"/>
      <c r="HL334" s="77">
        <f t="shared" si="541"/>
        <v>1440</v>
      </c>
      <c r="HM334" s="77">
        <f t="shared" si="538"/>
        <v>17408.16</v>
      </c>
      <c r="HN334" s="60"/>
      <c r="HO334" s="60"/>
      <c r="HP334" s="58"/>
      <c r="HQ334" s="136"/>
      <c r="HR334" s="136"/>
      <c r="HS334" s="136"/>
      <c r="HT334" s="58"/>
      <c r="HU334" s="58"/>
      <c r="HV334" s="136"/>
      <c r="HW334" s="136"/>
      <c r="HX334" s="136"/>
      <c r="HY334" s="136"/>
      <c r="HZ334" s="193"/>
      <c r="IA334" s="60"/>
      <c r="IB334" s="289"/>
      <c r="IC334" s="290"/>
      <c r="ID334" s="290"/>
      <c r="IE334" s="291"/>
      <c r="IF334" s="291"/>
      <c r="IG334" s="291"/>
      <c r="IH334" s="97">
        <f t="shared" si="539"/>
        <v>48502.872000000003</v>
      </c>
      <c r="II334" s="97">
        <f t="shared" si="542"/>
        <v>3502.5181975736573</v>
      </c>
      <c r="IJ334" s="202">
        <f t="shared" si="543"/>
        <v>1.4442518775274409</v>
      </c>
      <c r="IK334" s="202">
        <f t="shared" si="549"/>
        <v>2.4251436000000002</v>
      </c>
      <c r="IL334" s="202" t="e">
        <f t="shared" si="491"/>
        <v>#DIV/0!</v>
      </c>
      <c r="IM334" s="205"/>
      <c r="IN334" s="204">
        <f t="shared" si="492"/>
        <v>1</v>
      </c>
      <c r="IO334" s="136"/>
      <c r="IP334" s="136"/>
      <c r="IQ334" s="58"/>
      <c r="IR334" s="58"/>
      <c r="IS334" s="60"/>
      <c r="IT334" s="60"/>
      <c r="IU334" s="60"/>
      <c r="IV334" s="60"/>
      <c r="IW334" s="193"/>
      <c r="IX334" s="193"/>
      <c r="IY334" s="59"/>
      <c r="IZ334" s="60"/>
      <c r="JA334" s="60"/>
      <c r="JB334" s="60"/>
      <c r="JC334" s="60"/>
      <c r="JD334" s="97">
        <f t="shared" si="493"/>
        <v>0</v>
      </c>
      <c r="JE334" s="211">
        <f t="shared" si="460"/>
        <v>0.90264345583494521</v>
      </c>
      <c r="JF334" s="210">
        <f t="shared" si="494"/>
        <v>0</v>
      </c>
      <c r="JG334" s="211"/>
      <c r="JH334" s="205"/>
      <c r="JI334" s="205"/>
      <c r="JJ334" s="215">
        <f t="shared" si="540"/>
        <v>2.469151880188833</v>
      </c>
      <c r="JK334" s="205">
        <f t="shared" si="497"/>
        <v>1</v>
      </c>
      <c r="JL334" s="58">
        <v>18262</v>
      </c>
      <c r="JM334" s="216"/>
      <c r="JN334" s="217"/>
      <c r="JO334" s="216"/>
      <c r="JP334" s="216"/>
      <c r="JQ334" s="216"/>
      <c r="JR334" s="217"/>
      <c r="JS334" s="216"/>
      <c r="JT334" s="223"/>
    </row>
    <row r="335" spans="1:280" s="25" customFormat="1" ht="15" customHeight="1">
      <c r="A335" s="50">
        <v>43752</v>
      </c>
      <c r="B335" s="51">
        <v>0</v>
      </c>
      <c r="C335" s="52">
        <v>0</v>
      </c>
      <c r="D335" s="53"/>
      <c r="E335" s="48"/>
      <c r="F335" s="53"/>
      <c r="G335" s="52"/>
      <c r="H335" s="52"/>
      <c r="I335" s="61">
        <v>93.5</v>
      </c>
      <c r="J335" s="64"/>
      <c r="K335" s="53">
        <v>1609</v>
      </c>
      <c r="L335" s="54"/>
      <c r="M335" s="55"/>
      <c r="N335" s="55"/>
      <c r="O335" s="54"/>
      <c r="P335" s="54"/>
      <c r="Q335" s="73"/>
      <c r="R335" s="70">
        <v>74.599999999999994</v>
      </c>
      <c r="S335" s="64">
        <v>7585</v>
      </c>
      <c r="T335" s="53"/>
      <c r="U335" s="52"/>
      <c r="V335" s="52"/>
      <c r="W335" s="52"/>
      <c r="X335" s="52"/>
      <c r="Y335" s="53">
        <v>2361</v>
      </c>
      <c r="Z335" s="53"/>
      <c r="AA335" s="52"/>
      <c r="AB335" s="52">
        <v>637</v>
      </c>
      <c r="AC335" s="77">
        <f t="shared" si="498"/>
        <v>9946</v>
      </c>
      <c r="AD335" s="52"/>
      <c r="AE335" s="52"/>
      <c r="AF335" s="52"/>
      <c r="AG335" s="52"/>
      <c r="AH335" s="61"/>
      <c r="AI335" s="79"/>
      <c r="AJ335" s="52"/>
      <c r="AK335" s="52"/>
      <c r="AL335" s="48"/>
      <c r="AM335" s="53"/>
      <c r="AN335" s="52"/>
      <c r="AO335" s="52"/>
      <c r="AP335" s="53"/>
      <c r="AQ335" s="83"/>
      <c r="AR335" s="86">
        <f t="shared" si="499"/>
        <v>13992</v>
      </c>
      <c r="AS335" s="53"/>
      <c r="AT335" s="87">
        <v>13992</v>
      </c>
      <c r="AU335" s="53">
        <f t="shared" si="461"/>
        <v>12552</v>
      </c>
      <c r="AV335" s="53">
        <v>480</v>
      </c>
      <c r="AW335" s="53">
        <v>480</v>
      </c>
      <c r="AX335" s="53">
        <v>480</v>
      </c>
      <c r="AY335" s="95">
        <v>0</v>
      </c>
      <c r="AZ335" s="96">
        <v>4.93</v>
      </c>
      <c r="BA335" s="53">
        <v>4478</v>
      </c>
      <c r="BB335" s="52">
        <v>62</v>
      </c>
      <c r="BC335" s="53">
        <v>11789</v>
      </c>
      <c r="BD335" s="97">
        <f t="shared" si="469"/>
        <v>7234.8252799999991</v>
      </c>
      <c r="BE335" s="102">
        <f t="shared" si="470"/>
        <v>0.61369287301721942</v>
      </c>
      <c r="BF335" s="53">
        <v>4120</v>
      </c>
      <c r="BG335" s="97">
        <f t="shared" si="471"/>
        <v>4396.04</v>
      </c>
      <c r="BH335" s="102">
        <f t="shared" si="472"/>
        <v>0.37289337518025278</v>
      </c>
      <c r="BI335" s="53">
        <v>278</v>
      </c>
      <c r="BJ335" s="97">
        <f t="shared" si="473"/>
        <v>546.82600000000002</v>
      </c>
      <c r="BK335" s="102">
        <f t="shared" si="474"/>
        <v>4.6384426159979647E-2</v>
      </c>
      <c r="BL335" s="103">
        <v>654</v>
      </c>
      <c r="BM335" s="97">
        <f t="shared" si="475"/>
        <v>945.03000000000009</v>
      </c>
      <c r="BN335" s="102">
        <f t="shared" si="476"/>
        <v>8.0162015438120293E-2</v>
      </c>
      <c r="BO335" s="53">
        <v>648</v>
      </c>
      <c r="BP335" s="97">
        <f t="shared" si="477"/>
        <v>1333.5839999999998</v>
      </c>
      <c r="BQ335" s="102">
        <f t="shared" si="478"/>
        <v>0.11312104504198828</v>
      </c>
      <c r="BR335" s="53">
        <v>8.02</v>
      </c>
      <c r="BS335" s="105">
        <f t="shared" si="479"/>
        <v>13.345279999999999</v>
      </c>
      <c r="BT335" s="102">
        <f t="shared" si="480"/>
        <v>6.8029519043175839E-4</v>
      </c>
      <c r="BU335" s="52">
        <v>6.45</v>
      </c>
      <c r="BV335" s="48">
        <v>7.67</v>
      </c>
      <c r="BW335" s="61">
        <v>184</v>
      </c>
      <c r="BX335" s="117">
        <f t="shared" si="500"/>
        <v>147975.52799999999</v>
      </c>
      <c r="BY335" s="118">
        <f t="shared" si="501"/>
        <v>0.98650351999999997</v>
      </c>
      <c r="BZ335" s="120"/>
      <c r="CA335" s="51"/>
      <c r="CB335" s="48">
        <v>6.9</v>
      </c>
      <c r="CC335" s="103">
        <v>6657</v>
      </c>
      <c r="CD335" s="77">
        <f t="shared" si="502"/>
        <v>7784.9261726556688</v>
      </c>
      <c r="CE335" s="77">
        <f t="shared" si="481"/>
        <v>25519</v>
      </c>
      <c r="CF335" s="77">
        <f t="shared" si="503"/>
        <v>12552</v>
      </c>
      <c r="CG335" s="77">
        <f t="shared" si="504"/>
        <v>523</v>
      </c>
      <c r="CH335" s="77">
        <f t="shared" si="482"/>
        <v>12967</v>
      </c>
      <c r="CI335" s="130">
        <f t="shared" si="505"/>
        <v>540.29166666666663</v>
      </c>
      <c r="CJ335" s="64">
        <v>4264</v>
      </c>
      <c r="CK335" s="56"/>
      <c r="CL335" s="52">
        <v>7.62</v>
      </c>
      <c r="CM335" s="53">
        <v>4596</v>
      </c>
      <c r="CN335" s="134"/>
      <c r="CO335" s="135">
        <v>3080</v>
      </c>
      <c r="CP335" s="53">
        <v>2414</v>
      </c>
      <c r="CQ335" s="52">
        <v>12.4</v>
      </c>
      <c r="CR335" s="52">
        <v>42.8</v>
      </c>
      <c r="CS335" s="53">
        <v>2679</v>
      </c>
      <c r="CT335" s="141">
        <f t="shared" si="550"/>
        <v>0.1970203347607038</v>
      </c>
      <c r="CU335" s="142">
        <f t="shared" si="506"/>
        <v>1.1787054409005628</v>
      </c>
      <c r="CV335" s="142">
        <f t="shared" si="507"/>
        <v>6.6046409073226773</v>
      </c>
      <c r="CW335" s="118">
        <f t="shared" si="508"/>
        <v>1.1007734845537795</v>
      </c>
      <c r="CX335" s="143">
        <f t="shared" si="551"/>
        <v>33194.925200203776</v>
      </c>
      <c r="CY335" s="144">
        <f t="shared" si="552"/>
        <v>0.40962831270727795</v>
      </c>
      <c r="CZ335" s="145">
        <f t="shared" si="553"/>
        <v>24725.406614365769</v>
      </c>
      <c r="DA335" s="146">
        <f t="shared" si="554"/>
        <v>0.61014505047077783</v>
      </c>
      <c r="DB335" s="64">
        <v>4180</v>
      </c>
      <c r="DC335" s="152"/>
      <c r="DD335" s="48">
        <v>7.36</v>
      </c>
      <c r="DE335" s="53">
        <v>4046</v>
      </c>
      <c r="DF335" s="153"/>
      <c r="DG335" s="53">
        <v>3297</v>
      </c>
      <c r="DH335" s="53">
        <v>4008</v>
      </c>
      <c r="DI335" s="52">
        <v>11.2</v>
      </c>
      <c r="DJ335" s="52">
        <v>36.9</v>
      </c>
      <c r="DK335" s="53">
        <v>3561</v>
      </c>
      <c r="DL335" s="141">
        <f t="shared" si="509"/>
        <v>0.22784987888460828</v>
      </c>
      <c r="DM335" s="142">
        <f t="shared" si="510"/>
        <v>1.2023923444976077</v>
      </c>
      <c r="DN335" s="142">
        <f t="shared" si="511"/>
        <v>6.4745307205930551</v>
      </c>
      <c r="DO335" s="118">
        <f t="shared" si="483"/>
        <v>1.0790884534321759</v>
      </c>
      <c r="DP335" s="143">
        <f t="shared" si="512"/>
        <v>32540.991401700696</v>
      </c>
      <c r="DQ335" s="144">
        <f t="shared" si="513"/>
        <v>0.48027766606041045</v>
      </c>
      <c r="DR335" s="145">
        <f t="shared" si="514"/>
        <v>24238.320742975822</v>
      </c>
      <c r="DS335" s="146">
        <f t="shared" si="515"/>
        <v>0.65679871066248197</v>
      </c>
      <c r="DT335" s="53">
        <v>4203</v>
      </c>
      <c r="DU335" s="74"/>
      <c r="DV335" s="157">
        <v>7.37</v>
      </c>
      <c r="DW335" s="153">
        <v>4341</v>
      </c>
      <c r="DX335" s="53"/>
      <c r="DY335" s="153">
        <v>3311</v>
      </c>
      <c r="DZ335" s="153">
        <v>4030</v>
      </c>
      <c r="EA335" s="152">
        <v>11.3</v>
      </c>
      <c r="EB335" s="128">
        <v>34.6</v>
      </c>
      <c r="EC335" s="53">
        <v>3997</v>
      </c>
      <c r="ED335" s="141">
        <f t="shared" si="544"/>
        <v>0.27613466209301185</v>
      </c>
      <c r="EE335" s="142">
        <f t="shared" si="516"/>
        <v>1.1958125148703307</v>
      </c>
      <c r="EF335" s="142">
        <f t="shared" si="555"/>
        <v>6.5101561288642609</v>
      </c>
      <c r="EG335" s="118">
        <f t="shared" si="484"/>
        <v>1.0850260214773768</v>
      </c>
      <c r="EH335" s="143">
        <f t="shared" si="545"/>
        <v>32720.044703671774</v>
      </c>
      <c r="EI335" s="144">
        <f t="shared" si="546"/>
        <v>0.44238392198918486</v>
      </c>
      <c r="EJ335" s="145">
        <f t="shared" si="547"/>
        <v>24371.689493475453</v>
      </c>
      <c r="EK335" s="146">
        <f t="shared" si="548"/>
        <v>0.63177538383238607</v>
      </c>
      <c r="EL335" s="64">
        <v>4266</v>
      </c>
      <c r="EM335" s="56"/>
      <c r="EN335" s="52">
        <v>7.37</v>
      </c>
      <c r="EO335" s="53">
        <v>4972</v>
      </c>
      <c r="EP335" s="134"/>
      <c r="EQ335" s="135">
        <v>3351</v>
      </c>
      <c r="ER335" s="53">
        <v>2778</v>
      </c>
      <c r="ES335" s="52">
        <v>11.6</v>
      </c>
      <c r="ET335" s="52">
        <v>41.4</v>
      </c>
      <c r="EU335" s="53">
        <v>2985</v>
      </c>
      <c r="EV335" s="141">
        <f t="shared" si="517"/>
        <v>0.24875118047880337</v>
      </c>
      <c r="EW335" s="142">
        <f t="shared" si="518"/>
        <v>1.1781528363806846</v>
      </c>
      <c r="EX335" s="142">
        <f t="shared" si="519"/>
        <v>6.607738768911477</v>
      </c>
      <c r="EY335" s="118">
        <f t="shared" si="485"/>
        <v>1.1012897948185796</v>
      </c>
      <c r="EZ335" s="143">
        <f t="shared" si="520"/>
        <v>33210.495052549086</v>
      </c>
      <c r="FA335" s="144">
        <f t="shared" si="521"/>
        <v>0.36132984568768189</v>
      </c>
      <c r="FB335" s="145">
        <f t="shared" si="522"/>
        <v>24737.003897017908</v>
      </c>
      <c r="FC335" s="146">
        <f t="shared" si="523"/>
        <v>0.57825091186699473</v>
      </c>
      <c r="FD335" s="64">
        <v>4303</v>
      </c>
      <c r="FE335" s="56"/>
      <c r="FF335" s="52">
        <v>7.48</v>
      </c>
      <c r="FG335" s="53">
        <v>3507</v>
      </c>
      <c r="FH335" s="134"/>
      <c r="FI335" s="135">
        <v>3568</v>
      </c>
      <c r="FJ335" s="53">
        <v>2366</v>
      </c>
      <c r="FK335" s="52">
        <v>12.1</v>
      </c>
      <c r="FL335" s="52">
        <v>40</v>
      </c>
      <c r="FM335" s="53">
        <v>3817</v>
      </c>
      <c r="FN335" s="141">
        <f t="shared" si="524"/>
        <v>0.20735644021037333</v>
      </c>
      <c r="FO335" s="142">
        <f t="shared" si="525"/>
        <v>1.1680223100162677</v>
      </c>
      <c r="FP335" s="142">
        <f t="shared" si="526"/>
        <v>6.6650492083042865</v>
      </c>
      <c r="FQ335" s="118">
        <f t="shared" si="486"/>
        <v>1.110841534717381</v>
      </c>
      <c r="FR335" s="143">
        <f t="shared" si="527"/>
        <v>33498.537320937343</v>
      </c>
      <c r="FS335" s="144">
        <f t="shared" si="528"/>
        <v>0.54951403234648044</v>
      </c>
      <c r="FT335" s="145">
        <f t="shared" si="529"/>
        <v>24951.553626082525</v>
      </c>
      <c r="FU335" s="146">
        <f t="shared" si="530"/>
        <v>0.70251929765035204</v>
      </c>
      <c r="FV335" s="64">
        <v>4303</v>
      </c>
      <c r="FW335" s="73"/>
      <c r="FX335" s="52">
        <v>7.49</v>
      </c>
      <c r="FY335" s="53">
        <v>3508</v>
      </c>
      <c r="FZ335" s="134"/>
      <c r="GA335" s="135">
        <v>3571</v>
      </c>
      <c r="GB335" s="53">
        <v>2638</v>
      </c>
      <c r="GC335" s="52">
        <v>12.1</v>
      </c>
      <c r="GD335" s="52">
        <v>35.4</v>
      </c>
      <c r="GE335" s="53">
        <v>3803</v>
      </c>
      <c r="GF335" s="141">
        <f t="shared" si="531"/>
        <v>0.20664420261826624</v>
      </c>
      <c r="GG335" s="142">
        <f t="shared" si="532"/>
        <v>1.1680223100162677</v>
      </c>
      <c r="GH335" s="142">
        <f t="shared" si="533"/>
        <v>6.6650492083042865</v>
      </c>
      <c r="GI335" s="118">
        <f t="shared" si="487"/>
        <v>1.110841534717381</v>
      </c>
      <c r="GJ335" s="143">
        <f t="shared" si="534"/>
        <v>33498.537320937343</v>
      </c>
      <c r="GK335" s="144">
        <f t="shared" si="535"/>
        <v>0.54938557897674745</v>
      </c>
      <c r="GL335" s="145">
        <f t="shared" si="536"/>
        <v>24951.553626082525</v>
      </c>
      <c r="GM335" s="146">
        <f t="shared" si="537"/>
        <v>0.7024344728136398</v>
      </c>
      <c r="GN335" s="166">
        <v>3909</v>
      </c>
      <c r="GO335" s="97">
        <f t="shared" si="488"/>
        <v>4159.6827461891144</v>
      </c>
      <c r="GP335" s="226">
        <f t="shared" si="468"/>
        <v>1273.8780000000002</v>
      </c>
      <c r="GQ335" s="53">
        <v>0</v>
      </c>
      <c r="GR335" s="102">
        <f t="shared" si="489"/>
        <v>1</v>
      </c>
      <c r="GS335" s="53">
        <v>24</v>
      </c>
      <c r="GT335" s="102">
        <f t="shared" si="490"/>
        <v>0.91366906474820142</v>
      </c>
      <c r="GU335" s="53">
        <v>678</v>
      </c>
      <c r="GV335" s="102">
        <f t="shared" si="556"/>
        <v>0</v>
      </c>
      <c r="GW335" s="170">
        <v>120</v>
      </c>
      <c r="GX335" s="102">
        <f t="shared" si="557"/>
        <v>0.8165137614678899</v>
      </c>
      <c r="GY335" s="170">
        <v>0</v>
      </c>
      <c r="GZ335" s="102">
        <f t="shared" si="558"/>
        <v>1</v>
      </c>
      <c r="HA335" s="102"/>
      <c r="HB335" s="102"/>
      <c r="HC335" s="102"/>
      <c r="HD335" s="102"/>
      <c r="HE335" s="177"/>
      <c r="HF335" s="227">
        <f t="shared" si="462"/>
        <v>147975.52799999999</v>
      </c>
      <c r="HG335" s="102">
        <f t="shared" si="463"/>
        <v>0.98650351999999997</v>
      </c>
      <c r="HH335" s="177">
        <f t="shared" si="464"/>
        <v>0.66841971329205196</v>
      </c>
      <c r="HI335" s="64"/>
      <c r="HJ335" s="53"/>
      <c r="HK335" s="53"/>
      <c r="HL335" s="77">
        <f t="shared" si="541"/>
        <v>1440</v>
      </c>
      <c r="HM335" s="77">
        <f t="shared" si="538"/>
        <v>16976.16</v>
      </c>
      <c r="HN335" s="52"/>
      <c r="HO335" s="183"/>
      <c r="HP335" s="53"/>
      <c r="HQ335" s="186"/>
      <c r="HR335" s="186"/>
      <c r="HS335" s="186"/>
      <c r="HT335" s="53"/>
      <c r="HU335" s="153"/>
      <c r="HV335" s="186"/>
      <c r="HW335" s="186"/>
      <c r="HX335" s="186"/>
      <c r="HY335" s="186"/>
      <c r="HZ335" s="189"/>
      <c r="IA335" s="128"/>
      <c r="IB335" s="292"/>
      <c r="IC335" s="293"/>
      <c r="ID335" s="293"/>
      <c r="IE335" s="294"/>
      <c r="IF335" s="294"/>
      <c r="IG335" s="294"/>
      <c r="IH335" s="97">
        <f t="shared" si="539"/>
        <v>49065.767999999996</v>
      </c>
      <c r="II335" s="97">
        <f t="shared" si="542"/>
        <v>3506.7015437392793</v>
      </c>
      <c r="IJ335" s="202">
        <f t="shared" si="543"/>
        <v>1.4293882218410521</v>
      </c>
      <c r="IK335" s="202">
        <f t="shared" si="549"/>
        <v>2.4532883999999999</v>
      </c>
      <c r="IL335" s="202" t="e">
        <f t="shared" si="491"/>
        <v>#DIV/0!</v>
      </c>
      <c r="IM335" s="203"/>
      <c r="IN335" s="204">
        <f t="shared" si="492"/>
        <v>1</v>
      </c>
      <c r="IO335" s="186"/>
      <c r="IP335" s="186"/>
      <c r="IQ335" s="153"/>
      <c r="IR335" s="153"/>
      <c r="IS335" s="128"/>
      <c r="IT335" s="128"/>
      <c r="IU335" s="128"/>
      <c r="IV335" s="128"/>
      <c r="IW335" s="189"/>
      <c r="IX335" s="189"/>
      <c r="IY335" s="48"/>
      <c r="IZ335" s="52"/>
      <c r="JA335" s="128"/>
      <c r="JB335" s="128"/>
      <c r="JC335" s="128"/>
      <c r="JD335" s="97">
        <f t="shared" si="493"/>
        <v>0</v>
      </c>
      <c r="JE335" s="210">
        <f t="shared" ref="JE335:JE398" si="559">11200/AU335</f>
        <v>0.89228808158062456</v>
      </c>
      <c r="JF335" s="210">
        <f t="shared" si="494"/>
        <v>0</v>
      </c>
      <c r="JG335" s="210"/>
      <c r="JH335" s="203"/>
      <c r="JI335" s="203"/>
      <c r="JJ335" s="212">
        <f t="shared" si="540"/>
        <v>2.469151880188833</v>
      </c>
      <c r="JK335" s="203">
        <f t="shared" si="497"/>
        <v>1</v>
      </c>
      <c r="JL335" s="53">
        <v>17234</v>
      </c>
      <c r="JM335" s="213"/>
      <c r="JN335" s="214"/>
      <c r="JO335" s="213"/>
      <c r="JP335" s="213"/>
      <c r="JQ335" s="213"/>
      <c r="JR335" s="214"/>
      <c r="JS335" s="213"/>
      <c r="JT335" s="222"/>
    </row>
    <row r="336" spans="1:280" s="25" customFormat="1" ht="15" customHeight="1">
      <c r="A336" s="50">
        <v>43753</v>
      </c>
      <c r="B336" s="51">
        <v>0</v>
      </c>
      <c r="C336" s="52">
        <v>0</v>
      </c>
      <c r="D336" s="53"/>
      <c r="E336" s="48"/>
      <c r="F336" s="53"/>
      <c r="G336" s="52"/>
      <c r="H336" s="52"/>
      <c r="I336" s="61">
        <v>93.8</v>
      </c>
      <c r="J336" s="64"/>
      <c r="K336" s="53">
        <v>1441</v>
      </c>
      <c r="L336" s="54"/>
      <c r="M336" s="55"/>
      <c r="N336" s="55"/>
      <c r="O336" s="54"/>
      <c r="P336" s="54"/>
      <c r="Q336" s="73"/>
      <c r="R336" s="70">
        <v>77.400000000000006</v>
      </c>
      <c r="S336" s="64">
        <v>7255</v>
      </c>
      <c r="T336" s="53"/>
      <c r="U336" s="52"/>
      <c r="V336" s="52"/>
      <c r="W336" s="52"/>
      <c r="X336" s="52"/>
      <c r="Y336" s="53">
        <v>2361</v>
      </c>
      <c r="Z336" s="53"/>
      <c r="AA336" s="52"/>
      <c r="AB336" s="52">
        <v>614</v>
      </c>
      <c r="AC336" s="77">
        <f t="shared" si="498"/>
        <v>9616</v>
      </c>
      <c r="AD336" s="52"/>
      <c r="AE336" s="52"/>
      <c r="AF336" s="52"/>
      <c r="AG336" s="52"/>
      <c r="AH336" s="61"/>
      <c r="AI336" s="79"/>
      <c r="AJ336" s="52"/>
      <c r="AK336" s="52"/>
      <c r="AL336" s="48"/>
      <c r="AM336" s="53"/>
      <c r="AN336" s="52"/>
      <c r="AO336" s="52"/>
      <c r="AP336" s="53"/>
      <c r="AQ336" s="83"/>
      <c r="AR336" s="86">
        <f t="shared" si="499"/>
        <v>14264</v>
      </c>
      <c r="AS336" s="53"/>
      <c r="AT336" s="87">
        <v>14264</v>
      </c>
      <c r="AU336" s="53">
        <f t="shared" si="461"/>
        <v>12104</v>
      </c>
      <c r="AV336" s="53">
        <v>720</v>
      </c>
      <c r="AW336" s="53">
        <v>720</v>
      </c>
      <c r="AX336" s="53">
        <v>720</v>
      </c>
      <c r="AY336" s="95">
        <v>0</v>
      </c>
      <c r="AZ336" s="96">
        <v>4.93</v>
      </c>
      <c r="BA336" s="53">
        <v>4478</v>
      </c>
      <c r="BB336" s="52">
        <v>62</v>
      </c>
      <c r="BC336" s="53">
        <v>10786</v>
      </c>
      <c r="BD336" s="97">
        <f t="shared" si="469"/>
        <v>7631.8502799999997</v>
      </c>
      <c r="BE336" s="102">
        <f t="shared" si="470"/>
        <v>0.70757002410532166</v>
      </c>
      <c r="BF336" s="53">
        <v>4367</v>
      </c>
      <c r="BG336" s="97">
        <f t="shared" si="471"/>
        <v>4659.5889999999999</v>
      </c>
      <c r="BH336" s="102">
        <f t="shared" si="472"/>
        <v>0.43200343037270533</v>
      </c>
      <c r="BI336" s="53">
        <v>351</v>
      </c>
      <c r="BJ336" s="97">
        <f t="shared" si="473"/>
        <v>690.41700000000003</v>
      </c>
      <c r="BK336" s="102">
        <f t="shared" si="474"/>
        <v>6.4010476543667719E-2</v>
      </c>
      <c r="BL336" s="103">
        <v>647</v>
      </c>
      <c r="BM336" s="97">
        <f t="shared" si="475"/>
        <v>934.91500000000008</v>
      </c>
      <c r="BN336" s="102">
        <f t="shared" si="476"/>
        <v>8.6678564806230304E-2</v>
      </c>
      <c r="BO336" s="53">
        <v>648</v>
      </c>
      <c r="BP336" s="97">
        <f t="shared" si="477"/>
        <v>1333.5839999999998</v>
      </c>
      <c r="BQ336" s="102">
        <f t="shared" si="478"/>
        <v>0.12364027442981641</v>
      </c>
      <c r="BR336" s="53">
        <v>8.02</v>
      </c>
      <c r="BS336" s="105">
        <f t="shared" si="479"/>
        <v>13.345279999999999</v>
      </c>
      <c r="BT336" s="102">
        <f t="shared" si="480"/>
        <v>7.4355646208047461E-4</v>
      </c>
      <c r="BU336" s="52">
        <v>6.45</v>
      </c>
      <c r="BV336" s="48">
        <v>7.67</v>
      </c>
      <c r="BW336" s="61">
        <v>184</v>
      </c>
      <c r="BX336" s="117">
        <f t="shared" si="500"/>
        <v>130553.74400000001</v>
      </c>
      <c r="BY336" s="118">
        <f t="shared" si="501"/>
        <v>0.87035829333333337</v>
      </c>
      <c r="BZ336" s="120"/>
      <c r="CA336" s="51"/>
      <c r="CB336" s="52">
        <v>7.09</v>
      </c>
      <c r="CC336" s="103">
        <v>6089</v>
      </c>
      <c r="CD336" s="77">
        <f t="shared" si="502"/>
        <v>7160.0235900640528</v>
      </c>
      <c r="CE336" s="77">
        <f t="shared" si="481"/>
        <v>25604</v>
      </c>
      <c r="CF336" s="77">
        <f t="shared" si="503"/>
        <v>12104</v>
      </c>
      <c r="CG336" s="77">
        <f t="shared" si="504"/>
        <v>504.33333333333331</v>
      </c>
      <c r="CH336" s="77">
        <f t="shared" si="482"/>
        <v>13500</v>
      </c>
      <c r="CI336" s="130">
        <f t="shared" si="505"/>
        <v>562.5</v>
      </c>
      <c r="CJ336" s="64">
        <v>4291</v>
      </c>
      <c r="CK336" s="56"/>
      <c r="CL336" s="52">
        <v>7.62</v>
      </c>
      <c r="CM336" s="53">
        <v>4596</v>
      </c>
      <c r="CN336" s="134"/>
      <c r="CO336" s="135">
        <v>3080</v>
      </c>
      <c r="CP336" s="53">
        <v>2414</v>
      </c>
      <c r="CQ336" s="52">
        <v>12.4</v>
      </c>
      <c r="CR336" s="52">
        <v>42.8</v>
      </c>
      <c r="CS336" s="53">
        <v>2554</v>
      </c>
      <c r="CT336" s="141">
        <f t="shared" si="550"/>
        <v>0.23213485888334554</v>
      </c>
      <c r="CU336" s="142">
        <f t="shared" si="506"/>
        <v>1.1712887438825448</v>
      </c>
      <c r="CV336" s="142">
        <f t="shared" si="507"/>
        <v>6.1129449313499498</v>
      </c>
      <c r="CW336" s="118">
        <f t="shared" si="508"/>
        <v>1.0188241552249917</v>
      </c>
      <c r="CX336" s="143">
        <f t="shared" si="551"/>
        <v>30723.66122496485</v>
      </c>
      <c r="CY336" s="144">
        <f t="shared" si="552"/>
        <v>0.35810267351941993</v>
      </c>
      <c r="CZ336" s="145">
        <f t="shared" si="553"/>
        <v>21879.632694266522</v>
      </c>
      <c r="DA336" s="146">
        <f t="shared" si="554"/>
        <v>0.57389208232894495</v>
      </c>
      <c r="DB336" s="64">
        <v>4180</v>
      </c>
      <c r="DC336" s="152"/>
      <c r="DD336" s="48">
        <v>7.36</v>
      </c>
      <c r="DE336" s="53">
        <v>4046</v>
      </c>
      <c r="DF336" s="153"/>
      <c r="DG336" s="53">
        <v>3297</v>
      </c>
      <c r="DH336" s="53">
        <v>4008</v>
      </c>
      <c r="DI336" s="52">
        <v>11.2</v>
      </c>
      <c r="DJ336" s="52">
        <v>36.9</v>
      </c>
      <c r="DK336" s="53">
        <v>3561</v>
      </c>
      <c r="DL336" s="141">
        <f t="shared" si="509"/>
        <v>0.27357335323865134</v>
      </c>
      <c r="DM336" s="142">
        <f t="shared" si="510"/>
        <v>1.2023923444976077</v>
      </c>
      <c r="DN336" s="142">
        <f t="shared" si="511"/>
        <v>5.9548146849319012</v>
      </c>
      <c r="DO336" s="118">
        <f t="shared" si="483"/>
        <v>0.99246911415531691</v>
      </c>
      <c r="DP336" s="143">
        <f t="shared" si="512"/>
        <v>29928.898606467737</v>
      </c>
      <c r="DQ336" s="144">
        <f t="shared" si="513"/>
        <v>0.43491806289372781</v>
      </c>
      <c r="DR336" s="145">
        <f t="shared" si="514"/>
        <v>21313.648254960164</v>
      </c>
      <c r="DS336" s="146">
        <f t="shared" si="515"/>
        <v>0.6248841090302244</v>
      </c>
      <c r="DT336" s="53">
        <v>4203</v>
      </c>
      <c r="DU336" s="74"/>
      <c r="DV336" s="157">
        <v>7.37</v>
      </c>
      <c r="DW336" s="153">
        <v>4341</v>
      </c>
      <c r="DX336" s="53"/>
      <c r="DY336" s="153">
        <v>3311</v>
      </c>
      <c r="DZ336" s="153">
        <v>4030</v>
      </c>
      <c r="EA336" s="152">
        <v>11.3</v>
      </c>
      <c r="EB336" s="128">
        <v>34.6</v>
      </c>
      <c r="EC336" s="53">
        <v>3997</v>
      </c>
      <c r="ED336" s="141">
        <f t="shared" si="544"/>
        <v>0.33734637528802836</v>
      </c>
      <c r="EE336" s="142">
        <f t="shared" si="516"/>
        <v>1.1958125148703307</v>
      </c>
      <c r="EF336" s="142">
        <f t="shared" si="555"/>
        <v>5.9875804116671727</v>
      </c>
      <c r="EG336" s="118">
        <f t="shared" si="484"/>
        <v>0.99793006861119549</v>
      </c>
      <c r="EH336" s="143">
        <f t="shared" si="545"/>
        <v>30093.579149039211</v>
      </c>
      <c r="EI336" s="144">
        <f t="shared" si="546"/>
        <v>0.39371708132023542</v>
      </c>
      <c r="EJ336" s="145">
        <f t="shared" si="547"/>
        <v>21430.92430995157</v>
      </c>
      <c r="EK336" s="146">
        <f t="shared" si="548"/>
        <v>0.59753384016317446</v>
      </c>
      <c r="EL336" s="64">
        <v>4276</v>
      </c>
      <c r="EM336" s="56"/>
      <c r="EN336" s="52">
        <v>7.37</v>
      </c>
      <c r="EO336" s="53">
        <v>4972</v>
      </c>
      <c r="EP336" s="134"/>
      <c r="EQ336" s="135">
        <v>3351</v>
      </c>
      <c r="ER336" s="53">
        <v>2778</v>
      </c>
      <c r="ES336" s="52">
        <v>11.6</v>
      </c>
      <c r="ET336" s="52">
        <v>41.4</v>
      </c>
      <c r="EU336" s="53">
        <v>2827</v>
      </c>
      <c r="EV336" s="141">
        <f t="shared" si="517"/>
        <v>0.30215940174193773</v>
      </c>
      <c r="EW336" s="142">
        <f t="shared" si="518"/>
        <v>1.175397567820393</v>
      </c>
      <c r="EX336" s="142">
        <f t="shared" si="519"/>
        <v>6.0915759791312949</v>
      </c>
      <c r="EY336" s="118">
        <f t="shared" si="485"/>
        <v>1.0152626631885491</v>
      </c>
      <c r="EZ336" s="143">
        <f t="shared" si="520"/>
        <v>30616.260871113889</v>
      </c>
      <c r="FA336" s="144">
        <f t="shared" si="521"/>
        <v>0.30558888005625673</v>
      </c>
      <c r="FB336" s="145">
        <f t="shared" si="522"/>
        <v>21803.148310576471</v>
      </c>
      <c r="FC336" s="146">
        <f t="shared" si="523"/>
        <v>0.5390320786204339</v>
      </c>
      <c r="FD336" s="64">
        <v>4327</v>
      </c>
      <c r="FE336" s="56"/>
      <c r="FF336" s="52">
        <v>7.48</v>
      </c>
      <c r="FG336" s="53">
        <v>3507</v>
      </c>
      <c r="FH336" s="134"/>
      <c r="FI336" s="135">
        <v>3568</v>
      </c>
      <c r="FJ336" s="53">
        <v>2366</v>
      </c>
      <c r="FK336" s="52">
        <v>12.1</v>
      </c>
      <c r="FL336" s="52">
        <v>40</v>
      </c>
      <c r="FM336" s="53">
        <v>3819</v>
      </c>
      <c r="FN336" s="141">
        <f t="shared" si="524"/>
        <v>0.2416074303788163</v>
      </c>
      <c r="FO336" s="142">
        <f t="shared" si="525"/>
        <v>1.1615437947769818</v>
      </c>
      <c r="FP336" s="142">
        <f t="shared" si="526"/>
        <v>6.1642304166747222</v>
      </c>
      <c r="FQ336" s="118">
        <f t="shared" si="486"/>
        <v>1.0273717361124537</v>
      </c>
      <c r="FR336" s="143">
        <f t="shared" si="527"/>
        <v>30981.422074207156</v>
      </c>
      <c r="FS336" s="144">
        <f t="shared" si="528"/>
        <v>0.51019714448054954</v>
      </c>
      <c r="FT336" s="145">
        <f t="shared" si="529"/>
        <v>22063.195215122636</v>
      </c>
      <c r="FU336" s="146">
        <f t="shared" si="530"/>
        <v>0.67485629519747814</v>
      </c>
      <c r="FV336" s="64">
        <v>4327</v>
      </c>
      <c r="FW336" s="73"/>
      <c r="FX336" s="52">
        <v>7.49</v>
      </c>
      <c r="FY336" s="53">
        <v>3508</v>
      </c>
      <c r="FZ336" s="134"/>
      <c r="GA336" s="135">
        <v>3571</v>
      </c>
      <c r="GB336" s="53">
        <v>2638</v>
      </c>
      <c r="GC336" s="52">
        <v>12.1</v>
      </c>
      <c r="GD336" s="52">
        <v>35.4</v>
      </c>
      <c r="GE336" s="53">
        <v>3786</v>
      </c>
      <c r="GF336" s="141">
        <f t="shared" si="531"/>
        <v>0.23958528471863902</v>
      </c>
      <c r="GG336" s="142">
        <f t="shared" si="532"/>
        <v>1.1615437947769818</v>
      </c>
      <c r="GH336" s="142">
        <f t="shared" si="533"/>
        <v>6.1642304166747222</v>
      </c>
      <c r="GI336" s="118">
        <f t="shared" si="487"/>
        <v>1.0273717361124537</v>
      </c>
      <c r="GJ336" s="143">
        <f t="shared" si="534"/>
        <v>30981.422074207156</v>
      </c>
      <c r="GK336" s="144">
        <f t="shared" si="535"/>
        <v>0.51005748013623264</v>
      </c>
      <c r="GL336" s="145">
        <f t="shared" si="536"/>
        <v>22063.195215122636</v>
      </c>
      <c r="GM336" s="146">
        <f t="shared" si="537"/>
        <v>0.67476358242165768</v>
      </c>
      <c r="GN336" s="166">
        <v>3909</v>
      </c>
      <c r="GO336" s="97">
        <f t="shared" si="488"/>
        <v>4159.2374628964226</v>
      </c>
      <c r="GP336" s="226">
        <f t="shared" si="468"/>
        <v>1613.491</v>
      </c>
      <c r="GQ336" s="53">
        <v>0</v>
      </c>
      <c r="GR336" s="102">
        <f t="shared" si="489"/>
        <v>1</v>
      </c>
      <c r="GS336" s="53">
        <v>12</v>
      </c>
      <c r="GT336" s="102">
        <f t="shared" si="490"/>
        <v>0.96581196581196582</v>
      </c>
      <c r="GU336" s="53">
        <v>767</v>
      </c>
      <c r="GV336" s="102">
        <f t="shared" si="556"/>
        <v>0</v>
      </c>
      <c r="GW336" s="170">
        <v>234</v>
      </c>
      <c r="GX336" s="102">
        <f t="shared" si="557"/>
        <v>0.63833075734157652</v>
      </c>
      <c r="GY336" s="170">
        <v>0</v>
      </c>
      <c r="GZ336" s="102">
        <f t="shared" si="558"/>
        <v>1</v>
      </c>
      <c r="HA336" s="102"/>
      <c r="HB336" s="102"/>
      <c r="HC336" s="102"/>
      <c r="HD336" s="102"/>
      <c r="HE336" s="177"/>
      <c r="HF336" s="227">
        <f t="shared" si="462"/>
        <v>130553.74400000001</v>
      </c>
      <c r="HG336" s="102">
        <f t="shared" si="463"/>
        <v>0.87035829333333337</v>
      </c>
      <c r="HH336" s="177">
        <f t="shared" si="464"/>
        <v>0.63758575931763395</v>
      </c>
      <c r="HI336" s="64"/>
      <c r="HJ336" s="53"/>
      <c r="HK336" s="53"/>
      <c r="HL336" s="77">
        <f t="shared" si="541"/>
        <v>2160</v>
      </c>
      <c r="HM336" s="77">
        <f t="shared" si="538"/>
        <v>23297.759999999998</v>
      </c>
      <c r="HN336" s="52"/>
      <c r="HO336" s="183"/>
      <c r="HP336" s="53"/>
      <c r="HQ336" s="186"/>
      <c r="HR336" s="186"/>
      <c r="HS336" s="186"/>
      <c r="HT336" s="53"/>
      <c r="HU336" s="153"/>
      <c r="HV336" s="186"/>
      <c r="HW336" s="186"/>
      <c r="HX336" s="186"/>
      <c r="HY336" s="186"/>
      <c r="HZ336" s="189"/>
      <c r="IA336" s="128"/>
      <c r="IB336" s="190"/>
      <c r="IC336" s="191"/>
      <c r="ID336" s="191"/>
      <c r="IE336" s="192"/>
      <c r="IF336" s="192"/>
      <c r="IG336" s="192"/>
      <c r="IH336" s="97">
        <f t="shared" si="539"/>
        <v>47314.536</v>
      </c>
      <c r="II336" s="97">
        <f t="shared" si="542"/>
        <v>3317.0594503645539</v>
      </c>
      <c r="IJ336" s="202">
        <f t="shared" si="543"/>
        <v>1.4021312394840157</v>
      </c>
      <c r="IK336" s="202">
        <f t="shared" si="549"/>
        <v>2.3657268</v>
      </c>
      <c r="IL336" s="202" t="e">
        <f t="shared" si="491"/>
        <v>#DIV/0!</v>
      </c>
      <c r="IM336" s="203"/>
      <c r="IN336" s="204">
        <f t="shared" si="492"/>
        <v>1</v>
      </c>
      <c r="IO336" s="186"/>
      <c r="IP336" s="186"/>
      <c r="IQ336" s="153"/>
      <c r="IR336" s="153"/>
      <c r="IS336" s="128"/>
      <c r="IT336" s="128"/>
      <c r="IU336" s="128"/>
      <c r="IV336" s="128"/>
      <c r="IW336" s="189"/>
      <c r="IX336" s="189"/>
      <c r="IY336" s="48"/>
      <c r="IZ336" s="52"/>
      <c r="JA336" s="128"/>
      <c r="JB336" s="128"/>
      <c r="JC336" s="128"/>
      <c r="JD336" s="97">
        <f t="shared" si="493"/>
        <v>0</v>
      </c>
      <c r="JE336" s="210">
        <f t="shared" si="559"/>
        <v>0.92531394580304027</v>
      </c>
      <c r="JF336" s="210">
        <f t="shared" si="494"/>
        <v>0</v>
      </c>
      <c r="JG336" s="210"/>
      <c r="JH336" s="203"/>
      <c r="JI336" s="203"/>
      <c r="JJ336" s="212">
        <f t="shared" si="540"/>
        <v>2.469151880188833</v>
      </c>
      <c r="JK336" s="203">
        <f t="shared" si="497"/>
        <v>1</v>
      </c>
      <c r="JL336" s="53">
        <v>18392</v>
      </c>
      <c r="JM336" s="213"/>
      <c r="JN336" s="214"/>
      <c r="JO336" s="213"/>
      <c r="JP336" s="213"/>
      <c r="JQ336" s="213"/>
      <c r="JR336" s="214"/>
      <c r="JS336" s="213"/>
      <c r="JT336" s="222"/>
    </row>
    <row r="337" spans="1:280" s="25" customFormat="1" ht="15" customHeight="1">
      <c r="A337" s="50">
        <v>43754</v>
      </c>
      <c r="B337" s="51">
        <v>0</v>
      </c>
      <c r="C337" s="52">
        <v>0</v>
      </c>
      <c r="D337" s="53">
        <v>50833</v>
      </c>
      <c r="E337" s="48">
        <v>5.75</v>
      </c>
      <c r="F337" s="53">
        <v>1661</v>
      </c>
      <c r="G337" s="52">
        <v>45.7</v>
      </c>
      <c r="H337" s="52">
        <v>19.7</v>
      </c>
      <c r="I337" s="61">
        <v>94</v>
      </c>
      <c r="J337" s="64"/>
      <c r="K337" s="53">
        <v>1359</v>
      </c>
      <c r="L337" s="48">
        <v>5.87</v>
      </c>
      <c r="M337" s="53">
        <v>11767</v>
      </c>
      <c r="N337" s="53">
        <v>6167</v>
      </c>
      <c r="O337" s="65">
        <v>4.71</v>
      </c>
      <c r="P337" s="65">
        <v>2.04</v>
      </c>
      <c r="Q337" s="74"/>
      <c r="R337" s="70">
        <v>70.599999999999994</v>
      </c>
      <c r="S337" s="64">
        <v>6815</v>
      </c>
      <c r="T337" s="53">
        <v>4615</v>
      </c>
      <c r="U337" s="52">
        <v>3.23</v>
      </c>
      <c r="V337" s="52">
        <v>28.4</v>
      </c>
      <c r="W337" s="52">
        <v>11.8</v>
      </c>
      <c r="X337" s="52">
        <v>9.35</v>
      </c>
      <c r="Y337" s="53">
        <v>2359</v>
      </c>
      <c r="Z337" s="53">
        <v>14814</v>
      </c>
      <c r="AA337" s="52"/>
      <c r="AB337" s="52">
        <v>674</v>
      </c>
      <c r="AC337" s="77">
        <f t="shared" si="498"/>
        <v>9174</v>
      </c>
      <c r="AD337" s="52"/>
      <c r="AE337" s="52"/>
      <c r="AF337" s="52"/>
      <c r="AG337" s="52"/>
      <c r="AH337" s="61"/>
      <c r="AI337" s="79"/>
      <c r="AJ337" s="52"/>
      <c r="AK337" s="52"/>
      <c r="AL337" s="48">
        <v>9.2799999999999994</v>
      </c>
      <c r="AM337" s="53">
        <v>93789</v>
      </c>
      <c r="AN337" s="52" t="s">
        <v>125</v>
      </c>
      <c r="AO337" s="52" t="s">
        <v>125</v>
      </c>
      <c r="AP337" s="53">
        <v>5005</v>
      </c>
      <c r="AQ337" s="83"/>
      <c r="AR337" s="86">
        <f t="shared" si="499"/>
        <v>13547</v>
      </c>
      <c r="AS337" s="53"/>
      <c r="AT337" s="87">
        <v>13547</v>
      </c>
      <c r="AU337" s="53">
        <f t="shared" si="461"/>
        <v>11387</v>
      </c>
      <c r="AV337" s="53">
        <v>720</v>
      </c>
      <c r="AW337" s="53">
        <v>720</v>
      </c>
      <c r="AX337" s="53">
        <v>720</v>
      </c>
      <c r="AY337" s="95">
        <v>0</v>
      </c>
      <c r="AZ337" s="96">
        <v>4.8</v>
      </c>
      <c r="BA337" s="53">
        <v>3756</v>
      </c>
      <c r="BB337" s="52">
        <v>126</v>
      </c>
      <c r="BC337" s="53">
        <v>10880</v>
      </c>
      <c r="BD337" s="97">
        <f t="shared" si="469"/>
        <v>6921.2520000000004</v>
      </c>
      <c r="BE337" s="102">
        <f t="shared" si="470"/>
        <v>0.63614448529411771</v>
      </c>
      <c r="BF337" s="53">
        <v>3487</v>
      </c>
      <c r="BG337" s="97">
        <f t="shared" si="471"/>
        <v>3720.6289999999999</v>
      </c>
      <c r="BH337" s="102">
        <f t="shared" si="472"/>
        <v>0.34196957720588234</v>
      </c>
      <c r="BI337" s="53">
        <v>352</v>
      </c>
      <c r="BJ337" s="97">
        <f t="shared" si="473"/>
        <v>692.38400000000001</v>
      </c>
      <c r="BK337" s="102">
        <f t="shared" si="474"/>
        <v>6.3638235294117648E-2</v>
      </c>
      <c r="BL337" s="103">
        <v>837</v>
      </c>
      <c r="BM337" s="97">
        <f t="shared" si="475"/>
        <v>1209.4650000000001</v>
      </c>
      <c r="BN337" s="102">
        <f t="shared" si="476"/>
        <v>0.11116406250000001</v>
      </c>
      <c r="BO337" s="53">
        <v>623</v>
      </c>
      <c r="BP337" s="97">
        <f t="shared" si="477"/>
        <v>1282.1339999999998</v>
      </c>
      <c r="BQ337" s="102">
        <f t="shared" si="478"/>
        <v>0.11784319852941175</v>
      </c>
      <c r="BR337" s="53">
        <v>10</v>
      </c>
      <c r="BS337" s="105">
        <f t="shared" si="479"/>
        <v>16.64</v>
      </c>
      <c r="BT337" s="102">
        <f t="shared" si="480"/>
        <v>9.1911764705882352E-4</v>
      </c>
      <c r="BU337" s="52">
        <v>7.46</v>
      </c>
      <c r="BV337" s="48">
        <v>8.27</v>
      </c>
      <c r="BW337" s="61">
        <v>230</v>
      </c>
      <c r="BX337" s="117">
        <f t="shared" si="500"/>
        <v>123890.56</v>
      </c>
      <c r="BY337" s="118">
        <f t="shared" si="501"/>
        <v>0.82593706666666666</v>
      </c>
      <c r="BZ337" s="120">
        <v>77.599999999999994</v>
      </c>
      <c r="CA337" s="51"/>
      <c r="CB337" s="52">
        <v>7.11</v>
      </c>
      <c r="CC337" s="129">
        <v>7050</v>
      </c>
      <c r="CD337" s="77">
        <f t="shared" si="502"/>
        <v>7212.0156314273963</v>
      </c>
      <c r="CE337" s="77">
        <f t="shared" si="481"/>
        <v>24310</v>
      </c>
      <c r="CF337" s="77">
        <f t="shared" si="503"/>
        <v>11387</v>
      </c>
      <c r="CG337" s="77">
        <f t="shared" si="504"/>
        <v>474.45833333333331</v>
      </c>
      <c r="CH337" s="77">
        <f t="shared" si="482"/>
        <v>12923</v>
      </c>
      <c r="CI337" s="130">
        <f t="shared" si="505"/>
        <v>538.45833333333337</v>
      </c>
      <c r="CJ337" s="64">
        <v>4022</v>
      </c>
      <c r="CK337" s="56"/>
      <c r="CL337" s="52">
        <v>7.62</v>
      </c>
      <c r="CM337" s="53">
        <v>4596</v>
      </c>
      <c r="CN337" s="134"/>
      <c r="CO337" s="135">
        <v>3080</v>
      </c>
      <c r="CP337" s="53">
        <v>2414</v>
      </c>
      <c r="CQ337" s="52">
        <v>12.4</v>
      </c>
      <c r="CR337" s="52">
        <v>42.8</v>
      </c>
      <c r="CS337" s="53">
        <v>2534</v>
      </c>
      <c r="CT337" s="141">
        <f t="shared" si="550"/>
        <v>0.24083755501460363</v>
      </c>
      <c r="CU337" s="142">
        <f t="shared" si="506"/>
        <v>1.2496270512182994</v>
      </c>
      <c r="CV337" s="142">
        <f t="shared" si="507"/>
        <v>5.7713344348589315</v>
      </c>
      <c r="CW337" s="118">
        <f t="shared" si="508"/>
        <v>0.96188907247648858</v>
      </c>
      <c r="CX337" s="143">
        <f t="shared" si="551"/>
        <v>29006.726869600989</v>
      </c>
      <c r="CY337" s="144">
        <f t="shared" si="552"/>
        <v>0.36273016658862078</v>
      </c>
      <c r="CZ337" s="145">
        <f t="shared" si="553"/>
        <v>20497.237034965037</v>
      </c>
      <c r="DA337" s="146">
        <f t="shared" si="554"/>
        <v>0.57757352941176476</v>
      </c>
      <c r="DB337" s="64">
        <v>4031</v>
      </c>
      <c r="DC337" s="152"/>
      <c r="DD337" s="48">
        <v>7.53</v>
      </c>
      <c r="DE337" s="53">
        <v>4226</v>
      </c>
      <c r="DF337" s="153"/>
      <c r="DG337" s="53">
        <v>3451</v>
      </c>
      <c r="DH337" s="53">
        <v>3020</v>
      </c>
      <c r="DI337" s="52">
        <v>11.2</v>
      </c>
      <c r="DJ337" s="52">
        <v>45.5</v>
      </c>
      <c r="DK337" s="53">
        <v>3305</v>
      </c>
      <c r="DL337" s="141">
        <f t="shared" si="509"/>
        <v>0.27457853832466544</v>
      </c>
      <c r="DM337" s="142">
        <f t="shared" si="510"/>
        <v>1.2468370131481021</v>
      </c>
      <c r="DN337" s="142">
        <f t="shared" si="511"/>
        <v>5.7842489077365373</v>
      </c>
      <c r="DO337" s="118">
        <f t="shared" si="483"/>
        <v>0.96404148462275618</v>
      </c>
      <c r="DP337" s="143">
        <f t="shared" si="512"/>
        <v>29071.635010283837</v>
      </c>
      <c r="DQ337" s="144">
        <f t="shared" si="513"/>
        <v>0.41403343864306164</v>
      </c>
      <c r="DR337" s="145">
        <f t="shared" si="514"/>
        <v>20543.103552447552</v>
      </c>
      <c r="DS337" s="146">
        <f t="shared" si="515"/>
        <v>0.61158088235294117</v>
      </c>
      <c r="DT337" s="53">
        <v>4063</v>
      </c>
      <c r="DU337" s="74"/>
      <c r="DV337" s="157">
        <v>7.55</v>
      </c>
      <c r="DW337" s="153">
        <v>4258</v>
      </c>
      <c r="DX337" s="53"/>
      <c r="DY337" s="153">
        <v>3354</v>
      </c>
      <c r="DZ337" s="153">
        <v>2922</v>
      </c>
      <c r="EA337" s="152">
        <v>12.8</v>
      </c>
      <c r="EB337" s="128">
        <v>40.700000000000003</v>
      </c>
      <c r="EC337" s="53">
        <v>3473</v>
      </c>
      <c r="ED337" s="141">
        <f t="shared" si="544"/>
        <v>0.28936444818767981</v>
      </c>
      <c r="EE337" s="142">
        <f t="shared" si="516"/>
        <v>1.2370169825252277</v>
      </c>
      <c r="EF337" s="142">
        <f t="shared" si="555"/>
        <v>5.8301670335235798</v>
      </c>
      <c r="EG337" s="118">
        <f t="shared" si="484"/>
        <v>0.97169450558726334</v>
      </c>
      <c r="EH337" s="143">
        <f t="shared" si="545"/>
        <v>29302.419510489512</v>
      </c>
      <c r="EI337" s="144">
        <f t="shared" si="546"/>
        <v>0.40959639889781274</v>
      </c>
      <c r="EJ337" s="145">
        <f t="shared" si="547"/>
        <v>20706.184503496504</v>
      </c>
      <c r="EK337" s="146">
        <f t="shared" si="548"/>
        <v>0.60863970588235294</v>
      </c>
      <c r="EL337" s="64">
        <v>4054</v>
      </c>
      <c r="EM337" s="56"/>
      <c r="EN337" s="52">
        <v>7.37</v>
      </c>
      <c r="EO337" s="53">
        <v>4972</v>
      </c>
      <c r="EP337" s="134"/>
      <c r="EQ337" s="135">
        <v>3351</v>
      </c>
      <c r="ER337" s="53">
        <v>2778</v>
      </c>
      <c r="ES337" s="52">
        <v>11.6</v>
      </c>
      <c r="ET337" s="52">
        <v>41.4</v>
      </c>
      <c r="EU337" s="53">
        <v>2828</v>
      </c>
      <c r="EV337" s="141">
        <f t="shared" si="517"/>
        <v>0.31141864576659578</v>
      </c>
      <c r="EW337" s="142">
        <f t="shared" si="518"/>
        <v>1.2397631968426246</v>
      </c>
      <c r="EX337" s="142">
        <f t="shared" si="519"/>
        <v>5.817252560645974</v>
      </c>
      <c r="EY337" s="118">
        <f t="shared" si="485"/>
        <v>0.96954209344099562</v>
      </c>
      <c r="EZ337" s="143">
        <f t="shared" si="520"/>
        <v>29237.511369806667</v>
      </c>
      <c r="FA337" s="144">
        <f t="shared" si="521"/>
        <v>0.31059494958194567</v>
      </c>
      <c r="FB337" s="145">
        <f t="shared" si="522"/>
        <v>20660.317986013986</v>
      </c>
      <c r="FC337" s="146">
        <f t="shared" si="523"/>
        <v>0.5430147058823529</v>
      </c>
      <c r="FD337" s="64">
        <v>4070</v>
      </c>
      <c r="FE337" s="56"/>
      <c r="FF337" s="52">
        <v>7.48</v>
      </c>
      <c r="FG337" s="53">
        <v>3507</v>
      </c>
      <c r="FH337" s="134"/>
      <c r="FI337" s="135">
        <v>3568</v>
      </c>
      <c r="FJ337" s="53">
        <v>2366</v>
      </c>
      <c r="FK337" s="52">
        <v>12.1</v>
      </c>
      <c r="FL337" s="52">
        <v>40</v>
      </c>
      <c r="FM337" s="53">
        <v>3531</v>
      </c>
      <c r="FN337" s="141">
        <f t="shared" si="524"/>
        <v>0.2341602988685173</v>
      </c>
      <c r="FO337" s="142">
        <f t="shared" si="525"/>
        <v>1.2348894348894348</v>
      </c>
      <c r="FP337" s="142">
        <f t="shared" si="526"/>
        <v>5.8402116235394947</v>
      </c>
      <c r="FQ337" s="118">
        <f t="shared" si="486"/>
        <v>0.97336860392324909</v>
      </c>
      <c r="FR337" s="143">
        <f t="shared" si="527"/>
        <v>29352.903619909503</v>
      </c>
      <c r="FS337" s="144">
        <f t="shared" si="528"/>
        <v>0.51372817541912386</v>
      </c>
      <c r="FT337" s="145">
        <f t="shared" si="529"/>
        <v>20741.858461538461</v>
      </c>
      <c r="FU337" s="146">
        <f t="shared" si="530"/>
        <v>0.67766544117647065</v>
      </c>
      <c r="FV337" s="64">
        <v>4070</v>
      </c>
      <c r="FW337" s="73"/>
      <c r="FX337" s="52">
        <v>7.49</v>
      </c>
      <c r="FY337" s="53">
        <v>3508</v>
      </c>
      <c r="FZ337" s="134"/>
      <c r="GA337" s="135">
        <v>3571</v>
      </c>
      <c r="GB337" s="53">
        <v>2638</v>
      </c>
      <c r="GC337" s="52">
        <v>12.1</v>
      </c>
      <c r="GD337" s="52">
        <v>35.4</v>
      </c>
      <c r="GE337" s="53">
        <v>3528</v>
      </c>
      <c r="GF337" s="141">
        <f t="shared" si="531"/>
        <v>0.23402451638586119</v>
      </c>
      <c r="GG337" s="142">
        <f t="shared" si="532"/>
        <v>1.2348894348894348</v>
      </c>
      <c r="GH337" s="142">
        <f t="shared" si="533"/>
        <v>5.8402116235394947</v>
      </c>
      <c r="GI337" s="118">
        <f t="shared" si="487"/>
        <v>0.97336860392324909</v>
      </c>
      <c r="GJ337" s="143">
        <f t="shared" si="534"/>
        <v>29352.903619909503</v>
      </c>
      <c r="GK337" s="144">
        <f t="shared" si="535"/>
        <v>0.51358951792708485</v>
      </c>
      <c r="GL337" s="145">
        <f t="shared" si="536"/>
        <v>20741.858461538461</v>
      </c>
      <c r="GM337" s="146">
        <f t="shared" si="537"/>
        <v>0.67757352941176463</v>
      </c>
      <c r="GN337" s="166">
        <v>3980</v>
      </c>
      <c r="GO337" s="97">
        <f t="shared" si="488"/>
        <v>4176.3846153846152</v>
      </c>
      <c r="GP337" s="226">
        <f t="shared" si="468"/>
        <v>1487.4900600000001</v>
      </c>
      <c r="GQ337" s="53">
        <v>0</v>
      </c>
      <c r="GR337" s="102">
        <f t="shared" si="489"/>
        <v>1</v>
      </c>
      <c r="GS337" s="53">
        <v>15.7</v>
      </c>
      <c r="GT337" s="102">
        <f t="shared" si="490"/>
        <v>0.95539772727272732</v>
      </c>
      <c r="GU337" s="53">
        <v>728</v>
      </c>
      <c r="GV337" s="102">
        <f t="shared" si="556"/>
        <v>0</v>
      </c>
      <c r="GW337" s="170">
        <v>190</v>
      </c>
      <c r="GX337" s="102">
        <f t="shared" si="557"/>
        <v>0.77299880525686981</v>
      </c>
      <c r="GY337" s="170">
        <v>8.19</v>
      </c>
      <c r="GZ337" s="102">
        <f t="shared" si="558"/>
        <v>0</v>
      </c>
      <c r="HA337" s="102"/>
      <c r="HB337" s="102"/>
      <c r="HC337" s="102"/>
      <c r="HD337" s="102"/>
      <c r="HE337" s="177"/>
      <c r="HF337" s="227">
        <f t="shared" si="462"/>
        <v>123890.56</v>
      </c>
      <c r="HG337" s="102">
        <f t="shared" si="463"/>
        <v>0.82593706666666666</v>
      </c>
      <c r="HH337" s="177">
        <f t="shared" si="464"/>
        <v>0.6341911764705882</v>
      </c>
      <c r="HI337" s="64">
        <v>1122</v>
      </c>
      <c r="HJ337" s="53">
        <v>2154</v>
      </c>
      <c r="HK337" s="53">
        <v>2780</v>
      </c>
      <c r="HL337" s="77">
        <f t="shared" si="541"/>
        <v>2160</v>
      </c>
      <c r="HM337" s="77">
        <f t="shared" si="538"/>
        <v>23500.799999999999</v>
      </c>
      <c r="HN337" s="52"/>
      <c r="HO337" s="183"/>
      <c r="HP337" s="53">
        <v>2314</v>
      </c>
      <c r="HQ337" s="186"/>
      <c r="HR337" s="186"/>
      <c r="HS337" s="186"/>
      <c r="HT337" s="53">
        <v>5582</v>
      </c>
      <c r="HU337" s="153">
        <v>5670</v>
      </c>
      <c r="HV337" s="186"/>
      <c r="HW337" s="186"/>
      <c r="HX337" s="186"/>
      <c r="HY337" s="186"/>
      <c r="HZ337" s="189">
        <v>0.98</v>
      </c>
      <c r="IA337" s="128" t="s">
        <v>129</v>
      </c>
      <c r="IB337" s="190">
        <v>554</v>
      </c>
      <c r="IC337" s="191"/>
      <c r="ID337" s="191">
        <v>91</v>
      </c>
      <c r="IE337" s="192">
        <v>4.5</v>
      </c>
      <c r="IF337" s="192">
        <v>1.81</v>
      </c>
      <c r="IG337" s="192">
        <v>1.23</v>
      </c>
      <c r="IH337" s="97">
        <f t="shared" si="539"/>
        <v>50318.5</v>
      </c>
      <c r="II337" s="97">
        <f t="shared" si="542"/>
        <v>3714.3648040156495</v>
      </c>
      <c r="IJ337" s="202">
        <f t="shared" si="543"/>
        <v>1.4763416254521295</v>
      </c>
      <c r="IK337" s="202">
        <f t="shared" si="549"/>
        <v>2.5159250000000002</v>
      </c>
      <c r="IL337" s="202">
        <f t="shared" si="491"/>
        <v>0.57279472508356966</v>
      </c>
      <c r="IM337" s="203"/>
      <c r="IN337" s="204">
        <f t="shared" si="492"/>
        <v>0.8608040201005025</v>
      </c>
      <c r="IO337" s="186"/>
      <c r="IP337" s="186"/>
      <c r="IQ337" s="153">
        <v>4131</v>
      </c>
      <c r="IR337" s="153"/>
      <c r="IS337" s="128"/>
      <c r="IT337" s="128"/>
      <c r="IU337" s="128"/>
      <c r="IV337" s="128"/>
      <c r="IW337" s="189">
        <v>0.85</v>
      </c>
      <c r="IX337" s="189"/>
      <c r="IY337" s="48">
        <v>8.34</v>
      </c>
      <c r="IZ337" s="52">
        <v>342</v>
      </c>
      <c r="JA337" s="128">
        <v>2.72</v>
      </c>
      <c r="JB337" s="128">
        <v>1.08</v>
      </c>
      <c r="JC337" s="128">
        <v>183</v>
      </c>
      <c r="JD337" s="97">
        <f t="shared" si="493"/>
        <v>7505.0379999999996</v>
      </c>
      <c r="JE337" s="210">
        <f t="shared" si="559"/>
        <v>0.98357776411697551</v>
      </c>
      <c r="JF337" s="210">
        <f t="shared" si="494"/>
        <v>0.56324982142857138</v>
      </c>
      <c r="JG337" s="210">
        <f t="shared" si="495"/>
        <v>6.1054049731655367E-2</v>
      </c>
      <c r="JH337" s="203"/>
      <c r="JI337" s="203">
        <f t="shared" si="496"/>
        <v>0.38267148014440433</v>
      </c>
      <c r="JJ337" s="212">
        <f t="shared" si="540"/>
        <v>2.469151880188833</v>
      </c>
      <c r="JK337" s="203">
        <f t="shared" si="497"/>
        <v>0.96856617647058818</v>
      </c>
      <c r="JL337" s="53">
        <v>14696</v>
      </c>
      <c r="JM337" s="213">
        <v>8.33</v>
      </c>
      <c r="JN337" s="214">
        <v>46</v>
      </c>
      <c r="JO337" s="213">
        <v>1.1100000000000001</v>
      </c>
      <c r="JP337" s="213">
        <v>2.41</v>
      </c>
      <c r="JQ337" s="213">
        <v>1.1599999999999999</v>
      </c>
      <c r="JR337" s="214">
        <v>346</v>
      </c>
      <c r="JS337" s="213">
        <v>0.37</v>
      </c>
      <c r="JT337" s="222"/>
    </row>
    <row r="338" spans="1:280" s="25" customFormat="1" ht="15" customHeight="1">
      <c r="A338" s="50">
        <v>43755</v>
      </c>
      <c r="B338" s="51">
        <v>0</v>
      </c>
      <c r="C338" s="52">
        <v>0</v>
      </c>
      <c r="D338" s="53">
        <v>50337</v>
      </c>
      <c r="E338" s="48">
        <v>5.6</v>
      </c>
      <c r="F338" s="53">
        <v>1579</v>
      </c>
      <c r="G338" s="52">
        <v>44.3</v>
      </c>
      <c r="H338" s="52">
        <v>20.100000000000001</v>
      </c>
      <c r="I338" s="61">
        <v>94.6</v>
      </c>
      <c r="J338" s="64"/>
      <c r="K338" s="53">
        <v>1208</v>
      </c>
      <c r="L338" s="48">
        <v>6.05</v>
      </c>
      <c r="M338" s="53">
        <v>12847</v>
      </c>
      <c r="N338" s="53">
        <v>6749</v>
      </c>
      <c r="O338" s="65">
        <v>4.3099999999999996</v>
      </c>
      <c r="P338" s="65">
        <v>2</v>
      </c>
      <c r="Q338" s="74">
        <v>112</v>
      </c>
      <c r="R338" s="70">
        <v>70.7</v>
      </c>
      <c r="S338" s="64">
        <v>5885</v>
      </c>
      <c r="T338" s="53">
        <v>9308</v>
      </c>
      <c r="U338" s="52">
        <v>2.89</v>
      </c>
      <c r="V338" s="52">
        <v>24.5</v>
      </c>
      <c r="W338" s="52">
        <v>13.8</v>
      </c>
      <c r="X338" s="52">
        <v>10.7</v>
      </c>
      <c r="Y338" s="53">
        <v>2359</v>
      </c>
      <c r="Z338" s="53">
        <v>8787</v>
      </c>
      <c r="AA338" s="52">
        <v>2.87</v>
      </c>
      <c r="AB338" s="52">
        <v>673</v>
      </c>
      <c r="AC338" s="77">
        <f t="shared" si="498"/>
        <v>8244</v>
      </c>
      <c r="AD338" s="52"/>
      <c r="AE338" s="52"/>
      <c r="AF338" s="52"/>
      <c r="AG338" s="52"/>
      <c r="AH338" s="61"/>
      <c r="AI338" s="79"/>
      <c r="AJ338" s="52"/>
      <c r="AK338" s="52"/>
      <c r="AL338" s="48">
        <v>9.32</v>
      </c>
      <c r="AM338" s="53">
        <v>94938</v>
      </c>
      <c r="AN338" s="52">
        <v>0.66</v>
      </c>
      <c r="AO338" s="52">
        <v>0.17</v>
      </c>
      <c r="AP338" s="53">
        <v>4967</v>
      </c>
      <c r="AQ338" s="83"/>
      <c r="AR338" s="86">
        <f t="shared" si="499"/>
        <v>12084</v>
      </c>
      <c r="AS338" s="53"/>
      <c r="AT338" s="87">
        <v>12084</v>
      </c>
      <c r="AU338" s="53">
        <f t="shared" si="461"/>
        <v>9564</v>
      </c>
      <c r="AV338" s="53">
        <v>840</v>
      </c>
      <c r="AW338" s="53">
        <v>840</v>
      </c>
      <c r="AX338" s="53">
        <v>840</v>
      </c>
      <c r="AY338" s="95">
        <v>0</v>
      </c>
      <c r="AZ338" s="96">
        <v>4.78</v>
      </c>
      <c r="BA338" s="53">
        <v>4368</v>
      </c>
      <c r="BB338" s="52">
        <v>257</v>
      </c>
      <c r="BC338" s="53">
        <v>10085</v>
      </c>
      <c r="BD338" s="97">
        <f t="shared" si="469"/>
        <v>7231.5887999999986</v>
      </c>
      <c r="BE338" s="102">
        <f t="shared" si="470"/>
        <v>0.71706383738225077</v>
      </c>
      <c r="BF338" s="53">
        <v>3344</v>
      </c>
      <c r="BG338" s="97">
        <f t="shared" si="471"/>
        <v>3568.0479999999998</v>
      </c>
      <c r="BH338" s="102">
        <f t="shared" si="472"/>
        <v>0.35379752107089735</v>
      </c>
      <c r="BI338" s="53">
        <v>501</v>
      </c>
      <c r="BJ338" s="97">
        <f t="shared" si="473"/>
        <v>985.46699999999998</v>
      </c>
      <c r="BK338" s="102">
        <f t="shared" si="474"/>
        <v>9.771611303916708E-2</v>
      </c>
      <c r="BL338" s="103">
        <v>901</v>
      </c>
      <c r="BM338" s="97">
        <f t="shared" si="475"/>
        <v>1301.9450000000002</v>
      </c>
      <c r="BN338" s="102">
        <f t="shared" si="476"/>
        <v>0.12909717402082302</v>
      </c>
      <c r="BO338" s="53">
        <v>658</v>
      </c>
      <c r="BP338" s="97">
        <f t="shared" si="477"/>
        <v>1354.164</v>
      </c>
      <c r="BQ338" s="102">
        <f t="shared" si="478"/>
        <v>0.13427506197322756</v>
      </c>
      <c r="BR338" s="53">
        <v>13.2</v>
      </c>
      <c r="BS338" s="105">
        <f t="shared" si="479"/>
        <v>21.964799999999997</v>
      </c>
      <c r="BT338" s="102">
        <f t="shared" si="480"/>
        <v>1.3088745661874069E-3</v>
      </c>
      <c r="BU338" s="52">
        <v>7.91</v>
      </c>
      <c r="BV338" s="48">
        <v>9.35</v>
      </c>
      <c r="BW338" s="61">
        <v>200</v>
      </c>
      <c r="BX338" s="117">
        <f t="shared" si="500"/>
        <v>96452.94</v>
      </c>
      <c r="BY338" s="118">
        <f t="shared" si="501"/>
        <v>0.64301960000000002</v>
      </c>
      <c r="BZ338" s="120">
        <v>76.400000000000006</v>
      </c>
      <c r="CA338" s="51"/>
      <c r="CB338" s="52">
        <v>6.91</v>
      </c>
      <c r="CC338" s="129">
        <v>6953</v>
      </c>
      <c r="CD338" s="77">
        <f t="shared" si="502"/>
        <v>6771.9552467168178</v>
      </c>
      <c r="CE338" s="77">
        <f t="shared" si="481"/>
        <v>23529</v>
      </c>
      <c r="CF338" s="77">
        <f t="shared" si="503"/>
        <v>9564</v>
      </c>
      <c r="CG338" s="77">
        <f t="shared" si="504"/>
        <v>398.5</v>
      </c>
      <c r="CH338" s="77">
        <f t="shared" si="482"/>
        <v>13965</v>
      </c>
      <c r="CI338" s="130">
        <f t="shared" si="505"/>
        <v>581.875</v>
      </c>
      <c r="CJ338" s="64">
        <v>3903</v>
      </c>
      <c r="CK338" s="56"/>
      <c r="CL338" s="52">
        <v>7.46</v>
      </c>
      <c r="CM338" s="53">
        <v>4634</v>
      </c>
      <c r="CN338" s="134"/>
      <c r="CO338" s="135">
        <v>3304</v>
      </c>
      <c r="CP338" s="53">
        <v>3610</v>
      </c>
      <c r="CQ338" s="52">
        <v>15.9</v>
      </c>
      <c r="CR338" s="52">
        <v>36.200000000000003</v>
      </c>
      <c r="CS338" s="53">
        <v>2464</v>
      </c>
      <c r="CT338" s="141">
        <f t="shared" si="550"/>
        <v>0.29528646601227648</v>
      </c>
      <c r="CU338" s="142">
        <f t="shared" si="506"/>
        <v>1.2877273891878043</v>
      </c>
      <c r="CV338" s="142">
        <f t="shared" si="507"/>
        <v>5.2588422857015003</v>
      </c>
      <c r="CW338" s="118">
        <f t="shared" si="508"/>
        <v>0.87647371428358334</v>
      </c>
      <c r="CX338" s="143">
        <f t="shared" si="551"/>
        <v>26430.94132793574</v>
      </c>
      <c r="CY338" s="144">
        <f t="shared" si="552"/>
        <v>0.31570723208091811</v>
      </c>
      <c r="CZ338" s="145">
        <f t="shared" si="553"/>
        <v>15999.652548769602</v>
      </c>
      <c r="DA338" s="146">
        <f t="shared" si="554"/>
        <v>0.54050570153693611</v>
      </c>
      <c r="DB338" s="64">
        <v>3909</v>
      </c>
      <c r="DC338" s="152"/>
      <c r="DD338" s="48">
        <v>7.5</v>
      </c>
      <c r="DE338" s="53">
        <v>4783</v>
      </c>
      <c r="DF338" s="153"/>
      <c r="DG338" s="53">
        <v>3311</v>
      </c>
      <c r="DH338" s="53">
        <v>3592</v>
      </c>
      <c r="DI338" s="52">
        <v>16.600000000000001</v>
      </c>
      <c r="DJ338" s="52">
        <v>36.9</v>
      </c>
      <c r="DK338" s="53">
        <v>3181</v>
      </c>
      <c r="DL338" s="141">
        <f t="shared" si="509"/>
        <v>0.40914098600926402</v>
      </c>
      <c r="DM338" s="142">
        <f t="shared" si="510"/>
        <v>1.2857508314146842</v>
      </c>
      <c r="DN338" s="142">
        <f t="shared" si="511"/>
        <v>5.2669265935965068</v>
      </c>
      <c r="DO338" s="118">
        <f t="shared" si="483"/>
        <v>0.87782109893275118</v>
      </c>
      <c r="DP338" s="143">
        <f t="shared" si="512"/>
        <v>26471.573059416041</v>
      </c>
      <c r="DQ338" s="144">
        <f t="shared" si="513"/>
        <v>0.29370472400583336</v>
      </c>
      <c r="DR338" s="145">
        <f t="shared" si="514"/>
        <v>16024.24847889838</v>
      </c>
      <c r="DS338" s="146">
        <f t="shared" si="515"/>
        <v>0.52573128408527514</v>
      </c>
      <c r="DT338" s="53">
        <v>3939</v>
      </c>
      <c r="DU338" s="74"/>
      <c r="DV338" s="157">
        <v>7.55</v>
      </c>
      <c r="DW338" s="153">
        <v>4589</v>
      </c>
      <c r="DX338" s="53"/>
      <c r="DY338" s="153">
        <v>3438</v>
      </c>
      <c r="DZ338" s="153">
        <v>3614</v>
      </c>
      <c r="EA338" s="152">
        <v>16.3</v>
      </c>
      <c r="EB338" s="128">
        <v>33.4</v>
      </c>
      <c r="EC338" s="53">
        <v>3387</v>
      </c>
      <c r="ED338" s="141">
        <f t="shared" si="544"/>
        <v>0.39389855136109658</v>
      </c>
      <c r="EE338" s="142">
        <f t="shared" si="516"/>
        <v>1.2759583650672759</v>
      </c>
      <c r="EF338" s="142">
        <f t="shared" si="555"/>
        <v>5.3073481330715371</v>
      </c>
      <c r="EG338" s="118">
        <f t="shared" si="484"/>
        <v>0.88455802217858948</v>
      </c>
      <c r="EH338" s="143">
        <f t="shared" si="545"/>
        <v>26674.731716817547</v>
      </c>
      <c r="EI338" s="144">
        <f t="shared" si="546"/>
        <v>0.32235228485527267</v>
      </c>
      <c r="EJ338" s="145">
        <f t="shared" si="547"/>
        <v>16147.228129542267</v>
      </c>
      <c r="EK338" s="146">
        <f t="shared" si="548"/>
        <v>0.54496777392166584</v>
      </c>
      <c r="EL338" s="64">
        <v>3915</v>
      </c>
      <c r="EM338" s="56"/>
      <c r="EN338" s="52">
        <v>7.51</v>
      </c>
      <c r="EO338" s="53">
        <v>4614</v>
      </c>
      <c r="EP338" s="134"/>
      <c r="EQ338" s="135">
        <v>3290</v>
      </c>
      <c r="ER338" s="53">
        <v>3832</v>
      </c>
      <c r="ES338" s="52">
        <v>15.5</v>
      </c>
      <c r="ET338" s="52">
        <v>33.799999999999997</v>
      </c>
      <c r="EU338" s="53">
        <v>2745</v>
      </c>
      <c r="EV338" s="141">
        <f t="shared" si="517"/>
        <v>0.32491379344131788</v>
      </c>
      <c r="EW338" s="142">
        <f t="shared" si="518"/>
        <v>1.283780332056194</v>
      </c>
      <c r="EX338" s="142">
        <f t="shared" si="519"/>
        <v>5.2750109014915116</v>
      </c>
      <c r="EY338" s="118">
        <f t="shared" si="485"/>
        <v>0.87916848358191857</v>
      </c>
      <c r="EZ338" s="143">
        <f t="shared" si="520"/>
        <v>26512.20479089634</v>
      </c>
      <c r="FA338" s="144">
        <f t="shared" si="521"/>
        <v>0.3186605888695202</v>
      </c>
      <c r="FB338" s="145">
        <f t="shared" si="522"/>
        <v>16048.844409027157</v>
      </c>
      <c r="FC338" s="146">
        <f t="shared" si="523"/>
        <v>0.54248884481903814</v>
      </c>
      <c r="FD338" s="64">
        <v>3932</v>
      </c>
      <c r="FE338" s="56"/>
      <c r="FF338" s="52">
        <v>7.56</v>
      </c>
      <c r="FG338" s="53">
        <v>3878</v>
      </c>
      <c r="FH338" s="134"/>
      <c r="FI338" s="135">
        <v>3424</v>
      </c>
      <c r="FJ338" s="53">
        <v>3550</v>
      </c>
      <c r="FK338" s="52">
        <v>17</v>
      </c>
      <c r="FL338" s="52">
        <v>27.8</v>
      </c>
      <c r="FM338" s="53">
        <v>3385</v>
      </c>
      <c r="FN338" s="141">
        <f t="shared" si="524"/>
        <v>0.29747697265011308</v>
      </c>
      <c r="FO338" s="142">
        <f t="shared" si="525"/>
        <v>1.2782299084435402</v>
      </c>
      <c r="FP338" s="142">
        <f t="shared" si="526"/>
        <v>5.2979164405273629</v>
      </c>
      <c r="FQ338" s="118">
        <f t="shared" si="486"/>
        <v>0.88298607342122715</v>
      </c>
      <c r="FR338" s="143">
        <f t="shared" si="527"/>
        <v>26627.328030090524</v>
      </c>
      <c r="FS338" s="144">
        <f t="shared" si="528"/>
        <v>0.42734411869007349</v>
      </c>
      <c r="FT338" s="145">
        <f t="shared" si="529"/>
        <v>16118.53287772536</v>
      </c>
      <c r="FU338" s="146">
        <f t="shared" si="530"/>
        <v>0.61546851760039667</v>
      </c>
      <c r="FV338" s="64">
        <v>3931</v>
      </c>
      <c r="FW338" s="73"/>
      <c r="FX338" s="52">
        <v>7.52</v>
      </c>
      <c r="FY338" s="53">
        <v>3948</v>
      </c>
      <c r="FZ338" s="134"/>
      <c r="GA338" s="135">
        <v>3469</v>
      </c>
      <c r="GB338" s="53">
        <v>3272</v>
      </c>
      <c r="GC338" s="52">
        <v>16.2</v>
      </c>
      <c r="GD338" s="52">
        <v>33.4</v>
      </c>
      <c r="GE338" s="53">
        <v>3376</v>
      </c>
      <c r="GF338" s="141">
        <f t="shared" si="531"/>
        <v>0.30411762084519822</v>
      </c>
      <c r="GG338" s="142">
        <f t="shared" si="532"/>
        <v>1.278555075044518</v>
      </c>
      <c r="GH338" s="142">
        <f t="shared" si="533"/>
        <v>5.2965690558781953</v>
      </c>
      <c r="GI338" s="118">
        <f t="shared" si="487"/>
        <v>0.88276150931303254</v>
      </c>
      <c r="GJ338" s="143">
        <f t="shared" si="534"/>
        <v>26620.556074843807</v>
      </c>
      <c r="GK338" s="144">
        <f t="shared" si="535"/>
        <v>0.41700736992996656</v>
      </c>
      <c r="GL338" s="145">
        <f t="shared" si="536"/>
        <v>16114.433556037231</v>
      </c>
      <c r="GM338" s="146">
        <f t="shared" si="537"/>
        <v>0.60852751611303924</v>
      </c>
      <c r="GN338" s="166">
        <v>4503</v>
      </c>
      <c r="GO338" s="97">
        <f t="shared" si="488"/>
        <v>4406.9452165412895</v>
      </c>
      <c r="GP338" s="226">
        <f t="shared" si="468"/>
        <v>2296.0821000000001</v>
      </c>
      <c r="GQ338" s="53">
        <v>0</v>
      </c>
      <c r="GR338" s="102">
        <f t="shared" si="489"/>
        <v>1</v>
      </c>
      <c r="GS338" s="53">
        <v>34.299999999999997</v>
      </c>
      <c r="GT338" s="102">
        <f t="shared" si="490"/>
        <v>0.93153692614770456</v>
      </c>
      <c r="GU338" s="53">
        <v>890</v>
      </c>
      <c r="GV338" s="102">
        <f t="shared" si="556"/>
        <v>9.6874882669840789E-2</v>
      </c>
      <c r="GW338" s="170">
        <v>458</v>
      </c>
      <c r="GX338" s="102">
        <f t="shared" si="557"/>
        <v>0.49167591564927859</v>
      </c>
      <c r="GY338" s="170">
        <v>0</v>
      </c>
      <c r="GZ338" s="102">
        <f t="shared" si="558"/>
        <v>1</v>
      </c>
      <c r="HA338" s="102"/>
      <c r="HB338" s="102"/>
      <c r="HC338" s="102"/>
      <c r="HD338" s="102"/>
      <c r="HE338" s="177"/>
      <c r="HF338" s="227">
        <f t="shared" si="462"/>
        <v>96452.94</v>
      </c>
      <c r="HG338" s="102">
        <f t="shared" si="463"/>
        <v>0.64301960000000002</v>
      </c>
      <c r="HH338" s="177">
        <f t="shared" si="464"/>
        <v>0.55349529003470499</v>
      </c>
      <c r="HI338" s="64">
        <v>1544</v>
      </c>
      <c r="HJ338" s="53">
        <v>2572</v>
      </c>
      <c r="HK338" s="53">
        <v>2624</v>
      </c>
      <c r="HL338" s="77">
        <f t="shared" si="541"/>
        <v>2520</v>
      </c>
      <c r="HM338" s="77">
        <f t="shared" si="538"/>
        <v>25414.2</v>
      </c>
      <c r="HN338" s="52"/>
      <c r="HO338" s="183"/>
      <c r="HP338" s="53">
        <v>3570</v>
      </c>
      <c r="HQ338" s="186"/>
      <c r="HR338" s="186"/>
      <c r="HS338" s="186"/>
      <c r="HT338" s="53">
        <v>6268</v>
      </c>
      <c r="HU338" s="153">
        <v>4240</v>
      </c>
      <c r="HV338" s="186"/>
      <c r="HW338" s="186"/>
      <c r="HX338" s="186"/>
      <c r="HY338" s="186"/>
      <c r="HZ338" s="189"/>
      <c r="IA338" s="189">
        <v>0.95</v>
      </c>
      <c r="IB338" s="190">
        <v>553</v>
      </c>
      <c r="IC338" s="191"/>
      <c r="ID338" s="191"/>
      <c r="IE338" s="192"/>
      <c r="IF338" s="192"/>
      <c r="IG338" s="192"/>
      <c r="IH338" s="97">
        <f t="shared" si="539"/>
        <v>52063.092000000004</v>
      </c>
      <c r="II338" s="97">
        <f t="shared" si="542"/>
        <v>4308.4319761668321</v>
      </c>
      <c r="IJ338" s="202">
        <f t="shared" si="543"/>
        <v>1.6550810989738498</v>
      </c>
      <c r="IK338" s="202">
        <f t="shared" si="549"/>
        <v>2.6031545999999999</v>
      </c>
      <c r="IL338" s="202">
        <f t="shared" si="491"/>
        <v>0.6029556947803425</v>
      </c>
      <c r="IM338" s="203"/>
      <c r="IN338" s="204">
        <f t="shared" si="492"/>
        <v>0.87719298245614041</v>
      </c>
      <c r="IO338" s="186"/>
      <c r="IP338" s="186"/>
      <c r="IQ338" s="153">
        <v>4892</v>
      </c>
      <c r="IR338" s="153"/>
      <c r="IS338" s="128"/>
      <c r="IT338" s="128"/>
      <c r="IU338" s="128"/>
      <c r="IV338" s="128"/>
      <c r="IW338" s="189"/>
      <c r="IX338" s="189">
        <v>0.98</v>
      </c>
      <c r="IY338" s="48"/>
      <c r="IZ338" s="52">
        <v>346</v>
      </c>
      <c r="JA338" s="128"/>
      <c r="JB338" s="128"/>
      <c r="JC338" s="128"/>
      <c r="JD338" s="97">
        <f t="shared" si="493"/>
        <v>6682.4520000000002</v>
      </c>
      <c r="JE338" s="210">
        <f t="shared" si="559"/>
        <v>1.1710581346716855</v>
      </c>
      <c r="JF338" s="210">
        <f t="shared" si="494"/>
        <v>0.47222249999999999</v>
      </c>
      <c r="JG338" s="210">
        <f t="shared" si="495"/>
        <v>5.346321190154002E-2</v>
      </c>
      <c r="JH338" s="203"/>
      <c r="JI338" s="203">
        <f t="shared" si="496"/>
        <v>0.37432188065099459</v>
      </c>
      <c r="JJ338" s="212">
        <f t="shared" si="540"/>
        <v>2.469151880188833</v>
      </c>
      <c r="JK338" s="203">
        <f t="shared" si="497"/>
        <v>0.96569162121963315</v>
      </c>
      <c r="JL338" s="53">
        <v>14459</v>
      </c>
      <c r="JM338" s="213">
        <v>8.3000000000000007</v>
      </c>
      <c r="JN338" s="214">
        <v>60</v>
      </c>
      <c r="JO338" s="213">
        <v>0.2</v>
      </c>
      <c r="JP338" s="213">
        <v>2.25</v>
      </c>
      <c r="JQ338" s="213">
        <v>0.79</v>
      </c>
      <c r="JR338" s="214">
        <v>304</v>
      </c>
      <c r="JS338" s="213">
        <v>0.46</v>
      </c>
      <c r="JT338" s="222"/>
    </row>
    <row r="339" spans="1:280" s="25" customFormat="1" ht="15" customHeight="1">
      <c r="A339" s="50">
        <v>43756</v>
      </c>
      <c r="B339" s="241">
        <v>280</v>
      </c>
      <c r="C339" s="52">
        <v>280</v>
      </c>
      <c r="D339" s="129">
        <v>53870</v>
      </c>
      <c r="E339" s="54">
        <v>5.74</v>
      </c>
      <c r="F339" s="53">
        <v>1341</v>
      </c>
      <c r="G339" s="56">
        <v>48.6</v>
      </c>
      <c r="H339" s="56">
        <v>20.9</v>
      </c>
      <c r="I339" s="248">
        <v>93.7</v>
      </c>
      <c r="J339" s="249"/>
      <c r="K339" s="53">
        <v>1487</v>
      </c>
      <c r="L339" s="48">
        <v>5.49</v>
      </c>
      <c r="M339" s="53">
        <v>14066</v>
      </c>
      <c r="N339" s="53">
        <v>7129</v>
      </c>
      <c r="O339" s="48">
        <v>2.97</v>
      </c>
      <c r="P339" s="48">
        <v>6.4</v>
      </c>
      <c r="Q339" s="74">
        <v>113</v>
      </c>
      <c r="R339" s="70">
        <v>72</v>
      </c>
      <c r="S339" s="64">
        <v>6286</v>
      </c>
      <c r="T339" s="55">
        <v>9313</v>
      </c>
      <c r="U339" s="56">
        <v>2.92</v>
      </c>
      <c r="V339" s="56">
        <v>26.2</v>
      </c>
      <c r="W339" s="56">
        <v>13</v>
      </c>
      <c r="X339" s="56">
        <v>16.5</v>
      </c>
      <c r="Y339" s="53">
        <v>2358</v>
      </c>
      <c r="Z339" s="103"/>
      <c r="AA339" s="56"/>
      <c r="AB339" s="56">
        <v>605</v>
      </c>
      <c r="AC339" s="77">
        <f t="shared" si="498"/>
        <v>8644</v>
      </c>
      <c r="AD339" s="56"/>
      <c r="AE339" s="56"/>
      <c r="AF339" s="56"/>
      <c r="AG339" s="56"/>
      <c r="AH339" s="248"/>
      <c r="AI339" s="261"/>
      <c r="AJ339" s="56"/>
      <c r="AK339" s="56"/>
      <c r="AL339" s="54">
        <v>9.25</v>
      </c>
      <c r="AM339" s="55">
        <v>100718</v>
      </c>
      <c r="AN339" s="56">
        <v>0.49</v>
      </c>
      <c r="AO339" s="56">
        <v>0.23</v>
      </c>
      <c r="AP339" s="55">
        <v>3446</v>
      </c>
      <c r="AQ339" s="265"/>
      <c r="AR339" s="86">
        <f t="shared" si="499"/>
        <v>11966</v>
      </c>
      <c r="AS339" s="55"/>
      <c r="AT339" s="87">
        <v>11966</v>
      </c>
      <c r="AU339" s="53">
        <f t="shared" si="461"/>
        <v>8726</v>
      </c>
      <c r="AV339" s="53">
        <v>720</v>
      </c>
      <c r="AW339" s="53">
        <v>1080</v>
      </c>
      <c r="AX339" s="53">
        <v>720</v>
      </c>
      <c r="AY339" s="95">
        <v>720</v>
      </c>
      <c r="AZ339" s="269">
        <v>4.7</v>
      </c>
      <c r="BA339" s="55">
        <v>4238</v>
      </c>
      <c r="BB339" s="56">
        <v>60</v>
      </c>
      <c r="BC339" s="55">
        <v>11697</v>
      </c>
      <c r="BD339" s="97" t="e">
        <f t="shared" si="469"/>
        <v>#VALUE!</v>
      </c>
      <c r="BE339" s="102" t="e">
        <f t="shared" si="470"/>
        <v>#VALUE!</v>
      </c>
      <c r="BF339" s="55">
        <v>3893</v>
      </c>
      <c r="BG339" s="97">
        <f t="shared" si="471"/>
        <v>4153.8310000000001</v>
      </c>
      <c r="BH339" s="102">
        <f t="shared" si="472"/>
        <v>0.35511934684107038</v>
      </c>
      <c r="BI339" s="55">
        <v>265</v>
      </c>
      <c r="BJ339" s="97">
        <f t="shared" si="473"/>
        <v>521.255</v>
      </c>
      <c r="BK339" s="102">
        <f t="shared" si="474"/>
        <v>4.4563135846798323E-2</v>
      </c>
      <c r="BL339" s="103">
        <v>812</v>
      </c>
      <c r="BM339" s="97">
        <f t="shared" si="475"/>
        <v>1173.3400000000001</v>
      </c>
      <c r="BN339" s="102">
        <f t="shared" si="476"/>
        <v>0.10031119090365052</v>
      </c>
      <c r="BO339" s="55">
        <v>635</v>
      </c>
      <c r="BP339" s="97">
        <f t="shared" si="477"/>
        <v>1306.83</v>
      </c>
      <c r="BQ339" s="102">
        <f t="shared" si="478"/>
        <v>0.11172351885098743</v>
      </c>
      <c r="BR339" s="55" t="s">
        <v>131</v>
      </c>
      <c r="BS339" s="105" t="e">
        <f t="shared" si="479"/>
        <v>#VALUE!</v>
      </c>
      <c r="BT339" s="102" t="e">
        <f t="shared" si="480"/>
        <v>#VALUE!</v>
      </c>
      <c r="BU339" s="56">
        <v>8.81</v>
      </c>
      <c r="BV339" s="54">
        <v>10.8</v>
      </c>
      <c r="BW339" s="248">
        <v>200</v>
      </c>
      <c r="BX339" s="117">
        <f t="shared" si="500"/>
        <v>102068.022</v>
      </c>
      <c r="BY339" s="118">
        <f t="shared" si="501"/>
        <v>0.68045347999999994</v>
      </c>
      <c r="BZ339" s="120">
        <v>77.3</v>
      </c>
      <c r="CA339" s="241"/>
      <c r="CB339" s="56">
        <v>6.88</v>
      </c>
      <c r="CC339" s="103">
        <v>7388</v>
      </c>
      <c r="CD339" s="77">
        <f t="shared" si="502"/>
        <v>7191.4591113162423</v>
      </c>
      <c r="CE339" s="77">
        <f t="shared" si="481"/>
        <v>23833</v>
      </c>
      <c r="CF339" s="77">
        <f t="shared" si="503"/>
        <v>8726</v>
      </c>
      <c r="CG339" s="77">
        <f t="shared" si="504"/>
        <v>363.58333333333331</v>
      </c>
      <c r="CH339" s="77">
        <f t="shared" si="482"/>
        <v>15107</v>
      </c>
      <c r="CI339" s="130">
        <f t="shared" si="505"/>
        <v>629.45833333333337</v>
      </c>
      <c r="CJ339" s="249">
        <v>3919</v>
      </c>
      <c r="CK339" s="56"/>
      <c r="CL339" s="56">
        <v>7.55</v>
      </c>
      <c r="CM339" s="55">
        <v>4773</v>
      </c>
      <c r="CN339" s="134"/>
      <c r="CO339" s="134">
        <v>3279</v>
      </c>
      <c r="CP339" s="55">
        <v>3164</v>
      </c>
      <c r="CQ339" s="56">
        <v>11.9</v>
      </c>
      <c r="CR339" s="56">
        <v>41.4</v>
      </c>
      <c r="CS339" s="55">
        <v>2417</v>
      </c>
      <c r="CT339" s="141">
        <f t="shared" si="550"/>
        <v>0.25501318634482717</v>
      </c>
      <c r="CU339" s="142">
        <f t="shared" si="506"/>
        <v>1.2824700178616995</v>
      </c>
      <c r="CV339" s="142">
        <f t="shared" si="507"/>
        <v>5.6075066170410572</v>
      </c>
      <c r="CW339" s="118">
        <f t="shared" si="508"/>
        <v>0.9345844361735095</v>
      </c>
      <c r="CX339" s="143">
        <f t="shared" si="551"/>
        <v>28183.328257248355</v>
      </c>
      <c r="CY339" s="144">
        <f t="shared" si="552"/>
        <v>0.33629602475395226</v>
      </c>
      <c r="CZ339" s="145">
        <f t="shared" si="553"/>
        <v>16783.64361255402</v>
      </c>
      <c r="DA339" s="146">
        <f t="shared" si="554"/>
        <v>0.59194665298794558</v>
      </c>
      <c r="DB339" s="64">
        <v>3919</v>
      </c>
      <c r="DC339" s="152"/>
      <c r="DD339" s="48">
        <v>7.58</v>
      </c>
      <c r="DE339" s="53">
        <v>4644</v>
      </c>
      <c r="DF339" s="153"/>
      <c r="DG339" s="53">
        <v>3249</v>
      </c>
      <c r="DH339" s="53">
        <v>2548</v>
      </c>
      <c r="DI339" s="52">
        <v>11.7</v>
      </c>
      <c r="DJ339" s="52">
        <v>36.5</v>
      </c>
      <c r="DK339" s="53">
        <v>3158</v>
      </c>
      <c r="DL339" s="141">
        <f t="shared" si="509"/>
        <v>0.31632217651164951</v>
      </c>
      <c r="DM339" s="142">
        <f t="shared" si="510"/>
        <v>1.2824700178616995</v>
      </c>
      <c r="DN339" s="142">
        <f t="shared" si="511"/>
        <v>5.6075066170410572</v>
      </c>
      <c r="DO339" s="118">
        <f t="shared" si="483"/>
        <v>0.9345844361735095</v>
      </c>
      <c r="DP339" s="143">
        <f t="shared" si="512"/>
        <v>28183.328257248355</v>
      </c>
      <c r="DQ339" s="144">
        <f t="shared" si="513"/>
        <v>0.35423397003087242</v>
      </c>
      <c r="DR339" s="145">
        <f t="shared" si="514"/>
        <v>16783.64361255402</v>
      </c>
      <c r="DS339" s="146">
        <f t="shared" si="515"/>
        <v>0.60297512182610924</v>
      </c>
      <c r="DT339" s="53">
        <v>3919</v>
      </c>
      <c r="DU339" s="74"/>
      <c r="DV339" s="157">
        <v>7.45</v>
      </c>
      <c r="DW339" s="153">
        <v>4659</v>
      </c>
      <c r="DX339" s="53"/>
      <c r="DY339" s="153">
        <v>3446</v>
      </c>
      <c r="DZ339" s="153">
        <v>2820</v>
      </c>
      <c r="EA339" s="152">
        <v>12.2</v>
      </c>
      <c r="EB339" s="128">
        <v>35.9</v>
      </c>
      <c r="EC339" s="53">
        <v>3344</v>
      </c>
      <c r="ED339" s="141">
        <f t="shared" si="544"/>
        <v>0.33693689026018997</v>
      </c>
      <c r="EE339" s="142">
        <f t="shared" si="516"/>
        <v>1.2824700178616995</v>
      </c>
      <c r="EF339" s="142">
        <f t="shared" si="555"/>
        <v>5.6075066170410572</v>
      </c>
      <c r="EG339" s="118">
        <f t="shared" si="484"/>
        <v>0.9345844361735095</v>
      </c>
      <c r="EH339" s="143">
        <f t="shared" si="545"/>
        <v>28183.328257248355</v>
      </c>
      <c r="EI339" s="144">
        <f t="shared" si="546"/>
        <v>0.35214816244053293</v>
      </c>
      <c r="EJ339" s="145">
        <f t="shared" si="547"/>
        <v>16783.64361255402</v>
      </c>
      <c r="EK339" s="146">
        <f t="shared" si="548"/>
        <v>0.60169274172864839</v>
      </c>
      <c r="EL339" s="249">
        <v>3918</v>
      </c>
      <c r="EM339" s="56"/>
      <c r="EN339" s="56">
        <v>7.74</v>
      </c>
      <c r="EO339" s="55">
        <v>4706</v>
      </c>
      <c r="EP339" s="134"/>
      <c r="EQ339" s="134">
        <v>3375</v>
      </c>
      <c r="ER339" s="55">
        <v>3596</v>
      </c>
      <c r="ES339" s="56">
        <v>11.1</v>
      </c>
      <c r="ET339" s="56">
        <v>37.1</v>
      </c>
      <c r="EU339" s="55">
        <v>2691</v>
      </c>
      <c r="EV339" s="141">
        <f t="shared" si="517"/>
        <v>0.27633929368896604</v>
      </c>
      <c r="EW339" s="142">
        <f t="shared" si="518"/>
        <v>1.2827973455844819</v>
      </c>
      <c r="EX339" s="142">
        <f t="shared" si="519"/>
        <v>5.6060757656460485</v>
      </c>
      <c r="EY339" s="118">
        <f t="shared" si="485"/>
        <v>0.93434596094100808</v>
      </c>
      <c r="EZ339" s="143">
        <f t="shared" si="520"/>
        <v>28176.136798137039</v>
      </c>
      <c r="FA339" s="144">
        <f t="shared" si="521"/>
        <v>0.34561263199080228</v>
      </c>
      <c r="FB339" s="145">
        <f t="shared" si="522"/>
        <v>16779.360978307388</v>
      </c>
      <c r="FC339" s="146">
        <f t="shared" si="523"/>
        <v>0.59767461742327099</v>
      </c>
      <c r="FD339" s="249">
        <v>4079</v>
      </c>
      <c r="FE339" s="56"/>
      <c r="FF339" s="56">
        <v>7.65</v>
      </c>
      <c r="FG339" s="55">
        <v>4077</v>
      </c>
      <c r="FH339" s="134"/>
      <c r="FI339" s="134">
        <v>3533</v>
      </c>
      <c r="FJ339" s="55">
        <v>2078</v>
      </c>
      <c r="FK339" s="56">
        <v>12.9</v>
      </c>
      <c r="FL339" s="56">
        <v>41.1</v>
      </c>
      <c r="FM339" s="55">
        <v>3672</v>
      </c>
      <c r="FN339" s="141">
        <f t="shared" si="524"/>
        <v>0.28904558067350539</v>
      </c>
      <c r="FO339" s="142">
        <f t="shared" si="525"/>
        <v>1.2321647462613385</v>
      </c>
      <c r="FP339" s="142">
        <f t="shared" si="526"/>
        <v>5.8364428402425288</v>
      </c>
      <c r="FQ339" s="118">
        <f t="shared" si="486"/>
        <v>0.9727404733737548</v>
      </c>
      <c r="FR339" s="143">
        <f t="shared" si="527"/>
        <v>29333.961715058951</v>
      </c>
      <c r="FS339" s="144">
        <f t="shared" si="528"/>
        <v>0.43307749694570774</v>
      </c>
      <c r="FT339" s="145">
        <f t="shared" si="529"/>
        <v>17468.865092015272</v>
      </c>
      <c r="FU339" s="146">
        <f t="shared" si="530"/>
        <v>0.65144908951013081</v>
      </c>
      <c r="FV339" s="249">
        <v>4079</v>
      </c>
      <c r="FW339" s="73"/>
      <c r="FX339" s="56">
        <v>7.41</v>
      </c>
      <c r="FY339" s="55">
        <v>4053</v>
      </c>
      <c r="FZ339" s="134"/>
      <c r="GA339" s="134">
        <v>3511</v>
      </c>
      <c r="GB339" s="55">
        <v>2984</v>
      </c>
      <c r="GC339" s="56">
        <v>12.4</v>
      </c>
      <c r="GD339" s="56">
        <v>36.6</v>
      </c>
      <c r="GE339" s="55">
        <v>3621</v>
      </c>
      <c r="GF339" s="141">
        <f t="shared" si="531"/>
        <v>0.28285140776149997</v>
      </c>
      <c r="GG339" s="142">
        <f t="shared" si="532"/>
        <v>1.2321647462613385</v>
      </c>
      <c r="GH339" s="142">
        <f t="shared" si="533"/>
        <v>5.8364428402425288</v>
      </c>
      <c r="GI339" s="118">
        <f t="shared" si="487"/>
        <v>0.9727404733737548</v>
      </c>
      <c r="GJ339" s="143">
        <f t="shared" si="534"/>
        <v>29333.961715058951</v>
      </c>
      <c r="GK339" s="144">
        <f t="shared" si="535"/>
        <v>0.43641478909025111</v>
      </c>
      <c r="GL339" s="145">
        <f t="shared" si="536"/>
        <v>17468.865092015272</v>
      </c>
      <c r="GM339" s="146">
        <f t="shared" si="537"/>
        <v>0.65350089766606823</v>
      </c>
      <c r="GN339" s="284">
        <v>4589</v>
      </c>
      <c r="GO339" s="97">
        <f t="shared" si="488"/>
        <v>4479.6803591658627</v>
      </c>
      <c r="GP339" s="226">
        <f t="shared" si="468"/>
        <v>1630.3910000000001</v>
      </c>
      <c r="GQ339" s="206">
        <v>0</v>
      </c>
      <c r="GR339" s="102">
        <f t="shared" si="489"/>
        <v>1</v>
      </c>
      <c r="GS339" s="206">
        <v>0</v>
      </c>
      <c r="GT339" s="102">
        <f t="shared" si="490"/>
        <v>1</v>
      </c>
      <c r="GU339" s="153">
        <v>805</v>
      </c>
      <c r="GV339" s="102">
        <f t="shared" si="556"/>
        <v>0</v>
      </c>
      <c r="GW339" s="170">
        <v>227</v>
      </c>
      <c r="GX339" s="102">
        <f t="shared" si="557"/>
        <v>0.72044334975369462</v>
      </c>
      <c r="GY339" s="170">
        <v>0</v>
      </c>
      <c r="GZ339" s="102">
        <f t="shared" si="558"/>
        <v>1</v>
      </c>
      <c r="HA339" s="102"/>
      <c r="HB339" s="102"/>
      <c r="HC339" s="102"/>
      <c r="HD339" s="102"/>
      <c r="HE339" s="177"/>
      <c r="HF339" s="227">
        <f t="shared" si="462"/>
        <v>102068.022</v>
      </c>
      <c r="HG339" s="102">
        <f t="shared" si="463"/>
        <v>0.68045347999999994</v>
      </c>
      <c r="HH339" s="177">
        <f t="shared" si="464"/>
        <v>0.60767718218346589</v>
      </c>
      <c r="HI339" s="287">
        <v>1930</v>
      </c>
      <c r="HJ339" s="206">
        <v>1774</v>
      </c>
      <c r="HK339" s="206">
        <v>1654</v>
      </c>
      <c r="HL339" s="77">
        <f t="shared" si="541"/>
        <v>2800</v>
      </c>
      <c r="HM339" s="77">
        <f t="shared" si="538"/>
        <v>44560.04</v>
      </c>
      <c r="HN339" s="56"/>
      <c r="HO339" s="288"/>
      <c r="HP339" s="55">
        <v>3570</v>
      </c>
      <c r="HQ339" s="186"/>
      <c r="HR339" s="186"/>
      <c r="HS339" s="186"/>
      <c r="HT339" s="55">
        <v>5280</v>
      </c>
      <c r="HU339" s="206">
        <v>4416</v>
      </c>
      <c r="HV339" s="186"/>
      <c r="HW339" s="186"/>
      <c r="HX339" s="186"/>
      <c r="HY339" s="186"/>
      <c r="HZ339" s="207">
        <v>0.99</v>
      </c>
      <c r="IA339" s="207"/>
      <c r="IB339" s="292">
        <v>637</v>
      </c>
      <c r="IC339" s="293"/>
      <c r="ID339" s="293">
        <v>2188</v>
      </c>
      <c r="IE339" s="294">
        <v>2.41</v>
      </c>
      <c r="IF339" s="294">
        <v>1.23</v>
      </c>
      <c r="IG339" s="294">
        <v>1.19</v>
      </c>
      <c r="IH339" s="97">
        <f t="shared" si="539"/>
        <v>58461.453999999998</v>
      </c>
      <c r="II339" s="97">
        <f t="shared" si="542"/>
        <v>5871.3918250039924</v>
      </c>
      <c r="IJ339" s="202">
        <f t="shared" si="543"/>
        <v>1.6331863465621428</v>
      </c>
      <c r="IK339" s="202">
        <f t="shared" si="549"/>
        <v>3.5950532144499445</v>
      </c>
      <c r="IL339" s="202">
        <f t="shared" si="491"/>
        <v>0.79686650018070615</v>
      </c>
      <c r="IM339" s="203"/>
      <c r="IN339" s="204">
        <f t="shared" si="492"/>
        <v>0.86118980169971671</v>
      </c>
      <c r="IO339" s="186"/>
      <c r="IP339" s="186"/>
      <c r="IQ339" s="206">
        <v>3752</v>
      </c>
      <c r="IR339" s="206">
        <v>4168</v>
      </c>
      <c r="IS339" s="186"/>
      <c r="IT339" s="186"/>
      <c r="IU339" s="186"/>
      <c r="IV339" s="186"/>
      <c r="IW339" s="189">
        <v>0.96</v>
      </c>
      <c r="IX339" s="189"/>
      <c r="IY339" s="54">
        <v>8.23</v>
      </c>
      <c r="IZ339" s="56">
        <v>390</v>
      </c>
      <c r="JA339" s="186">
        <v>1.47</v>
      </c>
      <c r="JB339" s="186">
        <v>0.71</v>
      </c>
      <c r="JC339" s="186">
        <v>158</v>
      </c>
      <c r="JD339" s="97">
        <f t="shared" si="493"/>
        <v>7622.3419999999996</v>
      </c>
      <c r="JE339" s="210">
        <f t="shared" si="559"/>
        <v>1.2835205134082053</v>
      </c>
      <c r="JF339" s="210">
        <f t="shared" si="494"/>
        <v>0.49629125000000007</v>
      </c>
      <c r="JG339" s="210">
        <f t="shared" si="495"/>
        <v>9.0275086536473842E-2</v>
      </c>
      <c r="JH339" s="203"/>
      <c r="JI339" s="203">
        <f t="shared" si="496"/>
        <v>0.38775510204081631</v>
      </c>
      <c r="JJ339" s="212">
        <f t="shared" si="540"/>
        <v>2.469151880188833</v>
      </c>
      <c r="JK339" s="203">
        <f t="shared" si="497"/>
        <v>0.96665811746601693</v>
      </c>
      <c r="JL339" s="206">
        <v>15091</v>
      </c>
      <c r="JM339" s="186">
        <v>8.33</v>
      </c>
      <c r="JN339" s="214">
        <v>148</v>
      </c>
      <c r="JO339" s="186">
        <v>0.63</v>
      </c>
      <c r="JP339" s="186">
        <v>0.7</v>
      </c>
      <c r="JQ339" s="186">
        <v>1.22</v>
      </c>
      <c r="JR339" s="219">
        <v>287</v>
      </c>
      <c r="JS339" s="186">
        <v>0.37</v>
      </c>
      <c r="JT339" s="222" t="s">
        <v>135</v>
      </c>
    </row>
    <row r="340" spans="1:280" s="25" customFormat="1" ht="15" customHeight="1">
      <c r="A340" s="50">
        <v>43757</v>
      </c>
      <c r="B340" s="241">
        <v>210</v>
      </c>
      <c r="C340" s="52">
        <v>210</v>
      </c>
      <c r="D340" s="129">
        <v>48239</v>
      </c>
      <c r="E340" s="54">
        <v>5.61</v>
      </c>
      <c r="F340" s="53">
        <v>1264</v>
      </c>
      <c r="G340" s="56">
        <v>44.7</v>
      </c>
      <c r="H340" s="56">
        <v>19.3</v>
      </c>
      <c r="I340" s="248">
        <v>93.9</v>
      </c>
      <c r="J340" s="249"/>
      <c r="K340" s="53">
        <v>1446</v>
      </c>
      <c r="L340" s="48">
        <v>5.51</v>
      </c>
      <c r="M340" s="53">
        <v>14516</v>
      </c>
      <c r="N340" s="53">
        <v>7133</v>
      </c>
      <c r="O340" s="250">
        <v>3.71</v>
      </c>
      <c r="P340" s="48">
        <v>8.51</v>
      </c>
      <c r="Q340" s="74">
        <v>114</v>
      </c>
      <c r="R340" s="70">
        <v>72.900000000000006</v>
      </c>
      <c r="S340" s="64">
        <v>6350</v>
      </c>
      <c r="T340" s="55">
        <v>9619</v>
      </c>
      <c r="U340" s="257">
        <v>3.73</v>
      </c>
      <c r="V340" s="56">
        <v>23.9</v>
      </c>
      <c r="W340" s="56">
        <v>11.6</v>
      </c>
      <c r="X340" s="56">
        <v>14.3</v>
      </c>
      <c r="Y340" s="53">
        <v>2361</v>
      </c>
      <c r="Z340" s="55">
        <v>9619</v>
      </c>
      <c r="AA340" s="56">
        <v>3.73</v>
      </c>
      <c r="AB340" s="56">
        <v>651</v>
      </c>
      <c r="AC340" s="77">
        <f t="shared" si="498"/>
        <v>8711</v>
      </c>
      <c r="AD340" s="56"/>
      <c r="AE340" s="56"/>
      <c r="AF340" s="56"/>
      <c r="AG340" s="56"/>
      <c r="AH340" s="248"/>
      <c r="AI340" s="261"/>
      <c r="AJ340" s="56"/>
      <c r="AK340" s="56"/>
      <c r="AL340" s="54">
        <v>9.2799999999999994</v>
      </c>
      <c r="AM340" s="55">
        <v>106304</v>
      </c>
      <c r="AN340" s="56">
        <v>0.42</v>
      </c>
      <c r="AO340" s="56">
        <v>1.36</v>
      </c>
      <c r="AP340" s="55">
        <v>3556</v>
      </c>
      <c r="AQ340" s="265"/>
      <c r="AR340" s="86">
        <f t="shared" si="499"/>
        <v>11848</v>
      </c>
      <c r="AS340" s="55"/>
      <c r="AT340" s="87">
        <v>11848</v>
      </c>
      <c r="AU340" s="53">
        <f t="shared" ref="AU340:AU372" si="560">AT340-AV340-AW340-AX340-AY340</f>
        <v>8968</v>
      </c>
      <c r="AV340" s="53">
        <v>960</v>
      </c>
      <c r="AW340" s="53">
        <v>960</v>
      </c>
      <c r="AX340" s="53">
        <v>960</v>
      </c>
      <c r="AY340" s="95">
        <v>0</v>
      </c>
      <c r="AZ340" s="269">
        <v>4.7300000000000004</v>
      </c>
      <c r="BA340" s="55">
        <v>3999</v>
      </c>
      <c r="BB340" s="56">
        <v>192</v>
      </c>
      <c r="BC340" s="55">
        <v>11250</v>
      </c>
      <c r="BD340" s="97">
        <f t="shared" si="469"/>
        <v>7772.9968000000008</v>
      </c>
      <c r="BE340" s="102">
        <f t="shared" si="470"/>
        <v>0.69093304888888896</v>
      </c>
      <c r="BF340" s="55">
        <v>4016</v>
      </c>
      <c r="BG340" s="97">
        <f t="shared" si="471"/>
        <v>4285.0720000000001</v>
      </c>
      <c r="BH340" s="102">
        <f t="shared" si="472"/>
        <v>0.38089528888888891</v>
      </c>
      <c r="BI340" s="55">
        <v>458</v>
      </c>
      <c r="BJ340" s="97">
        <f t="shared" si="473"/>
        <v>900.88600000000008</v>
      </c>
      <c r="BK340" s="102">
        <f t="shared" si="474"/>
        <v>8.0078755555555561E-2</v>
      </c>
      <c r="BL340" s="103">
        <v>846</v>
      </c>
      <c r="BM340" s="97">
        <f t="shared" si="475"/>
        <v>1222.47</v>
      </c>
      <c r="BN340" s="102">
        <f t="shared" si="476"/>
        <v>0.108664</v>
      </c>
      <c r="BO340" s="55">
        <v>654</v>
      </c>
      <c r="BP340" s="97">
        <f t="shared" si="477"/>
        <v>1345.9319999999998</v>
      </c>
      <c r="BQ340" s="102">
        <f t="shared" si="478"/>
        <v>0.11963839999999998</v>
      </c>
      <c r="BR340" s="55">
        <v>11.2</v>
      </c>
      <c r="BS340" s="105">
        <f t="shared" si="479"/>
        <v>18.636799999999997</v>
      </c>
      <c r="BT340" s="102">
        <f t="shared" si="480"/>
        <v>9.9555555555555552E-4</v>
      </c>
      <c r="BU340" s="56">
        <v>9.65</v>
      </c>
      <c r="BV340" s="54">
        <v>10.8</v>
      </c>
      <c r="BW340" s="248">
        <v>153</v>
      </c>
      <c r="BX340" s="117">
        <f t="shared" si="500"/>
        <v>100890</v>
      </c>
      <c r="BY340" s="118">
        <f t="shared" si="501"/>
        <v>0.67259999999999998</v>
      </c>
      <c r="BZ340" s="120">
        <v>76</v>
      </c>
      <c r="CA340" s="241"/>
      <c r="CB340" s="56">
        <v>6.74</v>
      </c>
      <c r="CC340" s="103">
        <v>8120</v>
      </c>
      <c r="CD340" s="77">
        <f t="shared" si="502"/>
        <v>7188.7366015451198</v>
      </c>
      <c r="CE340" s="77">
        <f t="shared" si="481"/>
        <v>24723</v>
      </c>
      <c r="CF340" s="77">
        <f t="shared" si="503"/>
        <v>8968</v>
      </c>
      <c r="CG340" s="77">
        <f t="shared" si="504"/>
        <v>373.66666666666669</v>
      </c>
      <c r="CH340" s="77">
        <f t="shared" si="482"/>
        <v>15755</v>
      </c>
      <c r="CI340" s="130">
        <f t="shared" si="505"/>
        <v>656.45833333333337</v>
      </c>
      <c r="CJ340" s="249">
        <v>4063</v>
      </c>
      <c r="CK340" s="56"/>
      <c r="CL340" s="56">
        <v>7.43</v>
      </c>
      <c r="CM340" s="55">
        <v>4902</v>
      </c>
      <c r="CN340" s="134">
        <v>894</v>
      </c>
      <c r="CO340" s="134">
        <v>3046</v>
      </c>
      <c r="CP340" s="55">
        <v>2188</v>
      </c>
      <c r="CQ340" s="56">
        <v>14.8</v>
      </c>
      <c r="CR340" s="56">
        <v>30.4</v>
      </c>
      <c r="CS340" s="55">
        <v>2363</v>
      </c>
      <c r="CT340" s="141">
        <f t="shared" si="550"/>
        <v>0.25433185342204379</v>
      </c>
      <c r="CU340" s="142">
        <f t="shared" si="506"/>
        <v>1.2370169825252277</v>
      </c>
      <c r="CV340" s="142">
        <f t="shared" si="507"/>
        <v>5.8113483509904142</v>
      </c>
      <c r="CW340" s="118">
        <f t="shared" si="508"/>
        <v>0.96855805849840237</v>
      </c>
      <c r="CX340" s="143">
        <f t="shared" si="551"/>
        <v>29207.836812077821</v>
      </c>
      <c r="CY340" s="144">
        <f t="shared" si="552"/>
        <v>0.31809992886004712</v>
      </c>
      <c r="CZ340" s="145">
        <f t="shared" si="553"/>
        <v>16580.353112486351</v>
      </c>
      <c r="DA340" s="146">
        <f t="shared" si="554"/>
        <v>0.56426666666666669</v>
      </c>
      <c r="DB340" s="64">
        <v>4063</v>
      </c>
      <c r="DC340" s="152"/>
      <c r="DD340" s="48">
        <v>7.43</v>
      </c>
      <c r="DE340" s="53">
        <v>4643</v>
      </c>
      <c r="DF340" s="153">
        <v>16.2</v>
      </c>
      <c r="DG340" s="53">
        <v>3341</v>
      </c>
      <c r="DH340" s="53">
        <v>2964</v>
      </c>
      <c r="DI340" s="52">
        <v>21.5</v>
      </c>
      <c r="DJ340" s="52">
        <v>48.6</v>
      </c>
      <c r="DK340" s="53">
        <v>3085</v>
      </c>
      <c r="DL340" s="141">
        <f t="shared" si="509"/>
        <v>0.29825990784104028</v>
      </c>
      <c r="DM340" s="142">
        <f t="shared" si="510"/>
        <v>1.2370169825252277</v>
      </c>
      <c r="DN340" s="142">
        <f t="shared" si="511"/>
        <v>5.8113483509904142</v>
      </c>
      <c r="DO340" s="118">
        <f t="shared" si="483"/>
        <v>0.96855805849840237</v>
      </c>
      <c r="DP340" s="143">
        <f t="shared" si="512"/>
        <v>29207.836812077821</v>
      </c>
      <c r="DQ340" s="144">
        <f t="shared" si="513"/>
        <v>0.35412851279012625</v>
      </c>
      <c r="DR340" s="145">
        <f t="shared" si="514"/>
        <v>16580.353112486351</v>
      </c>
      <c r="DS340" s="146">
        <f t="shared" si="515"/>
        <v>0.58728888888888897</v>
      </c>
      <c r="DT340" s="53">
        <v>4155</v>
      </c>
      <c r="DU340" s="74"/>
      <c r="DV340" s="157">
        <v>7.52</v>
      </c>
      <c r="DW340" s="153">
        <v>4881</v>
      </c>
      <c r="DX340" s="53">
        <v>18.8</v>
      </c>
      <c r="DY340" s="153">
        <v>3349</v>
      </c>
      <c r="DZ340" s="153">
        <v>2808</v>
      </c>
      <c r="EA340" s="152">
        <v>15.8</v>
      </c>
      <c r="EB340" s="128">
        <v>51.2</v>
      </c>
      <c r="EC340" s="53">
        <v>3223</v>
      </c>
      <c r="ED340" s="141">
        <f t="shared" si="544"/>
        <v>0.33612672126681759</v>
      </c>
      <c r="EE340" s="142">
        <f t="shared" si="516"/>
        <v>1.2096269554753309</v>
      </c>
      <c r="EF340" s="142">
        <f t="shared" si="555"/>
        <v>5.9429368442936683</v>
      </c>
      <c r="EG340" s="118">
        <f t="shared" si="484"/>
        <v>0.99048947404894472</v>
      </c>
      <c r="EH340" s="143">
        <f t="shared" si="545"/>
        <v>29869.200579419976</v>
      </c>
      <c r="EI340" s="144">
        <f t="shared" si="546"/>
        <v>0.32102116539491843</v>
      </c>
      <c r="EJ340" s="145">
        <f t="shared" si="547"/>
        <v>16955.788132508191</v>
      </c>
      <c r="EK340" s="146">
        <f t="shared" si="548"/>
        <v>0.56613333333333338</v>
      </c>
      <c r="EL340" s="249">
        <v>4108</v>
      </c>
      <c r="EM340" s="56"/>
      <c r="EN340" s="56">
        <v>7.52</v>
      </c>
      <c r="EO340" s="55">
        <v>4808</v>
      </c>
      <c r="EP340" s="134">
        <v>943</v>
      </c>
      <c r="EQ340" s="134">
        <v>3307</v>
      </c>
      <c r="ER340" s="55">
        <v>2962</v>
      </c>
      <c r="ES340" s="56">
        <v>14.1</v>
      </c>
      <c r="ET340" s="56">
        <v>47.9</v>
      </c>
      <c r="EU340" s="55">
        <v>2582</v>
      </c>
      <c r="EV340" s="141">
        <f t="shared" si="517"/>
        <v>0.26400639942361953</v>
      </c>
      <c r="EW340" s="142">
        <f t="shared" si="518"/>
        <v>1.2234664070107109</v>
      </c>
      <c r="EX340" s="142">
        <f t="shared" si="519"/>
        <v>5.875712287932223</v>
      </c>
      <c r="EY340" s="118">
        <f t="shared" si="485"/>
        <v>0.97928538132203713</v>
      </c>
      <c r="EZ340" s="143">
        <f t="shared" si="520"/>
        <v>29531.329959147351</v>
      </c>
      <c r="FA340" s="144">
        <f t="shared" si="521"/>
        <v>0.33117594001613759</v>
      </c>
      <c r="FB340" s="145">
        <f t="shared" si="522"/>
        <v>16763.989807062251</v>
      </c>
      <c r="FC340" s="146">
        <f t="shared" si="523"/>
        <v>0.57262222222222214</v>
      </c>
      <c r="FD340" s="249">
        <v>4167</v>
      </c>
      <c r="FE340" s="56"/>
      <c r="FF340" s="56">
        <v>7.58</v>
      </c>
      <c r="FG340" s="55">
        <v>4342</v>
      </c>
      <c r="FH340" s="134">
        <v>742</v>
      </c>
      <c r="FI340" s="134">
        <v>3486</v>
      </c>
      <c r="FJ340" s="55">
        <v>3004</v>
      </c>
      <c r="FK340" s="56">
        <v>15.5</v>
      </c>
      <c r="FL340" s="56">
        <v>50.3</v>
      </c>
      <c r="FM340" s="55">
        <v>3820</v>
      </c>
      <c r="FN340" s="141">
        <f t="shared" si="524"/>
        <v>0.32202721578437576</v>
      </c>
      <c r="FO340" s="142">
        <f t="shared" si="525"/>
        <v>1.2061435085193184</v>
      </c>
      <c r="FP340" s="142">
        <f t="shared" si="526"/>
        <v>5.9601005608114823</v>
      </c>
      <c r="FQ340" s="118">
        <f t="shared" si="486"/>
        <v>0.99335009346858039</v>
      </c>
      <c r="FR340" s="143">
        <f t="shared" si="527"/>
        <v>29955.465418638512</v>
      </c>
      <c r="FS340" s="144">
        <f t="shared" si="528"/>
        <v>0.39599956978994788</v>
      </c>
      <c r="FT340" s="145">
        <f t="shared" si="529"/>
        <v>17004.757917728431</v>
      </c>
      <c r="FU340" s="146">
        <f t="shared" si="530"/>
        <v>0.61404444444444439</v>
      </c>
      <c r="FV340" s="249">
        <v>4167</v>
      </c>
      <c r="FW340" s="73"/>
      <c r="FX340" s="56">
        <v>7.52</v>
      </c>
      <c r="FY340" s="55">
        <v>4227</v>
      </c>
      <c r="FZ340" s="134">
        <v>719</v>
      </c>
      <c r="GA340" s="134">
        <v>3390</v>
      </c>
      <c r="GB340" s="55">
        <v>2836</v>
      </c>
      <c r="GC340" s="56">
        <v>17.5</v>
      </c>
      <c r="GD340" s="56">
        <v>48.7</v>
      </c>
      <c r="GE340" s="55">
        <v>3762</v>
      </c>
      <c r="GF340" s="141">
        <f t="shared" si="531"/>
        <v>0.30482378983565944</v>
      </c>
      <c r="GG340" s="142">
        <f t="shared" si="532"/>
        <v>1.2061435085193184</v>
      </c>
      <c r="GH340" s="142">
        <f t="shared" si="533"/>
        <v>5.9601005608114823</v>
      </c>
      <c r="GI340" s="118">
        <f t="shared" si="487"/>
        <v>0.99335009346858039</v>
      </c>
      <c r="GJ340" s="143">
        <f t="shared" si="534"/>
        <v>29955.465418638512</v>
      </c>
      <c r="GK340" s="144">
        <f t="shared" si="535"/>
        <v>0.41199681748090966</v>
      </c>
      <c r="GL340" s="145">
        <f t="shared" si="536"/>
        <v>17004.757917728431</v>
      </c>
      <c r="GM340" s="146">
        <f t="shared" si="537"/>
        <v>0.62426666666666675</v>
      </c>
      <c r="GN340" s="284">
        <v>4877</v>
      </c>
      <c r="GO340" s="97">
        <f t="shared" si="488"/>
        <v>4632.1310925049547</v>
      </c>
      <c r="GP340" s="226">
        <f t="shared" si="468"/>
        <v>1692.0216</v>
      </c>
      <c r="GQ340" s="206">
        <v>0</v>
      </c>
      <c r="GR340" s="102">
        <f t="shared" si="489"/>
        <v>1</v>
      </c>
      <c r="GS340" s="206">
        <v>18.8</v>
      </c>
      <c r="GT340" s="102">
        <f t="shared" si="490"/>
        <v>0.95895196506550218</v>
      </c>
      <c r="GU340" s="153">
        <v>748</v>
      </c>
      <c r="GV340" s="102">
        <f t="shared" si="556"/>
        <v>0.16970626694165525</v>
      </c>
      <c r="GW340" s="170">
        <v>279</v>
      </c>
      <c r="GX340" s="102">
        <f t="shared" si="557"/>
        <v>0.67021276595744683</v>
      </c>
      <c r="GY340" s="170">
        <v>0</v>
      </c>
      <c r="GZ340" s="102">
        <f t="shared" si="558"/>
        <v>1</v>
      </c>
      <c r="HA340" s="102"/>
      <c r="HB340" s="102"/>
      <c r="HC340" s="102"/>
      <c r="HD340" s="102"/>
      <c r="HE340" s="177"/>
      <c r="HF340" s="227">
        <f t="shared" si="462"/>
        <v>100890</v>
      </c>
      <c r="HG340" s="102">
        <f t="shared" si="463"/>
        <v>0.67259999999999998</v>
      </c>
      <c r="HH340" s="177">
        <f t="shared" si="464"/>
        <v>0.56648888888888882</v>
      </c>
      <c r="HI340" s="287">
        <v>1790</v>
      </c>
      <c r="HJ340" s="206">
        <v>1522</v>
      </c>
      <c r="HK340" s="206">
        <v>1500</v>
      </c>
      <c r="HL340" s="77">
        <f t="shared" si="541"/>
        <v>3090</v>
      </c>
      <c r="HM340" s="77">
        <f t="shared" si="538"/>
        <v>42530.19</v>
      </c>
      <c r="HN340" s="56"/>
      <c r="HO340" s="288"/>
      <c r="HP340" s="55">
        <v>4051</v>
      </c>
      <c r="HQ340" s="186"/>
      <c r="HR340" s="186"/>
      <c r="HS340" s="186"/>
      <c r="HT340" s="55">
        <v>5346</v>
      </c>
      <c r="HU340" s="206">
        <v>5552</v>
      </c>
      <c r="HV340" s="186"/>
      <c r="HW340" s="186"/>
      <c r="HX340" s="186"/>
      <c r="HY340" s="186"/>
      <c r="HZ340" s="207"/>
      <c r="IA340" s="207">
        <v>0.98</v>
      </c>
      <c r="IB340" s="292">
        <v>490</v>
      </c>
      <c r="IC340" s="293"/>
      <c r="ID340" s="293">
        <v>135</v>
      </c>
      <c r="IE340" s="294">
        <v>3.57</v>
      </c>
      <c r="IF340" s="294">
        <v>1.25</v>
      </c>
      <c r="IG340" s="294">
        <v>1.5</v>
      </c>
      <c r="IH340" s="97">
        <f t="shared" si="539"/>
        <v>56254.525999999998</v>
      </c>
      <c r="II340" s="97">
        <f t="shared" si="542"/>
        <v>5411.2093250733615</v>
      </c>
      <c r="IJ340" s="202">
        <f t="shared" si="543"/>
        <v>1.658649859014762</v>
      </c>
      <c r="IK340" s="202">
        <f t="shared" si="549"/>
        <v>3.2624181020867296</v>
      </c>
      <c r="IL340" s="202">
        <f t="shared" si="491"/>
        <v>0.79891090373157136</v>
      </c>
      <c r="IM340" s="203"/>
      <c r="IN340" s="204">
        <f t="shared" si="492"/>
        <v>0.89952839860570022</v>
      </c>
      <c r="IO340" s="186"/>
      <c r="IP340" s="186"/>
      <c r="IQ340" s="206">
        <v>4278</v>
      </c>
      <c r="IR340" s="206">
        <v>4176</v>
      </c>
      <c r="IS340" s="186"/>
      <c r="IT340" s="186"/>
      <c r="IU340" s="186"/>
      <c r="IV340" s="186"/>
      <c r="IW340" s="189"/>
      <c r="IX340" s="189">
        <v>0.94</v>
      </c>
      <c r="IY340" s="54">
        <v>8.2799999999999994</v>
      </c>
      <c r="IZ340" s="56">
        <v>313</v>
      </c>
      <c r="JA340" s="186">
        <v>2.17</v>
      </c>
      <c r="JB340" s="186">
        <v>0.68</v>
      </c>
      <c r="JC340" s="186">
        <v>139</v>
      </c>
      <c r="JD340" s="97">
        <f t="shared" si="493"/>
        <v>5805.52</v>
      </c>
      <c r="JE340" s="210">
        <f t="shared" si="559"/>
        <v>1.2488849241748439</v>
      </c>
      <c r="JF340" s="210">
        <f t="shared" si="494"/>
        <v>0.39235000000000003</v>
      </c>
      <c r="JG340" s="210">
        <f t="shared" si="495"/>
        <v>5.4661548682365099E-2</v>
      </c>
      <c r="JH340" s="203"/>
      <c r="JI340" s="203">
        <f t="shared" si="496"/>
        <v>0.36122448979591837</v>
      </c>
      <c r="JJ340" s="212">
        <f t="shared" si="540"/>
        <v>2.469151880188833</v>
      </c>
      <c r="JK340" s="203">
        <f t="shared" si="497"/>
        <v>0.97217777777777781</v>
      </c>
      <c r="JL340" s="206">
        <v>16415</v>
      </c>
      <c r="JM340" s="186">
        <v>8.2100000000000009</v>
      </c>
      <c r="JN340" s="214">
        <v>126</v>
      </c>
      <c r="JO340" s="186">
        <v>0.48</v>
      </c>
      <c r="JP340" s="186">
        <v>2.62</v>
      </c>
      <c r="JQ340" s="186">
        <v>1.29</v>
      </c>
      <c r="JR340" s="219">
        <v>244</v>
      </c>
      <c r="JS340" s="186">
        <v>0.35</v>
      </c>
      <c r="JT340" s="222"/>
    </row>
    <row r="341" spans="1:280" s="25" customFormat="1" ht="15" customHeight="1">
      <c r="A341" s="229">
        <v>43758</v>
      </c>
      <c r="B341" s="242">
        <v>210</v>
      </c>
      <c r="C341" s="52">
        <v>210</v>
      </c>
      <c r="D341" s="58">
        <v>56508</v>
      </c>
      <c r="E341" s="243">
        <v>5.74</v>
      </c>
      <c r="F341" s="58">
        <v>1283</v>
      </c>
      <c r="G341" s="136">
        <v>39.200000000000003</v>
      </c>
      <c r="H341" s="136">
        <v>20.399999999999999</v>
      </c>
      <c r="I341" s="251">
        <v>94.2</v>
      </c>
      <c r="J341" s="238"/>
      <c r="K341" s="58">
        <v>1161</v>
      </c>
      <c r="L341" s="59">
        <v>5.46</v>
      </c>
      <c r="M341" s="58">
        <v>14372</v>
      </c>
      <c r="N341" s="58">
        <v>7619</v>
      </c>
      <c r="O341" s="59">
        <v>3.66</v>
      </c>
      <c r="P341" s="59">
        <v>8.8699999999999992</v>
      </c>
      <c r="Q341" s="75">
        <v>106</v>
      </c>
      <c r="R341" s="76">
        <v>72</v>
      </c>
      <c r="S341" s="67">
        <v>6886</v>
      </c>
      <c r="T341" s="230"/>
      <c r="U341" s="136">
        <v>2.85</v>
      </c>
      <c r="V341" s="136">
        <v>23.4</v>
      </c>
      <c r="W341" s="136">
        <v>8.85</v>
      </c>
      <c r="X341" s="136">
        <v>12.4</v>
      </c>
      <c r="Y341" s="58">
        <v>2355</v>
      </c>
      <c r="Z341" s="230"/>
      <c r="AA341" s="136"/>
      <c r="AB341" s="136">
        <v>706</v>
      </c>
      <c r="AC341" s="58">
        <f t="shared" si="498"/>
        <v>9241</v>
      </c>
      <c r="AD341" s="136"/>
      <c r="AE341" s="136"/>
      <c r="AF341" s="136"/>
      <c r="AG341" s="136"/>
      <c r="AH341" s="251"/>
      <c r="AI341" s="262"/>
      <c r="AJ341" s="136"/>
      <c r="AK341" s="136"/>
      <c r="AL341" s="243">
        <v>9.4499999999999993</v>
      </c>
      <c r="AM341" s="230">
        <v>93989</v>
      </c>
      <c r="AN341" s="60" t="s">
        <v>125</v>
      </c>
      <c r="AO341" s="60" t="s">
        <v>125</v>
      </c>
      <c r="AP341" s="230">
        <v>3186</v>
      </c>
      <c r="AQ341" s="266"/>
      <c r="AR341" s="86">
        <f t="shared" si="499"/>
        <v>11730</v>
      </c>
      <c r="AS341" s="230"/>
      <c r="AT341" s="89">
        <v>11730</v>
      </c>
      <c r="AU341" s="58">
        <f t="shared" si="560"/>
        <v>8850</v>
      </c>
      <c r="AV341" s="58">
        <v>960</v>
      </c>
      <c r="AW341" s="58">
        <v>960</v>
      </c>
      <c r="AX341" s="58">
        <v>960</v>
      </c>
      <c r="AY341" s="98">
        <v>0</v>
      </c>
      <c r="AZ341" s="270">
        <v>4.7</v>
      </c>
      <c r="BA341" s="230">
        <v>3721</v>
      </c>
      <c r="BB341" s="136">
        <v>162</v>
      </c>
      <c r="BC341" s="230">
        <v>11810</v>
      </c>
      <c r="BD341" s="97">
        <f t="shared" si="469"/>
        <v>8084.3049999999994</v>
      </c>
      <c r="BE341" s="102">
        <f t="shared" si="470"/>
        <v>0.68453048264182892</v>
      </c>
      <c r="BF341" s="230">
        <v>4058</v>
      </c>
      <c r="BG341" s="97">
        <f t="shared" si="471"/>
        <v>4329.8859999999995</v>
      </c>
      <c r="BH341" s="102">
        <f t="shared" si="472"/>
        <v>0.36662878916172731</v>
      </c>
      <c r="BI341" s="230">
        <v>487</v>
      </c>
      <c r="BJ341" s="97">
        <f t="shared" si="473"/>
        <v>957.92900000000009</v>
      </c>
      <c r="BK341" s="102">
        <f t="shared" si="474"/>
        <v>8.1111685012701107E-2</v>
      </c>
      <c r="BL341" s="103">
        <v>808</v>
      </c>
      <c r="BM341" s="97">
        <f t="shared" si="475"/>
        <v>1167.56</v>
      </c>
      <c r="BN341" s="102">
        <f t="shared" si="476"/>
        <v>9.8861981371718879E-2</v>
      </c>
      <c r="BO341" s="230">
        <v>781</v>
      </c>
      <c r="BP341" s="97">
        <f t="shared" si="477"/>
        <v>1607.2979999999998</v>
      </c>
      <c r="BQ341" s="102">
        <f t="shared" si="478"/>
        <v>0.13609635901778153</v>
      </c>
      <c r="BR341" s="230">
        <v>13</v>
      </c>
      <c r="BS341" s="105">
        <f t="shared" si="479"/>
        <v>21.631999999999998</v>
      </c>
      <c r="BT341" s="102">
        <f t="shared" si="480"/>
        <v>1.1007620660457239E-3</v>
      </c>
      <c r="BU341" s="136">
        <v>8.44</v>
      </c>
      <c r="BV341" s="243">
        <v>10.7</v>
      </c>
      <c r="BW341" s="251">
        <v>142</v>
      </c>
      <c r="BX341" s="117">
        <f t="shared" si="500"/>
        <v>104518.5</v>
      </c>
      <c r="BY341" s="118">
        <f t="shared" si="501"/>
        <v>0.69679000000000002</v>
      </c>
      <c r="BZ341" s="121">
        <v>77</v>
      </c>
      <c r="CA341" s="242"/>
      <c r="CB341" s="136">
        <v>7.15</v>
      </c>
      <c r="CC341" s="103">
        <v>6951</v>
      </c>
      <c r="CD341" s="77">
        <f t="shared" si="502"/>
        <v>7267.7246939022916</v>
      </c>
      <c r="CE341" s="77">
        <f t="shared" si="481"/>
        <v>24747</v>
      </c>
      <c r="CF341" s="77">
        <f t="shared" si="503"/>
        <v>8850</v>
      </c>
      <c r="CG341" s="77">
        <f t="shared" si="504"/>
        <v>368.75</v>
      </c>
      <c r="CH341" s="77">
        <f t="shared" si="482"/>
        <v>15897</v>
      </c>
      <c r="CI341" s="130">
        <f t="shared" si="505"/>
        <v>662.375</v>
      </c>
      <c r="CJ341" s="238">
        <v>4107</v>
      </c>
      <c r="CK341" s="136"/>
      <c r="CL341" s="243">
        <v>7.5</v>
      </c>
      <c r="CM341" s="230">
        <v>4735</v>
      </c>
      <c r="CN341" s="137">
        <v>28</v>
      </c>
      <c r="CO341" s="137">
        <v>59</v>
      </c>
      <c r="CP341" s="230">
        <v>3900</v>
      </c>
      <c r="CQ341" s="136">
        <v>13.8</v>
      </c>
      <c r="CR341" s="136">
        <v>36.9</v>
      </c>
      <c r="CS341" s="230">
        <v>2271</v>
      </c>
      <c r="CT341" s="141">
        <f t="shared" si="550"/>
        <v>0.21832549155479067</v>
      </c>
      <c r="CU341" s="142">
        <f t="shared" si="506"/>
        <v>1.2237643048453859</v>
      </c>
      <c r="CV341" s="142">
        <f t="shared" si="507"/>
        <v>5.9388271623272404</v>
      </c>
      <c r="CW341" s="118">
        <f t="shared" si="508"/>
        <v>0.98980452705454003</v>
      </c>
      <c r="CX341" s="143">
        <f t="shared" si="551"/>
        <v>29848.545317856711</v>
      </c>
      <c r="CY341" s="144">
        <f t="shared" si="552"/>
        <v>0.34848935541370718</v>
      </c>
      <c r="CZ341" s="145">
        <f t="shared" si="553"/>
        <v>17345.839071402595</v>
      </c>
      <c r="DA341" s="146">
        <f t="shared" si="554"/>
        <v>0.59906858594411516</v>
      </c>
      <c r="DB341" s="67">
        <v>4117</v>
      </c>
      <c r="DC341" s="75"/>
      <c r="DD341" s="59">
        <v>7.48</v>
      </c>
      <c r="DE341" s="58">
        <v>5360</v>
      </c>
      <c r="DF341" s="58">
        <v>28</v>
      </c>
      <c r="DG341" s="58">
        <v>59</v>
      </c>
      <c r="DH341" s="58">
        <v>4276</v>
      </c>
      <c r="DI341" s="60">
        <v>12.9</v>
      </c>
      <c r="DJ341" s="60">
        <v>39.700000000000003</v>
      </c>
      <c r="DK341" s="58">
        <v>2938</v>
      </c>
      <c r="DL341" s="141">
        <f t="shared" si="509"/>
        <v>0.3740720185102917</v>
      </c>
      <c r="DM341" s="142">
        <f t="shared" si="510"/>
        <v>1.2207918387175127</v>
      </c>
      <c r="DN341" s="142">
        <f t="shared" si="511"/>
        <v>5.9532874183835522</v>
      </c>
      <c r="DO341" s="118">
        <f t="shared" si="483"/>
        <v>0.99221456973059208</v>
      </c>
      <c r="DP341" s="143">
        <f t="shared" si="512"/>
        <v>29921.222564795735</v>
      </c>
      <c r="DQ341" s="144">
        <f t="shared" si="513"/>
        <v>0.26249270222121868</v>
      </c>
      <c r="DR341" s="145">
        <f t="shared" si="514"/>
        <v>17388.073887743973</v>
      </c>
      <c r="DS341" s="146">
        <f t="shared" si="515"/>
        <v>0.54614733276883998</v>
      </c>
      <c r="DT341" s="58">
        <v>4132</v>
      </c>
      <c r="DU341" s="75"/>
      <c r="DV341" s="59">
        <v>7.48</v>
      </c>
      <c r="DW341" s="58">
        <v>5360</v>
      </c>
      <c r="DX341" s="58">
        <v>32</v>
      </c>
      <c r="DY341" s="58">
        <v>57</v>
      </c>
      <c r="DZ341" s="58">
        <v>4276</v>
      </c>
      <c r="EA341" s="75">
        <v>12.9</v>
      </c>
      <c r="EB341" s="60">
        <v>39.700000000000003</v>
      </c>
      <c r="EC341" s="58">
        <v>3087</v>
      </c>
      <c r="ED341" s="141">
        <f t="shared" si="544"/>
        <v>0.39161616964693791</v>
      </c>
      <c r="EE341" s="142">
        <f t="shared" si="516"/>
        <v>1.2163601161665054</v>
      </c>
      <c r="EF341" s="142">
        <f t="shared" si="555"/>
        <v>5.97497780246802</v>
      </c>
      <c r="EG341" s="118">
        <f t="shared" si="484"/>
        <v>0.99582963374467004</v>
      </c>
      <c r="EH341" s="143">
        <f t="shared" si="545"/>
        <v>30030.238435204268</v>
      </c>
      <c r="EI341" s="144">
        <f t="shared" si="546"/>
        <v>0.26249270222121868</v>
      </c>
      <c r="EJ341" s="145">
        <f t="shared" si="547"/>
        <v>17451.426112256031</v>
      </c>
      <c r="EK341" s="146">
        <f t="shared" si="548"/>
        <v>0.54614733276883998</v>
      </c>
      <c r="EL341" s="238">
        <v>4129</v>
      </c>
      <c r="EM341" s="136"/>
      <c r="EN341" s="243">
        <v>7.35</v>
      </c>
      <c r="EO341" s="230">
        <v>4760</v>
      </c>
      <c r="EP341" s="137">
        <v>29</v>
      </c>
      <c r="EQ341" s="137">
        <v>54</v>
      </c>
      <c r="ER341" s="230">
        <v>3556</v>
      </c>
      <c r="ES341" s="136">
        <v>12.1</v>
      </c>
      <c r="ET341" s="136">
        <v>31.4</v>
      </c>
      <c r="EU341" s="230">
        <v>2471</v>
      </c>
      <c r="EV341" s="141">
        <f t="shared" si="517"/>
        <v>0.2386426186836631</v>
      </c>
      <c r="EW341" s="142">
        <f t="shared" si="518"/>
        <v>1.2172438847178493</v>
      </c>
      <c r="EX341" s="142">
        <f t="shared" si="519"/>
        <v>5.970639725651127</v>
      </c>
      <c r="EY341" s="118">
        <f t="shared" si="485"/>
        <v>0.99510662094185454</v>
      </c>
      <c r="EZ341" s="143">
        <f t="shared" si="520"/>
        <v>30008.435261122562</v>
      </c>
      <c r="FA341" s="144">
        <f t="shared" si="521"/>
        <v>0.34504948928600765</v>
      </c>
      <c r="FB341" s="145">
        <f t="shared" si="522"/>
        <v>17438.75566735362</v>
      </c>
      <c r="FC341" s="146">
        <f t="shared" si="523"/>
        <v>0.59695173581710415</v>
      </c>
      <c r="FD341" s="238">
        <v>4130</v>
      </c>
      <c r="FE341" s="136"/>
      <c r="FF341" s="243">
        <v>7.59</v>
      </c>
      <c r="FG341" s="230">
        <v>4561</v>
      </c>
      <c r="FH341" s="137">
        <v>18</v>
      </c>
      <c r="FI341" s="137">
        <v>65</v>
      </c>
      <c r="FJ341" s="230">
        <v>4334</v>
      </c>
      <c r="FK341" s="136">
        <v>12.8</v>
      </c>
      <c r="FL341" s="136">
        <v>31.4</v>
      </c>
      <c r="FM341" s="230">
        <v>3997</v>
      </c>
      <c r="FN341" s="141">
        <f t="shared" si="524"/>
        <v>0.35755265851371709</v>
      </c>
      <c r="FO341" s="142">
        <f t="shared" si="525"/>
        <v>1.2169491525423728</v>
      </c>
      <c r="FP341" s="142">
        <f t="shared" si="526"/>
        <v>5.972085751256758</v>
      </c>
      <c r="FQ341" s="118">
        <f t="shared" si="486"/>
        <v>0.99534762520945963</v>
      </c>
      <c r="FR341" s="143">
        <f t="shared" si="527"/>
        <v>30015.702985816464</v>
      </c>
      <c r="FS341" s="144">
        <f t="shared" si="528"/>
        <v>0.37243082366249591</v>
      </c>
      <c r="FT341" s="145">
        <f t="shared" si="529"/>
        <v>17442.979148987761</v>
      </c>
      <c r="FU341" s="146">
        <f t="shared" si="530"/>
        <v>0.61380186282811178</v>
      </c>
      <c r="FV341" s="238">
        <v>4132</v>
      </c>
      <c r="FW341" s="160"/>
      <c r="FX341" s="243">
        <v>7.52</v>
      </c>
      <c r="FY341" s="230">
        <v>4032</v>
      </c>
      <c r="FZ341" s="137">
        <v>18</v>
      </c>
      <c r="GA341" s="137">
        <v>61</v>
      </c>
      <c r="GB341" s="230">
        <v>4118</v>
      </c>
      <c r="GC341" s="136">
        <v>13.5</v>
      </c>
      <c r="GD341" s="136">
        <v>36.299999999999997</v>
      </c>
      <c r="GE341" s="230">
        <v>3899</v>
      </c>
      <c r="GF341" s="141">
        <f t="shared" si="531"/>
        <v>0.29162272179255355</v>
      </c>
      <c r="GG341" s="142">
        <f t="shared" si="532"/>
        <v>1.2163601161665054</v>
      </c>
      <c r="GH341" s="142">
        <f t="shared" si="533"/>
        <v>5.97497780246802</v>
      </c>
      <c r="GI341" s="118">
        <f t="shared" si="487"/>
        <v>0.99582963374467004</v>
      </c>
      <c r="GJ341" s="143">
        <f t="shared" si="534"/>
        <v>30030.238435204268</v>
      </c>
      <c r="GK341" s="144">
        <f t="shared" si="535"/>
        <v>0.44521839092461823</v>
      </c>
      <c r="GL341" s="145">
        <f t="shared" si="536"/>
        <v>17451.426112256031</v>
      </c>
      <c r="GM341" s="146">
        <f t="shared" si="537"/>
        <v>0.65859441151566467</v>
      </c>
      <c r="GN341" s="285">
        <v>4739</v>
      </c>
      <c r="GO341" s="97">
        <f t="shared" si="488"/>
        <v>4801.0861518567908</v>
      </c>
      <c r="GP341" s="226">
        <f t="shared" si="468"/>
        <v>2329.1532999999999</v>
      </c>
      <c r="GQ341" s="230">
        <v>0</v>
      </c>
      <c r="GR341" s="102">
        <f t="shared" si="489"/>
        <v>1</v>
      </c>
      <c r="GS341" s="230">
        <v>30.9</v>
      </c>
      <c r="GT341" s="102">
        <f t="shared" si="490"/>
        <v>0.93655030800821359</v>
      </c>
      <c r="GU341" s="58">
        <v>899</v>
      </c>
      <c r="GV341" s="102">
        <f t="shared" si="556"/>
        <v>6.1517085295465623E-2</v>
      </c>
      <c r="GW341" s="170">
        <v>471</v>
      </c>
      <c r="GX341" s="102">
        <f t="shared" si="557"/>
        <v>0.41707920792079212</v>
      </c>
      <c r="GY341" s="170">
        <v>0</v>
      </c>
      <c r="GZ341" s="102">
        <f t="shared" si="558"/>
        <v>1</v>
      </c>
      <c r="HA341" s="102"/>
      <c r="HB341" s="102"/>
      <c r="HC341" s="102"/>
      <c r="HD341" s="102"/>
      <c r="HE341" s="177"/>
      <c r="HF341" s="227">
        <f t="shared" si="462"/>
        <v>104518.5</v>
      </c>
      <c r="HG341" s="102">
        <f t="shared" si="463"/>
        <v>0.69679000000000002</v>
      </c>
      <c r="HH341" s="177">
        <f t="shared" si="464"/>
        <v>0.59872988992379339</v>
      </c>
      <c r="HI341" s="238">
        <v>1804</v>
      </c>
      <c r="HJ341" s="230">
        <v>1508</v>
      </c>
      <c r="HK341" s="230">
        <v>5186</v>
      </c>
      <c r="HL341" s="77">
        <f t="shared" si="541"/>
        <v>3090</v>
      </c>
      <c r="HM341" s="77">
        <f t="shared" si="538"/>
        <v>45879.48</v>
      </c>
      <c r="HN341" s="136"/>
      <c r="HO341" s="136"/>
      <c r="HP341" s="230">
        <v>4223</v>
      </c>
      <c r="HQ341" s="136"/>
      <c r="HR341" s="136"/>
      <c r="HS341" s="136"/>
      <c r="HT341" s="230">
        <v>6006</v>
      </c>
      <c r="HU341" s="230">
        <v>5498</v>
      </c>
      <c r="HV341" s="136"/>
      <c r="HW341" s="136"/>
      <c r="HX341" s="136"/>
      <c r="HY341" s="136"/>
      <c r="HZ341" s="205">
        <v>0.98</v>
      </c>
      <c r="IA341" s="205"/>
      <c r="IB341" s="289">
        <v>812</v>
      </c>
      <c r="IC341" s="290"/>
      <c r="ID341" s="290">
        <v>444</v>
      </c>
      <c r="IE341" s="291">
        <v>0.47</v>
      </c>
      <c r="IF341" s="291">
        <v>1.37</v>
      </c>
      <c r="IG341" s="291">
        <v>1.1000000000000001</v>
      </c>
      <c r="IH341" s="97">
        <f t="shared" si="539"/>
        <v>54989.22</v>
      </c>
      <c r="II341" s="97">
        <f t="shared" si="542"/>
        <v>5502.5432098765432</v>
      </c>
      <c r="IJ341" s="202">
        <f t="shared" si="543"/>
        <v>1.6750418760469012</v>
      </c>
      <c r="IK341" s="202">
        <f t="shared" si="549"/>
        <v>3.2850182962962964</v>
      </c>
      <c r="IL341" s="202">
        <f t="shared" si="491"/>
        <v>0.64679761828307203</v>
      </c>
      <c r="IM341" s="205"/>
      <c r="IN341" s="204">
        <f t="shared" si="492"/>
        <v>0.82865583456425407</v>
      </c>
      <c r="IO341" s="136"/>
      <c r="IP341" s="136"/>
      <c r="IQ341" s="230">
        <v>5020</v>
      </c>
      <c r="IR341" s="230">
        <v>4634</v>
      </c>
      <c r="IS341" s="136"/>
      <c r="IT341" s="136"/>
      <c r="IU341" s="136"/>
      <c r="IV341" s="136"/>
      <c r="IW341" s="193">
        <v>0.96</v>
      </c>
      <c r="IX341" s="193"/>
      <c r="IY341" s="243">
        <v>8.35</v>
      </c>
      <c r="IZ341" s="136">
        <v>345</v>
      </c>
      <c r="JA341" s="136">
        <v>5.74</v>
      </c>
      <c r="JB341" s="136">
        <v>0.36</v>
      </c>
      <c r="JC341" s="136">
        <v>147</v>
      </c>
      <c r="JD341" s="97">
        <f t="shared" si="493"/>
        <v>9524.76</v>
      </c>
      <c r="JE341" s="211">
        <f t="shared" si="559"/>
        <v>1.2655367231638419</v>
      </c>
      <c r="JF341" s="210">
        <f t="shared" si="494"/>
        <v>0.641625</v>
      </c>
      <c r="JG341" s="211">
        <f t="shared" si="495"/>
        <v>0.12330137078803433</v>
      </c>
      <c r="JH341" s="205"/>
      <c r="JI341" s="205">
        <f t="shared" si="496"/>
        <v>0.57512315270935965</v>
      </c>
      <c r="JJ341" s="215">
        <f t="shared" si="540"/>
        <v>2.469151880188833</v>
      </c>
      <c r="JK341" s="205">
        <f t="shared" si="497"/>
        <v>0.97078746824724804</v>
      </c>
      <c r="JL341" s="230">
        <v>14325</v>
      </c>
      <c r="JM341" s="136">
        <v>8.33</v>
      </c>
      <c r="JN341" s="217">
        <v>76</v>
      </c>
      <c r="JO341" s="136">
        <v>0.55000000000000004</v>
      </c>
      <c r="JP341" s="136">
        <v>0.54</v>
      </c>
      <c r="JQ341" s="243">
        <v>1.3</v>
      </c>
      <c r="JR341" s="232">
        <v>305</v>
      </c>
      <c r="JS341" s="136">
        <v>0.37</v>
      </c>
      <c r="JT341" s="223"/>
    </row>
    <row r="342" spans="1:280" s="25" customFormat="1" ht="15" customHeight="1">
      <c r="A342" s="50">
        <v>43759</v>
      </c>
      <c r="B342" s="241">
        <v>0</v>
      </c>
      <c r="C342" s="52">
        <v>0</v>
      </c>
      <c r="D342" s="129">
        <v>48194</v>
      </c>
      <c r="E342" s="54">
        <v>5.56</v>
      </c>
      <c r="F342" s="53">
        <v>1590</v>
      </c>
      <c r="G342" s="56">
        <v>40.4</v>
      </c>
      <c r="H342" s="56">
        <v>19.600000000000001</v>
      </c>
      <c r="I342" s="248">
        <v>93.6</v>
      </c>
      <c r="J342" s="249"/>
      <c r="K342" s="53">
        <v>963</v>
      </c>
      <c r="L342" s="48">
        <v>5.41</v>
      </c>
      <c r="M342" s="53">
        <v>13473</v>
      </c>
      <c r="N342" s="53">
        <v>6903</v>
      </c>
      <c r="O342" s="48">
        <v>4.29</v>
      </c>
      <c r="P342" s="48">
        <v>10.3</v>
      </c>
      <c r="Q342" s="74">
        <v>167</v>
      </c>
      <c r="R342" s="70">
        <v>73.7</v>
      </c>
      <c r="S342" s="64">
        <v>7246</v>
      </c>
      <c r="T342" s="55">
        <v>8473</v>
      </c>
      <c r="U342" s="56">
        <v>2.87</v>
      </c>
      <c r="V342" s="56">
        <v>24.4</v>
      </c>
      <c r="W342" s="56">
        <v>9.09</v>
      </c>
      <c r="X342" s="56">
        <v>12.1</v>
      </c>
      <c r="Y342" s="53">
        <v>2363</v>
      </c>
      <c r="Z342" s="55">
        <v>8473</v>
      </c>
      <c r="AA342" s="56">
        <v>2.87</v>
      </c>
      <c r="AB342" s="56">
        <v>685</v>
      </c>
      <c r="AC342" s="77">
        <f t="shared" si="498"/>
        <v>9609</v>
      </c>
      <c r="AD342" s="56"/>
      <c r="AE342" s="56"/>
      <c r="AF342" s="56"/>
      <c r="AG342" s="56"/>
      <c r="AH342" s="248"/>
      <c r="AI342" s="261"/>
      <c r="AJ342" s="56"/>
      <c r="AK342" s="56"/>
      <c r="AL342" s="54">
        <v>9.3000000000000007</v>
      </c>
      <c r="AM342" s="55">
        <v>95022</v>
      </c>
      <c r="AN342" s="52">
        <v>0.93</v>
      </c>
      <c r="AO342" s="52" t="s">
        <v>125</v>
      </c>
      <c r="AP342" s="55">
        <v>5059</v>
      </c>
      <c r="AQ342" s="265"/>
      <c r="AR342" s="86">
        <f t="shared" si="499"/>
        <v>12312</v>
      </c>
      <c r="AS342" s="55"/>
      <c r="AT342" s="87">
        <v>12312</v>
      </c>
      <c r="AU342" s="53">
        <f t="shared" si="560"/>
        <v>9432</v>
      </c>
      <c r="AV342" s="55">
        <v>720</v>
      </c>
      <c r="AW342" s="55">
        <v>720</v>
      </c>
      <c r="AX342" s="53">
        <v>720</v>
      </c>
      <c r="AY342" s="95">
        <v>720</v>
      </c>
      <c r="AZ342" s="269">
        <v>4.8</v>
      </c>
      <c r="BA342" s="55">
        <v>4596</v>
      </c>
      <c r="BB342" s="56">
        <v>118</v>
      </c>
      <c r="BC342" s="55">
        <v>11265</v>
      </c>
      <c r="BD342" s="97">
        <f t="shared" si="469"/>
        <v>8721.7790000000005</v>
      </c>
      <c r="BE342" s="102">
        <f t="shared" si="470"/>
        <v>0.77423692853972481</v>
      </c>
      <c r="BF342" s="55">
        <v>4971</v>
      </c>
      <c r="BG342" s="97">
        <f t="shared" si="471"/>
        <v>5304.0569999999998</v>
      </c>
      <c r="BH342" s="102">
        <f t="shared" si="472"/>
        <v>0.47084394141145136</v>
      </c>
      <c r="BI342" s="55">
        <v>491</v>
      </c>
      <c r="BJ342" s="97">
        <f t="shared" si="473"/>
        <v>965.79700000000003</v>
      </c>
      <c r="BK342" s="102">
        <f t="shared" si="474"/>
        <v>8.5734309809143372E-2</v>
      </c>
      <c r="BL342" s="103">
        <v>659</v>
      </c>
      <c r="BM342" s="97">
        <f t="shared" si="475"/>
        <v>952.255</v>
      </c>
      <c r="BN342" s="102">
        <f t="shared" si="476"/>
        <v>8.4532179316466935E-2</v>
      </c>
      <c r="BO342" s="55">
        <v>719</v>
      </c>
      <c r="BP342" s="97">
        <f t="shared" si="477"/>
        <v>1479.7019999999998</v>
      </c>
      <c r="BQ342" s="102">
        <f t="shared" si="478"/>
        <v>0.13135392809587215</v>
      </c>
      <c r="BR342" s="55">
        <v>12</v>
      </c>
      <c r="BS342" s="105">
        <f t="shared" si="479"/>
        <v>19.968</v>
      </c>
      <c r="BT342" s="102">
        <f t="shared" si="480"/>
        <v>1.0652463382157123E-3</v>
      </c>
      <c r="BU342" s="56">
        <v>8.5399999999999991</v>
      </c>
      <c r="BV342" s="54">
        <v>9</v>
      </c>
      <c r="BW342" s="248">
        <v>165</v>
      </c>
      <c r="BX342" s="117">
        <f t="shared" si="500"/>
        <v>106251.48</v>
      </c>
      <c r="BY342" s="118">
        <f t="shared" si="501"/>
        <v>0.70834319999999995</v>
      </c>
      <c r="BZ342" s="120">
        <v>77.3</v>
      </c>
      <c r="CA342" s="241"/>
      <c r="CB342" s="56">
        <v>6.87</v>
      </c>
      <c r="CC342" s="103">
        <v>7472</v>
      </c>
      <c r="CD342" s="77">
        <f t="shared" si="502"/>
        <v>7178.4925342437582</v>
      </c>
      <c r="CE342" s="77">
        <f t="shared" si="481"/>
        <v>24311</v>
      </c>
      <c r="CF342" s="77">
        <f t="shared" si="503"/>
        <v>9432</v>
      </c>
      <c r="CG342" s="77">
        <f t="shared" si="504"/>
        <v>393</v>
      </c>
      <c r="CH342" s="77">
        <f t="shared" si="482"/>
        <v>14879</v>
      </c>
      <c r="CI342" s="130">
        <f t="shared" si="505"/>
        <v>619.95833333333337</v>
      </c>
      <c r="CJ342" s="249">
        <v>4050</v>
      </c>
      <c r="CK342" s="56"/>
      <c r="CL342" s="54">
        <v>7.43</v>
      </c>
      <c r="CM342" s="55">
        <v>5406</v>
      </c>
      <c r="CN342" s="134">
        <v>35</v>
      </c>
      <c r="CO342" s="134">
        <v>52</v>
      </c>
      <c r="CP342" s="55">
        <v>3536</v>
      </c>
      <c r="CQ342" s="56">
        <v>14.3</v>
      </c>
      <c r="CR342" s="56">
        <v>30.1</v>
      </c>
      <c r="CS342" s="55">
        <v>2109</v>
      </c>
      <c r="CT342" s="141">
        <f t="shared" si="550"/>
        <v>0.29379008976357535</v>
      </c>
      <c r="CU342" s="142">
        <f t="shared" si="506"/>
        <v>1.2409876543209877</v>
      </c>
      <c r="CV342" s="142">
        <f t="shared" si="507"/>
        <v>5.7844995550511777</v>
      </c>
      <c r="CW342" s="118">
        <f t="shared" si="508"/>
        <v>0.96408325917519633</v>
      </c>
      <c r="CX342" s="143">
        <f t="shared" si="551"/>
        <v>29072.894763687218</v>
      </c>
      <c r="CY342" s="144">
        <f t="shared" si="552"/>
        <v>0.24691709656148397</v>
      </c>
      <c r="CZ342" s="145">
        <f t="shared" si="553"/>
        <v>17700.567397474395</v>
      </c>
      <c r="DA342" s="146">
        <f t="shared" si="554"/>
        <v>0.52010652463382157</v>
      </c>
      <c r="DB342" s="64">
        <v>4051</v>
      </c>
      <c r="DC342" s="152"/>
      <c r="DD342" s="48">
        <v>7.39</v>
      </c>
      <c r="DE342" s="53">
        <v>5130</v>
      </c>
      <c r="DF342" s="153">
        <v>31</v>
      </c>
      <c r="DG342" s="53">
        <v>55</v>
      </c>
      <c r="DH342" s="53">
        <v>3144</v>
      </c>
      <c r="DI342" s="52">
        <v>14.1</v>
      </c>
      <c r="DJ342" s="74">
        <v>32</v>
      </c>
      <c r="DK342" s="53">
        <v>2744</v>
      </c>
      <c r="DL342" s="141">
        <f t="shared" si="509"/>
        <v>0.33066442889065767</v>
      </c>
      <c r="DM342" s="142">
        <f t="shared" si="510"/>
        <v>1.2406813132559862</v>
      </c>
      <c r="DN342" s="142">
        <f t="shared" si="511"/>
        <v>5.7859278265462528</v>
      </c>
      <c r="DO342" s="118">
        <f t="shared" si="483"/>
        <v>0.96432130442437547</v>
      </c>
      <c r="DP342" s="143">
        <f t="shared" si="512"/>
        <v>29080.073256221465</v>
      </c>
      <c r="DQ342" s="144">
        <f t="shared" si="513"/>
        <v>0.28536528031084218</v>
      </c>
      <c r="DR342" s="145">
        <f t="shared" si="514"/>
        <v>17704.937907942905</v>
      </c>
      <c r="DS342" s="146">
        <f t="shared" si="515"/>
        <v>0.54460719041278294</v>
      </c>
      <c r="DT342" s="53">
        <v>4051</v>
      </c>
      <c r="DU342" s="74"/>
      <c r="DV342" s="157">
        <v>7.51</v>
      </c>
      <c r="DW342" s="153">
        <v>5311</v>
      </c>
      <c r="DX342" s="53">
        <v>33</v>
      </c>
      <c r="DY342" s="153">
        <v>52</v>
      </c>
      <c r="DZ342" s="153">
        <v>3524</v>
      </c>
      <c r="EA342" s="152">
        <v>13.6</v>
      </c>
      <c r="EB342" s="128">
        <v>30</v>
      </c>
      <c r="EC342" s="53">
        <v>2877</v>
      </c>
      <c r="ED342" s="141">
        <f t="shared" si="544"/>
        <v>0.38029336158202548</v>
      </c>
      <c r="EE342" s="142">
        <f t="shared" si="516"/>
        <v>1.2406813132559862</v>
      </c>
      <c r="EF342" s="142">
        <f t="shared" si="555"/>
        <v>5.7859278265462528</v>
      </c>
      <c r="EG342" s="118">
        <f t="shared" si="484"/>
        <v>0.96432130442437547</v>
      </c>
      <c r="EH342" s="143">
        <f t="shared" si="545"/>
        <v>29080.073256221465</v>
      </c>
      <c r="EI342" s="144">
        <f t="shared" si="546"/>
        <v>0.26015107285202399</v>
      </c>
      <c r="EJ342" s="145">
        <f t="shared" si="547"/>
        <v>17704.937907942905</v>
      </c>
      <c r="EK342" s="146">
        <f t="shared" si="548"/>
        <v>0.52853972481136258</v>
      </c>
      <c r="EL342" s="249">
        <v>4051</v>
      </c>
      <c r="EM342" s="56"/>
      <c r="EN342" s="54">
        <v>7.52</v>
      </c>
      <c r="EO342" s="55">
        <v>5035</v>
      </c>
      <c r="EP342" s="134">
        <v>36</v>
      </c>
      <c r="EQ342" s="134">
        <v>56</v>
      </c>
      <c r="ER342" s="55">
        <v>3620</v>
      </c>
      <c r="ES342" s="56">
        <v>13.3</v>
      </c>
      <c r="ET342" s="56">
        <v>30</v>
      </c>
      <c r="EU342" s="55">
        <v>2301</v>
      </c>
      <c r="EV342" s="141">
        <f t="shared" si="517"/>
        <v>0.26499177870219415</v>
      </c>
      <c r="EW342" s="142">
        <f t="shared" si="518"/>
        <v>1.2406813132559862</v>
      </c>
      <c r="EX342" s="142">
        <f t="shared" si="519"/>
        <v>5.7859278265462528</v>
      </c>
      <c r="EY342" s="118">
        <f t="shared" si="485"/>
        <v>0.96432130442437547</v>
      </c>
      <c r="EZ342" s="143">
        <f t="shared" si="520"/>
        <v>29080.073256221465</v>
      </c>
      <c r="FA342" s="144">
        <f t="shared" si="521"/>
        <v>0.2985992566013822</v>
      </c>
      <c r="FB342" s="145">
        <f t="shared" si="522"/>
        <v>17704.937907942905</v>
      </c>
      <c r="FC342" s="146">
        <f t="shared" si="523"/>
        <v>0.55304039059032406</v>
      </c>
      <c r="FD342" s="249">
        <v>4054</v>
      </c>
      <c r="FE342" s="56"/>
      <c r="FF342" s="54">
        <v>7.63</v>
      </c>
      <c r="FG342" s="55">
        <v>4183</v>
      </c>
      <c r="FH342" s="134">
        <v>17</v>
      </c>
      <c r="FI342" s="134">
        <v>74</v>
      </c>
      <c r="FJ342" s="55">
        <v>3534</v>
      </c>
      <c r="FK342" s="56">
        <v>13.7</v>
      </c>
      <c r="FL342" s="56">
        <v>28.9</v>
      </c>
      <c r="FM342" s="55">
        <v>4060</v>
      </c>
      <c r="FN342" s="141">
        <f t="shared" si="524"/>
        <v>0.33432899874892519</v>
      </c>
      <c r="FO342" s="142">
        <f t="shared" si="525"/>
        <v>1.2397631968426246</v>
      </c>
      <c r="FP342" s="142">
        <f t="shared" si="526"/>
        <v>5.7902126410314754</v>
      </c>
      <c r="FQ342" s="118">
        <f t="shared" si="486"/>
        <v>0.96503544017191256</v>
      </c>
      <c r="FR342" s="143">
        <f t="shared" si="527"/>
        <v>29101.608733824196</v>
      </c>
      <c r="FS342" s="144">
        <f t="shared" si="528"/>
        <v>0.41728712817548796</v>
      </c>
      <c r="FT342" s="145">
        <f t="shared" si="529"/>
        <v>17718.049439348444</v>
      </c>
      <c r="FU342" s="146">
        <f t="shared" si="530"/>
        <v>0.62867288060363957</v>
      </c>
      <c r="FV342" s="249">
        <v>4054</v>
      </c>
      <c r="FW342" s="73"/>
      <c r="FX342" s="54">
        <v>7.67</v>
      </c>
      <c r="FY342" s="55">
        <v>3967</v>
      </c>
      <c r="FZ342" s="134">
        <v>20</v>
      </c>
      <c r="GA342" s="134">
        <v>76</v>
      </c>
      <c r="GB342" s="55">
        <v>4002</v>
      </c>
      <c r="GC342" s="56">
        <v>12.8</v>
      </c>
      <c r="GD342" s="56">
        <v>29.8</v>
      </c>
      <c r="GE342" s="55">
        <v>3989</v>
      </c>
      <c r="GF342" s="141">
        <f t="shared" si="531"/>
        <v>0.3063891453565975</v>
      </c>
      <c r="GG342" s="142">
        <f t="shared" si="532"/>
        <v>1.2397631968426246</v>
      </c>
      <c r="GH342" s="142">
        <f t="shared" si="533"/>
        <v>5.7902126410314754</v>
      </c>
      <c r="GI342" s="118">
        <f t="shared" si="487"/>
        <v>0.96503544017191256</v>
      </c>
      <c r="GJ342" s="143">
        <f t="shared" si="534"/>
        <v>29101.608733824196</v>
      </c>
      <c r="GK342" s="144">
        <f t="shared" si="535"/>
        <v>0.44737701110976824</v>
      </c>
      <c r="GL342" s="145">
        <f t="shared" si="536"/>
        <v>17718.049439348444</v>
      </c>
      <c r="GM342" s="146">
        <f t="shared" si="537"/>
        <v>0.64784731469152246</v>
      </c>
      <c r="GN342" s="284">
        <v>4588</v>
      </c>
      <c r="GO342" s="97">
        <f t="shared" si="488"/>
        <v>4838.4548558265806</v>
      </c>
      <c r="GP342" s="226">
        <f t="shared" si="468"/>
        <v>2476.2590999999998</v>
      </c>
      <c r="GQ342" s="206">
        <v>0</v>
      </c>
      <c r="GR342" s="102">
        <f t="shared" si="489"/>
        <v>1</v>
      </c>
      <c r="GS342" s="206">
        <v>49.3</v>
      </c>
      <c r="GT342" s="102">
        <f t="shared" si="490"/>
        <v>0.89959266802443993</v>
      </c>
      <c r="GU342" s="153">
        <v>896</v>
      </c>
      <c r="GV342" s="102">
        <f t="shared" si="556"/>
        <v>7.2268810112270043E-2</v>
      </c>
      <c r="GW342" s="170">
        <v>527</v>
      </c>
      <c r="GX342" s="102">
        <f t="shared" si="557"/>
        <v>0.20030349013657056</v>
      </c>
      <c r="GY342" s="170">
        <v>0</v>
      </c>
      <c r="GZ342" s="102">
        <f t="shared" si="558"/>
        <v>1</v>
      </c>
      <c r="HA342" s="102"/>
      <c r="HB342" s="102"/>
      <c r="HC342" s="102"/>
      <c r="HD342" s="102"/>
      <c r="HE342" s="177"/>
      <c r="HF342" s="227">
        <f t="shared" si="462"/>
        <v>106251.48</v>
      </c>
      <c r="HG342" s="102">
        <f t="shared" si="463"/>
        <v>0.70834319999999995</v>
      </c>
      <c r="HH342" s="177">
        <f t="shared" si="464"/>
        <v>0.59272081668885923</v>
      </c>
      <c r="HI342" s="287">
        <v>1852</v>
      </c>
      <c r="HJ342" s="206">
        <v>1940</v>
      </c>
      <c r="HK342" s="206">
        <v>2356</v>
      </c>
      <c r="HL342" s="77">
        <f t="shared" si="541"/>
        <v>2160</v>
      </c>
      <c r="HM342" s="77">
        <f t="shared" si="538"/>
        <v>24332.400000000001</v>
      </c>
      <c r="HN342" s="56"/>
      <c r="HO342" s="288"/>
      <c r="HP342" s="55">
        <v>3646</v>
      </c>
      <c r="HQ342" s="186"/>
      <c r="HR342" s="186"/>
      <c r="HS342" s="186"/>
      <c r="HT342" s="55">
        <v>5494</v>
      </c>
      <c r="HU342" s="206">
        <v>5368</v>
      </c>
      <c r="HV342" s="186"/>
      <c r="HW342" s="186"/>
      <c r="HX342" s="186"/>
      <c r="HY342" s="186"/>
      <c r="HZ342" s="207"/>
      <c r="IA342" s="207">
        <v>0.98</v>
      </c>
      <c r="IB342" s="292">
        <v>648</v>
      </c>
      <c r="IC342" s="293"/>
      <c r="ID342" s="293">
        <v>137</v>
      </c>
      <c r="IE342" s="294">
        <v>3.26</v>
      </c>
      <c r="IF342" s="294">
        <v>141</v>
      </c>
      <c r="IG342" s="294">
        <v>1.17</v>
      </c>
      <c r="IH342" s="97">
        <f t="shared" si="539"/>
        <v>59260.176000000007</v>
      </c>
      <c r="II342" s="97">
        <f t="shared" si="542"/>
        <v>4813.2046783625738</v>
      </c>
      <c r="IJ342" s="202">
        <f t="shared" si="543"/>
        <v>1.6244314489928524</v>
      </c>
      <c r="IK342" s="202">
        <f t="shared" si="549"/>
        <v>2.9630088000000003</v>
      </c>
      <c r="IL342" s="202">
        <f t="shared" si="491"/>
        <v>0.75234750951059481</v>
      </c>
      <c r="IM342" s="203"/>
      <c r="IN342" s="204">
        <f t="shared" si="492"/>
        <v>0.85876198779424584</v>
      </c>
      <c r="IO342" s="186"/>
      <c r="IP342" s="186"/>
      <c r="IQ342" s="206">
        <v>4222</v>
      </c>
      <c r="IR342" s="206">
        <v>3506</v>
      </c>
      <c r="IS342" s="186"/>
      <c r="IT342" s="186"/>
      <c r="IU342" s="186"/>
      <c r="IV342" s="186"/>
      <c r="IW342" s="189"/>
      <c r="IX342" s="189">
        <v>0.92</v>
      </c>
      <c r="IY342" s="54">
        <v>8.16</v>
      </c>
      <c r="IZ342" s="56">
        <v>368</v>
      </c>
      <c r="JA342" s="186">
        <v>2.25</v>
      </c>
      <c r="JB342" s="186">
        <v>0.72</v>
      </c>
      <c r="JC342" s="186">
        <v>195</v>
      </c>
      <c r="JD342" s="97">
        <f t="shared" si="493"/>
        <v>7978.1760000000004</v>
      </c>
      <c r="JE342" s="210">
        <f t="shared" si="559"/>
        <v>1.1874469889737065</v>
      </c>
      <c r="JF342" s="210">
        <f t="shared" si="494"/>
        <v>0.54570857142857143</v>
      </c>
      <c r="JG342" s="210">
        <f t="shared" si="495"/>
        <v>8.6569441782592821E-2</v>
      </c>
      <c r="JH342" s="203"/>
      <c r="JI342" s="203">
        <f t="shared" si="496"/>
        <v>0.4320987654320988</v>
      </c>
      <c r="JJ342" s="212">
        <f t="shared" si="540"/>
        <v>2.469151880188833</v>
      </c>
      <c r="JK342" s="203">
        <f t="shared" si="497"/>
        <v>0.96733244562805143</v>
      </c>
      <c r="JL342" s="206">
        <v>13760</v>
      </c>
      <c r="JM342" s="186">
        <v>8.34</v>
      </c>
      <c r="JN342" s="214">
        <v>58</v>
      </c>
      <c r="JO342" s="186">
        <v>0.45</v>
      </c>
      <c r="JP342" s="186">
        <v>1.55</v>
      </c>
      <c r="JQ342" s="306">
        <v>1.36</v>
      </c>
      <c r="JR342" s="219">
        <v>320</v>
      </c>
      <c r="JS342" s="186">
        <v>0.44</v>
      </c>
      <c r="JT342" s="222" t="s">
        <v>136</v>
      </c>
    </row>
    <row r="343" spans="1:280" s="25" customFormat="1" ht="15" customHeight="1">
      <c r="A343" s="50">
        <v>43760</v>
      </c>
      <c r="B343" s="241">
        <v>0</v>
      </c>
      <c r="C343" s="52">
        <v>0</v>
      </c>
      <c r="D343" s="129">
        <v>52910</v>
      </c>
      <c r="E343" s="54">
        <v>5.74</v>
      </c>
      <c r="F343" s="53">
        <v>1754</v>
      </c>
      <c r="G343" s="56">
        <v>43.3</v>
      </c>
      <c r="H343" s="56">
        <v>20.100000000000001</v>
      </c>
      <c r="I343" s="248">
        <v>93.9</v>
      </c>
      <c r="J343" s="249"/>
      <c r="K343" s="53">
        <v>1360</v>
      </c>
      <c r="L343" s="48">
        <v>5.25</v>
      </c>
      <c r="M343" s="53">
        <v>13631</v>
      </c>
      <c r="N343" s="53">
        <v>7071</v>
      </c>
      <c r="O343" s="48">
        <v>3.98</v>
      </c>
      <c r="P343" s="48">
        <v>10.9</v>
      </c>
      <c r="Q343" s="74">
        <v>100</v>
      </c>
      <c r="R343" s="70">
        <v>74.099999999999994</v>
      </c>
      <c r="S343" s="64">
        <v>7218</v>
      </c>
      <c r="T343" s="55">
        <v>9279</v>
      </c>
      <c r="U343" s="56">
        <v>2.95</v>
      </c>
      <c r="V343" s="56">
        <v>24.9</v>
      </c>
      <c r="W343" s="56">
        <v>10.5</v>
      </c>
      <c r="X343" s="56">
        <v>12.7</v>
      </c>
      <c r="Y343" s="53">
        <v>2362</v>
      </c>
      <c r="Z343" s="55">
        <v>13380</v>
      </c>
      <c r="AA343" s="56">
        <v>2.75</v>
      </c>
      <c r="AB343" s="56">
        <v>714</v>
      </c>
      <c r="AC343" s="77">
        <f t="shared" si="498"/>
        <v>9580</v>
      </c>
      <c r="AD343" s="56"/>
      <c r="AE343" s="56"/>
      <c r="AF343" s="56"/>
      <c r="AG343" s="56"/>
      <c r="AH343" s="248"/>
      <c r="AI343" s="261"/>
      <c r="AJ343" s="56"/>
      <c r="AK343" s="56"/>
      <c r="AL343" s="54">
        <v>9.26</v>
      </c>
      <c r="AM343" s="55">
        <v>95138</v>
      </c>
      <c r="AN343" s="52" t="s">
        <v>125</v>
      </c>
      <c r="AO343" s="52">
        <v>0.15</v>
      </c>
      <c r="AP343" s="55">
        <v>5796</v>
      </c>
      <c r="AQ343" s="265"/>
      <c r="AR343" s="86">
        <f t="shared" si="499"/>
        <v>12054</v>
      </c>
      <c r="AS343" s="55"/>
      <c r="AT343" s="87">
        <v>12054</v>
      </c>
      <c r="AU343" s="53">
        <f t="shared" si="560"/>
        <v>9174</v>
      </c>
      <c r="AV343" s="55">
        <v>720</v>
      </c>
      <c r="AW343" s="55">
        <v>720</v>
      </c>
      <c r="AX343" s="53">
        <v>720</v>
      </c>
      <c r="AY343" s="95">
        <v>720</v>
      </c>
      <c r="AZ343" s="269">
        <v>4.8600000000000003</v>
      </c>
      <c r="BA343" s="55">
        <v>5540</v>
      </c>
      <c r="BB343" s="56">
        <v>197</v>
      </c>
      <c r="BC343" s="55">
        <v>12117</v>
      </c>
      <c r="BD343" s="97">
        <f t="shared" si="469"/>
        <v>8013.9119999999994</v>
      </c>
      <c r="BE343" s="102">
        <f t="shared" si="470"/>
        <v>0.66137756870512499</v>
      </c>
      <c r="BF343" s="55">
        <v>5010</v>
      </c>
      <c r="BG343" s="97">
        <f t="shared" si="471"/>
        <v>5345.67</v>
      </c>
      <c r="BH343" s="102">
        <f t="shared" si="472"/>
        <v>0.44117108195097798</v>
      </c>
      <c r="BI343" s="55">
        <v>227</v>
      </c>
      <c r="BJ343" s="97">
        <f t="shared" si="473"/>
        <v>446.50900000000001</v>
      </c>
      <c r="BK343" s="102">
        <f t="shared" si="474"/>
        <v>3.6849797804737149E-2</v>
      </c>
      <c r="BL343" s="103">
        <v>589</v>
      </c>
      <c r="BM343" s="97">
        <f t="shared" si="475"/>
        <v>851.10500000000002</v>
      </c>
      <c r="BN343" s="102">
        <f t="shared" si="476"/>
        <v>7.0240571098456717E-2</v>
      </c>
      <c r="BO343" s="55">
        <v>666</v>
      </c>
      <c r="BP343" s="97">
        <f t="shared" si="477"/>
        <v>1370.6279999999999</v>
      </c>
      <c r="BQ343" s="102">
        <f t="shared" si="478"/>
        <v>0.1131161178509532</v>
      </c>
      <c r="BR343" s="55">
        <v>0</v>
      </c>
      <c r="BS343" s="105">
        <f t="shared" si="479"/>
        <v>0</v>
      </c>
      <c r="BT343" s="102">
        <f t="shared" si="480"/>
        <v>0</v>
      </c>
      <c r="BU343" s="56">
        <v>8.17</v>
      </c>
      <c r="BV343" s="54">
        <v>8.6999999999999993</v>
      </c>
      <c r="BW343" s="248">
        <v>144</v>
      </c>
      <c r="BX343" s="117">
        <f t="shared" si="500"/>
        <v>111161.35799999999</v>
      </c>
      <c r="BY343" s="118">
        <f t="shared" si="501"/>
        <v>0.74107571999999999</v>
      </c>
      <c r="BZ343" s="120">
        <v>77.7</v>
      </c>
      <c r="CA343" s="241"/>
      <c r="CB343" s="56">
        <v>7.41</v>
      </c>
      <c r="CC343" s="103">
        <v>7657</v>
      </c>
      <c r="CD343" s="77">
        <f t="shared" si="502"/>
        <v>9118.1915667030171</v>
      </c>
      <c r="CE343" s="77">
        <f t="shared" si="481"/>
        <v>16506</v>
      </c>
      <c r="CF343" s="77">
        <f t="shared" si="503"/>
        <v>9174</v>
      </c>
      <c r="CG343" s="77">
        <f t="shared" si="504"/>
        <v>382.25</v>
      </c>
      <c r="CH343" s="77">
        <f t="shared" si="482"/>
        <v>7332</v>
      </c>
      <c r="CI343" s="130">
        <f t="shared" si="505"/>
        <v>305.5</v>
      </c>
      <c r="CJ343" s="249">
        <v>2757</v>
      </c>
      <c r="CK343" s="56"/>
      <c r="CL343" s="54">
        <v>7.56</v>
      </c>
      <c r="CM343" s="55">
        <v>5743</v>
      </c>
      <c r="CN343" s="134">
        <v>42</v>
      </c>
      <c r="CO343" s="134">
        <v>55</v>
      </c>
      <c r="CP343" s="55">
        <v>2326</v>
      </c>
      <c r="CQ343" s="56">
        <v>11.6</v>
      </c>
      <c r="CR343" s="56">
        <v>35.9</v>
      </c>
      <c r="CS343" s="55">
        <v>2126</v>
      </c>
      <c r="CT343" s="141">
        <f t="shared" si="550"/>
        <v>0.22846941350811131</v>
      </c>
      <c r="CU343" s="142">
        <f t="shared" si="506"/>
        <v>1.8229960101559666</v>
      </c>
      <c r="CV343" s="142">
        <f t="shared" si="507"/>
        <v>5.0017616692002029</v>
      </c>
      <c r="CW343" s="118">
        <f t="shared" si="508"/>
        <v>0.83362694486670053</v>
      </c>
      <c r="CX343" s="143">
        <f t="shared" si="551"/>
        <v>25138.85414940022</v>
      </c>
      <c r="CY343" s="144">
        <f t="shared" si="552"/>
        <v>0.37016019481628737</v>
      </c>
      <c r="CZ343" s="145">
        <f t="shared" si="553"/>
        <v>18567.300618320605</v>
      </c>
      <c r="DA343" s="146">
        <f t="shared" si="554"/>
        <v>0.52603779813485185</v>
      </c>
      <c r="DB343" s="64">
        <v>2754</v>
      </c>
      <c r="DC343" s="152"/>
      <c r="DD343" s="48">
        <v>7.7</v>
      </c>
      <c r="DE343" s="53">
        <v>5802</v>
      </c>
      <c r="DF343" s="153">
        <v>40</v>
      </c>
      <c r="DG343" s="53">
        <v>57</v>
      </c>
      <c r="DH343" s="53">
        <v>2088</v>
      </c>
      <c r="DI343" s="52">
        <v>11.6</v>
      </c>
      <c r="DJ343" s="52">
        <v>36.5</v>
      </c>
      <c r="DK343" s="53">
        <v>2821</v>
      </c>
      <c r="DL343" s="141">
        <f t="shared" si="509"/>
        <v>0.30888693527341698</v>
      </c>
      <c r="DM343" s="142">
        <f t="shared" si="510"/>
        <v>1.8249818445896877</v>
      </c>
      <c r="DN343" s="142">
        <f t="shared" si="511"/>
        <v>4.9963190558496038</v>
      </c>
      <c r="DO343" s="118">
        <f t="shared" si="483"/>
        <v>0.83271984264160059</v>
      </c>
      <c r="DP343" s="143">
        <f t="shared" si="512"/>
        <v>25111.499574700108</v>
      </c>
      <c r="DQ343" s="144">
        <f t="shared" si="513"/>
        <v>0.3636896134988854</v>
      </c>
      <c r="DR343" s="145">
        <f t="shared" si="514"/>
        <v>18547.096809160303</v>
      </c>
      <c r="DS343" s="146">
        <f t="shared" si="515"/>
        <v>0.52116860609061644</v>
      </c>
      <c r="DT343" s="53">
        <v>2756</v>
      </c>
      <c r="DU343" s="74"/>
      <c r="DV343" s="157">
        <v>7.79</v>
      </c>
      <c r="DW343" s="153">
        <v>5620</v>
      </c>
      <c r="DX343" s="53">
        <v>41</v>
      </c>
      <c r="DY343" s="153">
        <v>56</v>
      </c>
      <c r="DZ343" s="153">
        <v>2338</v>
      </c>
      <c r="EA343" s="152">
        <v>12.4</v>
      </c>
      <c r="EB343" s="128">
        <v>32.5</v>
      </c>
      <c r="EC343" s="53">
        <v>2899</v>
      </c>
      <c r="ED343" s="141">
        <f t="shared" si="544"/>
        <v>0.30069445094575387</v>
      </c>
      <c r="EE343" s="142">
        <f t="shared" si="516"/>
        <v>1.8236574746008709</v>
      </c>
      <c r="EF343" s="142">
        <f t="shared" si="555"/>
        <v>4.9999474647500026</v>
      </c>
      <c r="EG343" s="118">
        <f t="shared" si="484"/>
        <v>0.83332457745833377</v>
      </c>
      <c r="EH343" s="143">
        <f t="shared" si="545"/>
        <v>25129.735957833513</v>
      </c>
      <c r="EI343" s="144">
        <f t="shared" si="546"/>
        <v>0.3836497118000235</v>
      </c>
      <c r="EJ343" s="145">
        <f t="shared" si="547"/>
        <v>18560.566015267173</v>
      </c>
      <c r="EK343" s="146">
        <f t="shared" si="548"/>
        <v>0.53618882561690184</v>
      </c>
      <c r="EL343" s="249">
        <v>2755</v>
      </c>
      <c r="EM343" s="56"/>
      <c r="EN343" s="54">
        <v>7.75</v>
      </c>
      <c r="EO343" s="55">
        <v>5636</v>
      </c>
      <c r="EP343" s="134">
        <v>43</v>
      </c>
      <c r="EQ343" s="134">
        <v>56</v>
      </c>
      <c r="ER343" s="55">
        <v>2194</v>
      </c>
      <c r="ES343" s="56">
        <v>12.6</v>
      </c>
      <c r="ET343" s="56">
        <v>33</v>
      </c>
      <c r="EU343" s="55">
        <v>2273</v>
      </c>
      <c r="EV343" s="141">
        <f t="shared" si="517"/>
        <v>0.23693279253788438</v>
      </c>
      <c r="EW343" s="142">
        <f t="shared" si="518"/>
        <v>1.8243194192377497</v>
      </c>
      <c r="EX343" s="142">
        <f t="shared" si="519"/>
        <v>4.9981332602998032</v>
      </c>
      <c r="EY343" s="118">
        <f t="shared" si="485"/>
        <v>0.83302221004996724</v>
      </c>
      <c r="EZ343" s="143">
        <f t="shared" si="520"/>
        <v>25120.617766266812</v>
      </c>
      <c r="FA343" s="144">
        <f t="shared" si="521"/>
        <v>0.38189497788343996</v>
      </c>
      <c r="FB343" s="145">
        <f t="shared" si="522"/>
        <v>18553.831412213738</v>
      </c>
      <c r="FC343" s="146">
        <f t="shared" si="523"/>
        <v>0.5348683667574482</v>
      </c>
      <c r="FD343" s="249">
        <v>2742</v>
      </c>
      <c r="FE343" s="56"/>
      <c r="FF343" s="54">
        <v>7.91</v>
      </c>
      <c r="FG343" s="55">
        <v>4159</v>
      </c>
      <c r="FH343" s="134">
        <v>19</v>
      </c>
      <c r="FI343" s="134">
        <v>80</v>
      </c>
      <c r="FJ343" s="55">
        <v>1534</v>
      </c>
      <c r="FK343" s="56">
        <v>13.1</v>
      </c>
      <c r="FL343" s="56">
        <v>26.6</v>
      </c>
      <c r="FM343" s="55">
        <v>4017</v>
      </c>
      <c r="FN343" s="141">
        <f t="shared" si="524"/>
        <v>0.29540884625574582</v>
      </c>
      <c r="FO343" s="142">
        <f t="shared" si="525"/>
        <v>1.8329686360320934</v>
      </c>
      <c r="FP343" s="142">
        <f t="shared" si="526"/>
        <v>4.974548602447209</v>
      </c>
      <c r="FQ343" s="118">
        <f t="shared" si="486"/>
        <v>0.82909143374120153</v>
      </c>
      <c r="FR343" s="143">
        <f t="shared" si="527"/>
        <v>25002.081275899673</v>
      </c>
      <c r="FS343" s="144">
        <f t="shared" si="528"/>
        <v>0.54387885255806001</v>
      </c>
      <c r="FT343" s="145">
        <f t="shared" si="529"/>
        <v>18466.281572519081</v>
      </c>
      <c r="FU343" s="146">
        <f t="shared" si="530"/>
        <v>0.65676322522076425</v>
      </c>
      <c r="FV343" s="249">
        <v>2742</v>
      </c>
      <c r="FW343" s="73"/>
      <c r="FX343" s="54">
        <v>7.92</v>
      </c>
      <c r="FY343" s="55">
        <v>4193</v>
      </c>
      <c r="FZ343" s="134">
        <v>19</v>
      </c>
      <c r="GA343" s="134">
        <v>78</v>
      </c>
      <c r="GB343" s="55">
        <v>2150</v>
      </c>
      <c r="GC343" s="56">
        <v>3.99</v>
      </c>
      <c r="GD343" s="56">
        <v>31.2</v>
      </c>
      <c r="GE343" s="55">
        <v>3908</v>
      </c>
      <c r="GF343" s="141">
        <f t="shared" si="531"/>
        <v>0.28937697832530745</v>
      </c>
      <c r="GG343" s="142">
        <f t="shared" si="532"/>
        <v>1.8329686360320934</v>
      </c>
      <c r="GH343" s="142">
        <f t="shared" si="533"/>
        <v>4.974548602447209</v>
      </c>
      <c r="GI343" s="118">
        <f t="shared" si="487"/>
        <v>0.82909143374120153</v>
      </c>
      <c r="GJ343" s="143">
        <f t="shared" si="534"/>
        <v>25002.081275899673</v>
      </c>
      <c r="GK343" s="144">
        <f t="shared" si="535"/>
        <v>0.54015004298531999</v>
      </c>
      <c r="GL343" s="145">
        <f t="shared" si="536"/>
        <v>18466.281572519081</v>
      </c>
      <c r="GM343" s="146">
        <f t="shared" si="537"/>
        <v>0.65395725014442518</v>
      </c>
      <c r="GN343" s="284">
        <v>5366</v>
      </c>
      <c r="GO343" s="97">
        <f t="shared" si="488"/>
        <v>5193.8230340482251</v>
      </c>
      <c r="GP343" s="226">
        <f t="shared" si="468"/>
        <v>2688.9949999999999</v>
      </c>
      <c r="GQ343" s="206">
        <v>0</v>
      </c>
      <c r="GR343" s="102">
        <f t="shared" si="489"/>
        <v>1</v>
      </c>
      <c r="GS343" s="206">
        <v>0</v>
      </c>
      <c r="GT343" s="102">
        <f t="shared" si="490"/>
        <v>1</v>
      </c>
      <c r="GU343" s="153">
        <v>985</v>
      </c>
      <c r="GV343" s="102">
        <f t="shared" si="556"/>
        <v>0</v>
      </c>
      <c r="GW343" s="170">
        <v>615</v>
      </c>
      <c r="GX343" s="102">
        <f t="shared" si="557"/>
        <v>0</v>
      </c>
      <c r="GY343" s="170">
        <v>0</v>
      </c>
      <c r="GZ343" s="102">
        <f t="shared" si="558"/>
        <v>1</v>
      </c>
      <c r="HA343" s="102"/>
      <c r="HB343" s="102"/>
      <c r="HC343" s="102"/>
      <c r="HD343" s="102"/>
      <c r="HE343" s="177"/>
      <c r="HF343" s="227">
        <f t="shared" si="462"/>
        <v>111161.35799999999</v>
      </c>
      <c r="HG343" s="102">
        <f t="shared" si="463"/>
        <v>0.74107571999999999</v>
      </c>
      <c r="HH343" s="177">
        <f t="shared" si="464"/>
        <v>0.5571511100107287</v>
      </c>
      <c r="HI343" s="287">
        <v>1515</v>
      </c>
      <c r="HJ343" s="206">
        <v>1510</v>
      </c>
      <c r="HK343" s="206">
        <v>2186</v>
      </c>
      <c r="HL343" s="77">
        <f t="shared" si="541"/>
        <v>2160</v>
      </c>
      <c r="HM343" s="77">
        <f t="shared" si="538"/>
        <v>26172.720000000001</v>
      </c>
      <c r="HN343" s="56"/>
      <c r="HO343" s="288"/>
      <c r="HP343" s="55">
        <v>3593</v>
      </c>
      <c r="HQ343" s="186"/>
      <c r="HR343" s="186"/>
      <c r="HS343" s="186"/>
      <c r="HT343" s="55">
        <v>4766</v>
      </c>
      <c r="HU343" s="206">
        <v>5230</v>
      </c>
      <c r="HV343" s="186"/>
      <c r="HW343" s="186"/>
      <c r="HX343" s="186"/>
      <c r="HY343" s="186"/>
      <c r="HZ343" s="207">
        <v>0.99</v>
      </c>
      <c r="IA343" s="207"/>
      <c r="IB343" s="292">
        <v>1184</v>
      </c>
      <c r="IC343" s="293"/>
      <c r="ID343" s="293">
        <v>1817</v>
      </c>
      <c r="IE343" s="294">
        <v>3.57</v>
      </c>
      <c r="IF343" s="294">
        <v>1.23</v>
      </c>
      <c r="IG343" s="294">
        <v>1.31</v>
      </c>
      <c r="IH343" s="97">
        <f t="shared" si="539"/>
        <v>65712.804000000004</v>
      </c>
      <c r="II343" s="97">
        <f t="shared" si="542"/>
        <v>5451.5350920856154</v>
      </c>
      <c r="IJ343" s="202">
        <f t="shared" si="543"/>
        <v>1.6592002654720426</v>
      </c>
      <c r="IK343" s="202">
        <f t="shared" si="549"/>
        <v>3.2856402000000005</v>
      </c>
      <c r="IL343" s="202">
        <f t="shared" si="491"/>
        <v>0.89145234996736744</v>
      </c>
      <c r="IM343" s="203"/>
      <c r="IN343" s="204">
        <f t="shared" si="492"/>
        <v>0.7793514722325755</v>
      </c>
      <c r="IO343" s="186"/>
      <c r="IP343" s="186"/>
      <c r="IQ343" s="206">
        <v>3972</v>
      </c>
      <c r="IR343" s="206">
        <v>3354</v>
      </c>
      <c r="IS343" s="186"/>
      <c r="IT343" s="186"/>
      <c r="IU343" s="186"/>
      <c r="IV343" s="186"/>
      <c r="IW343" s="189">
        <v>0.96</v>
      </c>
      <c r="IX343" s="189"/>
      <c r="IY343" s="54">
        <v>8.26</v>
      </c>
      <c r="IZ343" s="56">
        <v>396</v>
      </c>
      <c r="JA343" s="186">
        <v>1.55</v>
      </c>
      <c r="JB343" s="186">
        <v>0.76</v>
      </c>
      <c r="JC343" s="186">
        <v>164</v>
      </c>
      <c r="JD343" s="97">
        <f t="shared" si="493"/>
        <v>14271.936</v>
      </c>
      <c r="JE343" s="210">
        <f t="shared" si="559"/>
        <v>1.2208415086112927</v>
      </c>
      <c r="JF343" s="210">
        <f t="shared" si="494"/>
        <v>0.96982285714285721</v>
      </c>
      <c r="JG343" s="210">
        <f t="shared" si="495"/>
        <v>0.2606690258888742</v>
      </c>
      <c r="JH343" s="203"/>
      <c r="JI343" s="203">
        <f t="shared" si="496"/>
        <v>0.66554054054054057</v>
      </c>
      <c r="JJ343" s="212">
        <f t="shared" si="540"/>
        <v>2.469151880188833</v>
      </c>
      <c r="JK343" s="203">
        <f t="shared" si="497"/>
        <v>0.9673186432285219</v>
      </c>
      <c r="JL343" s="206">
        <v>14658</v>
      </c>
      <c r="JM343" s="186">
        <v>8.25</v>
      </c>
      <c r="JN343" s="214">
        <v>70</v>
      </c>
      <c r="JO343" s="186">
        <v>0.61</v>
      </c>
      <c r="JP343" s="186">
        <v>2.25</v>
      </c>
      <c r="JQ343" s="306">
        <v>0.79</v>
      </c>
      <c r="JR343" s="219">
        <v>1504</v>
      </c>
      <c r="JS343" s="186">
        <v>0.32</v>
      </c>
      <c r="JT343" s="222"/>
    </row>
    <row r="344" spans="1:280" s="25" customFormat="1" ht="15" customHeight="1">
      <c r="A344" s="50">
        <v>43761</v>
      </c>
      <c r="B344" s="241">
        <v>0</v>
      </c>
      <c r="C344" s="52">
        <v>0</v>
      </c>
      <c r="D344" s="129">
        <v>49631</v>
      </c>
      <c r="E344" s="54">
        <v>5.59</v>
      </c>
      <c r="F344" s="53">
        <v>1530</v>
      </c>
      <c r="G344" s="56">
        <v>40.6</v>
      </c>
      <c r="H344" s="56">
        <v>19.3</v>
      </c>
      <c r="I344" s="248">
        <v>94.2</v>
      </c>
      <c r="J344" s="249"/>
      <c r="K344" s="53">
        <v>1247</v>
      </c>
      <c r="L344" s="48">
        <v>5.47</v>
      </c>
      <c r="M344" s="53">
        <v>11945</v>
      </c>
      <c r="N344" s="53">
        <v>7093</v>
      </c>
      <c r="O344" s="48">
        <v>4.49</v>
      </c>
      <c r="P344" s="48">
        <v>9.76</v>
      </c>
      <c r="Q344" s="74">
        <v>115</v>
      </c>
      <c r="R344" s="70">
        <v>74.8</v>
      </c>
      <c r="S344" s="64">
        <v>6470</v>
      </c>
      <c r="T344" s="55">
        <v>8404</v>
      </c>
      <c r="U344" s="56">
        <v>2.92</v>
      </c>
      <c r="V344" s="56">
        <v>20.5</v>
      </c>
      <c r="W344" s="56">
        <v>10.5</v>
      </c>
      <c r="X344" s="56">
        <v>13.6</v>
      </c>
      <c r="Y344" s="53">
        <v>2360</v>
      </c>
      <c r="Z344" s="55">
        <v>9451</v>
      </c>
      <c r="AA344" s="56"/>
      <c r="AB344" s="56">
        <v>729</v>
      </c>
      <c r="AC344" s="77">
        <f t="shared" si="498"/>
        <v>8830</v>
      </c>
      <c r="AD344" s="56"/>
      <c r="AE344" s="56"/>
      <c r="AF344" s="56"/>
      <c r="AG344" s="56"/>
      <c r="AH344" s="248"/>
      <c r="AI344" s="261"/>
      <c r="AJ344" s="56"/>
      <c r="AK344" s="56"/>
      <c r="AL344" s="54">
        <v>9.25</v>
      </c>
      <c r="AM344" s="55">
        <v>101834</v>
      </c>
      <c r="AN344" s="52" t="s">
        <v>125</v>
      </c>
      <c r="AO344" s="52" t="s">
        <v>125</v>
      </c>
      <c r="AP344" s="55">
        <v>4894</v>
      </c>
      <c r="AQ344" s="265"/>
      <c r="AR344" s="86">
        <f t="shared" si="499"/>
        <v>12055</v>
      </c>
      <c r="AS344" s="55"/>
      <c r="AT344" s="87">
        <v>12055</v>
      </c>
      <c r="AU344" s="53">
        <f t="shared" si="560"/>
        <v>8615</v>
      </c>
      <c r="AV344" s="55">
        <v>860</v>
      </c>
      <c r="AW344" s="55">
        <v>860</v>
      </c>
      <c r="AX344" s="53">
        <v>860</v>
      </c>
      <c r="AY344" s="95">
        <v>860</v>
      </c>
      <c r="AZ344" s="269">
        <v>4.7</v>
      </c>
      <c r="BA344" s="55">
        <v>4608</v>
      </c>
      <c r="BB344" s="56">
        <v>92</v>
      </c>
      <c r="BC344" s="55">
        <v>11741</v>
      </c>
      <c r="BD344" s="97">
        <f t="shared" si="469"/>
        <v>8573.0149999999994</v>
      </c>
      <c r="BE344" s="102">
        <f t="shared" si="470"/>
        <v>0.73017758282940115</v>
      </c>
      <c r="BF344" s="55">
        <v>5006</v>
      </c>
      <c r="BG344" s="97">
        <f t="shared" si="471"/>
        <v>5341.402</v>
      </c>
      <c r="BH344" s="102">
        <f t="shared" si="472"/>
        <v>0.4549358657695256</v>
      </c>
      <c r="BI344" s="55">
        <v>482</v>
      </c>
      <c r="BJ344" s="97">
        <f t="shared" si="473"/>
        <v>948.09400000000005</v>
      </c>
      <c r="BK344" s="102">
        <f t="shared" si="474"/>
        <v>8.075070266587174E-2</v>
      </c>
      <c r="BL344" s="103">
        <v>641</v>
      </c>
      <c r="BM344" s="97">
        <f t="shared" si="475"/>
        <v>926.245</v>
      </c>
      <c r="BN344" s="102">
        <f t="shared" si="476"/>
        <v>7.888978792266417E-2</v>
      </c>
      <c r="BO344" s="55">
        <v>649</v>
      </c>
      <c r="BP344" s="97">
        <f t="shared" si="477"/>
        <v>1335.6419999999998</v>
      </c>
      <c r="BQ344" s="102">
        <f t="shared" si="478"/>
        <v>0.11375879396984923</v>
      </c>
      <c r="BR344" s="55">
        <v>13</v>
      </c>
      <c r="BS344" s="105">
        <f t="shared" si="479"/>
        <v>21.631999999999998</v>
      </c>
      <c r="BT344" s="102">
        <f t="shared" si="480"/>
        <v>1.1072310706072737E-3</v>
      </c>
      <c r="BU344" s="56">
        <v>8.6300000000000008</v>
      </c>
      <c r="BV344" s="54">
        <v>9.1300000000000008</v>
      </c>
      <c r="BW344" s="248">
        <v>197</v>
      </c>
      <c r="BX344" s="117">
        <f t="shared" si="500"/>
        <v>101148.715</v>
      </c>
      <c r="BY344" s="118">
        <f t="shared" si="501"/>
        <v>0.67432476666666663</v>
      </c>
      <c r="BZ344" s="120">
        <v>82</v>
      </c>
      <c r="CA344" s="241"/>
      <c r="CB344" s="56">
        <v>5.97</v>
      </c>
      <c r="CC344" s="103">
        <v>8614</v>
      </c>
      <c r="CD344" s="77">
        <f t="shared" si="502"/>
        <v>7909.526816084991</v>
      </c>
      <c r="CE344" s="77">
        <f t="shared" si="481"/>
        <v>21461</v>
      </c>
      <c r="CF344" s="77">
        <f t="shared" si="503"/>
        <v>8615</v>
      </c>
      <c r="CG344" s="77">
        <f t="shared" si="504"/>
        <v>358.95833333333331</v>
      </c>
      <c r="CH344" s="77">
        <f t="shared" si="482"/>
        <v>12846</v>
      </c>
      <c r="CI344" s="130">
        <f t="shared" si="505"/>
        <v>535.25</v>
      </c>
      <c r="CJ344" s="249">
        <v>3323</v>
      </c>
      <c r="CK344" s="56"/>
      <c r="CL344" s="54">
        <v>7.3</v>
      </c>
      <c r="CM344" s="55">
        <v>5385</v>
      </c>
      <c r="CN344" s="134">
        <v>35</v>
      </c>
      <c r="CO344" s="134">
        <v>74.599999999999994</v>
      </c>
      <c r="CP344" s="55">
        <v>1960</v>
      </c>
      <c r="CQ344" s="56">
        <v>16.3</v>
      </c>
      <c r="CR344" s="56">
        <v>32.9</v>
      </c>
      <c r="CS344" s="55">
        <v>2130</v>
      </c>
      <c r="CT344" s="141">
        <f t="shared" si="550"/>
        <v>0.25390384281189032</v>
      </c>
      <c r="CU344" s="142">
        <f t="shared" si="506"/>
        <v>1.5124887150165514</v>
      </c>
      <c r="CV344" s="142">
        <f t="shared" si="507"/>
        <v>5.2294782351473188</v>
      </c>
      <c r="CW344" s="118">
        <f t="shared" si="508"/>
        <v>0.87157970585788647</v>
      </c>
      <c r="CX344" s="143">
        <f t="shared" si="551"/>
        <v>26283.357609850424</v>
      </c>
      <c r="CY344" s="144">
        <f t="shared" si="552"/>
        <v>0.31917545445968487</v>
      </c>
      <c r="CZ344" s="145">
        <f t="shared" si="553"/>
        <v>15661.76692348912</v>
      </c>
      <c r="DA344" s="146">
        <f t="shared" si="554"/>
        <v>0.54135082190614092</v>
      </c>
      <c r="DB344" s="64">
        <v>3332</v>
      </c>
      <c r="DC344" s="152"/>
      <c r="DD344" s="48">
        <v>7.37</v>
      </c>
      <c r="DE344" s="53">
        <v>5339</v>
      </c>
      <c r="DF344" s="153">
        <v>29</v>
      </c>
      <c r="DG344" s="53">
        <v>76</v>
      </c>
      <c r="DH344" s="53">
        <v>2042</v>
      </c>
      <c r="DI344" s="52">
        <v>18.2</v>
      </c>
      <c r="DJ344" s="52">
        <v>34.5</v>
      </c>
      <c r="DK344" s="53">
        <v>2755</v>
      </c>
      <c r="DL344" s="141">
        <f t="shared" si="509"/>
        <v>0.32165808468483964</v>
      </c>
      <c r="DM344" s="142">
        <f t="shared" si="510"/>
        <v>1.5084033613445378</v>
      </c>
      <c r="DN344" s="142">
        <f t="shared" si="511"/>
        <v>5.2436417332262613</v>
      </c>
      <c r="DO344" s="118">
        <f t="shared" si="483"/>
        <v>0.87394028887104358</v>
      </c>
      <c r="DP344" s="143">
        <f t="shared" si="512"/>
        <v>26354.543351195189</v>
      </c>
      <c r="DQ344" s="144">
        <f t="shared" si="513"/>
        <v>0.32499122587934215</v>
      </c>
      <c r="DR344" s="145">
        <f t="shared" si="514"/>
        <v>15704.185190811238</v>
      </c>
      <c r="DS344" s="146">
        <f t="shared" si="515"/>
        <v>0.54526871646367425</v>
      </c>
      <c r="DT344" s="53">
        <v>3334</v>
      </c>
      <c r="DU344" s="74"/>
      <c r="DV344" s="157">
        <v>7.31</v>
      </c>
      <c r="DW344" s="153">
        <v>6397</v>
      </c>
      <c r="DX344" s="53">
        <v>32</v>
      </c>
      <c r="DY344" s="153">
        <v>75</v>
      </c>
      <c r="DZ344" s="153">
        <v>2098</v>
      </c>
      <c r="EA344" s="152">
        <v>18.7</v>
      </c>
      <c r="EB344" s="128">
        <v>38.799999999999997</v>
      </c>
      <c r="EC344" s="53">
        <v>2910</v>
      </c>
      <c r="ED344" s="141">
        <f t="shared" si="544"/>
        <v>0.57706443656465523</v>
      </c>
      <c r="EE344" s="142">
        <f t="shared" si="516"/>
        <v>1.5074985002999399</v>
      </c>
      <c r="EF344" s="142">
        <f t="shared" si="555"/>
        <v>5.2467891772438042</v>
      </c>
      <c r="EG344" s="118">
        <f t="shared" si="484"/>
        <v>0.87446486287396741</v>
      </c>
      <c r="EH344" s="143">
        <f t="shared" si="545"/>
        <v>26370.36240482736</v>
      </c>
      <c r="EI344" s="144">
        <f t="shared" si="546"/>
        <v>0.19122848322722452</v>
      </c>
      <c r="EJ344" s="145">
        <f t="shared" si="547"/>
        <v>15713.611472438377</v>
      </c>
      <c r="EK344" s="146">
        <f t="shared" si="548"/>
        <v>0.45515714164040544</v>
      </c>
      <c r="EL344" s="249">
        <v>3334</v>
      </c>
      <c r="EM344" s="56"/>
      <c r="EN344" s="54">
        <v>7.28</v>
      </c>
      <c r="EO344" s="55">
        <v>5844</v>
      </c>
      <c r="EP344" s="134">
        <v>31</v>
      </c>
      <c r="EQ344" s="134">
        <v>75</v>
      </c>
      <c r="ER344" s="55">
        <v>1706</v>
      </c>
      <c r="ES344" s="56">
        <v>19.8</v>
      </c>
      <c r="ET344" s="56">
        <v>37.1</v>
      </c>
      <c r="EU344" s="55">
        <v>2306</v>
      </c>
      <c r="EV344" s="141">
        <f t="shared" si="517"/>
        <v>0.33485968919902254</v>
      </c>
      <c r="EW344" s="142">
        <f t="shared" si="518"/>
        <v>1.5074985002999399</v>
      </c>
      <c r="EX344" s="142">
        <f t="shared" si="519"/>
        <v>5.2467891772438042</v>
      </c>
      <c r="EY344" s="118">
        <f t="shared" si="485"/>
        <v>0.87446486287396741</v>
      </c>
      <c r="EZ344" s="143">
        <f t="shared" si="520"/>
        <v>26370.36240482736</v>
      </c>
      <c r="FA344" s="144">
        <f t="shared" si="521"/>
        <v>0.26114417007658275</v>
      </c>
      <c r="FB344" s="145">
        <f t="shared" si="522"/>
        <v>15713.611472438377</v>
      </c>
      <c r="FC344" s="146">
        <f t="shared" si="523"/>
        <v>0.50225704795162252</v>
      </c>
      <c r="FD344" s="249">
        <v>4069</v>
      </c>
      <c r="FE344" s="56"/>
      <c r="FF344" s="54">
        <v>7.5</v>
      </c>
      <c r="FG344" s="55">
        <v>4596</v>
      </c>
      <c r="FH344" s="134">
        <v>15</v>
      </c>
      <c r="FI344" s="134">
        <v>76</v>
      </c>
      <c r="FJ344" s="55">
        <v>1942</v>
      </c>
      <c r="FK344" s="56">
        <v>17.399999999999999</v>
      </c>
      <c r="FL344" s="56">
        <v>36.200000000000003</v>
      </c>
      <c r="FM344" s="55">
        <v>3973</v>
      </c>
      <c r="FN344" s="141">
        <f t="shared" si="524"/>
        <v>0.29467302780290017</v>
      </c>
      <c r="FO344" s="142">
        <f t="shared" si="525"/>
        <v>1.2351929220938807</v>
      </c>
      <c r="FP344" s="142">
        <f t="shared" si="526"/>
        <v>6.4034748536907733</v>
      </c>
      <c r="FQ344" s="118">
        <f t="shared" si="486"/>
        <v>1.0672458089484622</v>
      </c>
      <c r="FR344" s="143">
        <f t="shared" si="527"/>
        <v>32183.864614649829</v>
      </c>
      <c r="FS344" s="144">
        <f t="shared" si="528"/>
        <v>0.41892857728815436</v>
      </c>
      <c r="FT344" s="145">
        <f t="shared" si="529"/>
        <v>19177.769970411446</v>
      </c>
      <c r="FU344" s="146">
        <f t="shared" si="530"/>
        <v>0.60855123072992079</v>
      </c>
      <c r="FV344" s="249">
        <v>4069</v>
      </c>
      <c r="FW344" s="73"/>
      <c r="FX344" s="54">
        <v>7.47</v>
      </c>
      <c r="FY344" s="55">
        <v>4385</v>
      </c>
      <c r="FZ344" s="134">
        <v>14</v>
      </c>
      <c r="GA344" s="134">
        <v>80</v>
      </c>
      <c r="GB344" s="55">
        <v>1618</v>
      </c>
      <c r="GC344" s="56">
        <v>14.2</v>
      </c>
      <c r="GD344" s="56">
        <v>35.299999999999997</v>
      </c>
      <c r="GE344" s="55">
        <v>3953</v>
      </c>
      <c r="GF344" s="141">
        <f t="shared" si="531"/>
        <v>0.27563750191523489</v>
      </c>
      <c r="GG344" s="142">
        <f t="shared" si="532"/>
        <v>1.2351929220938807</v>
      </c>
      <c r="GH344" s="142">
        <f t="shared" si="533"/>
        <v>6.4034748536907733</v>
      </c>
      <c r="GI344" s="118">
        <f t="shared" si="487"/>
        <v>1.0672458089484622</v>
      </c>
      <c r="GJ344" s="143">
        <f t="shared" si="534"/>
        <v>32183.864614649829</v>
      </c>
      <c r="GK344" s="144">
        <f t="shared" si="535"/>
        <v>0.44560526793049549</v>
      </c>
      <c r="GL344" s="145">
        <f t="shared" si="536"/>
        <v>19177.769970411446</v>
      </c>
      <c r="GM344" s="146">
        <f t="shared" si="537"/>
        <v>0.62652244272208502</v>
      </c>
      <c r="GN344" s="284">
        <v>5340</v>
      </c>
      <c r="GO344" s="97">
        <f t="shared" si="488"/>
        <v>5267.1863380084806</v>
      </c>
      <c r="GP344" s="226">
        <f t="shared" si="468"/>
        <v>2969.6835000000001</v>
      </c>
      <c r="GQ344" s="206">
        <v>0</v>
      </c>
      <c r="GR344" s="102">
        <f t="shared" si="489"/>
        <v>1</v>
      </c>
      <c r="GS344" s="206">
        <v>92.5</v>
      </c>
      <c r="GT344" s="102">
        <f t="shared" si="490"/>
        <v>0.80809128630705396</v>
      </c>
      <c r="GU344" s="153">
        <v>1022</v>
      </c>
      <c r="GV344" s="102">
        <f t="shared" si="556"/>
        <v>0</v>
      </c>
      <c r="GW344" s="170">
        <v>637</v>
      </c>
      <c r="GX344" s="102">
        <f t="shared" si="557"/>
        <v>6.2402496099843718E-3</v>
      </c>
      <c r="GY344" s="170">
        <v>0</v>
      </c>
      <c r="GZ344" s="102">
        <f t="shared" si="558"/>
        <v>1</v>
      </c>
      <c r="HA344" s="102"/>
      <c r="HB344" s="102"/>
      <c r="HC344" s="102"/>
      <c r="HD344" s="102"/>
      <c r="HE344" s="177"/>
      <c r="HF344" s="227">
        <f t="shared" si="462"/>
        <v>101148.715</v>
      </c>
      <c r="HG344" s="102">
        <f t="shared" si="463"/>
        <v>0.67432476666666663</v>
      </c>
      <c r="HH344" s="177">
        <f t="shared" si="464"/>
        <v>0.54518354484285836</v>
      </c>
      <c r="HI344" s="287">
        <v>2926</v>
      </c>
      <c r="HJ344" s="206">
        <v>3038</v>
      </c>
      <c r="HK344" s="206">
        <v>2908</v>
      </c>
      <c r="HL344" s="77">
        <f t="shared" si="541"/>
        <v>2580</v>
      </c>
      <c r="HM344" s="77">
        <f t="shared" si="538"/>
        <v>30291.78</v>
      </c>
      <c r="HN344" s="56"/>
      <c r="HO344" s="288"/>
      <c r="HP344" s="55">
        <v>3543</v>
      </c>
      <c r="HQ344" s="186"/>
      <c r="HR344" s="186"/>
      <c r="HS344" s="186"/>
      <c r="HT344" s="55">
        <v>5341</v>
      </c>
      <c r="HU344" s="206">
        <v>5170</v>
      </c>
      <c r="HV344" s="186"/>
      <c r="HW344" s="186"/>
      <c r="HX344" s="186"/>
      <c r="HY344" s="186"/>
      <c r="HZ344" s="207"/>
      <c r="IA344" s="207">
        <v>0.98</v>
      </c>
      <c r="IB344" s="292">
        <v>916</v>
      </c>
      <c r="IC344" s="293"/>
      <c r="ID344" s="293">
        <v>111</v>
      </c>
      <c r="IE344" s="294">
        <v>4.3499999999999996</v>
      </c>
      <c r="IF344" s="294">
        <v>1.44</v>
      </c>
      <c r="IG344" s="294">
        <v>1.1299999999999999</v>
      </c>
      <c r="IH344" s="97">
        <f t="shared" si="539"/>
        <v>65242.3</v>
      </c>
      <c r="II344" s="97">
        <f t="shared" si="542"/>
        <v>5412.0530900041476</v>
      </c>
      <c r="IJ344" s="202">
        <f t="shared" si="543"/>
        <v>1.6590626296142679</v>
      </c>
      <c r="IK344" s="202">
        <f t="shared" si="549"/>
        <v>3.2621150000000001</v>
      </c>
      <c r="IL344" s="202">
        <f t="shared" si="491"/>
        <v>0.8394857557352019</v>
      </c>
      <c r="IM344" s="203"/>
      <c r="IN344" s="204">
        <f t="shared" si="492"/>
        <v>0.82846441947565541</v>
      </c>
      <c r="IO344" s="186"/>
      <c r="IP344" s="186"/>
      <c r="IQ344" s="206">
        <v>3498</v>
      </c>
      <c r="IR344" s="206">
        <v>3862</v>
      </c>
      <c r="IS344" s="186"/>
      <c r="IT344" s="186"/>
      <c r="IU344" s="186"/>
      <c r="IV344" s="186"/>
      <c r="IW344" s="189"/>
      <c r="IX344" s="189">
        <v>0.97</v>
      </c>
      <c r="IY344" s="54">
        <v>8.2200000000000006</v>
      </c>
      <c r="IZ344" s="56">
        <v>479</v>
      </c>
      <c r="JA344" s="186">
        <v>2.56</v>
      </c>
      <c r="JB344" s="186">
        <v>0.98</v>
      </c>
      <c r="JC344" s="186">
        <v>187</v>
      </c>
      <c r="JD344" s="97">
        <f t="shared" si="493"/>
        <v>11042.38</v>
      </c>
      <c r="JE344" s="210">
        <f t="shared" si="559"/>
        <v>1.3000580383052815</v>
      </c>
      <c r="JF344" s="210">
        <f t="shared" si="494"/>
        <v>0.70458392857142849</v>
      </c>
      <c r="JG344" s="210">
        <f t="shared" si="495"/>
        <v>0.17481293514211085</v>
      </c>
      <c r="JH344" s="203"/>
      <c r="JI344" s="203">
        <f t="shared" si="496"/>
        <v>0.47707423580786024</v>
      </c>
      <c r="JJ344" s="212">
        <f t="shared" si="540"/>
        <v>2.469151880188833</v>
      </c>
      <c r="JK344" s="203">
        <f t="shared" si="497"/>
        <v>0.95920279362916272</v>
      </c>
      <c r="JL344" s="206">
        <v>17246</v>
      </c>
      <c r="JM344" s="186">
        <v>8.2200000000000006</v>
      </c>
      <c r="JN344" s="214">
        <v>91</v>
      </c>
      <c r="JO344" s="186">
        <v>1.1499999999999999</v>
      </c>
      <c r="JP344" s="186">
        <v>2.65</v>
      </c>
      <c r="JQ344" s="306">
        <v>0.77</v>
      </c>
      <c r="JR344" s="219">
        <v>420</v>
      </c>
      <c r="JS344" s="186">
        <v>0.28999999999999998</v>
      </c>
      <c r="JT344" s="222"/>
    </row>
    <row r="345" spans="1:280" s="25" customFormat="1" ht="15" customHeight="1">
      <c r="A345" s="50">
        <v>43762</v>
      </c>
      <c r="B345" s="241">
        <v>0</v>
      </c>
      <c r="C345" s="52">
        <v>0</v>
      </c>
      <c r="D345" s="129">
        <v>54846</v>
      </c>
      <c r="E345" s="54">
        <v>5.77</v>
      </c>
      <c r="F345" s="53">
        <v>2153</v>
      </c>
      <c r="G345" s="56">
        <v>43.1</v>
      </c>
      <c r="H345" s="56">
        <v>22.9</v>
      </c>
      <c r="I345" s="248">
        <v>94.4</v>
      </c>
      <c r="J345" s="249"/>
      <c r="K345" s="53">
        <v>1502</v>
      </c>
      <c r="L345" s="48">
        <v>5.45</v>
      </c>
      <c r="M345" s="53">
        <v>13064</v>
      </c>
      <c r="N345" s="53">
        <v>6494</v>
      </c>
      <c r="O345" s="48">
        <v>4.4400000000000004</v>
      </c>
      <c r="P345" s="48">
        <v>9.1300000000000008</v>
      </c>
      <c r="Q345" s="74">
        <v>76.8</v>
      </c>
      <c r="R345" s="70">
        <v>75.5</v>
      </c>
      <c r="S345" s="64">
        <v>6226</v>
      </c>
      <c r="T345" s="55">
        <v>10580</v>
      </c>
      <c r="U345" s="56">
        <v>2.87</v>
      </c>
      <c r="V345" s="56">
        <v>30.1</v>
      </c>
      <c r="W345" s="56">
        <v>11.4</v>
      </c>
      <c r="X345" s="56">
        <v>15.3</v>
      </c>
      <c r="Y345" s="53">
        <v>2362</v>
      </c>
      <c r="Z345" s="55">
        <v>9418</v>
      </c>
      <c r="AA345" s="56">
        <v>2.75</v>
      </c>
      <c r="AB345" s="56">
        <v>702</v>
      </c>
      <c r="AC345" s="77">
        <f t="shared" si="498"/>
        <v>8588</v>
      </c>
      <c r="AD345" s="56"/>
      <c r="AE345" s="56"/>
      <c r="AF345" s="56"/>
      <c r="AG345" s="56"/>
      <c r="AH345" s="248"/>
      <c r="AI345" s="261"/>
      <c r="AJ345" s="56"/>
      <c r="AK345" s="56"/>
      <c r="AL345" s="54">
        <v>9.31</v>
      </c>
      <c r="AM345" s="55">
        <v>99176</v>
      </c>
      <c r="AN345" s="52" t="s">
        <v>125</v>
      </c>
      <c r="AO345" s="52">
        <v>2.0299999999999998</v>
      </c>
      <c r="AP345" s="55">
        <v>5071</v>
      </c>
      <c r="AQ345" s="265"/>
      <c r="AR345" s="86">
        <f t="shared" si="499"/>
        <v>12056</v>
      </c>
      <c r="AS345" s="55"/>
      <c r="AT345" s="53">
        <v>12056</v>
      </c>
      <c r="AU345" s="53">
        <f t="shared" si="560"/>
        <v>7256</v>
      </c>
      <c r="AV345" s="55">
        <v>1200</v>
      </c>
      <c r="AW345" s="55">
        <v>1200</v>
      </c>
      <c r="AX345" s="53">
        <v>1200</v>
      </c>
      <c r="AY345" s="95">
        <v>1200</v>
      </c>
      <c r="AZ345" s="269">
        <v>4.7300000000000004</v>
      </c>
      <c r="BA345" s="55">
        <v>4700</v>
      </c>
      <c r="BB345" s="56">
        <v>108</v>
      </c>
      <c r="BC345" s="55">
        <v>12302</v>
      </c>
      <c r="BD345" s="97">
        <f t="shared" si="469"/>
        <v>8172.2709999999997</v>
      </c>
      <c r="BE345" s="102">
        <f t="shared" si="470"/>
        <v>0.66430425947000482</v>
      </c>
      <c r="BF345" s="55">
        <v>4608</v>
      </c>
      <c r="BG345" s="97">
        <f t="shared" si="471"/>
        <v>4916.7359999999999</v>
      </c>
      <c r="BH345" s="102">
        <f t="shared" si="472"/>
        <v>0.39966964721183545</v>
      </c>
      <c r="BI345" s="55">
        <v>312</v>
      </c>
      <c r="BJ345" s="97">
        <f t="shared" si="473"/>
        <v>613.70400000000006</v>
      </c>
      <c r="BK345" s="102">
        <f t="shared" si="474"/>
        <v>4.9886522516663964E-2</v>
      </c>
      <c r="BL345" s="103">
        <v>699</v>
      </c>
      <c r="BM345" s="97">
        <f t="shared" si="475"/>
        <v>1010.0550000000001</v>
      </c>
      <c r="BN345" s="102">
        <f t="shared" si="476"/>
        <v>8.2104942285807198E-2</v>
      </c>
      <c r="BO345" s="55">
        <v>784</v>
      </c>
      <c r="BP345" s="97">
        <f t="shared" si="477"/>
        <v>1613.4719999999998</v>
      </c>
      <c r="BQ345" s="102">
        <f t="shared" si="478"/>
        <v>0.13115525930742966</v>
      </c>
      <c r="BR345" s="55">
        <v>11</v>
      </c>
      <c r="BS345" s="105">
        <f t="shared" si="479"/>
        <v>18.303999999999998</v>
      </c>
      <c r="BT345" s="102">
        <f t="shared" si="480"/>
        <v>8.9416355064217195E-4</v>
      </c>
      <c r="BU345" s="56">
        <v>8.9600000000000009</v>
      </c>
      <c r="BV345" s="54">
        <v>10.6</v>
      </c>
      <c r="BW345" s="248">
        <v>176</v>
      </c>
      <c r="BX345" s="117">
        <f t="shared" si="500"/>
        <v>89263.312000000005</v>
      </c>
      <c r="BY345" s="118">
        <f t="shared" si="501"/>
        <v>0.59508874666666667</v>
      </c>
      <c r="BZ345" s="120">
        <v>79</v>
      </c>
      <c r="CA345" s="241"/>
      <c r="CB345" s="56">
        <v>7.04</v>
      </c>
      <c r="CC345" s="103">
        <v>7552</v>
      </c>
      <c r="CD345" s="77">
        <f t="shared" si="502"/>
        <v>7774.9423876460105</v>
      </c>
      <c r="CE345" s="77">
        <f t="shared" si="481"/>
        <v>20204</v>
      </c>
      <c r="CF345" s="77">
        <f t="shared" si="503"/>
        <v>7256</v>
      </c>
      <c r="CG345" s="77">
        <f t="shared" si="504"/>
        <v>302.33333333333331</v>
      </c>
      <c r="CH345" s="77">
        <f t="shared" si="482"/>
        <v>12948</v>
      </c>
      <c r="CI345" s="130">
        <f t="shared" si="505"/>
        <v>539.5</v>
      </c>
      <c r="CJ345" s="249">
        <v>3080</v>
      </c>
      <c r="CK345" s="56"/>
      <c r="CL345" s="54">
        <v>7.57</v>
      </c>
      <c r="CM345" s="55">
        <v>5968</v>
      </c>
      <c r="CN345" s="134">
        <v>34.200000000000003</v>
      </c>
      <c r="CO345" s="134">
        <v>78</v>
      </c>
      <c r="CP345" s="55">
        <v>2706</v>
      </c>
      <c r="CQ345" s="56">
        <v>14.6</v>
      </c>
      <c r="CR345" s="56">
        <v>46.7</v>
      </c>
      <c r="CS345" s="55">
        <v>2099</v>
      </c>
      <c r="CT345" s="141">
        <f t="shared" si="550"/>
        <v>0.37715286948430071</v>
      </c>
      <c r="CU345" s="142">
        <f t="shared" si="506"/>
        <v>1.6318181818181818</v>
      </c>
      <c r="CV345" s="142">
        <f t="shared" si="507"/>
        <v>4.7645886498109258</v>
      </c>
      <c r="CW345" s="118">
        <f t="shared" si="508"/>
        <v>0.79409810830182093</v>
      </c>
      <c r="CX345" s="143">
        <f t="shared" si="551"/>
        <v>23946.822553949714</v>
      </c>
      <c r="CY345" s="144">
        <f t="shared" si="552"/>
        <v>0.2324058877294255</v>
      </c>
      <c r="CZ345" s="145">
        <f t="shared" si="553"/>
        <v>13607.750987923184</v>
      </c>
      <c r="DA345" s="146">
        <f t="shared" si="554"/>
        <v>0.51487562997886527</v>
      </c>
      <c r="DB345" s="64">
        <v>3080</v>
      </c>
      <c r="DC345" s="152"/>
      <c r="DD345" s="48">
        <v>7.55</v>
      </c>
      <c r="DE345" s="53">
        <v>6231</v>
      </c>
      <c r="DF345" s="153">
        <v>32</v>
      </c>
      <c r="DG345" s="53">
        <v>77</v>
      </c>
      <c r="DH345" s="53">
        <v>2202</v>
      </c>
      <c r="DI345" s="52">
        <v>14.6</v>
      </c>
      <c r="DJ345" s="74">
        <v>41</v>
      </c>
      <c r="DK345" s="53">
        <v>2746</v>
      </c>
      <c r="DL345" s="141">
        <f t="shared" si="509"/>
        <v>0.57745577081912114</v>
      </c>
      <c r="DM345" s="142">
        <f t="shared" si="510"/>
        <v>1.6318181818181818</v>
      </c>
      <c r="DN345" s="142">
        <f t="shared" si="511"/>
        <v>4.7645886498109258</v>
      </c>
      <c r="DO345" s="118">
        <f t="shared" si="483"/>
        <v>0.79409810830182093</v>
      </c>
      <c r="DP345" s="143">
        <f t="shared" si="512"/>
        <v>23946.822553949714</v>
      </c>
      <c r="DQ345" s="144">
        <f t="shared" si="513"/>
        <v>0.19857927051642943</v>
      </c>
      <c r="DR345" s="145">
        <f t="shared" si="514"/>
        <v>13607.750987923184</v>
      </c>
      <c r="DS345" s="146">
        <f t="shared" si="515"/>
        <v>0.49349699235896605</v>
      </c>
      <c r="DT345" s="53">
        <v>3082</v>
      </c>
      <c r="DU345" s="74"/>
      <c r="DV345" s="157">
        <v>7.56</v>
      </c>
      <c r="DW345" s="153">
        <v>6042</v>
      </c>
      <c r="DX345" s="53">
        <v>33</v>
      </c>
      <c r="DY345" s="153">
        <v>78</v>
      </c>
      <c r="DZ345" s="153">
        <v>2202</v>
      </c>
      <c r="EA345" s="152">
        <v>14.9</v>
      </c>
      <c r="EB345" s="128">
        <v>41.4</v>
      </c>
      <c r="EC345" s="53">
        <v>2864</v>
      </c>
      <c r="ED345" s="141">
        <f t="shared" si="544"/>
        <v>0.53623635531872038</v>
      </c>
      <c r="EE345" s="142">
        <f t="shared" si="516"/>
        <v>1.6307592472420507</v>
      </c>
      <c r="EF345" s="142">
        <f t="shared" si="555"/>
        <v>4.7676825385445687</v>
      </c>
      <c r="EG345" s="118">
        <f t="shared" si="484"/>
        <v>0.79461375642409482</v>
      </c>
      <c r="EH345" s="143">
        <f t="shared" si="545"/>
        <v>23962.372438725004</v>
      </c>
      <c r="EI345" s="144">
        <f t="shared" si="546"/>
        <v>0.22288813231588289</v>
      </c>
      <c r="EJ345" s="145">
        <f t="shared" si="547"/>
        <v>13616.587189863394</v>
      </c>
      <c r="EK345" s="146">
        <f t="shared" si="548"/>
        <v>0.50886034791090884</v>
      </c>
      <c r="EL345" s="249">
        <v>3080</v>
      </c>
      <c r="EM345" s="56"/>
      <c r="EN345" s="54">
        <v>7.58</v>
      </c>
      <c r="EO345" s="55">
        <v>5935</v>
      </c>
      <c r="EP345" s="134">
        <v>31</v>
      </c>
      <c r="EQ345" s="134">
        <v>68</v>
      </c>
      <c r="ER345" s="55">
        <v>2656</v>
      </c>
      <c r="ES345" s="56">
        <v>14.9</v>
      </c>
      <c r="ET345" s="56">
        <v>39.6</v>
      </c>
      <c r="EU345" s="55">
        <v>2282</v>
      </c>
      <c r="EV345" s="141">
        <f t="shared" si="517"/>
        <v>0.40268059254670296</v>
      </c>
      <c r="EW345" s="142">
        <f t="shared" si="518"/>
        <v>1.6318181818181818</v>
      </c>
      <c r="EX345" s="142">
        <f t="shared" si="519"/>
        <v>4.7645886498109258</v>
      </c>
      <c r="EY345" s="118">
        <f t="shared" si="485"/>
        <v>0.79409810830182093</v>
      </c>
      <c r="EZ345" s="143">
        <f t="shared" si="520"/>
        <v>23946.822553949714</v>
      </c>
      <c r="FA345" s="144">
        <f t="shared" si="521"/>
        <v>0.23665029217059996</v>
      </c>
      <c r="FB345" s="145">
        <f t="shared" si="522"/>
        <v>13607.750987923184</v>
      </c>
      <c r="FC345" s="146">
        <f t="shared" si="523"/>
        <v>0.51755812063079176</v>
      </c>
      <c r="FD345" s="249">
        <v>3941</v>
      </c>
      <c r="FE345" s="56"/>
      <c r="FF345" s="54">
        <v>7.7</v>
      </c>
      <c r="FG345" s="55">
        <v>4264</v>
      </c>
      <c r="FH345" s="134">
        <v>17</v>
      </c>
      <c r="FI345" s="134">
        <v>82</v>
      </c>
      <c r="FJ345" s="55">
        <v>2864</v>
      </c>
      <c r="FK345" s="56">
        <v>15.3</v>
      </c>
      <c r="FL345" s="56">
        <v>41.3</v>
      </c>
      <c r="FM345" s="55">
        <v>3861</v>
      </c>
      <c r="FN345" s="141">
        <f t="shared" si="524"/>
        <v>0.27904205635942758</v>
      </c>
      <c r="FO345" s="142">
        <f t="shared" si="525"/>
        <v>1.2753108348134992</v>
      </c>
      <c r="FP345" s="142">
        <f t="shared" si="526"/>
        <v>6.0965077496444344</v>
      </c>
      <c r="FQ345" s="118">
        <f t="shared" si="486"/>
        <v>1.0160846249407391</v>
      </c>
      <c r="FR345" s="143">
        <f t="shared" si="527"/>
        <v>30641.047949712927</v>
      </c>
      <c r="FS345" s="144">
        <f t="shared" si="528"/>
        <v>0.45157149887370485</v>
      </c>
      <c r="FT345" s="145">
        <f t="shared" si="529"/>
        <v>17411.735923183529</v>
      </c>
      <c r="FU345" s="146">
        <f t="shared" si="530"/>
        <v>0.65338969273288894</v>
      </c>
      <c r="FV345" s="249">
        <v>3941</v>
      </c>
      <c r="FW345" s="73"/>
      <c r="FX345" s="54">
        <v>7.61</v>
      </c>
      <c r="FY345" s="55">
        <v>4756</v>
      </c>
      <c r="FZ345" s="134">
        <v>33</v>
      </c>
      <c r="GA345" s="134">
        <v>72</v>
      </c>
      <c r="GB345" s="55">
        <v>2928</v>
      </c>
      <c r="GC345" s="56">
        <v>14.8</v>
      </c>
      <c r="GD345" s="56">
        <v>41.9</v>
      </c>
      <c r="GE345" s="55">
        <v>3829</v>
      </c>
      <c r="GF345" s="141">
        <f t="shared" si="531"/>
        <v>0.32182820746343888</v>
      </c>
      <c r="GG345" s="142">
        <f t="shared" si="532"/>
        <v>1.2753108348134992</v>
      </c>
      <c r="GH345" s="142">
        <f t="shared" si="533"/>
        <v>6.0965077496444344</v>
      </c>
      <c r="GI345" s="118">
        <f t="shared" si="487"/>
        <v>1.0160846249407391</v>
      </c>
      <c r="GJ345" s="143">
        <f t="shared" si="534"/>
        <v>30641.047949712927</v>
      </c>
      <c r="GK345" s="144">
        <f t="shared" si="535"/>
        <v>0.38829128720528616</v>
      </c>
      <c r="GL345" s="145">
        <f t="shared" si="536"/>
        <v>17411.735923183529</v>
      </c>
      <c r="GM345" s="146">
        <f t="shared" si="537"/>
        <v>0.61339619574053006</v>
      </c>
      <c r="GN345" s="284">
        <v>5238</v>
      </c>
      <c r="GO345" s="97">
        <f t="shared" si="488"/>
        <v>5445.5545436547218</v>
      </c>
      <c r="GP345" s="226">
        <f t="shared" si="468"/>
        <v>2667.1356000000001</v>
      </c>
      <c r="GQ345" s="206">
        <v>0</v>
      </c>
      <c r="GR345" s="102">
        <f t="shared" si="489"/>
        <v>1</v>
      </c>
      <c r="GS345" s="206">
        <v>40.799999999999997</v>
      </c>
      <c r="GT345" s="102">
        <f t="shared" si="490"/>
        <v>0.86923076923076925</v>
      </c>
      <c r="GU345" s="153">
        <v>930</v>
      </c>
      <c r="GV345" s="102">
        <f t="shared" si="556"/>
        <v>0</v>
      </c>
      <c r="GW345" s="170">
        <v>604</v>
      </c>
      <c r="GX345" s="102">
        <f t="shared" si="557"/>
        <v>0.13590844062947072</v>
      </c>
      <c r="GY345" s="170">
        <v>0</v>
      </c>
      <c r="GZ345" s="102">
        <f t="shared" si="558"/>
        <v>1</v>
      </c>
      <c r="HA345" s="102"/>
      <c r="HB345" s="102"/>
      <c r="HC345" s="102"/>
      <c r="HD345" s="102"/>
      <c r="HE345" s="177"/>
      <c r="HF345" s="227">
        <f t="shared" si="462"/>
        <v>89263.312000000005</v>
      </c>
      <c r="HG345" s="102">
        <f t="shared" si="463"/>
        <v>0.59508874666666667</v>
      </c>
      <c r="HH345" s="177">
        <f t="shared" si="464"/>
        <v>0.57421557470330031</v>
      </c>
      <c r="HI345" s="287">
        <v>2536</v>
      </c>
      <c r="HJ345" s="206">
        <v>3141</v>
      </c>
      <c r="HK345" s="206">
        <v>2743</v>
      </c>
      <c r="HL345" s="77">
        <f t="shared" si="541"/>
        <v>3600</v>
      </c>
      <c r="HM345" s="77">
        <f t="shared" si="538"/>
        <v>44287.199999999997</v>
      </c>
      <c r="HN345" s="56"/>
      <c r="HO345" s="288"/>
      <c r="HP345" s="55">
        <v>3506</v>
      </c>
      <c r="HQ345" s="186"/>
      <c r="HR345" s="186"/>
      <c r="HS345" s="186"/>
      <c r="HT345" s="55">
        <v>5809</v>
      </c>
      <c r="HU345" s="206">
        <v>5184</v>
      </c>
      <c r="HV345" s="186"/>
      <c r="HW345" s="186"/>
      <c r="HX345" s="186"/>
      <c r="HY345" s="186"/>
      <c r="HZ345" s="207">
        <v>0.98</v>
      </c>
      <c r="IA345" s="207"/>
      <c r="IB345" s="292">
        <v>1297</v>
      </c>
      <c r="IC345" s="293"/>
      <c r="ID345" s="293">
        <v>155</v>
      </c>
      <c r="IE345" s="294">
        <v>4.04</v>
      </c>
      <c r="IF345" s="294">
        <v>1.28</v>
      </c>
      <c r="IG345" s="294">
        <v>1.02</v>
      </c>
      <c r="IH345" s="97">
        <f t="shared" si="539"/>
        <v>65390.928</v>
      </c>
      <c r="II345" s="97">
        <f t="shared" si="542"/>
        <v>5423.9323158593234</v>
      </c>
      <c r="IJ345" s="202">
        <f t="shared" si="543"/>
        <v>1.6589250165892502</v>
      </c>
      <c r="IK345" s="202">
        <f t="shared" si="549"/>
        <v>3.2695464000000003</v>
      </c>
      <c r="IL345" s="202">
        <f t="shared" si="491"/>
        <v>0.70251212723004686</v>
      </c>
      <c r="IM345" s="203"/>
      <c r="IN345" s="204">
        <f t="shared" si="492"/>
        <v>0.75238640702558235</v>
      </c>
      <c r="IO345" s="186"/>
      <c r="IP345" s="186"/>
      <c r="IQ345" s="206">
        <v>4253</v>
      </c>
      <c r="IR345" s="206">
        <v>3637</v>
      </c>
      <c r="IS345" s="186"/>
      <c r="IT345" s="186"/>
      <c r="IU345" s="186"/>
      <c r="IV345" s="186"/>
      <c r="IW345" s="189">
        <v>0.94</v>
      </c>
      <c r="IX345" s="189"/>
      <c r="IY345" s="54">
        <v>8.24</v>
      </c>
      <c r="IZ345" s="56">
        <v>655</v>
      </c>
      <c r="JA345" s="186">
        <v>2.79</v>
      </c>
      <c r="JB345" s="186">
        <v>1.01</v>
      </c>
      <c r="JC345" s="186">
        <v>171</v>
      </c>
      <c r="JD345" s="97">
        <f t="shared" si="493"/>
        <v>15636.632</v>
      </c>
      <c r="JE345" s="210">
        <f t="shared" si="559"/>
        <v>1.5435501653803749</v>
      </c>
      <c r="JF345" s="210">
        <f t="shared" si="494"/>
        <v>0.8402707142857142</v>
      </c>
      <c r="JG345" s="210">
        <f t="shared" si="495"/>
        <v>0.25081044031180016</v>
      </c>
      <c r="JH345" s="203"/>
      <c r="JI345" s="203">
        <f t="shared" si="496"/>
        <v>0.49498843484965305</v>
      </c>
      <c r="JJ345" s="212">
        <f t="shared" si="540"/>
        <v>2.469151880188833</v>
      </c>
      <c r="JK345" s="203">
        <f t="shared" si="497"/>
        <v>0.94675662493903434</v>
      </c>
      <c r="JL345" s="206">
        <v>15469</v>
      </c>
      <c r="JM345" s="306">
        <v>8.4</v>
      </c>
      <c r="JN345" s="214">
        <v>63</v>
      </c>
      <c r="JO345" s="186">
        <v>0.89</v>
      </c>
      <c r="JP345" s="186">
        <v>2.95</v>
      </c>
      <c r="JQ345" s="306">
        <v>0.65</v>
      </c>
      <c r="JR345" s="219">
        <v>519</v>
      </c>
      <c r="JS345" s="186">
        <v>0.28999999999999998</v>
      </c>
      <c r="JT345" s="222"/>
    </row>
    <row r="346" spans="1:280" s="25" customFormat="1" ht="15" customHeight="1">
      <c r="A346" s="50">
        <v>43763</v>
      </c>
      <c r="B346" s="241">
        <v>0</v>
      </c>
      <c r="C346" s="52">
        <v>0</v>
      </c>
      <c r="D346" s="129">
        <v>51140</v>
      </c>
      <c r="E346" s="54">
        <v>5.53</v>
      </c>
      <c r="F346" s="53">
        <v>1549</v>
      </c>
      <c r="G346" s="56">
        <v>37.299999999999997</v>
      </c>
      <c r="H346" s="56">
        <v>19.5</v>
      </c>
      <c r="I346" s="248">
        <v>93.5</v>
      </c>
      <c r="J346" s="249"/>
      <c r="K346" s="53">
        <v>1317</v>
      </c>
      <c r="L346" s="48">
        <v>5.23</v>
      </c>
      <c r="M346" s="53">
        <v>12395</v>
      </c>
      <c r="N346" s="53">
        <v>6067</v>
      </c>
      <c r="O346" s="48">
        <v>3.98</v>
      </c>
      <c r="P346" s="48">
        <v>7.84</v>
      </c>
      <c r="Q346" s="74">
        <v>81.599999999999994</v>
      </c>
      <c r="R346" s="70">
        <v>94.1</v>
      </c>
      <c r="S346" s="64">
        <v>6790</v>
      </c>
      <c r="T346" s="55">
        <v>8571</v>
      </c>
      <c r="U346" s="56">
        <v>2.88</v>
      </c>
      <c r="V346" s="56">
        <v>27.7</v>
      </c>
      <c r="W346" s="56">
        <v>10.6</v>
      </c>
      <c r="X346" s="56">
        <v>14.9</v>
      </c>
      <c r="Y346" s="53">
        <v>2359</v>
      </c>
      <c r="Z346" s="55">
        <v>8948</v>
      </c>
      <c r="AA346" s="56">
        <v>3.99</v>
      </c>
      <c r="AB346" s="56">
        <v>694</v>
      </c>
      <c r="AC346" s="77">
        <f t="shared" ref="AC346:AC387" si="561">S346+Y346</f>
        <v>9149</v>
      </c>
      <c r="AD346" s="56"/>
      <c r="AE346" s="56"/>
      <c r="AF346" s="56"/>
      <c r="AG346" s="56"/>
      <c r="AH346" s="248"/>
      <c r="AI346" s="261"/>
      <c r="AJ346" s="56"/>
      <c r="AK346" s="56"/>
      <c r="AL346" s="54">
        <v>9.34</v>
      </c>
      <c r="AM346" s="55">
        <v>100340</v>
      </c>
      <c r="AN346" s="52">
        <v>0.66</v>
      </c>
      <c r="AO346" s="52">
        <v>0.18</v>
      </c>
      <c r="AP346" s="55">
        <v>4976</v>
      </c>
      <c r="AQ346" s="265"/>
      <c r="AR346" s="86">
        <f t="shared" si="499"/>
        <v>12277</v>
      </c>
      <c r="AS346" s="55"/>
      <c r="AT346" s="53">
        <v>12277</v>
      </c>
      <c r="AU346" s="53">
        <f t="shared" si="560"/>
        <v>9637</v>
      </c>
      <c r="AV346" s="55">
        <v>480</v>
      </c>
      <c r="AW346" s="55">
        <v>1200</v>
      </c>
      <c r="AX346" s="53">
        <v>480</v>
      </c>
      <c r="AY346" s="95">
        <v>480</v>
      </c>
      <c r="AZ346" s="269">
        <v>4.78</v>
      </c>
      <c r="BA346" s="55">
        <v>4634</v>
      </c>
      <c r="BB346" s="56">
        <v>93</v>
      </c>
      <c r="BC346" s="55">
        <v>12588</v>
      </c>
      <c r="BD346" s="97">
        <f t="shared" si="469"/>
        <v>8399.2270000000008</v>
      </c>
      <c r="BE346" s="102">
        <f t="shared" si="470"/>
        <v>0.66724078487448368</v>
      </c>
      <c r="BF346" s="55">
        <v>4390</v>
      </c>
      <c r="BG346" s="97">
        <f t="shared" si="471"/>
        <v>4684.13</v>
      </c>
      <c r="BH346" s="102">
        <f t="shared" si="472"/>
        <v>0.37211074038767078</v>
      </c>
      <c r="BI346" s="55">
        <v>525</v>
      </c>
      <c r="BJ346" s="97">
        <f t="shared" si="473"/>
        <v>1032.675</v>
      </c>
      <c r="BK346" s="102">
        <f t="shared" si="474"/>
        <v>8.2036463298379408E-2</v>
      </c>
      <c r="BL346" s="103">
        <v>698</v>
      </c>
      <c r="BM346" s="97">
        <f t="shared" si="475"/>
        <v>1008.61</v>
      </c>
      <c r="BN346" s="102">
        <f t="shared" si="476"/>
        <v>8.0124721957419764E-2</v>
      </c>
      <c r="BO346" s="55">
        <v>802</v>
      </c>
      <c r="BP346" s="97">
        <f t="shared" si="477"/>
        <v>1650.5159999999998</v>
      </c>
      <c r="BQ346" s="102">
        <f t="shared" si="478"/>
        <v>0.13111820781696853</v>
      </c>
      <c r="BR346" s="55">
        <v>14</v>
      </c>
      <c r="BS346" s="105">
        <f t="shared" si="479"/>
        <v>23.295999999999999</v>
      </c>
      <c r="BT346" s="102">
        <f t="shared" si="480"/>
        <v>1.1121703209405784E-3</v>
      </c>
      <c r="BU346" s="54">
        <v>8.8000000000000007</v>
      </c>
      <c r="BV346" s="54">
        <v>10</v>
      </c>
      <c r="BW346" s="248">
        <v>165</v>
      </c>
      <c r="BX346" s="117">
        <f t="shared" si="500"/>
        <v>121310.556</v>
      </c>
      <c r="BY346" s="118">
        <f t="shared" si="501"/>
        <v>0.80873704000000002</v>
      </c>
      <c r="BZ346" s="120">
        <v>76</v>
      </c>
      <c r="CA346" s="241"/>
      <c r="CB346" s="54">
        <v>6.8</v>
      </c>
      <c r="CC346" s="103">
        <v>6423</v>
      </c>
      <c r="CD346" s="77">
        <f t="shared" si="502"/>
        <v>9050.8419543121672</v>
      </c>
      <c r="CE346" s="77">
        <f t="shared" si="481"/>
        <v>19874</v>
      </c>
      <c r="CF346" s="77">
        <f t="shared" si="503"/>
        <v>9637</v>
      </c>
      <c r="CG346" s="77">
        <f t="shared" si="504"/>
        <v>401.54166666666669</v>
      </c>
      <c r="CH346" s="77">
        <f t="shared" si="482"/>
        <v>10237</v>
      </c>
      <c r="CI346" s="130">
        <f t="shared" si="505"/>
        <v>426.54166666666669</v>
      </c>
      <c r="CJ346" s="249">
        <v>2933</v>
      </c>
      <c r="CK346" s="56"/>
      <c r="CL346" s="54">
        <v>7.82</v>
      </c>
      <c r="CM346" s="55">
        <v>5314</v>
      </c>
      <c r="CN346" s="134">
        <v>22</v>
      </c>
      <c r="CO346" s="134">
        <v>77</v>
      </c>
      <c r="CP346" s="55">
        <v>1862</v>
      </c>
      <c r="CQ346" s="56">
        <v>15.3</v>
      </c>
      <c r="CR346" s="56">
        <v>47.2</v>
      </c>
      <c r="CS346" s="55">
        <v>2226</v>
      </c>
      <c r="CT346" s="141">
        <f t="shared" si="550"/>
        <v>0.20309927204506462</v>
      </c>
      <c r="CU346" s="142">
        <f t="shared" si="506"/>
        <v>1.7136038186157518</v>
      </c>
      <c r="CV346" s="142">
        <f t="shared" si="507"/>
        <v>5.2817587449259031</v>
      </c>
      <c r="CW346" s="118">
        <f t="shared" si="508"/>
        <v>0.88029312415431715</v>
      </c>
      <c r="CX346" s="143">
        <f t="shared" si="551"/>
        <v>26546.119451997587</v>
      </c>
      <c r="CY346" s="144">
        <f t="shared" si="552"/>
        <v>0.41287230217646131</v>
      </c>
      <c r="CZ346" s="145">
        <f t="shared" si="553"/>
        <v>17902.981822884172</v>
      </c>
      <c r="DA346" s="146">
        <f t="shared" si="554"/>
        <v>0.5778519224658405</v>
      </c>
      <c r="DB346" s="64">
        <v>3047</v>
      </c>
      <c r="DC346" s="152"/>
      <c r="DD346" s="48">
        <v>7.85</v>
      </c>
      <c r="DE346" s="53">
        <v>5314</v>
      </c>
      <c r="DF346" s="153">
        <v>19</v>
      </c>
      <c r="DG346" s="53">
        <v>80</v>
      </c>
      <c r="DH346" s="53">
        <v>2634</v>
      </c>
      <c r="DI346" s="52">
        <v>14.4</v>
      </c>
      <c r="DJ346" s="74">
        <v>46.6</v>
      </c>
      <c r="DK346" s="53">
        <v>2859</v>
      </c>
      <c r="DL346" s="141">
        <f t="shared" si="509"/>
        <v>0.25109436755763054</v>
      </c>
      <c r="DM346" s="142">
        <f t="shared" si="510"/>
        <v>1.6494913029209057</v>
      </c>
      <c r="DN346" s="142">
        <f t="shared" si="511"/>
        <v>5.487050424749139</v>
      </c>
      <c r="DO346" s="118">
        <f t="shared" si="483"/>
        <v>0.91450840412485646</v>
      </c>
      <c r="DP346" s="143">
        <f t="shared" si="512"/>
        <v>27577.915434789174</v>
      </c>
      <c r="DQ346" s="144">
        <f t="shared" si="513"/>
        <v>0.41287230217646131</v>
      </c>
      <c r="DR346" s="145">
        <f t="shared" si="514"/>
        <v>18598.835872597363</v>
      </c>
      <c r="DS346" s="146">
        <f t="shared" si="515"/>
        <v>0.5778519224658405</v>
      </c>
      <c r="DT346" s="53">
        <v>3124</v>
      </c>
      <c r="DU346" s="74"/>
      <c r="DV346" s="157">
        <v>7.59</v>
      </c>
      <c r="DW346" s="153">
        <v>5626</v>
      </c>
      <c r="DX346" s="53">
        <v>25</v>
      </c>
      <c r="DY346" s="153">
        <v>74</v>
      </c>
      <c r="DZ346" s="153">
        <v>2618</v>
      </c>
      <c r="EA346" s="152">
        <v>14.9</v>
      </c>
      <c r="EB346" s="128">
        <v>46.7</v>
      </c>
      <c r="EC346" s="53">
        <v>2971</v>
      </c>
      <c r="ED346" s="141">
        <f t="shared" si="544"/>
        <v>0.27768415023866155</v>
      </c>
      <c r="EE346" s="142">
        <f t="shared" si="516"/>
        <v>1.6088348271446864</v>
      </c>
      <c r="EF346" s="142">
        <f t="shared" si="555"/>
        <v>5.6257123488402723</v>
      </c>
      <c r="EG346" s="118">
        <f t="shared" si="484"/>
        <v>0.93761872480671204</v>
      </c>
      <c r="EH346" s="143">
        <f t="shared" si="545"/>
        <v>28274.830265271208</v>
      </c>
      <c r="EI346" s="144">
        <f t="shared" si="546"/>
        <v>0.37840037110364544</v>
      </c>
      <c r="EJ346" s="145">
        <f t="shared" si="547"/>
        <v>19068.842555298379</v>
      </c>
      <c r="EK346" s="146">
        <f t="shared" si="548"/>
        <v>0.55306641245630761</v>
      </c>
      <c r="EL346" s="249">
        <v>3038</v>
      </c>
      <c r="EM346" s="56"/>
      <c r="EN346" s="54">
        <v>7.73</v>
      </c>
      <c r="EO346" s="55">
        <v>5266</v>
      </c>
      <c r="EP346" s="134">
        <v>26</v>
      </c>
      <c r="EQ346" s="134">
        <v>76</v>
      </c>
      <c r="ER346" s="55">
        <v>4726</v>
      </c>
      <c r="ES346" s="56">
        <v>14.4</v>
      </c>
      <c r="ET346" s="56">
        <v>45.8</v>
      </c>
      <c r="EU346" s="55">
        <v>2282</v>
      </c>
      <c r="EV346" s="141">
        <f t="shared" si="517"/>
        <v>0.19846326023651056</v>
      </c>
      <c r="EW346" s="142">
        <f t="shared" si="518"/>
        <v>1.6543778801843319</v>
      </c>
      <c r="EX346" s="142">
        <f t="shared" si="519"/>
        <v>5.4708431868683576</v>
      </c>
      <c r="EY346" s="118">
        <f t="shared" si="485"/>
        <v>0.91180719781139297</v>
      </c>
      <c r="EZ346" s="143">
        <f t="shared" si="520"/>
        <v>27496.457857200367</v>
      </c>
      <c r="FA346" s="144">
        <f t="shared" si="521"/>
        <v>0.41817567618766383</v>
      </c>
      <c r="FB346" s="145">
        <f t="shared" si="522"/>
        <v>18543.900026567375</v>
      </c>
      <c r="FC346" s="146">
        <f t="shared" si="523"/>
        <v>0.58166507785192245</v>
      </c>
      <c r="FD346" s="249">
        <v>3863</v>
      </c>
      <c r="FE346" s="56"/>
      <c r="FF346" s="54">
        <v>7.63</v>
      </c>
      <c r="FG346" s="55">
        <v>4215</v>
      </c>
      <c r="FH346" s="134">
        <v>14</v>
      </c>
      <c r="FI346" s="134">
        <v>81</v>
      </c>
      <c r="FJ346" s="55">
        <v>2480</v>
      </c>
      <c r="FK346" s="56">
        <v>14.8</v>
      </c>
      <c r="FL346" s="56">
        <v>43</v>
      </c>
      <c r="FM346" s="55">
        <v>3861</v>
      </c>
      <c r="FN346" s="141">
        <f t="shared" si="524"/>
        <v>0.20668216147477023</v>
      </c>
      <c r="FO346" s="142">
        <f t="shared" si="525"/>
        <v>1.3010613512813876</v>
      </c>
      <c r="FP346" s="142">
        <f t="shared" si="526"/>
        <v>6.9565066592733595</v>
      </c>
      <c r="FQ346" s="118">
        <f t="shared" si="486"/>
        <v>1.15941777654556</v>
      </c>
      <c r="FR346" s="143">
        <f t="shared" si="527"/>
        <v>34963.402469507906</v>
      </c>
      <c r="FS346" s="144">
        <f t="shared" si="528"/>
        <v>0.53429746964128433</v>
      </c>
      <c r="FT346" s="145">
        <f t="shared" si="529"/>
        <v>23579.685912649693</v>
      </c>
      <c r="FU346" s="146">
        <f t="shared" si="530"/>
        <v>0.66515729265967583</v>
      </c>
      <c r="FV346" s="249">
        <v>3869</v>
      </c>
      <c r="FW346" s="73"/>
      <c r="FX346" s="54">
        <v>7.68</v>
      </c>
      <c r="FY346" s="55">
        <v>4150</v>
      </c>
      <c r="FZ346" s="134">
        <v>14</v>
      </c>
      <c r="GA346" s="134">
        <v>80</v>
      </c>
      <c r="GB346" s="55">
        <v>2662</v>
      </c>
      <c r="GC346" s="56">
        <v>13.8</v>
      </c>
      <c r="GD346" s="56">
        <v>41.7</v>
      </c>
      <c r="GE346" s="55">
        <v>3829</v>
      </c>
      <c r="GF346" s="141">
        <f t="shared" si="531"/>
        <v>0.20193701826001198</v>
      </c>
      <c r="GG346" s="142">
        <f t="shared" si="532"/>
        <v>1.2990436805376067</v>
      </c>
      <c r="GH346" s="142">
        <f t="shared" si="533"/>
        <v>6.9673114845272135</v>
      </c>
      <c r="GI346" s="118">
        <f t="shared" si="487"/>
        <v>1.1612185807545357</v>
      </c>
      <c r="GJ346" s="143">
        <f t="shared" si="534"/>
        <v>35017.707521233773</v>
      </c>
      <c r="GK346" s="144">
        <f t="shared" si="535"/>
        <v>0.54147912194812098</v>
      </c>
      <c r="GL346" s="145">
        <f t="shared" si="536"/>
        <v>23616.309810003018</v>
      </c>
      <c r="GM346" s="146">
        <f t="shared" si="537"/>
        <v>0.67032094057832858</v>
      </c>
      <c r="GN346" s="284">
        <v>5721</v>
      </c>
      <c r="GO346" s="97">
        <f t="shared" si="488"/>
        <v>4915.4849049008753</v>
      </c>
      <c r="GP346" s="226">
        <f t="shared" si="468"/>
        <v>2845.9282000000003</v>
      </c>
      <c r="GQ346" s="206">
        <v>0</v>
      </c>
      <c r="GR346" s="102">
        <f t="shared" si="489"/>
        <v>1</v>
      </c>
      <c r="GS346" s="206">
        <v>63.6</v>
      </c>
      <c r="GT346" s="102">
        <f t="shared" si="490"/>
        <v>0.87885714285714289</v>
      </c>
      <c r="GU346" s="153">
        <v>923</v>
      </c>
      <c r="GV346" s="102">
        <f t="shared" si="556"/>
        <v>0.10620475948386465</v>
      </c>
      <c r="GW346" s="170">
        <v>674</v>
      </c>
      <c r="GX346" s="102">
        <f t="shared" si="557"/>
        <v>3.4383954154727836E-2</v>
      </c>
      <c r="GY346" s="170">
        <v>0</v>
      </c>
      <c r="GZ346" s="102">
        <f t="shared" si="558"/>
        <v>1</v>
      </c>
      <c r="HA346" s="102"/>
      <c r="HB346" s="102"/>
      <c r="HC346" s="102"/>
      <c r="HD346" s="102"/>
      <c r="HE346" s="177"/>
      <c r="HF346" s="227">
        <f t="shared" si="462"/>
        <v>121310.556</v>
      </c>
      <c r="HG346" s="102">
        <f t="shared" si="463"/>
        <v>0.80873704000000002</v>
      </c>
      <c r="HH346" s="177">
        <f t="shared" si="464"/>
        <v>0.5455195424213537</v>
      </c>
      <c r="HI346" s="287">
        <v>2156</v>
      </c>
      <c r="HJ346" s="206">
        <v>2532</v>
      </c>
      <c r="HK346" s="206">
        <v>2680</v>
      </c>
      <c r="HL346" s="77">
        <f t="shared" si="541"/>
        <v>2160</v>
      </c>
      <c r="HM346" s="77">
        <f t="shared" si="538"/>
        <v>27190.080000000002</v>
      </c>
      <c r="HN346" s="56"/>
      <c r="HO346" s="288"/>
      <c r="HP346" s="55">
        <v>3616</v>
      </c>
      <c r="HQ346" s="186"/>
      <c r="HR346" s="186"/>
      <c r="HS346" s="186"/>
      <c r="HT346" s="55">
        <v>5858</v>
      </c>
      <c r="HU346" s="206">
        <v>5944</v>
      </c>
      <c r="HV346" s="186"/>
      <c r="HW346" s="186"/>
      <c r="HX346" s="186"/>
      <c r="HY346" s="186"/>
      <c r="HZ346" s="207"/>
      <c r="IA346" s="207">
        <v>0.98</v>
      </c>
      <c r="IB346" s="292">
        <v>1423</v>
      </c>
      <c r="IC346" s="293"/>
      <c r="ID346" s="293">
        <v>120</v>
      </c>
      <c r="IE346" s="294">
        <v>2.87</v>
      </c>
      <c r="IF346" s="294">
        <v>1.87</v>
      </c>
      <c r="IG346" s="294">
        <v>1.22</v>
      </c>
      <c r="IH346" s="97">
        <f t="shared" si="539"/>
        <v>68986.077000000005</v>
      </c>
      <c r="II346" s="97">
        <f t="shared" si="542"/>
        <v>5619.1314653416957</v>
      </c>
      <c r="IJ346" s="202">
        <f t="shared" si="543"/>
        <v>1.6290624745458988</v>
      </c>
      <c r="IK346" s="202">
        <f t="shared" si="549"/>
        <v>3.4493038499999997</v>
      </c>
      <c r="IL346" s="202">
        <f t="shared" si="491"/>
        <v>0.72063323745107466</v>
      </c>
      <c r="IM346" s="203"/>
      <c r="IN346" s="204">
        <f t="shared" si="492"/>
        <v>0.75126726096836216</v>
      </c>
      <c r="IO346" s="186"/>
      <c r="IP346" s="186"/>
      <c r="IQ346" s="206">
        <v>3397</v>
      </c>
      <c r="IR346" s="206">
        <v>3960</v>
      </c>
      <c r="IS346" s="186"/>
      <c r="IT346" s="186"/>
      <c r="IU346" s="186"/>
      <c r="IV346" s="186"/>
      <c r="IW346" s="189"/>
      <c r="IX346" s="189">
        <v>0.93</v>
      </c>
      <c r="IY346" s="54">
        <v>8.16</v>
      </c>
      <c r="IZ346" s="56">
        <v>769</v>
      </c>
      <c r="JA346" s="186">
        <v>2.17</v>
      </c>
      <c r="JB346" s="186">
        <v>1.34</v>
      </c>
      <c r="JC346" s="186">
        <v>203</v>
      </c>
      <c r="JD346" s="97">
        <f t="shared" si="493"/>
        <v>17470.170999999998</v>
      </c>
      <c r="JE346" s="210">
        <f t="shared" si="559"/>
        <v>1.1621874027186885</v>
      </c>
      <c r="JF346" s="210">
        <f t="shared" si="494"/>
        <v>1.2244152678571427</v>
      </c>
      <c r="JG346" s="210">
        <f t="shared" si="495"/>
        <v>0.24526331747650179</v>
      </c>
      <c r="JH346" s="203"/>
      <c r="JI346" s="203">
        <f t="shared" si="496"/>
        <v>0.4595924104005622</v>
      </c>
      <c r="JJ346" s="212">
        <f t="shared" si="540"/>
        <v>2.469151880188833</v>
      </c>
      <c r="JK346" s="203">
        <f t="shared" si="497"/>
        <v>0.93891007308547825</v>
      </c>
      <c r="JL346" s="206">
        <v>16882</v>
      </c>
      <c r="JM346" s="306">
        <v>8.17</v>
      </c>
      <c r="JN346" s="214">
        <v>64</v>
      </c>
      <c r="JO346" s="186">
        <v>1.06</v>
      </c>
      <c r="JP346" s="186">
        <v>1.63</v>
      </c>
      <c r="JQ346" s="306">
        <v>0.65</v>
      </c>
      <c r="JR346" s="219">
        <v>567</v>
      </c>
      <c r="JS346" s="186">
        <v>0.28000000000000003</v>
      </c>
      <c r="JT346" s="222" t="s">
        <v>137</v>
      </c>
    </row>
    <row r="347" spans="1:280" s="25" customFormat="1" ht="15" customHeight="1">
      <c r="A347" s="50">
        <v>43764</v>
      </c>
      <c r="B347" s="241">
        <v>0</v>
      </c>
      <c r="C347" s="52">
        <v>0</v>
      </c>
      <c r="D347" s="129">
        <v>53429</v>
      </c>
      <c r="E347" s="54">
        <v>5.88</v>
      </c>
      <c r="F347" s="53">
        <v>1664</v>
      </c>
      <c r="G347" s="56">
        <v>48.9</v>
      </c>
      <c r="H347" s="56">
        <v>21.1</v>
      </c>
      <c r="I347" s="248">
        <v>93.9</v>
      </c>
      <c r="J347" s="249"/>
      <c r="K347" s="53">
        <v>1338</v>
      </c>
      <c r="L347" s="48">
        <v>5.27</v>
      </c>
      <c r="M347" s="53">
        <v>12383</v>
      </c>
      <c r="N347" s="53">
        <v>6477</v>
      </c>
      <c r="O347" s="48" t="s">
        <v>138</v>
      </c>
      <c r="P347" s="48">
        <v>8.8000000000000007</v>
      </c>
      <c r="Q347" s="74">
        <v>75.3</v>
      </c>
      <c r="R347" s="70">
        <v>75.599999999999994</v>
      </c>
      <c r="S347" s="64">
        <v>6692</v>
      </c>
      <c r="T347" s="55">
        <v>9790</v>
      </c>
      <c r="U347" s="56">
        <v>2.95</v>
      </c>
      <c r="V347" s="56">
        <v>25.9</v>
      </c>
      <c r="W347" s="56">
        <v>11.7</v>
      </c>
      <c r="X347" s="56">
        <v>13.5</v>
      </c>
      <c r="Y347" s="53">
        <v>2364</v>
      </c>
      <c r="Z347" s="55">
        <v>9432</v>
      </c>
      <c r="AA347" s="56">
        <v>2.7</v>
      </c>
      <c r="AB347" s="56">
        <v>634</v>
      </c>
      <c r="AC347" s="77">
        <f t="shared" si="561"/>
        <v>9056</v>
      </c>
      <c r="AD347" s="56"/>
      <c r="AE347" s="56"/>
      <c r="AF347" s="56"/>
      <c r="AG347" s="56"/>
      <c r="AH347" s="248"/>
      <c r="AI347" s="261"/>
      <c r="AJ347" s="56"/>
      <c r="AK347" s="56"/>
      <c r="AL347" s="54">
        <v>9.2200000000000006</v>
      </c>
      <c r="AM347" s="55">
        <v>97602</v>
      </c>
      <c r="AN347" s="52">
        <v>0.74</v>
      </c>
      <c r="AO347" s="52">
        <v>0.21</v>
      </c>
      <c r="AP347" s="55">
        <v>4961</v>
      </c>
      <c r="AQ347" s="265"/>
      <c r="AR347" s="86">
        <f t="shared" si="499"/>
        <v>12284</v>
      </c>
      <c r="AS347" s="55"/>
      <c r="AT347" s="87">
        <v>12284</v>
      </c>
      <c r="AU347" s="53">
        <f t="shared" si="560"/>
        <v>8684</v>
      </c>
      <c r="AV347" s="55">
        <v>1200</v>
      </c>
      <c r="AW347" s="55">
        <v>1200</v>
      </c>
      <c r="AX347" s="53">
        <v>1200</v>
      </c>
      <c r="AY347" s="95">
        <v>0</v>
      </c>
      <c r="AZ347" s="269">
        <v>4.47</v>
      </c>
      <c r="BA347" s="55">
        <v>4127</v>
      </c>
      <c r="BB347" s="56">
        <v>24</v>
      </c>
      <c r="BC347" s="55">
        <v>11329</v>
      </c>
      <c r="BD347" s="97">
        <f t="shared" si="469"/>
        <v>7822.2777999999998</v>
      </c>
      <c r="BE347" s="102">
        <f t="shared" si="470"/>
        <v>0.6904649836702268</v>
      </c>
      <c r="BF347" s="55">
        <v>4356</v>
      </c>
      <c r="BG347" s="97">
        <f t="shared" si="471"/>
        <v>4647.8519999999999</v>
      </c>
      <c r="BH347" s="102">
        <f t="shared" si="472"/>
        <v>0.410261452908465</v>
      </c>
      <c r="BI347" s="55">
        <v>273</v>
      </c>
      <c r="BJ347" s="97">
        <f t="shared" si="473"/>
        <v>536.99099999999999</v>
      </c>
      <c r="BK347" s="102">
        <f t="shared" si="474"/>
        <v>4.7399682231441434E-2</v>
      </c>
      <c r="BL347" s="103">
        <v>700</v>
      </c>
      <c r="BM347" s="97">
        <f t="shared" si="475"/>
        <v>1011.5</v>
      </c>
      <c r="BN347" s="102">
        <f t="shared" si="476"/>
        <v>8.9284138052784887E-2</v>
      </c>
      <c r="BO347" s="55">
        <v>781</v>
      </c>
      <c r="BP347" s="97">
        <f t="shared" si="477"/>
        <v>1607.2979999999998</v>
      </c>
      <c r="BQ347" s="102">
        <f t="shared" si="478"/>
        <v>0.1418746579574543</v>
      </c>
      <c r="BR347" s="55">
        <v>11.2</v>
      </c>
      <c r="BS347" s="105">
        <f t="shared" si="479"/>
        <v>18.636799999999997</v>
      </c>
      <c r="BT347" s="102">
        <f t="shared" si="480"/>
        <v>9.8861329331803322E-4</v>
      </c>
      <c r="BU347" s="56">
        <v>10.1</v>
      </c>
      <c r="BV347" s="54">
        <v>10.5</v>
      </c>
      <c r="BW347" s="248">
        <v>173</v>
      </c>
      <c r="BX347" s="117">
        <f t="shared" si="500"/>
        <v>98381.035999999993</v>
      </c>
      <c r="BY347" s="118">
        <f t="shared" si="501"/>
        <v>0.65587357333333329</v>
      </c>
      <c r="BZ347" s="120">
        <v>76.400000000000006</v>
      </c>
      <c r="CA347" s="241"/>
      <c r="CB347" s="54">
        <v>6.8</v>
      </c>
      <c r="CC347" s="103">
        <v>6423</v>
      </c>
      <c r="CD347" s="77">
        <f t="shared" si="502"/>
        <v>7701.4464420607346</v>
      </c>
      <c r="CE347" s="77">
        <f t="shared" si="481"/>
        <v>19857</v>
      </c>
      <c r="CF347" s="77">
        <f t="shared" si="503"/>
        <v>8684</v>
      </c>
      <c r="CG347" s="77">
        <f t="shared" si="504"/>
        <v>361.83333333333331</v>
      </c>
      <c r="CH347" s="77">
        <f t="shared" si="482"/>
        <v>11173</v>
      </c>
      <c r="CI347" s="130">
        <f t="shared" si="505"/>
        <v>465.54166666666669</v>
      </c>
      <c r="CJ347" s="249">
        <v>3028</v>
      </c>
      <c r="CK347" s="56"/>
      <c r="CL347" s="54">
        <v>7.82</v>
      </c>
      <c r="CM347" s="55">
        <v>5314</v>
      </c>
      <c r="CN347" s="134">
        <v>22</v>
      </c>
      <c r="CO347" s="134">
        <v>76</v>
      </c>
      <c r="CP347" s="55">
        <v>1862</v>
      </c>
      <c r="CQ347" s="56">
        <v>15.2</v>
      </c>
      <c r="CR347" s="56">
        <v>47.1</v>
      </c>
      <c r="CS347" s="55">
        <v>2213</v>
      </c>
      <c r="CT347" s="141">
        <f t="shared" si="550"/>
        <v>0.30612014144513972</v>
      </c>
      <c r="CU347" s="142">
        <f t="shared" si="506"/>
        <v>1.6598414795244385</v>
      </c>
      <c r="CV347" s="142">
        <f t="shared" si="507"/>
        <v>4.6398686483406095</v>
      </c>
      <c r="CW347" s="118">
        <f t="shared" si="508"/>
        <v>0.77331144139010155</v>
      </c>
      <c r="CX347" s="143">
        <f t="shared" si="551"/>
        <v>23319.979826559906</v>
      </c>
      <c r="CY347" s="144">
        <f t="shared" si="552"/>
        <v>0.30999974615442594</v>
      </c>
      <c r="CZ347" s="145">
        <f t="shared" si="553"/>
        <v>15002.154253311173</v>
      </c>
      <c r="DA347" s="146">
        <f t="shared" si="554"/>
        <v>0.53093829993821173</v>
      </c>
      <c r="DB347" s="64">
        <v>3089</v>
      </c>
      <c r="DC347" s="152"/>
      <c r="DD347" s="48">
        <v>7.23</v>
      </c>
      <c r="DE347" s="53">
        <v>5177</v>
      </c>
      <c r="DF347" s="153">
        <v>20</v>
      </c>
      <c r="DG347" s="53">
        <v>82</v>
      </c>
      <c r="DH347" s="53">
        <v>2600</v>
      </c>
      <c r="DI347" s="52">
        <v>14.4</v>
      </c>
      <c r="DJ347" s="74">
        <v>43.2</v>
      </c>
      <c r="DK347" s="53">
        <v>2928</v>
      </c>
      <c r="DL347" s="141">
        <f t="shared" si="509"/>
        <v>0.3754801674078998</v>
      </c>
      <c r="DM347" s="142">
        <f t="shared" si="510"/>
        <v>1.6270637746843639</v>
      </c>
      <c r="DN347" s="142">
        <f t="shared" si="511"/>
        <v>4.7333402426433766</v>
      </c>
      <c r="DO347" s="118">
        <f t="shared" si="483"/>
        <v>0.78889004044056277</v>
      </c>
      <c r="DP347" s="143">
        <f t="shared" si="512"/>
        <v>23789.76805952561</v>
      </c>
      <c r="DQ347" s="144">
        <f t="shared" si="513"/>
        <v>0.32778861231491596</v>
      </c>
      <c r="DR347" s="145">
        <f t="shared" si="514"/>
        <v>15304.377307951856</v>
      </c>
      <c r="DS347" s="146">
        <f t="shared" si="515"/>
        <v>0.54303115897254828</v>
      </c>
      <c r="DT347" s="53">
        <v>3130</v>
      </c>
      <c r="DU347" s="74"/>
      <c r="DV347" s="157">
        <v>7.65</v>
      </c>
      <c r="DW347" s="153">
        <v>5767</v>
      </c>
      <c r="DX347" s="53">
        <v>22</v>
      </c>
      <c r="DY347" s="153">
        <v>77</v>
      </c>
      <c r="DZ347" s="153">
        <v>2480</v>
      </c>
      <c r="EA347" s="152">
        <v>17.100000000000001</v>
      </c>
      <c r="EB347" s="128">
        <v>39.6</v>
      </c>
      <c r="EC347" s="53">
        <v>3030</v>
      </c>
      <c r="ED347" s="141">
        <f t="shared" si="544"/>
        <v>0.50042797627398439</v>
      </c>
      <c r="EE347" s="142">
        <f t="shared" si="516"/>
        <v>1.6057507987220447</v>
      </c>
      <c r="EF347" s="142">
        <f t="shared" si="555"/>
        <v>4.7961654125845792</v>
      </c>
      <c r="EG347" s="118">
        <f t="shared" si="484"/>
        <v>0.79936090209742983</v>
      </c>
      <c r="EH347" s="143">
        <f t="shared" si="545"/>
        <v>24105.527363650097</v>
      </c>
      <c r="EI347" s="144">
        <f t="shared" si="546"/>
        <v>0.25117962666025107</v>
      </c>
      <c r="EJ347" s="145">
        <f t="shared" si="547"/>
        <v>15507.510836480837</v>
      </c>
      <c r="EK347" s="146">
        <f t="shared" si="548"/>
        <v>0.4909524229852591</v>
      </c>
      <c r="EL347" s="249">
        <v>3096</v>
      </c>
      <c r="EM347" s="56"/>
      <c r="EN347" s="54">
        <v>7.65</v>
      </c>
      <c r="EO347" s="55">
        <v>5785</v>
      </c>
      <c r="EP347" s="134">
        <v>21</v>
      </c>
      <c r="EQ347" s="134">
        <v>77</v>
      </c>
      <c r="ER347" s="55">
        <v>2738</v>
      </c>
      <c r="ES347" s="56">
        <v>17.399999999999999</v>
      </c>
      <c r="ET347" s="56">
        <v>37.200000000000003</v>
      </c>
      <c r="EU347" s="55">
        <v>2467</v>
      </c>
      <c r="EV347" s="141">
        <f t="shared" si="517"/>
        <v>0.41578757842362124</v>
      </c>
      <c r="EW347" s="142">
        <f t="shared" si="518"/>
        <v>1.6233850129198966</v>
      </c>
      <c r="EX347" s="142">
        <f t="shared" si="519"/>
        <v>4.7440664911699235</v>
      </c>
      <c r="EY347" s="118">
        <f t="shared" si="485"/>
        <v>0.79067774852832062</v>
      </c>
      <c r="EZ347" s="143">
        <f t="shared" si="520"/>
        <v>23843.678184620036</v>
      </c>
      <c r="FA347" s="144">
        <f t="shared" si="521"/>
        <v>0.2488424033690918</v>
      </c>
      <c r="FB347" s="145">
        <f t="shared" si="522"/>
        <v>15339.058642090948</v>
      </c>
      <c r="FC347" s="146">
        <f t="shared" si="523"/>
        <v>0.48936358019242654</v>
      </c>
      <c r="FD347" s="249">
        <v>3757</v>
      </c>
      <c r="FE347" s="56"/>
      <c r="FF347" s="54">
        <v>7.76</v>
      </c>
      <c r="FG347" s="55">
        <v>4369</v>
      </c>
      <c r="FH347" s="134">
        <v>14</v>
      </c>
      <c r="FI347" s="134">
        <v>78</v>
      </c>
      <c r="FJ347" s="55">
        <v>2774</v>
      </c>
      <c r="FK347" s="56">
        <v>17.2</v>
      </c>
      <c r="FL347" s="56">
        <v>34.6</v>
      </c>
      <c r="FM347" s="55">
        <v>3492</v>
      </c>
      <c r="FN347" s="141">
        <f t="shared" si="524"/>
        <v>0.27891370944115873</v>
      </c>
      <c r="FO347" s="142">
        <f t="shared" si="525"/>
        <v>1.337769496939047</v>
      </c>
      <c r="FP347" s="142">
        <f t="shared" si="526"/>
        <v>5.7569308163195743</v>
      </c>
      <c r="FQ347" s="118">
        <f t="shared" si="486"/>
        <v>0.95948846938659571</v>
      </c>
      <c r="FR347" s="143">
        <f t="shared" si="527"/>
        <v>28934.334282822179</v>
      </c>
      <c r="FS347" s="144">
        <f t="shared" si="528"/>
        <v>0.4327039689402874</v>
      </c>
      <c r="FT347" s="145">
        <f t="shared" si="529"/>
        <v>18613.967480082589</v>
      </c>
      <c r="FU347" s="146">
        <f t="shared" si="530"/>
        <v>0.61435254656192073</v>
      </c>
      <c r="FV347" s="249">
        <v>3757</v>
      </c>
      <c r="FW347" s="73"/>
      <c r="FX347" s="54">
        <v>7.65</v>
      </c>
      <c r="FY347" s="55">
        <v>5759</v>
      </c>
      <c r="FZ347" s="134">
        <v>15</v>
      </c>
      <c r="GA347" s="134">
        <v>76</v>
      </c>
      <c r="GB347" s="55">
        <v>3004</v>
      </c>
      <c r="GC347" s="56">
        <v>17.2</v>
      </c>
      <c r="GD347" s="56">
        <v>38.1</v>
      </c>
      <c r="GE347" s="55">
        <v>3449</v>
      </c>
      <c r="GF347" s="141">
        <f t="shared" si="531"/>
        <v>0.47261004303031662</v>
      </c>
      <c r="GG347" s="142">
        <f t="shared" si="532"/>
        <v>1.337769496939047</v>
      </c>
      <c r="GH347" s="142">
        <f t="shared" si="533"/>
        <v>5.7569308163195743</v>
      </c>
      <c r="GI347" s="118">
        <f t="shared" si="487"/>
        <v>0.95948846938659571</v>
      </c>
      <c r="GJ347" s="143">
        <f t="shared" si="534"/>
        <v>28934.334282822179</v>
      </c>
      <c r="GK347" s="144">
        <f t="shared" si="535"/>
        <v>0.25221839256743306</v>
      </c>
      <c r="GL347" s="145">
        <f t="shared" si="536"/>
        <v>18613.967480082589</v>
      </c>
      <c r="GM347" s="146">
        <f t="shared" si="537"/>
        <v>0.49165857533762913</v>
      </c>
      <c r="GN347" s="284">
        <v>4882</v>
      </c>
      <c r="GO347" s="97">
        <f t="shared" si="488"/>
        <v>5342.927481492673</v>
      </c>
      <c r="GP347" s="226">
        <f t="shared" si="468"/>
        <v>2808.665</v>
      </c>
      <c r="GQ347" s="206">
        <v>0</v>
      </c>
      <c r="GR347" s="102">
        <f t="shared" si="489"/>
        <v>1</v>
      </c>
      <c r="GS347" s="206">
        <v>0</v>
      </c>
      <c r="GT347" s="102">
        <f t="shared" si="490"/>
        <v>1</v>
      </c>
      <c r="GU347" s="153">
        <v>961</v>
      </c>
      <c r="GV347" s="102">
        <f t="shared" si="556"/>
        <v>0</v>
      </c>
      <c r="GW347" s="170">
        <v>690</v>
      </c>
      <c r="GX347" s="102">
        <f t="shared" si="557"/>
        <v>1.4285714285714235E-2</v>
      </c>
      <c r="GY347" s="170">
        <v>0</v>
      </c>
      <c r="GZ347" s="102">
        <f t="shared" si="558"/>
        <v>1</v>
      </c>
      <c r="HA347" s="102"/>
      <c r="HB347" s="102"/>
      <c r="HC347" s="102"/>
      <c r="HD347" s="102"/>
      <c r="HE347" s="177"/>
      <c r="HF347" s="227">
        <f t="shared" si="462"/>
        <v>98381.035999999993</v>
      </c>
      <c r="HG347" s="102">
        <f t="shared" si="463"/>
        <v>0.65587357333333329</v>
      </c>
      <c r="HH347" s="177">
        <f t="shared" si="464"/>
        <v>0.56907052696619287</v>
      </c>
      <c r="HI347" s="287">
        <v>2034</v>
      </c>
      <c r="HJ347" s="206">
        <v>1962</v>
      </c>
      <c r="HK347" s="206">
        <v>3006</v>
      </c>
      <c r="HL347" s="77">
        <f t="shared" si="541"/>
        <v>3600</v>
      </c>
      <c r="HM347" s="77">
        <f t="shared" si="538"/>
        <v>40784.400000000001</v>
      </c>
      <c r="HN347" s="56"/>
      <c r="HO347" s="288"/>
      <c r="HP347" s="55">
        <v>4729</v>
      </c>
      <c r="HQ347" s="186"/>
      <c r="HR347" s="186"/>
      <c r="HS347" s="186"/>
      <c r="HT347" s="55">
        <v>5852</v>
      </c>
      <c r="HU347" s="206">
        <v>5894</v>
      </c>
      <c r="HV347" s="186"/>
      <c r="HW347" s="186"/>
      <c r="HX347" s="186"/>
      <c r="HY347" s="186"/>
      <c r="HZ347" s="208"/>
      <c r="IA347" s="207">
        <v>0.99</v>
      </c>
      <c r="IB347" s="292">
        <v>1404</v>
      </c>
      <c r="IC347" s="293"/>
      <c r="ID347" s="293">
        <v>2324</v>
      </c>
      <c r="IE347" s="294">
        <v>4.1100000000000003</v>
      </c>
      <c r="IF347" s="294">
        <v>1.31</v>
      </c>
      <c r="IG347" s="294">
        <v>1.38</v>
      </c>
      <c r="IH347" s="97">
        <f t="shared" si="539"/>
        <v>59419.688000000002</v>
      </c>
      <c r="II347" s="97">
        <f t="shared" si="542"/>
        <v>4837.1611852816677</v>
      </c>
      <c r="IJ347" s="202">
        <f t="shared" si="543"/>
        <v>1.6281341582546403</v>
      </c>
      <c r="IK347" s="202">
        <f t="shared" si="549"/>
        <v>2.9709844000000003</v>
      </c>
      <c r="IL347" s="202">
        <f t="shared" si="491"/>
        <v>0.58886812165638247</v>
      </c>
      <c r="IM347" s="203"/>
      <c r="IN347" s="204">
        <f t="shared" si="492"/>
        <v>0.71241294551413348</v>
      </c>
      <c r="IO347" s="186"/>
      <c r="IP347" s="186"/>
      <c r="IQ347" s="206">
        <v>4266</v>
      </c>
      <c r="IR347" s="206">
        <v>4454</v>
      </c>
      <c r="IS347" s="186"/>
      <c r="IT347" s="186"/>
      <c r="IU347" s="186"/>
      <c r="IV347" s="186"/>
      <c r="IW347" s="189">
        <v>0.98</v>
      </c>
      <c r="IX347" s="189"/>
      <c r="IY347" s="54">
        <v>8.15</v>
      </c>
      <c r="IZ347" s="56">
        <v>888</v>
      </c>
      <c r="JA347" s="186">
        <v>3.18</v>
      </c>
      <c r="JB347" s="186">
        <v>1.84</v>
      </c>
      <c r="JC347" s="186">
        <v>162</v>
      </c>
      <c r="JD347" s="97">
        <f t="shared" si="493"/>
        <v>17246.736000000001</v>
      </c>
      <c r="JE347" s="210">
        <f t="shared" si="559"/>
        <v>1.2897282358360203</v>
      </c>
      <c r="JF347" s="210">
        <f t="shared" si="494"/>
        <v>1.0886014285714287</v>
      </c>
      <c r="JG347" s="210">
        <f t="shared" si="495"/>
        <v>0.17109954061367691</v>
      </c>
      <c r="JH347" s="203"/>
      <c r="JI347" s="203">
        <f t="shared" si="496"/>
        <v>0.36752136752136755</v>
      </c>
      <c r="JJ347" s="212">
        <f t="shared" si="540"/>
        <v>2.469151880188833</v>
      </c>
      <c r="JK347" s="203">
        <f t="shared" si="497"/>
        <v>0.92161708888692739</v>
      </c>
      <c r="JL347" s="206">
        <v>16988</v>
      </c>
      <c r="JM347" s="306">
        <v>8.3800000000000008</v>
      </c>
      <c r="JN347" s="214">
        <v>26</v>
      </c>
      <c r="JO347" s="186">
        <v>1.44</v>
      </c>
      <c r="JP347" s="186">
        <v>2.17</v>
      </c>
      <c r="JQ347" s="306">
        <v>0.84</v>
      </c>
      <c r="JR347" s="219">
        <v>636</v>
      </c>
      <c r="JS347" s="186">
        <v>0.33</v>
      </c>
      <c r="JT347" s="222" t="s">
        <v>137</v>
      </c>
    </row>
    <row r="348" spans="1:280" s="25" customFormat="1" ht="15" customHeight="1">
      <c r="A348" s="50">
        <v>43765</v>
      </c>
      <c r="B348" s="242">
        <v>0</v>
      </c>
      <c r="C348" s="52">
        <v>0</v>
      </c>
      <c r="D348" s="58">
        <v>53143</v>
      </c>
      <c r="E348" s="243">
        <v>5.54</v>
      </c>
      <c r="F348" s="58">
        <v>1550</v>
      </c>
      <c r="G348" s="136">
        <v>47.6</v>
      </c>
      <c r="H348" s="136">
        <v>13.4</v>
      </c>
      <c r="I348" s="251">
        <v>94.1</v>
      </c>
      <c r="J348" s="238"/>
      <c r="K348" s="58">
        <v>1374</v>
      </c>
      <c r="L348" s="59">
        <v>5.39</v>
      </c>
      <c r="M348" s="58">
        <v>12374</v>
      </c>
      <c r="N348" s="58">
        <v>5846</v>
      </c>
      <c r="O348" s="59">
        <v>2.41</v>
      </c>
      <c r="P348" s="59">
        <v>7.75</v>
      </c>
      <c r="Q348" s="75">
        <v>70.400000000000006</v>
      </c>
      <c r="R348" s="76">
        <v>76.599999999999994</v>
      </c>
      <c r="S348" s="67">
        <v>6910</v>
      </c>
      <c r="T348" s="230">
        <v>9628</v>
      </c>
      <c r="U348" s="136">
        <v>3.11</v>
      </c>
      <c r="V348" s="136">
        <v>28.8</v>
      </c>
      <c r="W348" s="136">
        <v>13.4</v>
      </c>
      <c r="X348" s="136">
        <v>16.899999999999999</v>
      </c>
      <c r="Y348" s="58">
        <v>2362</v>
      </c>
      <c r="Z348" s="230"/>
      <c r="AA348" s="136"/>
      <c r="AB348" s="136">
        <v>681</v>
      </c>
      <c r="AC348" s="58">
        <f t="shared" si="561"/>
        <v>9272</v>
      </c>
      <c r="AD348" s="136"/>
      <c r="AE348" s="136"/>
      <c r="AF348" s="136"/>
      <c r="AG348" s="136"/>
      <c r="AH348" s="251"/>
      <c r="AI348" s="262"/>
      <c r="AJ348" s="136"/>
      <c r="AK348" s="136"/>
      <c r="AL348" s="243">
        <v>9.2799999999999994</v>
      </c>
      <c r="AM348" s="230">
        <v>104710</v>
      </c>
      <c r="AN348" s="60" t="s">
        <v>125</v>
      </c>
      <c r="AO348" s="60" t="s">
        <v>125</v>
      </c>
      <c r="AP348" s="230">
        <v>5013</v>
      </c>
      <c r="AQ348" s="266"/>
      <c r="AR348" s="86">
        <f t="shared" si="499"/>
        <v>11962</v>
      </c>
      <c r="AS348" s="230"/>
      <c r="AT348" s="89">
        <v>11962</v>
      </c>
      <c r="AU348" s="58">
        <f t="shared" si="560"/>
        <v>10522</v>
      </c>
      <c r="AV348" s="230">
        <v>480</v>
      </c>
      <c r="AW348" s="230">
        <v>480</v>
      </c>
      <c r="AX348" s="58">
        <v>480</v>
      </c>
      <c r="AY348" s="98">
        <v>0</v>
      </c>
      <c r="AZ348" s="270">
        <v>4.83</v>
      </c>
      <c r="BA348" s="230">
        <v>4181</v>
      </c>
      <c r="BB348" s="136">
        <v>111</v>
      </c>
      <c r="BC348" s="230">
        <v>11200</v>
      </c>
      <c r="BD348" s="97">
        <f t="shared" si="469"/>
        <v>7909.3605999999991</v>
      </c>
      <c r="BE348" s="102">
        <f t="shared" si="470"/>
        <v>0.70619291071428558</v>
      </c>
      <c r="BF348" s="230">
        <v>4184</v>
      </c>
      <c r="BG348" s="97">
        <f t="shared" si="471"/>
        <v>4464.3279999999995</v>
      </c>
      <c r="BH348" s="102">
        <f t="shared" si="472"/>
        <v>0.39860071428571425</v>
      </c>
      <c r="BI348" s="230">
        <v>472</v>
      </c>
      <c r="BJ348" s="97">
        <f t="shared" si="473"/>
        <v>928.42400000000009</v>
      </c>
      <c r="BK348" s="102">
        <f t="shared" si="474"/>
        <v>8.289500000000001E-2</v>
      </c>
      <c r="BL348" s="103">
        <v>709</v>
      </c>
      <c r="BM348" s="97">
        <f t="shared" si="475"/>
        <v>1024.5050000000001</v>
      </c>
      <c r="BN348" s="102">
        <f t="shared" si="476"/>
        <v>9.1473660714285726E-2</v>
      </c>
      <c r="BO348" s="230">
        <v>715</v>
      </c>
      <c r="BP348" s="97">
        <f t="shared" si="477"/>
        <v>1471.4699999999998</v>
      </c>
      <c r="BQ348" s="102">
        <f t="shared" si="478"/>
        <v>0.13138124999999998</v>
      </c>
      <c r="BR348" s="230">
        <v>12.4</v>
      </c>
      <c r="BS348" s="105">
        <f t="shared" si="479"/>
        <v>20.633600000000001</v>
      </c>
      <c r="BT348" s="102">
        <f t="shared" si="480"/>
        <v>1.1071428571428571E-3</v>
      </c>
      <c r="BU348" s="136">
        <v>9.5</v>
      </c>
      <c r="BV348" s="243">
        <v>10</v>
      </c>
      <c r="BW348" s="251">
        <v>161</v>
      </c>
      <c r="BX348" s="117">
        <f t="shared" si="500"/>
        <v>117846.39999999999</v>
      </c>
      <c r="BY348" s="118">
        <f t="shared" si="501"/>
        <v>0.7856426666666666</v>
      </c>
      <c r="BZ348" s="121">
        <v>76.3</v>
      </c>
      <c r="CA348" s="242"/>
      <c r="CB348" s="136">
        <v>7.07</v>
      </c>
      <c r="CC348" s="103">
        <v>7522</v>
      </c>
      <c r="CD348" s="77">
        <f t="shared" si="502"/>
        <v>8585.7223565401891</v>
      </c>
      <c r="CE348" s="77">
        <f t="shared" si="481"/>
        <v>20267</v>
      </c>
      <c r="CF348" s="77">
        <f t="shared" si="503"/>
        <v>10522</v>
      </c>
      <c r="CG348" s="77">
        <f t="shared" si="504"/>
        <v>438.41666666666669</v>
      </c>
      <c r="CH348" s="77">
        <f t="shared" si="482"/>
        <v>9745</v>
      </c>
      <c r="CI348" s="130">
        <f t="shared" si="505"/>
        <v>406.04166666666669</v>
      </c>
      <c r="CJ348" s="238">
        <v>3103</v>
      </c>
      <c r="CK348" s="136"/>
      <c r="CL348" s="243">
        <v>7.48</v>
      </c>
      <c r="CM348" s="230">
        <v>5230</v>
      </c>
      <c r="CN348" s="137">
        <v>24</v>
      </c>
      <c r="CO348" s="137">
        <v>74</v>
      </c>
      <c r="CP348" s="230">
        <v>3126</v>
      </c>
      <c r="CQ348" s="136">
        <v>14.5</v>
      </c>
      <c r="CR348" s="136">
        <v>51.5</v>
      </c>
      <c r="CS348" s="230">
        <v>2099</v>
      </c>
      <c r="CT348" s="141">
        <f t="shared" si="550"/>
        <v>0.20157870076379683</v>
      </c>
      <c r="CU348" s="142">
        <f t="shared" si="506"/>
        <v>1.6197228488559459</v>
      </c>
      <c r="CV348" s="142">
        <f t="shared" si="507"/>
        <v>5.3007354700247138</v>
      </c>
      <c r="CW348" s="118">
        <f t="shared" si="508"/>
        <v>0.88345591167078563</v>
      </c>
      <c r="CX348" s="143">
        <f t="shared" si="551"/>
        <v>26641.49647234421</v>
      </c>
      <c r="CY348" s="144">
        <f t="shared" si="552"/>
        <v>0.39084915831036182</v>
      </c>
      <c r="CZ348" s="145">
        <f t="shared" si="553"/>
        <v>18042.9949770563</v>
      </c>
      <c r="DA348" s="146">
        <f t="shared" si="554"/>
        <v>0.53303571428571428</v>
      </c>
      <c r="DB348" s="67">
        <v>3111</v>
      </c>
      <c r="DC348" s="75"/>
      <c r="DD348" s="59">
        <v>7.65</v>
      </c>
      <c r="DE348" s="58">
        <v>5113</v>
      </c>
      <c r="DF348" s="58">
        <v>24</v>
      </c>
      <c r="DG348" s="58">
        <v>72</v>
      </c>
      <c r="DH348" s="58">
        <v>3384</v>
      </c>
      <c r="DI348" s="60">
        <v>13.5</v>
      </c>
      <c r="DJ348" s="75">
        <v>47</v>
      </c>
      <c r="DK348" s="58">
        <v>2944</v>
      </c>
      <c r="DL348" s="141">
        <f t="shared" si="509"/>
        <v>0.27250076863441597</v>
      </c>
      <c r="DM348" s="142">
        <f t="shared" si="510"/>
        <v>1.6155576984892317</v>
      </c>
      <c r="DN348" s="142">
        <f t="shared" si="511"/>
        <v>5.3144015621163012</v>
      </c>
      <c r="DO348" s="118">
        <f t="shared" si="483"/>
        <v>0.8857335936860502</v>
      </c>
      <c r="DP348" s="143">
        <f t="shared" si="512"/>
        <v>26710.182251196529</v>
      </c>
      <c r="DQ348" s="144">
        <f t="shared" si="513"/>
        <v>0.40447643335389671</v>
      </c>
      <c r="DR348" s="145">
        <f t="shared" si="514"/>
        <v>18089.512527754479</v>
      </c>
      <c r="DS348" s="146">
        <f t="shared" si="515"/>
        <v>0.5434821428571428</v>
      </c>
      <c r="DT348" s="58">
        <v>3168</v>
      </c>
      <c r="DU348" s="75"/>
      <c r="DV348" s="59">
        <v>7.41</v>
      </c>
      <c r="DW348" s="58">
        <v>5470</v>
      </c>
      <c r="DX348" s="58">
        <v>22</v>
      </c>
      <c r="DY348" s="58">
        <v>73</v>
      </c>
      <c r="DZ348" s="58">
        <v>3298</v>
      </c>
      <c r="EA348" s="75">
        <v>13.8</v>
      </c>
      <c r="EB348" s="60">
        <v>50.8</v>
      </c>
      <c r="EC348" s="58">
        <v>3148</v>
      </c>
      <c r="ED348" s="141">
        <f t="shared" si="544"/>
        <v>0.31892664203568333</v>
      </c>
      <c r="EE348" s="142">
        <f t="shared" si="516"/>
        <v>1.586489898989899</v>
      </c>
      <c r="EF348" s="142">
        <f t="shared" si="555"/>
        <v>5.4117724682688655</v>
      </c>
      <c r="EG348" s="118">
        <f t="shared" si="484"/>
        <v>0.90196207804481088</v>
      </c>
      <c r="EH348" s="143">
        <f t="shared" si="545"/>
        <v>27199.568425519319</v>
      </c>
      <c r="EI348" s="144">
        <f t="shared" si="546"/>
        <v>0.36289577360567482</v>
      </c>
      <c r="EJ348" s="145">
        <f t="shared" si="547"/>
        <v>18420.950076479006</v>
      </c>
      <c r="EK348" s="146">
        <f t="shared" si="548"/>
        <v>0.51160714285714293</v>
      </c>
      <c r="EL348" s="238">
        <v>3167</v>
      </c>
      <c r="EM348" s="136"/>
      <c r="EN348" s="243">
        <v>7.55</v>
      </c>
      <c r="EO348" s="230">
        <v>5338</v>
      </c>
      <c r="EP348" s="137">
        <v>21</v>
      </c>
      <c r="EQ348" s="137">
        <v>73</v>
      </c>
      <c r="ER348" s="230">
        <v>3364</v>
      </c>
      <c r="ES348" s="136">
        <v>14.2</v>
      </c>
      <c r="ET348" s="136">
        <v>46</v>
      </c>
      <c r="EU348" s="230">
        <v>2559</v>
      </c>
      <c r="EV348" s="141">
        <f t="shared" si="517"/>
        <v>0.24879596212155977</v>
      </c>
      <c r="EW348" s="142">
        <f t="shared" si="518"/>
        <v>1.5869908430691506</v>
      </c>
      <c r="EX348" s="142">
        <f t="shared" si="519"/>
        <v>5.4100642067574176</v>
      </c>
      <c r="EY348" s="118">
        <f t="shared" si="485"/>
        <v>0.90167736779290297</v>
      </c>
      <c r="EZ348" s="143">
        <f t="shared" si="520"/>
        <v>27190.982703162779</v>
      </c>
      <c r="FA348" s="144">
        <f t="shared" si="521"/>
        <v>0.3782701351932527</v>
      </c>
      <c r="FB348" s="145">
        <f t="shared" si="522"/>
        <v>18415.135382641733</v>
      </c>
      <c r="FC348" s="146">
        <f t="shared" si="523"/>
        <v>0.52339285714285722</v>
      </c>
      <c r="FD348" s="238">
        <v>3859</v>
      </c>
      <c r="FE348" s="136"/>
      <c r="FF348" s="243">
        <v>7.65</v>
      </c>
      <c r="FG348" s="230">
        <v>4283</v>
      </c>
      <c r="FH348" s="137">
        <v>13</v>
      </c>
      <c r="FI348" s="137">
        <v>73</v>
      </c>
      <c r="FJ348" s="230">
        <v>3054</v>
      </c>
      <c r="FK348" s="136">
        <v>14.7</v>
      </c>
      <c r="FL348" s="136">
        <v>45.8</v>
      </c>
      <c r="FM348" s="230">
        <v>3594</v>
      </c>
      <c r="FN348" s="141">
        <f t="shared" si="524"/>
        <v>0.21645118665911037</v>
      </c>
      <c r="FO348" s="142">
        <f t="shared" si="525"/>
        <v>1.3024099507644467</v>
      </c>
      <c r="FP348" s="142">
        <f t="shared" si="526"/>
        <v>6.5921811726797834</v>
      </c>
      <c r="FQ348" s="118">
        <f t="shared" si="486"/>
        <v>1.0986968621132973</v>
      </c>
      <c r="FR348" s="143">
        <f t="shared" si="527"/>
        <v>33132.302573888592</v>
      </c>
      <c r="FS348" s="144">
        <f t="shared" si="528"/>
        <v>0.50114855545760606</v>
      </c>
      <c r="FT348" s="145">
        <f t="shared" si="529"/>
        <v>22438.903518034243</v>
      </c>
      <c r="FU348" s="146">
        <f t="shared" si="530"/>
        <v>0.61758928571428573</v>
      </c>
      <c r="FV348" s="238">
        <v>3859</v>
      </c>
      <c r="FW348" s="160"/>
      <c r="FX348" s="243">
        <v>7.6</v>
      </c>
      <c r="FY348" s="230">
        <v>4620</v>
      </c>
      <c r="FZ348" s="137">
        <v>14</v>
      </c>
      <c r="GA348" s="137">
        <v>71</v>
      </c>
      <c r="GB348" s="230">
        <v>2952</v>
      </c>
      <c r="GC348" s="136">
        <v>14.7</v>
      </c>
      <c r="GD348" s="136">
        <v>44.3</v>
      </c>
      <c r="GE348" s="230">
        <v>3480</v>
      </c>
      <c r="GF348" s="141">
        <f t="shared" si="531"/>
        <v>0.22739565378280058</v>
      </c>
      <c r="GG348" s="142">
        <f t="shared" si="532"/>
        <v>1.3024099507644467</v>
      </c>
      <c r="GH348" s="142">
        <f t="shared" si="533"/>
        <v>6.5921811726797834</v>
      </c>
      <c r="GI348" s="118">
        <f t="shared" si="487"/>
        <v>1.0986968621132973</v>
      </c>
      <c r="GJ348" s="143">
        <f t="shared" si="534"/>
        <v>33132.302573888592</v>
      </c>
      <c r="GK348" s="144">
        <f t="shared" si="535"/>
        <v>0.4618973444347747</v>
      </c>
      <c r="GL348" s="145">
        <f t="shared" si="536"/>
        <v>22438.903518034243</v>
      </c>
      <c r="GM348" s="146">
        <f t="shared" si="537"/>
        <v>0.58750000000000002</v>
      </c>
      <c r="GN348" s="285">
        <v>5763</v>
      </c>
      <c r="GO348" s="97">
        <f t="shared" si="488"/>
        <v>4969.966743968027</v>
      </c>
      <c r="GP348" s="226">
        <f t="shared" si="468"/>
        <v>2719.069</v>
      </c>
      <c r="GQ348" s="230">
        <v>0</v>
      </c>
      <c r="GR348" s="102">
        <f t="shared" si="489"/>
        <v>1</v>
      </c>
      <c r="GS348" s="230">
        <v>53</v>
      </c>
      <c r="GT348" s="102">
        <f t="shared" si="490"/>
        <v>0.88771186440677963</v>
      </c>
      <c r="GU348" s="58">
        <v>918</v>
      </c>
      <c r="GV348" s="102">
        <f t="shared" si="556"/>
        <v>1.1227628755827168E-2</v>
      </c>
      <c r="GW348" s="170">
        <v>626</v>
      </c>
      <c r="GX348" s="102">
        <f t="shared" si="557"/>
        <v>0.11706629055007056</v>
      </c>
      <c r="GY348" s="170">
        <v>0</v>
      </c>
      <c r="GZ348" s="102">
        <f t="shared" si="558"/>
        <v>1</v>
      </c>
      <c r="HA348" s="102"/>
      <c r="HB348" s="102"/>
      <c r="HC348" s="102"/>
      <c r="HD348" s="102"/>
      <c r="HE348" s="177"/>
      <c r="HF348" s="227">
        <f t="shared" si="462"/>
        <v>117846.39999999999</v>
      </c>
      <c r="HG348" s="102">
        <f t="shared" si="463"/>
        <v>0.7856426666666666</v>
      </c>
      <c r="HH348" s="177">
        <f t="shared" si="464"/>
        <v>0.4854464285714285</v>
      </c>
      <c r="HI348" s="238">
        <v>2368</v>
      </c>
      <c r="HJ348" s="230">
        <v>1810</v>
      </c>
      <c r="HK348" s="230">
        <v>2556</v>
      </c>
      <c r="HL348" s="77">
        <f t="shared" si="541"/>
        <v>1440</v>
      </c>
      <c r="HM348" s="77">
        <f t="shared" si="538"/>
        <v>16128</v>
      </c>
      <c r="HN348" s="136"/>
      <c r="HO348" s="136"/>
      <c r="HP348" s="230">
        <v>6469</v>
      </c>
      <c r="HQ348" s="136"/>
      <c r="HR348" s="136"/>
      <c r="HS348" s="136"/>
      <c r="HT348" s="230">
        <v>4682</v>
      </c>
      <c r="HU348" s="230">
        <v>5378</v>
      </c>
      <c r="HV348" s="136"/>
      <c r="HW348" s="136"/>
      <c r="HX348" s="136"/>
      <c r="HY348" s="136"/>
      <c r="HZ348" s="205"/>
      <c r="IA348" s="205">
        <v>0.99</v>
      </c>
      <c r="IB348" s="289">
        <v>1390</v>
      </c>
      <c r="IC348" s="290"/>
      <c r="ID348" s="290">
        <v>124</v>
      </c>
      <c r="IE348" s="291">
        <v>2.95</v>
      </c>
      <c r="IF348" s="291">
        <v>1.96</v>
      </c>
      <c r="IG348" s="291">
        <v>1.7</v>
      </c>
      <c r="IH348" s="97">
        <f t="shared" si="539"/>
        <v>69953.646000000008</v>
      </c>
      <c r="II348" s="97">
        <f t="shared" si="542"/>
        <v>5847.9891322521316</v>
      </c>
      <c r="IJ348" s="202">
        <f t="shared" si="543"/>
        <v>1.6719612104999164</v>
      </c>
      <c r="IK348" s="202">
        <f t="shared" si="549"/>
        <v>3.4976823000000001</v>
      </c>
      <c r="IL348" s="202">
        <f t="shared" si="491"/>
        <v>0.94777665069618333</v>
      </c>
      <c r="IM348" s="205"/>
      <c r="IN348" s="204">
        <f t="shared" si="492"/>
        <v>0.75880617733819189</v>
      </c>
      <c r="IO348" s="136"/>
      <c r="IP348" s="136"/>
      <c r="IQ348" s="230">
        <v>4486</v>
      </c>
      <c r="IR348" s="230">
        <v>4300</v>
      </c>
      <c r="IS348" s="136"/>
      <c r="IT348" s="136"/>
      <c r="IU348" s="136"/>
      <c r="IV348" s="136"/>
      <c r="IW348" s="193"/>
      <c r="IX348" s="193">
        <v>0.97</v>
      </c>
      <c r="IY348" s="243">
        <v>8.23</v>
      </c>
      <c r="IZ348" s="136">
        <v>957</v>
      </c>
      <c r="JA348" s="136">
        <v>2.64</v>
      </c>
      <c r="JB348" s="136">
        <v>1.1000000000000001</v>
      </c>
      <c r="JC348" s="136">
        <v>213</v>
      </c>
      <c r="JD348" s="97">
        <f t="shared" si="493"/>
        <v>16627.18</v>
      </c>
      <c r="JE348" s="211">
        <f t="shared" si="559"/>
        <v>1.0644364189317621</v>
      </c>
      <c r="JF348" s="210">
        <f t="shared" si="494"/>
        <v>1.3058553571428571</v>
      </c>
      <c r="JG348" s="211">
        <f t="shared" si="495"/>
        <v>0.1097322104470323</v>
      </c>
      <c r="JH348" s="205"/>
      <c r="JI348" s="205">
        <f t="shared" si="496"/>
        <v>0.31151079136690651</v>
      </c>
      <c r="JJ348" s="215">
        <f t="shared" si="540"/>
        <v>2.469151880188833</v>
      </c>
      <c r="JK348" s="205">
        <f t="shared" si="497"/>
        <v>0.91455357142857141</v>
      </c>
      <c r="JL348" s="230">
        <v>16686</v>
      </c>
      <c r="JM348" s="243">
        <v>8.18</v>
      </c>
      <c r="JN348" s="217">
        <v>104</v>
      </c>
      <c r="JO348" s="136">
        <v>1.3</v>
      </c>
      <c r="JP348" s="136">
        <v>0.93</v>
      </c>
      <c r="JQ348" s="243">
        <v>1.25</v>
      </c>
      <c r="JR348" s="232">
        <v>528</v>
      </c>
      <c r="JS348" s="136">
        <v>0.4</v>
      </c>
      <c r="JT348" s="223" t="s">
        <v>139</v>
      </c>
    </row>
    <row r="349" spans="1:280" s="25" customFormat="1" ht="15" customHeight="1">
      <c r="A349" s="50">
        <v>43766</v>
      </c>
      <c r="B349" s="241">
        <v>0</v>
      </c>
      <c r="C349" s="52">
        <v>0</v>
      </c>
      <c r="D349" s="129">
        <v>52612</v>
      </c>
      <c r="E349" s="54">
        <v>5.77</v>
      </c>
      <c r="F349" s="53">
        <v>1665</v>
      </c>
      <c r="G349" s="56">
        <v>46.6</v>
      </c>
      <c r="H349" s="56">
        <v>20.3</v>
      </c>
      <c r="I349" s="248">
        <v>94.4</v>
      </c>
      <c r="J349" s="249"/>
      <c r="K349" s="53">
        <v>1463</v>
      </c>
      <c r="L349" s="48">
        <v>5.31</v>
      </c>
      <c r="M349" s="53">
        <v>12236</v>
      </c>
      <c r="N349" s="53">
        <v>5434</v>
      </c>
      <c r="O349" s="48">
        <v>3.78</v>
      </c>
      <c r="P349" s="48">
        <v>7.36</v>
      </c>
      <c r="Q349" s="74">
        <v>73.900000000000006</v>
      </c>
      <c r="R349" s="70">
        <v>78.099999999999994</v>
      </c>
      <c r="S349" s="64">
        <v>6451</v>
      </c>
      <c r="T349" s="55">
        <v>8910</v>
      </c>
      <c r="U349" s="56">
        <v>2.93</v>
      </c>
      <c r="V349" s="56">
        <v>34.700000000000003</v>
      </c>
      <c r="W349" s="56">
        <v>10.4</v>
      </c>
      <c r="X349" s="56">
        <v>9.1</v>
      </c>
      <c r="Y349" s="53">
        <v>2362</v>
      </c>
      <c r="Z349" s="55">
        <v>9973</v>
      </c>
      <c r="AA349" s="56">
        <v>2.89</v>
      </c>
      <c r="AB349" s="56">
        <v>677</v>
      </c>
      <c r="AC349" s="77">
        <f t="shared" si="561"/>
        <v>8813</v>
      </c>
      <c r="AD349" s="56"/>
      <c r="AE349" s="56"/>
      <c r="AF349" s="56"/>
      <c r="AG349" s="56"/>
      <c r="AH349" s="248"/>
      <c r="AI349" s="261"/>
      <c r="AJ349" s="56"/>
      <c r="AK349" s="56"/>
      <c r="AL349" s="54">
        <v>9.33</v>
      </c>
      <c r="AM349" s="55">
        <v>10053</v>
      </c>
      <c r="AN349" s="52" t="s">
        <v>125</v>
      </c>
      <c r="AO349" s="52" t="s">
        <v>125</v>
      </c>
      <c r="AP349" s="55">
        <v>4971</v>
      </c>
      <c r="AQ349" s="265"/>
      <c r="AR349" s="86">
        <f t="shared" si="499"/>
        <v>11963</v>
      </c>
      <c r="AS349" s="55"/>
      <c r="AT349" s="87">
        <v>11963</v>
      </c>
      <c r="AU349" s="53">
        <f t="shared" si="560"/>
        <v>10523</v>
      </c>
      <c r="AV349" s="55">
        <v>480</v>
      </c>
      <c r="AW349" s="55">
        <v>480</v>
      </c>
      <c r="AX349" s="53">
        <v>480</v>
      </c>
      <c r="AY349" s="95">
        <v>0</v>
      </c>
      <c r="AZ349" s="269">
        <v>4.75</v>
      </c>
      <c r="BA349" s="55">
        <v>4107</v>
      </c>
      <c r="BB349" s="56">
        <v>108</v>
      </c>
      <c r="BC349" s="55">
        <v>10985</v>
      </c>
      <c r="BD349" s="97">
        <f t="shared" si="469"/>
        <v>7694.3975199999986</v>
      </c>
      <c r="BE349" s="102">
        <f t="shared" si="470"/>
        <v>0.70044583705052332</v>
      </c>
      <c r="BF349" s="55">
        <v>4199</v>
      </c>
      <c r="BG349" s="97">
        <f t="shared" si="471"/>
        <v>4480.3329999999996</v>
      </c>
      <c r="BH349" s="102">
        <f t="shared" si="472"/>
        <v>0.40785917159763313</v>
      </c>
      <c r="BI349" s="55">
        <v>317</v>
      </c>
      <c r="BJ349" s="97">
        <f t="shared" si="473"/>
        <v>623.53899999999999</v>
      </c>
      <c r="BK349" s="102">
        <f t="shared" si="474"/>
        <v>5.6762767410104685E-2</v>
      </c>
      <c r="BL349" s="103">
        <v>632</v>
      </c>
      <c r="BM349" s="97">
        <f t="shared" si="475"/>
        <v>913.24</v>
      </c>
      <c r="BN349" s="102">
        <f t="shared" si="476"/>
        <v>8.3135184342284937E-2</v>
      </c>
      <c r="BO349" s="55">
        <v>809</v>
      </c>
      <c r="BP349" s="97">
        <f t="shared" si="477"/>
        <v>1664.9219999999998</v>
      </c>
      <c r="BQ349" s="102">
        <f t="shared" si="478"/>
        <v>0.1515632225762403</v>
      </c>
      <c r="BR349" s="55">
        <v>7.43</v>
      </c>
      <c r="BS349" s="105">
        <f t="shared" si="479"/>
        <v>12.363519999999999</v>
      </c>
      <c r="BT349" s="102">
        <f t="shared" si="480"/>
        <v>6.7637687756030949E-4</v>
      </c>
      <c r="BU349" s="56">
        <v>10.3</v>
      </c>
      <c r="BV349" s="54">
        <v>10.6</v>
      </c>
      <c r="BW349" s="248">
        <v>165</v>
      </c>
      <c r="BX349" s="117">
        <f t="shared" si="500"/>
        <v>115595.155</v>
      </c>
      <c r="BY349" s="118">
        <f t="shared" si="501"/>
        <v>0.77063436666666663</v>
      </c>
      <c r="BZ349" s="120">
        <v>75.7</v>
      </c>
      <c r="CA349" s="241"/>
      <c r="CB349" s="56">
        <v>7.2</v>
      </c>
      <c r="CC349" s="103">
        <v>6752</v>
      </c>
      <c r="CD349" s="77">
        <f t="shared" si="502"/>
        <v>7882.7992382238081</v>
      </c>
      <c r="CE349" s="77">
        <f t="shared" si="481"/>
        <v>20741</v>
      </c>
      <c r="CF349" s="77">
        <f t="shared" si="503"/>
        <v>10523</v>
      </c>
      <c r="CG349" s="77">
        <f t="shared" si="504"/>
        <v>438.45833333333331</v>
      </c>
      <c r="CH349" s="77">
        <f t="shared" si="482"/>
        <v>10218</v>
      </c>
      <c r="CI349" s="130">
        <f t="shared" si="505"/>
        <v>425.75</v>
      </c>
      <c r="CJ349" s="249">
        <v>3179</v>
      </c>
      <c r="CK349" s="56"/>
      <c r="CL349" s="54">
        <v>7.54</v>
      </c>
      <c r="CM349" s="55">
        <v>5365</v>
      </c>
      <c r="CN349" s="134">
        <v>21</v>
      </c>
      <c r="CO349" s="134">
        <v>75</v>
      </c>
      <c r="CP349" s="55">
        <v>3092</v>
      </c>
      <c r="CQ349" s="56">
        <v>15.1</v>
      </c>
      <c r="CR349" s="56">
        <v>49</v>
      </c>
      <c r="CS349" s="55">
        <v>2189</v>
      </c>
      <c r="CT349" s="141">
        <f t="shared" si="550"/>
        <v>0.27348539328523086</v>
      </c>
      <c r="CU349" s="142">
        <f t="shared" si="506"/>
        <v>1.5810003145643283</v>
      </c>
      <c r="CV349" s="142">
        <f t="shared" si="507"/>
        <v>4.9859567804045932</v>
      </c>
      <c r="CW349" s="118">
        <f t="shared" si="508"/>
        <v>0.83099279673409887</v>
      </c>
      <c r="CX349" s="143">
        <f t="shared" si="551"/>
        <v>25059.418778313484</v>
      </c>
      <c r="CY349" s="144">
        <f t="shared" si="552"/>
        <v>0.3194042068222368</v>
      </c>
      <c r="CZ349" s="145">
        <f t="shared" si="553"/>
        <v>17717.419494961669</v>
      </c>
      <c r="DA349" s="146">
        <f t="shared" si="554"/>
        <v>0.5116067364588075</v>
      </c>
      <c r="DB349" s="64">
        <v>3119</v>
      </c>
      <c r="DC349" s="152"/>
      <c r="DD349" s="48">
        <v>7.58</v>
      </c>
      <c r="DE349" s="53">
        <v>5075</v>
      </c>
      <c r="DF349" s="153">
        <v>15</v>
      </c>
      <c r="DG349" s="53">
        <v>84</v>
      </c>
      <c r="DH349" s="53">
        <v>2860</v>
      </c>
      <c r="DI349" s="52">
        <v>15</v>
      </c>
      <c r="DJ349" s="74">
        <v>50.8</v>
      </c>
      <c r="DK349" s="53">
        <v>2943</v>
      </c>
      <c r="DL349" s="141">
        <f t="shared" si="509"/>
        <v>0.33605381921089716</v>
      </c>
      <c r="DM349" s="142">
        <f t="shared" si="510"/>
        <v>1.6114139147162552</v>
      </c>
      <c r="DN349" s="142">
        <f t="shared" si="511"/>
        <v>4.8918525316394863</v>
      </c>
      <c r="DO349" s="118">
        <f t="shared" si="483"/>
        <v>0.81530875527324775</v>
      </c>
      <c r="DP349" s="143">
        <f t="shared" si="512"/>
        <v>24586.450824020059</v>
      </c>
      <c r="DQ349" s="144">
        <f t="shared" si="513"/>
        <v>0.35619316861562944</v>
      </c>
      <c r="DR349" s="145">
        <f t="shared" si="514"/>
        <v>17383.023405091364</v>
      </c>
      <c r="DS349" s="146">
        <f t="shared" si="515"/>
        <v>0.53800637232589898</v>
      </c>
      <c r="DT349" s="53">
        <v>3227</v>
      </c>
      <c r="DU349" s="74"/>
      <c r="DV349" s="157">
        <v>7.52</v>
      </c>
      <c r="DW349" s="153">
        <v>5012</v>
      </c>
      <c r="DX349" s="53">
        <v>25</v>
      </c>
      <c r="DY349" s="153">
        <v>72</v>
      </c>
      <c r="DZ349" s="153">
        <v>2066</v>
      </c>
      <c r="EA349" s="152">
        <v>15.2</v>
      </c>
      <c r="EB349" s="128">
        <v>47.8</v>
      </c>
      <c r="EC349" s="53">
        <v>3179</v>
      </c>
      <c r="ED349" s="141">
        <f t="shared" si="544"/>
        <v>0.34315374284869476</v>
      </c>
      <c r="EE349" s="142">
        <f t="shared" si="516"/>
        <v>1.5574837310195229</v>
      </c>
      <c r="EF349" s="142">
        <f t="shared" si="555"/>
        <v>5.0612401794166786</v>
      </c>
      <c r="EG349" s="118">
        <f t="shared" si="484"/>
        <v>0.84354002990277976</v>
      </c>
      <c r="EH349" s="143">
        <f t="shared" si="545"/>
        <v>25437.793141748229</v>
      </c>
      <c r="EI349" s="144">
        <f t="shared" si="546"/>
        <v>0.36418525341902164</v>
      </c>
      <c r="EJ349" s="145">
        <f t="shared" si="547"/>
        <v>17984.936366857914</v>
      </c>
      <c r="EK349" s="146">
        <f t="shared" si="548"/>
        <v>0.54374146563495673</v>
      </c>
      <c r="EL349" s="249">
        <v>3227</v>
      </c>
      <c r="EM349" s="56"/>
      <c r="EN349" s="54">
        <v>7.66</v>
      </c>
      <c r="EO349" s="55">
        <v>5042</v>
      </c>
      <c r="EP349" s="134">
        <v>22</v>
      </c>
      <c r="EQ349" s="134">
        <v>65</v>
      </c>
      <c r="ER349" s="55">
        <v>2384</v>
      </c>
      <c r="ES349" s="56">
        <v>15.3</v>
      </c>
      <c r="ET349" s="56">
        <v>47.8</v>
      </c>
      <c r="EU349" s="55">
        <v>2562</v>
      </c>
      <c r="EV349" s="141">
        <f t="shared" si="517"/>
        <v>0.27947284574213721</v>
      </c>
      <c r="EW349" s="142">
        <f t="shared" si="518"/>
        <v>1.5574837310195229</v>
      </c>
      <c r="EX349" s="142">
        <f t="shared" si="519"/>
        <v>5.0612401794166786</v>
      </c>
      <c r="EY349" s="118">
        <f t="shared" si="485"/>
        <v>0.84354002990277976</v>
      </c>
      <c r="EZ349" s="143">
        <f t="shared" si="520"/>
        <v>25437.793141748229</v>
      </c>
      <c r="FA349" s="144">
        <f t="shared" si="521"/>
        <v>0.3603794987507396</v>
      </c>
      <c r="FB349" s="145">
        <f t="shared" si="522"/>
        <v>17984.936366857914</v>
      </c>
      <c r="FC349" s="146">
        <f t="shared" si="523"/>
        <v>0.54101046882111969</v>
      </c>
      <c r="FD349" s="249">
        <v>3994</v>
      </c>
      <c r="FE349" s="56"/>
      <c r="FF349" s="54">
        <v>7.66</v>
      </c>
      <c r="FG349" s="55">
        <v>4270</v>
      </c>
      <c r="FH349" s="134">
        <v>13</v>
      </c>
      <c r="FI349" s="134">
        <v>74</v>
      </c>
      <c r="FJ349" s="55">
        <v>2226</v>
      </c>
      <c r="FK349" s="56">
        <v>15.7</v>
      </c>
      <c r="FL349" s="56">
        <v>40.9</v>
      </c>
      <c r="FM349" s="55">
        <v>3795</v>
      </c>
      <c r="FN349" s="141">
        <f t="shared" si="524"/>
        <v>0.26300250864797137</v>
      </c>
      <c r="FO349" s="142">
        <f t="shared" si="525"/>
        <v>1.2583875813720582</v>
      </c>
      <c r="FP349" s="142">
        <f t="shared" si="526"/>
        <v>6.2642061594639653</v>
      </c>
      <c r="FQ349" s="118">
        <f t="shared" si="486"/>
        <v>1.044034359910661</v>
      </c>
      <c r="FR349" s="143">
        <f t="shared" si="527"/>
        <v>31483.900157465891</v>
      </c>
      <c r="FS349" s="144">
        <f t="shared" si="528"/>
        <v>0.45831425221452959</v>
      </c>
      <c r="FT349" s="145">
        <f t="shared" si="529"/>
        <v>22259.633049033313</v>
      </c>
      <c r="FU349" s="146">
        <f t="shared" si="530"/>
        <v>0.6112881201638598</v>
      </c>
      <c r="FV349" s="249">
        <v>3995</v>
      </c>
      <c r="FW349" s="73"/>
      <c r="FX349" s="54">
        <v>7.58</v>
      </c>
      <c r="FY349" s="55">
        <v>4290</v>
      </c>
      <c r="FZ349" s="134">
        <v>14</v>
      </c>
      <c r="GA349" s="134">
        <v>79</v>
      </c>
      <c r="GB349" s="55">
        <v>2804</v>
      </c>
      <c r="GC349" s="56">
        <v>15.5</v>
      </c>
      <c r="GD349" s="56">
        <v>46.1</v>
      </c>
      <c r="GE349" s="55">
        <v>3687</v>
      </c>
      <c r="GF349" s="141">
        <f t="shared" si="531"/>
        <v>0.25687592552295851</v>
      </c>
      <c r="GG349" s="142">
        <f t="shared" si="532"/>
        <v>1.2580725907384229</v>
      </c>
      <c r="GH349" s="142">
        <f t="shared" si="533"/>
        <v>6.2657745636100506</v>
      </c>
      <c r="GI349" s="118">
        <f t="shared" si="487"/>
        <v>1.0442957606016752</v>
      </c>
      <c r="GJ349" s="143">
        <f t="shared" si="534"/>
        <v>31491.782956704115</v>
      </c>
      <c r="GK349" s="144">
        <f t="shared" si="535"/>
        <v>0.45577708243567494</v>
      </c>
      <c r="GL349" s="145">
        <f t="shared" si="536"/>
        <v>22265.206317197819</v>
      </c>
      <c r="GM349" s="146">
        <f t="shared" si="537"/>
        <v>0.60946745562130178</v>
      </c>
      <c r="GN349" s="284">
        <v>4688</v>
      </c>
      <c r="GO349" s="97">
        <f t="shared" si="488"/>
        <v>4798.2955498770552</v>
      </c>
      <c r="GP349" s="226">
        <f t="shared" si="468"/>
        <v>2284.2768999999998</v>
      </c>
      <c r="GQ349" s="206">
        <v>0</v>
      </c>
      <c r="GR349" s="102">
        <f t="shared" si="489"/>
        <v>1</v>
      </c>
      <c r="GS349" s="206">
        <v>14.7</v>
      </c>
      <c r="GT349" s="102">
        <f t="shared" si="490"/>
        <v>0.95362776025236595</v>
      </c>
      <c r="GU349" s="153">
        <v>608</v>
      </c>
      <c r="GV349" s="102">
        <f t="shared" si="556"/>
        <v>2.4920654522010643E-2</v>
      </c>
      <c r="GW349" s="170">
        <v>669</v>
      </c>
      <c r="GX349" s="102">
        <f t="shared" si="557"/>
        <v>0</v>
      </c>
      <c r="GY349" s="170">
        <v>0</v>
      </c>
      <c r="GZ349" s="102">
        <f t="shared" si="558"/>
        <v>1</v>
      </c>
      <c r="HA349" s="102"/>
      <c r="HB349" s="102"/>
      <c r="HC349" s="102"/>
      <c r="HD349" s="102"/>
      <c r="HE349" s="177"/>
      <c r="HF349" s="227">
        <f t="shared" si="462"/>
        <v>115595.155</v>
      </c>
      <c r="HG349" s="102">
        <f t="shared" si="463"/>
        <v>0.77063436666666663</v>
      </c>
      <c r="HH349" s="177">
        <f t="shared" si="464"/>
        <v>0.57323623122439682</v>
      </c>
      <c r="HI349" s="287">
        <v>1728</v>
      </c>
      <c r="HJ349" s="206">
        <v>1655</v>
      </c>
      <c r="HK349" s="206">
        <v>1624</v>
      </c>
      <c r="HL349" s="77">
        <f t="shared" si="541"/>
        <v>1440</v>
      </c>
      <c r="HM349" s="77">
        <f t="shared" si="538"/>
        <v>15818.4</v>
      </c>
      <c r="HN349" s="56"/>
      <c r="HO349" s="288"/>
      <c r="HP349" s="55">
        <v>6415</v>
      </c>
      <c r="HQ349" s="186"/>
      <c r="HR349" s="186"/>
      <c r="HS349" s="186"/>
      <c r="HT349" s="55">
        <v>6155</v>
      </c>
      <c r="HU349" s="206">
        <v>5930</v>
      </c>
      <c r="HV349" s="186"/>
      <c r="HW349" s="186"/>
      <c r="HX349" s="186"/>
      <c r="HY349" s="186"/>
      <c r="HZ349" s="207">
        <v>0.99</v>
      </c>
      <c r="IA349" s="207"/>
      <c r="IB349" s="292">
        <v>1481</v>
      </c>
      <c r="IC349" s="293"/>
      <c r="ID349" s="293">
        <v>80</v>
      </c>
      <c r="IE349" s="294">
        <v>3.34</v>
      </c>
      <c r="IF349" s="294">
        <v>1.39</v>
      </c>
      <c r="IG349" s="294">
        <v>1.64</v>
      </c>
      <c r="IH349" s="97">
        <f t="shared" si="539"/>
        <v>58569.423999999999</v>
      </c>
      <c r="II349" s="97">
        <f t="shared" si="542"/>
        <v>4895.8809663127977</v>
      </c>
      <c r="IJ349" s="202">
        <f t="shared" si="543"/>
        <v>1.6718214494691968</v>
      </c>
      <c r="IK349" s="202">
        <f t="shared" si="549"/>
        <v>2.9284712000000002</v>
      </c>
      <c r="IL349" s="202">
        <f t="shared" si="491"/>
        <v>0.54414438228878059</v>
      </c>
      <c r="IM349" s="203"/>
      <c r="IN349" s="204">
        <f t="shared" si="492"/>
        <v>0.6840870307167235</v>
      </c>
      <c r="IO349" s="186"/>
      <c r="IP349" s="186"/>
      <c r="IQ349" s="206">
        <v>4241</v>
      </c>
      <c r="IR349" s="206">
        <v>3764</v>
      </c>
      <c r="IS349" s="186"/>
      <c r="IT349" s="186"/>
      <c r="IU349" s="186"/>
      <c r="IV349" s="186"/>
      <c r="IW349" s="189">
        <v>0.95</v>
      </c>
      <c r="IX349" s="189"/>
      <c r="IY349" s="54">
        <v>8.2799999999999994</v>
      </c>
      <c r="IZ349" s="56">
        <v>966</v>
      </c>
      <c r="JA349" s="186">
        <v>1.86</v>
      </c>
      <c r="JB349" s="186">
        <v>1.38</v>
      </c>
      <c r="JC349" s="186">
        <v>218</v>
      </c>
      <c r="JD349" s="97">
        <f t="shared" si="493"/>
        <v>17717.203000000001</v>
      </c>
      <c r="JE349" s="210">
        <f t="shared" si="559"/>
        <v>1.0643352656086666</v>
      </c>
      <c r="JF349" s="210">
        <f t="shared" si="494"/>
        <v>1.3914788392857145</v>
      </c>
      <c r="JG349" s="210">
        <f t="shared" si="495"/>
        <v>0.13805097839490746</v>
      </c>
      <c r="JH349" s="203"/>
      <c r="JI349" s="203">
        <f t="shared" si="496"/>
        <v>0.3477380148548278</v>
      </c>
      <c r="JJ349" s="212">
        <f t="shared" si="540"/>
        <v>2.469151880188833</v>
      </c>
      <c r="JK349" s="203">
        <f t="shared" si="497"/>
        <v>0.91206190259444697</v>
      </c>
      <c r="JL349" s="206">
        <v>17041</v>
      </c>
      <c r="JM349" s="306">
        <v>8.3699999999999992</v>
      </c>
      <c r="JN349" s="214">
        <v>56</v>
      </c>
      <c r="JO349" s="186">
        <v>1.1200000000000001</v>
      </c>
      <c r="JP349" s="186">
        <v>2.56</v>
      </c>
      <c r="JQ349" s="306">
        <v>0.79</v>
      </c>
      <c r="JR349" s="219">
        <v>653</v>
      </c>
      <c r="JS349" s="186">
        <v>0.31</v>
      </c>
      <c r="JT349" s="222" t="s">
        <v>139</v>
      </c>
    </row>
    <row r="350" spans="1:280" s="25" customFormat="1" ht="15" customHeight="1">
      <c r="A350" s="50">
        <v>43767</v>
      </c>
      <c r="B350" s="241">
        <v>0</v>
      </c>
      <c r="C350" s="52">
        <v>0</v>
      </c>
      <c r="D350" s="129">
        <v>50137</v>
      </c>
      <c r="E350" s="54">
        <v>5.69</v>
      </c>
      <c r="F350" s="53">
        <v>1674</v>
      </c>
      <c r="G350" s="56">
        <v>44.1</v>
      </c>
      <c r="H350" s="56">
        <v>19.600000000000001</v>
      </c>
      <c r="I350" s="248">
        <v>93.9</v>
      </c>
      <c r="J350" s="249"/>
      <c r="K350" s="53">
        <v>1441</v>
      </c>
      <c r="L350" s="48">
        <v>4.99</v>
      </c>
      <c r="M350" s="53">
        <v>12717</v>
      </c>
      <c r="N350" s="53">
        <v>5647</v>
      </c>
      <c r="O350" s="48">
        <v>5.42</v>
      </c>
      <c r="P350" s="48">
        <v>9.4499999999999993</v>
      </c>
      <c r="Q350" s="74">
        <v>77.7</v>
      </c>
      <c r="R350" s="70">
        <v>77.5</v>
      </c>
      <c r="S350" s="64">
        <v>6385</v>
      </c>
      <c r="T350" s="55">
        <v>9599</v>
      </c>
      <c r="U350" s="56">
        <v>2.87</v>
      </c>
      <c r="V350" s="56">
        <v>32.799999999999997</v>
      </c>
      <c r="W350" s="56">
        <v>15.4</v>
      </c>
      <c r="X350" s="56">
        <v>18.2</v>
      </c>
      <c r="Y350" s="53">
        <v>2366</v>
      </c>
      <c r="Z350" s="55">
        <v>9793</v>
      </c>
      <c r="AA350" s="56">
        <v>2.95</v>
      </c>
      <c r="AB350" s="56">
        <v>697</v>
      </c>
      <c r="AC350" s="77">
        <f t="shared" si="561"/>
        <v>8751</v>
      </c>
      <c r="AD350" s="56"/>
      <c r="AE350" s="56"/>
      <c r="AF350" s="56"/>
      <c r="AG350" s="56"/>
      <c r="AH350" s="248"/>
      <c r="AI350" s="261"/>
      <c r="AJ350" s="56"/>
      <c r="AK350" s="56"/>
      <c r="AL350" s="54">
        <v>9.36</v>
      </c>
      <c r="AM350" s="55">
        <v>99594</v>
      </c>
      <c r="AN350" s="52">
        <v>5.33</v>
      </c>
      <c r="AO350" s="52">
        <v>1.69</v>
      </c>
      <c r="AP350" s="55">
        <v>5580</v>
      </c>
      <c r="AQ350" s="265"/>
      <c r="AR350" s="86">
        <f t="shared" si="499"/>
        <v>11459</v>
      </c>
      <c r="AS350" s="55"/>
      <c r="AT350" s="87">
        <v>11459</v>
      </c>
      <c r="AU350" s="53">
        <f t="shared" si="560"/>
        <v>8879</v>
      </c>
      <c r="AV350" s="55">
        <v>860</v>
      </c>
      <c r="AW350" s="55">
        <v>860</v>
      </c>
      <c r="AX350" s="53">
        <v>860</v>
      </c>
      <c r="AY350" s="95">
        <v>0</v>
      </c>
      <c r="AZ350" s="269">
        <v>4.9400000000000004</v>
      </c>
      <c r="BA350" s="55">
        <v>4777</v>
      </c>
      <c r="BB350" s="56">
        <v>66</v>
      </c>
      <c r="BC350" s="55">
        <v>11010</v>
      </c>
      <c r="BD350" s="97">
        <f t="shared" si="469"/>
        <v>8108.4652000000006</v>
      </c>
      <c r="BE350" s="102">
        <f t="shared" si="470"/>
        <v>0.73646368755676661</v>
      </c>
      <c r="BF350" s="55">
        <v>4350</v>
      </c>
      <c r="BG350" s="97">
        <f t="shared" si="471"/>
        <v>4641.45</v>
      </c>
      <c r="BH350" s="102">
        <f t="shared" si="472"/>
        <v>0.421566757493188</v>
      </c>
      <c r="BI350" s="55">
        <v>448</v>
      </c>
      <c r="BJ350" s="97">
        <f t="shared" si="473"/>
        <v>881.21600000000001</v>
      </c>
      <c r="BK350" s="102">
        <f t="shared" si="474"/>
        <v>8.0037783832879197E-2</v>
      </c>
      <c r="BL350" s="103">
        <v>620</v>
      </c>
      <c r="BM350" s="97">
        <f t="shared" si="475"/>
        <v>895.90000000000009</v>
      </c>
      <c r="BN350" s="102">
        <f t="shared" si="476"/>
        <v>8.1371480472297919E-2</v>
      </c>
      <c r="BO350" s="55">
        <v>812</v>
      </c>
      <c r="BP350" s="97">
        <f t="shared" si="477"/>
        <v>1671.0959999999998</v>
      </c>
      <c r="BQ350" s="102">
        <f t="shared" si="478"/>
        <v>0.15177983651226157</v>
      </c>
      <c r="BR350" s="55">
        <v>11.3</v>
      </c>
      <c r="BS350" s="105">
        <f t="shared" si="479"/>
        <v>18.8032</v>
      </c>
      <c r="BT350" s="102">
        <f t="shared" si="480"/>
        <v>1.0263396911898274E-3</v>
      </c>
      <c r="BU350" s="56">
        <v>10.1</v>
      </c>
      <c r="BV350" s="54">
        <v>10.6</v>
      </c>
      <c r="BW350" s="248">
        <v>178</v>
      </c>
      <c r="BX350" s="117">
        <f t="shared" si="500"/>
        <v>97757.79</v>
      </c>
      <c r="BY350" s="118">
        <f t="shared" si="501"/>
        <v>0.65171859999999993</v>
      </c>
      <c r="BZ350" s="120">
        <v>74.599999999999994</v>
      </c>
      <c r="CA350" s="241"/>
      <c r="CB350" s="56">
        <v>7.2</v>
      </c>
      <c r="CC350" s="103">
        <v>6675</v>
      </c>
      <c r="CD350" s="77">
        <f t="shared" si="502"/>
        <v>7272.8060626441202</v>
      </c>
      <c r="CE350" s="77">
        <f t="shared" si="481"/>
        <v>20816</v>
      </c>
      <c r="CF350" s="77">
        <f t="shared" si="503"/>
        <v>8879</v>
      </c>
      <c r="CG350" s="77">
        <f t="shared" si="504"/>
        <v>369.95833333333331</v>
      </c>
      <c r="CH350" s="77">
        <f t="shared" si="482"/>
        <v>11937</v>
      </c>
      <c r="CI350" s="130">
        <f t="shared" si="505"/>
        <v>497.375</v>
      </c>
      <c r="CJ350" s="249">
        <v>2691</v>
      </c>
      <c r="CK350" s="56"/>
      <c r="CL350" s="54">
        <v>7.61</v>
      </c>
      <c r="CM350" s="55">
        <v>4839</v>
      </c>
      <c r="CN350" s="134">
        <v>20</v>
      </c>
      <c r="CO350" s="134">
        <v>76</v>
      </c>
      <c r="CP350" s="55">
        <v>3082</v>
      </c>
      <c r="CQ350" s="56">
        <v>17</v>
      </c>
      <c r="CR350" s="56">
        <v>45.2</v>
      </c>
      <c r="CS350" s="55">
        <v>2348</v>
      </c>
      <c r="CT350" s="141">
        <f t="shared" si="550"/>
        <v>0.35850764911870464</v>
      </c>
      <c r="CU350" s="142">
        <f t="shared" si="506"/>
        <v>1.867707172054998</v>
      </c>
      <c r="CV350" s="142">
        <f t="shared" si="507"/>
        <v>3.8939755500547801</v>
      </c>
      <c r="CW350" s="118">
        <f t="shared" si="508"/>
        <v>0.64899592500913006</v>
      </c>
      <c r="CX350" s="143">
        <f t="shared" si="551"/>
        <v>19571.121114575326</v>
      </c>
      <c r="CY350" s="144">
        <f t="shared" si="552"/>
        <v>0.33464470820211578</v>
      </c>
      <c r="CZ350" s="145">
        <f t="shared" si="553"/>
        <v>12637.692779112222</v>
      </c>
      <c r="DA350" s="146">
        <f t="shared" si="554"/>
        <v>0.56049046321525886</v>
      </c>
      <c r="DB350" s="64">
        <v>3252</v>
      </c>
      <c r="DC350" s="152"/>
      <c r="DD350" s="48">
        <v>7.52</v>
      </c>
      <c r="DE350" s="53">
        <v>4143</v>
      </c>
      <c r="DF350" s="153">
        <v>18</v>
      </c>
      <c r="DG350" s="53">
        <v>85</v>
      </c>
      <c r="DH350" s="53">
        <v>2706</v>
      </c>
      <c r="DI350" s="52">
        <v>18.899999999999999</v>
      </c>
      <c r="DJ350" s="74">
        <v>51.5</v>
      </c>
      <c r="DK350" s="53">
        <v>2993</v>
      </c>
      <c r="DL350" s="141">
        <f t="shared" si="509"/>
        <v>0.29406189557620721</v>
      </c>
      <c r="DM350" s="142">
        <f t="shared" si="510"/>
        <v>1.5455104551045511</v>
      </c>
      <c r="DN350" s="142">
        <f t="shared" si="511"/>
        <v>4.7057630950494787</v>
      </c>
      <c r="DO350" s="118">
        <f t="shared" si="483"/>
        <v>0.78429384917491307</v>
      </c>
      <c r="DP350" s="143">
        <f t="shared" si="512"/>
        <v>23651.165315718681</v>
      </c>
      <c r="DQ350" s="144">
        <f t="shared" si="513"/>
        <v>0.43034367143652941</v>
      </c>
      <c r="DR350" s="145">
        <f t="shared" si="514"/>
        <v>15272.30654688701</v>
      </c>
      <c r="DS350" s="146">
        <f t="shared" si="515"/>
        <v>0.62370572207084463</v>
      </c>
      <c r="DT350" s="53">
        <v>3395</v>
      </c>
      <c r="DU350" s="74"/>
      <c r="DV350" s="157">
        <v>7.65</v>
      </c>
      <c r="DW350" s="153">
        <v>4781</v>
      </c>
      <c r="DX350" s="53">
        <v>21</v>
      </c>
      <c r="DY350" s="153">
        <v>77</v>
      </c>
      <c r="DZ350" s="153">
        <v>2452</v>
      </c>
      <c r="EA350" s="152">
        <v>17.3</v>
      </c>
      <c r="EB350" s="128">
        <v>44.6</v>
      </c>
      <c r="EC350" s="53">
        <v>3255</v>
      </c>
      <c r="ED350" s="141">
        <f t="shared" si="544"/>
        <v>0.38476625487481553</v>
      </c>
      <c r="EE350" s="142">
        <f t="shared" si="516"/>
        <v>1.4804123711340207</v>
      </c>
      <c r="EF350" s="142">
        <f t="shared" si="555"/>
        <v>4.9126893320089113</v>
      </c>
      <c r="EG350" s="118">
        <f t="shared" si="484"/>
        <v>0.81878155533481856</v>
      </c>
      <c r="EH350" s="143">
        <f t="shared" si="545"/>
        <v>24691.176582676788</v>
      </c>
      <c r="EI350" s="144">
        <f t="shared" si="546"/>
        <v>0.34261962180498362</v>
      </c>
      <c r="EJ350" s="145">
        <f t="shared" si="547"/>
        <v>15943.874762202153</v>
      </c>
      <c r="EK350" s="146">
        <f t="shared" si="548"/>
        <v>0.56575840145322442</v>
      </c>
      <c r="EL350" s="249">
        <v>3395</v>
      </c>
      <c r="EM350" s="56"/>
      <c r="EN350" s="54">
        <v>7.49</v>
      </c>
      <c r="EO350" s="55">
        <v>4652</v>
      </c>
      <c r="EP350" s="134">
        <v>22</v>
      </c>
      <c r="EQ350" s="134">
        <v>75</v>
      </c>
      <c r="ER350" s="55">
        <v>1100</v>
      </c>
      <c r="ES350" s="56">
        <v>15.9</v>
      </c>
      <c r="ET350" s="56">
        <v>57.4</v>
      </c>
      <c r="EU350" s="55">
        <v>2573</v>
      </c>
      <c r="EV350" s="141">
        <f t="shared" si="517"/>
        <v>0.28917791551629451</v>
      </c>
      <c r="EW350" s="142">
        <f t="shared" si="518"/>
        <v>1.4804123711340207</v>
      </c>
      <c r="EX350" s="142">
        <f t="shared" si="519"/>
        <v>4.9126893320089113</v>
      </c>
      <c r="EY350" s="118">
        <f t="shared" si="485"/>
        <v>0.81878155533481856</v>
      </c>
      <c r="EZ350" s="143">
        <f t="shared" si="520"/>
        <v>24691.176582676788</v>
      </c>
      <c r="FA350" s="144">
        <f t="shared" si="521"/>
        <v>0.36035692964584476</v>
      </c>
      <c r="FB350" s="145">
        <f t="shared" si="522"/>
        <v>15943.874762202153</v>
      </c>
      <c r="FC350" s="146">
        <f t="shared" si="523"/>
        <v>0.57747502270663031</v>
      </c>
      <c r="FD350" s="249">
        <v>4040</v>
      </c>
      <c r="FE350" s="56"/>
      <c r="FF350" s="54">
        <v>7.64</v>
      </c>
      <c r="FG350" s="55">
        <v>3847</v>
      </c>
      <c r="FH350" s="134">
        <v>14</v>
      </c>
      <c r="FI350" s="134">
        <v>77</v>
      </c>
      <c r="FJ350" s="55">
        <v>1620</v>
      </c>
      <c r="FK350" s="56">
        <v>19.600000000000001</v>
      </c>
      <c r="FL350" s="56">
        <v>48.1</v>
      </c>
      <c r="FM350" s="55">
        <v>4011</v>
      </c>
      <c r="FN350" s="141">
        <f t="shared" si="524"/>
        <v>0.28980676781566961</v>
      </c>
      <c r="FO350" s="142">
        <f t="shared" si="525"/>
        <v>1.2440594059405941</v>
      </c>
      <c r="FP350" s="142">
        <f t="shared" si="526"/>
        <v>5.8460279532595001</v>
      </c>
      <c r="FQ350" s="118">
        <f t="shared" si="486"/>
        <v>0.97433799220991668</v>
      </c>
      <c r="FR350" s="143">
        <f t="shared" si="527"/>
        <v>29382.136493082246</v>
      </c>
      <c r="FS350" s="144">
        <f t="shared" si="528"/>
        <v>0.47104323051323405</v>
      </c>
      <c r="FT350" s="145">
        <f t="shared" si="529"/>
        <v>18972.976152959262</v>
      </c>
      <c r="FU350" s="146">
        <f t="shared" si="530"/>
        <v>0.65059037238873751</v>
      </c>
      <c r="FV350" s="249">
        <v>4043</v>
      </c>
      <c r="FW350" s="73"/>
      <c r="FX350" s="54">
        <v>7.55</v>
      </c>
      <c r="FY350" s="55">
        <v>4030</v>
      </c>
      <c r="FZ350" s="134">
        <v>13</v>
      </c>
      <c r="GA350" s="134">
        <v>78</v>
      </c>
      <c r="GB350" s="55">
        <v>2450</v>
      </c>
      <c r="GC350" s="56">
        <v>17.399999999999999</v>
      </c>
      <c r="GD350" s="56">
        <v>41</v>
      </c>
      <c r="GE350" s="55">
        <v>3809</v>
      </c>
      <c r="GF350" s="141">
        <f t="shared" si="531"/>
        <v>0.29052683641740479</v>
      </c>
      <c r="GG350" s="142">
        <f t="shared" si="532"/>
        <v>1.2431362849369281</v>
      </c>
      <c r="GH350" s="142">
        <f t="shared" si="533"/>
        <v>5.8503690631257816</v>
      </c>
      <c r="GI350" s="118">
        <f t="shared" si="487"/>
        <v>0.97506151052096357</v>
      </c>
      <c r="GJ350" s="143">
        <f t="shared" si="534"/>
        <v>29403.954911270179</v>
      </c>
      <c r="GK350" s="144">
        <f t="shared" si="535"/>
        <v>0.44588100311108214</v>
      </c>
      <c r="GL350" s="145">
        <f t="shared" si="536"/>
        <v>18987.064996637204</v>
      </c>
      <c r="GM350" s="146">
        <f t="shared" si="537"/>
        <v>0.633969118982743</v>
      </c>
      <c r="GN350" s="284">
        <v>4493</v>
      </c>
      <c r="GO350" s="97">
        <f t="shared" si="488"/>
        <v>4340.6509415833971</v>
      </c>
      <c r="GP350" s="226">
        <f t="shared" si="468"/>
        <v>2819.83</v>
      </c>
      <c r="GQ350" s="206">
        <v>0</v>
      </c>
      <c r="GR350" s="102">
        <f t="shared" si="489"/>
        <v>1</v>
      </c>
      <c r="GS350" s="206">
        <v>0</v>
      </c>
      <c r="GT350" s="102">
        <f t="shared" si="490"/>
        <v>1</v>
      </c>
      <c r="GU350" s="153">
        <v>926</v>
      </c>
      <c r="GV350" s="102">
        <f t="shared" si="556"/>
        <v>0</v>
      </c>
      <c r="GW350" s="170">
        <v>720</v>
      </c>
      <c r="GX350" s="102">
        <f t="shared" si="557"/>
        <v>0</v>
      </c>
      <c r="GY350" s="170">
        <v>0</v>
      </c>
      <c r="GZ350" s="102">
        <f t="shared" si="558"/>
        <v>1</v>
      </c>
      <c r="HA350" s="102"/>
      <c r="HB350" s="102"/>
      <c r="HC350" s="102"/>
      <c r="HD350" s="102"/>
      <c r="HE350" s="177"/>
      <c r="HF350" s="227">
        <f t="shared" si="462"/>
        <v>97757.79</v>
      </c>
      <c r="HG350" s="102">
        <f t="shared" si="463"/>
        <v>0.65171859999999993</v>
      </c>
      <c r="HH350" s="177">
        <f t="shared" si="464"/>
        <v>0.59191643960036333</v>
      </c>
      <c r="HI350" s="287">
        <v>1756</v>
      </c>
      <c r="HJ350" s="206">
        <v>3066</v>
      </c>
      <c r="HK350" s="206">
        <v>1336</v>
      </c>
      <c r="HL350" s="77">
        <f t="shared" si="541"/>
        <v>2580</v>
      </c>
      <c r="HM350" s="77">
        <f t="shared" si="538"/>
        <v>28405.8</v>
      </c>
      <c r="HN350" s="56"/>
      <c r="HO350" s="288"/>
      <c r="HP350" s="55">
        <v>5477</v>
      </c>
      <c r="HQ350" s="186"/>
      <c r="HR350" s="186"/>
      <c r="HS350" s="186"/>
      <c r="HT350" s="55">
        <v>5304</v>
      </c>
      <c r="HU350" s="206">
        <v>5516</v>
      </c>
      <c r="HV350" s="186"/>
      <c r="HW350" s="186"/>
      <c r="HX350" s="186"/>
      <c r="HY350" s="186"/>
      <c r="HZ350" s="207"/>
      <c r="IA350" s="207">
        <v>0.98</v>
      </c>
      <c r="IB350" s="292">
        <v>1524</v>
      </c>
      <c r="IC350" s="293"/>
      <c r="ID350" s="293">
        <v>176</v>
      </c>
      <c r="IE350" s="294">
        <v>5.28</v>
      </c>
      <c r="IF350" s="294">
        <v>2.0699999999999998</v>
      </c>
      <c r="IG350" s="294">
        <v>1.97</v>
      </c>
      <c r="IH350" s="97">
        <f t="shared" si="539"/>
        <v>54024.006999999998</v>
      </c>
      <c r="II350" s="97">
        <f t="shared" si="542"/>
        <v>4714.5481281089096</v>
      </c>
      <c r="IJ350" s="202">
        <f t="shared" si="543"/>
        <v>1.7453529976437734</v>
      </c>
      <c r="IK350" s="202">
        <f t="shared" si="549"/>
        <v>2.7012003500000001</v>
      </c>
      <c r="IL350" s="202">
        <f t="shared" si="491"/>
        <v>0.58736807416679315</v>
      </c>
      <c r="IM350" s="203"/>
      <c r="IN350" s="204">
        <f t="shared" si="492"/>
        <v>0.66080569775205877</v>
      </c>
      <c r="IO350" s="186"/>
      <c r="IP350" s="186"/>
      <c r="IQ350" s="206">
        <v>3645</v>
      </c>
      <c r="IR350" s="206">
        <v>4532</v>
      </c>
      <c r="IS350" s="186"/>
      <c r="IT350" s="186"/>
      <c r="IU350" s="186"/>
      <c r="IV350" s="186"/>
      <c r="IW350" s="189"/>
      <c r="IX350" s="189">
        <v>0.97</v>
      </c>
      <c r="IY350" s="54">
        <v>8.2200000000000006</v>
      </c>
      <c r="IZ350" s="56">
        <v>1147</v>
      </c>
      <c r="JA350" s="186">
        <v>2.33</v>
      </c>
      <c r="JB350" s="186">
        <v>1.48</v>
      </c>
      <c r="JC350" s="186">
        <v>175</v>
      </c>
      <c r="JD350" s="97">
        <f t="shared" si="493"/>
        <v>17463.516</v>
      </c>
      <c r="JE350" s="210">
        <f t="shared" si="559"/>
        <v>1.2614033111836918</v>
      </c>
      <c r="JF350" s="210">
        <f t="shared" si="494"/>
        <v>1.2081782142857145</v>
      </c>
      <c r="JG350" s="210">
        <f t="shared" si="495"/>
        <v>0.13348316050989442</v>
      </c>
      <c r="JH350" s="203"/>
      <c r="JI350" s="203">
        <f t="shared" si="496"/>
        <v>0.24737532808398954</v>
      </c>
      <c r="JJ350" s="212">
        <f t="shared" si="540"/>
        <v>2.469151880188833</v>
      </c>
      <c r="JK350" s="203">
        <f t="shared" si="497"/>
        <v>0.89582198001816526</v>
      </c>
      <c r="JL350" s="206">
        <v>17229</v>
      </c>
      <c r="JM350" s="306">
        <v>8.36</v>
      </c>
      <c r="JN350" s="214">
        <v>68</v>
      </c>
      <c r="JO350" s="186">
        <v>1.63</v>
      </c>
      <c r="JP350" s="186">
        <v>1.39</v>
      </c>
      <c r="JQ350" s="306">
        <v>0.83</v>
      </c>
      <c r="JR350" s="219">
        <v>746</v>
      </c>
      <c r="JS350" s="186">
        <v>0.33</v>
      </c>
      <c r="JT350" s="222" t="s">
        <v>140</v>
      </c>
    </row>
    <row r="351" spans="1:280" s="25" customFormat="1" ht="15" customHeight="1">
      <c r="A351" s="50">
        <v>43768</v>
      </c>
      <c r="B351" s="241">
        <v>0</v>
      </c>
      <c r="C351" s="52">
        <v>0</v>
      </c>
      <c r="D351" s="129">
        <v>52353</v>
      </c>
      <c r="E351" s="54">
        <v>5.8</v>
      </c>
      <c r="F351" s="53">
        <v>1709</v>
      </c>
      <c r="G351" s="56">
        <v>45.1</v>
      </c>
      <c r="H351" s="56">
        <v>19.8</v>
      </c>
      <c r="I351" s="248">
        <v>94.2</v>
      </c>
      <c r="J351" s="249"/>
      <c r="K351" s="53">
        <v>1732</v>
      </c>
      <c r="L351" s="48">
        <v>4.8499999999999996</v>
      </c>
      <c r="M351" s="53">
        <v>12693</v>
      </c>
      <c r="N351" s="53">
        <v>6018</v>
      </c>
      <c r="O351" s="48">
        <v>4.8099999999999996</v>
      </c>
      <c r="P351" s="48">
        <v>8.0299999999999994</v>
      </c>
      <c r="Q351" s="74">
        <v>58.9</v>
      </c>
      <c r="R351" s="70">
        <v>78.400000000000006</v>
      </c>
      <c r="S351" s="64">
        <v>6541</v>
      </c>
      <c r="T351" s="55">
        <v>8938</v>
      </c>
      <c r="U351" s="56">
        <v>2.97</v>
      </c>
      <c r="V351" s="56">
        <v>29.7</v>
      </c>
      <c r="W351" s="56">
        <v>13.1</v>
      </c>
      <c r="X351" s="56">
        <v>14.5</v>
      </c>
      <c r="Y351" s="53">
        <v>2361</v>
      </c>
      <c r="Z351" s="55">
        <v>8709</v>
      </c>
      <c r="AA351" s="56">
        <v>2.65</v>
      </c>
      <c r="AB351" s="56">
        <v>698</v>
      </c>
      <c r="AC351" s="77">
        <f t="shared" si="561"/>
        <v>8902</v>
      </c>
      <c r="AD351" s="56"/>
      <c r="AE351" s="56"/>
      <c r="AF351" s="56"/>
      <c r="AG351" s="56"/>
      <c r="AH351" s="248"/>
      <c r="AI351" s="261"/>
      <c r="AJ351" s="56"/>
      <c r="AK351" s="56"/>
      <c r="AL351" s="54">
        <v>9.25</v>
      </c>
      <c r="AM351" s="55">
        <v>98138</v>
      </c>
      <c r="AN351" s="52" t="s">
        <v>125</v>
      </c>
      <c r="AO351" s="52">
        <v>0.54</v>
      </c>
      <c r="AP351" s="55">
        <v>5051</v>
      </c>
      <c r="AQ351" s="265"/>
      <c r="AR351" s="86">
        <f t="shared" si="499"/>
        <v>11460</v>
      </c>
      <c r="AS351" s="55"/>
      <c r="AT351" s="87">
        <v>11460</v>
      </c>
      <c r="AU351" s="53">
        <f t="shared" si="560"/>
        <v>8880</v>
      </c>
      <c r="AV351" s="55">
        <v>860</v>
      </c>
      <c r="AW351" s="55">
        <v>860</v>
      </c>
      <c r="AX351" s="53">
        <v>860</v>
      </c>
      <c r="AY351" s="95">
        <v>0</v>
      </c>
      <c r="AZ351" s="269">
        <v>4.6500000000000004</v>
      </c>
      <c r="BA351" s="55">
        <v>4750</v>
      </c>
      <c r="BB351" s="56">
        <v>30</v>
      </c>
      <c r="BC351" s="55">
        <v>11759</v>
      </c>
      <c r="BD351" s="97">
        <f t="shared" si="469"/>
        <v>8320.8250000000007</v>
      </c>
      <c r="BE351" s="102">
        <f t="shared" si="470"/>
        <v>0.70761331745896772</v>
      </c>
      <c r="BF351" s="55">
        <v>4602</v>
      </c>
      <c r="BG351" s="97">
        <f t="shared" si="471"/>
        <v>4910.3339999999998</v>
      </c>
      <c r="BH351" s="102">
        <f t="shared" si="472"/>
        <v>0.41758091674462111</v>
      </c>
      <c r="BI351" s="55">
        <v>403</v>
      </c>
      <c r="BJ351" s="97">
        <f t="shared" si="473"/>
        <v>792.70100000000002</v>
      </c>
      <c r="BK351" s="102">
        <f t="shared" si="474"/>
        <v>6.7412279955778559E-2</v>
      </c>
      <c r="BL351" s="103">
        <v>658</v>
      </c>
      <c r="BM351" s="97">
        <f t="shared" si="475"/>
        <v>950.81000000000006</v>
      </c>
      <c r="BN351" s="102">
        <f t="shared" si="476"/>
        <v>8.0858066162088613E-2</v>
      </c>
      <c r="BO351" s="55">
        <v>810</v>
      </c>
      <c r="BP351" s="97">
        <f t="shared" si="477"/>
        <v>1666.9799999999998</v>
      </c>
      <c r="BQ351" s="102">
        <f t="shared" si="478"/>
        <v>0.14176205459647928</v>
      </c>
      <c r="BR351" s="55">
        <v>0</v>
      </c>
      <c r="BS351" s="105">
        <f t="shared" si="479"/>
        <v>0</v>
      </c>
      <c r="BT351" s="102">
        <f t="shared" si="480"/>
        <v>0</v>
      </c>
      <c r="BU351" s="56">
        <v>12.5</v>
      </c>
      <c r="BV351" s="54">
        <v>11.5</v>
      </c>
      <c r="BW351" s="248">
        <v>192</v>
      </c>
      <c r="BX351" s="117">
        <f t="shared" si="500"/>
        <v>104419.92</v>
      </c>
      <c r="BY351" s="118">
        <f t="shared" si="501"/>
        <v>0.6961328</v>
      </c>
      <c r="BZ351" s="120">
        <v>74.7</v>
      </c>
      <c r="CA351" s="241"/>
      <c r="CB351" s="56">
        <v>6.97</v>
      </c>
      <c r="CC351" s="103">
        <v>6327</v>
      </c>
      <c r="CD351" s="77">
        <f t="shared" si="502"/>
        <v>7676.5148514851489</v>
      </c>
      <c r="CE351" s="77">
        <f t="shared" si="481"/>
        <v>20200</v>
      </c>
      <c r="CF351" s="77">
        <f t="shared" si="503"/>
        <v>8880</v>
      </c>
      <c r="CG351" s="77">
        <f t="shared" si="504"/>
        <v>370</v>
      </c>
      <c r="CH351" s="77">
        <f t="shared" si="482"/>
        <v>11320</v>
      </c>
      <c r="CI351" s="130">
        <f t="shared" si="505"/>
        <v>471.66666666666669</v>
      </c>
      <c r="CJ351" s="249">
        <v>2159</v>
      </c>
      <c r="CK351" s="56"/>
      <c r="CL351" s="54">
        <v>7.55</v>
      </c>
      <c r="CM351" s="55">
        <v>4488</v>
      </c>
      <c r="CN351" s="134">
        <v>16.8</v>
      </c>
      <c r="CO351" s="134">
        <v>72.400000000000006</v>
      </c>
      <c r="CP351" s="55">
        <v>2764</v>
      </c>
      <c r="CQ351" s="56">
        <v>13.3</v>
      </c>
      <c r="CR351" s="56">
        <v>37.200000000000003</v>
      </c>
      <c r="CS351" s="55">
        <v>2417</v>
      </c>
      <c r="CT351" s="141">
        <f t="shared" si="550"/>
        <v>0.35110382750447594</v>
      </c>
      <c r="CU351" s="142">
        <f t="shared" si="506"/>
        <v>2.3279295970356646</v>
      </c>
      <c r="CV351" s="142">
        <f t="shared" si="507"/>
        <v>3.2975717398242015</v>
      </c>
      <c r="CW351" s="118">
        <f t="shared" si="508"/>
        <v>0.54959528997070028</v>
      </c>
      <c r="CX351" s="143">
        <f t="shared" si="551"/>
        <v>16573.595564356438</v>
      </c>
      <c r="CY351" s="144">
        <f t="shared" si="552"/>
        <v>0.41535969292996</v>
      </c>
      <c r="CZ351" s="145">
        <f t="shared" si="553"/>
        <v>11160.525112871288</v>
      </c>
      <c r="DA351" s="146">
        <f t="shared" si="554"/>
        <v>0.61833489242282513</v>
      </c>
      <c r="DB351" s="64">
        <v>3239</v>
      </c>
      <c r="DC351" s="152"/>
      <c r="DD351" s="48">
        <v>7.65</v>
      </c>
      <c r="DE351" s="53">
        <v>4500</v>
      </c>
      <c r="DF351" s="153">
        <v>15</v>
      </c>
      <c r="DG351" s="53">
        <v>82</v>
      </c>
      <c r="DH351" s="53">
        <v>2352</v>
      </c>
      <c r="DI351" s="52">
        <v>13.8</v>
      </c>
      <c r="DJ351" s="74">
        <v>35.200000000000003</v>
      </c>
      <c r="DK351" s="53">
        <v>3006</v>
      </c>
      <c r="DL351" s="141">
        <f t="shared" si="509"/>
        <v>0.29216429349200962</v>
      </c>
      <c r="DM351" s="142">
        <f t="shared" si="510"/>
        <v>1.5517134918184625</v>
      </c>
      <c r="DN351" s="142">
        <f t="shared" si="511"/>
        <v>4.9471212900836443</v>
      </c>
      <c r="DO351" s="118">
        <f t="shared" si="483"/>
        <v>0.82452021501394068</v>
      </c>
      <c r="DP351" s="143">
        <f t="shared" si="512"/>
        <v>24864.231603960397</v>
      </c>
      <c r="DQ351" s="144">
        <f t="shared" si="513"/>
        <v>0.41379648355276732</v>
      </c>
      <c r="DR351" s="145">
        <f t="shared" si="514"/>
        <v>16743.372320792078</v>
      </c>
      <c r="DS351" s="146">
        <f t="shared" si="515"/>
        <v>0.61731439748277916</v>
      </c>
      <c r="DT351" s="53">
        <v>3430</v>
      </c>
      <c r="DU351" s="74"/>
      <c r="DV351" s="157">
        <v>7.7</v>
      </c>
      <c r="DW351" s="153">
        <v>4606</v>
      </c>
      <c r="DX351" s="53">
        <v>18.899999999999999</v>
      </c>
      <c r="DY351" s="153">
        <v>74</v>
      </c>
      <c r="DZ351" s="153">
        <v>1806</v>
      </c>
      <c r="EA351" s="152">
        <v>12.9</v>
      </c>
      <c r="EB351" s="128">
        <v>39.700000000000003</v>
      </c>
      <c r="EC351" s="53">
        <v>3308</v>
      </c>
      <c r="ED351" s="141">
        <f t="shared" si="544"/>
        <v>0.31409438922400568</v>
      </c>
      <c r="EE351" s="142">
        <f t="shared" si="516"/>
        <v>1.4653061224489796</v>
      </c>
      <c r="EF351" s="142">
        <f t="shared" si="555"/>
        <v>5.2388471827684162</v>
      </c>
      <c r="EG351" s="118">
        <f t="shared" si="484"/>
        <v>0.87314119712806937</v>
      </c>
      <c r="EH351" s="143">
        <f t="shared" si="545"/>
        <v>26330.445940594062</v>
      </c>
      <c r="EI351" s="144">
        <f t="shared" si="546"/>
        <v>0.39998813405423261</v>
      </c>
      <c r="EJ351" s="145">
        <f t="shared" si="547"/>
        <v>17730.709188118813</v>
      </c>
      <c r="EK351" s="146">
        <f t="shared" si="548"/>
        <v>0.6083000255123735</v>
      </c>
      <c r="EL351" s="249">
        <v>3430</v>
      </c>
      <c r="EM351" s="56"/>
      <c r="EN351" s="54">
        <v>7.52</v>
      </c>
      <c r="EO351" s="55">
        <v>4879</v>
      </c>
      <c r="EP351" s="134">
        <v>20.9</v>
      </c>
      <c r="EQ351" s="134">
        <v>71</v>
      </c>
      <c r="ER351" s="55">
        <v>2466</v>
      </c>
      <c r="ES351" s="56">
        <v>12.6</v>
      </c>
      <c r="ET351" s="56">
        <v>39.1</v>
      </c>
      <c r="EU351" s="55">
        <v>2624</v>
      </c>
      <c r="EV351" s="141">
        <f t="shared" si="517"/>
        <v>0.27346220408922695</v>
      </c>
      <c r="EW351" s="142">
        <f t="shared" si="518"/>
        <v>1.4653061224489796</v>
      </c>
      <c r="EX351" s="142">
        <f t="shared" si="519"/>
        <v>5.2388471827684162</v>
      </c>
      <c r="EY351" s="118">
        <f t="shared" si="485"/>
        <v>0.87314119712806937</v>
      </c>
      <c r="EZ351" s="143">
        <f t="shared" si="520"/>
        <v>26330.445940594062</v>
      </c>
      <c r="FA351" s="144">
        <f t="shared" si="521"/>
        <v>0.3644251207231004</v>
      </c>
      <c r="FB351" s="145">
        <f t="shared" si="522"/>
        <v>17730.709188118813</v>
      </c>
      <c r="FC351" s="146">
        <f t="shared" si="523"/>
        <v>0.5850837656263288</v>
      </c>
      <c r="FD351" s="249">
        <v>3971</v>
      </c>
      <c r="FE351" s="56"/>
      <c r="FF351" s="54">
        <v>7.88</v>
      </c>
      <c r="FG351" s="55">
        <v>3953</v>
      </c>
      <c r="FH351" s="134">
        <v>13</v>
      </c>
      <c r="FI351" s="134">
        <v>79</v>
      </c>
      <c r="FJ351" s="55">
        <v>2538</v>
      </c>
      <c r="FK351" s="56">
        <v>12.8</v>
      </c>
      <c r="FL351" s="56">
        <v>38.1</v>
      </c>
      <c r="FM351" s="55">
        <v>3823</v>
      </c>
      <c r="FN351" s="141">
        <f t="shared" si="524"/>
        <v>0.25855403547018146</v>
      </c>
      <c r="FO351" s="142">
        <f t="shared" si="525"/>
        <v>1.2656761521027449</v>
      </c>
      <c r="FP351" s="142">
        <f t="shared" si="526"/>
        <v>6.0651493185928222</v>
      </c>
      <c r="FQ351" s="118">
        <f t="shared" si="486"/>
        <v>1.0108582197654703</v>
      </c>
      <c r="FR351" s="143">
        <f t="shared" si="527"/>
        <v>30483.440475247524</v>
      </c>
      <c r="FS351" s="144">
        <f t="shared" si="528"/>
        <v>0.48505277766313104</v>
      </c>
      <c r="FT351" s="145">
        <f t="shared" si="529"/>
        <v>20527.302095049505</v>
      </c>
      <c r="FU351" s="146">
        <f t="shared" si="530"/>
        <v>0.66383195849987242</v>
      </c>
      <c r="FV351" s="249">
        <v>3971</v>
      </c>
      <c r="FW351" s="73"/>
      <c r="FX351" s="54">
        <v>7.86</v>
      </c>
      <c r="FY351" s="55">
        <v>3720</v>
      </c>
      <c r="FZ351" s="134">
        <v>12</v>
      </c>
      <c r="GA351" s="134">
        <v>77</v>
      </c>
      <c r="GB351" s="55">
        <v>1836</v>
      </c>
      <c r="GC351" s="56">
        <v>12.7</v>
      </c>
      <c r="GD351" s="56">
        <v>39.299999999999997</v>
      </c>
      <c r="GE351" s="55">
        <v>3797</v>
      </c>
      <c r="GF351" s="141">
        <f t="shared" si="531"/>
        <v>0.24167287568107351</v>
      </c>
      <c r="GG351" s="142">
        <f t="shared" si="532"/>
        <v>1.2656761521027449</v>
      </c>
      <c r="GH351" s="142">
        <f t="shared" si="533"/>
        <v>6.0651493185928222</v>
      </c>
      <c r="GI351" s="118">
        <f t="shared" si="487"/>
        <v>1.0108582197654703</v>
      </c>
      <c r="GJ351" s="143">
        <f t="shared" si="534"/>
        <v>30483.440475247524</v>
      </c>
      <c r="GK351" s="144">
        <f t="shared" si="535"/>
        <v>0.5154050930702877</v>
      </c>
      <c r="GL351" s="145">
        <f t="shared" si="536"/>
        <v>20527.302095049505</v>
      </c>
      <c r="GM351" s="146">
        <f t="shared" si="537"/>
        <v>0.68364656858576411</v>
      </c>
      <c r="GN351" s="284">
        <v>4474</v>
      </c>
      <c r="GO351" s="97">
        <f t="shared" si="488"/>
        <v>4320.2042079207922</v>
      </c>
      <c r="GP351" s="226">
        <f t="shared" si="468"/>
        <v>2886.9120000000003</v>
      </c>
      <c r="GQ351" s="206">
        <v>0</v>
      </c>
      <c r="GR351" s="102">
        <f t="shared" si="489"/>
        <v>1</v>
      </c>
      <c r="GS351" s="206">
        <v>0</v>
      </c>
      <c r="GT351" s="102">
        <f t="shared" si="490"/>
        <v>1</v>
      </c>
      <c r="GU351" s="153">
        <v>924</v>
      </c>
      <c r="GV351" s="102">
        <f t="shared" si="556"/>
        <v>0</v>
      </c>
      <c r="GW351" s="170">
        <v>754</v>
      </c>
      <c r="GX351" s="102">
        <f t="shared" si="557"/>
        <v>0</v>
      </c>
      <c r="GY351" s="170">
        <v>0</v>
      </c>
      <c r="GZ351" s="102">
        <f t="shared" si="558"/>
        <v>1</v>
      </c>
      <c r="HA351" s="102"/>
      <c r="HB351" s="102"/>
      <c r="HC351" s="102"/>
      <c r="HD351" s="102"/>
      <c r="HE351" s="177"/>
      <c r="HF351" s="227">
        <f t="shared" si="462"/>
        <v>104419.92</v>
      </c>
      <c r="HG351" s="102">
        <f t="shared" si="463"/>
        <v>0.6961328</v>
      </c>
      <c r="HH351" s="177">
        <f t="shared" si="464"/>
        <v>0.6195254698528786</v>
      </c>
      <c r="HI351" s="287">
        <v>1824</v>
      </c>
      <c r="HJ351" s="206">
        <v>2590</v>
      </c>
      <c r="HK351" s="206">
        <v>1564</v>
      </c>
      <c r="HL351" s="77">
        <f t="shared" si="541"/>
        <v>2580</v>
      </c>
      <c r="HM351" s="77">
        <f t="shared" si="538"/>
        <v>30338.22</v>
      </c>
      <c r="HN351" s="56"/>
      <c r="HO351" s="288"/>
      <c r="HP351" s="55">
        <v>5613</v>
      </c>
      <c r="HQ351" s="186"/>
      <c r="HR351" s="186"/>
      <c r="HS351" s="186"/>
      <c r="HT351" s="55">
        <v>5654</v>
      </c>
      <c r="HU351" s="206">
        <v>4984</v>
      </c>
      <c r="HV351" s="186"/>
      <c r="HW351" s="186"/>
      <c r="HX351" s="186"/>
      <c r="HY351" s="186"/>
      <c r="HZ351" s="207">
        <v>0.99</v>
      </c>
      <c r="IA351" s="207"/>
      <c r="IB351" s="292">
        <v>1395</v>
      </c>
      <c r="IC351" s="293"/>
      <c r="ID351" s="293">
        <v>1368</v>
      </c>
      <c r="IE351" s="294">
        <v>3.18</v>
      </c>
      <c r="IF351" s="294">
        <v>1.71</v>
      </c>
      <c r="IG351" s="294">
        <v>1.58</v>
      </c>
      <c r="IH351" s="97">
        <f t="shared" si="539"/>
        <v>54210.66</v>
      </c>
      <c r="II351" s="97">
        <f t="shared" si="542"/>
        <v>4730.4240837696343</v>
      </c>
      <c r="IJ351" s="202">
        <f t="shared" si="543"/>
        <v>1.7452006980802792</v>
      </c>
      <c r="IK351" s="202">
        <f t="shared" si="549"/>
        <v>2.7105330000000003</v>
      </c>
      <c r="IL351" s="202">
        <f t="shared" si="491"/>
        <v>0.57578186500055983</v>
      </c>
      <c r="IM351" s="203"/>
      <c r="IN351" s="204">
        <f t="shared" si="492"/>
        <v>0.68819848010728657</v>
      </c>
      <c r="IO351" s="186"/>
      <c r="IP351" s="186"/>
      <c r="IQ351" s="206">
        <v>3534</v>
      </c>
      <c r="IR351" s="206">
        <v>3988</v>
      </c>
      <c r="IS351" s="186"/>
      <c r="IT351" s="186"/>
      <c r="IU351" s="186"/>
      <c r="IV351" s="186"/>
      <c r="IW351" s="189">
        <v>0.97</v>
      </c>
      <c r="IX351" s="189"/>
      <c r="IY351" s="54">
        <v>8.15</v>
      </c>
      <c r="IZ351" s="56">
        <v>1076</v>
      </c>
      <c r="JA351" s="305" t="s">
        <v>124</v>
      </c>
      <c r="JB351" s="186">
        <v>1.88</v>
      </c>
      <c r="JC351" s="186">
        <v>179</v>
      </c>
      <c r="JD351" s="97">
        <f t="shared" si="493"/>
        <v>15986.7</v>
      </c>
      <c r="JE351" s="210">
        <f t="shared" si="559"/>
        <v>1.2612612612612613</v>
      </c>
      <c r="JF351" s="210">
        <f t="shared" si="494"/>
        <v>1.1060357142857142</v>
      </c>
      <c r="JG351" s="210">
        <f t="shared" si="495"/>
        <v>0.11649191636458191</v>
      </c>
      <c r="JH351" s="203"/>
      <c r="JI351" s="203">
        <f t="shared" si="496"/>
        <v>0.22867383512544803</v>
      </c>
      <c r="JJ351" s="212">
        <f t="shared" si="540"/>
        <v>2.469151880188833</v>
      </c>
      <c r="JK351" s="203">
        <f t="shared" si="497"/>
        <v>0.90849562037588227</v>
      </c>
      <c r="JL351" s="206">
        <v>16995</v>
      </c>
      <c r="JM351" s="306">
        <v>8.25</v>
      </c>
      <c r="JN351" s="214">
        <v>8.25</v>
      </c>
      <c r="JO351" s="186">
        <v>1.47</v>
      </c>
      <c r="JP351" s="186">
        <v>0.23</v>
      </c>
      <c r="JQ351" s="306">
        <v>0.68</v>
      </c>
      <c r="JR351" s="219">
        <v>607</v>
      </c>
      <c r="JS351" s="186">
        <v>0.3</v>
      </c>
      <c r="JT351" s="222" t="s">
        <v>141</v>
      </c>
    </row>
    <row r="352" spans="1:280" s="25" customFormat="1" ht="15" customHeight="1">
      <c r="A352" s="50">
        <v>43769</v>
      </c>
      <c r="B352" s="241">
        <v>0</v>
      </c>
      <c r="C352" s="52">
        <v>0</v>
      </c>
      <c r="D352" s="129">
        <v>48162</v>
      </c>
      <c r="E352" s="54">
        <v>5.53</v>
      </c>
      <c r="F352" s="53">
        <v>1537</v>
      </c>
      <c r="G352" s="56">
        <v>45.6</v>
      </c>
      <c r="H352" s="56">
        <v>19.8</v>
      </c>
      <c r="I352" s="248">
        <v>94.5</v>
      </c>
      <c r="J352" s="249"/>
      <c r="K352" s="53">
        <v>1816</v>
      </c>
      <c r="L352" s="48">
        <v>5.0599999999999996</v>
      </c>
      <c r="M352" s="53">
        <v>11583</v>
      </c>
      <c r="N352" s="53">
        <v>5650</v>
      </c>
      <c r="O352" s="48">
        <v>5.28</v>
      </c>
      <c r="P352" s="48">
        <v>8.02</v>
      </c>
      <c r="Q352" s="74">
        <v>61.3</v>
      </c>
      <c r="R352" s="70">
        <v>78.7</v>
      </c>
      <c r="S352" s="64">
        <v>7481</v>
      </c>
      <c r="T352" s="55">
        <v>9635</v>
      </c>
      <c r="U352" s="56">
        <v>3.04</v>
      </c>
      <c r="V352" s="56">
        <v>32.5</v>
      </c>
      <c r="W352" s="56">
        <v>14.4</v>
      </c>
      <c r="X352" s="56">
        <v>16</v>
      </c>
      <c r="Y352" s="53">
        <v>2357</v>
      </c>
      <c r="Z352" s="55">
        <v>6666</v>
      </c>
      <c r="AA352" s="56"/>
      <c r="AB352" s="56">
        <v>615</v>
      </c>
      <c r="AC352" s="77">
        <f t="shared" si="561"/>
        <v>9838</v>
      </c>
      <c r="AD352" s="56"/>
      <c r="AE352" s="56"/>
      <c r="AF352" s="56"/>
      <c r="AG352" s="56"/>
      <c r="AH352" s="248"/>
      <c r="AI352" s="261"/>
      <c r="AJ352" s="56"/>
      <c r="AK352" s="56"/>
      <c r="AL352" s="54">
        <v>9.19</v>
      </c>
      <c r="AM352" s="55">
        <v>93859</v>
      </c>
      <c r="AN352" s="52">
        <v>0.2</v>
      </c>
      <c r="AO352" s="52">
        <v>0.1</v>
      </c>
      <c r="AP352" s="55">
        <v>4865</v>
      </c>
      <c r="AQ352" s="265"/>
      <c r="AR352" s="86">
        <f t="shared" si="499"/>
        <v>11461</v>
      </c>
      <c r="AS352" s="55"/>
      <c r="AT352" s="87">
        <v>11461</v>
      </c>
      <c r="AU352" s="53">
        <f t="shared" si="560"/>
        <v>10381</v>
      </c>
      <c r="AV352" s="55">
        <v>240</v>
      </c>
      <c r="AW352" s="55">
        <v>240</v>
      </c>
      <c r="AX352" s="53">
        <v>240</v>
      </c>
      <c r="AY352" s="95">
        <v>360</v>
      </c>
      <c r="AZ352" s="269">
        <v>4.7300000000000004</v>
      </c>
      <c r="BA352" s="55">
        <v>4019</v>
      </c>
      <c r="BB352" s="56">
        <v>91</v>
      </c>
      <c r="BC352" s="55">
        <v>11007</v>
      </c>
      <c r="BD352" s="97">
        <f t="shared" si="469"/>
        <v>8083.1627999999992</v>
      </c>
      <c r="BE352" s="102">
        <f t="shared" si="470"/>
        <v>0.73436565821749789</v>
      </c>
      <c r="BF352" s="55">
        <v>4367</v>
      </c>
      <c r="BG352" s="97">
        <f t="shared" si="471"/>
        <v>4659.5889999999999</v>
      </c>
      <c r="BH352" s="102">
        <f t="shared" si="472"/>
        <v>0.42332960843099843</v>
      </c>
      <c r="BI352" s="55">
        <v>516</v>
      </c>
      <c r="BJ352" s="97">
        <f t="shared" si="473"/>
        <v>1014.9720000000001</v>
      </c>
      <c r="BK352" s="102">
        <f t="shared" si="474"/>
        <v>9.2211501771599896E-2</v>
      </c>
      <c r="BL352" s="103">
        <v>653</v>
      </c>
      <c r="BM352" s="97">
        <f t="shared" si="475"/>
        <v>943.58500000000004</v>
      </c>
      <c r="BN352" s="102">
        <f t="shared" si="476"/>
        <v>8.5725901698918874E-2</v>
      </c>
      <c r="BO352" s="55">
        <v>702</v>
      </c>
      <c r="BP352" s="97">
        <f t="shared" si="477"/>
        <v>1444.7159999999999</v>
      </c>
      <c r="BQ352" s="102">
        <f t="shared" si="478"/>
        <v>0.13125429272281275</v>
      </c>
      <c r="BR352" s="55">
        <v>12.2</v>
      </c>
      <c r="BS352" s="105">
        <f t="shared" si="479"/>
        <v>20.300799999999999</v>
      </c>
      <c r="BT352" s="102">
        <f t="shared" si="480"/>
        <v>1.1083855728172981E-3</v>
      </c>
      <c r="BU352" s="56">
        <v>10.3</v>
      </c>
      <c r="BV352" s="54">
        <v>11.1</v>
      </c>
      <c r="BW352" s="248">
        <v>183</v>
      </c>
      <c r="BX352" s="117">
        <f t="shared" si="500"/>
        <v>114263.667</v>
      </c>
      <c r="BY352" s="118">
        <f t="shared" si="501"/>
        <v>0.76175778000000005</v>
      </c>
      <c r="BZ352" s="120">
        <v>79.099999999999994</v>
      </c>
      <c r="CA352" s="241"/>
      <c r="CB352" s="56" t="s">
        <v>142</v>
      </c>
      <c r="CC352" s="103">
        <v>7412</v>
      </c>
      <c r="CD352" s="77">
        <f t="shared" si="502"/>
        <v>7580.2529238375964</v>
      </c>
      <c r="CE352" s="77">
        <f t="shared" si="481"/>
        <v>21034</v>
      </c>
      <c r="CF352" s="77">
        <f t="shared" si="503"/>
        <v>10381</v>
      </c>
      <c r="CG352" s="77">
        <f t="shared" si="504"/>
        <v>432.54166666666669</v>
      </c>
      <c r="CH352" s="77">
        <f t="shared" si="482"/>
        <v>10653</v>
      </c>
      <c r="CI352" s="130">
        <f t="shared" si="505"/>
        <v>443.875</v>
      </c>
      <c r="CJ352" s="249">
        <v>2330</v>
      </c>
      <c r="CK352" s="56"/>
      <c r="CL352" s="54">
        <v>7.48</v>
      </c>
      <c r="CM352" s="55">
        <v>4500</v>
      </c>
      <c r="CN352" s="134">
        <v>12.8</v>
      </c>
      <c r="CO352" s="134">
        <v>77.3</v>
      </c>
      <c r="CP352" s="55">
        <v>3544</v>
      </c>
      <c r="CQ352" s="56">
        <v>15.7</v>
      </c>
      <c r="CR352" s="56">
        <v>49.3</v>
      </c>
      <c r="CS352" s="55">
        <v>2384</v>
      </c>
      <c r="CT352" s="141">
        <f t="shared" si="550"/>
        <v>0.33217271145075028</v>
      </c>
      <c r="CU352" s="142">
        <f t="shared" si="506"/>
        <v>2.1570815450643779</v>
      </c>
      <c r="CV352" s="142">
        <f t="shared" si="507"/>
        <v>3.5141244155474736</v>
      </c>
      <c r="CW352" s="118">
        <f t="shared" si="508"/>
        <v>0.58568740259124563</v>
      </c>
      <c r="CX352" s="143">
        <f t="shared" si="551"/>
        <v>17661.989312541602</v>
      </c>
      <c r="CY352" s="144">
        <f t="shared" si="552"/>
        <v>0.40635226222480458</v>
      </c>
      <c r="CZ352" s="145">
        <f t="shared" si="553"/>
        <v>12657.33308500523</v>
      </c>
      <c r="DA352" s="146">
        <f t="shared" si="554"/>
        <v>0.59116925592804581</v>
      </c>
      <c r="DB352" s="64">
        <v>3376</v>
      </c>
      <c r="DC352" s="152"/>
      <c r="DD352" s="48">
        <v>7.4</v>
      </c>
      <c r="DE352" s="53">
        <v>4585</v>
      </c>
      <c r="DF352" s="153">
        <v>16.100000000000001</v>
      </c>
      <c r="DG352" s="53">
        <v>77.7</v>
      </c>
      <c r="DH352" s="53">
        <v>3188</v>
      </c>
      <c r="DI352" s="52">
        <v>17.8</v>
      </c>
      <c r="DJ352" s="74">
        <v>48.2</v>
      </c>
      <c r="DK352" s="53">
        <v>3046</v>
      </c>
      <c r="DL352" s="141">
        <f t="shared" si="509"/>
        <v>0.30122704418501506</v>
      </c>
      <c r="DM352" s="142">
        <f t="shared" si="510"/>
        <v>1.488744075829384</v>
      </c>
      <c r="DN352" s="142">
        <f t="shared" si="511"/>
        <v>5.0917098827846656</v>
      </c>
      <c r="DO352" s="118">
        <f t="shared" si="483"/>
        <v>0.84861831379744423</v>
      </c>
      <c r="DP352" s="143">
        <f t="shared" si="512"/>
        <v>25590.933870875728</v>
      </c>
      <c r="DQ352" s="144">
        <f t="shared" si="513"/>
        <v>0.3951389160668286</v>
      </c>
      <c r="DR352" s="145">
        <f t="shared" si="514"/>
        <v>18339.552143767232</v>
      </c>
      <c r="DS352" s="146">
        <f t="shared" si="515"/>
        <v>0.58344689742890887</v>
      </c>
      <c r="DT352" s="53">
        <v>3568</v>
      </c>
      <c r="DU352" s="74"/>
      <c r="DV352" s="157">
        <v>7.45</v>
      </c>
      <c r="DW352" s="153">
        <v>4938</v>
      </c>
      <c r="DX352" s="53">
        <v>18.899999999999999</v>
      </c>
      <c r="DY352" s="153">
        <v>74</v>
      </c>
      <c r="DZ352" s="153">
        <v>3242</v>
      </c>
      <c r="EA352" s="152">
        <v>18.3</v>
      </c>
      <c r="EB352" s="128">
        <v>48.7</v>
      </c>
      <c r="EC352" s="53">
        <v>3357</v>
      </c>
      <c r="ED352" s="141">
        <f t="shared" si="544"/>
        <v>0.35608371182462195</v>
      </c>
      <c r="EE352" s="142">
        <f t="shared" si="516"/>
        <v>1.4086322869955157</v>
      </c>
      <c r="EF352" s="142">
        <f t="shared" si="555"/>
        <v>5.3812858002890067</v>
      </c>
      <c r="EG352" s="118">
        <f t="shared" si="484"/>
        <v>0.89688096671483442</v>
      </c>
      <c r="EH352" s="143">
        <f t="shared" si="545"/>
        <v>27046.342432252546</v>
      </c>
      <c r="EI352" s="144">
        <f t="shared" si="546"/>
        <v>0.34857054908135221</v>
      </c>
      <c r="EJ352" s="145">
        <f t="shared" si="547"/>
        <v>19382.559848626035</v>
      </c>
      <c r="EK352" s="146">
        <f t="shared" si="548"/>
        <v>0.55137639683837558</v>
      </c>
      <c r="EL352" s="249">
        <v>3568</v>
      </c>
      <c r="EM352" s="56"/>
      <c r="EN352" s="54">
        <v>7.53</v>
      </c>
      <c r="EO352" s="55">
        <v>4687</v>
      </c>
      <c r="EP352" s="134">
        <v>18.600000000000001</v>
      </c>
      <c r="EQ352" s="134">
        <v>69.8</v>
      </c>
      <c r="ER352" s="55">
        <v>3428</v>
      </c>
      <c r="ES352" s="56">
        <v>18.2</v>
      </c>
      <c r="ET352" s="56">
        <v>50.5</v>
      </c>
      <c r="EU352" s="55">
        <v>2704</v>
      </c>
      <c r="EV352" s="141">
        <f t="shared" si="517"/>
        <v>0.26193615061730646</v>
      </c>
      <c r="EW352" s="142">
        <f t="shared" si="518"/>
        <v>1.4086322869955157</v>
      </c>
      <c r="EX352" s="142">
        <f t="shared" si="519"/>
        <v>5.3812858002890067</v>
      </c>
      <c r="EY352" s="118">
        <f t="shared" si="485"/>
        <v>0.89688096671483442</v>
      </c>
      <c r="EZ352" s="143">
        <f t="shared" si="520"/>
        <v>27046.342432252546</v>
      </c>
      <c r="FA352" s="144">
        <f t="shared" si="521"/>
        <v>0.38168290067725752</v>
      </c>
      <c r="FB352" s="145">
        <f t="shared" si="522"/>
        <v>19382.559848626035</v>
      </c>
      <c r="FC352" s="146">
        <f t="shared" si="523"/>
        <v>0.57418006722994464</v>
      </c>
      <c r="FD352" s="249">
        <v>4096</v>
      </c>
      <c r="FE352" s="56"/>
      <c r="FF352" s="54">
        <v>7.4</v>
      </c>
      <c r="FG352" s="55">
        <v>4296</v>
      </c>
      <c r="FH352" s="134">
        <v>12</v>
      </c>
      <c r="FI352" s="134">
        <v>75</v>
      </c>
      <c r="FJ352" s="55">
        <v>3040</v>
      </c>
      <c r="FK352" s="56">
        <v>19.7</v>
      </c>
      <c r="FL352" s="56">
        <v>47.1</v>
      </c>
      <c r="FM352" s="55">
        <v>3832</v>
      </c>
      <c r="FN352" s="141">
        <f t="shared" si="524"/>
        <v>0.28485835186737951</v>
      </c>
      <c r="FO352" s="142">
        <f t="shared" si="525"/>
        <v>1.22705078125</v>
      </c>
      <c r="FP352" s="142">
        <f t="shared" si="526"/>
        <v>6.177619573425944</v>
      </c>
      <c r="FQ352" s="118">
        <f t="shared" si="486"/>
        <v>1.0296032622376574</v>
      </c>
      <c r="FR352" s="143">
        <f t="shared" si="527"/>
        <v>31048.715976038795</v>
      </c>
      <c r="FS352" s="144">
        <f t="shared" si="528"/>
        <v>0.43326429300394675</v>
      </c>
      <c r="FT352" s="145">
        <f t="shared" si="529"/>
        <v>22250.831036987733</v>
      </c>
      <c r="FU352" s="146">
        <f t="shared" si="530"/>
        <v>0.6097029163259744</v>
      </c>
      <c r="FV352" s="249">
        <v>4096</v>
      </c>
      <c r="FW352" s="73"/>
      <c r="FX352" s="54">
        <v>7.45</v>
      </c>
      <c r="FY352" s="55">
        <v>4157</v>
      </c>
      <c r="FZ352" s="134">
        <v>12.5</v>
      </c>
      <c r="GA352" s="134">
        <v>75.3</v>
      </c>
      <c r="GB352" s="55">
        <v>3334</v>
      </c>
      <c r="GC352" s="56">
        <v>16.899999999999999</v>
      </c>
      <c r="GD352" s="56">
        <v>46.8</v>
      </c>
      <c r="GE352" s="55">
        <v>3864</v>
      </c>
      <c r="GF352" s="141">
        <f t="shared" si="531"/>
        <v>0.27557396312465821</v>
      </c>
      <c r="GG352" s="142">
        <f t="shared" si="532"/>
        <v>1.22705078125</v>
      </c>
      <c r="GH352" s="142">
        <f t="shared" si="533"/>
        <v>6.177619573425944</v>
      </c>
      <c r="GI352" s="118">
        <f t="shared" si="487"/>
        <v>1.0296032622376574</v>
      </c>
      <c r="GJ352" s="143">
        <f t="shared" si="534"/>
        <v>31048.715976038795</v>
      </c>
      <c r="GK352" s="144">
        <f t="shared" si="535"/>
        <v>0.45160141201522497</v>
      </c>
      <c r="GL352" s="145">
        <f t="shared" si="536"/>
        <v>22250.831036987733</v>
      </c>
      <c r="GM352" s="146">
        <f t="shared" si="537"/>
        <v>0.62233124375397475</v>
      </c>
      <c r="GN352" s="284">
        <v>4241</v>
      </c>
      <c r="GO352" s="97">
        <f t="shared" si="488"/>
        <v>4513.142911476657</v>
      </c>
      <c r="GP352" s="226">
        <f t="shared" si="468"/>
        <v>2584.7780000000002</v>
      </c>
      <c r="GQ352" s="206">
        <v>0</v>
      </c>
      <c r="GR352" s="102">
        <f t="shared" si="489"/>
        <v>1</v>
      </c>
      <c r="GS352" s="206">
        <v>0</v>
      </c>
      <c r="GT352" s="102">
        <f t="shared" si="490"/>
        <v>1</v>
      </c>
      <c r="GU352" s="153">
        <v>826</v>
      </c>
      <c r="GV352" s="102">
        <f t="shared" si="556"/>
        <v>0.18618444646748888</v>
      </c>
      <c r="GW352" s="170">
        <v>676</v>
      </c>
      <c r="GX352" s="102">
        <f t="shared" si="557"/>
        <v>0</v>
      </c>
      <c r="GY352" s="170">
        <v>0</v>
      </c>
      <c r="GZ352" s="102">
        <f t="shared" si="558"/>
        <v>1</v>
      </c>
      <c r="HA352" s="102"/>
      <c r="HB352" s="102"/>
      <c r="HC352" s="102"/>
      <c r="HD352" s="102"/>
      <c r="HE352" s="177"/>
      <c r="HF352" s="227">
        <f t="shared" si="462"/>
        <v>114263.667</v>
      </c>
      <c r="HG352" s="102">
        <f t="shared" si="463"/>
        <v>0.76175778000000005</v>
      </c>
      <c r="HH352" s="177">
        <f t="shared" si="464"/>
        <v>0.61469973653129828</v>
      </c>
      <c r="HI352" s="287">
        <v>2112</v>
      </c>
      <c r="HJ352" s="206">
        <v>3000</v>
      </c>
      <c r="HK352" s="206">
        <v>1112</v>
      </c>
      <c r="HL352" s="77">
        <f t="shared" si="541"/>
        <v>720</v>
      </c>
      <c r="HM352" s="77">
        <f t="shared" si="538"/>
        <v>7925.04</v>
      </c>
      <c r="HN352" s="56"/>
      <c r="HO352" s="288"/>
      <c r="HP352" s="55">
        <v>6891</v>
      </c>
      <c r="HQ352" s="186"/>
      <c r="HR352" s="186"/>
      <c r="HS352" s="186"/>
      <c r="HT352" s="55">
        <v>6730</v>
      </c>
      <c r="HU352" s="206">
        <v>5188</v>
      </c>
      <c r="HV352" s="186"/>
      <c r="HW352" s="186"/>
      <c r="HX352" s="186"/>
      <c r="HY352" s="186"/>
      <c r="HZ352" s="207"/>
      <c r="IA352" s="207">
        <v>0.99</v>
      </c>
      <c r="IB352" s="292">
        <v>1352</v>
      </c>
      <c r="IC352" s="293"/>
      <c r="ID352" s="293">
        <v>2534</v>
      </c>
      <c r="IE352" s="294">
        <v>4.2699999999999996</v>
      </c>
      <c r="IF352" s="294">
        <v>2.09</v>
      </c>
      <c r="IG352" s="294">
        <v>1.21</v>
      </c>
      <c r="IH352" s="97">
        <f t="shared" si="539"/>
        <v>52949.860999999997</v>
      </c>
      <c r="II352" s="97">
        <f t="shared" si="542"/>
        <v>4620.0035773492709</v>
      </c>
      <c r="IJ352" s="202">
        <f t="shared" si="543"/>
        <v>1.7450484250937963</v>
      </c>
      <c r="IK352" s="202">
        <f t="shared" si="549"/>
        <v>2.6474930499999996</v>
      </c>
      <c r="IL352" s="202">
        <f t="shared" si="491"/>
        <v>0.46763447093318655</v>
      </c>
      <c r="IM352" s="203"/>
      <c r="IN352" s="204">
        <f t="shared" si="492"/>
        <v>0.68120726243810426</v>
      </c>
      <c r="IO352" s="186"/>
      <c r="IP352" s="186"/>
      <c r="IQ352" s="206">
        <v>3510</v>
      </c>
      <c r="IR352" s="206">
        <v>4076</v>
      </c>
      <c r="IS352" s="186"/>
      <c r="IT352" s="186"/>
      <c r="IU352" s="186"/>
      <c r="IV352" s="186"/>
      <c r="IW352" s="189"/>
      <c r="IX352" s="189">
        <v>0.97</v>
      </c>
      <c r="IY352" s="54">
        <v>8.08</v>
      </c>
      <c r="IZ352" s="56">
        <v>1043</v>
      </c>
      <c r="JA352" s="186">
        <v>2.48</v>
      </c>
      <c r="JB352" s="186">
        <v>1.47</v>
      </c>
      <c r="JC352" s="186">
        <v>170</v>
      </c>
      <c r="JD352" s="97">
        <f t="shared" si="493"/>
        <v>15495.272000000001</v>
      </c>
      <c r="JE352" s="210">
        <f t="shared" si="559"/>
        <v>1.078894133513149</v>
      </c>
      <c r="JF352" s="210">
        <f t="shared" si="494"/>
        <v>1.2531349999999999</v>
      </c>
      <c r="JG352" s="210">
        <f t="shared" si="495"/>
        <v>9.7192932189560641E-2</v>
      </c>
      <c r="JH352" s="203"/>
      <c r="JI352" s="203">
        <f t="shared" si="496"/>
        <v>0.22855029585798814</v>
      </c>
      <c r="JJ352" s="212">
        <f t="shared" si="540"/>
        <v>2.469151880188833</v>
      </c>
      <c r="JK352" s="203">
        <f t="shared" si="497"/>
        <v>0.90524211865176707</v>
      </c>
      <c r="JL352" s="206">
        <v>17165</v>
      </c>
      <c r="JM352" s="306">
        <v>8.1300000000000008</v>
      </c>
      <c r="JN352" s="214">
        <v>59</v>
      </c>
      <c r="JO352" s="186">
        <v>1.55</v>
      </c>
      <c r="JP352" s="186">
        <v>0.89</v>
      </c>
      <c r="JQ352" s="306">
        <v>0.72</v>
      </c>
      <c r="JR352" s="219">
        <v>560</v>
      </c>
      <c r="JS352" s="186">
        <v>0.33</v>
      </c>
      <c r="JT352" s="222" t="s">
        <v>143</v>
      </c>
    </row>
    <row r="353" spans="1:280" s="25" customFormat="1" ht="15" customHeight="1">
      <c r="A353" s="50">
        <v>43770</v>
      </c>
      <c r="B353" s="241">
        <v>0</v>
      </c>
      <c r="C353" s="52">
        <v>0</v>
      </c>
      <c r="D353" s="101">
        <v>50637</v>
      </c>
      <c r="E353" s="54">
        <v>5.67</v>
      </c>
      <c r="F353" s="53">
        <v>1786</v>
      </c>
      <c r="G353" s="56">
        <v>42.9</v>
      </c>
      <c r="H353" s="56">
        <v>18.8</v>
      </c>
      <c r="I353" s="248">
        <v>94</v>
      </c>
      <c r="J353" s="249"/>
      <c r="K353" s="53">
        <v>1272</v>
      </c>
      <c r="L353" s="48">
        <v>4.82</v>
      </c>
      <c r="M353" s="53">
        <v>13631</v>
      </c>
      <c r="N353" s="53">
        <v>5714</v>
      </c>
      <c r="O353" s="48">
        <v>4.3899999999999997</v>
      </c>
      <c r="P353" s="48">
        <v>6.98</v>
      </c>
      <c r="Q353" s="74">
        <v>72.400000000000006</v>
      </c>
      <c r="R353" s="70">
        <v>81.7</v>
      </c>
      <c r="S353" s="64">
        <v>7236</v>
      </c>
      <c r="T353" s="55">
        <v>6258</v>
      </c>
      <c r="U353" s="56">
        <v>2.81</v>
      </c>
      <c r="V353" s="56">
        <v>30.7</v>
      </c>
      <c r="W353" s="56">
        <v>12.8</v>
      </c>
      <c r="X353" s="56">
        <v>13.7</v>
      </c>
      <c r="Y353" s="53">
        <v>2359</v>
      </c>
      <c r="Z353" s="55">
        <v>5661</v>
      </c>
      <c r="AA353" s="56">
        <v>3.02</v>
      </c>
      <c r="AB353" s="56">
        <v>679</v>
      </c>
      <c r="AC353" s="77">
        <f t="shared" si="561"/>
        <v>9595</v>
      </c>
      <c r="AD353" s="56"/>
      <c r="AE353" s="56"/>
      <c r="AF353" s="56"/>
      <c r="AG353" s="56"/>
      <c r="AH353" s="248"/>
      <c r="AI353" s="261"/>
      <c r="AJ353" s="56"/>
      <c r="AK353" s="56"/>
      <c r="AL353" s="54">
        <v>9.27</v>
      </c>
      <c r="AM353" s="55">
        <v>102642</v>
      </c>
      <c r="AN353" s="52" t="s">
        <v>125</v>
      </c>
      <c r="AO353" s="52" t="s">
        <v>125</v>
      </c>
      <c r="AP353" s="55">
        <v>5065</v>
      </c>
      <c r="AQ353" s="265"/>
      <c r="AR353" s="86">
        <f t="shared" si="499"/>
        <v>11462</v>
      </c>
      <c r="AS353" s="55"/>
      <c r="AT353" s="87">
        <v>11462</v>
      </c>
      <c r="AU353" s="53">
        <f t="shared" si="560"/>
        <v>10382</v>
      </c>
      <c r="AV353" s="55">
        <v>240</v>
      </c>
      <c r="AW353" s="55">
        <v>240</v>
      </c>
      <c r="AX353" s="53">
        <v>240</v>
      </c>
      <c r="AY353" s="95">
        <v>360</v>
      </c>
      <c r="AZ353" s="269">
        <v>4.68</v>
      </c>
      <c r="BA353" s="55">
        <v>4372</v>
      </c>
      <c r="BB353" s="56">
        <v>121</v>
      </c>
      <c r="BC353" s="55">
        <v>11772</v>
      </c>
      <c r="BD353" s="97">
        <f t="shared" si="469"/>
        <v>8457.0175999999992</v>
      </c>
      <c r="BE353" s="102">
        <f t="shared" si="470"/>
        <v>0.71840108732585795</v>
      </c>
      <c r="BF353" s="55">
        <v>4013</v>
      </c>
      <c r="BG353" s="97">
        <f t="shared" si="471"/>
        <v>4281.8710000000001</v>
      </c>
      <c r="BH353" s="102">
        <f t="shared" si="472"/>
        <v>0.36373352021746519</v>
      </c>
      <c r="BI353" s="55">
        <v>498</v>
      </c>
      <c r="BJ353" s="97">
        <f t="shared" si="473"/>
        <v>979.56600000000003</v>
      </c>
      <c r="BK353" s="102">
        <f t="shared" si="474"/>
        <v>8.3211518858307854E-2</v>
      </c>
      <c r="BL353" s="103">
        <v>1039</v>
      </c>
      <c r="BM353" s="97">
        <f t="shared" si="475"/>
        <v>1501.355</v>
      </c>
      <c r="BN353" s="102">
        <f t="shared" si="476"/>
        <v>0.12753610261637785</v>
      </c>
      <c r="BO353" s="55">
        <v>812</v>
      </c>
      <c r="BP353" s="97">
        <f t="shared" si="477"/>
        <v>1671.0959999999998</v>
      </c>
      <c r="BQ353" s="102">
        <f t="shared" si="478"/>
        <v>0.1419551478083588</v>
      </c>
      <c r="BR353" s="55">
        <v>13.9</v>
      </c>
      <c r="BS353" s="105">
        <f t="shared" si="479"/>
        <v>23.1296</v>
      </c>
      <c r="BT353" s="102">
        <f t="shared" si="480"/>
        <v>1.1807679238871899E-3</v>
      </c>
      <c r="BU353" s="56">
        <v>12.4</v>
      </c>
      <c r="BV353" s="54">
        <v>11</v>
      </c>
      <c r="BW353" s="248">
        <v>157</v>
      </c>
      <c r="BX353" s="117">
        <f t="shared" si="500"/>
        <v>122216.90399999999</v>
      </c>
      <c r="BY353" s="118">
        <f t="shared" si="501"/>
        <v>0.81477935999999995</v>
      </c>
      <c r="BZ353" s="120">
        <v>82.8</v>
      </c>
      <c r="CA353" s="241"/>
      <c r="CB353" s="56">
        <v>6.73</v>
      </c>
      <c r="CC353" s="103">
        <v>7198</v>
      </c>
      <c r="CD353" s="77">
        <f t="shared" si="502"/>
        <v>7847.6788301216347</v>
      </c>
      <c r="CE353" s="77">
        <f t="shared" si="481"/>
        <v>21951</v>
      </c>
      <c r="CF353" s="77">
        <f t="shared" si="503"/>
        <v>10382</v>
      </c>
      <c r="CG353" s="77">
        <f t="shared" si="504"/>
        <v>432.58333333333331</v>
      </c>
      <c r="CH353" s="77">
        <f t="shared" si="482"/>
        <v>11569</v>
      </c>
      <c r="CI353" s="130">
        <f t="shared" si="505"/>
        <v>482.04166666666669</v>
      </c>
      <c r="CJ353" s="249">
        <v>2572</v>
      </c>
      <c r="CK353" s="56"/>
      <c r="CL353" s="54">
        <v>7.7</v>
      </c>
      <c r="CM353" s="55">
        <v>4153</v>
      </c>
      <c r="CN353" s="134">
        <v>14</v>
      </c>
      <c r="CO353" s="134">
        <v>78</v>
      </c>
      <c r="CP353" s="55">
        <v>1958</v>
      </c>
      <c r="CQ353" s="56">
        <v>17</v>
      </c>
      <c r="CR353" s="56">
        <v>45</v>
      </c>
      <c r="CS353" s="55">
        <v>2363</v>
      </c>
      <c r="CT353" s="141">
        <f t="shared" si="550"/>
        <v>0.24866580349219289</v>
      </c>
      <c r="CU353" s="142">
        <f t="shared" si="506"/>
        <v>1.9541213063763607</v>
      </c>
      <c r="CV353" s="142">
        <f t="shared" si="507"/>
        <v>4.0159629827045054</v>
      </c>
      <c r="CW353" s="118">
        <f t="shared" si="508"/>
        <v>0.66932716378408419</v>
      </c>
      <c r="CX353" s="143">
        <f t="shared" si="551"/>
        <v>20184.229951072844</v>
      </c>
      <c r="CY353" s="144">
        <f t="shared" si="552"/>
        <v>0.47079893432187891</v>
      </c>
      <c r="CZ353" s="145">
        <f t="shared" si="553"/>
        <v>14320.162046740466</v>
      </c>
      <c r="DA353" s="146">
        <f t="shared" si="554"/>
        <v>0.64721372748895689</v>
      </c>
      <c r="DB353" s="64">
        <v>3591</v>
      </c>
      <c r="DC353" s="152"/>
      <c r="DD353" s="48">
        <v>7.41</v>
      </c>
      <c r="DE353" s="53">
        <v>4728</v>
      </c>
      <c r="DF353" s="153">
        <v>15</v>
      </c>
      <c r="DG353" s="53">
        <v>78</v>
      </c>
      <c r="DH353" s="53">
        <v>2598</v>
      </c>
      <c r="DI353" s="52">
        <v>15.7</v>
      </c>
      <c r="DJ353" s="74">
        <v>43.8</v>
      </c>
      <c r="DK353" s="53">
        <v>3153</v>
      </c>
      <c r="DL353" s="141">
        <f t="shared" si="509"/>
        <v>0.28144833239451122</v>
      </c>
      <c r="DM353" s="142">
        <f t="shared" si="510"/>
        <v>1.3996101364522417</v>
      </c>
      <c r="DN353" s="142">
        <f t="shared" si="511"/>
        <v>5.6070462950590505</v>
      </c>
      <c r="DO353" s="118">
        <f t="shared" si="483"/>
        <v>0.93450771584317505</v>
      </c>
      <c r="DP353" s="143">
        <f t="shared" si="512"/>
        <v>28181.014678966789</v>
      </c>
      <c r="DQ353" s="144">
        <f t="shared" si="513"/>
        <v>0.39752886141917732</v>
      </c>
      <c r="DR353" s="145">
        <f t="shared" si="514"/>
        <v>19993.663261992617</v>
      </c>
      <c r="DS353" s="146">
        <f t="shared" si="515"/>
        <v>0.59836901121304797</v>
      </c>
      <c r="DT353" s="53">
        <v>3702</v>
      </c>
      <c r="DU353" s="74"/>
      <c r="DV353" s="157">
        <v>7.62</v>
      </c>
      <c r="DW353" s="153">
        <v>5309</v>
      </c>
      <c r="DX353" s="53">
        <v>25</v>
      </c>
      <c r="DY353" s="153">
        <v>72</v>
      </c>
      <c r="DZ353" s="153">
        <v>2584</v>
      </c>
      <c r="EA353" s="152">
        <v>15.9</v>
      </c>
      <c r="EB353" s="128">
        <v>46.4</v>
      </c>
      <c r="EC353" s="53">
        <v>3381</v>
      </c>
      <c r="ED353" s="141">
        <f t="shared" si="544"/>
        <v>0.35975015926233955</v>
      </c>
      <c r="EE353" s="142">
        <f t="shared" si="516"/>
        <v>1.3576445164775797</v>
      </c>
      <c r="EF353" s="142">
        <f t="shared" si="555"/>
        <v>5.7803635155412438</v>
      </c>
      <c r="EG353" s="118">
        <f t="shared" si="484"/>
        <v>0.96339391925687401</v>
      </c>
      <c r="EH353" s="143">
        <f t="shared" si="545"/>
        <v>29052.107029110291</v>
      </c>
      <c r="EI353" s="144">
        <f t="shared" si="546"/>
        <v>0.32349423123401277</v>
      </c>
      <c r="EJ353" s="145">
        <f t="shared" si="547"/>
        <v>20611.679586715865</v>
      </c>
      <c r="EK353" s="146">
        <f t="shared" si="548"/>
        <v>0.5490146109412164</v>
      </c>
      <c r="EL353" s="249">
        <v>3702</v>
      </c>
      <c r="EM353" s="56"/>
      <c r="EN353" s="54">
        <v>7.37</v>
      </c>
      <c r="EO353" s="55">
        <v>5368</v>
      </c>
      <c r="EP353" s="134">
        <v>20</v>
      </c>
      <c r="EQ353" s="134">
        <v>72</v>
      </c>
      <c r="ER353" s="55">
        <v>2646</v>
      </c>
      <c r="ES353" s="56">
        <v>15.5</v>
      </c>
      <c r="ET353" s="56">
        <v>46.5</v>
      </c>
      <c r="EU353" s="55">
        <v>2829</v>
      </c>
      <c r="EV353" s="141">
        <f t="shared" si="517"/>
        <v>0.30817762131853393</v>
      </c>
      <c r="EW353" s="142">
        <f t="shared" si="518"/>
        <v>1.3576445164775797</v>
      </c>
      <c r="EX353" s="142">
        <f t="shared" si="519"/>
        <v>5.7803635155412438</v>
      </c>
      <c r="EY353" s="118">
        <f t="shared" si="485"/>
        <v>0.96339391925687401</v>
      </c>
      <c r="EZ353" s="143">
        <f t="shared" si="520"/>
        <v>29052.107029110291</v>
      </c>
      <c r="FA353" s="144">
        <f t="shared" si="521"/>
        <v>0.31597608462312687</v>
      </c>
      <c r="FB353" s="145">
        <f t="shared" si="522"/>
        <v>20611.679586715865</v>
      </c>
      <c r="FC353" s="146">
        <f t="shared" si="523"/>
        <v>0.54400271831464497</v>
      </c>
      <c r="FD353" s="249">
        <v>4192</v>
      </c>
      <c r="FE353" s="56"/>
      <c r="FF353" s="54">
        <v>7.67</v>
      </c>
      <c r="FG353" s="55">
        <v>4184</v>
      </c>
      <c r="FH353" s="134">
        <v>13</v>
      </c>
      <c r="FI353" s="134">
        <v>69</v>
      </c>
      <c r="FJ353" s="55">
        <v>2236</v>
      </c>
      <c r="FK353" s="56">
        <v>17</v>
      </c>
      <c r="FL353" s="56">
        <v>41.1</v>
      </c>
      <c r="FM353" s="55">
        <v>3836</v>
      </c>
      <c r="FN353" s="141">
        <f t="shared" si="524"/>
        <v>0.24976980196909945</v>
      </c>
      <c r="FO353" s="142">
        <f t="shared" si="525"/>
        <v>1.1989503816793894</v>
      </c>
      <c r="FP353" s="142">
        <f t="shared" si="526"/>
        <v>6.545457551904077</v>
      </c>
      <c r="FQ353" s="118">
        <f t="shared" si="486"/>
        <v>1.0909095919840128</v>
      </c>
      <c r="FR353" s="143">
        <f t="shared" si="527"/>
        <v>32897.469655869892</v>
      </c>
      <c r="FS353" s="144">
        <f t="shared" si="528"/>
        <v>0.46684872169582015</v>
      </c>
      <c r="FT353" s="145">
        <f t="shared" si="529"/>
        <v>23339.859758917588</v>
      </c>
      <c r="FU353" s="146">
        <f t="shared" si="530"/>
        <v>0.6445803601766904</v>
      </c>
      <c r="FV353" s="249">
        <v>4192</v>
      </c>
      <c r="FW353" s="73"/>
      <c r="FX353" s="54">
        <v>7.39</v>
      </c>
      <c r="FY353" s="55">
        <v>4261</v>
      </c>
      <c r="FZ353" s="134">
        <v>14</v>
      </c>
      <c r="GA353" s="134">
        <v>72</v>
      </c>
      <c r="GB353" s="55">
        <v>2368</v>
      </c>
      <c r="GC353" s="56">
        <v>15.7</v>
      </c>
      <c r="GD353" s="56">
        <v>38.5</v>
      </c>
      <c r="GE353" s="55">
        <v>3859</v>
      </c>
      <c r="GF353" s="141">
        <f t="shared" si="531"/>
        <v>0.25666166966726089</v>
      </c>
      <c r="GG353" s="142">
        <f t="shared" si="532"/>
        <v>1.1989503816793894</v>
      </c>
      <c r="GH353" s="142">
        <f t="shared" si="533"/>
        <v>6.545457551904077</v>
      </c>
      <c r="GI353" s="118">
        <f t="shared" si="487"/>
        <v>1.0909095919840128</v>
      </c>
      <c r="GJ353" s="143">
        <f t="shared" si="534"/>
        <v>32897.469655869892</v>
      </c>
      <c r="GK353" s="144">
        <f t="shared" si="535"/>
        <v>0.45703690323754531</v>
      </c>
      <c r="GL353" s="145">
        <f t="shared" si="536"/>
        <v>23339.859758917588</v>
      </c>
      <c r="GM353" s="146">
        <f t="shared" si="537"/>
        <v>0.63803941556235133</v>
      </c>
      <c r="GN353" s="284">
        <v>4326</v>
      </c>
      <c r="GO353" s="97">
        <f t="shared" si="488"/>
        <v>4673.4753769759918</v>
      </c>
      <c r="GP353" s="226">
        <f t="shared" si="468"/>
        <v>1918.37</v>
      </c>
      <c r="GQ353" s="206">
        <v>0</v>
      </c>
      <c r="GR353" s="102">
        <f t="shared" si="489"/>
        <v>1</v>
      </c>
      <c r="GS353" s="206">
        <v>0</v>
      </c>
      <c r="GT353" s="102">
        <f t="shared" si="490"/>
        <v>1</v>
      </c>
      <c r="GU353" s="153">
        <v>352</v>
      </c>
      <c r="GV353" s="102">
        <f t="shared" si="556"/>
        <v>0.64065718900002655</v>
      </c>
      <c r="GW353" s="170">
        <v>685</v>
      </c>
      <c r="GX353" s="102">
        <f t="shared" si="557"/>
        <v>0.34071222329162654</v>
      </c>
      <c r="GY353" s="170">
        <v>0</v>
      </c>
      <c r="GZ353" s="102">
        <f t="shared" si="558"/>
        <v>1</v>
      </c>
      <c r="HA353" s="102"/>
      <c r="HB353" s="102"/>
      <c r="HC353" s="102"/>
      <c r="HD353" s="102"/>
      <c r="HE353" s="177"/>
      <c r="HF353" s="227">
        <f t="shared" si="462"/>
        <v>122216.90399999999</v>
      </c>
      <c r="HG353" s="102">
        <f t="shared" si="463"/>
        <v>0.81477935999999995</v>
      </c>
      <c r="HH353" s="177">
        <f t="shared" si="464"/>
        <v>0.63251783893985736</v>
      </c>
      <c r="HI353" s="287">
        <v>2293</v>
      </c>
      <c r="HJ353" s="206">
        <v>4051</v>
      </c>
      <c r="HK353" s="206">
        <v>1375</v>
      </c>
      <c r="HL353" s="77">
        <f t="shared" si="541"/>
        <v>720</v>
      </c>
      <c r="HM353" s="77">
        <f t="shared" si="538"/>
        <v>8475.84</v>
      </c>
      <c r="HN353" s="56"/>
      <c r="HO353" s="288"/>
      <c r="HP353" s="55">
        <v>6428</v>
      </c>
      <c r="HQ353" s="186"/>
      <c r="HR353" s="186"/>
      <c r="HS353" s="186"/>
      <c r="HT353" s="55">
        <v>5507</v>
      </c>
      <c r="HU353" s="206">
        <v>5496</v>
      </c>
      <c r="HV353" s="186"/>
      <c r="HW353" s="186"/>
      <c r="HX353" s="186"/>
      <c r="HY353" s="186"/>
      <c r="HZ353" s="207">
        <v>0.99</v>
      </c>
      <c r="IA353" s="207"/>
      <c r="IB353" s="292">
        <v>1508</v>
      </c>
      <c r="IC353" s="293"/>
      <c r="ID353" s="293">
        <v>67</v>
      </c>
      <c r="IE353" s="294">
        <v>4.04</v>
      </c>
      <c r="IF353" s="294">
        <v>2.04</v>
      </c>
      <c r="IG353" s="294">
        <v>1.07</v>
      </c>
      <c r="IH353" s="97">
        <f t="shared" si="539"/>
        <v>53778.611999999994</v>
      </c>
      <c r="II353" s="97">
        <f t="shared" si="542"/>
        <v>4691.9047286686437</v>
      </c>
      <c r="IJ353" s="202">
        <f t="shared" si="543"/>
        <v>1.7448961786773687</v>
      </c>
      <c r="IK353" s="202">
        <f t="shared" si="549"/>
        <v>2.6889305999999995</v>
      </c>
      <c r="IL353" s="202">
        <f t="shared" si="491"/>
        <v>0.55499437589616074</v>
      </c>
      <c r="IM353" s="203"/>
      <c r="IN353" s="204">
        <f t="shared" si="492"/>
        <v>0.65141007859454469</v>
      </c>
      <c r="IO353" s="186"/>
      <c r="IP353" s="186"/>
      <c r="IQ353" s="206">
        <v>3989</v>
      </c>
      <c r="IR353" s="206">
        <v>3337</v>
      </c>
      <c r="IS353" s="186"/>
      <c r="IT353" s="186"/>
      <c r="IU353" s="186"/>
      <c r="IV353" s="186"/>
      <c r="IW353" s="189">
        <v>0.94</v>
      </c>
      <c r="IX353" s="189"/>
      <c r="IY353" s="54">
        <v>8.3000000000000007</v>
      </c>
      <c r="IZ353" s="56">
        <v>1206</v>
      </c>
      <c r="JA353" s="186">
        <v>3.03</v>
      </c>
      <c r="JB353" s="186">
        <v>1.82</v>
      </c>
      <c r="JC353" s="186">
        <v>172</v>
      </c>
      <c r="JD353" s="97">
        <f t="shared" si="493"/>
        <v>17284.696</v>
      </c>
      <c r="JE353" s="210">
        <f t="shared" si="559"/>
        <v>1.0787902138316317</v>
      </c>
      <c r="JF353" s="210">
        <f t="shared" si="494"/>
        <v>1.3978621428571427</v>
      </c>
      <c r="JG353" s="210">
        <f t="shared" si="495"/>
        <v>8.3583833581261979E-2</v>
      </c>
      <c r="JH353" s="203"/>
      <c r="JI353" s="203">
        <f t="shared" si="496"/>
        <v>0.20026525198938994</v>
      </c>
      <c r="JJ353" s="212">
        <f t="shared" si="540"/>
        <v>2.469151880188833</v>
      </c>
      <c r="JK353" s="203">
        <f t="shared" si="497"/>
        <v>0.89755351681957185</v>
      </c>
      <c r="JL353" s="206">
        <v>17040</v>
      </c>
      <c r="JM353" s="306">
        <v>8.2100000000000009</v>
      </c>
      <c r="JN353" s="214">
        <v>74</v>
      </c>
      <c r="JO353" s="186">
        <v>1.32</v>
      </c>
      <c r="JP353" s="186">
        <v>1.63</v>
      </c>
      <c r="JQ353" s="306">
        <v>0.61</v>
      </c>
      <c r="JR353" s="219">
        <v>781</v>
      </c>
      <c r="JS353" s="186">
        <v>0.33</v>
      </c>
      <c r="JT353" s="222"/>
    </row>
    <row r="354" spans="1:280" s="25" customFormat="1" ht="15" customHeight="1">
      <c r="A354" s="50">
        <v>43771</v>
      </c>
      <c r="B354" s="241">
        <v>0</v>
      </c>
      <c r="C354" s="52">
        <v>0</v>
      </c>
      <c r="D354" s="129">
        <v>55779</v>
      </c>
      <c r="E354" s="54">
        <v>5.52</v>
      </c>
      <c r="F354" s="53">
        <v>1498</v>
      </c>
      <c r="G354" s="56">
        <v>44.4</v>
      </c>
      <c r="H354" s="56">
        <v>18.7</v>
      </c>
      <c r="I354" s="248">
        <v>94.2</v>
      </c>
      <c r="J354" s="249"/>
      <c r="K354" s="53">
        <v>1095</v>
      </c>
      <c r="L354" s="48">
        <v>4.9400000000000004</v>
      </c>
      <c r="M354" s="53">
        <v>14418</v>
      </c>
      <c r="N354" s="53">
        <v>5670</v>
      </c>
      <c r="O354" s="48">
        <v>4.1500000000000004</v>
      </c>
      <c r="P354" s="48">
        <v>6.53</v>
      </c>
      <c r="Q354" s="74">
        <v>92.3</v>
      </c>
      <c r="R354" s="70">
        <v>79.900000000000006</v>
      </c>
      <c r="S354" s="64">
        <v>6839</v>
      </c>
      <c r="T354" s="55">
        <v>10570</v>
      </c>
      <c r="U354" s="56">
        <v>3.06</v>
      </c>
      <c r="V354" s="56">
        <v>36.6</v>
      </c>
      <c r="W354" s="56">
        <v>13.8</v>
      </c>
      <c r="X354" s="56">
        <v>15</v>
      </c>
      <c r="Y354" s="53">
        <v>3169</v>
      </c>
      <c r="Z354" s="55">
        <v>9846</v>
      </c>
      <c r="AA354" s="56">
        <v>2.99</v>
      </c>
      <c r="AB354" s="56">
        <v>693</v>
      </c>
      <c r="AC354" s="77">
        <f t="shared" si="561"/>
        <v>10008</v>
      </c>
      <c r="AD354" s="56"/>
      <c r="AE354" s="56"/>
      <c r="AF354" s="56"/>
      <c r="AG354" s="56"/>
      <c r="AH354" s="248"/>
      <c r="AI354" s="261"/>
      <c r="AJ354" s="56"/>
      <c r="AK354" s="56"/>
      <c r="AL354" s="54">
        <v>9.36</v>
      </c>
      <c r="AM354" s="55">
        <v>100779</v>
      </c>
      <c r="AN354" s="52">
        <v>0.57999999999999996</v>
      </c>
      <c r="AO354" s="52">
        <v>0.22</v>
      </c>
      <c r="AP354" s="55">
        <v>5042</v>
      </c>
      <c r="AQ354" s="265"/>
      <c r="AR354" s="86">
        <f t="shared" si="499"/>
        <v>11451</v>
      </c>
      <c r="AS354" s="55"/>
      <c r="AT354" s="87">
        <v>11451</v>
      </c>
      <c r="AU354" s="53">
        <f t="shared" si="560"/>
        <v>10731</v>
      </c>
      <c r="AV354" s="55">
        <v>360</v>
      </c>
      <c r="AW354" s="55">
        <v>360</v>
      </c>
      <c r="AX354" s="53">
        <v>0</v>
      </c>
      <c r="AY354" s="95">
        <v>0</v>
      </c>
      <c r="AZ354" s="269">
        <v>4.93</v>
      </c>
      <c r="BA354" s="55">
        <v>4691</v>
      </c>
      <c r="BB354" s="56">
        <v>107</v>
      </c>
      <c r="BC354" s="55">
        <v>12050</v>
      </c>
      <c r="BD354" s="97">
        <f t="shared" si="469"/>
        <v>8004.3559999999998</v>
      </c>
      <c r="BE354" s="102">
        <f t="shared" si="470"/>
        <v>0.66426190871369295</v>
      </c>
      <c r="BF354" s="55">
        <v>3867</v>
      </c>
      <c r="BG354" s="97">
        <f t="shared" si="471"/>
        <v>4126.0889999999999</v>
      </c>
      <c r="BH354" s="102">
        <f t="shared" si="472"/>
        <v>0.34241402489626555</v>
      </c>
      <c r="BI354" s="55">
        <v>406</v>
      </c>
      <c r="BJ354" s="97">
        <f t="shared" si="473"/>
        <v>798.60200000000009</v>
      </c>
      <c r="BK354" s="102">
        <f t="shared" si="474"/>
        <v>6.6274024896265563E-2</v>
      </c>
      <c r="BL354" s="103">
        <v>945</v>
      </c>
      <c r="BM354" s="97">
        <f t="shared" si="475"/>
        <v>1365.5250000000001</v>
      </c>
      <c r="BN354" s="102">
        <f t="shared" si="476"/>
        <v>0.11332157676348549</v>
      </c>
      <c r="BO354" s="55">
        <v>822</v>
      </c>
      <c r="BP354" s="97">
        <f t="shared" si="477"/>
        <v>1691.6759999999999</v>
      </c>
      <c r="BQ354" s="102">
        <f t="shared" si="478"/>
        <v>0.14038804979253111</v>
      </c>
      <c r="BR354" s="55">
        <v>13.5</v>
      </c>
      <c r="BS354" s="105">
        <f t="shared" si="479"/>
        <v>22.463999999999999</v>
      </c>
      <c r="BT354" s="102">
        <f t="shared" si="480"/>
        <v>1.1203319502074689E-3</v>
      </c>
      <c r="BU354" s="56">
        <v>10.3</v>
      </c>
      <c r="BV354" s="54">
        <v>10.199999999999999</v>
      </c>
      <c r="BW354" s="248">
        <v>190</v>
      </c>
      <c r="BX354" s="117">
        <f t="shared" si="500"/>
        <v>129308.55</v>
      </c>
      <c r="BY354" s="118">
        <f t="shared" si="501"/>
        <v>0.86205700000000007</v>
      </c>
      <c r="BZ354" s="120">
        <v>84.2</v>
      </c>
      <c r="CA354" s="241"/>
      <c r="CB354" s="56">
        <v>7.25</v>
      </c>
      <c r="CC354" s="103">
        <v>8967</v>
      </c>
      <c r="CD354" s="77">
        <f t="shared" si="502"/>
        <v>8415.2958752695904</v>
      </c>
      <c r="CE354" s="77">
        <f t="shared" si="481"/>
        <v>22256</v>
      </c>
      <c r="CF354" s="77">
        <f t="shared" si="503"/>
        <v>10731</v>
      </c>
      <c r="CG354" s="77">
        <f t="shared" si="504"/>
        <v>447.125</v>
      </c>
      <c r="CH354" s="77">
        <f t="shared" si="482"/>
        <v>11525</v>
      </c>
      <c r="CI354" s="130">
        <f t="shared" si="505"/>
        <v>480.20833333333331</v>
      </c>
      <c r="CJ354" s="249">
        <v>2807</v>
      </c>
      <c r="CK354" s="56"/>
      <c r="CL354" s="54">
        <v>7.59</v>
      </c>
      <c r="CM354" s="55">
        <v>4583</v>
      </c>
      <c r="CN354" s="134">
        <v>18</v>
      </c>
      <c r="CO354" s="134">
        <v>78</v>
      </c>
      <c r="CP354" s="55">
        <v>3376</v>
      </c>
      <c r="CQ354" s="56">
        <v>24.2</v>
      </c>
      <c r="CR354" s="56">
        <v>44.9</v>
      </c>
      <c r="CS354" s="55">
        <v>2558</v>
      </c>
      <c r="CT354" s="141">
        <f t="shared" si="550"/>
        <v>0.23779301631254288</v>
      </c>
      <c r="CU354" s="142">
        <f t="shared" si="506"/>
        <v>1.7905236907730673</v>
      </c>
      <c r="CV354" s="142">
        <f t="shared" si="507"/>
        <v>4.6999075849346879</v>
      </c>
      <c r="CW354" s="118">
        <f t="shared" si="508"/>
        <v>0.78331793082244794</v>
      </c>
      <c r="CX354" s="143">
        <f t="shared" si="551"/>
        <v>23621.735521881739</v>
      </c>
      <c r="CY354" s="144">
        <f t="shared" si="552"/>
        <v>0.45539645094734349</v>
      </c>
      <c r="CZ354" s="145">
        <f t="shared" si="553"/>
        <v>16308.820086718189</v>
      </c>
      <c r="DA354" s="146">
        <f t="shared" si="554"/>
        <v>0.61966804979253109</v>
      </c>
      <c r="DB354" s="64">
        <v>3651</v>
      </c>
      <c r="DC354" s="152"/>
      <c r="DD354" s="48">
        <v>7.55</v>
      </c>
      <c r="DE354" s="53">
        <v>4878</v>
      </c>
      <c r="DF354" s="153">
        <v>20</v>
      </c>
      <c r="DG354" s="53">
        <v>72</v>
      </c>
      <c r="DH354" s="53">
        <v>3392</v>
      </c>
      <c r="DI354" s="74">
        <v>23</v>
      </c>
      <c r="DJ354" s="74">
        <v>38.799999999999997</v>
      </c>
      <c r="DK354" s="53">
        <v>3308</v>
      </c>
      <c r="DL354" s="141">
        <f t="shared" si="509"/>
        <v>0.25614287525722873</v>
      </c>
      <c r="DM354" s="142">
        <f t="shared" si="510"/>
        <v>1.3766091481785812</v>
      </c>
      <c r="DN354" s="142">
        <f t="shared" si="511"/>
        <v>6.1130611302445832</v>
      </c>
      <c r="DO354" s="118">
        <f t="shared" si="483"/>
        <v>1.0188435217074305</v>
      </c>
      <c r="DP354" s="143">
        <f t="shared" si="512"/>
        <v>30724.245240609274</v>
      </c>
      <c r="DQ354" s="144">
        <f t="shared" si="513"/>
        <v>0.42034123668364431</v>
      </c>
      <c r="DR354" s="145">
        <f t="shared" si="514"/>
        <v>21212.505214324225</v>
      </c>
      <c r="DS354" s="146">
        <f t="shared" si="515"/>
        <v>0.59518672199170131</v>
      </c>
      <c r="DT354" s="53">
        <v>3668</v>
      </c>
      <c r="DU354" s="74"/>
      <c r="DV354" s="157">
        <v>7.68</v>
      </c>
      <c r="DW354" s="153">
        <v>5098</v>
      </c>
      <c r="DX354" s="53">
        <v>24</v>
      </c>
      <c r="DY354" s="153">
        <v>69</v>
      </c>
      <c r="DZ354" s="153">
        <v>3342</v>
      </c>
      <c r="EA354" s="152">
        <v>22.5</v>
      </c>
      <c r="EB354" s="128">
        <v>42.1</v>
      </c>
      <c r="EC354" s="53">
        <v>3395</v>
      </c>
      <c r="ED354" s="141">
        <f t="shared" si="544"/>
        <v>0.27901415908785943</v>
      </c>
      <c r="EE354" s="142">
        <f t="shared" si="516"/>
        <v>1.3702290076335877</v>
      </c>
      <c r="EF354" s="142">
        <f t="shared" si="555"/>
        <v>6.1415251234558017</v>
      </c>
      <c r="EG354" s="118">
        <f t="shared" si="484"/>
        <v>1.023587520575967</v>
      </c>
      <c r="EH354" s="143">
        <f t="shared" si="545"/>
        <v>30867.305270488858</v>
      </c>
      <c r="EI354" s="144">
        <f t="shared" si="546"/>
        <v>0.39419836502936012</v>
      </c>
      <c r="EJ354" s="145">
        <f t="shared" si="547"/>
        <v>21311.276123292595</v>
      </c>
      <c r="EK354" s="146">
        <f t="shared" si="548"/>
        <v>0.57692946058091288</v>
      </c>
      <c r="EL354" s="249">
        <v>3668</v>
      </c>
      <c r="EM354" s="56"/>
      <c r="EN354" s="54">
        <v>7.52</v>
      </c>
      <c r="EO354" s="55">
        <v>5370</v>
      </c>
      <c r="EP354" s="134">
        <v>24</v>
      </c>
      <c r="EQ354" s="134">
        <v>67</v>
      </c>
      <c r="ER354" s="55">
        <v>3490</v>
      </c>
      <c r="ES354" s="56">
        <v>21.9</v>
      </c>
      <c r="ET354" s="56">
        <v>40.200000000000003</v>
      </c>
      <c r="EU354" s="55">
        <v>2771</v>
      </c>
      <c r="EV354" s="141">
        <f t="shared" si="517"/>
        <v>0.24807197515334808</v>
      </c>
      <c r="EW354" s="142">
        <f t="shared" si="518"/>
        <v>1.3702290076335877</v>
      </c>
      <c r="EX354" s="142">
        <f t="shared" si="519"/>
        <v>6.1415251234558017</v>
      </c>
      <c r="EY354" s="118">
        <f t="shared" si="485"/>
        <v>1.023587520575967</v>
      </c>
      <c r="EZ354" s="143">
        <f t="shared" si="520"/>
        <v>30867.305270488858</v>
      </c>
      <c r="FA354" s="144">
        <f t="shared" si="521"/>
        <v>0.36187626916588145</v>
      </c>
      <c r="FB354" s="145">
        <f t="shared" si="522"/>
        <v>21311.276123292595</v>
      </c>
      <c r="FC354" s="146">
        <f t="shared" si="523"/>
        <v>0.55435684647302907</v>
      </c>
      <c r="FD354" s="249">
        <v>4231</v>
      </c>
      <c r="FE354" s="56"/>
      <c r="FF354" s="54">
        <v>7.65</v>
      </c>
      <c r="FG354" s="55">
        <v>4382</v>
      </c>
      <c r="FH354" s="134">
        <v>15</v>
      </c>
      <c r="FI354" s="134">
        <v>73</v>
      </c>
      <c r="FJ354" s="55">
        <v>3314</v>
      </c>
      <c r="FK354" s="56">
        <v>23</v>
      </c>
      <c r="FL354" s="56">
        <v>35.200000000000003</v>
      </c>
      <c r="FM354" s="55">
        <v>4096</v>
      </c>
      <c r="FN354" s="141">
        <f t="shared" si="524"/>
        <v>0.24002520009200598</v>
      </c>
      <c r="FO354" s="142">
        <f t="shared" si="525"/>
        <v>1.1878988418813519</v>
      </c>
      <c r="FP354" s="142">
        <f t="shared" si="526"/>
        <v>7.0841856045096785</v>
      </c>
      <c r="FQ354" s="118">
        <f t="shared" si="486"/>
        <v>1.180697600751613</v>
      </c>
      <c r="FR354" s="143">
        <f t="shared" si="527"/>
        <v>35605.116848265643</v>
      </c>
      <c r="FS354" s="144">
        <f t="shared" si="528"/>
        <v>0.47928152914057587</v>
      </c>
      <c r="FT354" s="145">
        <f t="shared" si="529"/>
        <v>24582.336226186198</v>
      </c>
      <c r="FU354" s="146">
        <f t="shared" si="530"/>
        <v>0.63634854771784233</v>
      </c>
      <c r="FV354" s="249">
        <v>4231</v>
      </c>
      <c r="FW354" s="73"/>
      <c r="FX354" s="54">
        <v>7.63</v>
      </c>
      <c r="FY354" s="55">
        <v>4240</v>
      </c>
      <c r="FZ354" s="134">
        <v>16</v>
      </c>
      <c r="GA354" s="134">
        <v>73</v>
      </c>
      <c r="GB354" s="55">
        <v>3348</v>
      </c>
      <c r="GC354" s="56">
        <v>23.1</v>
      </c>
      <c r="GD354" s="56">
        <v>38.6</v>
      </c>
      <c r="GE354" s="55">
        <v>4052</v>
      </c>
      <c r="GF354" s="141">
        <f t="shared" si="531"/>
        <v>0.22937134165894199</v>
      </c>
      <c r="GG354" s="142">
        <f t="shared" si="532"/>
        <v>1.1878988418813519</v>
      </c>
      <c r="GH354" s="142">
        <f t="shared" si="533"/>
        <v>7.0841856045096785</v>
      </c>
      <c r="GI354" s="118">
        <f t="shared" si="487"/>
        <v>1.180697600751613</v>
      </c>
      <c r="GJ354" s="143">
        <f t="shared" si="534"/>
        <v>35605.116848265643</v>
      </c>
      <c r="GK354" s="144">
        <f t="shared" si="535"/>
        <v>0.49615556448106846</v>
      </c>
      <c r="GL354" s="145">
        <f t="shared" si="536"/>
        <v>24582.336226186198</v>
      </c>
      <c r="GM354" s="146">
        <f t="shared" si="537"/>
        <v>0.64813278008298747</v>
      </c>
      <c r="GN354" s="284">
        <v>5031</v>
      </c>
      <c r="GO354" s="97">
        <f t="shared" si="488"/>
        <v>4742.5577372393964</v>
      </c>
      <c r="GP354" s="226">
        <f t="shared" si="468"/>
        <v>2039.9259999999999</v>
      </c>
      <c r="GQ354" s="206">
        <v>0</v>
      </c>
      <c r="GR354" s="102">
        <f t="shared" si="489"/>
        <v>1</v>
      </c>
      <c r="GS354" s="206">
        <v>0</v>
      </c>
      <c r="GT354" s="102">
        <f t="shared" si="490"/>
        <v>1</v>
      </c>
      <c r="GU354" s="153">
        <v>476</v>
      </c>
      <c r="GV354" s="102">
        <f t="shared" si="556"/>
        <v>0.40395841733429172</v>
      </c>
      <c r="GW354" s="170">
        <v>657</v>
      </c>
      <c r="GX354" s="102">
        <f t="shared" si="557"/>
        <v>0.30476190476190479</v>
      </c>
      <c r="GY354" s="170">
        <v>0</v>
      </c>
      <c r="GZ354" s="102">
        <f t="shared" si="558"/>
        <v>1</v>
      </c>
      <c r="HA354" s="102"/>
      <c r="HB354" s="102"/>
      <c r="HC354" s="102"/>
      <c r="HD354" s="102"/>
      <c r="HE354" s="177"/>
      <c r="HF354" s="227">
        <f t="shared" si="462"/>
        <v>129308.55</v>
      </c>
      <c r="HG354" s="102">
        <f t="shared" si="463"/>
        <v>0.86205700000000007</v>
      </c>
      <c r="HH354" s="177">
        <f t="shared" si="464"/>
        <v>0.58248962655601666</v>
      </c>
      <c r="HI354" s="287">
        <v>3016</v>
      </c>
      <c r="HJ354" s="206">
        <v>3508</v>
      </c>
      <c r="HK354" s="206">
        <v>2814</v>
      </c>
      <c r="HL354" s="77">
        <f t="shared" si="541"/>
        <v>720</v>
      </c>
      <c r="HM354" s="77">
        <f t="shared" si="538"/>
        <v>8676</v>
      </c>
      <c r="HN354" s="56"/>
      <c r="HO354" s="288"/>
      <c r="HP354" s="55">
        <v>6590</v>
      </c>
      <c r="HQ354" s="186"/>
      <c r="HR354" s="186"/>
      <c r="HS354" s="186"/>
      <c r="HT354" s="55">
        <v>5732</v>
      </c>
      <c r="HU354" s="206">
        <v>6272</v>
      </c>
      <c r="HV354" s="186"/>
      <c r="HW354" s="186"/>
      <c r="HX354" s="186"/>
      <c r="HY354" s="186"/>
      <c r="HZ354" s="207"/>
      <c r="IA354" s="207">
        <v>0.98</v>
      </c>
      <c r="IB354" s="292">
        <v>1602</v>
      </c>
      <c r="IC354" s="293"/>
      <c r="ID354" s="293">
        <v>240</v>
      </c>
      <c r="IE354" s="294">
        <v>2.95</v>
      </c>
      <c r="IF354" s="294">
        <v>2.83</v>
      </c>
      <c r="IG354" s="294">
        <v>1.33</v>
      </c>
      <c r="IH354" s="97">
        <f t="shared" si="539"/>
        <v>58732.461000000003</v>
      </c>
      <c r="II354" s="97">
        <f t="shared" si="542"/>
        <v>5129.0246266701606</v>
      </c>
      <c r="IJ354" s="202">
        <f t="shared" si="543"/>
        <v>1.7465723517596716</v>
      </c>
      <c r="IK354" s="202">
        <f t="shared" si="549"/>
        <v>2.9366230500000006</v>
      </c>
      <c r="IL354" s="202">
        <f t="shared" si="491"/>
        <v>0.60987631898045036</v>
      </c>
      <c r="IM354" s="203"/>
      <c r="IN354" s="204">
        <f t="shared" si="492"/>
        <v>0.68157423971377462</v>
      </c>
      <c r="IO354" s="186"/>
      <c r="IP354" s="186"/>
      <c r="IQ354" s="206">
        <v>3792</v>
      </c>
      <c r="IR354" s="206">
        <v>4732</v>
      </c>
      <c r="IS354" s="186"/>
      <c r="IT354" s="186"/>
      <c r="IU354" s="186"/>
      <c r="IV354" s="186"/>
      <c r="IW354" s="189"/>
      <c r="IX354" s="189">
        <v>0.93</v>
      </c>
      <c r="IY354" s="54">
        <v>7.99</v>
      </c>
      <c r="IZ354" s="56">
        <v>1232</v>
      </c>
      <c r="JA354" s="186">
        <v>2.06</v>
      </c>
      <c r="JB354" s="186">
        <v>1.85</v>
      </c>
      <c r="JC354" s="186">
        <v>173</v>
      </c>
      <c r="JD354" s="97">
        <f t="shared" si="493"/>
        <v>18344.502</v>
      </c>
      <c r="JE354" s="210">
        <f t="shared" si="559"/>
        <v>1.0437051532941943</v>
      </c>
      <c r="JF354" s="210">
        <f t="shared" si="494"/>
        <v>1.53491625</v>
      </c>
      <c r="JG354" s="210">
        <f t="shared" si="495"/>
        <v>0.10412058875917282</v>
      </c>
      <c r="JH354" s="203"/>
      <c r="JI354" s="203">
        <f t="shared" si="496"/>
        <v>0.23096129837702872</v>
      </c>
      <c r="JJ354" s="212">
        <f t="shared" si="540"/>
        <v>2.469151880188833</v>
      </c>
      <c r="JK354" s="203">
        <f t="shared" si="497"/>
        <v>0.89775933609958503</v>
      </c>
      <c r="JL354" s="206">
        <v>17228</v>
      </c>
      <c r="JM354" s="306">
        <v>8.31</v>
      </c>
      <c r="JN354" s="214">
        <v>56</v>
      </c>
      <c r="JO354" s="186">
        <v>1.69</v>
      </c>
      <c r="JP354" s="186">
        <v>1.63</v>
      </c>
      <c r="JQ354" s="306">
        <v>0.51</v>
      </c>
      <c r="JR354" s="219">
        <v>907</v>
      </c>
      <c r="JS354" s="186">
        <v>0.28999999999999998</v>
      </c>
      <c r="JT354" s="222" t="s">
        <v>144</v>
      </c>
    </row>
    <row r="355" spans="1:280" s="25" customFormat="1" ht="15" customHeight="1">
      <c r="A355" s="229">
        <v>43772</v>
      </c>
      <c r="B355" s="242">
        <v>0</v>
      </c>
      <c r="C355" s="52">
        <v>0</v>
      </c>
      <c r="D355" s="58">
        <v>50220</v>
      </c>
      <c r="E355" s="243">
        <v>5.97</v>
      </c>
      <c r="F355" s="58">
        <v>1733</v>
      </c>
      <c r="G355" s="136">
        <v>45.8</v>
      </c>
      <c r="H355" s="136">
        <v>18.899999999999999</v>
      </c>
      <c r="I355" s="251">
        <v>94.5</v>
      </c>
      <c r="J355" s="238"/>
      <c r="K355" s="58">
        <v>999</v>
      </c>
      <c r="L355" s="59">
        <v>4.76</v>
      </c>
      <c r="M355" s="58">
        <v>12455</v>
      </c>
      <c r="N355" s="58">
        <v>5830</v>
      </c>
      <c r="O355" s="59">
        <v>4.1100000000000003</v>
      </c>
      <c r="P355" s="59">
        <v>7.87</v>
      </c>
      <c r="Q355" s="75">
        <v>64.900000000000006</v>
      </c>
      <c r="R355" s="76">
        <v>78.599999999999994</v>
      </c>
      <c r="S355" s="67">
        <v>6921</v>
      </c>
      <c r="T355" s="230">
        <v>10642</v>
      </c>
      <c r="U355" s="136">
        <v>2.66</v>
      </c>
      <c r="V355" s="136">
        <v>31.5</v>
      </c>
      <c r="W355" s="136">
        <v>13.3</v>
      </c>
      <c r="X355" s="136">
        <v>13.3</v>
      </c>
      <c r="Y355" s="58">
        <v>2916</v>
      </c>
      <c r="Z355" s="230">
        <v>10381</v>
      </c>
      <c r="AA355" s="136">
        <v>2.5</v>
      </c>
      <c r="AB355" s="136">
        <v>643</v>
      </c>
      <c r="AC355" s="58">
        <f t="shared" si="561"/>
        <v>9837</v>
      </c>
      <c r="AD355" s="136"/>
      <c r="AE355" s="136"/>
      <c r="AF355" s="136"/>
      <c r="AG355" s="136"/>
      <c r="AH355" s="251"/>
      <c r="AI355" s="262"/>
      <c r="AJ355" s="136"/>
      <c r="AK355" s="136"/>
      <c r="AL355" s="243">
        <v>9.24</v>
      </c>
      <c r="AM355" s="230">
        <v>89352</v>
      </c>
      <c r="AN355" s="60">
        <v>0.94</v>
      </c>
      <c r="AO355" s="60">
        <v>0.64</v>
      </c>
      <c r="AP355" s="230">
        <v>5006</v>
      </c>
      <c r="AQ355" s="266"/>
      <c r="AR355" s="86">
        <f t="shared" si="499"/>
        <v>11556</v>
      </c>
      <c r="AS355" s="230"/>
      <c r="AT355" s="89">
        <v>11556</v>
      </c>
      <c r="AU355" s="58">
        <f t="shared" si="560"/>
        <v>10116</v>
      </c>
      <c r="AV355" s="230">
        <v>480</v>
      </c>
      <c r="AW355" s="230">
        <v>480</v>
      </c>
      <c r="AX355" s="58">
        <v>480</v>
      </c>
      <c r="AY355" s="98">
        <v>0</v>
      </c>
      <c r="AZ355" s="270">
        <v>5</v>
      </c>
      <c r="BA355" s="230">
        <v>5074</v>
      </c>
      <c r="BB355" s="136">
        <v>39</v>
      </c>
      <c r="BC355" s="230">
        <v>11484</v>
      </c>
      <c r="BD355" s="97">
        <f t="shared" si="469"/>
        <v>8278.4320000000007</v>
      </c>
      <c r="BE355" s="102">
        <f t="shared" si="470"/>
        <v>0.72086659700452815</v>
      </c>
      <c r="BF355" s="230">
        <v>4281</v>
      </c>
      <c r="BG355" s="97">
        <f t="shared" si="471"/>
        <v>4567.8270000000002</v>
      </c>
      <c r="BH355" s="102">
        <f t="shared" si="472"/>
        <v>0.3977557471264368</v>
      </c>
      <c r="BI355" s="230">
        <v>380</v>
      </c>
      <c r="BJ355" s="97">
        <f t="shared" si="473"/>
        <v>747.46</v>
      </c>
      <c r="BK355" s="102">
        <f t="shared" si="474"/>
        <v>6.5087077673284574E-2</v>
      </c>
      <c r="BL355" s="103">
        <v>849</v>
      </c>
      <c r="BM355" s="97">
        <f t="shared" si="475"/>
        <v>1226.8050000000001</v>
      </c>
      <c r="BN355" s="102">
        <f t="shared" si="476"/>
        <v>0.1068273249738767</v>
      </c>
      <c r="BO355" s="230">
        <v>834</v>
      </c>
      <c r="BP355" s="97">
        <f t="shared" si="477"/>
        <v>1716.3719999999998</v>
      </c>
      <c r="BQ355" s="102">
        <f t="shared" si="478"/>
        <v>0.14945768025078368</v>
      </c>
      <c r="BR355" s="230">
        <v>12</v>
      </c>
      <c r="BS355" s="105">
        <f t="shared" si="479"/>
        <v>19.968</v>
      </c>
      <c r="BT355" s="102">
        <f t="shared" si="480"/>
        <v>1.0449320794148381E-3</v>
      </c>
      <c r="BU355" s="136">
        <v>10.1</v>
      </c>
      <c r="BV355" s="243">
        <v>9.66</v>
      </c>
      <c r="BW355" s="251">
        <v>202</v>
      </c>
      <c r="BX355" s="117">
        <f t="shared" si="500"/>
        <v>116172.144</v>
      </c>
      <c r="BY355" s="118">
        <f t="shared" si="501"/>
        <v>0.77448096</v>
      </c>
      <c r="BZ355" s="121">
        <v>82.3</v>
      </c>
      <c r="CA355" s="242"/>
      <c r="CB355" s="136">
        <v>7.13</v>
      </c>
      <c r="CC355" s="103">
        <v>7437</v>
      </c>
      <c r="CD355" s="77">
        <f t="shared" si="502"/>
        <v>7779.0304632076786</v>
      </c>
      <c r="CE355" s="77">
        <f t="shared" si="481"/>
        <v>21567</v>
      </c>
      <c r="CF355" s="77">
        <f t="shared" si="503"/>
        <v>10116</v>
      </c>
      <c r="CG355" s="77">
        <f t="shared" si="504"/>
        <v>421.5</v>
      </c>
      <c r="CH355" s="77">
        <f t="shared" si="482"/>
        <v>11451</v>
      </c>
      <c r="CI355" s="130">
        <f t="shared" si="505"/>
        <v>477.125</v>
      </c>
      <c r="CJ355" s="238">
        <v>2879</v>
      </c>
      <c r="CK355" s="136"/>
      <c r="CL355" s="243">
        <v>7.76</v>
      </c>
      <c r="CM355" s="230">
        <v>4393</v>
      </c>
      <c r="CN355" s="137">
        <v>19</v>
      </c>
      <c r="CO355" s="137">
        <v>78</v>
      </c>
      <c r="CP355" s="230">
        <v>2386</v>
      </c>
      <c r="CQ355" s="136">
        <v>15.9</v>
      </c>
      <c r="CR355" s="136">
        <v>39.200000000000003</v>
      </c>
      <c r="CS355" s="230">
        <v>2596</v>
      </c>
      <c r="CT355" s="141">
        <f t="shared" si="550"/>
        <v>0.26630061059755178</v>
      </c>
      <c r="CU355" s="142">
        <f t="shared" si="506"/>
        <v>1.7457450503647101</v>
      </c>
      <c r="CV355" s="142">
        <f t="shared" si="507"/>
        <v>4.4559945689564078</v>
      </c>
      <c r="CW355" s="118">
        <f t="shared" si="508"/>
        <v>0.74266576149273467</v>
      </c>
      <c r="CX355" s="143">
        <f t="shared" si="551"/>
        <v>22395.828703574905</v>
      </c>
      <c r="CY355" s="144">
        <f t="shared" si="552"/>
        <v>0.43527666837435819</v>
      </c>
      <c r="CZ355" s="145">
        <f t="shared" si="553"/>
        <v>15507.933536235918</v>
      </c>
      <c r="DA355" s="146">
        <f t="shared" si="554"/>
        <v>0.61746778126088464</v>
      </c>
      <c r="DB355" s="67">
        <v>3424</v>
      </c>
      <c r="DC355" s="75"/>
      <c r="DD355" s="59">
        <v>7.47</v>
      </c>
      <c r="DE355" s="58">
        <v>4775</v>
      </c>
      <c r="DF355" s="58">
        <v>28.8</v>
      </c>
      <c r="DG355" s="58">
        <v>73</v>
      </c>
      <c r="DH355" s="58">
        <v>2252</v>
      </c>
      <c r="DI355" s="75">
        <v>15</v>
      </c>
      <c r="DJ355" s="75">
        <v>38.5</v>
      </c>
      <c r="DK355" s="58">
        <v>3229</v>
      </c>
      <c r="DL355" s="141">
        <f t="shared" si="509"/>
        <v>0.31392793014941023</v>
      </c>
      <c r="DM355" s="142">
        <f t="shared" si="510"/>
        <v>1.467873831775701</v>
      </c>
      <c r="DN355" s="142">
        <f t="shared" si="511"/>
        <v>5.299522543975943</v>
      </c>
      <c r="DO355" s="118">
        <f t="shared" si="483"/>
        <v>0.88325375732932387</v>
      </c>
      <c r="DP355" s="143">
        <f t="shared" si="512"/>
        <v>26635.40030602309</v>
      </c>
      <c r="DQ355" s="144">
        <f t="shared" si="513"/>
        <v>0.38617029171125894</v>
      </c>
      <c r="DR355" s="145">
        <f t="shared" si="514"/>
        <v>18443.613903463625</v>
      </c>
      <c r="DS355" s="146">
        <f t="shared" si="515"/>
        <v>0.58420411006617901</v>
      </c>
      <c r="DT355" s="58">
        <v>3421</v>
      </c>
      <c r="DU355" s="75"/>
      <c r="DV355" s="59">
        <v>7.57</v>
      </c>
      <c r="DW355" s="58">
        <v>4988</v>
      </c>
      <c r="DX355" s="58">
        <v>22.64</v>
      </c>
      <c r="DY355" s="58">
        <v>77.86</v>
      </c>
      <c r="DZ355" s="58">
        <v>1956</v>
      </c>
      <c r="EA355" s="75">
        <v>14.8</v>
      </c>
      <c r="EB355" s="60">
        <v>45.8</v>
      </c>
      <c r="EC355" s="58">
        <v>3257</v>
      </c>
      <c r="ED355" s="141">
        <f t="shared" si="544"/>
        <v>0.34111444267118946</v>
      </c>
      <c r="EE355" s="142">
        <f t="shared" si="516"/>
        <v>1.4691610640163695</v>
      </c>
      <c r="EF355" s="142">
        <f t="shared" si="555"/>
        <v>5.2948792707189547</v>
      </c>
      <c r="EG355" s="118">
        <f t="shared" si="484"/>
        <v>0.88247987845315912</v>
      </c>
      <c r="EH355" s="143">
        <f t="shared" si="545"/>
        <v>26612.063214633468</v>
      </c>
      <c r="EI355" s="144">
        <f t="shared" si="546"/>
        <v>0.35878898744623233</v>
      </c>
      <c r="EJ355" s="145">
        <f t="shared" si="547"/>
        <v>18427.454195020167</v>
      </c>
      <c r="EK355" s="146">
        <f t="shared" si="548"/>
        <v>0.56565656565656564</v>
      </c>
      <c r="EL355" s="238">
        <v>3421</v>
      </c>
      <c r="EM355" s="136"/>
      <c r="EN355" s="243">
        <v>7.78</v>
      </c>
      <c r="EO355" s="230">
        <v>5148</v>
      </c>
      <c r="EP355" s="137">
        <v>25.96</v>
      </c>
      <c r="EQ355" s="137">
        <v>71</v>
      </c>
      <c r="ER355" s="230">
        <v>2660</v>
      </c>
      <c r="ES355" s="136">
        <v>14.5</v>
      </c>
      <c r="ET355" s="136">
        <v>45.6</v>
      </c>
      <c r="EU355" s="230">
        <v>2660</v>
      </c>
      <c r="EV355" s="141">
        <f t="shared" si="517"/>
        <v>0.2955307567608727</v>
      </c>
      <c r="EW355" s="142">
        <f t="shared" si="518"/>
        <v>1.4691610640163695</v>
      </c>
      <c r="EX355" s="142">
        <f t="shared" si="519"/>
        <v>5.2948792707189547</v>
      </c>
      <c r="EY355" s="118">
        <f t="shared" si="485"/>
        <v>0.88247987845315912</v>
      </c>
      <c r="EZ355" s="143">
        <f t="shared" si="520"/>
        <v>26612.063214633468</v>
      </c>
      <c r="FA355" s="144">
        <f t="shared" si="521"/>
        <v>0.33822087156640013</v>
      </c>
      <c r="FB355" s="145">
        <f t="shared" si="522"/>
        <v>18427.454195020167</v>
      </c>
      <c r="FC355" s="146">
        <f t="shared" si="523"/>
        <v>0.55172413793103448</v>
      </c>
      <c r="FD355" s="238">
        <v>4211</v>
      </c>
      <c r="FE355" s="136"/>
      <c r="FF355" s="243">
        <v>7.58</v>
      </c>
      <c r="FG355" s="230">
        <v>4127</v>
      </c>
      <c r="FH355" s="137">
        <v>16</v>
      </c>
      <c r="FI355" s="137">
        <v>78</v>
      </c>
      <c r="FJ355" s="230">
        <v>2210</v>
      </c>
      <c r="FK355" s="136">
        <v>14.3</v>
      </c>
      <c r="FL355" s="136">
        <v>37.4</v>
      </c>
      <c r="FM355" s="230">
        <v>4040</v>
      </c>
      <c r="FN355" s="141">
        <f t="shared" si="524"/>
        <v>0.2627010037450907</v>
      </c>
      <c r="FO355" s="142">
        <f t="shared" si="525"/>
        <v>1.1935407266682498</v>
      </c>
      <c r="FP355" s="142">
        <f t="shared" si="526"/>
        <v>6.5176078950591991</v>
      </c>
      <c r="FQ355" s="118">
        <f t="shared" si="486"/>
        <v>1.0862679825098664</v>
      </c>
      <c r="FR355" s="143">
        <f t="shared" si="527"/>
        <v>32757.497280567535</v>
      </c>
      <c r="FS355" s="144">
        <f t="shared" si="528"/>
        <v>0.4694711610245792</v>
      </c>
      <c r="FT355" s="145">
        <f t="shared" si="529"/>
        <v>22682.844085130058</v>
      </c>
      <c r="FU355" s="146">
        <f t="shared" si="530"/>
        <v>0.64063044235458033</v>
      </c>
      <c r="FV355" s="238">
        <v>4211</v>
      </c>
      <c r="FW355" s="160"/>
      <c r="FX355" s="243">
        <v>7.78</v>
      </c>
      <c r="FY355" s="230">
        <v>4201</v>
      </c>
      <c r="FZ355" s="137">
        <v>17.16</v>
      </c>
      <c r="GA355" s="137">
        <v>77.400000000000006</v>
      </c>
      <c r="GB355" s="230">
        <v>2386</v>
      </c>
      <c r="GC355" s="136">
        <v>14.2</v>
      </c>
      <c r="GD355" s="136">
        <v>42.1</v>
      </c>
      <c r="GE355" s="230">
        <v>3991</v>
      </c>
      <c r="GF355" s="141">
        <f t="shared" si="531"/>
        <v>0.26488200343999552</v>
      </c>
      <c r="GG355" s="142">
        <f t="shared" si="532"/>
        <v>1.1935407266682498</v>
      </c>
      <c r="GH355" s="142">
        <f t="shared" si="533"/>
        <v>6.5176078950591991</v>
      </c>
      <c r="GI355" s="118">
        <f t="shared" si="487"/>
        <v>1.0862679825098664</v>
      </c>
      <c r="GJ355" s="143">
        <f t="shared" si="534"/>
        <v>32757.497280567535</v>
      </c>
      <c r="GK355" s="144">
        <f t="shared" si="535"/>
        <v>0.45995840743015681</v>
      </c>
      <c r="GL355" s="145">
        <f t="shared" si="536"/>
        <v>22682.844085130058</v>
      </c>
      <c r="GM355" s="146">
        <f t="shared" si="537"/>
        <v>0.6341866945315221</v>
      </c>
      <c r="GN355" s="285">
        <v>4506</v>
      </c>
      <c r="GO355" s="97">
        <f t="shared" si="488"/>
        <v>4578.3609681457783</v>
      </c>
      <c r="GP355" s="226">
        <f t="shared" si="468"/>
        <v>3059.4359999999997</v>
      </c>
      <c r="GQ355" s="230">
        <v>0</v>
      </c>
      <c r="GR355" s="102">
        <f t="shared" si="489"/>
        <v>1</v>
      </c>
      <c r="GS355" s="230">
        <v>0</v>
      </c>
      <c r="GT355" s="102">
        <f t="shared" si="490"/>
        <v>1</v>
      </c>
      <c r="GU355" s="58">
        <v>1032</v>
      </c>
      <c r="GV355" s="102">
        <f t="shared" si="556"/>
        <v>0</v>
      </c>
      <c r="GW355" s="170">
        <v>762</v>
      </c>
      <c r="GX355" s="102">
        <f t="shared" si="557"/>
        <v>0.1024734982332155</v>
      </c>
      <c r="GY355" s="170">
        <v>0</v>
      </c>
      <c r="GZ355" s="102">
        <f t="shared" si="558"/>
        <v>1</v>
      </c>
      <c r="HA355" s="102"/>
      <c r="HB355" s="102"/>
      <c r="HC355" s="102"/>
      <c r="HD355" s="102"/>
      <c r="HE355" s="177"/>
      <c r="HF355" s="227">
        <f t="shared" si="462"/>
        <v>116172.144</v>
      </c>
      <c r="HG355" s="102">
        <f t="shared" si="463"/>
        <v>0.77448096</v>
      </c>
      <c r="HH355" s="177">
        <f t="shared" si="464"/>
        <v>0.60762800417972829</v>
      </c>
      <c r="HI355" s="238">
        <v>2900</v>
      </c>
      <c r="HJ355" s="230">
        <v>1980</v>
      </c>
      <c r="HK355" s="230">
        <v>2535</v>
      </c>
      <c r="HL355" s="77">
        <f t="shared" si="541"/>
        <v>1440</v>
      </c>
      <c r="HM355" s="77">
        <f t="shared" si="538"/>
        <v>16536.96</v>
      </c>
      <c r="HN355" s="136"/>
      <c r="HO355" s="136"/>
      <c r="HP355" s="230">
        <v>5001</v>
      </c>
      <c r="HQ355" s="136"/>
      <c r="HR355" s="136"/>
      <c r="HS355" s="136"/>
      <c r="HT355" s="230">
        <v>5456</v>
      </c>
      <c r="HU355" s="230">
        <v>5618</v>
      </c>
      <c r="HV355" s="136"/>
      <c r="HW355" s="136"/>
      <c r="HX355" s="136"/>
      <c r="HY355" s="136"/>
      <c r="HZ355" s="295">
        <v>0.99</v>
      </c>
      <c r="IA355" s="205"/>
      <c r="IB355" s="289">
        <v>1404</v>
      </c>
      <c r="IC355" s="290"/>
      <c r="ID355" s="290">
        <v>1593</v>
      </c>
      <c r="IE355" s="291">
        <v>3.96</v>
      </c>
      <c r="IF355" s="291">
        <v>1.53</v>
      </c>
      <c r="IG355" s="291">
        <v>1.19</v>
      </c>
      <c r="IH355" s="97">
        <f t="shared" si="539"/>
        <v>52784.136000000006</v>
      </c>
      <c r="II355" s="97">
        <f t="shared" si="542"/>
        <v>4567.6822429906551</v>
      </c>
      <c r="IJ355" s="202">
        <f t="shared" si="543"/>
        <v>1.7307026652821045</v>
      </c>
      <c r="IK355" s="202">
        <f t="shared" si="549"/>
        <v>2.6392068000000006</v>
      </c>
      <c r="IL355" s="202">
        <f t="shared" si="491"/>
        <v>0.57633119663180488</v>
      </c>
      <c r="IM355" s="205"/>
      <c r="IN355" s="204">
        <f t="shared" si="492"/>
        <v>0.68841544607190408</v>
      </c>
      <c r="IO355" s="136"/>
      <c r="IP355" s="136"/>
      <c r="IQ355" s="230">
        <v>4090</v>
      </c>
      <c r="IR355" s="230">
        <v>3554</v>
      </c>
      <c r="IS355" s="136"/>
      <c r="IT355" s="136"/>
      <c r="IU355" s="136"/>
      <c r="IV355" s="136"/>
      <c r="IW355" s="193">
        <v>0.98</v>
      </c>
      <c r="IX355" s="193"/>
      <c r="IY355" s="243">
        <v>8.0299999999999994</v>
      </c>
      <c r="IZ355" s="136">
        <v>1277</v>
      </c>
      <c r="JA355" s="136">
        <v>0.16</v>
      </c>
      <c r="JB355" s="136">
        <v>1.87</v>
      </c>
      <c r="JC355" s="136">
        <v>200</v>
      </c>
      <c r="JD355" s="97">
        <f t="shared" si="493"/>
        <v>16224.624</v>
      </c>
      <c r="JE355" s="211">
        <f t="shared" si="559"/>
        <v>1.1071569790431</v>
      </c>
      <c r="JF355" s="210">
        <f t="shared" si="494"/>
        <v>1.268112857142857</v>
      </c>
      <c r="JG355" s="211">
        <f t="shared" si="495"/>
        <v>3.5471464991429481E-2</v>
      </c>
      <c r="JH355" s="205"/>
      <c r="JI355" s="205">
        <f t="shared" si="496"/>
        <v>9.0455840455840431E-2</v>
      </c>
      <c r="JJ355" s="215">
        <f t="shared" si="540"/>
        <v>2.469151880188833</v>
      </c>
      <c r="JK355" s="205">
        <f t="shared" si="497"/>
        <v>0.88880181121560431</v>
      </c>
      <c r="JL355" s="230">
        <v>17469</v>
      </c>
      <c r="JM355" s="243">
        <v>8.51</v>
      </c>
      <c r="JN355" s="217">
        <v>69</v>
      </c>
      <c r="JO355" s="136">
        <v>1.98</v>
      </c>
      <c r="JP355" s="136">
        <v>2.1</v>
      </c>
      <c r="JQ355" s="243">
        <v>0.73</v>
      </c>
      <c r="JR355" s="232">
        <v>989</v>
      </c>
      <c r="JS355" s="136">
        <v>0.43</v>
      </c>
      <c r="JT355" s="223"/>
    </row>
    <row r="356" spans="1:280" s="25" customFormat="1" ht="15" customHeight="1">
      <c r="A356" s="50">
        <v>43773</v>
      </c>
      <c r="B356" s="241">
        <v>0</v>
      </c>
      <c r="C356" s="52">
        <v>0</v>
      </c>
      <c r="D356" s="129">
        <v>51158</v>
      </c>
      <c r="E356" s="54">
        <v>5.54</v>
      </c>
      <c r="F356" s="53">
        <v>1531</v>
      </c>
      <c r="G356" s="56">
        <v>42.8</v>
      </c>
      <c r="H356" s="56">
        <v>18.399999999999999</v>
      </c>
      <c r="I356" s="248">
        <v>93.8</v>
      </c>
      <c r="J356" s="249"/>
      <c r="K356" s="53">
        <v>1488</v>
      </c>
      <c r="L356" s="48">
        <v>5.01</v>
      </c>
      <c r="M356" s="53">
        <v>12815</v>
      </c>
      <c r="N356" s="53">
        <v>5670</v>
      </c>
      <c r="O356" s="48">
        <v>7.24</v>
      </c>
      <c r="P356" s="48">
        <v>4.1900000000000004</v>
      </c>
      <c r="Q356" s="74"/>
      <c r="R356" s="70">
        <v>77.7</v>
      </c>
      <c r="S356" s="64">
        <v>6930</v>
      </c>
      <c r="T356" s="55">
        <v>9862</v>
      </c>
      <c r="U356" s="56">
        <v>2.92</v>
      </c>
      <c r="V356" s="56">
        <v>29.1</v>
      </c>
      <c r="W356" s="56">
        <v>12.1</v>
      </c>
      <c r="X356" s="56">
        <v>12.5</v>
      </c>
      <c r="Y356" s="53">
        <v>2916</v>
      </c>
      <c r="Z356" s="55">
        <v>10831</v>
      </c>
      <c r="AA356" s="56">
        <v>2.92</v>
      </c>
      <c r="AB356" s="56">
        <v>540</v>
      </c>
      <c r="AC356" s="77">
        <f t="shared" si="561"/>
        <v>9846</v>
      </c>
      <c r="AD356" s="56"/>
      <c r="AE356" s="56"/>
      <c r="AF356" s="56"/>
      <c r="AG356" s="56"/>
      <c r="AH356" s="248"/>
      <c r="AI356" s="261"/>
      <c r="AJ356" s="56"/>
      <c r="AK356" s="56"/>
      <c r="AL356" s="54">
        <v>9.2200000000000006</v>
      </c>
      <c r="AM356" s="55">
        <v>100826</v>
      </c>
      <c r="AN356" s="52">
        <v>1.33</v>
      </c>
      <c r="AO356" s="52">
        <v>0.47</v>
      </c>
      <c r="AP356" s="55">
        <v>4861</v>
      </c>
      <c r="AQ356" s="265"/>
      <c r="AR356" s="86">
        <f t="shared" si="499"/>
        <v>11557</v>
      </c>
      <c r="AS356" s="55"/>
      <c r="AT356" s="87">
        <v>11557</v>
      </c>
      <c r="AU356" s="53">
        <f t="shared" si="560"/>
        <v>10117</v>
      </c>
      <c r="AV356" s="55">
        <v>480</v>
      </c>
      <c r="AW356" s="55">
        <v>480</v>
      </c>
      <c r="AX356" s="53">
        <v>480</v>
      </c>
      <c r="AY356" s="95">
        <v>0</v>
      </c>
      <c r="AZ356" s="269">
        <v>4.8499999999999996</v>
      </c>
      <c r="BA356" s="55">
        <v>4484</v>
      </c>
      <c r="BB356" s="56">
        <v>136</v>
      </c>
      <c r="BC356" s="55">
        <v>11682</v>
      </c>
      <c r="BD356" s="97">
        <f t="shared" si="469"/>
        <v>8315.261800000002</v>
      </c>
      <c r="BE356" s="102">
        <f t="shared" si="470"/>
        <v>0.71180121554528353</v>
      </c>
      <c r="BF356" s="55">
        <v>4386</v>
      </c>
      <c r="BG356" s="97">
        <f t="shared" si="471"/>
        <v>4679.8620000000001</v>
      </c>
      <c r="BH356" s="102">
        <f t="shared" si="472"/>
        <v>0.40060451977401129</v>
      </c>
      <c r="BI356" s="55">
        <v>496</v>
      </c>
      <c r="BJ356" s="97">
        <f t="shared" si="473"/>
        <v>975.63200000000006</v>
      </c>
      <c r="BK356" s="102">
        <f t="shared" si="474"/>
        <v>8.351583632939566E-2</v>
      </c>
      <c r="BL356" s="103">
        <v>767</v>
      </c>
      <c r="BM356" s="97">
        <f t="shared" si="475"/>
        <v>1108.3150000000001</v>
      </c>
      <c r="BN356" s="102">
        <f t="shared" si="476"/>
        <v>9.4873737373737374E-2</v>
      </c>
      <c r="BO356" s="55">
        <v>744</v>
      </c>
      <c r="BP356" s="97">
        <f t="shared" si="477"/>
        <v>1531.1519999999998</v>
      </c>
      <c r="BQ356" s="102">
        <f t="shared" si="478"/>
        <v>0.13106933744221877</v>
      </c>
      <c r="BR356" s="55">
        <v>12.2</v>
      </c>
      <c r="BS356" s="105">
        <f t="shared" si="479"/>
        <v>20.300799999999999</v>
      </c>
      <c r="BT356" s="102">
        <f t="shared" si="480"/>
        <v>1.0443417223078239E-3</v>
      </c>
      <c r="BU356" s="56">
        <v>10.7</v>
      </c>
      <c r="BV356" s="54">
        <v>9.9</v>
      </c>
      <c r="BW356" s="248">
        <v>175</v>
      </c>
      <c r="BX356" s="117">
        <f t="shared" si="500"/>
        <v>118186.79399999999</v>
      </c>
      <c r="BY356" s="118">
        <f t="shared" si="501"/>
        <v>0.78791195999999997</v>
      </c>
      <c r="BZ356" s="120">
        <v>78.8</v>
      </c>
      <c r="CA356" s="241"/>
      <c r="CB356" s="56">
        <v>7.02</v>
      </c>
      <c r="CC356" s="103">
        <v>7126</v>
      </c>
      <c r="CD356" s="77">
        <f t="shared" si="502"/>
        <v>8297.2481398809523</v>
      </c>
      <c r="CE356" s="77">
        <f t="shared" si="481"/>
        <v>21504</v>
      </c>
      <c r="CF356" s="77">
        <f t="shared" si="503"/>
        <v>10117</v>
      </c>
      <c r="CG356" s="77">
        <f t="shared" si="504"/>
        <v>421.54166666666669</v>
      </c>
      <c r="CH356" s="77">
        <f t="shared" si="482"/>
        <v>11387</v>
      </c>
      <c r="CI356" s="130">
        <f t="shared" si="505"/>
        <v>474.45833333333331</v>
      </c>
      <c r="CJ356" s="249">
        <v>2879</v>
      </c>
      <c r="CK356" s="56"/>
      <c r="CL356" s="54">
        <v>7.34</v>
      </c>
      <c r="CM356" s="55">
        <v>4490</v>
      </c>
      <c r="CN356" s="134">
        <v>18</v>
      </c>
      <c r="CO356" s="134">
        <v>79</v>
      </c>
      <c r="CP356" s="55">
        <v>3058</v>
      </c>
      <c r="CQ356" s="56">
        <v>15.1</v>
      </c>
      <c r="CR356" s="56">
        <v>48.1</v>
      </c>
      <c r="CS356" s="55">
        <v>2550</v>
      </c>
      <c r="CT356" s="141">
        <f t="shared" si="550"/>
        <v>0.23264157660676227</v>
      </c>
      <c r="CU356" s="142">
        <f t="shared" si="506"/>
        <v>1.7457450503647101</v>
      </c>
      <c r="CV356" s="142">
        <f t="shared" si="507"/>
        <v>4.7528407072656709</v>
      </c>
      <c r="CW356" s="118">
        <f t="shared" si="508"/>
        <v>0.79214011787761185</v>
      </c>
      <c r="CX356" s="143">
        <f t="shared" si="551"/>
        <v>23887.777394717261</v>
      </c>
      <c r="CY356" s="144">
        <f t="shared" si="552"/>
        <v>0.45885672884499007</v>
      </c>
      <c r="CZ356" s="145">
        <f t="shared" si="553"/>
        <v>15823.092444475446</v>
      </c>
      <c r="DA356" s="146">
        <f t="shared" si="554"/>
        <v>0.61564800547851395</v>
      </c>
      <c r="DB356" s="64">
        <v>3409</v>
      </c>
      <c r="DC356" s="152"/>
      <c r="DD356" s="48">
        <v>7.54</v>
      </c>
      <c r="DE356" s="53">
        <v>4906</v>
      </c>
      <c r="DF356" s="153">
        <v>19</v>
      </c>
      <c r="DG356" s="53">
        <v>77</v>
      </c>
      <c r="DH356" s="53">
        <v>3234</v>
      </c>
      <c r="DI356" s="74">
        <v>13.8</v>
      </c>
      <c r="DJ356" s="74">
        <v>47.3</v>
      </c>
      <c r="DK356" s="53">
        <v>3118</v>
      </c>
      <c r="DL356" s="141">
        <f t="shared" si="509"/>
        <v>0.26970533737019287</v>
      </c>
      <c r="DM356" s="142">
        <f t="shared" si="510"/>
        <v>1.4743326488706365</v>
      </c>
      <c r="DN356" s="142">
        <f t="shared" si="511"/>
        <v>5.6277992257966911</v>
      </c>
      <c r="DO356" s="118">
        <f t="shared" si="483"/>
        <v>0.93796653763278182</v>
      </c>
      <c r="DP356" s="143">
        <f t="shared" si="512"/>
        <v>28285.318908854169</v>
      </c>
      <c r="DQ356" s="144">
        <f t="shared" si="513"/>
        <v>0.40871962398964834</v>
      </c>
      <c r="DR356" s="145">
        <f t="shared" si="514"/>
        <v>18735.992408203125</v>
      </c>
      <c r="DS356" s="146">
        <f t="shared" si="515"/>
        <v>0.58003766478342755</v>
      </c>
      <c r="DT356" s="53">
        <v>3409</v>
      </c>
      <c r="DU356" s="74"/>
      <c r="DV356" s="157">
        <v>7.41</v>
      </c>
      <c r="DW356" s="153">
        <v>4746</v>
      </c>
      <c r="DX356" s="53">
        <v>24</v>
      </c>
      <c r="DY356" s="153">
        <v>72</v>
      </c>
      <c r="DZ356" s="153">
        <v>3220</v>
      </c>
      <c r="EA356" s="152">
        <v>14.3</v>
      </c>
      <c r="EB356" s="128">
        <v>46.9</v>
      </c>
      <c r="EC356" s="53">
        <v>3151</v>
      </c>
      <c r="ED356" s="141">
        <f t="shared" si="544"/>
        <v>0.26027975106347656</v>
      </c>
      <c r="EE356" s="142">
        <f t="shared" si="516"/>
        <v>1.4743326488706365</v>
      </c>
      <c r="EF356" s="142">
        <f t="shared" si="555"/>
        <v>5.6277992257966911</v>
      </c>
      <c r="EG356" s="118">
        <f t="shared" si="484"/>
        <v>0.93796653763278182</v>
      </c>
      <c r="EH356" s="143">
        <f t="shared" si="545"/>
        <v>28285.318908854169</v>
      </c>
      <c r="EI356" s="144">
        <f t="shared" si="546"/>
        <v>0.42800312585708744</v>
      </c>
      <c r="EJ356" s="145">
        <f t="shared" si="547"/>
        <v>18735.992408203125</v>
      </c>
      <c r="EK356" s="146">
        <f t="shared" si="548"/>
        <v>0.59373394966615312</v>
      </c>
      <c r="EL356" s="249">
        <v>3409</v>
      </c>
      <c r="EM356" s="56"/>
      <c r="EN356" s="54">
        <v>7.57</v>
      </c>
      <c r="EO356" s="55">
        <v>5181</v>
      </c>
      <c r="EP356" s="134">
        <v>23</v>
      </c>
      <c r="EQ356" s="134">
        <v>73</v>
      </c>
      <c r="ER356" s="55">
        <v>3034</v>
      </c>
      <c r="ES356" s="56">
        <v>14</v>
      </c>
      <c r="ET356" s="56">
        <v>47.6</v>
      </c>
      <c r="EU356" s="55">
        <v>2551</v>
      </c>
      <c r="EV356" s="141">
        <f t="shared" si="517"/>
        <v>0.24013276695704447</v>
      </c>
      <c r="EW356" s="142">
        <f t="shared" si="518"/>
        <v>1.4743326488706365</v>
      </c>
      <c r="EX356" s="142">
        <f t="shared" si="519"/>
        <v>5.6277992257966911</v>
      </c>
      <c r="EY356" s="118">
        <f t="shared" si="485"/>
        <v>0.93796653763278182</v>
      </c>
      <c r="EZ356" s="143">
        <f t="shared" si="520"/>
        <v>28285.318908854169</v>
      </c>
      <c r="FA356" s="144">
        <f t="shared" si="521"/>
        <v>0.37557610515498741</v>
      </c>
      <c r="FB356" s="145">
        <f t="shared" si="522"/>
        <v>18735.992408203125</v>
      </c>
      <c r="FC356" s="146">
        <f t="shared" si="523"/>
        <v>0.55649717514124286</v>
      </c>
      <c r="FD356" s="249">
        <v>4199</v>
      </c>
      <c r="FE356" s="56"/>
      <c r="FF356" s="54">
        <v>7.39</v>
      </c>
      <c r="FG356" s="55">
        <v>4170</v>
      </c>
      <c r="FH356" s="134">
        <v>15</v>
      </c>
      <c r="FI356" s="134">
        <v>75</v>
      </c>
      <c r="FJ356" s="55">
        <v>3148</v>
      </c>
      <c r="FK356" s="56">
        <v>14.3</v>
      </c>
      <c r="FL356" s="56">
        <v>45.2</v>
      </c>
      <c r="FM356" s="55">
        <v>3894</v>
      </c>
      <c r="FN356" s="141">
        <f t="shared" si="524"/>
        <v>0.22469297376449043</v>
      </c>
      <c r="FO356" s="142">
        <f t="shared" si="525"/>
        <v>1.1969516551559896</v>
      </c>
      <c r="FP356" s="142">
        <f t="shared" si="526"/>
        <v>6.9319826779467011</v>
      </c>
      <c r="FQ356" s="118">
        <f t="shared" si="486"/>
        <v>1.1553304463244503</v>
      </c>
      <c r="FR356" s="143">
        <f t="shared" si="527"/>
        <v>34840.144939360121</v>
      </c>
      <c r="FS356" s="144">
        <f t="shared" si="528"/>
        <v>0.49742373257986827</v>
      </c>
      <c r="FT356" s="145">
        <f t="shared" si="529"/>
        <v>23077.862165457587</v>
      </c>
      <c r="FU356" s="146">
        <f t="shared" si="530"/>
        <v>0.64304057524396507</v>
      </c>
      <c r="FV356" s="249">
        <v>4199</v>
      </c>
      <c r="FW356" s="73"/>
      <c r="FX356" s="54">
        <v>7.5</v>
      </c>
      <c r="FY356" s="55">
        <v>4402</v>
      </c>
      <c r="FZ356" s="134">
        <v>16</v>
      </c>
      <c r="GA356" s="134">
        <v>76</v>
      </c>
      <c r="GB356" s="55">
        <v>3224</v>
      </c>
      <c r="GC356" s="56">
        <v>14.8</v>
      </c>
      <c r="GD356" s="56">
        <v>44.7</v>
      </c>
      <c r="GE356" s="55">
        <v>3867</v>
      </c>
      <c r="GF356" s="141">
        <f t="shared" si="531"/>
        <v>0.23642487526779843</v>
      </c>
      <c r="GG356" s="142">
        <f t="shared" si="532"/>
        <v>1.1969516551559896</v>
      </c>
      <c r="GH356" s="142">
        <f t="shared" si="533"/>
        <v>6.9319826779467011</v>
      </c>
      <c r="GI356" s="118">
        <f t="shared" si="487"/>
        <v>1.1553304463244503</v>
      </c>
      <c r="GJ356" s="143">
        <f t="shared" si="534"/>
        <v>34840.144939360121</v>
      </c>
      <c r="GK356" s="144">
        <f t="shared" si="535"/>
        <v>0.46946265487208161</v>
      </c>
      <c r="GL356" s="145">
        <f t="shared" si="536"/>
        <v>23077.862165457587</v>
      </c>
      <c r="GM356" s="146">
        <f t="shared" si="537"/>
        <v>0.62318096216401297</v>
      </c>
      <c r="GN356" s="284">
        <v>5290</v>
      </c>
      <c r="GO356" s="97">
        <f t="shared" si="488"/>
        <v>4626.4060174851193</v>
      </c>
      <c r="GP356" s="226">
        <f t="shared" si="468"/>
        <v>2712.42</v>
      </c>
      <c r="GQ356" s="206">
        <v>0</v>
      </c>
      <c r="GR356" s="102">
        <f t="shared" si="489"/>
        <v>1</v>
      </c>
      <c r="GS356" s="206">
        <v>0</v>
      </c>
      <c r="GT356" s="102">
        <f t="shared" si="490"/>
        <v>1</v>
      </c>
      <c r="GU356" s="153">
        <v>930</v>
      </c>
      <c r="GV356" s="102">
        <f t="shared" si="556"/>
        <v>4.6771733604473842E-2</v>
      </c>
      <c r="GW356" s="170">
        <v>665</v>
      </c>
      <c r="GX356" s="102">
        <f t="shared" si="557"/>
        <v>0.13298565840938725</v>
      </c>
      <c r="GY356" s="170">
        <v>0</v>
      </c>
      <c r="GZ356" s="102">
        <f t="shared" si="558"/>
        <v>1</v>
      </c>
      <c r="HA356" s="102"/>
      <c r="HB356" s="102"/>
      <c r="HC356" s="102"/>
      <c r="HD356" s="102"/>
      <c r="HE356" s="177"/>
      <c r="HF356" s="227">
        <f t="shared" si="462"/>
        <v>118186.79399999999</v>
      </c>
      <c r="HG356" s="102">
        <f t="shared" si="463"/>
        <v>0.78791195999999997</v>
      </c>
      <c r="HH356" s="177">
        <f t="shared" si="464"/>
        <v>0.54716658106488614</v>
      </c>
      <c r="HI356" s="287">
        <v>3112</v>
      </c>
      <c r="HJ356" s="206">
        <v>2638</v>
      </c>
      <c r="HK356" s="206">
        <v>1694</v>
      </c>
      <c r="HL356" s="77">
        <f t="shared" si="541"/>
        <v>1440</v>
      </c>
      <c r="HM356" s="77">
        <f t="shared" si="538"/>
        <v>16822.080000000002</v>
      </c>
      <c r="HN356" s="56"/>
      <c r="HO356" s="288"/>
      <c r="HP356" s="55">
        <v>6332</v>
      </c>
      <c r="HQ356" s="186"/>
      <c r="HR356" s="186"/>
      <c r="HS356" s="186"/>
      <c r="HT356" s="55">
        <v>5576</v>
      </c>
      <c r="HU356" s="206">
        <v>5522</v>
      </c>
      <c r="HV356" s="186"/>
      <c r="HW356" s="186"/>
      <c r="HX356" s="186"/>
      <c r="HY356" s="186"/>
      <c r="HZ356" s="207"/>
      <c r="IA356" s="207">
        <v>0.99</v>
      </c>
      <c r="IB356" s="292">
        <v>1402</v>
      </c>
      <c r="IC356" s="293"/>
      <c r="ID356" s="293">
        <v>273</v>
      </c>
      <c r="IE356" s="294">
        <v>3.34</v>
      </c>
      <c r="IF356" s="294">
        <v>2.0099999999999998</v>
      </c>
      <c r="IG356" s="294">
        <v>1.0900000000000001</v>
      </c>
      <c r="IH356" s="97">
        <f t="shared" si="539"/>
        <v>62637.01</v>
      </c>
      <c r="II356" s="97">
        <f t="shared" si="542"/>
        <v>5419.833001644025</v>
      </c>
      <c r="IJ356" s="202">
        <f t="shared" si="543"/>
        <v>1.7305529116552738</v>
      </c>
      <c r="IK356" s="202">
        <f t="shared" si="549"/>
        <v>3.1318505000000001</v>
      </c>
      <c r="IL356" s="202">
        <f t="shared" si="491"/>
        <v>0.7143872981964281</v>
      </c>
      <c r="IM356" s="203"/>
      <c r="IN356" s="204">
        <f t="shared" si="492"/>
        <v>0.73497164461247633</v>
      </c>
      <c r="IO356" s="186"/>
      <c r="IP356" s="186"/>
      <c r="IQ356" s="206">
        <v>3458</v>
      </c>
      <c r="IR356" s="206">
        <v>3620</v>
      </c>
      <c r="IS356" s="186"/>
      <c r="IT356" s="186"/>
      <c r="IU356" s="186"/>
      <c r="IV356" s="186"/>
      <c r="IW356" s="189"/>
      <c r="IX356" s="189">
        <v>0.97</v>
      </c>
      <c r="IY356" s="54">
        <v>8.34</v>
      </c>
      <c r="IZ356" s="56">
        <v>1081</v>
      </c>
      <c r="JA356" s="186">
        <v>2.72</v>
      </c>
      <c r="JB356" s="186">
        <v>1.77</v>
      </c>
      <c r="JC356" s="186">
        <v>181</v>
      </c>
      <c r="JD356" s="97">
        <f t="shared" si="493"/>
        <v>16202.914000000001</v>
      </c>
      <c r="JE356" s="210">
        <f t="shared" si="559"/>
        <v>1.1070475437382623</v>
      </c>
      <c r="JF356" s="210">
        <f t="shared" si="494"/>
        <v>1.2664316071428572</v>
      </c>
      <c r="JG356" s="210">
        <f t="shared" si="495"/>
        <v>0.10604090041254167</v>
      </c>
      <c r="JH356" s="203"/>
      <c r="JI356" s="203">
        <f t="shared" si="496"/>
        <v>0.2289586305278174</v>
      </c>
      <c r="JJ356" s="212">
        <f t="shared" si="540"/>
        <v>2.469151880188833</v>
      </c>
      <c r="JK356" s="203">
        <f t="shared" si="497"/>
        <v>0.90746447526108542</v>
      </c>
      <c r="JL356" s="206">
        <v>15390</v>
      </c>
      <c r="JM356" s="306">
        <v>8.31</v>
      </c>
      <c r="JN356" s="214">
        <v>153</v>
      </c>
      <c r="JO356" s="186">
        <v>1.43</v>
      </c>
      <c r="JP356" s="186">
        <v>1.98</v>
      </c>
      <c r="JQ356" s="306">
        <v>0.5</v>
      </c>
      <c r="JR356" s="219">
        <v>705</v>
      </c>
      <c r="JS356" s="186">
        <v>0.27</v>
      </c>
      <c r="JT356" s="222"/>
    </row>
    <row r="357" spans="1:280" s="25" customFormat="1" ht="15" customHeight="1">
      <c r="A357" s="50">
        <v>43774</v>
      </c>
      <c r="B357" s="241">
        <v>0</v>
      </c>
      <c r="C357" s="52">
        <v>0</v>
      </c>
      <c r="D357" s="129">
        <v>50094</v>
      </c>
      <c r="E357" s="54">
        <v>5.38</v>
      </c>
      <c r="F357" s="53">
        <v>1569</v>
      </c>
      <c r="G357" s="56">
        <v>44</v>
      </c>
      <c r="H357" s="56">
        <v>18.600000000000001</v>
      </c>
      <c r="I357" s="248">
        <v>94</v>
      </c>
      <c r="J357" s="249"/>
      <c r="K357" s="53">
        <v>1166</v>
      </c>
      <c r="L357" s="48">
        <v>5.05</v>
      </c>
      <c r="M357" s="53">
        <v>13277</v>
      </c>
      <c r="N357" s="53">
        <v>5312</v>
      </c>
      <c r="O357" s="48">
        <v>7.4</v>
      </c>
      <c r="P357" s="48">
        <v>4.2</v>
      </c>
      <c r="Q357" s="74">
        <v>63.6</v>
      </c>
      <c r="R357" s="70">
        <v>78.2</v>
      </c>
      <c r="S357" s="64">
        <v>7149</v>
      </c>
      <c r="T357" s="55">
        <v>10732</v>
      </c>
      <c r="U357" s="56"/>
      <c r="V357" s="56"/>
      <c r="W357" s="56"/>
      <c r="X357" s="56"/>
      <c r="Y357" s="53">
        <v>2896</v>
      </c>
      <c r="Z357" s="55">
        <v>8911</v>
      </c>
      <c r="AA357" s="56"/>
      <c r="AB357" s="56">
        <v>418</v>
      </c>
      <c r="AC357" s="77">
        <f t="shared" si="561"/>
        <v>10045</v>
      </c>
      <c r="AD357" s="56"/>
      <c r="AE357" s="56"/>
      <c r="AF357" s="56"/>
      <c r="AG357" s="56"/>
      <c r="AH357" s="248"/>
      <c r="AI357" s="261"/>
      <c r="AJ357" s="56"/>
      <c r="AK357" s="56"/>
      <c r="AL357" s="54">
        <v>9.25</v>
      </c>
      <c r="AM357" s="55">
        <v>98850</v>
      </c>
      <c r="AN357" s="52" t="s">
        <v>125</v>
      </c>
      <c r="AO357" s="52" t="s">
        <v>125</v>
      </c>
      <c r="AP357" s="55">
        <v>5042</v>
      </c>
      <c r="AQ357" s="265"/>
      <c r="AR357" s="86">
        <f t="shared" si="499"/>
        <v>11558</v>
      </c>
      <c r="AS357" s="55"/>
      <c r="AT357" s="87">
        <v>11558</v>
      </c>
      <c r="AU357" s="53">
        <f t="shared" si="560"/>
        <v>10118</v>
      </c>
      <c r="AV357" s="55">
        <v>480</v>
      </c>
      <c r="AW357" s="55">
        <v>480</v>
      </c>
      <c r="AX357" s="53">
        <v>480</v>
      </c>
      <c r="AY357" s="95">
        <v>0</v>
      </c>
      <c r="AZ357" s="269">
        <v>4.83</v>
      </c>
      <c r="BA357" s="55">
        <v>4087</v>
      </c>
      <c r="BB357" s="56">
        <v>128</v>
      </c>
      <c r="BC357" s="55">
        <v>11576</v>
      </c>
      <c r="BD357" s="97">
        <f t="shared" si="469"/>
        <v>8356.9879999999994</v>
      </c>
      <c r="BE357" s="102">
        <f t="shared" si="470"/>
        <v>0.7219236351071181</v>
      </c>
      <c r="BF357" s="55">
        <v>4216</v>
      </c>
      <c r="BG357" s="97">
        <f t="shared" si="471"/>
        <v>4498.4719999999998</v>
      </c>
      <c r="BH357" s="102">
        <f t="shared" si="472"/>
        <v>0.38860331720801655</v>
      </c>
      <c r="BI357" s="55">
        <v>495</v>
      </c>
      <c r="BJ357" s="97">
        <f t="shared" si="473"/>
        <v>973.66500000000008</v>
      </c>
      <c r="BK357" s="102">
        <f t="shared" si="474"/>
        <v>8.411065998617831E-2</v>
      </c>
      <c r="BL357" s="103">
        <v>743</v>
      </c>
      <c r="BM357" s="97">
        <f t="shared" si="475"/>
        <v>1073.635</v>
      </c>
      <c r="BN357" s="102">
        <f t="shared" si="476"/>
        <v>9.2746630960608159E-2</v>
      </c>
      <c r="BO357" s="55">
        <v>872</v>
      </c>
      <c r="BP357" s="97">
        <f t="shared" si="477"/>
        <v>1794.5759999999998</v>
      </c>
      <c r="BQ357" s="102">
        <f t="shared" si="478"/>
        <v>0.15502557014512783</v>
      </c>
      <c r="BR357" s="55">
        <v>10</v>
      </c>
      <c r="BS357" s="105">
        <f t="shared" si="479"/>
        <v>16.64</v>
      </c>
      <c r="BT357" s="102">
        <f t="shared" si="480"/>
        <v>8.6385625431928132E-4</v>
      </c>
      <c r="BU357" s="56">
        <v>9.6</v>
      </c>
      <c r="BV357" s="54">
        <v>9.23</v>
      </c>
      <c r="BW357" s="248">
        <v>153</v>
      </c>
      <c r="BX357" s="117">
        <f t="shared" si="500"/>
        <v>117125.96799999999</v>
      </c>
      <c r="BY357" s="118">
        <f t="shared" si="501"/>
        <v>0.78083978666666665</v>
      </c>
      <c r="BZ357" s="120">
        <v>77.3</v>
      </c>
      <c r="CA357" s="241"/>
      <c r="CB357" s="56">
        <v>7.15</v>
      </c>
      <c r="CC357" s="103">
        <v>6591</v>
      </c>
      <c r="CD357" s="77">
        <f t="shared" si="502"/>
        <v>7967.1903649362175</v>
      </c>
      <c r="CE357" s="77">
        <f t="shared" si="481"/>
        <v>21401</v>
      </c>
      <c r="CF357" s="77">
        <f t="shared" si="503"/>
        <v>10118</v>
      </c>
      <c r="CG357" s="77">
        <f t="shared" si="504"/>
        <v>421.58333333333331</v>
      </c>
      <c r="CH357" s="77">
        <f t="shared" si="482"/>
        <v>11283</v>
      </c>
      <c r="CI357" s="130">
        <f t="shared" si="505"/>
        <v>470.125</v>
      </c>
      <c r="CJ357" s="249">
        <v>2861</v>
      </c>
      <c r="CK357" s="56"/>
      <c r="CL357" s="54">
        <v>7.67</v>
      </c>
      <c r="CM357" s="55">
        <v>4679</v>
      </c>
      <c r="CN357" s="134">
        <v>18</v>
      </c>
      <c r="CO357" s="134">
        <v>78</v>
      </c>
      <c r="CP357" s="55">
        <v>3130</v>
      </c>
      <c r="CQ357" s="56">
        <v>16</v>
      </c>
      <c r="CR357" s="56">
        <v>48.3</v>
      </c>
      <c r="CS357" s="55">
        <v>2474</v>
      </c>
      <c r="CT357" s="141">
        <f t="shared" si="550"/>
        <v>0.2629813103877145</v>
      </c>
      <c r="CU357" s="142">
        <f t="shared" si="506"/>
        <v>1.7567284166375394</v>
      </c>
      <c r="CV357" s="142">
        <f t="shared" si="507"/>
        <v>4.535243062889478</v>
      </c>
      <c r="CW357" s="118">
        <f t="shared" si="508"/>
        <v>0.75587384381491296</v>
      </c>
      <c r="CX357" s="143">
        <f t="shared" si="551"/>
        <v>22794.131634082518</v>
      </c>
      <c r="CY357" s="144">
        <f t="shared" si="552"/>
        <v>0.41271643004886849</v>
      </c>
      <c r="CZ357" s="145">
        <f t="shared" si="553"/>
        <v>15658.025066492219</v>
      </c>
      <c r="DA357" s="146">
        <f t="shared" si="554"/>
        <v>0.59580165860400824</v>
      </c>
      <c r="DB357" s="64">
        <v>3396</v>
      </c>
      <c r="DC357" s="152"/>
      <c r="DD357" s="48">
        <v>7.36</v>
      </c>
      <c r="DE357" s="53">
        <v>4961</v>
      </c>
      <c r="DF357" s="153">
        <v>19</v>
      </c>
      <c r="DG357" s="53">
        <v>72</v>
      </c>
      <c r="DH357" s="53">
        <v>2710</v>
      </c>
      <c r="DI357" s="74">
        <v>16.3</v>
      </c>
      <c r="DJ357" s="74">
        <v>51.2</v>
      </c>
      <c r="DK357" s="53">
        <v>3063</v>
      </c>
      <c r="DL357" s="141">
        <f t="shared" si="509"/>
        <v>0.30002872519906537</v>
      </c>
      <c r="DM357" s="142">
        <f t="shared" si="510"/>
        <v>1.4799764428739695</v>
      </c>
      <c r="DN357" s="142">
        <f t="shared" si="511"/>
        <v>5.3833224192843998</v>
      </c>
      <c r="DO357" s="118">
        <f t="shared" si="483"/>
        <v>0.8972204032140666</v>
      </c>
      <c r="DP357" s="143">
        <f t="shared" si="512"/>
        <v>27056.578479323394</v>
      </c>
      <c r="DQ357" s="144">
        <f t="shared" si="513"/>
        <v>0.37732126725207027</v>
      </c>
      <c r="DR357" s="145">
        <f t="shared" si="514"/>
        <v>18586.03744348395</v>
      </c>
      <c r="DS357" s="146">
        <f t="shared" si="515"/>
        <v>0.57144091223220461</v>
      </c>
      <c r="DT357" s="53">
        <v>3402</v>
      </c>
      <c r="DU357" s="74"/>
      <c r="DV357" s="157">
        <v>7.43</v>
      </c>
      <c r="DW357" s="153">
        <v>5243</v>
      </c>
      <c r="DX357" s="53">
        <v>28</v>
      </c>
      <c r="DY357" s="153">
        <v>70</v>
      </c>
      <c r="DZ357" s="153">
        <v>2560</v>
      </c>
      <c r="EA357" s="152">
        <v>15.4</v>
      </c>
      <c r="EB357" s="128">
        <v>46.9</v>
      </c>
      <c r="EC357" s="53">
        <v>3046</v>
      </c>
      <c r="ED357" s="141">
        <f t="shared" si="544"/>
        <v>0.32866854117752309</v>
      </c>
      <c r="EE357" s="142">
        <f t="shared" si="516"/>
        <v>1.477366255144033</v>
      </c>
      <c r="EF357" s="142">
        <f t="shared" si="555"/>
        <v>5.392833589636493</v>
      </c>
      <c r="EG357" s="118">
        <f t="shared" si="484"/>
        <v>0.89880559827274886</v>
      </c>
      <c r="EH357" s="143">
        <f t="shared" si="545"/>
        <v>27104.381621513014</v>
      </c>
      <c r="EI357" s="144">
        <f t="shared" si="546"/>
        <v>0.34192610445527194</v>
      </c>
      <c r="EJ357" s="145">
        <f t="shared" si="547"/>
        <v>18618.874965468902</v>
      </c>
      <c r="EK357" s="146">
        <f t="shared" si="548"/>
        <v>0.54708016586040076</v>
      </c>
      <c r="EL357" s="249">
        <v>3399</v>
      </c>
      <c r="EM357" s="56"/>
      <c r="EN357" s="54">
        <v>7.69</v>
      </c>
      <c r="EO357" s="55">
        <v>5131</v>
      </c>
      <c r="EP357" s="134">
        <v>25</v>
      </c>
      <c r="EQ357" s="134">
        <v>70</v>
      </c>
      <c r="ER357" s="55">
        <v>2442</v>
      </c>
      <c r="ES357" s="56">
        <v>14.1</v>
      </c>
      <c r="ET357" s="56">
        <v>43.1</v>
      </c>
      <c r="EU357" s="55">
        <v>2460</v>
      </c>
      <c r="EV357" s="141">
        <f t="shared" si="517"/>
        <v>0.25518113526085956</v>
      </c>
      <c r="EW357" s="142">
        <f t="shared" si="518"/>
        <v>1.478670197116799</v>
      </c>
      <c r="EX357" s="142">
        <f t="shared" si="519"/>
        <v>5.3880780044604464</v>
      </c>
      <c r="EY357" s="118">
        <f t="shared" si="485"/>
        <v>0.89801300074340773</v>
      </c>
      <c r="EZ357" s="143">
        <f t="shared" si="520"/>
        <v>27080.480050418202</v>
      </c>
      <c r="FA357" s="144">
        <f t="shared" si="521"/>
        <v>0.35598375776463864</v>
      </c>
      <c r="FB357" s="145">
        <f t="shared" si="522"/>
        <v>18602.456204476428</v>
      </c>
      <c r="FC357" s="146">
        <f t="shared" si="523"/>
        <v>0.55675535590877678</v>
      </c>
      <c r="FD357" s="249">
        <v>4169</v>
      </c>
      <c r="FE357" s="56"/>
      <c r="FF357" s="54">
        <v>7.39</v>
      </c>
      <c r="FG357" s="55">
        <v>4421</v>
      </c>
      <c r="FH357" s="134">
        <v>15</v>
      </c>
      <c r="FI357" s="134">
        <v>75</v>
      </c>
      <c r="FJ357" s="55">
        <v>2762</v>
      </c>
      <c r="FK357" s="56">
        <v>15.7</v>
      </c>
      <c r="FL357" s="56">
        <v>45.3</v>
      </c>
      <c r="FM357" s="55">
        <v>3844</v>
      </c>
      <c r="FN357" s="141">
        <f t="shared" si="524"/>
        <v>0.26000963306138658</v>
      </c>
      <c r="FO357" s="142">
        <f t="shared" si="525"/>
        <v>1.2055648836651476</v>
      </c>
      <c r="FP357" s="142">
        <f t="shared" si="526"/>
        <v>6.6086781996456612</v>
      </c>
      <c r="FQ357" s="118">
        <f t="shared" si="486"/>
        <v>1.1014463666076102</v>
      </c>
      <c r="FR357" s="143">
        <f t="shared" si="527"/>
        <v>33215.216631419091</v>
      </c>
      <c r="FS357" s="144">
        <f t="shared" si="528"/>
        <v>0.44509923856508815</v>
      </c>
      <c r="FT357" s="145">
        <f t="shared" si="529"/>
        <v>22816.604859212188</v>
      </c>
      <c r="FU357" s="146">
        <f t="shared" si="530"/>
        <v>0.61808914996544573</v>
      </c>
      <c r="FV357" s="249">
        <v>4174</v>
      </c>
      <c r="FW357" s="73"/>
      <c r="FX357" s="54">
        <v>7.45</v>
      </c>
      <c r="FY357" s="55">
        <v>4385</v>
      </c>
      <c r="FZ357" s="134">
        <v>20</v>
      </c>
      <c r="GA357" s="134">
        <v>73</v>
      </c>
      <c r="GB357" s="55">
        <v>2816</v>
      </c>
      <c r="GC357" s="56">
        <v>15.6</v>
      </c>
      <c r="GD357" s="56">
        <v>41.4</v>
      </c>
      <c r="GE357" s="55">
        <v>3783</v>
      </c>
      <c r="GF357" s="141">
        <f t="shared" si="531"/>
        <v>0.25300857182335967</v>
      </c>
      <c r="GG357" s="142">
        <f t="shared" si="532"/>
        <v>1.2041207474844273</v>
      </c>
      <c r="GH357" s="142">
        <f t="shared" si="533"/>
        <v>6.6166041749390709</v>
      </c>
      <c r="GI357" s="118">
        <f t="shared" si="487"/>
        <v>1.1027673624898451</v>
      </c>
      <c r="GJ357" s="143">
        <f t="shared" si="534"/>
        <v>33255.052583243771</v>
      </c>
      <c r="GK357" s="144">
        <f t="shared" si="535"/>
        <v>0.44961776998595604</v>
      </c>
      <c r="GL357" s="145">
        <f t="shared" si="536"/>
        <v>22843.969460866312</v>
      </c>
      <c r="GM357" s="146">
        <f t="shared" si="537"/>
        <v>0.62119903248099517</v>
      </c>
      <c r="GN357" s="284">
        <v>4731</v>
      </c>
      <c r="GO357" s="97">
        <f t="shared" si="488"/>
        <v>4777.5930563992333</v>
      </c>
      <c r="GP357" s="226">
        <f t="shared" si="468"/>
        <v>2379.02</v>
      </c>
      <c r="GQ357" s="206">
        <v>0</v>
      </c>
      <c r="GR357" s="102">
        <f t="shared" si="489"/>
        <v>1</v>
      </c>
      <c r="GS357" s="206">
        <v>0</v>
      </c>
      <c r="GT357" s="102">
        <f t="shared" si="490"/>
        <v>1</v>
      </c>
      <c r="GU357" s="153">
        <v>742</v>
      </c>
      <c r="GV357" s="102">
        <f t="shared" si="556"/>
        <v>0.23793091052877535</v>
      </c>
      <c r="GW357" s="170">
        <v>635</v>
      </c>
      <c r="GX357" s="102">
        <f t="shared" si="557"/>
        <v>0.14535666218034993</v>
      </c>
      <c r="GY357" s="170">
        <v>0</v>
      </c>
      <c r="GZ357" s="102">
        <f t="shared" si="558"/>
        <v>1</v>
      </c>
      <c r="HA357" s="102"/>
      <c r="HB357" s="102"/>
      <c r="HC357" s="102"/>
      <c r="HD357" s="102"/>
      <c r="HE357" s="177"/>
      <c r="HF357" s="227">
        <f t="shared" si="462"/>
        <v>117125.96799999999</v>
      </c>
      <c r="HG357" s="102">
        <f t="shared" si="463"/>
        <v>0.78083978666666665</v>
      </c>
      <c r="HH357" s="177">
        <f t="shared" si="464"/>
        <v>0.59130960608154792</v>
      </c>
      <c r="HI357" s="287">
        <v>2548</v>
      </c>
      <c r="HJ357" s="206">
        <v>1878</v>
      </c>
      <c r="HK357" s="206">
        <v>1511</v>
      </c>
      <c r="HL357" s="77">
        <f t="shared" si="541"/>
        <v>1440</v>
      </c>
      <c r="HM357" s="77">
        <f t="shared" si="538"/>
        <v>16669.439999999999</v>
      </c>
      <c r="HN357" s="56"/>
      <c r="HO357" s="288"/>
      <c r="HP357" s="55">
        <v>5376</v>
      </c>
      <c r="HQ357" s="186"/>
      <c r="HR357" s="186"/>
      <c r="HS357" s="186"/>
      <c r="HT357" s="55">
        <v>5835</v>
      </c>
      <c r="HU357" s="206">
        <v>5176</v>
      </c>
      <c r="HV357" s="186"/>
      <c r="HW357" s="186"/>
      <c r="HX357" s="186"/>
      <c r="HY357" s="186"/>
      <c r="HZ357" s="207">
        <v>0.98</v>
      </c>
      <c r="IA357" s="207"/>
      <c r="IB357" s="292">
        <v>1268</v>
      </c>
      <c r="IC357" s="293"/>
      <c r="ID357" s="293">
        <v>159</v>
      </c>
      <c r="IE357" s="294">
        <v>2.48</v>
      </c>
      <c r="IF357" s="294">
        <v>1.71</v>
      </c>
      <c r="IG357" s="294">
        <v>1.1299999999999999</v>
      </c>
      <c r="IH357" s="97">
        <f t="shared" si="539"/>
        <v>55609.698000000004</v>
      </c>
      <c r="II357" s="97">
        <f t="shared" si="542"/>
        <v>4811.3599238622601</v>
      </c>
      <c r="IJ357" s="202">
        <f t="shared" si="543"/>
        <v>1.7304031839418585</v>
      </c>
      <c r="IK357" s="202">
        <f t="shared" si="549"/>
        <v>2.7804848999999998</v>
      </c>
      <c r="IL357" s="202">
        <f t="shared" si="491"/>
        <v>0.60356844928389908</v>
      </c>
      <c r="IM357" s="203"/>
      <c r="IN357" s="204">
        <f t="shared" si="492"/>
        <v>0.73198055379412386</v>
      </c>
      <c r="IO357" s="186"/>
      <c r="IP357" s="186"/>
      <c r="IQ357" s="206">
        <v>3476</v>
      </c>
      <c r="IR357" s="206">
        <v>1674</v>
      </c>
      <c r="IS357" s="186"/>
      <c r="IT357" s="186"/>
      <c r="IU357" s="186"/>
      <c r="IV357" s="186"/>
      <c r="IW357" s="189">
        <v>0.93</v>
      </c>
      <c r="IX357" s="189"/>
      <c r="IY357" s="54"/>
      <c r="IZ357" s="56">
        <v>703</v>
      </c>
      <c r="JA357" s="186">
        <v>2.41</v>
      </c>
      <c r="JB357" s="186">
        <v>1.24</v>
      </c>
      <c r="JC357" s="186">
        <v>189</v>
      </c>
      <c r="JD357" s="97">
        <f t="shared" si="493"/>
        <v>14655.544</v>
      </c>
      <c r="JE357" s="210">
        <f t="shared" si="559"/>
        <v>1.1069381300652303</v>
      </c>
      <c r="JF357" s="210">
        <f t="shared" si="494"/>
        <v>1.1455021428571428</v>
      </c>
      <c r="JG357" s="210">
        <f t="shared" si="495"/>
        <v>0.18567639483553222</v>
      </c>
      <c r="JH357" s="203"/>
      <c r="JI357" s="203">
        <f t="shared" si="496"/>
        <v>0.44558359621451105</v>
      </c>
      <c r="JJ357" s="212">
        <f t="shared" si="540"/>
        <v>2.469151880188833</v>
      </c>
      <c r="JK357" s="203">
        <f t="shared" si="497"/>
        <v>0.93927090532135449</v>
      </c>
      <c r="JL357" s="206">
        <v>12472</v>
      </c>
      <c r="JM357" s="306">
        <v>8.42</v>
      </c>
      <c r="JN357" s="214">
        <v>55</v>
      </c>
      <c r="JO357" s="186">
        <v>1.31</v>
      </c>
      <c r="JP357" s="186">
        <v>2.33</v>
      </c>
      <c r="JQ357" s="306">
        <v>0.77</v>
      </c>
      <c r="JR357" s="219">
        <v>586</v>
      </c>
      <c r="JS357" s="186">
        <v>0.35</v>
      </c>
      <c r="JT357" s="222" t="s">
        <v>145</v>
      </c>
    </row>
    <row r="358" spans="1:280" s="25" customFormat="1" ht="15" customHeight="1">
      <c r="A358" s="50">
        <v>43775</v>
      </c>
      <c r="B358" s="241">
        <v>0</v>
      </c>
      <c r="C358" s="52">
        <v>0</v>
      </c>
      <c r="D358" s="129">
        <v>47366</v>
      </c>
      <c r="E358" s="54">
        <v>5.57</v>
      </c>
      <c r="F358" s="53">
        <v>1284</v>
      </c>
      <c r="G358" s="56">
        <v>42.3</v>
      </c>
      <c r="H358" s="56">
        <v>18.5</v>
      </c>
      <c r="I358" s="248">
        <v>94.3</v>
      </c>
      <c r="J358" s="249"/>
      <c r="K358" s="53">
        <v>1065</v>
      </c>
      <c r="L358" s="48">
        <v>5.2</v>
      </c>
      <c r="M358" s="53">
        <v>11829</v>
      </c>
      <c r="N358" s="53">
        <v>5920</v>
      </c>
      <c r="O358" s="48">
        <v>3.76</v>
      </c>
      <c r="P358" s="48">
        <v>7.24</v>
      </c>
      <c r="Q358" s="74">
        <v>58.1</v>
      </c>
      <c r="R358" s="70">
        <v>73.400000000000006</v>
      </c>
      <c r="S358" s="64">
        <v>7003</v>
      </c>
      <c r="T358" s="55">
        <v>10560</v>
      </c>
      <c r="U358" s="56">
        <v>2.96</v>
      </c>
      <c r="V358" s="56">
        <v>33.5</v>
      </c>
      <c r="W358" s="56">
        <v>13.5</v>
      </c>
      <c r="X358" s="56">
        <v>14.1</v>
      </c>
      <c r="Y358" s="53">
        <v>2916</v>
      </c>
      <c r="Z358" s="55">
        <v>10189</v>
      </c>
      <c r="AA358" s="56">
        <v>2.81</v>
      </c>
      <c r="AB358" s="56">
        <v>427</v>
      </c>
      <c r="AC358" s="77">
        <f t="shared" si="561"/>
        <v>9919</v>
      </c>
      <c r="AD358" s="56"/>
      <c r="AE358" s="56"/>
      <c r="AF358" s="56"/>
      <c r="AG358" s="56"/>
      <c r="AH358" s="248"/>
      <c r="AI358" s="261"/>
      <c r="AJ358" s="56"/>
      <c r="AK358" s="56"/>
      <c r="AL358" s="54">
        <v>9.32</v>
      </c>
      <c r="AM358" s="55">
        <v>97202</v>
      </c>
      <c r="AN358" s="52" t="s">
        <v>125</v>
      </c>
      <c r="AO358" s="52">
        <v>0.15</v>
      </c>
      <c r="AP358" s="55">
        <v>5071</v>
      </c>
      <c r="AQ358" s="265"/>
      <c r="AR358" s="86">
        <f t="shared" si="499"/>
        <v>11533</v>
      </c>
      <c r="AS358" s="55"/>
      <c r="AT358" s="87">
        <v>11533</v>
      </c>
      <c r="AU358" s="53">
        <f t="shared" si="560"/>
        <v>9658</v>
      </c>
      <c r="AV358" s="55">
        <v>625</v>
      </c>
      <c r="AW358" s="55">
        <v>625</v>
      </c>
      <c r="AX358" s="53">
        <v>625</v>
      </c>
      <c r="AY358" s="95">
        <v>0</v>
      </c>
      <c r="AZ358" s="269">
        <v>4.82</v>
      </c>
      <c r="BA358" s="55">
        <v>4284</v>
      </c>
      <c r="BB358" s="56">
        <v>60</v>
      </c>
      <c r="BC358" s="55">
        <v>11393</v>
      </c>
      <c r="BD358" s="97">
        <f t="shared" si="469"/>
        <v>8211.3716000000004</v>
      </c>
      <c r="BE358" s="102">
        <f t="shared" si="470"/>
        <v>0.7207383129992101</v>
      </c>
      <c r="BF358" s="55">
        <v>4267</v>
      </c>
      <c r="BG358" s="97">
        <f t="shared" si="471"/>
        <v>4552.8890000000001</v>
      </c>
      <c r="BH358" s="102">
        <f t="shared" si="472"/>
        <v>0.39962160976037919</v>
      </c>
      <c r="BI358" s="55">
        <v>425</v>
      </c>
      <c r="BJ358" s="97">
        <f t="shared" si="473"/>
        <v>835.97500000000002</v>
      </c>
      <c r="BK358" s="102">
        <f t="shared" si="474"/>
        <v>7.3376195909769154E-2</v>
      </c>
      <c r="BL358" s="103">
        <v>778</v>
      </c>
      <c r="BM358" s="97">
        <f t="shared" si="475"/>
        <v>1124.21</v>
      </c>
      <c r="BN358" s="102">
        <f t="shared" si="476"/>
        <v>9.8675502501536033E-2</v>
      </c>
      <c r="BO358" s="55">
        <v>816</v>
      </c>
      <c r="BP358" s="97">
        <f t="shared" si="477"/>
        <v>1679.328</v>
      </c>
      <c r="BQ358" s="102">
        <f t="shared" si="478"/>
        <v>0.14739998244536118</v>
      </c>
      <c r="BR358" s="55">
        <v>11.4</v>
      </c>
      <c r="BS358" s="105">
        <f t="shared" si="479"/>
        <v>18.9696</v>
      </c>
      <c r="BT358" s="102">
        <f t="shared" si="480"/>
        <v>1.0006144123584657E-3</v>
      </c>
      <c r="BU358" s="56">
        <v>10.3</v>
      </c>
      <c r="BV358" s="54">
        <v>9.7899999999999991</v>
      </c>
      <c r="BW358" s="248">
        <v>165</v>
      </c>
      <c r="BX358" s="117">
        <f t="shared" si="500"/>
        <v>110033.594</v>
      </c>
      <c r="BY358" s="118">
        <f t="shared" si="501"/>
        <v>0.7335572933333333</v>
      </c>
      <c r="BZ358" s="120">
        <v>80.599999999999994</v>
      </c>
      <c r="CA358" s="241"/>
      <c r="CB358" s="56">
        <v>7.07</v>
      </c>
      <c r="CC358" s="103">
        <v>6281</v>
      </c>
      <c r="CD358" s="77">
        <f t="shared" si="502"/>
        <v>7765.8661131292165</v>
      </c>
      <c r="CE358" s="77">
        <f t="shared" si="481"/>
        <v>21197</v>
      </c>
      <c r="CF358" s="77">
        <f t="shared" si="503"/>
        <v>9658</v>
      </c>
      <c r="CG358" s="77">
        <f t="shared" si="504"/>
        <v>402.41666666666669</v>
      </c>
      <c r="CH358" s="77">
        <f t="shared" si="482"/>
        <v>11539</v>
      </c>
      <c r="CI358" s="130">
        <f t="shared" si="505"/>
        <v>480.79166666666669</v>
      </c>
      <c r="CJ358" s="249">
        <v>2880</v>
      </c>
      <c r="CK358" s="56"/>
      <c r="CL358" s="54">
        <v>7.63</v>
      </c>
      <c r="CM358" s="55">
        <v>4137</v>
      </c>
      <c r="CN358" s="134">
        <v>18</v>
      </c>
      <c r="CO358" s="134">
        <v>77</v>
      </c>
      <c r="CP358" s="55">
        <v>4178</v>
      </c>
      <c r="CQ358" s="56">
        <v>16.2</v>
      </c>
      <c r="CR358" s="56">
        <v>49.4</v>
      </c>
      <c r="CS358" s="55">
        <v>2551</v>
      </c>
      <c r="CT358" s="141">
        <f t="shared" si="550"/>
        <v>0.24408833538503946</v>
      </c>
      <c r="CU358" s="142">
        <f t="shared" si="506"/>
        <v>1.7451388888888888</v>
      </c>
      <c r="CV358" s="142">
        <f t="shared" si="507"/>
        <v>4.4499988869502873</v>
      </c>
      <c r="CW358" s="118">
        <f t="shared" si="508"/>
        <v>0.74166648115838119</v>
      </c>
      <c r="CX358" s="143">
        <f t="shared" si="551"/>
        <v>22365.694405812144</v>
      </c>
      <c r="CY358" s="144">
        <f t="shared" si="552"/>
        <v>0.46728414580752842</v>
      </c>
      <c r="CZ358" s="145">
        <f t="shared" si="553"/>
        <v>14950.075516346655</v>
      </c>
      <c r="DA358" s="146">
        <f t="shared" si="554"/>
        <v>0.63688229614675684</v>
      </c>
      <c r="DB358" s="64">
        <v>3009</v>
      </c>
      <c r="DC358" s="152"/>
      <c r="DD358" s="48">
        <v>7.56</v>
      </c>
      <c r="DE358" s="53">
        <v>4401</v>
      </c>
      <c r="DF358" s="153">
        <v>19</v>
      </c>
      <c r="DG358" s="53">
        <v>72</v>
      </c>
      <c r="DH358" s="53">
        <v>2650</v>
      </c>
      <c r="DI358" s="74">
        <v>15</v>
      </c>
      <c r="DJ358" s="74">
        <v>51.4</v>
      </c>
      <c r="DK358" s="53">
        <v>3167</v>
      </c>
      <c r="DL358" s="141">
        <f t="shared" si="509"/>
        <v>0.31279376470349973</v>
      </c>
      <c r="DM358" s="142">
        <f t="shared" si="510"/>
        <v>1.6703223662346294</v>
      </c>
      <c r="DN358" s="142">
        <f t="shared" si="511"/>
        <v>4.6493217537616021</v>
      </c>
      <c r="DO358" s="118">
        <f t="shared" si="483"/>
        <v>0.77488695896026705</v>
      </c>
      <c r="DP358" s="143">
        <f t="shared" si="512"/>
        <v>23367.491134405813</v>
      </c>
      <c r="DQ358" s="144">
        <f t="shared" si="513"/>
        <v>0.43328922545296888</v>
      </c>
      <c r="DR358" s="145">
        <f t="shared" si="514"/>
        <v>15619.714315516345</v>
      </c>
      <c r="DS358" s="146">
        <f t="shared" si="515"/>
        <v>0.6137101729131923</v>
      </c>
      <c r="DT358" s="53">
        <v>3453</v>
      </c>
      <c r="DU358" s="74"/>
      <c r="DV358" s="157">
        <v>7.58</v>
      </c>
      <c r="DW358" s="153">
        <v>4743</v>
      </c>
      <c r="DX358" s="53">
        <v>26</v>
      </c>
      <c r="DY358" s="153">
        <v>66</v>
      </c>
      <c r="DZ358" s="153">
        <v>1992</v>
      </c>
      <c r="EA358" s="152">
        <v>17</v>
      </c>
      <c r="EB358" s="128">
        <v>48</v>
      </c>
      <c r="EC358" s="53">
        <v>3188</v>
      </c>
      <c r="ED358" s="141">
        <f t="shared" si="544"/>
        <v>0.3054237620540316</v>
      </c>
      <c r="EE358" s="142">
        <f t="shared" si="516"/>
        <v>1.4555459021141037</v>
      </c>
      <c r="EF358" s="142">
        <f t="shared" si="555"/>
        <v>5.3353632488331044</v>
      </c>
      <c r="EG358" s="118">
        <f t="shared" si="484"/>
        <v>0.8892272081388507</v>
      </c>
      <c r="EH358" s="143">
        <f t="shared" si="545"/>
        <v>26815.535688635184</v>
      </c>
      <c r="EI358" s="144">
        <f t="shared" si="546"/>
        <v>0.38925035135728958</v>
      </c>
      <c r="EJ358" s="145">
        <f t="shared" si="547"/>
        <v>17924.517624286455</v>
      </c>
      <c r="EK358" s="146">
        <f t="shared" si="548"/>
        <v>0.58369174054243833</v>
      </c>
      <c r="EL358" s="249">
        <v>3453</v>
      </c>
      <c r="EM358" s="56"/>
      <c r="EN358" s="54">
        <v>7.53</v>
      </c>
      <c r="EO358" s="55">
        <v>4717</v>
      </c>
      <c r="EP358" s="134">
        <v>25</v>
      </c>
      <c r="EQ358" s="134">
        <v>67</v>
      </c>
      <c r="ER358" s="55">
        <v>2580</v>
      </c>
      <c r="ES358" s="56">
        <v>15.4</v>
      </c>
      <c r="ET358" s="56">
        <v>46.4</v>
      </c>
      <c r="EU358" s="55">
        <v>2575</v>
      </c>
      <c r="EV358" s="141">
        <f t="shared" si="517"/>
        <v>0.2445920301144883</v>
      </c>
      <c r="EW358" s="142">
        <f t="shared" si="518"/>
        <v>1.4555459021141037</v>
      </c>
      <c r="EX358" s="142">
        <f t="shared" si="519"/>
        <v>5.3353632488331044</v>
      </c>
      <c r="EY358" s="118">
        <f t="shared" si="485"/>
        <v>0.8892272081388507</v>
      </c>
      <c r="EZ358" s="143">
        <f t="shared" si="520"/>
        <v>26815.535688635184</v>
      </c>
      <c r="FA358" s="144">
        <f t="shared" si="521"/>
        <v>0.39259833593766291</v>
      </c>
      <c r="FB358" s="145">
        <f t="shared" si="522"/>
        <v>17924.517624286455</v>
      </c>
      <c r="FC358" s="146">
        <f t="shared" si="523"/>
        <v>0.58597384358816818</v>
      </c>
      <c r="FD358" s="249">
        <v>4201</v>
      </c>
      <c r="FE358" s="56"/>
      <c r="FF358" s="54">
        <v>7.63</v>
      </c>
      <c r="FG358" s="55">
        <v>3958</v>
      </c>
      <c r="FH358" s="134">
        <v>20</v>
      </c>
      <c r="FI358" s="134">
        <v>74</v>
      </c>
      <c r="FJ358" s="55">
        <v>2024</v>
      </c>
      <c r="FK358" s="56">
        <v>16.7</v>
      </c>
      <c r="FL358" s="56">
        <v>45.2</v>
      </c>
      <c r="FM358" s="55">
        <v>3907</v>
      </c>
      <c r="FN358" s="141">
        <f t="shared" si="524"/>
        <v>0.24423565195549668</v>
      </c>
      <c r="FO358" s="142">
        <f t="shared" si="525"/>
        <v>1.1963818138538442</v>
      </c>
      <c r="FP358" s="142">
        <f t="shared" si="526"/>
        <v>6.491126848638249</v>
      </c>
      <c r="FQ358" s="118">
        <f t="shared" si="486"/>
        <v>1.0818544747730414</v>
      </c>
      <c r="FR358" s="143">
        <f t="shared" si="527"/>
        <v>32624.403541255841</v>
      </c>
      <c r="FS358" s="144">
        <f t="shared" si="528"/>
        <v>0.49033373195702135</v>
      </c>
      <c r="FT358" s="145">
        <f t="shared" si="529"/>
        <v>21807.384459782043</v>
      </c>
      <c r="FU358" s="146">
        <f t="shared" si="530"/>
        <v>0.65259369788466604</v>
      </c>
      <c r="FV358" s="249">
        <v>4201</v>
      </c>
      <c r="FW358" s="73"/>
      <c r="FX358" s="54">
        <v>7.54</v>
      </c>
      <c r="FY358" s="55">
        <v>3872</v>
      </c>
      <c r="FZ358" s="134">
        <v>17</v>
      </c>
      <c r="GA358" s="134">
        <v>67</v>
      </c>
      <c r="GB358" s="55">
        <v>1698</v>
      </c>
      <c r="GC358" s="56">
        <v>16</v>
      </c>
      <c r="GD358" s="56">
        <v>47.2</v>
      </c>
      <c r="GE358" s="55">
        <v>3888</v>
      </c>
      <c r="GF358" s="141">
        <f t="shared" si="531"/>
        <v>0.23767995691893742</v>
      </c>
      <c r="GG358" s="142">
        <f t="shared" si="532"/>
        <v>1.1963818138538442</v>
      </c>
      <c r="GH358" s="142">
        <f t="shared" si="533"/>
        <v>6.491126848638249</v>
      </c>
      <c r="GI358" s="118">
        <f t="shared" si="487"/>
        <v>1.0818544747730414</v>
      </c>
      <c r="GJ358" s="143">
        <f t="shared" si="534"/>
        <v>32624.403541255841</v>
      </c>
      <c r="GK358" s="144">
        <f t="shared" si="535"/>
        <v>0.50140783479979456</v>
      </c>
      <c r="GL358" s="145">
        <f t="shared" si="536"/>
        <v>21807.384459782043</v>
      </c>
      <c r="GM358" s="146">
        <f t="shared" si="537"/>
        <v>0.66014219257438778</v>
      </c>
      <c r="GN358" s="284">
        <v>4730</v>
      </c>
      <c r="GO358" s="97">
        <f t="shared" si="488"/>
        <v>4279.6800962400339</v>
      </c>
      <c r="GP358" s="226">
        <f t="shared" si="468"/>
        <v>2580.7469999999998</v>
      </c>
      <c r="GQ358" s="206">
        <v>0</v>
      </c>
      <c r="GR358" s="102">
        <f t="shared" si="489"/>
        <v>1</v>
      </c>
      <c r="GS358" s="206">
        <v>0</v>
      </c>
      <c r="GT358" s="102">
        <f t="shared" si="490"/>
        <v>1</v>
      </c>
      <c r="GU358" s="153">
        <v>705</v>
      </c>
      <c r="GV358" s="102">
        <f t="shared" si="556"/>
        <v>0.15667334549478151</v>
      </c>
      <c r="GW358" s="170">
        <v>759</v>
      </c>
      <c r="GX358" s="102">
        <f t="shared" si="557"/>
        <v>2.4421593830334154E-2</v>
      </c>
      <c r="GY358" s="170">
        <v>0</v>
      </c>
      <c r="GZ358" s="102">
        <f t="shared" si="558"/>
        <v>1</v>
      </c>
      <c r="HA358" s="102"/>
      <c r="HB358" s="102"/>
      <c r="HC358" s="102"/>
      <c r="HD358" s="102"/>
      <c r="HE358" s="177"/>
      <c r="HF358" s="227">
        <f t="shared" si="462"/>
        <v>110033.594</v>
      </c>
      <c r="HG358" s="102">
        <f t="shared" si="463"/>
        <v>0.7335572933333333</v>
      </c>
      <c r="HH358" s="177">
        <f t="shared" si="464"/>
        <v>0.58483279206530325</v>
      </c>
      <c r="HI358" s="287">
        <v>2352</v>
      </c>
      <c r="HJ358" s="206">
        <v>1504</v>
      </c>
      <c r="HK358" s="206">
        <v>2882</v>
      </c>
      <c r="HL358" s="77">
        <f t="shared" si="541"/>
        <v>1875</v>
      </c>
      <c r="HM358" s="77">
        <f t="shared" si="538"/>
        <v>21361.875</v>
      </c>
      <c r="HN358" s="56"/>
      <c r="HO358" s="288"/>
      <c r="HP358" s="55">
        <v>4348</v>
      </c>
      <c r="HQ358" s="186"/>
      <c r="HR358" s="186"/>
      <c r="HS358" s="186"/>
      <c r="HT358" s="55">
        <v>6142</v>
      </c>
      <c r="HU358" s="206">
        <v>5484</v>
      </c>
      <c r="HV358" s="186"/>
      <c r="HW358" s="186"/>
      <c r="HX358" s="186"/>
      <c r="HY358" s="186"/>
      <c r="HZ358" s="207"/>
      <c r="IA358" s="207">
        <v>0.98</v>
      </c>
      <c r="IB358" s="292">
        <v>1277</v>
      </c>
      <c r="IC358" s="293"/>
      <c r="ID358" s="293">
        <v>103</v>
      </c>
      <c r="IE358" s="294">
        <v>3.1</v>
      </c>
      <c r="IF358" s="294">
        <v>1.73</v>
      </c>
      <c r="IG358" s="294">
        <v>1.17</v>
      </c>
      <c r="IH358" s="97">
        <f t="shared" si="539"/>
        <v>53834.84</v>
      </c>
      <c r="II358" s="97">
        <f t="shared" si="542"/>
        <v>4667.895603919188</v>
      </c>
      <c r="IJ358" s="202">
        <f t="shared" si="543"/>
        <v>1.7341541663053845</v>
      </c>
      <c r="IK358" s="202">
        <f t="shared" si="549"/>
        <v>2.6917419999999996</v>
      </c>
      <c r="IL358" s="202">
        <f t="shared" si="491"/>
        <v>0.55481316800254987</v>
      </c>
      <c r="IM358" s="203"/>
      <c r="IN358" s="204">
        <f t="shared" si="492"/>
        <v>0.73002114164904863</v>
      </c>
      <c r="IO358" s="186"/>
      <c r="IP358" s="186"/>
      <c r="IQ358" s="206">
        <v>2824</v>
      </c>
      <c r="IR358" s="206">
        <v>3332</v>
      </c>
      <c r="IS358" s="186"/>
      <c r="IT358" s="186"/>
      <c r="IU358" s="186"/>
      <c r="IV358" s="186"/>
      <c r="IW358" s="189"/>
      <c r="IX358" s="189">
        <v>0.93</v>
      </c>
      <c r="IY358" s="54"/>
      <c r="IZ358" s="56">
        <v>465</v>
      </c>
      <c r="JA358" s="186">
        <v>1.71</v>
      </c>
      <c r="JB358" s="186">
        <v>1.18</v>
      </c>
      <c r="JC358" s="186">
        <v>170</v>
      </c>
      <c r="JD358" s="97">
        <f t="shared" si="493"/>
        <v>14727.641</v>
      </c>
      <c r="JE358" s="210">
        <f t="shared" si="559"/>
        <v>1.1596603851729137</v>
      </c>
      <c r="JF358" s="210">
        <f t="shared" si="494"/>
        <v>1.1011844642857143</v>
      </c>
      <c r="JG358" s="210">
        <f t="shared" si="495"/>
        <v>0.34335741275121917</v>
      </c>
      <c r="JH358" s="203"/>
      <c r="JI358" s="203">
        <f t="shared" si="496"/>
        <v>0.63586530931871577</v>
      </c>
      <c r="JJ358" s="212">
        <f t="shared" si="540"/>
        <v>2.469151880188833</v>
      </c>
      <c r="JK358" s="203">
        <f t="shared" si="497"/>
        <v>0.95918546475906263</v>
      </c>
      <c r="JL358" s="206">
        <v>12277</v>
      </c>
      <c r="JM358" s="306">
        <v>9.2100000000000009</v>
      </c>
      <c r="JN358" s="214">
        <v>55</v>
      </c>
      <c r="JO358" s="186">
        <v>1.19</v>
      </c>
      <c r="JP358" s="186">
        <v>2.87</v>
      </c>
      <c r="JQ358" s="306">
        <v>0.9</v>
      </c>
      <c r="JR358" s="219">
        <v>406</v>
      </c>
      <c r="JS358" s="186"/>
      <c r="JT358" s="222"/>
    </row>
    <row r="359" spans="1:280" s="25" customFormat="1" ht="15" customHeight="1">
      <c r="A359" s="50">
        <v>43776</v>
      </c>
      <c r="B359" s="241">
        <v>0</v>
      </c>
      <c r="C359" s="52">
        <v>0</v>
      </c>
      <c r="D359" s="129">
        <v>51066</v>
      </c>
      <c r="E359" s="54">
        <v>5.91</v>
      </c>
      <c r="F359" s="53">
        <v>1740</v>
      </c>
      <c r="G359" s="56">
        <v>41.1</v>
      </c>
      <c r="H359" s="56">
        <v>17.600000000000001</v>
      </c>
      <c r="I359" s="248">
        <v>94.8</v>
      </c>
      <c r="J359" s="249"/>
      <c r="K359" s="53">
        <v>989</v>
      </c>
      <c r="L359" s="48">
        <v>5.23</v>
      </c>
      <c r="M359" s="53">
        <v>13656</v>
      </c>
      <c r="N359" s="53">
        <v>5681</v>
      </c>
      <c r="O359" s="48">
        <v>7.03</v>
      </c>
      <c r="P359" s="48">
        <v>3.92</v>
      </c>
      <c r="Q359" s="74">
        <v>52.8</v>
      </c>
      <c r="R359" s="70">
        <v>66.900000000000006</v>
      </c>
      <c r="S359" s="64">
        <v>7245</v>
      </c>
      <c r="T359" s="55">
        <v>10050</v>
      </c>
      <c r="U359" s="56">
        <v>2.61</v>
      </c>
      <c r="V359" s="56">
        <v>33.1</v>
      </c>
      <c r="W359" s="56">
        <v>13.5</v>
      </c>
      <c r="X359" s="56">
        <v>13.7</v>
      </c>
      <c r="Y359" s="53">
        <v>2916</v>
      </c>
      <c r="Z359" s="55">
        <v>8825</v>
      </c>
      <c r="AA359" s="56">
        <v>2.95</v>
      </c>
      <c r="AB359" s="56">
        <v>413</v>
      </c>
      <c r="AC359" s="77">
        <f t="shared" si="561"/>
        <v>10161</v>
      </c>
      <c r="AD359" s="56"/>
      <c r="AE359" s="56"/>
      <c r="AF359" s="56"/>
      <c r="AG359" s="56"/>
      <c r="AH359" s="248"/>
      <c r="AI359" s="261"/>
      <c r="AJ359" s="56"/>
      <c r="AK359" s="56"/>
      <c r="AL359" s="54">
        <v>9.41</v>
      </c>
      <c r="AM359" s="55">
        <v>97394</v>
      </c>
      <c r="AN359" s="52" t="s">
        <v>125</v>
      </c>
      <c r="AO359" s="52" t="s">
        <v>125</v>
      </c>
      <c r="AP359" s="55">
        <v>5045</v>
      </c>
      <c r="AQ359" s="265"/>
      <c r="AR359" s="86">
        <f t="shared" si="499"/>
        <v>11523</v>
      </c>
      <c r="AS359" s="55"/>
      <c r="AT359" s="87">
        <v>11523</v>
      </c>
      <c r="AU359" s="53">
        <f t="shared" si="560"/>
        <v>10083</v>
      </c>
      <c r="AV359" s="55">
        <v>720</v>
      </c>
      <c r="AW359" s="55">
        <v>0</v>
      </c>
      <c r="AX359" s="53">
        <v>720</v>
      </c>
      <c r="AY359" s="95">
        <v>0</v>
      </c>
      <c r="AZ359" s="269">
        <v>4.57</v>
      </c>
      <c r="BA359" s="55">
        <v>3908</v>
      </c>
      <c r="BB359" s="56">
        <v>42</v>
      </c>
      <c r="BC359" s="55">
        <v>11248</v>
      </c>
      <c r="BD359" s="97">
        <f t="shared" si="469"/>
        <v>7968.7021999999997</v>
      </c>
      <c r="BE359" s="102">
        <f t="shared" si="470"/>
        <v>0.70845503200568982</v>
      </c>
      <c r="BF359" s="55">
        <v>4399</v>
      </c>
      <c r="BG359" s="97">
        <f t="shared" si="471"/>
        <v>4693.7330000000002</v>
      </c>
      <c r="BH359" s="102">
        <f t="shared" si="472"/>
        <v>0.41729489687055477</v>
      </c>
      <c r="BI359" s="55">
        <v>358</v>
      </c>
      <c r="BJ359" s="97">
        <f t="shared" si="473"/>
        <v>704.18600000000004</v>
      </c>
      <c r="BK359" s="102">
        <f t="shared" si="474"/>
        <v>6.2605440967283071E-2</v>
      </c>
      <c r="BL359" s="103">
        <v>766</v>
      </c>
      <c r="BM359" s="97">
        <f t="shared" si="475"/>
        <v>1106.8700000000001</v>
      </c>
      <c r="BN359" s="102">
        <f t="shared" si="476"/>
        <v>9.8405938833570419E-2</v>
      </c>
      <c r="BO359" s="55">
        <v>703</v>
      </c>
      <c r="BP359" s="97">
        <f t="shared" si="477"/>
        <v>1446.7739999999999</v>
      </c>
      <c r="BQ359" s="102">
        <f t="shared" si="478"/>
        <v>0.12862499999999999</v>
      </c>
      <c r="BR359" s="55">
        <v>10.3</v>
      </c>
      <c r="BS359" s="105">
        <f t="shared" si="479"/>
        <v>17.139199999999999</v>
      </c>
      <c r="BT359" s="102">
        <f t="shared" si="480"/>
        <v>9.1571834992887628E-4</v>
      </c>
      <c r="BU359" s="73">
        <v>10</v>
      </c>
      <c r="BV359" s="54">
        <v>9.68</v>
      </c>
      <c r="BW359" s="248">
        <v>189</v>
      </c>
      <c r="BX359" s="117">
        <f t="shared" si="500"/>
        <v>113413.584</v>
      </c>
      <c r="BY359" s="118">
        <f t="shared" si="501"/>
        <v>0.75609055999999997</v>
      </c>
      <c r="BZ359" s="120">
        <v>82.2</v>
      </c>
      <c r="CA359" s="241">
        <v>38</v>
      </c>
      <c r="CB359" s="56">
        <v>7.08</v>
      </c>
      <c r="CC359" s="103">
        <v>6642</v>
      </c>
      <c r="CD359" s="77">
        <f t="shared" si="502"/>
        <v>7679.778142589118</v>
      </c>
      <c r="CE359" s="77">
        <f t="shared" si="481"/>
        <v>21320</v>
      </c>
      <c r="CF359" s="77">
        <f t="shared" si="503"/>
        <v>10083</v>
      </c>
      <c r="CG359" s="77">
        <f t="shared" si="504"/>
        <v>420.125</v>
      </c>
      <c r="CH359" s="77">
        <f t="shared" si="482"/>
        <v>11237</v>
      </c>
      <c r="CI359" s="130">
        <f t="shared" si="505"/>
        <v>468.20833333333331</v>
      </c>
      <c r="CJ359" s="249">
        <v>2962</v>
      </c>
      <c r="CK359" s="56"/>
      <c r="CL359" s="54">
        <v>7.82</v>
      </c>
      <c r="CM359" s="55">
        <v>4419</v>
      </c>
      <c r="CN359" s="134">
        <v>21</v>
      </c>
      <c r="CO359" s="134">
        <v>79</v>
      </c>
      <c r="CP359" s="55">
        <v>2636</v>
      </c>
      <c r="CQ359" s="56">
        <v>16.3</v>
      </c>
      <c r="CR359" s="56">
        <v>45.2</v>
      </c>
      <c r="CS359" s="55">
        <v>2516</v>
      </c>
      <c r="CT359" s="141">
        <f t="shared" si="550"/>
        <v>0.2604979628562426</v>
      </c>
      <c r="CU359" s="142">
        <f t="shared" si="506"/>
        <v>1.6968264686022958</v>
      </c>
      <c r="CV359" s="142">
        <f t="shared" si="507"/>
        <v>4.5259655508056049</v>
      </c>
      <c r="CW359" s="118">
        <f t="shared" si="508"/>
        <v>0.75432759180093412</v>
      </c>
      <c r="CX359" s="143">
        <f t="shared" si="551"/>
        <v>22747.502858348969</v>
      </c>
      <c r="CY359" s="144">
        <f t="shared" si="552"/>
        <v>0.4245927528174398</v>
      </c>
      <c r="CZ359" s="145">
        <f t="shared" si="553"/>
        <v>15756.615187992495</v>
      </c>
      <c r="DA359" s="146">
        <f t="shared" si="554"/>
        <v>0.60713015647226176</v>
      </c>
      <c r="DB359" s="64">
        <v>3034</v>
      </c>
      <c r="DC359" s="152"/>
      <c r="DD359" s="48">
        <v>7.5</v>
      </c>
      <c r="DE359" s="53">
        <v>4363</v>
      </c>
      <c r="DF359" s="153">
        <v>18</v>
      </c>
      <c r="DG359" s="53">
        <v>69</v>
      </c>
      <c r="DH359" s="53">
        <v>2418</v>
      </c>
      <c r="DI359" s="74">
        <v>16.7</v>
      </c>
      <c r="DJ359" s="74">
        <v>54.5</v>
      </c>
      <c r="DK359" s="53">
        <v>3113</v>
      </c>
      <c r="DL359" s="141">
        <f t="shared" si="509"/>
        <v>0.30934786387441893</v>
      </c>
      <c r="DM359" s="142">
        <f t="shared" si="510"/>
        <v>1.6565589980224127</v>
      </c>
      <c r="DN359" s="142">
        <f t="shared" si="511"/>
        <v>4.6359822691236339</v>
      </c>
      <c r="DO359" s="118">
        <f t="shared" si="483"/>
        <v>0.77266371152060564</v>
      </c>
      <c r="DP359" s="143">
        <f t="shared" si="512"/>
        <v>23300.446884615383</v>
      </c>
      <c r="DQ359" s="144">
        <f t="shared" si="513"/>
        <v>0.43188463012955192</v>
      </c>
      <c r="DR359" s="145">
        <f t="shared" si="514"/>
        <v>16139.625415384615</v>
      </c>
      <c r="DS359" s="146">
        <f t="shared" si="515"/>
        <v>0.61210881934566141</v>
      </c>
      <c r="DT359" s="53">
        <v>3463</v>
      </c>
      <c r="DU359" s="74"/>
      <c r="DV359" s="157">
        <v>7.63</v>
      </c>
      <c r="DW359" s="153">
        <v>5236</v>
      </c>
      <c r="DX359" s="53">
        <v>25</v>
      </c>
      <c r="DY359" s="153">
        <v>71</v>
      </c>
      <c r="DZ359" s="153">
        <v>2486</v>
      </c>
      <c r="EA359" s="152">
        <v>16.3</v>
      </c>
      <c r="EB359" s="128">
        <v>42.8</v>
      </c>
      <c r="EC359" s="53">
        <v>3190</v>
      </c>
      <c r="ED359" s="141">
        <f t="shared" si="544"/>
        <v>0.37694363595661251</v>
      </c>
      <c r="EE359" s="142">
        <f t="shared" si="516"/>
        <v>1.4513427663875254</v>
      </c>
      <c r="EF359" s="142">
        <f t="shared" si="555"/>
        <v>5.2914985491018935</v>
      </c>
      <c r="EG359" s="118">
        <f t="shared" si="484"/>
        <v>0.88191642485031563</v>
      </c>
      <c r="EH359" s="143">
        <f t="shared" si="545"/>
        <v>26595.071707786115</v>
      </c>
      <c r="EI359" s="144">
        <f t="shared" si="546"/>
        <v>0.31820947131751853</v>
      </c>
      <c r="EJ359" s="145">
        <f t="shared" si="547"/>
        <v>18421.728020262664</v>
      </c>
      <c r="EK359" s="146">
        <f t="shared" si="548"/>
        <v>0.53449502133712667</v>
      </c>
      <c r="EL359" s="249">
        <v>3463</v>
      </c>
      <c r="EM359" s="56"/>
      <c r="EN359" s="54">
        <v>7.74</v>
      </c>
      <c r="EO359" s="55">
        <v>5217</v>
      </c>
      <c r="EP359" s="134">
        <v>26</v>
      </c>
      <c r="EQ359" s="134">
        <v>71</v>
      </c>
      <c r="ER359" s="55">
        <v>2270</v>
      </c>
      <c r="ES359" s="56">
        <v>17.2</v>
      </c>
      <c r="ET359" s="56">
        <v>48.6</v>
      </c>
      <c r="EU359" s="55">
        <v>2587</v>
      </c>
      <c r="EV359" s="141">
        <f t="shared" si="517"/>
        <v>0.30333229197120454</v>
      </c>
      <c r="EW359" s="142">
        <f t="shared" si="518"/>
        <v>1.4513427663875254</v>
      </c>
      <c r="EX359" s="142">
        <f t="shared" si="519"/>
        <v>5.2914985491018935</v>
      </c>
      <c r="EY359" s="118">
        <f t="shared" si="485"/>
        <v>0.88191642485031563</v>
      </c>
      <c r="EZ359" s="143">
        <f t="shared" si="520"/>
        <v>26595.071707786115</v>
      </c>
      <c r="FA359" s="144">
        <f t="shared" si="521"/>
        <v>0.32068350111984234</v>
      </c>
      <c r="FB359" s="145">
        <f t="shared" si="522"/>
        <v>18421.728020262664</v>
      </c>
      <c r="FC359" s="146">
        <f t="shared" si="523"/>
        <v>0.53618421052631571</v>
      </c>
      <c r="FD359" s="249">
        <v>4199</v>
      </c>
      <c r="FE359" s="56"/>
      <c r="FF359" s="54">
        <v>7.87</v>
      </c>
      <c r="FG359" s="55">
        <v>4048</v>
      </c>
      <c r="FH359" s="134">
        <v>17</v>
      </c>
      <c r="FI359" s="134">
        <v>76</v>
      </c>
      <c r="FJ359" s="55">
        <v>1810</v>
      </c>
      <c r="FK359" s="56">
        <v>17.100000000000001</v>
      </c>
      <c r="FL359" s="56">
        <v>58.4</v>
      </c>
      <c r="FM359" s="55">
        <v>3896</v>
      </c>
      <c r="FN359" s="141">
        <f t="shared" si="524"/>
        <v>0.25547815022484449</v>
      </c>
      <c r="FO359" s="142">
        <f t="shared" si="525"/>
        <v>1.1969516551559896</v>
      </c>
      <c r="FP359" s="142">
        <f t="shared" si="526"/>
        <v>6.4161138919084184</v>
      </c>
      <c r="FQ359" s="118">
        <f t="shared" si="486"/>
        <v>1.0693523153180697</v>
      </c>
      <c r="FR359" s="143">
        <f t="shared" si="527"/>
        <v>32247.38842073171</v>
      </c>
      <c r="FS359" s="144">
        <f t="shared" si="528"/>
        <v>0.47290144001018242</v>
      </c>
      <c r="FT359" s="145">
        <f t="shared" si="529"/>
        <v>22336.943678048781</v>
      </c>
      <c r="FU359" s="146">
        <f t="shared" si="530"/>
        <v>0.64011379800853485</v>
      </c>
      <c r="FV359" s="249">
        <v>4199</v>
      </c>
      <c r="FW359" s="73"/>
      <c r="FX359" s="54">
        <v>7.51</v>
      </c>
      <c r="FY359" s="55">
        <v>4246</v>
      </c>
      <c r="FZ359" s="134">
        <v>19</v>
      </c>
      <c r="GA359" s="134">
        <v>74</v>
      </c>
      <c r="GB359" s="55">
        <v>2086</v>
      </c>
      <c r="GC359" s="56">
        <v>17.600000000000001</v>
      </c>
      <c r="GD359" s="56">
        <v>54.2</v>
      </c>
      <c r="GE359" s="55">
        <v>3817</v>
      </c>
      <c r="GF359" s="141">
        <f t="shared" si="531"/>
        <v>0.26473054484415337</v>
      </c>
      <c r="GG359" s="142">
        <f t="shared" si="532"/>
        <v>1.1969516551559896</v>
      </c>
      <c r="GH359" s="142">
        <f t="shared" si="533"/>
        <v>6.4161138919084184</v>
      </c>
      <c r="GI359" s="118">
        <f t="shared" si="487"/>
        <v>1.0693523153180697</v>
      </c>
      <c r="GJ359" s="143">
        <f t="shared" si="534"/>
        <v>32247.38842073171</v>
      </c>
      <c r="GK359" s="144">
        <f t="shared" si="535"/>
        <v>0.44711944522807179</v>
      </c>
      <c r="GL359" s="145">
        <f t="shared" si="536"/>
        <v>22336.943678048781</v>
      </c>
      <c r="GM359" s="146">
        <f t="shared" si="537"/>
        <v>0.62251066856330017</v>
      </c>
      <c r="GN359" s="284">
        <v>4478</v>
      </c>
      <c r="GO359" s="97">
        <f t="shared" si="488"/>
        <v>4566.2131801125706</v>
      </c>
      <c r="GP359" s="226">
        <f t="shared" si="468"/>
        <v>2485.0729999999999</v>
      </c>
      <c r="GQ359" s="206">
        <v>0</v>
      </c>
      <c r="GR359" s="102">
        <f t="shared" si="489"/>
        <v>1</v>
      </c>
      <c r="GS359" s="206">
        <v>0</v>
      </c>
      <c r="GT359" s="102">
        <f t="shared" si="490"/>
        <v>1</v>
      </c>
      <c r="GU359" s="153">
        <v>757</v>
      </c>
      <c r="GV359" s="102">
        <f t="shared" si="556"/>
        <v>0</v>
      </c>
      <c r="GW359" s="170">
        <v>676</v>
      </c>
      <c r="GX359" s="102">
        <f t="shared" si="557"/>
        <v>0.11749347258485643</v>
      </c>
      <c r="GY359" s="170">
        <v>0</v>
      </c>
      <c r="GZ359" s="102">
        <f t="shared" si="558"/>
        <v>1</v>
      </c>
      <c r="HA359" s="102"/>
      <c r="HB359" s="102"/>
      <c r="HC359" s="102"/>
      <c r="HD359" s="102"/>
      <c r="HE359" s="177"/>
      <c r="HF359" s="227">
        <f t="shared" si="462"/>
        <v>113413.584</v>
      </c>
      <c r="HG359" s="102">
        <f t="shared" si="463"/>
        <v>0.75609055999999997</v>
      </c>
      <c r="HH359" s="177">
        <f t="shared" si="464"/>
        <v>0.60188477951635844</v>
      </c>
      <c r="HI359" s="287">
        <v>2678</v>
      </c>
      <c r="HJ359" s="206">
        <v>2026</v>
      </c>
      <c r="HK359" s="206">
        <v>2742</v>
      </c>
      <c r="HL359" s="77">
        <f t="shared" si="541"/>
        <v>1440</v>
      </c>
      <c r="HM359" s="77">
        <f t="shared" si="538"/>
        <v>16197.12</v>
      </c>
      <c r="HN359" s="56"/>
      <c r="HO359" s="288"/>
      <c r="HP359" s="55">
        <v>4606</v>
      </c>
      <c r="HQ359" s="186"/>
      <c r="HR359" s="186"/>
      <c r="HS359" s="186"/>
      <c r="HT359" s="55">
        <v>5408</v>
      </c>
      <c r="HU359" s="206">
        <v>5590</v>
      </c>
      <c r="HV359" s="186"/>
      <c r="HW359" s="186"/>
      <c r="HX359" s="186"/>
      <c r="HY359" s="186"/>
      <c r="HZ359" s="296">
        <v>0.99</v>
      </c>
      <c r="IA359" s="207"/>
      <c r="IB359" s="292">
        <v>1092</v>
      </c>
      <c r="IC359" s="293"/>
      <c r="ID359" s="293">
        <v>1588</v>
      </c>
      <c r="IE359" s="294">
        <v>3.88</v>
      </c>
      <c r="IF359" s="294">
        <v>1.48</v>
      </c>
      <c r="IG359" s="294">
        <v>1.01</v>
      </c>
      <c r="IH359" s="97">
        <f t="shared" si="539"/>
        <v>51784.313999999998</v>
      </c>
      <c r="II359" s="97">
        <f t="shared" si="542"/>
        <v>4493.9958344181205</v>
      </c>
      <c r="IJ359" s="202">
        <f t="shared" si="543"/>
        <v>1.7356591165495097</v>
      </c>
      <c r="IK359" s="202">
        <f t="shared" si="549"/>
        <v>2.5892157</v>
      </c>
      <c r="IL359" s="202">
        <f t="shared" si="491"/>
        <v>0.62834598897617455</v>
      </c>
      <c r="IM359" s="203"/>
      <c r="IN359" s="204">
        <f t="shared" si="492"/>
        <v>0.75614113443501563</v>
      </c>
      <c r="IO359" s="186"/>
      <c r="IP359" s="186"/>
      <c r="IQ359" s="206">
        <v>2808</v>
      </c>
      <c r="IR359" s="206">
        <v>3096</v>
      </c>
      <c r="IS359" s="186"/>
      <c r="IT359" s="186"/>
      <c r="IU359" s="186"/>
      <c r="IV359" s="186"/>
      <c r="IW359" s="302">
        <v>0.94</v>
      </c>
      <c r="IX359" s="189"/>
      <c r="IY359" s="54">
        <v>8.1300000000000008</v>
      </c>
      <c r="IZ359" s="56">
        <v>442</v>
      </c>
      <c r="JA359" s="186">
        <v>2.56</v>
      </c>
      <c r="JB359" s="186">
        <v>1.1399999999999999</v>
      </c>
      <c r="JC359" s="186">
        <v>179</v>
      </c>
      <c r="JD359" s="97">
        <f t="shared" si="493"/>
        <v>12583.116</v>
      </c>
      <c r="JE359" s="210">
        <f t="shared" si="559"/>
        <v>1.1107805216701379</v>
      </c>
      <c r="JF359" s="210">
        <f t="shared" si="494"/>
        <v>0.98309249999999992</v>
      </c>
      <c r="JG359" s="210">
        <f t="shared" si="495"/>
        <v>0.26454042557880703</v>
      </c>
      <c r="JH359" s="203"/>
      <c r="JI359" s="203">
        <f t="shared" si="496"/>
        <v>0.59523809523809523</v>
      </c>
      <c r="JJ359" s="212">
        <f t="shared" si="540"/>
        <v>2.469151880188833</v>
      </c>
      <c r="JK359" s="203">
        <f t="shared" si="497"/>
        <v>0.96070412517780934</v>
      </c>
      <c r="JL359" s="206">
        <v>12747</v>
      </c>
      <c r="JM359" s="306">
        <v>8.35</v>
      </c>
      <c r="JN359" s="214">
        <v>134</v>
      </c>
      <c r="JO359" s="186">
        <v>1.23</v>
      </c>
      <c r="JP359" s="186">
        <v>0.54</v>
      </c>
      <c r="JQ359" s="306">
        <v>0.97</v>
      </c>
      <c r="JR359" s="219">
        <v>511</v>
      </c>
      <c r="JS359" s="186">
        <v>0.37</v>
      </c>
      <c r="JT359" s="222" t="s">
        <v>146</v>
      </c>
    </row>
    <row r="360" spans="1:280" s="25" customFormat="1" ht="15" customHeight="1">
      <c r="A360" s="50">
        <v>43777</v>
      </c>
      <c r="B360" s="241">
        <v>0</v>
      </c>
      <c r="C360" s="52">
        <v>0</v>
      </c>
      <c r="D360" s="129">
        <v>52962</v>
      </c>
      <c r="E360" s="54">
        <v>5.59</v>
      </c>
      <c r="F360" s="53">
        <v>1576</v>
      </c>
      <c r="G360" s="56">
        <v>47.1</v>
      </c>
      <c r="H360" s="56">
        <v>20</v>
      </c>
      <c r="I360" s="248">
        <v>94.1</v>
      </c>
      <c r="J360" s="249"/>
      <c r="K360" s="53">
        <v>1403</v>
      </c>
      <c r="L360" s="48">
        <v>5.23</v>
      </c>
      <c r="M360" s="53">
        <v>13656</v>
      </c>
      <c r="N360" s="53">
        <v>5681</v>
      </c>
      <c r="O360" s="48">
        <v>3.92</v>
      </c>
      <c r="P360" s="48">
        <v>7.03</v>
      </c>
      <c r="Q360" s="74">
        <v>51.4</v>
      </c>
      <c r="R360" s="70">
        <v>66.7</v>
      </c>
      <c r="S360" s="64">
        <v>7564</v>
      </c>
      <c r="T360" s="55">
        <v>9609</v>
      </c>
      <c r="U360" s="56">
        <v>3.19</v>
      </c>
      <c r="V360" s="56">
        <v>33.9</v>
      </c>
      <c r="W360" s="56">
        <v>14.1</v>
      </c>
      <c r="X360" s="56">
        <v>15.3</v>
      </c>
      <c r="Y360" s="53">
        <v>2916</v>
      </c>
      <c r="Z360" s="55">
        <v>9995</v>
      </c>
      <c r="AA360" s="56"/>
      <c r="AB360" s="56">
        <v>409</v>
      </c>
      <c r="AC360" s="77">
        <f t="shared" si="561"/>
        <v>10480</v>
      </c>
      <c r="AD360" s="56"/>
      <c r="AE360" s="56"/>
      <c r="AF360" s="56"/>
      <c r="AG360" s="56"/>
      <c r="AH360" s="248"/>
      <c r="AI360" s="261"/>
      <c r="AJ360" s="56"/>
      <c r="AK360" s="56"/>
      <c r="AL360" s="54">
        <v>9.3000000000000007</v>
      </c>
      <c r="AM360" s="55">
        <v>105609</v>
      </c>
      <c r="AN360" s="52">
        <v>1.65</v>
      </c>
      <c r="AO360" s="52">
        <v>0.49</v>
      </c>
      <c r="AP360" s="55">
        <v>5035</v>
      </c>
      <c r="AQ360" s="265"/>
      <c r="AR360" s="86">
        <f t="shared" si="499"/>
        <v>11548</v>
      </c>
      <c r="AS360" s="55"/>
      <c r="AT360" s="87">
        <v>11548</v>
      </c>
      <c r="AU360" s="53">
        <f t="shared" si="560"/>
        <v>9148</v>
      </c>
      <c r="AV360" s="55">
        <v>720</v>
      </c>
      <c r="AW360" s="55">
        <v>480</v>
      </c>
      <c r="AX360" s="53">
        <v>720</v>
      </c>
      <c r="AY360" s="95">
        <v>480</v>
      </c>
      <c r="AZ360" s="269">
        <v>4.82</v>
      </c>
      <c r="BA360" s="55">
        <v>4081</v>
      </c>
      <c r="BB360" s="56">
        <v>234</v>
      </c>
      <c r="BC360" s="55">
        <v>12258</v>
      </c>
      <c r="BD360" s="97">
        <f t="shared" si="469"/>
        <v>8137.1827999999996</v>
      </c>
      <c r="BE360" s="102">
        <f t="shared" si="470"/>
        <v>0.6638263011910589</v>
      </c>
      <c r="BF360" s="55">
        <v>4262</v>
      </c>
      <c r="BG360" s="97">
        <f t="shared" si="471"/>
        <v>4547.5540000000001</v>
      </c>
      <c r="BH360" s="102">
        <f t="shared" si="472"/>
        <v>0.37098662098221569</v>
      </c>
      <c r="BI360" s="55">
        <v>336</v>
      </c>
      <c r="BJ360" s="97">
        <f t="shared" si="473"/>
        <v>660.91200000000003</v>
      </c>
      <c r="BK360" s="102">
        <f t="shared" si="474"/>
        <v>5.3916789035731771E-2</v>
      </c>
      <c r="BL360" s="103">
        <v>972</v>
      </c>
      <c r="BM360" s="97">
        <f t="shared" si="475"/>
        <v>1404.54</v>
      </c>
      <c r="BN360" s="102">
        <f t="shared" si="476"/>
        <v>0.11458149779735682</v>
      </c>
      <c r="BO360" s="55">
        <v>698</v>
      </c>
      <c r="BP360" s="97">
        <f t="shared" si="477"/>
        <v>1436.4839999999999</v>
      </c>
      <c r="BQ360" s="102">
        <f t="shared" si="478"/>
        <v>0.11718746940773372</v>
      </c>
      <c r="BR360" s="55">
        <v>52.7</v>
      </c>
      <c r="BS360" s="105">
        <f t="shared" si="479"/>
        <v>87.692800000000005</v>
      </c>
      <c r="BT360" s="102">
        <f t="shared" si="480"/>
        <v>4.2992331538587048E-3</v>
      </c>
      <c r="BU360" s="56">
        <v>10.9</v>
      </c>
      <c r="BV360" s="54">
        <v>11</v>
      </c>
      <c r="BW360" s="248">
        <v>189</v>
      </c>
      <c r="BX360" s="117">
        <f t="shared" si="500"/>
        <v>112136.18399999999</v>
      </c>
      <c r="BY360" s="118">
        <f t="shared" si="501"/>
        <v>0.74757456</v>
      </c>
      <c r="BZ360" s="120">
        <v>83.4</v>
      </c>
      <c r="CA360" s="241">
        <v>38</v>
      </c>
      <c r="CB360" s="56">
        <v>7.32</v>
      </c>
      <c r="CC360" s="103">
        <v>6970</v>
      </c>
      <c r="CD360" s="77">
        <f t="shared" si="502"/>
        <v>9009.2170636116971</v>
      </c>
      <c r="CE360" s="77">
        <f t="shared" si="481"/>
        <v>16585</v>
      </c>
      <c r="CF360" s="77">
        <f t="shared" si="503"/>
        <v>9148</v>
      </c>
      <c r="CG360" s="77">
        <f t="shared" si="504"/>
        <v>381.16666666666669</v>
      </c>
      <c r="CH360" s="77">
        <f t="shared" si="482"/>
        <v>7437</v>
      </c>
      <c r="CI360" s="130">
        <f t="shared" si="505"/>
        <v>309.875</v>
      </c>
      <c r="CJ360" s="249">
        <v>2918</v>
      </c>
      <c r="CK360" s="56"/>
      <c r="CL360" s="54">
        <v>7.68</v>
      </c>
      <c r="CM360" s="55">
        <v>5227</v>
      </c>
      <c r="CN360" s="134">
        <v>21</v>
      </c>
      <c r="CO360" s="134">
        <v>78</v>
      </c>
      <c r="CP360" s="55">
        <v>2604</v>
      </c>
      <c r="CQ360" s="56">
        <v>17.2</v>
      </c>
      <c r="CR360" s="56">
        <v>44.1</v>
      </c>
      <c r="CS360" s="55">
        <v>2460</v>
      </c>
      <c r="CT360" s="141">
        <f t="shared" si="550"/>
        <v>0.22289656201154606</v>
      </c>
      <c r="CU360" s="142">
        <f t="shared" si="506"/>
        <v>1.7224126113776559</v>
      </c>
      <c r="CV360" s="142">
        <f t="shared" si="507"/>
        <v>5.2305800620013798</v>
      </c>
      <c r="CW360" s="118">
        <f t="shared" si="508"/>
        <v>0.87176334366689667</v>
      </c>
      <c r="CX360" s="143">
        <f t="shared" si="551"/>
        <v>26288.895391618935</v>
      </c>
      <c r="CY360" s="144">
        <f t="shared" si="552"/>
        <v>0.41981639879541843</v>
      </c>
      <c r="CZ360" s="145">
        <f t="shared" si="553"/>
        <v>19729.477534639736</v>
      </c>
      <c r="DA360" s="146">
        <f t="shared" si="554"/>
        <v>0.57358459781367266</v>
      </c>
      <c r="DB360" s="64">
        <v>3010</v>
      </c>
      <c r="DC360" s="152"/>
      <c r="DD360" s="48">
        <v>7.71</v>
      </c>
      <c r="DE360" s="53">
        <v>4578</v>
      </c>
      <c r="DF360" s="153">
        <v>16</v>
      </c>
      <c r="DG360" s="53">
        <v>74</v>
      </c>
      <c r="DH360" s="53">
        <v>2474</v>
      </c>
      <c r="DI360" s="74">
        <v>16.2</v>
      </c>
      <c r="DJ360" s="74">
        <v>44.1</v>
      </c>
      <c r="DK360" s="53">
        <v>3007</v>
      </c>
      <c r="DL360" s="141">
        <f t="shared" si="509"/>
        <v>0.22544671315308823</v>
      </c>
      <c r="DM360" s="142">
        <f t="shared" si="510"/>
        <v>1.6697674418604651</v>
      </c>
      <c r="DN360" s="142">
        <f t="shared" si="511"/>
        <v>5.395492113305056</v>
      </c>
      <c r="DO360" s="118">
        <f t="shared" si="483"/>
        <v>0.8992486855508427</v>
      </c>
      <c r="DP360" s="143">
        <f t="shared" si="512"/>
        <v>27117.74336147121</v>
      </c>
      <c r="DQ360" s="144">
        <f t="shared" si="513"/>
        <v>0.49185373516078545</v>
      </c>
      <c r="DR360" s="145">
        <f t="shared" si="514"/>
        <v>20351.517264998492</v>
      </c>
      <c r="DS360" s="146">
        <f t="shared" si="515"/>
        <v>0.62652961331375434</v>
      </c>
      <c r="DT360" s="53">
        <v>3229</v>
      </c>
      <c r="DU360" s="74"/>
      <c r="DV360" s="157">
        <v>7.66</v>
      </c>
      <c r="DW360" s="153">
        <v>5331</v>
      </c>
      <c r="DX360" s="53">
        <v>23</v>
      </c>
      <c r="DY360" s="153">
        <v>71</v>
      </c>
      <c r="DZ360" s="153">
        <v>2770</v>
      </c>
      <c r="EA360" s="152">
        <v>15.7</v>
      </c>
      <c r="EB360" s="128">
        <v>48.8</v>
      </c>
      <c r="EC360" s="53">
        <v>3117</v>
      </c>
      <c r="ED360" s="141">
        <f t="shared" si="544"/>
        <v>0.26244082992120282</v>
      </c>
      <c r="EE360" s="142">
        <f t="shared" si="516"/>
        <v>1.556519046144317</v>
      </c>
      <c r="EF360" s="142">
        <f t="shared" si="555"/>
        <v>5.7880544962996749</v>
      </c>
      <c r="EG360" s="118">
        <f t="shared" si="484"/>
        <v>0.96467574938327916</v>
      </c>
      <c r="EH360" s="143">
        <f t="shared" si="545"/>
        <v>29090.761898402168</v>
      </c>
      <c r="EI360" s="144">
        <f t="shared" si="546"/>
        <v>0.40827266538710083</v>
      </c>
      <c r="EJ360" s="145">
        <f t="shared" si="547"/>
        <v>21832.242275309014</v>
      </c>
      <c r="EK360" s="146">
        <f t="shared" si="548"/>
        <v>0.56510034263338227</v>
      </c>
      <c r="EL360" s="249">
        <v>3229</v>
      </c>
      <c r="EM360" s="56"/>
      <c r="EN360" s="54">
        <v>7.64</v>
      </c>
      <c r="EO360" s="55">
        <v>5601</v>
      </c>
      <c r="EP360" s="134">
        <v>25</v>
      </c>
      <c r="EQ360" s="134">
        <v>70</v>
      </c>
      <c r="ER360" s="55">
        <v>2630</v>
      </c>
      <c r="ES360" s="56">
        <v>14.5</v>
      </c>
      <c r="ET360" s="56">
        <v>47.9</v>
      </c>
      <c r="EU360" s="55">
        <v>2500</v>
      </c>
      <c r="EV360" s="141">
        <f t="shared" si="517"/>
        <v>0.22716672511632949</v>
      </c>
      <c r="EW360" s="142">
        <f t="shared" si="518"/>
        <v>1.556519046144317</v>
      </c>
      <c r="EX360" s="142">
        <f t="shared" si="519"/>
        <v>5.7880544962996749</v>
      </c>
      <c r="EY360" s="118">
        <f t="shared" si="485"/>
        <v>0.96467574938327916</v>
      </c>
      <c r="EZ360" s="143">
        <f t="shared" si="520"/>
        <v>29090.761898402168</v>
      </c>
      <c r="FA360" s="144">
        <f t="shared" si="521"/>
        <v>0.37830335750012223</v>
      </c>
      <c r="FB360" s="145">
        <f t="shared" si="522"/>
        <v>21832.242275309014</v>
      </c>
      <c r="FC360" s="146">
        <f t="shared" si="523"/>
        <v>0.54307391091532065</v>
      </c>
      <c r="FD360" s="249">
        <v>4199</v>
      </c>
      <c r="FE360" s="56"/>
      <c r="FF360" s="54">
        <v>7.68</v>
      </c>
      <c r="FG360" s="55">
        <v>4742</v>
      </c>
      <c r="FH360" s="134">
        <v>16</v>
      </c>
      <c r="FI360" s="134">
        <v>76</v>
      </c>
      <c r="FJ360" s="55">
        <v>2806</v>
      </c>
      <c r="FK360" s="56">
        <v>16.2</v>
      </c>
      <c r="FL360" s="56">
        <v>52.7</v>
      </c>
      <c r="FM360" s="55">
        <v>3704</v>
      </c>
      <c r="FN360" s="141">
        <f t="shared" si="524"/>
        <v>0.20671898712575115</v>
      </c>
      <c r="FO360" s="142">
        <f t="shared" si="525"/>
        <v>1.1969516551559896</v>
      </c>
      <c r="FP360" s="142">
        <f t="shared" si="526"/>
        <v>7.5268011241753916</v>
      </c>
      <c r="FQ360" s="118">
        <f t="shared" si="486"/>
        <v>1.2544668540292319</v>
      </c>
      <c r="FR360" s="143">
        <f t="shared" si="527"/>
        <v>37829.70245010552</v>
      </c>
      <c r="FS360" s="144">
        <f t="shared" si="528"/>
        <v>0.4736501555553615</v>
      </c>
      <c r="FT360" s="145">
        <f t="shared" si="529"/>
        <v>28390.704649743744</v>
      </c>
      <c r="FU360" s="146">
        <f t="shared" si="530"/>
        <v>0.61315059552945017</v>
      </c>
      <c r="FV360" s="249"/>
      <c r="FW360" s="73"/>
      <c r="FX360" s="54">
        <v>7.7</v>
      </c>
      <c r="FY360" s="55">
        <v>4345</v>
      </c>
      <c r="FZ360" s="134">
        <v>18</v>
      </c>
      <c r="GA360" s="134">
        <v>75</v>
      </c>
      <c r="GB360" s="55">
        <v>2738</v>
      </c>
      <c r="GC360" s="56">
        <v>16.2</v>
      </c>
      <c r="GD360" s="56">
        <v>54.8</v>
      </c>
      <c r="GE360" s="55">
        <v>3611</v>
      </c>
      <c r="GF360" s="141" t="e">
        <f t="shared" si="531"/>
        <v>#DIV/0!</v>
      </c>
      <c r="GG360" s="142" t="e">
        <f t="shared" si="532"/>
        <v>#DIV/0!</v>
      </c>
      <c r="GH360" s="142">
        <f t="shared" si="533"/>
        <v>0</v>
      </c>
      <c r="GI360" s="118">
        <f t="shared" si="487"/>
        <v>0</v>
      </c>
      <c r="GJ360" s="143">
        <f t="shared" si="534"/>
        <v>0</v>
      </c>
      <c r="GK360" s="144">
        <f t="shared" si="535"/>
        <v>0.51771613789288184</v>
      </c>
      <c r="GL360" s="145">
        <f t="shared" si="536"/>
        <v>0</v>
      </c>
      <c r="GM360" s="146">
        <f t="shared" si="537"/>
        <v>0.64553760809267424</v>
      </c>
      <c r="GN360" s="284">
        <v>5013</v>
      </c>
      <c r="GO360" s="97">
        <f t="shared" si="488"/>
        <v>5079.4845945131146</v>
      </c>
      <c r="GP360" s="226">
        <f t="shared" si="468"/>
        <v>1717.78</v>
      </c>
      <c r="GQ360" s="206">
        <v>0</v>
      </c>
      <c r="GR360" s="102">
        <f t="shared" si="489"/>
        <v>1</v>
      </c>
      <c r="GS360" s="206">
        <v>0</v>
      </c>
      <c r="GT360" s="102">
        <f t="shared" si="490"/>
        <v>1</v>
      </c>
      <c r="GU360" s="153">
        <v>320</v>
      </c>
      <c r="GV360" s="102">
        <f t="shared" si="556"/>
        <v>0.51582056310068514</v>
      </c>
      <c r="GW360" s="170">
        <v>610</v>
      </c>
      <c r="GX360" s="102">
        <f t="shared" si="557"/>
        <v>0.37242798353909468</v>
      </c>
      <c r="GY360" s="170">
        <v>0</v>
      </c>
      <c r="GZ360" s="102">
        <f t="shared" si="558"/>
        <v>1</v>
      </c>
      <c r="HA360" s="102"/>
      <c r="HB360" s="102"/>
      <c r="HC360" s="102"/>
      <c r="HD360" s="102"/>
      <c r="HE360" s="177"/>
      <c r="HF360" s="227">
        <f t="shared" si="462"/>
        <v>112136.18399999999</v>
      </c>
      <c r="HG360" s="102">
        <f t="shared" si="463"/>
        <v>0.74757456</v>
      </c>
      <c r="HH360" s="177">
        <f t="shared" si="464"/>
        <v>0.59104258443465496</v>
      </c>
      <c r="HI360" s="287">
        <v>2989</v>
      </c>
      <c r="HJ360" s="206">
        <v>2668</v>
      </c>
      <c r="HK360" s="206">
        <v>2790</v>
      </c>
      <c r="HL360" s="77">
        <f t="shared" si="541"/>
        <v>1920</v>
      </c>
      <c r="HM360" s="77">
        <f t="shared" si="538"/>
        <v>23535.360000000001</v>
      </c>
      <c r="HN360" s="56"/>
      <c r="HO360" s="288"/>
      <c r="HP360" s="55">
        <v>4669</v>
      </c>
      <c r="HQ360" s="186"/>
      <c r="HR360" s="186"/>
      <c r="HS360" s="186"/>
      <c r="HT360" s="55">
        <v>5749</v>
      </c>
      <c r="HU360" s="206">
        <v>4872</v>
      </c>
      <c r="HV360" s="186"/>
      <c r="HW360" s="186"/>
      <c r="HX360" s="186"/>
      <c r="HY360" s="186"/>
      <c r="HZ360" s="207"/>
      <c r="IA360" s="296">
        <v>0.99</v>
      </c>
      <c r="IB360" s="292">
        <v>1413</v>
      </c>
      <c r="IC360" s="293"/>
      <c r="ID360" s="293">
        <v>147</v>
      </c>
      <c r="IE360" s="294">
        <v>3.71</v>
      </c>
      <c r="IF360" s="294">
        <v>1.76</v>
      </c>
      <c r="IG360" s="294">
        <v>1.08</v>
      </c>
      <c r="IH360" s="97">
        <f t="shared" si="539"/>
        <v>60707.243999999992</v>
      </c>
      <c r="II360" s="97">
        <f t="shared" si="542"/>
        <v>5256.9487357118114</v>
      </c>
      <c r="IJ360" s="202">
        <f t="shared" si="543"/>
        <v>1.7319016279875303</v>
      </c>
      <c r="IK360" s="202">
        <f t="shared" si="549"/>
        <v>3.0353622000000002</v>
      </c>
      <c r="IL360" s="202">
        <f t="shared" si="491"/>
        <v>0.65666856878543056</v>
      </c>
      <c r="IM360" s="203"/>
      <c r="IN360" s="204">
        <f t="shared" si="492"/>
        <v>0.71813285457809695</v>
      </c>
      <c r="IO360" s="186"/>
      <c r="IP360" s="186"/>
      <c r="IQ360" s="206">
        <v>5800</v>
      </c>
      <c r="IR360" s="206">
        <v>5874</v>
      </c>
      <c r="IS360" s="186"/>
      <c r="IT360" s="186"/>
      <c r="IU360" s="186"/>
      <c r="IV360" s="186"/>
      <c r="IW360" s="189"/>
      <c r="IX360" s="302">
        <v>0.9</v>
      </c>
      <c r="IY360" s="54">
        <v>8.4700000000000006</v>
      </c>
      <c r="IZ360" s="56">
        <v>453</v>
      </c>
      <c r="JA360" s="186">
        <v>2.17</v>
      </c>
      <c r="JB360" s="186">
        <v>1.1200000000000001</v>
      </c>
      <c r="JC360" s="186">
        <v>183</v>
      </c>
      <c r="JD360" s="97">
        <f t="shared" si="493"/>
        <v>16317.324000000001</v>
      </c>
      <c r="JE360" s="210">
        <f t="shared" si="559"/>
        <v>1.2243113248797552</v>
      </c>
      <c r="JF360" s="210">
        <f t="shared" si="494"/>
        <v>1.1541182142857143</v>
      </c>
      <c r="JG360" s="210">
        <f t="shared" si="495"/>
        <v>0.20894109132578445</v>
      </c>
      <c r="JH360" s="203"/>
      <c r="JI360" s="203">
        <f t="shared" si="496"/>
        <v>0.67940552016985145</v>
      </c>
      <c r="JJ360" s="212">
        <f t="shared" si="540"/>
        <v>2.469151880188833</v>
      </c>
      <c r="JK360" s="203">
        <f t="shared" si="497"/>
        <v>0.9630445423396965</v>
      </c>
      <c r="JL360" s="206">
        <v>12341</v>
      </c>
      <c r="JM360" s="306">
        <v>7.53</v>
      </c>
      <c r="JN360" s="214">
        <v>189</v>
      </c>
      <c r="JO360" s="186">
        <v>1.07</v>
      </c>
      <c r="JP360" s="186">
        <v>2.75</v>
      </c>
      <c r="JQ360" s="306">
        <v>1.1299999999999999</v>
      </c>
      <c r="JR360" s="219">
        <v>416</v>
      </c>
      <c r="JS360" s="186">
        <v>0.37</v>
      </c>
      <c r="JT360" s="222" t="s">
        <v>147</v>
      </c>
    </row>
    <row r="361" spans="1:280" s="25" customFormat="1" ht="15" customHeight="1">
      <c r="A361" s="50">
        <v>43778</v>
      </c>
      <c r="B361" s="241">
        <v>0</v>
      </c>
      <c r="C361" s="52">
        <v>0</v>
      </c>
      <c r="D361" s="129">
        <v>52622</v>
      </c>
      <c r="E361" s="54">
        <v>5.34</v>
      </c>
      <c r="F361" s="53">
        <v>1473</v>
      </c>
      <c r="G361" s="56">
        <v>45</v>
      </c>
      <c r="H361" s="56">
        <v>8.91</v>
      </c>
      <c r="I361" s="248">
        <v>94.4</v>
      </c>
      <c r="J361" s="249"/>
      <c r="K361" s="53">
        <v>1029</v>
      </c>
      <c r="L361" s="48">
        <v>5.26</v>
      </c>
      <c r="M361" s="53">
        <v>12457</v>
      </c>
      <c r="N361" s="53">
        <v>5014</v>
      </c>
      <c r="O361" s="48">
        <v>1.96</v>
      </c>
      <c r="P361" s="48">
        <v>6.93</v>
      </c>
      <c r="Q361" s="74">
        <v>45.6</v>
      </c>
      <c r="R361" s="70">
        <v>65.2</v>
      </c>
      <c r="S361" s="64">
        <v>7564</v>
      </c>
      <c r="T361" s="55">
        <v>9573</v>
      </c>
      <c r="U361" s="56">
        <v>2.73</v>
      </c>
      <c r="V361" s="56">
        <v>29.4</v>
      </c>
      <c r="W361" s="56">
        <v>13.7</v>
      </c>
      <c r="X361" s="56">
        <v>17.5</v>
      </c>
      <c r="Y361" s="53">
        <v>2893</v>
      </c>
      <c r="Z361" s="55">
        <v>10834</v>
      </c>
      <c r="AA361" s="56">
        <v>2.64</v>
      </c>
      <c r="AB361" s="56">
        <v>140</v>
      </c>
      <c r="AC361" s="77">
        <f t="shared" si="561"/>
        <v>10457</v>
      </c>
      <c r="AD361" s="56"/>
      <c r="AE361" s="56"/>
      <c r="AF361" s="56"/>
      <c r="AG361" s="56"/>
      <c r="AH361" s="248"/>
      <c r="AI361" s="261"/>
      <c r="AJ361" s="56"/>
      <c r="AK361" s="56"/>
      <c r="AL361" s="54">
        <v>9.25</v>
      </c>
      <c r="AM361" s="55">
        <v>101637</v>
      </c>
      <c r="AN361" s="52" t="s">
        <v>125</v>
      </c>
      <c r="AO361" s="52" t="s">
        <v>125</v>
      </c>
      <c r="AP361" s="55">
        <v>5374</v>
      </c>
      <c r="AQ361" s="265"/>
      <c r="AR361" s="86">
        <f t="shared" si="499"/>
        <v>11573</v>
      </c>
      <c r="AS361" s="55"/>
      <c r="AT361" s="87">
        <v>11573</v>
      </c>
      <c r="AU361" s="53">
        <f t="shared" si="560"/>
        <v>9173</v>
      </c>
      <c r="AV361" s="55">
        <v>720</v>
      </c>
      <c r="AW361" s="55">
        <v>480</v>
      </c>
      <c r="AX361" s="53">
        <v>720</v>
      </c>
      <c r="AY361" s="95">
        <v>480</v>
      </c>
      <c r="AZ361" s="269">
        <v>4.4400000000000004</v>
      </c>
      <c r="BA361" s="55">
        <v>3401</v>
      </c>
      <c r="BB361" s="56">
        <v>129</v>
      </c>
      <c r="BC361" s="55">
        <v>11886</v>
      </c>
      <c r="BD361" s="97">
        <f t="shared" si="469"/>
        <v>7661.1771999999992</v>
      </c>
      <c r="BE361" s="102">
        <f t="shared" si="470"/>
        <v>0.64455470301194673</v>
      </c>
      <c r="BF361" s="55">
        <v>3925</v>
      </c>
      <c r="BG361" s="97">
        <f t="shared" si="471"/>
        <v>4187.9749999999995</v>
      </c>
      <c r="BH361" s="102">
        <f t="shared" si="472"/>
        <v>0.35234519602894154</v>
      </c>
      <c r="BI361" s="55">
        <v>419</v>
      </c>
      <c r="BJ361" s="97">
        <f t="shared" si="473"/>
        <v>824.173</v>
      </c>
      <c r="BK361" s="102">
        <f t="shared" si="474"/>
        <v>6.933981154299175E-2</v>
      </c>
      <c r="BL361" s="103">
        <v>680</v>
      </c>
      <c r="BM361" s="97">
        <f t="shared" si="475"/>
        <v>982.6</v>
      </c>
      <c r="BN361" s="102">
        <f t="shared" si="476"/>
        <v>8.266868584889786E-2</v>
      </c>
      <c r="BO361" s="55">
        <v>801</v>
      </c>
      <c r="BP361" s="97">
        <f t="shared" si="477"/>
        <v>1648.4579999999999</v>
      </c>
      <c r="BQ361" s="102">
        <f t="shared" si="478"/>
        <v>0.13868904593639575</v>
      </c>
      <c r="BR361" s="55">
        <v>10.8</v>
      </c>
      <c r="BS361" s="105">
        <f t="shared" si="479"/>
        <v>17.9712</v>
      </c>
      <c r="BT361" s="102">
        <f t="shared" si="480"/>
        <v>9.0863200403836452E-4</v>
      </c>
      <c r="BU361" s="56">
        <v>9.81</v>
      </c>
      <c r="BV361" s="54">
        <v>11.2</v>
      </c>
      <c r="BW361" s="248">
        <v>165</v>
      </c>
      <c r="BX361" s="117">
        <f t="shared" si="500"/>
        <v>109030.27800000001</v>
      </c>
      <c r="BY361" s="118">
        <f t="shared" si="501"/>
        <v>0.72686852000000002</v>
      </c>
      <c r="BZ361" s="120">
        <v>83.4</v>
      </c>
      <c r="CA361" s="241">
        <v>38</v>
      </c>
      <c r="CB361" s="56">
        <v>6.85</v>
      </c>
      <c r="CC361" s="103">
        <v>6992</v>
      </c>
      <c r="CD361" s="77">
        <f t="shared" si="502"/>
        <v>7881.1680622009571</v>
      </c>
      <c r="CE361" s="77">
        <f t="shared" si="481"/>
        <v>21736</v>
      </c>
      <c r="CF361" s="77">
        <f t="shared" si="503"/>
        <v>9173</v>
      </c>
      <c r="CG361" s="77">
        <f t="shared" si="504"/>
        <v>382.20833333333331</v>
      </c>
      <c r="CH361" s="77">
        <f t="shared" si="482"/>
        <v>12563</v>
      </c>
      <c r="CI361" s="130">
        <f t="shared" si="505"/>
        <v>523.45833333333337</v>
      </c>
      <c r="CJ361" s="249">
        <v>2857</v>
      </c>
      <c r="CK361" s="56"/>
      <c r="CL361" s="54">
        <v>7.69</v>
      </c>
      <c r="CM361" s="55">
        <v>4755</v>
      </c>
      <c r="CN361" s="134">
        <v>16.5</v>
      </c>
      <c r="CO361" s="134">
        <v>78</v>
      </c>
      <c r="CP361" s="55">
        <v>2502</v>
      </c>
      <c r="CQ361" s="56">
        <v>17.100000000000001</v>
      </c>
      <c r="CR361" s="56">
        <v>55.4</v>
      </c>
      <c r="CS361" s="55">
        <v>2410</v>
      </c>
      <c r="CT361" s="141">
        <f t="shared" si="550"/>
        <v>0.26983263865697787</v>
      </c>
      <c r="CU361" s="142">
        <f t="shared" si="506"/>
        <v>1.7591879593979698</v>
      </c>
      <c r="CV361" s="142">
        <f t="shared" si="507"/>
        <v>4.4800034129940576</v>
      </c>
      <c r="CW361" s="118">
        <f t="shared" si="508"/>
        <v>0.7466672354990096</v>
      </c>
      <c r="CX361" s="143">
        <f t="shared" si="551"/>
        <v>22516.497153708133</v>
      </c>
      <c r="CY361" s="144">
        <f t="shared" si="552"/>
        <v>0.39666303744928877</v>
      </c>
      <c r="CZ361" s="145">
        <f t="shared" si="553"/>
        <v>14331.040865200588</v>
      </c>
      <c r="DA361" s="146">
        <f t="shared" si="554"/>
        <v>0.59994952044422001</v>
      </c>
      <c r="DB361" s="64">
        <v>3943</v>
      </c>
      <c r="DC361" s="152"/>
      <c r="DD361" s="48">
        <v>7.23</v>
      </c>
      <c r="DE361" s="53">
        <v>4809</v>
      </c>
      <c r="DF361" s="153">
        <v>12</v>
      </c>
      <c r="DG361" s="53">
        <v>74</v>
      </c>
      <c r="DH361" s="53">
        <v>1992</v>
      </c>
      <c r="DI361" s="74">
        <v>17</v>
      </c>
      <c r="DJ361" s="74">
        <v>52.8</v>
      </c>
      <c r="DK361" s="53">
        <v>2917</v>
      </c>
      <c r="DL361" s="141">
        <f t="shared" si="509"/>
        <v>0.2408045463471212</v>
      </c>
      <c r="DM361" s="142">
        <f t="shared" si="510"/>
        <v>1.2746639614506721</v>
      </c>
      <c r="DN361" s="142">
        <f t="shared" si="511"/>
        <v>6.1829378569952995</v>
      </c>
      <c r="DO361" s="118">
        <f t="shared" si="483"/>
        <v>1.0304896428325498</v>
      </c>
      <c r="DP361" s="143">
        <f t="shared" si="512"/>
        <v>31075.445669258374</v>
      </c>
      <c r="DQ361" s="144">
        <f t="shared" si="513"/>
        <v>0.38981126121842902</v>
      </c>
      <c r="DR361" s="145">
        <f t="shared" si="514"/>
        <v>19778.541873113725</v>
      </c>
      <c r="DS361" s="146">
        <f t="shared" si="515"/>
        <v>0.59540636042402828</v>
      </c>
      <c r="DT361" s="53">
        <v>3456</v>
      </c>
      <c r="DU361" s="74"/>
      <c r="DV361" s="157">
        <v>7.35</v>
      </c>
      <c r="DW361" s="153">
        <v>5535</v>
      </c>
      <c r="DX361" s="53">
        <v>20</v>
      </c>
      <c r="DY361" s="153">
        <v>71</v>
      </c>
      <c r="DZ361" s="153">
        <v>1638</v>
      </c>
      <c r="EA361" s="152">
        <v>16.7</v>
      </c>
      <c r="EB361" s="128">
        <v>54.5</v>
      </c>
      <c r="EC361" s="53">
        <v>3190</v>
      </c>
      <c r="ED361" s="141">
        <f t="shared" si="544"/>
        <v>0.39342126520190712</v>
      </c>
      <c r="EE361" s="142">
        <f t="shared" si="516"/>
        <v>1.4542824074074074</v>
      </c>
      <c r="EF361" s="142">
        <f t="shared" si="555"/>
        <v>5.4192830925122379</v>
      </c>
      <c r="EG361" s="118">
        <f t="shared" si="484"/>
        <v>0.90321384875203969</v>
      </c>
      <c r="EH361" s="143">
        <f t="shared" si="545"/>
        <v>27237.31682296651</v>
      </c>
      <c r="EI361" s="144">
        <f t="shared" si="546"/>
        <v>0.29769293633686933</v>
      </c>
      <c r="EJ361" s="145">
        <f t="shared" si="547"/>
        <v>17335.693815237395</v>
      </c>
      <c r="EK361" s="146">
        <f t="shared" si="548"/>
        <v>0.53432609793033814</v>
      </c>
      <c r="EL361" s="249">
        <v>3156</v>
      </c>
      <c r="EM361" s="56"/>
      <c r="EN361" s="54">
        <v>7.64</v>
      </c>
      <c r="EO361" s="55">
        <v>5016</v>
      </c>
      <c r="EP361" s="134">
        <v>20</v>
      </c>
      <c r="EQ361" s="134">
        <v>71</v>
      </c>
      <c r="ER361" s="55">
        <v>2320</v>
      </c>
      <c r="ES361" s="56">
        <v>15</v>
      </c>
      <c r="ET361" s="56">
        <v>52.6</v>
      </c>
      <c r="EU361" s="55">
        <v>2561</v>
      </c>
      <c r="EV361" s="141">
        <f t="shared" si="517"/>
        <v>0.2832190635404675</v>
      </c>
      <c r="EW361" s="142">
        <f t="shared" si="518"/>
        <v>1.5925221799746514</v>
      </c>
      <c r="EX361" s="142">
        <f t="shared" si="519"/>
        <v>4.9488592129538844</v>
      </c>
      <c r="EY361" s="118">
        <f t="shared" si="485"/>
        <v>0.82480986882564744</v>
      </c>
      <c r="EZ361" s="143">
        <f t="shared" si="520"/>
        <v>24872.966404306222</v>
      </c>
      <c r="FA361" s="144">
        <f t="shared" si="521"/>
        <v>0.36354611900013301</v>
      </c>
      <c r="FB361" s="145">
        <f t="shared" si="522"/>
        <v>15830.859282664704</v>
      </c>
      <c r="FC361" s="146">
        <f t="shared" si="523"/>
        <v>0.57799091367995969</v>
      </c>
      <c r="FD361" s="249">
        <v>4162</v>
      </c>
      <c r="FE361" s="56"/>
      <c r="FF361" s="54">
        <v>7.3</v>
      </c>
      <c r="FG361" s="55">
        <v>4252</v>
      </c>
      <c r="FH361" s="134">
        <v>15</v>
      </c>
      <c r="FI361" s="134">
        <v>73</v>
      </c>
      <c r="FJ361" s="55">
        <v>2502</v>
      </c>
      <c r="FK361" s="56">
        <v>16.8</v>
      </c>
      <c r="FL361" s="56">
        <v>49.7</v>
      </c>
      <c r="FM361" s="55">
        <v>3647</v>
      </c>
      <c r="FN361" s="141">
        <f t="shared" si="524"/>
        <v>0.2414496649821436</v>
      </c>
      <c r="FO361" s="142">
        <f t="shared" si="525"/>
        <v>1.2075925036040365</v>
      </c>
      <c r="FP361" s="142">
        <f t="shared" si="526"/>
        <v>6.5263472890728966</v>
      </c>
      <c r="FQ361" s="118">
        <f t="shared" si="486"/>
        <v>1.087724548178816</v>
      </c>
      <c r="FR361" s="143">
        <f t="shared" si="527"/>
        <v>32801.421474880379</v>
      </c>
      <c r="FS361" s="144">
        <f t="shared" si="528"/>
        <v>0.46048606419229776</v>
      </c>
      <c r="FT361" s="145">
        <f t="shared" si="529"/>
        <v>20877.071081891794</v>
      </c>
      <c r="FU361" s="146">
        <f t="shared" si="530"/>
        <v>0.64226821470637718</v>
      </c>
      <c r="FV361" s="249">
        <v>4162</v>
      </c>
      <c r="FW361" s="73"/>
      <c r="FX361" s="54">
        <v>7.41</v>
      </c>
      <c r="FY361" s="55">
        <v>4622</v>
      </c>
      <c r="FZ361" s="134">
        <v>15</v>
      </c>
      <c r="GA361" s="134">
        <v>73</v>
      </c>
      <c r="GB361" s="55">
        <v>2646</v>
      </c>
      <c r="GC361" s="56">
        <v>15.3</v>
      </c>
      <c r="GD361" s="56">
        <v>52.9</v>
      </c>
      <c r="GE361" s="55">
        <v>3579</v>
      </c>
      <c r="GF361" s="141">
        <f t="shared" si="531"/>
        <v>0.26384742899905483</v>
      </c>
      <c r="GG361" s="142">
        <f t="shared" si="532"/>
        <v>1.2075925036040365</v>
      </c>
      <c r="GH361" s="142">
        <f t="shared" si="533"/>
        <v>6.5263472890728966</v>
      </c>
      <c r="GI361" s="118">
        <f t="shared" si="487"/>
        <v>1.087724548178816</v>
      </c>
      <c r="GJ361" s="143">
        <f t="shared" si="534"/>
        <v>32801.421474880379</v>
      </c>
      <c r="GK361" s="144">
        <f t="shared" si="535"/>
        <v>0.41353870853640651</v>
      </c>
      <c r="GL361" s="145">
        <f t="shared" si="536"/>
        <v>20877.071081891794</v>
      </c>
      <c r="GM361" s="146">
        <f t="shared" si="537"/>
        <v>0.61113915530876661</v>
      </c>
      <c r="GN361" s="284">
        <v>4957</v>
      </c>
      <c r="GO361" s="97">
        <f t="shared" si="488"/>
        <v>4804.9303459698194</v>
      </c>
      <c r="GP361" s="226">
        <f t="shared" si="468"/>
        <v>2009.6679999999999</v>
      </c>
      <c r="GQ361" s="206">
        <v>0</v>
      </c>
      <c r="GR361" s="102">
        <f t="shared" si="489"/>
        <v>1</v>
      </c>
      <c r="GS361" s="206">
        <v>0</v>
      </c>
      <c r="GT361" s="102">
        <f t="shared" si="490"/>
        <v>1</v>
      </c>
      <c r="GU361" s="153">
        <v>428</v>
      </c>
      <c r="GV361" s="102">
        <f t="shared" si="556"/>
        <v>0.48069155383639117</v>
      </c>
      <c r="GW361" s="170">
        <v>676</v>
      </c>
      <c r="GX361" s="102">
        <f t="shared" si="557"/>
        <v>5.8823529411764497E-3</v>
      </c>
      <c r="GY361" s="170">
        <v>0</v>
      </c>
      <c r="GZ361" s="102">
        <f t="shared" si="558"/>
        <v>1</v>
      </c>
      <c r="HA361" s="102"/>
      <c r="HB361" s="102"/>
      <c r="HC361" s="102"/>
      <c r="HD361" s="102"/>
      <c r="HE361" s="177"/>
      <c r="HF361" s="227">
        <f t="shared" ref="HF361:HF424" si="562">AU361*BC361/1000</f>
        <v>109030.27800000001</v>
      </c>
      <c r="HG361" s="102">
        <f t="shared" ref="HG361:HG424" si="563">HF361/150000</f>
        <v>0.72686852000000002</v>
      </c>
      <c r="HH361" s="177">
        <f t="shared" ref="HH361:HH424" si="564">1-GN361*CF361/1000/HF361</f>
        <v>0.5829547366649841</v>
      </c>
      <c r="HI361" s="287">
        <v>2853</v>
      </c>
      <c r="HJ361" s="206">
        <v>2864</v>
      </c>
      <c r="HK361" s="206">
        <v>2902</v>
      </c>
      <c r="HL361" s="77">
        <f t="shared" si="541"/>
        <v>1920</v>
      </c>
      <c r="HM361" s="77">
        <f t="shared" si="538"/>
        <v>22821.119999999999</v>
      </c>
      <c r="HN361" s="56"/>
      <c r="HO361" s="288"/>
      <c r="HP361" s="55">
        <v>5240</v>
      </c>
      <c r="HQ361" s="186"/>
      <c r="HR361" s="186"/>
      <c r="HS361" s="186"/>
      <c r="HT361" s="55">
        <v>6103</v>
      </c>
      <c r="HU361" s="206">
        <v>5678</v>
      </c>
      <c r="HV361" s="186"/>
      <c r="HW361" s="186"/>
      <c r="HX361" s="186"/>
      <c r="HY361" s="186"/>
      <c r="HZ361" s="207"/>
      <c r="IA361" s="296"/>
      <c r="IB361" s="292">
        <v>1382</v>
      </c>
      <c r="IC361" s="293"/>
      <c r="ID361" s="293">
        <v>2465</v>
      </c>
      <c r="IE361" s="294">
        <v>2.71</v>
      </c>
      <c r="IF361" s="294">
        <v>1.66</v>
      </c>
      <c r="IG361" s="294">
        <v>1.02</v>
      </c>
      <c r="IH361" s="97">
        <f t="shared" si="539"/>
        <v>61236.641000000003</v>
      </c>
      <c r="II361" s="97">
        <f t="shared" si="542"/>
        <v>5291.3368184567535</v>
      </c>
      <c r="IJ361" s="202">
        <f t="shared" si="543"/>
        <v>1.7281603732826407</v>
      </c>
      <c r="IK361" s="202">
        <f t="shared" si="549"/>
        <v>3.0618320500000005</v>
      </c>
      <c r="IL361" s="202">
        <f t="shared" si="491"/>
        <v>0.62528666161903701</v>
      </c>
      <c r="IM361" s="203"/>
      <c r="IN361" s="204">
        <f t="shared" si="492"/>
        <v>0.72120234012507567</v>
      </c>
      <c r="IO361" s="186"/>
      <c r="IP361" s="186"/>
      <c r="IQ361" s="206">
        <v>2939</v>
      </c>
      <c r="IR361" s="206">
        <v>3135</v>
      </c>
      <c r="IS361" s="186"/>
      <c r="IT361" s="186"/>
      <c r="IU361" s="186"/>
      <c r="IV361" s="186"/>
      <c r="IW361" s="189">
        <v>0.94</v>
      </c>
      <c r="IX361" s="302"/>
      <c r="IY361" s="54">
        <v>8.1300000000000008</v>
      </c>
      <c r="IZ361" s="56">
        <v>443</v>
      </c>
      <c r="JA361" s="186">
        <v>1.98</v>
      </c>
      <c r="JB361" s="186">
        <v>1.18</v>
      </c>
      <c r="JC361" s="186">
        <v>185</v>
      </c>
      <c r="JD361" s="97">
        <f t="shared" si="493"/>
        <v>15993.886</v>
      </c>
      <c r="JE361" s="210">
        <f t="shared" si="559"/>
        <v>1.2209745993677097</v>
      </c>
      <c r="JF361" s="210">
        <f t="shared" si="494"/>
        <v>1.1318826785714284</v>
      </c>
      <c r="JG361" s="210">
        <f t="shared" si="495"/>
        <v>0.40308864643996589</v>
      </c>
      <c r="JH361" s="203"/>
      <c r="JI361" s="203">
        <f t="shared" si="496"/>
        <v>0.67945007235890009</v>
      </c>
      <c r="JJ361" s="212">
        <f t="shared" si="540"/>
        <v>2.469151880188833</v>
      </c>
      <c r="JK361" s="203">
        <f t="shared" si="497"/>
        <v>0.96272926131583381</v>
      </c>
      <c r="JL361" s="206">
        <v>12301</v>
      </c>
      <c r="JM361" s="306">
        <v>8.49</v>
      </c>
      <c r="JN361" s="214">
        <v>85</v>
      </c>
      <c r="JO361" s="186">
        <v>0.73</v>
      </c>
      <c r="JP361" s="186">
        <v>0.47</v>
      </c>
      <c r="JQ361" s="306">
        <v>0.69</v>
      </c>
      <c r="JR361" s="219">
        <v>293</v>
      </c>
      <c r="JS361" s="186">
        <v>0.17</v>
      </c>
      <c r="JT361" s="222"/>
    </row>
    <row r="362" spans="1:280" s="25" customFormat="1" ht="15" customHeight="1">
      <c r="A362" s="229">
        <v>43779</v>
      </c>
      <c r="B362" s="242">
        <v>0</v>
      </c>
      <c r="C362" s="52">
        <v>0</v>
      </c>
      <c r="D362" s="58">
        <v>53645</v>
      </c>
      <c r="E362" s="243">
        <v>5.61</v>
      </c>
      <c r="F362" s="58">
        <v>953</v>
      </c>
      <c r="G362" s="136">
        <v>42.3</v>
      </c>
      <c r="H362" s="136">
        <v>18.8</v>
      </c>
      <c r="I362" s="251">
        <v>94.7</v>
      </c>
      <c r="J362" s="238"/>
      <c r="K362" s="58">
        <v>1186</v>
      </c>
      <c r="L362" s="59">
        <v>5.4</v>
      </c>
      <c r="M362" s="58">
        <v>12747</v>
      </c>
      <c r="N362" s="58">
        <v>5692</v>
      </c>
      <c r="O362" s="59">
        <v>3.55</v>
      </c>
      <c r="P362" s="59">
        <v>5.96</v>
      </c>
      <c r="Q362" s="75"/>
      <c r="R362" s="76">
        <v>63.8</v>
      </c>
      <c r="S362" s="67">
        <v>7481</v>
      </c>
      <c r="T362" s="230">
        <v>9648</v>
      </c>
      <c r="U362" s="136">
        <v>3.19</v>
      </c>
      <c r="V362" s="136">
        <v>28</v>
      </c>
      <c r="W362" s="136">
        <v>12.9</v>
      </c>
      <c r="X362" s="136">
        <v>14.5</v>
      </c>
      <c r="Y362" s="58">
        <v>2917</v>
      </c>
      <c r="Z362" s="230">
        <v>8392</v>
      </c>
      <c r="AA362" s="136">
        <v>2.88</v>
      </c>
      <c r="AB362" s="136">
        <v>420</v>
      </c>
      <c r="AC362" s="58">
        <f t="shared" si="561"/>
        <v>10398</v>
      </c>
      <c r="AD362" s="136"/>
      <c r="AE362" s="136"/>
      <c r="AF362" s="136"/>
      <c r="AG362" s="136"/>
      <c r="AH362" s="251"/>
      <c r="AI362" s="262"/>
      <c r="AJ362" s="136"/>
      <c r="AK362" s="136"/>
      <c r="AL362" s="243">
        <v>9.3000000000000007</v>
      </c>
      <c r="AM362" s="230">
        <v>103281</v>
      </c>
      <c r="AN362" s="60">
        <v>0.83</v>
      </c>
      <c r="AO362" s="60">
        <v>0.25</v>
      </c>
      <c r="AP362" s="230">
        <v>5085</v>
      </c>
      <c r="AQ362" s="266"/>
      <c r="AR362" s="86">
        <f t="shared" si="499"/>
        <v>11508</v>
      </c>
      <c r="AS362" s="230"/>
      <c r="AT362" s="89">
        <v>11508</v>
      </c>
      <c r="AU362" s="58">
        <f t="shared" si="560"/>
        <v>9108</v>
      </c>
      <c r="AV362" s="230">
        <v>720</v>
      </c>
      <c r="AW362" s="230">
        <v>480</v>
      </c>
      <c r="AX362" s="58">
        <v>720</v>
      </c>
      <c r="AY362" s="98">
        <v>480</v>
      </c>
      <c r="AZ362" s="270">
        <v>4.9400000000000004</v>
      </c>
      <c r="BA362" s="230">
        <v>3913</v>
      </c>
      <c r="BB362" s="136">
        <v>67</v>
      </c>
      <c r="BC362" s="230">
        <v>11720</v>
      </c>
      <c r="BD362" s="230">
        <f t="shared" si="469"/>
        <v>6850.2339999999986</v>
      </c>
      <c r="BE362" s="231">
        <f t="shared" si="470"/>
        <v>0.58449095563139919</v>
      </c>
      <c r="BF362" s="230">
        <v>3524</v>
      </c>
      <c r="BG362" s="230">
        <f t="shared" si="471"/>
        <v>3760.1079999999997</v>
      </c>
      <c r="BH362" s="231">
        <f t="shared" si="472"/>
        <v>0.32082832764505115</v>
      </c>
      <c r="BI362" s="230">
        <v>433</v>
      </c>
      <c r="BJ362" s="230">
        <f t="shared" si="473"/>
        <v>851.71100000000001</v>
      </c>
      <c r="BK362" s="231">
        <f t="shared" si="474"/>
        <v>7.2671587030716731E-2</v>
      </c>
      <c r="BL362" s="230">
        <v>545</v>
      </c>
      <c r="BM362" s="230">
        <f t="shared" si="475"/>
        <v>787.52499999999998</v>
      </c>
      <c r="BN362" s="231">
        <f t="shared" si="476"/>
        <v>6.7194965870307169E-2</v>
      </c>
      <c r="BO362" s="230">
        <v>705</v>
      </c>
      <c r="BP362" s="230">
        <f t="shared" si="477"/>
        <v>1450.8899999999999</v>
      </c>
      <c r="BQ362" s="231">
        <f t="shared" si="478"/>
        <v>0.12379607508532423</v>
      </c>
      <c r="BR362" s="230"/>
      <c r="BS362" s="232">
        <f t="shared" si="479"/>
        <v>0</v>
      </c>
      <c r="BT362" s="231">
        <f t="shared" si="480"/>
        <v>0</v>
      </c>
      <c r="BU362" s="136">
        <v>10.6</v>
      </c>
      <c r="BV362" s="243">
        <v>10.6</v>
      </c>
      <c r="BW362" s="251">
        <v>166</v>
      </c>
      <c r="BX362" s="67">
        <f t="shared" si="500"/>
        <v>106745.76</v>
      </c>
      <c r="BY362" s="233">
        <f t="shared" si="501"/>
        <v>0.7116384</v>
      </c>
      <c r="BZ362" s="121">
        <v>84.4</v>
      </c>
      <c r="CA362" s="242">
        <v>38</v>
      </c>
      <c r="CB362" s="136">
        <v>7.27</v>
      </c>
      <c r="CC362" s="230">
        <v>6600</v>
      </c>
      <c r="CD362" s="58">
        <f t="shared" si="502"/>
        <v>7609.8045571551147</v>
      </c>
      <c r="CE362" s="58">
        <f t="shared" si="481"/>
        <v>20978</v>
      </c>
      <c r="CF362" s="58">
        <f t="shared" si="503"/>
        <v>9108</v>
      </c>
      <c r="CG362" s="58">
        <f t="shared" si="504"/>
        <v>379.5</v>
      </c>
      <c r="CH362" s="58">
        <f t="shared" si="482"/>
        <v>11870</v>
      </c>
      <c r="CI362" s="98">
        <f t="shared" si="505"/>
        <v>494.58333333333331</v>
      </c>
      <c r="CJ362" s="238">
        <v>2989</v>
      </c>
      <c r="CK362" s="136"/>
      <c r="CL362" s="243">
        <v>7.7</v>
      </c>
      <c r="CM362" s="230">
        <v>4454</v>
      </c>
      <c r="CN362" s="137">
        <v>16.3366336633663</v>
      </c>
      <c r="CO362" s="137">
        <v>77.1683168316832</v>
      </c>
      <c r="CP362" s="230">
        <v>2428</v>
      </c>
      <c r="CQ362" s="136">
        <v>16.600000000000001</v>
      </c>
      <c r="CR362" s="136">
        <v>45.2</v>
      </c>
      <c r="CS362" s="230">
        <v>2470</v>
      </c>
      <c r="CT362" s="59">
        <f t="shared" si="550"/>
        <v>0.26185504116360131</v>
      </c>
      <c r="CU362" s="142">
        <f t="shared" si="506"/>
        <v>1.6814988290398127</v>
      </c>
      <c r="CV362" s="142">
        <f t="shared" si="507"/>
        <v>4.5256080026535299</v>
      </c>
      <c r="CW362" s="233">
        <f t="shared" si="508"/>
        <v>0.75426800044225495</v>
      </c>
      <c r="CX362" s="89">
        <f t="shared" si="551"/>
        <v>22745.70582133664</v>
      </c>
      <c r="CY362" s="193">
        <f t="shared" si="552"/>
        <v>0.41470244517487265</v>
      </c>
      <c r="CZ362" s="234">
        <f t="shared" si="553"/>
        <v>15209.413511297551</v>
      </c>
      <c r="DA362" s="235">
        <f t="shared" si="554"/>
        <v>0.61996587030716721</v>
      </c>
      <c r="DB362" s="67">
        <v>3067</v>
      </c>
      <c r="DC362" s="75"/>
      <c r="DD362" s="59">
        <v>7.52</v>
      </c>
      <c r="DE362" s="58">
        <v>4253</v>
      </c>
      <c r="DF362" s="58">
        <v>12.0594059405941</v>
      </c>
      <c r="DG362" s="58">
        <v>73.683168316831697</v>
      </c>
      <c r="DH362" s="58">
        <v>1882</v>
      </c>
      <c r="DI362" s="75">
        <v>16.399999999999999</v>
      </c>
      <c r="DJ362" s="75">
        <v>44.1</v>
      </c>
      <c r="DK362" s="58">
        <v>3092</v>
      </c>
      <c r="DL362" s="59">
        <f t="shared" si="509"/>
        <v>0.30033064801303028</v>
      </c>
      <c r="DM362" s="142">
        <f t="shared" si="510"/>
        <v>1.6387349201173786</v>
      </c>
      <c r="DN362" s="142">
        <f t="shared" si="511"/>
        <v>4.6437068397920287</v>
      </c>
      <c r="DO362" s="233">
        <f t="shared" si="483"/>
        <v>0.77395113996533815</v>
      </c>
      <c r="DP362" s="89">
        <f t="shared" si="512"/>
        <v>23339.270576794737</v>
      </c>
      <c r="DQ362" s="193">
        <f t="shared" si="513"/>
        <v>0.44111573851116592</v>
      </c>
      <c r="DR362" s="234">
        <f t="shared" si="514"/>
        <v>15606.313562780055</v>
      </c>
      <c r="DS362" s="235">
        <f t="shared" si="515"/>
        <v>0.63711604095563135</v>
      </c>
      <c r="DT362" s="58">
        <v>3257</v>
      </c>
      <c r="DU362" s="75"/>
      <c r="DV362" s="59">
        <v>7.69</v>
      </c>
      <c r="DW362" s="58">
        <v>4757</v>
      </c>
      <c r="DX362" s="58">
        <v>19.841584158415799</v>
      </c>
      <c r="DY362" s="58">
        <v>70.970297029703005</v>
      </c>
      <c r="DZ362" s="58">
        <v>2138</v>
      </c>
      <c r="EA362" s="75">
        <v>15.8</v>
      </c>
      <c r="EB362" s="60">
        <v>43.6</v>
      </c>
      <c r="EC362" s="58">
        <v>3305</v>
      </c>
      <c r="ED362" s="59">
        <f t="shared" si="544"/>
        <v>0.35569821491671261</v>
      </c>
      <c r="EE362" s="142">
        <f t="shared" si="516"/>
        <v>1.5431378569235492</v>
      </c>
      <c r="EF362" s="142">
        <f t="shared" si="555"/>
        <v>4.9313834943601691</v>
      </c>
      <c r="EG362" s="233">
        <f t="shared" si="484"/>
        <v>0.82189724906002815</v>
      </c>
      <c r="EH362" s="89">
        <f t="shared" si="545"/>
        <v>24785.133442654209</v>
      </c>
      <c r="EI362" s="193">
        <f t="shared" si="546"/>
        <v>0.37488539104105723</v>
      </c>
      <c r="EJ362" s="234">
        <f t="shared" si="547"/>
        <v>16573.121380493852</v>
      </c>
      <c r="EK362" s="235">
        <f t="shared" si="548"/>
        <v>0.59411262798634812</v>
      </c>
      <c r="EL362" s="238">
        <v>3257</v>
      </c>
      <c r="EM362" s="136"/>
      <c r="EN362" s="243">
        <v>7.54</v>
      </c>
      <c r="EO362" s="230">
        <v>4690</v>
      </c>
      <c r="EP362" s="137">
        <v>20.099009900990101</v>
      </c>
      <c r="EQ362" s="137">
        <v>70.376237623762407</v>
      </c>
      <c r="ER362" s="230">
        <v>1676</v>
      </c>
      <c r="ES362" s="136">
        <v>15.4</v>
      </c>
      <c r="ET362" s="136">
        <v>43.1</v>
      </c>
      <c r="EU362" s="230">
        <v>2638</v>
      </c>
      <c r="EV362" s="59">
        <f t="shared" si="517"/>
        <v>0.277397952114111</v>
      </c>
      <c r="EW362" s="142">
        <f t="shared" si="518"/>
        <v>1.5431378569235492</v>
      </c>
      <c r="EX362" s="142">
        <f t="shared" si="519"/>
        <v>4.9313834943601691</v>
      </c>
      <c r="EY362" s="233">
        <f t="shared" si="485"/>
        <v>0.82189724906002815</v>
      </c>
      <c r="EZ362" s="89">
        <f t="shared" si="520"/>
        <v>24785.133442654209</v>
      </c>
      <c r="FA362" s="193">
        <f t="shared" si="521"/>
        <v>0.38368982215315506</v>
      </c>
      <c r="FB362" s="234">
        <f t="shared" si="522"/>
        <v>16573.121380493852</v>
      </c>
      <c r="FC362" s="235">
        <f t="shared" si="523"/>
        <v>0.59982935153583616</v>
      </c>
      <c r="FD362" s="238">
        <v>4204</v>
      </c>
      <c r="FE362" s="136"/>
      <c r="FF362" s="243">
        <v>7.68</v>
      </c>
      <c r="FG362" s="230">
        <v>4325</v>
      </c>
      <c r="FH362" s="137">
        <v>15.3663366336634</v>
      </c>
      <c r="FI362" s="137">
        <v>73.029702970296995</v>
      </c>
      <c r="FJ362" s="230">
        <v>1668</v>
      </c>
      <c r="FK362" s="136">
        <v>16.899999999999999</v>
      </c>
      <c r="FL362" s="136">
        <v>42.5</v>
      </c>
      <c r="FM362" s="230">
        <v>3750</v>
      </c>
      <c r="FN362" s="59">
        <f t="shared" si="524"/>
        <v>0.27155576420985983</v>
      </c>
      <c r="FO362" s="142">
        <f t="shared" si="525"/>
        <v>1.1955280685061846</v>
      </c>
      <c r="FP362" s="142">
        <f t="shared" si="526"/>
        <v>6.3652245042340034</v>
      </c>
      <c r="FQ362" s="233">
        <f t="shared" si="486"/>
        <v>1.0608707507056672</v>
      </c>
      <c r="FR362" s="89">
        <f t="shared" si="527"/>
        <v>31991.618358280102</v>
      </c>
      <c r="FS362" s="193">
        <f t="shared" si="528"/>
        <v>0.43165426030115039</v>
      </c>
      <c r="FT362" s="234">
        <f t="shared" si="529"/>
        <v>21391.895082467348</v>
      </c>
      <c r="FU362" s="235">
        <f t="shared" si="530"/>
        <v>0.63097269624573382</v>
      </c>
      <c r="FV362" s="238">
        <v>4204</v>
      </c>
      <c r="FW362" s="160"/>
      <c r="FX362" s="243">
        <v>7.48</v>
      </c>
      <c r="FY362" s="230">
        <v>4312</v>
      </c>
      <c r="FZ362" s="137">
        <v>15.722772277227699</v>
      </c>
      <c r="GA362" s="137">
        <v>72.594059405940598</v>
      </c>
      <c r="GB362" s="230">
        <v>1624</v>
      </c>
      <c r="GC362" s="136">
        <v>16.7</v>
      </c>
      <c r="GD362" s="136">
        <v>46.6</v>
      </c>
      <c r="GE362" s="230">
        <v>3722</v>
      </c>
      <c r="GF362" s="59">
        <f t="shared" si="531"/>
        <v>0.26846566342931316</v>
      </c>
      <c r="GG362" s="142">
        <f t="shared" si="532"/>
        <v>1.1955280685061846</v>
      </c>
      <c r="GH362" s="142">
        <f t="shared" si="533"/>
        <v>6.3652245042340034</v>
      </c>
      <c r="GI362" s="233">
        <f t="shared" si="487"/>
        <v>1.0608707507056672</v>
      </c>
      <c r="GJ362" s="89">
        <f t="shared" si="534"/>
        <v>31991.618358280102</v>
      </c>
      <c r="GK362" s="193">
        <f t="shared" si="535"/>
        <v>0.43336258275573658</v>
      </c>
      <c r="GL362" s="234">
        <f t="shared" si="536"/>
        <v>21391.895082467348</v>
      </c>
      <c r="GM362" s="235">
        <f t="shared" si="537"/>
        <v>0.63208191126279867</v>
      </c>
      <c r="GN362" s="285">
        <v>4456</v>
      </c>
      <c r="GO362" s="230">
        <f t="shared" si="488"/>
        <v>4453.9891314710649</v>
      </c>
      <c r="GP362" s="236">
        <f t="shared" si="468"/>
        <v>1827.2059999999999</v>
      </c>
      <c r="GQ362" s="230">
        <v>0</v>
      </c>
      <c r="GR362" s="231">
        <f t="shared" si="489"/>
        <v>1</v>
      </c>
      <c r="GS362" s="230">
        <v>0</v>
      </c>
      <c r="GT362" s="231">
        <f t="shared" si="490"/>
        <v>1</v>
      </c>
      <c r="GU362" s="58">
        <v>400</v>
      </c>
      <c r="GV362" s="231">
        <f t="shared" si="556"/>
        <v>0.53035712818080305</v>
      </c>
      <c r="GW362" s="232">
        <v>607</v>
      </c>
      <c r="GX362" s="231">
        <f t="shared" si="557"/>
        <v>0</v>
      </c>
      <c r="GY362" s="232">
        <v>0</v>
      </c>
      <c r="GZ362" s="231">
        <f t="shared" si="558"/>
        <v>1</v>
      </c>
      <c r="HA362" s="231"/>
      <c r="HB362" s="231"/>
      <c r="HC362" s="231"/>
      <c r="HD362" s="231"/>
      <c r="HE362" s="237"/>
      <c r="HF362" s="238">
        <f t="shared" si="562"/>
        <v>106745.76</v>
      </c>
      <c r="HG362" s="231">
        <f t="shared" si="563"/>
        <v>0.7116384</v>
      </c>
      <c r="HH362" s="237">
        <f t="shared" si="564"/>
        <v>0.6197952218430034</v>
      </c>
      <c r="HI362" s="238">
        <v>2802</v>
      </c>
      <c r="HJ362" s="230">
        <v>2994</v>
      </c>
      <c r="HK362" s="230">
        <v>2782</v>
      </c>
      <c r="HL362" s="77">
        <f t="shared" si="541"/>
        <v>1920</v>
      </c>
      <c r="HM362" s="77">
        <f t="shared" si="538"/>
        <v>22502.400000000001</v>
      </c>
      <c r="HN362" s="136"/>
      <c r="HO362" s="136"/>
      <c r="HP362" s="230">
        <v>4981</v>
      </c>
      <c r="HQ362" s="136"/>
      <c r="HR362" s="136"/>
      <c r="HS362" s="136"/>
      <c r="HT362" s="230">
        <v>5850</v>
      </c>
      <c r="HU362" s="230">
        <v>5732</v>
      </c>
      <c r="HV362" s="136"/>
      <c r="HW362" s="136"/>
      <c r="HX362" s="136"/>
      <c r="HY362" s="136"/>
      <c r="HZ362" s="205"/>
      <c r="IA362" s="295">
        <v>0.98</v>
      </c>
      <c r="IB362" s="289">
        <v>1453</v>
      </c>
      <c r="IC362" s="290"/>
      <c r="ID362" s="290">
        <v>1271</v>
      </c>
      <c r="IE362" s="291">
        <v>3.47</v>
      </c>
      <c r="IF362" s="291">
        <v>1.93</v>
      </c>
      <c r="IG362" s="291">
        <v>1.01</v>
      </c>
      <c r="IH362" s="97">
        <f t="shared" si="539"/>
        <v>55774.367999999995</v>
      </c>
      <c r="II362" s="97">
        <f t="shared" si="542"/>
        <v>4846.5735140771631</v>
      </c>
      <c r="IJ362" s="202">
        <f t="shared" si="543"/>
        <v>1.7379214459506431</v>
      </c>
      <c r="IK362" s="202">
        <f t="shared" si="549"/>
        <v>2.7887183999999992</v>
      </c>
      <c r="IL362" s="202">
        <f t="shared" si="491"/>
        <v>0.55832758914413749</v>
      </c>
      <c r="IM362" s="205"/>
      <c r="IN362" s="204">
        <f t="shared" si="492"/>
        <v>0.67392280071813282</v>
      </c>
      <c r="IO362" s="136"/>
      <c r="IP362" s="136"/>
      <c r="IQ362" s="230">
        <v>2126</v>
      </c>
      <c r="IR362" s="230">
        <v>2524</v>
      </c>
      <c r="IS362" s="136"/>
      <c r="IT362" s="136"/>
      <c r="IU362" s="136"/>
      <c r="IV362" s="136"/>
      <c r="IW362" s="193"/>
      <c r="IX362" s="303">
        <v>0.85</v>
      </c>
      <c r="IY362" s="243">
        <v>8.11</v>
      </c>
      <c r="IZ362" s="136">
        <v>603</v>
      </c>
      <c r="JA362" s="136">
        <v>2.64</v>
      </c>
      <c r="JB362" s="136">
        <v>1.59</v>
      </c>
      <c r="JC362" s="136">
        <v>169</v>
      </c>
      <c r="JD362" s="97">
        <f t="shared" si="493"/>
        <v>16721.124</v>
      </c>
      <c r="JE362" s="211">
        <f t="shared" si="559"/>
        <v>1.2296881862099254</v>
      </c>
      <c r="JF362" s="210">
        <f t="shared" si="494"/>
        <v>1.181600357142857</v>
      </c>
      <c r="JG362" s="211">
        <f t="shared" si="495"/>
        <v>0.50516412024040158</v>
      </c>
      <c r="JH362" s="205"/>
      <c r="JI362" s="205">
        <f t="shared" si="496"/>
        <v>0.58499655884377155</v>
      </c>
      <c r="JJ362" s="215">
        <f t="shared" si="540"/>
        <v>2.469151880188833</v>
      </c>
      <c r="JK362" s="205">
        <f t="shared" si="497"/>
        <v>0.94854948805460748</v>
      </c>
      <c r="JL362" s="230">
        <v>12583</v>
      </c>
      <c r="JM362" s="243">
        <v>8.39</v>
      </c>
      <c r="JN362" s="217">
        <v>57</v>
      </c>
      <c r="JO362" s="136">
        <v>1.2</v>
      </c>
      <c r="JP362" s="136">
        <v>1.78</v>
      </c>
      <c r="JQ362" s="243">
        <v>0.97</v>
      </c>
      <c r="JR362" s="232">
        <v>441</v>
      </c>
      <c r="JS362" s="136">
        <v>0.35</v>
      </c>
      <c r="JT362" s="223"/>
    </row>
    <row r="363" spans="1:280" s="25" customFormat="1" ht="15" customHeight="1">
      <c r="A363" s="244">
        <v>43780</v>
      </c>
      <c r="B363" s="241">
        <v>0</v>
      </c>
      <c r="C363" s="52">
        <v>0</v>
      </c>
      <c r="D363" s="129">
        <v>49086</v>
      </c>
      <c r="E363" s="54">
        <v>5.51</v>
      </c>
      <c r="F363" s="53">
        <v>1485</v>
      </c>
      <c r="G363" s="56">
        <v>46.3</v>
      </c>
      <c r="H363" s="56">
        <v>19</v>
      </c>
      <c r="I363" s="248">
        <v>94.8</v>
      </c>
      <c r="J363" s="249"/>
      <c r="K363" s="53">
        <v>1043</v>
      </c>
      <c r="L363" s="48">
        <v>6.23</v>
      </c>
      <c r="M363" s="53">
        <v>12073</v>
      </c>
      <c r="N363" s="53">
        <v>6704</v>
      </c>
      <c r="O363" s="48">
        <v>2.57</v>
      </c>
      <c r="P363" s="48">
        <v>5.33</v>
      </c>
      <c r="Q363" s="74"/>
      <c r="R363" s="70">
        <v>65.900000000000006</v>
      </c>
      <c r="S363" s="64">
        <v>7393</v>
      </c>
      <c r="T363" s="55">
        <v>9337</v>
      </c>
      <c r="U363" s="56">
        <v>3.02</v>
      </c>
      <c r="V363" s="56">
        <v>28.2</v>
      </c>
      <c r="W363" s="56">
        <v>13.9</v>
      </c>
      <c r="X363" s="56">
        <v>14.7</v>
      </c>
      <c r="Y363" s="53">
        <v>2916</v>
      </c>
      <c r="Z363" s="55">
        <v>9393</v>
      </c>
      <c r="AA363" s="56">
        <v>2.73</v>
      </c>
      <c r="AB363" s="56">
        <v>426</v>
      </c>
      <c r="AC363" s="77">
        <f t="shared" si="561"/>
        <v>10309</v>
      </c>
      <c r="AD363" s="56"/>
      <c r="AE363" s="56"/>
      <c r="AF363" s="56"/>
      <c r="AG363" s="56"/>
      <c r="AH363" s="248"/>
      <c r="AI363" s="261"/>
      <c r="AJ363" s="56"/>
      <c r="AK363" s="56"/>
      <c r="AL363" s="54">
        <v>9.2100000000000009</v>
      </c>
      <c r="AM363" s="55">
        <v>49086</v>
      </c>
      <c r="AN363" s="52">
        <v>0.71</v>
      </c>
      <c r="AO363" s="52">
        <v>0.27</v>
      </c>
      <c r="AP363" s="55">
        <v>11261</v>
      </c>
      <c r="AQ363" s="265"/>
      <c r="AR363" s="86">
        <f t="shared" si="499"/>
        <v>11502</v>
      </c>
      <c r="AS363" s="55"/>
      <c r="AT363" s="87">
        <v>11502</v>
      </c>
      <c r="AU363" s="129">
        <f t="shared" si="560"/>
        <v>9102</v>
      </c>
      <c r="AV363" s="55">
        <v>720</v>
      </c>
      <c r="AW363" s="55">
        <v>480</v>
      </c>
      <c r="AX363" s="53">
        <v>720</v>
      </c>
      <c r="AY363" s="95">
        <v>480</v>
      </c>
      <c r="AZ363" s="269">
        <v>4.83</v>
      </c>
      <c r="BA363" s="55">
        <v>3284</v>
      </c>
      <c r="BB363" s="56">
        <v>9</v>
      </c>
      <c r="BC363" s="55">
        <v>11224</v>
      </c>
      <c r="BD363" s="97">
        <f t="shared" si="469"/>
        <v>7831.4948000000004</v>
      </c>
      <c r="BE363" s="102">
        <f t="shared" si="470"/>
        <v>0.69774543834640057</v>
      </c>
      <c r="BF363" s="55">
        <v>4231</v>
      </c>
      <c r="BG363" s="97">
        <f t="shared" si="471"/>
        <v>4514.4769999999999</v>
      </c>
      <c r="BH363" s="102">
        <f t="shared" si="472"/>
        <v>0.40221641126158231</v>
      </c>
      <c r="BI363" s="55">
        <v>471</v>
      </c>
      <c r="BJ363" s="97">
        <f t="shared" si="473"/>
        <v>926.45699999999999</v>
      </c>
      <c r="BK363" s="102">
        <f t="shared" si="474"/>
        <v>8.2542498218104068E-2</v>
      </c>
      <c r="BL363" s="103">
        <v>618</v>
      </c>
      <c r="BM363" s="97">
        <f t="shared" si="475"/>
        <v>893.01</v>
      </c>
      <c r="BN363" s="102">
        <f t="shared" si="476"/>
        <v>7.9562544547398431E-2</v>
      </c>
      <c r="BO363" s="55">
        <v>717</v>
      </c>
      <c r="BP363" s="97">
        <f t="shared" si="477"/>
        <v>1475.5859999999998</v>
      </c>
      <c r="BQ363" s="102">
        <f t="shared" si="478"/>
        <v>0.13146703492516035</v>
      </c>
      <c r="BR363" s="55">
        <v>13.2</v>
      </c>
      <c r="BS363" s="105">
        <f t="shared" si="479"/>
        <v>21.964799999999997</v>
      </c>
      <c r="BT363" s="102">
        <f t="shared" si="480"/>
        <v>1.1760513186029936E-3</v>
      </c>
      <c r="BU363" s="56">
        <v>10.5</v>
      </c>
      <c r="BV363" s="54">
        <v>11.1</v>
      </c>
      <c r="BW363" s="248">
        <v>162</v>
      </c>
      <c r="BX363" s="117">
        <f t="shared" si="500"/>
        <v>102160.848</v>
      </c>
      <c r="BY363" s="118">
        <f t="shared" si="501"/>
        <v>0.68107231999999995</v>
      </c>
      <c r="BZ363" s="120">
        <v>83.2</v>
      </c>
      <c r="CA363" s="241">
        <v>38</v>
      </c>
      <c r="CB363" s="56">
        <v>7.19</v>
      </c>
      <c r="CC363" s="103">
        <v>6093</v>
      </c>
      <c r="CD363" s="77">
        <f t="shared" si="502"/>
        <v>7237.4995045066298</v>
      </c>
      <c r="CE363" s="77">
        <f t="shared" si="481"/>
        <v>21191</v>
      </c>
      <c r="CF363" s="77">
        <f t="shared" si="503"/>
        <v>9102</v>
      </c>
      <c r="CG363" s="77">
        <f t="shared" si="504"/>
        <v>379.25</v>
      </c>
      <c r="CH363" s="77">
        <f t="shared" si="482"/>
        <v>12089</v>
      </c>
      <c r="CI363" s="130">
        <f t="shared" si="505"/>
        <v>503.70833333333331</v>
      </c>
      <c r="CJ363" s="249">
        <v>3002</v>
      </c>
      <c r="CK363" s="56"/>
      <c r="CL363" s="54">
        <v>7.78</v>
      </c>
      <c r="CM363" s="55">
        <v>4279</v>
      </c>
      <c r="CN363" s="134">
        <v>17.029702970296999</v>
      </c>
      <c r="CO363" s="134">
        <v>76.574257425742601</v>
      </c>
      <c r="CP363" s="55">
        <v>1834</v>
      </c>
      <c r="CQ363" s="56">
        <v>17.5</v>
      </c>
      <c r="CR363" s="56">
        <v>43.1</v>
      </c>
      <c r="CS363" s="55">
        <v>2513</v>
      </c>
      <c r="CT363" s="141">
        <f t="shared" si="550"/>
        <v>0.28295039191162052</v>
      </c>
      <c r="CU363" s="142">
        <f t="shared" si="506"/>
        <v>1.6742171885409727</v>
      </c>
      <c r="CV363" s="142">
        <f t="shared" si="507"/>
        <v>4.3229155416889977</v>
      </c>
      <c r="CW363" s="118">
        <f t="shared" si="508"/>
        <v>0.72048592361483299</v>
      </c>
      <c r="CX363" s="143">
        <f t="shared" si="551"/>
        <v>21726.973512528904</v>
      </c>
      <c r="CY363" s="144">
        <f t="shared" si="552"/>
        <v>0.40877370736459995</v>
      </c>
      <c r="CZ363" s="145">
        <f t="shared" si="553"/>
        <v>14472.505577650889</v>
      </c>
      <c r="DA363" s="146">
        <f t="shared" si="554"/>
        <v>0.6187633642195296</v>
      </c>
      <c r="DB363" s="64">
        <v>3074</v>
      </c>
      <c r="DC363" s="152"/>
      <c r="DD363" s="48">
        <v>7.44</v>
      </c>
      <c r="DE363" s="53">
        <v>3977</v>
      </c>
      <c r="DF363" s="153">
        <v>13.8019801980198</v>
      </c>
      <c r="DG363" s="53">
        <v>73.405940594059402</v>
      </c>
      <c r="DH363" s="53">
        <v>1688</v>
      </c>
      <c r="DI363" s="74">
        <v>18.3</v>
      </c>
      <c r="DJ363" s="74">
        <v>48.3</v>
      </c>
      <c r="DK363" s="53">
        <v>3080</v>
      </c>
      <c r="DL363" s="141">
        <f t="shared" si="509"/>
        <v>0.30730010934725205</v>
      </c>
      <c r="DM363" s="142">
        <f t="shared" si="510"/>
        <v>1.6350032530904359</v>
      </c>
      <c r="DN363" s="142">
        <f t="shared" si="511"/>
        <v>4.4265963941212458</v>
      </c>
      <c r="DO363" s="118">
        <f t="shared" si="483"/>
        <v>0.73776606568687431</v>
      </c>
      <c r="DP363" s="143">
        <f t="shared" si="512"/>
        <v>22248.07347685338</v>
      </c>
      <c r="DQ363" s="144">
        <f t="shared" si="513"/>
        <v>0.45050082593807284</v>
      </c>
      <c r="DR363" s="145">
        <f t="shared" si="514"/>
        <v>14819.614305695815</v>
      </c>
      <c r="DS363" s="146">
        <f t="shared" si="515"/>
        <v>0.64566999287241633</v>
      </c>
      <c r="DT363" s="53">
        <v>3258</v>
      </c>
      <c r="DU363" s="74"/>
      <c r="DV363" s="157">
        <v>7.66</v>
      </c>
      <c r="DW363" s="153">
        <v>4334</v>
      </c>
      <c r="DX363" s="53">
        <v>17.782178217821802</v>
      </c>
      <c r="DY363" s="153">
        <v>70.217821782178206</v>
      </c>
      <c r="DZ363" s="153">
        <v>1828</v>
      </c>
      <c r="EA363" s="152">
        <v>16.899999999999999</v>
      </c>
      <c r="EB363" s="128">
        <v>40</v>
      </c>
      <c r="EC363" s="53">
        <v>3383</v>
      </c>
      <c r="ED363" s="141">
        <f t="shared" si="544"/>
        <v>0.35762606288255178</v>
      </c>
      <c r="EE363" s="142">
        <f t="shared" si="516"/>
        <v>1.5426642111724984</v>
      </c>
      <c r="EF363" s="142">
        <f t="shared" si="555"/>
        <v>4.6915585725592122</v>
      </c>
      <c r="EG363" s="118">
        <f t="shared" si="484"/>
        <v>0.78192642875986873</v>
      </c>
      <c r="EH363" s="143">
        <f t="shared" si="545"/>
        <v>23579.773385682602</v>
      </c>
      <c r="EI363" s="144">
        <f t="shared" si="546"/>
        <v>0.40117439769062302</v>
      </c>
      <c r="EJ363" s="145">
        <f t="shared" si="547"/>
        <v>15706.669944032845</v>
      </c>
      <c r="EK363" s="146">
        <f t="shared" si="548"/>
        <v>0.61386315039201711</v>
      </c>
      <c r="EL363" s="249">
        <v>3257</v>
      </c>
      <c r="EM363" s="56"/>
      <c r="EN363" s="54">
        <v>7.79</v>
      </c>
      <c r="EO363" s="55">
        <v>4424</v>
      </c>
      <c r="EP363" s="134">
        <v>18.693069306930699</v>
      </c>
      <c r="EQ363" s="134">
        <v>70.653465346534702</v>
      </c>
      <c r="ER363" s="55">
        <v>1956</v>
      </c>
      <c r="ES363" s="56">
        <v>15.8</v>
      </c>
      <c r="ET363" s="56">
        <v>41</v>
      </c>
      <c r="EU363" s="55">
        <v>2687</v>
      </c>
      <c r="EV363" s="141">
        <f t="shared" si="517"/>
        <v>0.29322639755339702</v>
      </c>
      <c r="EW363" s="142">
        <f t="shared" si="518"/>
        <v>1.5431378569235492</v>
      </c>
      <c r="EX363" s="142">
        <f t="shared" si="519"/>
        <v>4.6901185607198759</v>
      </c>
      <c r="EY363" s="118">
        <f t="shared" si="485"/>
        <v>0.78168642678664602</v>
      </c>
      <c r="EZ363" s="143">
        <f t="shared" si="520"/>
        <v>23572.535886178095</v>
      </c>
      <c r="FA363" s="144">
        <f t="shared" si="521"/>
        <v>0.3887391636786609</v>
      </c>
      <c r="FB363" s="145">
        <f t="shared" si="522"/>
        <v>15701.848989476664</v>
      </c>
      <c r="FC363" s="146">
        <f t="shared" si="523"/>
        <v>0.60584461867426942</v>
      </c>
      <c r="FD363" s="249">
        <v>4300</v>
      </c>
      <c r="FE363" s="56"/>
      <c r="FF363" s="54">
        <v>7.51</v>
      </c>
      <c r="FG363" s="55">
        <v>3901</v>
      </c>
      <c r="FH363" s="134">
        <v>18.693069306930699</v>
      </c>
      <c r="FI363" s="134">
        <v>70.653465346534702</v>
      </c>
      <c r="FJ363" s="55">
        <v>1640</v>
      </c>
      <c r="FK363" s="56">
        <v>16.7</v>
      </c>
      <c r="FL363" s="56">
        <v>45.5</v>
      </c>
      <c r="FM363" s="55">
        <v>3859</v>
      </c>
      <c r="FN363" s="141">
        <f t="shared" si="524"/>
        <v>0.2689770699060306</v>
      </c>
      <c r="FO363" s="142">
        <f t="shared" si="525"/>
        <v>1.1688372093023256</v>
      </c>
      <c r="FP363" s="142">
        <f t="shared" si="526"/>
        <v>6.1920509091481311</v>
      </c>
      <c r="FQ363" s="118">
        <f t="shared" si="486"/>
        <v>1.0320084848580218</v>
      </c>
      <c r="FR363" s="143">
        <f t="shared" si="527"/>
        <v>31121.247869378509</v>
      </c>
      <c r="FS363" s="144">
        <f t="shared" si="528"/>
        <v>0.46100169021484094</v>
      </c>
      <c r="FT363" s="145">
        <f t="shared" si="529"/>
        <v>20730.104591571893</v>
      </c>
      <c r="FU363" s="146">
        <f t="shared" si="530"/>
        <v>0.65244119743406981</v>
      </c>
      <c r="FV363" s="249">
        <v>4300</v>
      </c>
      <c r="FW363" s="73"/>
      <c r="FX363" s="54">
        <v>7.71</v>
      </c>
      <c r="FY363" s="55">
        <v>3946</v>
      </c>
      <c r="FZ363" s="134">
        <v>15.4257425742574</v>
      </c>
      <c r="GA363" s="134">
        <v>72.495049504950501</v>
      </c>
      <c r="GB363" s="55">
        <v>2156</v>
      </c>
      <c r="GC363" s="56">
        <v>15.2</v>
      </c>
      <c r="GD363" s="56">
        <v>39.4</v>
      </c>
      <c r="GE363" s="55">
        <v>3770</v>
      </c>
      <c r="GF363" s="141">
        <f t="shared" si="531"/>
        <v>0.26636619110715276</v>
      </c>
      <c r="GG363" s="142">
        <f t="shared" si="532"/>
        <v>1.1688372093023256</v>
      </c>
      <c r="GH363" s="142">
        <f t="shared" si="533"/>
        <v>6.1920509091481311</v>
      </c>
      <c r="GI363" s="118">
        <f t="shared" si="487"/>
        <v>1.0320084848580218</v>
      </c>
      <c r="GJ363" s="143">
        <f t="shared" si="534"/>
        <v>31121.247869378509</v>
      </c>
      <c r="GK363" s="144">
        <f t="shared" si="535"/>
        <v>0.45478407320885983</v>
      </c>
      <c r="GL363" s="145">
        <f t="shared" si="536"/>
        <v>20730.104591571893</v>
      </c>
      <c r="GM363" s="146">
        <f t="shared" si="537"/>
        <v>0.64843193157519607</v>
      </c>
      <c r="GN363" s="284">
        <v>4236</v>
      </c>
      <c r="GO363" s="97">
        <f t="shared" si="488"/>
        <v>4121.6599499787644</v>
      </c>
      <c r="GP363" s="226">
        <f t="shared" si="468"/>
        <v>2259.3909999999996</v>
      </c>
      <c r="GQ363" s="206">
        <v>0</v>
      </c>
      <c r="GR363" s="102">
        <f t="shared" si="489"/>
        <v>1</v>
      </c>
      <c r="GS363" s="206">
        <v>0</v>
      </c>
      <c r="GT363" s="102">
        <f t="shared" si="490"/>
        <v>1</v>
      </c>
      <c r="GU363" s="153">
        <v>635</v>
      </c>
      <c r="GV363" s="102">
        <f t="shared" si="556"/>
        <v>0.3145931219689635</v>
      </c>
      <c r="GW363" s="170">
        <v>652</v>
      </c>
      <c r="GX363" s="102">
        <f t="shared" si="557"/>
        <v>0</v>
      </c>
      <c r="GY363" s="170">
        <v>0</v>
      </c>
      <c r="GZ363" s="102">
        <f t="shared" si="558"/>
        <v>1</v>
      </c>
      <c r="HA363" s="102"/>
      <c r="HB363" s="102"/>
      <c r="HC363" s="102"/>
      <c r="HD363" s="102"/>
      <c r="HE363" s="177"/>
      <c r="HF363" s="227">
        <f t="shared" si="562"/>
        <v>102160.848</v>
      </c>
      <c r="HG363" s="102">
        <f t="shared" si="563"/>
        <v>0.68107231999999995</v>
      </c>
      <c r="HH363" s="177">
        <f t="shared" si="564"/>
        <v>0.62259444048467572</v>
      </c>
      <c r="HI363" s="287">
        <v>2362</v>
      </c>
      <c r="HJ363" s="206">
        <v>1978</v>
      </c>
      <c r="HK363" s="206">
        <v>1802</v>
      </c>
      <c r="HL363" s="77">
        <f t="shared" si="541"/>
        <v>1920</v>
      </c>
      <c r="HM363" s="77">
        <f t="shared" si="538"/>
        <v>21550.080000000002</v>
      </c>
      <c r="HN363" s="56"/>
      <c r="HO363" s="288"/>
      <c r="HP363" s="55">
        <v>4401</v>
      </c>
      <c r="HQ363" s="186"/>
      <c r="HR363" s="186"/>
      <c r="HS363" s="186"/>
      <c r="HT363" s="55">
        <v>5010</v>
      </c>
      <c r="HU363" s="206">
        <v>5094</v>
      </c>
      <c r="HV363" s="186"/>
      <c r="HW363" s="186"/>
      <c r="HX363" s="186"/>
      <c r="HY363" s="186"/>
      <c r="HZ363" s="296">
        <v>0.99</v>
      </c>
      <c r="IA363" s="296"/>
      <c r="IB363" s="292">
        <v>1538</v>
      </c>
      <c r="IC363" s="293"/>
      <c r="ID363" s="293">
        <v>2535</v>
      </c>
      <c r="IE363" s="294">
        <v>0.47</v>
      </c>
      <c r="IF363" s="294">
        <v>1.39</v>
      </c>
      <c r="IG363" s="294">
        <v>0.95</v>
      </c>
      <c r="IH363" s="97">
        <f t="shared" si="539"/>
        <v>52393.512000000002</v>
      </c>
      <c r="II363" s="97">
        <f t="shared" si="542"/>
        <v>4555.1653625456447</v>
      </c>
      <c r="IJ363" s="202">
        <f t="shared" si="543"/>
        <v>1.738828029907842</v>
      </c>
      <c r="IK363" s="202">
        <f t="shared" si="549"/>
        <v>2.6196756000000003</v>
      </c>
      <c r="IL363" s="202">
        <f t="shared" si="491"/>
        <v>0.57909846728394709</v>
      </c>
      <c r="IM363" s="203"/>
      <c r="IN363" s="204">
        <f t="shared" si="492"/>
        <v>0.63692162417374876</v>
      </c>
      <c r="IO363" s="186"/>
      <c r="IP363" s="186"/>
      <c r="IQ363" s="206">
        <v>2348</v>
      </c>
      <c r="IR363" s="206">
        <v>1892</v>
      </c>
      <c r="IS363" s="186"/>
      <c r="IT363" s="186"/>
      <c r="IU363" s="186"/>
      <c r="IV363" s="186"/>
      <c r="IW363" s="302">
        <v>0.9</v>
      </c>
      <c r="IX363" s="302"/>
      <c r="IY363" s="54">
        <v>8.27</v>
      </c>
      <c r="IZ363" s="56">
        <v>471</v>
      </c>
      <c r="JA363" s="186">
        <v>0</v>
      </c>
      <c r="JB363" s="186">
        <v>1.07</v>
      </c>
      <c r="JC363" s="186">
        <v>176</v>
      </c>
      <c r="JD363" s="97">
        <f t="shared" si="493"/>
        <v>17690.076000000001</v>
      </c>
      <c r="JE363" s="210">
        <f t="shared" si="559"/>
        <v>1.2304987914744012</v>
      </c>
      <c r="JF363" s="210">
        <f t="shared" si="494"/>
        <v>1.2498996428571429</v>
      </c>
      <c r="JG363" s="210">
        <f t="shared" si="495"/>
        <v>0.57425245289333049</v>
      </c>
      <c r="JH363" s="203"/>
      <c r="JI363" s="203">
        <f t="shared" si="496"/>
        <v>0.6937581274382314</v>
      </c>
      <c r="JJ363" s="212">
        <f t="shared" si="540"/>
        <v>2.469151880188833</v>
      </c>
      <c r="JK363" s="203">
        <f t="shared" si="497"/>
        <v>0.95803635067712045</v>
      </c>
      <c r="JL363" s="206">
        <v>13418</v>
      </c>
      <c r="JM363" s="306">
        <v>8.4</v>
      </c>
      <c r="JN363" s="214">
        <v>60</v>
      </c>
      <c r="JO363" s="186">
        <v>0.97</v>
      </c>
      <c r="JP363" s="186">
        <v>0.08</v>
      </c>
      <c r="JQ363" s="306">
        <v>0.97</v>
      </c>
      <c r="JR363" s="219">
        <v>455</v>
      </c>
      <c r="JS363" s="186">
        <v>0.39</v>
      </c>
      <c r="JT363" s="222" t="s">
        <v>148</v>
      </c>
    </row>
    <row r="364" spans="1:280" s="25" customFormat="1" ht="15" customHeight="1">
      <c r="A364" s="244">
        <v>43781</v>
      </c>
      <c r="B364" s="241">
        <v>240</v>
      </c>
      <c r="C364" s="52">
        <v>240</v>
      </c>
      <c r="D364" s="129">
        <v>39803</v>
      </c>
      <c r="E364" s="54">
        <v>5.6</v>
      </c>
      <c r="F364" s="53">
        <v>1444</v>
      </c>
      <c r="G364" s="56">
        <v>40.9</v>
      </c>
      <c r="H364" s="56">
        <v>18.2</v>
      </c>
      <c r="I364" s="248">
        <v>94.6</v>
      </c>
      <c r="J364" s="249"/>
      <c r="K364" s="53">
        <v>1458</v>
      </c>
      <c r="L364" s="48">
        <v>6.6</v>
      </c>
      <c r="M364" s="53">
        <v>10394</v>
      </c>
      <c r="N364" s="53">
        <v>6999</v>
      </c>
      <c r="O364" s="48">
        <v>2.17</v>
      </c>
      <c r="P364" s="48">
        <v>5.0199999999999996</v>
      </c>
      <c r="Q364" s="74"/>
      <c r="R364" s="70">
        <v>69.5</v>
      </c>
      <c r="S364" s="64">
        <v>6412</v>
      </c>
      <c r="T364" s="55">
        <v>8461</v>
      </c>
      <c r="U364" s="56">
        <v>6.6</v>
      </c>
      <c r="V364" s="56">
        <v>38.299999999999997</v>
      </c>
      <c r="W364" s="56">
        <v>5.0199999999999996</v>
      </c>
      <c r="X364" s="56">
        <v>2.17</v>
      </c>
      <c r="Y364" s="53">
        <v>2916</v>
      </c>
      <c r="Z364" s="56" t="s">
        <v>129</v>
      </c>
      <c r="AA364" s="56" t="s">
        <v>129</v>
      </c>
      <c r="AB364" s="56">
        <v>571</v>
      </c>
      <c r="AC364" s="77">
        <f t="shared" si="561"/>
        <v>9328</v>
      </c>
      <c r="AD364" s="56"/>
      <c r="AE364" s="56"/>
      <c r="AF364" s="56"/>
      <c r="AG364" s="56"/>
      <c r="AH364" s="248"/>
      <c r="AI364" s="261"/>
      <c r="AJ364" s="56"/>
      <c r="AK364" s="56"/>
      <c r="AL364" s="54">
        <v>9.39</v>
      </c>
      <c r="AM364" s="55">
        <v>90466</v>
      </c>
      <c r="AN364" s="52">
        <v>1.7</v>
      </c>
      <c r="AO364" s="52">
        <v>0.16</v>
      </c>
      <c r="AP364" s="55">
        <v>5082</v>
      </c>
      <c r="AQ364" s="265"/>
      <c r="AR364" s="86">
        <f t="shared" si="499"/>
        <v>11897</v>
      </c>
      <c r="AS364" s="55"/>
      <c r="AT364" s="87">
        <v>11897</v>
      </c>
      <c r="AU364" s="129">
        <f t="shared" si="560"/>
        <v>9497</v>
      </c>
      <c r="AV364" s="55">
        <v>840</v>
      </c>
      <c r="AW364" s="55">
        <v>240</v>
      </c>
      <c r="AX364" s="53">
        <v>840</v>
      </c>
      <c r="AY364" s="95">
        <v>480</v>
      </c>
      <c r="AZ364" s="269">
        <v>5.03</v>
      </c>
      <c r="BA364" s="55">
        <v>4433</v>
      </c>
      <c r="BB364" s="56">
        <v>363</v>
      </c>
      <c r="BC364" s="55">
        <v>9886</v>
      </c>
      <c r="BD364" s="97">
        <f t="shared" si="469"/>
        <v>7292.128999999999</v>
      </c>
      <c r="BE364" s="102">
        <f t="shared" si="470"/>
        <v>0.73762178838761872</v>
      </c>
      <c r="BF364" s="55">
        <v>4047</v>
      </c>
      <c r="BG364" s="97">
        <f t="shared" si="471"/>
        <v>4318.1489999999994</v>
      </c>
      <c r="BH364" s="102">
        <f t="shared" si="472"/>
        <v>0.43679435565446079</v>
      </c>
      <c r="BI364" s="55">
        <v>326</v>
      </c>
      <c r="BJ364" s="97">
        <f t="shared" si="473"/>
        <v>641.24200000000008</v>
      </c>
      <c r="BK364" s="102">
        <f t="shared" si="474"/>
        <v>6.4863645559376903E-2</v>
      </c>
      <c r="BL364" s="103">
        <v>584</v>
      </c>
      <c r="BM364" s="97">
        <f t="shared" si="475"/>
        <v>843.88</v>
      </c>
      <c r="BN364" s="102">
        <f t="shared" si="476"/>
        <v>8.5361116730730324E-2</v>
      </c>
      <c r="BO364" s="55">
        <v>681</v>
      </c>
      <c r="BP364" s="97">
        <f t="shared" si="477"/>
        <v>1401.4979999999998</v>
      </c>
      <c r="BQ364" s="102">
        <f t="shared" si="478"/>
        <v>0.14176593162047338</v>
      </c>
      <c r="BR364" s="55">
        <v>52.5</v>
      </c>
      <c r="BS364" s="105">
        <f t="shared" si="479"/>
        <v>87.36</v>
      </c>
      <c r="BT364" s="102">
        <f t="shared" si="480"/>
        <v>5.3105401577989075E-3</v>
      </c>
      <c r="BU364" s="56">
        <v>9.92</v>
      </c>
      <c r="BV364" s="54">
        <v>10.5</v>
      </c>
      <c r="BW364" s="248">
        <v>179</v>
      </c>
      <c r="BX364" s="117">
        <f t="shared" si="500"/>
        <v>93887.342000000004</v>
      </c>
      <c r="BY364" s="118">
        <f t="shared" si="501"/>
        <v>0.62591561333333334</v>
      </c>
      <c r="BZ364" s="120">
        <v>74</v>
      </c>
      <c r="CA364" s="241">
        <v>38</v>
      </c>
      <c r="CB364" s="56">
        <v>7.34</v>
      </c>
      <c r="CC364" s="103">
        <v>5853</v>
      </c>
      <c r="CD364" s="77">
        <f t="shared" si="502"/>
        <v>5980.7137563904134</v>
      </c>
      <c r="CE364" s="77">
        <f t="shared" si="481"/>
        <v>21321</v>
      </c>
      <c r="CF364" s="77">
        <f t="shared" si="503"/>
        <v>9497</v>
      </c>
      <c r="CG364" s="77">
        <f t="shared" si="504"/>
        <v>395.70833333333331</v>
      </c>
      <c r="CH364" s="77">
        <f t="shared" si="482"/>
        <v>11824</v>
      </c>
      <c r="CI364" s="130">
        <f t="shared" si="505"/>
        <v>492.66666666666669</v>
      </c>
      <c r="CJ364" s="249">
        <v>2999</v>
      </c>
      <c r="CK364" s="56"/>
      <c r="CL364" s="54">
        <v>7.7</v>
      </c>
      <c r="CM364" s="55">
        <v>3802</v>
      </c>
      <c r="CN364" s="134">
        <v>19.326732673267301</v>
      </c>
      <c r="CO364" s="134">
        <v>76.039603960395993</v>
      </c>
      <c r="CP364" s="55">
        <v>3150</v>
      </c>
      <c r="CQ364" s="56">
        <v>16.7</v>
      </c>
      <c r="CR364" s="56">
        <v>45.4</v>
      </c>
      <c r="CS364" s="55">
        <v>2497</v>
      </c>
      <c r="CT364" s="141">
        <f t="shared" si="550"/>
        <v>0.38215707219360734</v>
      </c>
      <c r="CU364" s="142">
        <f t="shared" si="506"/>
        <v>1.6758919639879959</v>
      </c>
      <c r="CV364" s="142">
        <f t="shared" si="507"/>
        <v>3.5686750010773682</v>
      </c>
      <c r="CW364" s="118">
        <f t="shared" si="508"/>
        <v>0.594779166846228</v>
      </c>
      <c r="CX364" s="143">
        <f t="shared" si="551"/>
        <v>17936.160555414852</v>
      </c>
      <c r="CY364" s="144">
        <f t="shared" si="552"/>
        <v>0.36428992343304345</v>
      </c>
      <c r="CZ364" s="145">
        <f t="shared" si="553"/>
        <v>13206.14130003283</v>
      </c>
      <c r="DA364" s="146">
        <f t="shared" si="554"/>
        <v>0.61541573942949623</v>
      </c>
      <c r="DB364" s="64">
        <v>3108</v>
      </c>
      <c r="DC364" s="152"/>
      <c r="DD364" s="48">
        <v>7.72</v>
      </c>
      <c r="DE364" s="53">
        <v>3270</v>
      </c>
      <c r="DF364" s="153">
        <v>23.841584158415799</v>
      </c>
      <c r="DG364" s="53">
        <v>72.297029702970306</v>
      </c>
      <c r="DH364" s="53">
        <v>2922</v>
      </c>
      <c r="DI364" s="74">
        <v>16.899999999999999</v>
      </c>
      <c r="DJ364" s="74">
        <v>42.1</v>
      </c>
      <c r="DK364" s="53">
        <v>3116</v>
      </c>
      <c r="DL364" s="141">
        <f t="shared" si="509"/>
        <v>0.36985609425210214</v>
      </c>
      <c r="DM364" s="142">
        <f t="shared" si="510"/>
        <v>1.617117117117117</v>
      </c>
      <c r="DN364" s="142">
        <f t="shared" si="511"/>
        <v>3.6983800944809797</v>
      </c>
      <c r="DO364" s="118">
        <f t="shared" si="483"/>
        <v>0.61639668241349665</v>
      </c>
      <c r="DP364" s="143">
        <f t="shared" si="512"/>
        <v>18588.058354861405</v>
      </c>
      <c r="DQ364" s="144">
        <f t="shared" si="513"/>
        <v>0.45324251699790952</v>
      </c>
      <c r="DR364" s="145">
        <f t="shared" si="514"/>
        <v>13686.124428310115</v>
      </c>
      <c r="DS364" s="146">
        <f t="shared" si="515"/>
        <v>0.66922921302852512</v>
      </c>
      <c r="DT364" s="53">
        <v>3289</v>
      </c>
      <c r="DU364" s="74"/>
      <c r="DV364" s="157">
        <v>7.73</v>
      </c>
      <c r="DW364" s="153">
        <v>3444</v>
      </c>
      <c r="DX364" s="53">
        <v>19.2673267326733</v>
      </c>
      <c r="DY364" s="153">
        <v>71.1683168316832</v>
      </c>
      <c r="DZ364" s="153">
        <v>2926</v>
      </c>
      <c r="EA364" s="152">
        <v>16.3</v>
      </c>
      <c r="EB364" s="128">
        <v>46.7</v>
      </c>
      <c r="EC364" s="53">
        <v>3358</v>
      </c>
      <c r="ED364" s="141">
        <f t="shared" si="544"/>
        <v>0.4024809730333197</v>
      </c>
      <c r="EE364" s="142">
        <f t="shared" si="516"/>
        <v>1.5281240498631803</v>
      </c>
      <c r="EF364" s="142">
        <f t="shared" si="555"/>
        <v>3.9137619468300975</v>
      </c>
      <c r="EG364" s="118">
        <f t="shared" si="484"/>
        <v>0.65229365780501625</v>
      </c>
      <c r="EH364" s="143">
        <f t="shared" si="545"/>
        <v>19670.56754476807</v>
      </c>
      <c r="EI364" s="144">
        <f t="shared" si="546"/>
        <v>0.42414899955376162</v>
      </c>
      <c r="EJ364" s="145">
        <f t="shared" si="547"/>
        <v>14483.16063214671</v>
      </c>
      <c r="EK364" s="146">
        <f t="shared" si="548"/>
        <v>0.65162856564839167</v>
      </c>
      <c r="EL364" s="249">
        <v>3289</v>
      </c>
      <c r="EM364" s="56"/>
      <c r="EN364" s="54">
        <v>7.7</v>
      </c>
      <c r="EO364" s="55">
        <v>3677</v>
      </c>
      <c r="EP364" s="134">
        <v>20.178217821782201</v>
      </c>
      <c r="EQ364" s="134">
        <v>70.891089108910904</v>
      </c>
      <c r="ER364" s="55">
        <v>3038</v>
      </c>
      <c r="ES364" s="56">
        <v>16.8</v>
      </c>
      <c r="ET364" s="56">
        <v>43.3</v>
      </c>
      <c r="EU364" s="55">
        <v>2685</v>
      </c>
      <c r="EV364" s="141">
        <f t="shared" si="517"/>
        <v>0.35436588127472252</v>
      </c>
      <c r="EW364" s="142">
        <f t="shared" si="518"/>
        <v>1.5281240498631803</v>
      </c>
      <c r="EX364" s="142">
        <f t="shared" si="519"/>
        <v>3.9137619468300975</v>
      </c>
      <c r="EY364" s="118">
        <f t="shared" si="485"/>
        <v>0.65229365780501625</v>
      </c>
      <c r="EZ364" s="143">
        <f t="shared" si="520"/>
        <v>19670.56754476807</v>
      </c>
      <c r="FA364" s="144">
        <f t="shared" si="521"/>
        <v>0.38519043883832216</v>
      </c>
      <c r="FB364" s="145">
        <f t="shared" si="522"/>
        <v>14483.16063214671</v>
      </c>
      <c r="FC364" s="146">
        <f t="shared" si="523"/>
        <v>0.6280598826623508</v>
      </c>
      <c r="FD364" s="249">
        <v>4318</v>
      </c>
      <c r="FE364" s="56"/>
      <c r="FF364" s="54">
        <v>7.69</v>
      </c>
      <c r="FG364" s="55">
        <v>3557</v>
      </c>
      <c r="FH364" s="134">
        <v>14.9306930693069</v>
      </c>
      <c r="FI364" s="134">
        <v>75.643564356435604</v>
      </c>
      <c r="FJ364" s="55">
        <v>3204</v>
      </c>
      <c r="FK364" s="56">
        <v>17.5</v>
      </c>
      <c r="FL364" s="56">
        <v>44.5</v>
      </c>
      <c r="FM364" s="55">
        <v>3881</v>
      </c>
      <c r="FN364" s="141">
        <f t="shared" si="524"/>
        <v>0.37083411207208966</v>
      </c>
      <c r="FO364" s="142">
        <f t="shared" si="525"/>
        <v>1.1639647985178323</v>
      </c>
      <c r="FP364" s="142">
        <f t="shared" si="526"/>
        <v>5.1382256267596116</v>
      </c>
      <c r="FQ364" s="118">
        <f t="shared" si="486"/>
        <v>0.85637093779326856</v>
      </c>
      <c r="FR364" s="143">
        <f t="shared" si="527"/>
        <v>25824.722000093807</v>
      </c>
      <c r="FS364" s="144">
        <f t="shared" si="528"/>
        <v>0.40525493362738974</v>
      </c>
      <c r="FT364" s="145">
        <f t="shared" si="529"/>
        <v>19014.377503681815</v>
      </c>
      <c r="FU364" s="146">
        <f t="shared" si="530"/>
        <v>0.6401982601658911</v>
      </c>
      <c r="FV364" s="249">
        <v>4318</v>
      </c>
      <c r="FW364" s="73"/>
      <c r="FX364" s="54">
        <v>7.7</v>
      </c>
      <c r="FY364" s="55">
        <v>3218</v>
      </c>
      <c r="FZ364" s="134">
        <v>17.1287128712871</v>
      </c>
      <c r="GA364" s="134">
        <v>77.425742574257399</v>
      </c>
      <c r="GB364" s="55">
        <v>3278</v>
      </c>
      <c r="GC364" s="56">
        <v>16.8</v>
      </c>
      <c r="GD364" s="56">
        <v>41.8</v>
      </c>
      <c r="GE364" s="55">
        <v>3778</v>
      </c>
      <c r="GF364" s="141">
        <f t="shared" si="531"/>
        <v>0.31669661788216741</v>
      </c>
      <c r="GG364" s="142">
        <f t="shared" si="532"/>
        <v>1.1639647985178323</v>
      </c>
      <c r="GH364" s="142">
        <f t="shared" si="533"/>
        <v>5.1382256267596116</v>
      </c>
      <c r="GI364" s="118">
        <f t="shared" si="487"/>
        <v>0.85637093779326856</v>
      </c>
      <c r="GJ364" s="143">
        <f t="shared" si="534"/>
        <v>25824.722000093807</v>
      </c>
      <c r="GK364" s="144">
        <f t="shared" si="535"/>
        <v>0.4619371314065055</v>
      </c>
      <c r="GL364" s="145">
        <f t="shared" si="536"/>
        <v>19014.377503681815</v>
      </c>
      <c r="GM364" s="146">
        <f t="shared" si="537"/>
        <v>0.67448917661339269</v>
      </c>
      <c r="GN364" s="284">
        <v>2844</v>
      </c>
      <c r="GO364" s="97">
        <f t="shared" si="488"/>
        <v>3482.0494817316262</v>
      </c>
      <c r="GP364" s="226">
        <f t="shared" si="468"/>
        <v>1693.6970000000001</v>
      </c>
      <c r="GQ364" s="206">
        <v>0</v>
      </c>
      <c r="GR364" s="102">
        <f t="shared" si="489"/>
        <v>1</v>
      </c>
      <c r="GS364" s="206">
        <v>0</v>
      </c>
      <c r="GT364" s="102">
        <f t="shared" si="490"/>
        <v>1</v>
      </c>
      <c r="GU364" s="153">
        <v>319</v>
      </c>
      <c r="GV364" s="102">
        <f t="shared" si="556"/>
        <v>0.50252790678090342</v>
      </c>
      <c r="GW364" s="170">
        <v>599</v>
      </c>
      <c r="GX364" s="102">
        <f t="shared" si="557"/>
        <v>0</v>
      </c>
      <c r="GY364" s="170">
        <v>0</v>
      </c>
      <c r="GZ364" s="102">
        <f t="shared" si="558"/>
        <v>1</v>
      </c>
      <c r="HA364" s="102"/>
      <c r="HB364" s="102"/>
      <c r="HC364" s="102"/>
      <c r="HD364" s="102"/>
      <c r="HE364" s="177"/>
      <c r="HF364" s="227">
        <f t="shared" si="562"/>
        <v>93887.342000000004</v>
      </c>
      <c r="HG364" s="102">
        <f t="shared" si="563"/>
        <v>0.62591561333333334</v>
      </c>
      <c r="HH364" s="177">
        <f t="shared" si="564"/>
        <v>0.71232045316609349</v>
      </c>
      <c r="HI364" s="287">
        <v>2750</v>
      </c>
      <c r="HJ364" s="206">
        <v>3388</v>
      </c>
      <c r="HK364" s="206">
        <v>2950</v>
      </c>
      <c r="HL364" s="77">
        <f t="shared" si="541"/>
        <v>2160</v>
      </c>
      <c r="HM364" s="77">
        <f t="shared" si="538"/>
        <v>28533.84</v>
      </c>
      <c r="HN364" s="56"/>
      <c r="HO364" s="288"/>
      <c r="HP364" s="55">
        <v>3589</v>
      </c>
      <c r="HQ364" s="186"/>
      <c r="HR364" s="186"/>
      <c r="HS364" s="186"/>
      <c r="HT364" s="55">
        <v>6554</v>
      </c>
      <c r="HU364" s="206">
        <v>6616</v>
      </c>
      <c r="HV364" s="186"/>
      <c r="HW364" s="186"/>
      <c r="HX364" s="186"/>
      <c r="HY364" s="186"/>
      <c r="HZ364" s="207"/>
      <c r="IA364" s="296">
        <v>0.99</v>
      </c>
      <c r="IB364" s="292">
        <v>1200</v>
      </c>
      <c r="IC364" s="293"/>
      <c r="ID364" s="293">
        <v>2408</v>
      </c>
      <c r="IE364" s="294">
        <v>2.2400000000000002</v>
      </c>
      <c r="IF364" s="294">
        <v>1.45</v>
      </c>
      <c r="IG364" s="294">
        <v>0.89</v>
      </c>
      <c r="IH364" s="97">
        <f t="shared" si="539"/>
        <v>39506.987999999998</v>
      </c>
      <c r="II364" s="97">
        <f t="shared" si="542"/>
        <v>3963.7802375373676</v>
      </c>
      <c r="IJ364" s="202">
        <f t="shared" si="543"/>
        <v>1.6478536705940512</v>
      </c>
      <c r="IK364" s="202">
        <f t="shared" si="549"/>
        <v>2.4054200371495518</v>
      </c>
      <c r="IL364" s="202">
        <f t="shared" si="491"/>
        <v>0.29288844817065357</v>
      </c>
      <c r="IM364" s="203"/>
      <c r="IN364" s="204">
        <f t="shared" si="492"/>
        <v>0.57805907172995785</v>
      </c>
      <c r="IO364" s="186"/>
      <c r="IP364" s="186"/>
      <c r="IQ364" s="206">
        <v>2810</v>
      </c>
      <c r="IR364" s="206">
        <v>2764</v>
      </c>
      <c r="IS364" s="186"/>
      <c r="IT364" s="186"/>
      <c r="IU364" s="186"/>
      <c r="IV364" s="186"/>
      <c r="IW364" s="189"/>
      <c r="IX364" s="302">
        <v>0.87</v>
      </c>
      <c r="IY364" s="54">
        <v>8.43</v>
      </c>
      <c r="IZ364" s="56">
        <v>464</v>
      </c>
      <c r="JA364" s="186">
        <v>1.41</v>
      </c>
      <c r="JB364" s="186">
        <v>0.95</v>
      </c>
      <c r="JC364" s="186">
        <v>183</v>
      </c>
      <c r="JD364" s="97">
        <f t="shared" si="493"/>
        <v>14276.4</v>
      </c>
      <c r="JE364" s="210">
        <f t="shared" si="559"/>
        <v>1.1793197851953248</v>
      </c>
      <c r="JF364" s="210">
        <f t="shared" si="494"/>
        <v>1.0175357142857144</v>
      </c>
      <c r="JG364" s="210">
        <f t="shared" si="495"/>
        <v>0.3281123051782226</v>
      </c>
      <c r="JH364" s="203"/>
      <c r="JI364" s="203">
        <f t="shared" si="496"/>
        <v>0.61333333333333329</v>
      </c>
      <c r="JJ364" s="212">
        <f t="shared" si="540"/>
        <v>2.469151880188833</v>
      </c>
      <c r="JK364" s="203">
        <f t="shared" si="497"/>
        <v>0.95306494031964395</v>
      </c>
      <c r="JL364" s="206">
        <v>13608</v>
      </c>
      <c r="JM364" s="306">
        <v>8.57</v>
      </c>
      <c r="JN364" s="214">
        <v>327</v>
      </c>
      <c r="JO364" s="186">
        <v>0.86</v>
      </c>
      <c r="JP364" s="186">
        <v>0.62</v>
      </c>
      <c r="JQ364" s="306">
        <v>0.82</v>
      </c>
      <c r="JR364" s="219">
        <v>445</v>
      </c>
      <c r="JS364" s="186">
        <v>0.36</v>
      </c>
      <c r="JT364" s="222" t="s">
        <v>149</v>
      </c>
    </row>
    <row r="365" spans="1:280" s="25" customFormat="1" ht="15" customHeight="1">
      <c r="A365" s="244">
        <v>43782</v>
      </c>
      <c r="B365" s="241">
        <v>240</v>
      </c>
      <c r="C365" s="52">
        <v>240</v>
      </c>
      <c r="D365" s="129">
        <v>52426</v>
      </c>
      <c r="E365" s="54">
        <v>5.56</v>
      </c>
      <c r="F365" s="53">
        <v>1459</v>
      </c>
      <c r="G365" s="56">
        <v>37.799999999999997</v>
      </c>
      <c r="H365" s="56">
        <v>17.8</v>
      </c>
      <c r="I365" s="248">
        <v>94.8</v>
      </c>
      <c r="J365" s="249"/>
      <c r="K365" s="53">
        <v>1111</v>
      </c>
      <c r="L365" s="48">
        <v>6.9</v>
      </c>
      <c r="M365" s="53">
        <v>16712</v>
      </c>
      <c r="N365" s="53">
        <v>7653</v>
      </c>
      <c r="O365" s="48">
        <v>1.41</v>
      </c>
      <c r="P365" s="48">
        <v>3.51</v>
      </c>
      <c r="Q365" s="74"/>
      <c r="R365" s="70">
        <v>87.4</v>
      </c>
      <c r="S365" s="64">
        <v>609</v>
      </c>
      <c r="T365" s="55">
        <v>12619</v>
      </c>
      <c r="U365" s="56" t="s">
        <v>129</v>
      </c>
      <c r="V365" s="56" t="s">
        <v>129</v>
      </c>
      <c r="W365" s="56" t="s">
        <v>129</v>
      </c>
      <c r="X365" s="56" t="s">
        <v>129</v>
      </c>
      <c r="Y365" s="53">
        <v>2916</v>
      </c>
      <c r="Z365" s="55">
        <v>21661</v>
      </c>
      <c r="AA365" s="56">
        <v>2.65</v>
      </c>
      <c r="AB365" s="56">
        <v>654</v>
      </c>
      <c r="AC365" s="77">
        <f t="shared" si="561"/>
        <v>3525</v>
      </c>
      <c r="AD365" s="56"/>
      <c r="AE365" s="56"/>
      <c r="AF365" s="56"/>
      <c r="AG365" s="56"/>
      <c r="AH365" s="248"/>
      <c r="AI365" s="261"/>
      <c r="AJ365" s="56"/>
      <c r="AK365" s="56"/>
      <c r="AL365" s="54">
        <v>9.2100000000000009</v>
      </c>
      <c r="AM365" s="55">
        <v>105754</v>
      </c>
      <c r="AN365" s="52">
        <v>0.64</v>
      </c>
      <c r="AO365" s="52" t="s">
        <v>125</v>
      </c>
      <c r="AP365" s="55">
        <v>5077</v>
      </c>
      <c r="AQ365" s="265"/>
      <c r="AR365" s="86">
        <f t="shared" si="499"/>
        <v>12292</v>
      </c>
      <c r="AS365" s="55"/>
      <c r="AT365" s="87">
        <v>12292</v>
      </c>
      <c r="AU365" s="129">
        <f t="shared" si="560"/>
        <v>9892</v>
      </c>
      <c r="AV365" s="55">
        <v>840</v>
      </c>
      <c r="AW365" s="55">
        <v>240</v>
      </c>
      <c r="AX365" s="53">
        <v>840</v>
      </c>
      <c r="AY365" s="95">
        <v>480</v>
      </c>
      <c r="AZ365" s="269">
        <v>5.07</v>
      </c>
      <c r="BA365" s="55">
        <v>4595</v>
      </c>
      <c r="BB365" s="56">
        <v>104</v>
      </c>
      <c r="BC365" s="55">
        <v>10820</v>
      </c>
      <c r="BD365" s="97">
        <f t="shared" si="469"/>
        <v>7872.3018000000002</v>
      </c>
      <c r="BE365" s="102">
        <f t="shared" si="470"/>
        <v>0.72756948243992603</v>
      </c>
      <c r="BF365" s="55">
        <v>4395</v>
      </c>
      <c r="BG365" s="97">
        <f t="shared" si="471"/>
        <v>4689.4650000000001</v>
      </c>
      <c r="BH365" s="102">
        <f t="shared" si="472"/>
        <v>0.43340711645101665</v>
      </c>
      <c r="BI365" s="55">
        <v>413</v>
      </c>
      <c r="BJ365" s="97">
        <f t="shared" si="473"/>
        <v>812.37099999999998</v>
      </c>
      <c r="BK365" s="102">
        <f t="shared" si="474"/>
        <v>7.5080499075785581E-2</v>
      </c>
      <c r="BL365" s="103">
        <v>781</v>
      </c>
      <c r="BM365" s="97">
        <f t="shared" si="475"/>
        <v>1128.5450000000001</v>
      </c>
      <c r="BN365" s="102">
        <f t="shared" si="476"/>
        <v>0.10430175600739372</v>
      </c>
      <c r="BO365" s="55">
        <v>594</v>
      </c>
      <c r="BP365" s="97">
        <f t="shared" si="477"/>
        <v>1222.452</v>
      </c>
      <c r="BQ365" s="102">
        <f t="shared" si="478"/>
        <v>0.1129807763401109</v>
      </c>
      <c r="BR365" s="55">
        <v>11.7</v>
      </c>
      <c r="BS365" s="105">
        <f t="shared" si="479"/>
        <v>19.468799999999998</v>
      </c>
      <c r="BT365" s="102">
        <f t="shared" si="480"/>
        <v>1.0813308687615526E-3</v>
      </c>
      <c r="BU365" s="56">
        <v>8.86</v>
      </c>
      <c r="BV365" s="54">
        <v>8.81</v>
      </c>
      <c r="BW365" s="248">
        <v>180</v>
      </c>
      <c r="BX365" s="117">
        <f t="shared" si="500"/>
        <v>107031.44</v>
      </c>
      <c r="BY365" s="118">
        <f t="shared" si="501"/>
        <v>0.7135429333333333</v>
      </c>
      <c r="BZ365" s="120">
        <v>60.2</v>
      </c>
      <c r="CA365" s="241">
        <v>38</v>
      </c>
      <c r="CB365" s="56">
        <v>7.16</v>
      </c>
      <c r="CC365" s="103">
        <v>8004</v>
      </c>
      <c r="CD365" s="77">
        <f t="shared" si="502"/>
        <v>7459.2251622566155</v>
      </c>
      <c r="CE365" s="77">
        <f t="shared" si="481"/>
        <v>20030</v>
      </c>
      <c r="CF365" s="77">
        <f t="shared" si="503"/>
        <v>9892</v>
      </c>
      <c r="CG365" s="77">
        <f t="shared" si="504"/>
        <v>412.16666666666669</v>
      </c>
      <c r="CH365" s="77">
        <f t="shared" si="482"/>
        <v>10138</v>
      </c>
      <c r="CI365" s="130">
        <f t="shared" si="505"/>
        <v>422.41666666666669</v>
      </c>
      <c r="CJ365" s="249">
        <v>2794</v>
      </c>
      <c r="CK365" s="56"/>
      <c r="CL365" s="54">
        <v>7.71</v>
      </c>
      <c r="CM365" s="55">
        <v>4128</v>
      </c>
      <c r="CN365" s="134">
        <v>15.900990099009899</v>
      </c>
      <c r="CO365" s="134">
        <v>77.128712871287107</v>
      </c>
      <c r="CP365" s="55">
        <v>2164</v>
      </c>
      <c r="CQ365" s="56">
        <v>13</v>
      </c>
      <c r="CR365" s="56">
        <v>47.6</v>
      </c>
      <c r="CS365" s="55">
        <v>2506</v>
      </c>
      <c r="CT365" s="141">
        <f t="shared" si="550"/>
        <v>0.26924687824300242</v>
      </c>
      <c r="CU365" s="142">
        <f t="shared" si="506"/>
        <v>1.7988546886184682</v>
      </c>
      <c r="CV365" s="142">
        <f t="shared" si="507"/>
        <v>4.1466524280431729</v>
      </c>
      <c r="CW365" s="118">
        <f t="shared" si="508"/>
        <v>0.69110873800719552</v>
      </c>
      <c r="CX365" s="143">
        <f t="shared" si="551"/>
        <v>20841.075103344985</v>
      </c>
      <c r="CY365" s="144">
        <f t="shared" si="552"/>
        <v>0.44659131341315228</v>
      </c>
      <c r="CZ365" s="145">
        <f t="shared" si="553"/>
        <v>14929.897322016976</v>
      </c>
      <c r="DA365" s="146">
        <f t="shared" si="554"/>
        <v>0.61848428835489833</v>
      </c>
      <c r="DB365" s="64">
        <v>2866</v>
      </c>
      <c r="DC365" s="152"/>
      <c r="DD365" s="48">
        <v>7.5</v>
      </c>
      <c r="DE365" s="53">
        <v>3979</v>
      </c>
      <c r="DF365" s="153">
        <v>14.435643564356401</v>
      </c>
      <c r="DG365" s="53">
        <v>73.108910891089096</v>
      </c>
      <c r="DH365" s="53">
        <v>2086</v>
      </c>
      <c r="DI365" s="74">
        <v>14.6</v>
      </c>
      <c r="DJ365" s="74">
        <v>45.1</v>
      </c>
      <c r="DK365" s="53">
        <v>3142</v>
      </c>
      <c r="DL365" s="141">
        <f t="shared" si="509"/>
        <v>0.31500877510644437</v>
      </c>
      <c r="DM365" s="142">
        <f t="shared" si="510"/>
        <v>1.7536636427076064</v>
      </c>
      <c r="DN365" s="142">
        <f t="shared" si="511"/>
        <v>4.2535096130177994</v>
      </c>
      <c r="DO365" s="118">
        <f t="shared" si="483"/>
        <v>0.70891826883629994</v>
      </c>
      <c r="DP365" s="143">
        <f t="shared" si="512"/>
        <v>21378.13931502746</v>
      </c>
      <c r="DQ365" s="144">
        <f t="shared" si="513"/>
        <v>0.46656657850555538</v>
      </c>
      <c r="DR365" s="145">
        <f t="shared" si="514"/>
        <v>15314.633401897156</v>
      </c>
      <c r="DS365" s="146">
        <f t="shared" si="515"/>
        <v>0.63225508317929757</v>
      </c>
      <c r="DT365" s="53">
        <v>3034</v>
      </c>
      <c r="DU365" s="74"/>
      <c r="DV365" s="157">
        <v>7.48</v>
      </c>
      <c r="DW365" s="153">
        <v>4548</v>
      </c>
      <c r="DX365" s="53">
        <v>17.366336633663401</v>
      </c>
      <c r="DY365" s="153">
        <v>68.633663366336606</v>
      </c>
      <c r="DZ365" s="153">
        <v>2110</v>
      </c>
      <c r="EA365" s="152">
        <v>12.1</v>
      </c>
      <c r="EB365" s="128">
        <v>45.8</v>
      </c>
      <c r="EC365" s="53">
        <v>3192</v>
      </c>
      <c r="ED365" s="141">
        <f t="shared" si="544"/>
        <v>0.36138615465081486</v>
      </c>
      <c r="EE365" s="142">
        <f t="shared" si="516"/>
        <v>1.6565589980224127</v>
      </c>
      <c r="EF365" s="142">
        <f t="shared" si="555"/>
        <v>4.502843044625263</v>
      </c>
      <c r="EG365" s="118">
        <f t="shared" si="484"/>
        <v>0.7504738407708772</v>
      </c>
      <c r="EH365" s="143">
        <f t="shared" si="545"/>
        <v>22631.289142286572</v>
      </c>
      <c r="EI365" s="144">
        <f t="shared" si="546"/>
        <v>0.3902851970453044</v>
      </c>
      <c r="EJ365" s="145">
        <f t="shared" si="547"/>
        <v>16212.350921617575</v>
      </c>
      <c r="EK365" s="146">
        <f t="shared" si="548"/>
        <v>0.57966728280961188</v>
      </c>
      <c r="EL365" s="249">
        <v>3034</v>
      </c>
      <c r="EM365" s="56"/>
      <c r="EN365" s="54">
        <v>7.67</v>
      </c>
      <c r="EO365" s="55">
        <v>5166</v>
      </c>
      <c r="EP365" s="134">
        <v>17.524752475247499</v>
      </c>
      <c r="EQ365" s="134">
        <v>69.821782178217802</v>
      </c>
      <c r="ER365" s="55">
        <v>2220</v>
      </c>
      <c r="ES365" s="56">
        <v>12.9</v>
      </c>
      <c r="ET365" s="56">
        <v>44.9</v>
      </c>
      <c r="EU365" s="55">
        <v>2539</v>
      </c>
      <c r="EV365" s="141">
        <f t="shared" si="517"/>
        <v>0.36492231898529665</v>
      </c>
      <c r="EW365" s="142">
        <f t="shared" si="518"/>
        <v>1.6565589980224127</v>
      </c>
      <c r="EX365" s="142">
        <f t="shared" si="519"/>
        <v>4.502843044625263</v>
      </c>
      <c r="EY365" s="118">
        <f t="shared" si="485"/>
        <v>0.7504738407708772</v>
      </c>
      <c r="EZ365" s="143">
        <f t="shared" si="520"/>
        <v>22631.289142286572</v>
      </c>
      <c r="FA365" s="144">
        <f t="shared" si="521"/>
        <v>0.30743476867547104</v>
      </c>
      <c r="FB365" s="145">
        <f t="shared" si="522"/>
        <v>16212.350921617575</v>
      </c>
      <c r="FC365" s="146">
        <f t="shared" si="523"/>
        <v>0.5225508317929759</v>
      </c>
      <c r="FD365" s="249">
        <v>4151</v>
      </c>
      <c r="FE365" s="56"/>
      <c r="FF365" s="54">
        <v>7.38</v>
      </c>
      <c r="FG365" s="55">
        <v>3895</v>
      </c>
      <c r="FH365" s="134">
        <v>13.841584158415801</v>
      </c>
      <c r="FI365" s="134">
        <v>73.386138613861405</v>
      </c>
      <c r="FJ365" s="55">
        <v>2344</v>
      </c>
      <c r="FK365" s="56">
        <v>12.4</v>
      </c>
      <c r="FL365" s="56">
        <v>43.6</v>
      </c>
      <c r="FM365" s="55">
        <v>4141</v>
      </c>
      <c r="FN365" s="141">
        <f t="shared" si="524"/>
        <v>0.27988998913584257</v>
      </c>
      <c r="FO365" s="142">
        <f t="shared" si="525"/>
        <v>1.2107925801011805</v>
      </c>
      <c r="FP365" s="142">
        <f t="shared" si="526"/>
        <v>6.1606135393010764</v>
      </c>
      <c r="FQ365" s="118">
        <f t="shared" si="486"/>
        <v>1.026768923216846</v>
      </c>
      <c r="FR365" s="143">
        <f t="shared" si="527"/>
        <v>30963.243648527212</v>
      </c>
      <c r="FS365" s="144">
        <f t="shared" si="528"/>
        <v>0.47782780177912498</v>
      </c>
      <c r="FT365" s="145">
        <f t="shared" si="529"/>
        <v>22181.103716425358</v>
      </c>
      <c r="FU365" s="146">
        <f t="shared" si="530"/>
        <v>0.64001848428835495</v>
      </c>
      <c r="FV365" s="249">
        <v>4151</v>
      </c>
      <c r="FW365" s="73"/>
      <c r="FX365" s="54">
        <v>7.5</v>
      </c>
      <c r="FY365" s="55">
        <v>3681</v>
      </c>
      <c r="FZ365" s="134">
        <v>14.3762376237624</v>
      </c>
      <c r="GA365" s="134">
        <v>72.772277227722796</v>
      </c>
      <c r="GB365" s="55">
        <v>1840</v>
      </c>
      <c r="GC365" s="56">
        <v>13.2</v>
      </c>
      <c r="GD365" s="56">
        <v>46</v>
      </c>
      <c r="GE365" s="55">
        <v>3939</v>
      </c>
      <c r="GF365" s="141">
        <f t="shared" si="531"/>
        <v>0.25115707201454662</v>
      </c>
      <c r="GG365" s="142">
        <f t="shared" si="532"/>
        <v>1.2107925801011805</v>
      </c>
      <c r="GH365" s="142">
        <f t="shared" si="533"/>
        <v>6.1606135393010764</v>
      </c>
      <c r="GI365" s="118">
        <f t="shared" si="487"/>
        <v>1.026768923216846</v>
      </c>
      <c r="GJ365" s="143">
        <f t="shared" si="534"/>
        <v>30963.243648527212</v>
      </c>
      <c r="GK365" s="144">
        <f t="shared" si="535"/>
        <v>0.50651710869036171</v>
      </c>
      <c r="GL365" s="145">
        <f t="shared" si="536"/>
        <v>22181.103716425358</v>
      </c>
      <c r="GM365" s="146">
        <f t="shared" si="537"/>
        <v>0.65979667282809618</v>
      </c>
      <c r="GN365" s="284">
        <v>4180</v>
      </c>
      <c r="GO365" s="97">
        <f t="shared" si="488"/>
        <v>4186.6049925112329</v>
      </c>
      <c r="GP365" s="226">
        <f t="shared" si="468"/>
        <v>1760.78</v>
      </c>
      <c r="GQ365" s="206">
        <v>0</v>
      </c>
      <c r="GR365" s="102">
        <f t="shared" si="489"/>
        <v>1</v>
      </c>
      <c r="GS365" s="206">
        <v>0</v>
      </c>
      <c r="GT365" s="102">
        <f t="shared" si="490"/>
        <v>1</v>
      </c>
      <c r="GU365" s="153">
        <v>364</v>
      </c>
      <c r="GV365" s="102">
        <f t="shared" si="556"/>
        <v>0.55192886008978648</v>
      </c>
      <c r="GW365" s="170">
        <v>600</v>
      </c>
      <c r="GX365" s="102">
        <f t="shared" si="557"/>
        <v>0.23175416133162607</v>
      </c>
      <c r="GY365" s="170">
        <v>0</v>
      </c>
      <c r="GZ365" s="102">
        <f t="shared" si="558"/>
        <v>1</v>
      </c>
      <c r="HA365" s="102"/>
      <c r="HB365" s="102"/>
      <c r="HC365" s="102"/>
      <c r="HD365" s="102"/>
      <c r="HE365" s="177"/>
      <c r="HF365" s="227">
        <f t="shared" si="562"/>
        <v>107031.44</v>
      </c>
      <c r="HG365" s="102">
        <f t="shared" si="563"/>
        <v>0.7135429333333333</v>
      </c>
      <c r="HH365" s="177">
        <f t="shared" si="564"/>
        <v>0.61367837338262476</v>
      </c>
      <c r="HI365" s="287">
        <v>2060</v>
      </c>
      <c r="HJ365" s="206">
        <v>2200</v>
      </c>
      <c r="HK365" s="206">
        <v>2404</v>
      </c>
      <c r="HL365" s="77">
        <f t="shared" si="541"/>
        <v>2160</v>
      </c>
      <c r="HM365" s="77">
        <f t="shared" si="538"/>
        <v>33356.639999999999</v>
      </c>
      <c r="HN365" s="56"/>
      <c r="HO365" s="288"/>
      <c r="HP365" s="55">
        <v>5663</v>
      </c>
      <c r="HQ365" s="186"/>
      <c r="HR365" s="186"/>
      <c r="HS365" s="186"/>
      <c r="HT365" s="55">
        <v>5724</v>
      </c>
      <c r="HU365" s="206">
        <v>5570</v>
      </c>
      <c r="HV365" s="186"/>
      <c r="HW365" s="186"/>
      <c r="HX365" s="186"/>
      <c r="HY365" s="186"/>
      <c r="HZ365" s="296">
        <v>0.99</v>
      </c>
      <c r="IA365" s="296"/>
      <c r="IB365" s="292">
        <v>1445</v>
      </c>
      <c r="IC365" s="293"/>
      <c r="ID365" s="293">
        <v>2380</v>
      </c>
      <c r="IE365" s="294">
        <v>2.48</v>
      </c>
      <c r="IF365" s="294">
        <v>2</v>
      </c>
      <c r="IG365" s="294">
        <v>1</v>
      </c>
      <c r="IH365" s="97">
        <f t="shared" si="539"/>
        <v>58774.239999999998</v>
      </c>
      <c r="II365" s="97">
        <f t="shared" si="542"/>
        <v>5586.946445349201</v>
      </c>
      <c r="IJ365" s="202">
        <f t="shared" si="543"/>
        <v>1.5959144589849985</v>
      </c>
      <c r="IK365" s="202">
        <f t="shared" si="549"/>
        <v>3.5007806426558092</v>
      </c>
      <c r="IL365" s="202">
        <f t="shared" si="491"/>
        <v>0.54657013051328018</v>
      </c>
      <c r="IM365" s="203"/>
      <c r="IN365" s="204">
        <f t="shared" si="492"/>
        <v>0.65430622009569372</v>
      </c>
      <c r="IO365" s="186"/>
      <c r="IP365" s="186"/>
      <c r="IQ365" s="206">
        <v>2460</v>
      </c>
      <c r="IR365" s="206">
        <v>2754</v>
      </c>
      <c r="IS365" s="186"/>
      <c r="IT365" s="186"/>
      <c r="IU365" s="186"/>
      <c r="IV365" s="186"/>
      <c r="IW365" s="302">
        <v>0.89</v>
      </c>
      <c r="IX365" s="302"/>
      <c r="IY365" s="54">
        <v>8.1999999999999993</v>
      </c>
      <c r="IZ365" s="56">
        <v>538</v>
      </c>
      <c r="JA365" s="186">
        <v>1.94</v>
      </c>
      <c r="JB365" s="186">
        <v>1.01</v>
      </c>
      <c r="JC365" s="186">
        <v>179</v>
      </c>
      <c r="JD365" s="97">
        <f t="shared" si="493"/>
        <v>17761.939999999999</v>
      </c>
      <c r="JE365" s="210">
        <f t="shared" si="559"/>
        <v>1.1322280630812778</v>
      </c>
      <c r="JF365" s="210">
        <f t="shared" si="494"/>
        <v>1.276244642857143</v>
      </c>
      <c r="JG365" s="210">
        <f t="shared" si="495"/>
        <v>0.45815309406632282</v>
      </c>
      <c r="JH365" s="203"/>
      <c r="JI365" s="203">
        <f t="shared" si="496"/>
        <v>0.62768166089965405</v>
      </c>
      <c r="JJ365" s="212">
        <f t="shared" si="540"/>
        <v>2.469151880188833</v>
      </c>
      <c r="JK365" s="203">
        <f t="shared" si="497"/>
        <v>0.95027726432532345</v>
      </c>
      <c r="JL365" s="206">
        <v>9611</v>
      </c>
      <c r="JM365" s="306">
        <v>8.17</v>
      </c>
      <c r="JN365" s="214">
        <v>66</v>
      </c>
      <c r="JO365" s="186">
        <v>1.3</v>
      </c>
      <c r="JP365" s="186">
        <v>2.25</v>
      </c>
      <c r="JQ365" s="306">
        <v>0.87</v>
      </c>
      <c r="JR365" s="219">
        <v>513</v>
      </c>
      <c r="JS365" s="186">
        <v>0.42</v>
      </c>
      <c r="JT365" s="222"/>
    </row>
    <row r="366" spans="1:280" s="25" customFormat="1" ht="15" customHeight="1">
      <c r="A366" s="244">
        <v>43783</v>
      </c>
      <c r="B366" s="241">
        <v>0</v>
      </c>
      <c r="C366" s="52">
        <v>0</v>
      </c>
      <c r="D366" s="129">
        <v>45778</v>
      </c>
      <c r="E366" s="54">
        <v>5.62</v>
      </c>
      <c r="F366" s="53">
        <v>1273</v>
      </c>
      <c r="G366" s="56">
        <v>41.8</v>
      </c>
      <c r="H366" s="56">
        <v>19.100000000000001</v>
      </c>
      <c r="I366" s="248">
        <v>94.4</v>
      </c>
      <c r="J366" s="249"/>
      <c r="K366" s="53">
        <v>1111</v>
      </c>
      <c r="L366" s="48">
        <v>5.14</v>
      </c>
      <c r="M366" s="53">
        <v>23109</v>
      </c>
      <c r="N366" s="53">
        <v>11450</v>
      </c>
      <c r="O366" s="48">
        <v>3.07</v>
      </c>
      <c r="P366" s="48">
        <v>4.0999999999999996</v>
      </c>
      <c r="Q366" s="74">
        <v>27.1</v>
      </c>
      <c r="R366" s="70">
        <v>86.3</v>
      </c>
      <c r="S366" s="64">
        <v>8</v>
      </c>
      <c r="T366" s="55">
        <v>11271</v>
      </c>
      <c r="U366" s="56">
        <v>3.9</v>
      </c>
      <c r="V366" s="56">
        <v>16.3</v>
      </c>
      <c r="W366" s="56">
        <v>0.98</v>
      </c>
      <c r="X366" s="56">
        <v>0.81</v>
      </c>
      <c r="Y366" s="53">
        <v>1111</v>
      </c>
      <c r="Z366" s="56" t="s">
        <v>129</v>
      </c>
      <c r="AA366" s="56" t="s">
        <v>129</v>
      </c>
      <c r="AB366" s="56">
        <v>659</v>
      </c>
      <c r="AC366" s="77">
        <f t="shared" si="561"/>
        <v>1119</v>
      </c>
      <c r="AD366" s="56"/>
      <c r="AE366" s="56"/>
      <c r="AF366" s="56"/>
      <c r="AG366" s="56"/>
      <c r="AH366" s="248"/>
      <c r="AI366" s="261"/>
      <c r="AJ366" s="56"/>
      <c r="AK366" s="56"/>
      <c r="AL366" s="54">
        <v>9.2799999999999994</v>
      </c>
      <c r="AM366" s="55">
        <v>94650</v>
      </c>
      <c r="AN366" s="52" t="s">
        <v>125</v>
      </c>
      <c r="AO366" s="52" t="s">
        <v>125</v>
      </c>
      <c r="AP366" s="55">
        <v>5011</v>
      </c>
      <c r="AQ366" s="265"/>
      <c r="AR366" s="86">
        <f t="shared" si="499"/>
        <v>9159</v>
      </c>
      <c r="AS366" s="55"/>
      <c r="AT366" s="87">
        <v>9159</v>
      </c>
      <c r="AU366" s="129">
        <f t="shared" si="560"/>
        <v>7719</v>
      </c>
      <c r="AV366" s="55">
        <v>720</v>
      </c>
      <c r="AW366" s="55">
        <v>0</v>
      </c>
      <c r="AX366" s="53">
        <v>720</v>
      </c>
      <c r="AY366" s="95">
        <v>0</v>
      </c>
      <c r="AZ366" s="269">
        <v>4.96</v>
      </c>
      <c r="BA366" s="55">
        <v>7325</v>
      </c>
      <c r="BB366" s="56">
        <v>68</v>
      </c>
      <c r="BC366" s="55">
        <v>14698</v>
      </c>
      <c r="BD366" s="97">
        <f t="shared" si="469"/>
        <v>12924.445599999999</v>
      </c>
      <c r="BE366" s="102">
        <f t="shared" si="470"/>
        <v>0.87933362362226142</v>
      </c>
      <c r="BF366" s="55">
        <v>6623</v>
      </c>
      <c r="BG366" s="97">
        <f t="shared" si="471"/>
        <v>7066.741</v>
      </c>
      <c r="BH366" s="102">
        <f t="shared" si="472"/>
        <v>0.48079609470676282</v>
      </c>
      <c r="BI366" s="55">
        <v>310</v>
      </c>
      <c r="BJ366" s="97">
        <f t="shared" si="473"/>
        <v>609.77</v>
      </c>
      <c r="BK366" s="102">
        <f t="shared" si="474"/>
        <v>4.1486596815893319E-2</v>
      </c>
      <c r="BL366" s="103">
        <v>3209</v>
      </c>
      <c r="BM366" s="97">
        <f t="shared" si="475"/>
        <v>4637.0050000000001</v>
      </c>
      <c r="BN366" s="102">
        <f t="shared" si="476"/>
        <v>0.31548544019594504</v>
      </c>
      <c r="BO366" s="55">
        <v>284</v>
      </c>
      <c r="BP366" s="97">
        <f t="shared" si="477"/>
        <v>584.47199999999998</v>
      </c>
      <c r="BQ366" s="102">
        <f t="shared" si="478"/>
        <v>3.9765410259899305E-2</v>
      </c>
      <c r="BR366" s="55">
        <v>15.9</v>
      </c>
      <c r="BS366" s="105">
        <f t="shared" si="479"/>
        <v>26.457599999999999</v>
      </c>
      <c r="BT366" s="102">
        <f t="shared" si="480"/>
        <v>1.0817798339910192E-3</v>
      </c>
      <c r="BU366" s="56">
        <v>5.34</v>
      </c>
      <c r="BV366" s="54">
        <v>5.32</v>
      </c>
      <c r="BW366" s="248">
        <v>222</v>
      </c>
      <c r="BX366" s="117">
        <f t="shared" si="500"/>
        <v>113453.86199999999</v>
      </c>
      <c r="BY366" s="118">
        <f t="shared" si="501"/>
        <v>0.75635907999999996</v>
      </c>
      <c r="BZ366" s="120">
        <v>51.1</v>
      </c>
      <c r="CA366" s="241">
        <v>38</v>
      </c>
      <c r="CB366" s="56">
        <v>7.31</v>
      </c>
      <c r="CC366" s="103">
        <v>7211</v>
      </c>
      <c r="CD366" s="77">
        <f t="shared" si="502"/>
        <v>7849.3736090645798</v>
      </c>
      <c r="CE366" s="77">
        <f t="shared" si="481"/>
        <v>19681</v>
      </c>
      <c r="CF366" s="77">
        <f t="shared" si="503"/>
        <v>7719</v>
      </c>
      <c r="CG366" s="77">
        <f t="shared" si="504"/>
        <v>321.625</v>
      </c>
      <c r="CH366" s="77">
        <f t="shared" si="482"/>
        <v>11962</v>
      </c>
      <c r="CI366" s="130">
        <f t="shared" si="505"/>
        <v>498.41666666666669</v>
      </c>
      <c r="CJ366" s="249">
        <v>2699</v>
      </c>
      <c r="CK366" s="56"/>
      <c r="CL366" s="54">
        <v>7.62</v>
      </c>
      <c r="CM366" s="55">
        <v>3870</v>
      </c>
      <c r="CN366" s="134">
        <v>18.257425742574299</v>
      </c>
      <c r="CO366" s="134">
        <v>82.099009900990097</v>
      </c>
      <c r="CP366" s="55">
        <v>2584</v>
      </c>
      <c r="CQ366" s="56">
        <v>15.2</v>
      </c>
      <c r="CR366" s="56">
        <v>39</v>
      </c>
      <c r="CS366" s="55">
        <v>2818</v>
      </c>
      <c r="CT366" s="141">
        <f t="shared" si="550"/>
        <v>0.26237556621347508</v>
      </c>
      <c r="CU366" s="142">
        <f t="shared" si="506"/>
        <v>1.8621711745090774</v>
      </c>
      <c r="CV366" s="142">
        <f t="shared" si="507"/>
        <v>4.2151729747045961</v>
      </c>
      <c r="CW366" s="118">
        <f t="shared" si="508"/>
        <v>0.70252882911743264</v>
      </c>
      <c r="CX366" s="143">
        <f t="shared" si="551"/>
        <v>21185.459370865301</v>
      </c>
      <c r="CY366" s="144">
        <f t="shared" si="552"/>
        <v>0.5069670278490932</v>
      </c>
      <c r="CZ366" s="145">
        <f t="shared" si="553"/>
        <v>15558.760913469845</v>
      </c>
      <c r="DA366" s="146">
        <f t="shared" si="554"/>
        <v>0.73669887059463868</v>
      </c>
      <c r="DB366" s="64">
        <v>2766</v>
      </c>
      <c r="DC366" s="152"/>
      <c r="DD366" s="48">
        <v>7.74</v>
      </c>
      <c r="DE366" s="53">
        <v>3457</v>
      </c>
      <c r="DF366" s="153">
        <v>15.762376237623799</v>
      </c>
      <c r="DG366" s="53">
        <v>81.009900990098998</v>
      </c>
      <c r="DH366" s="53">
        <v>2484</v>
      </c>
      <c r="DI366" s="74">
        <v>16</v>
      </c>
      <c r="DJ366" s="74">
        <v>49.1</v>
      </c>
      <c r="DK366" s="53">
        <v>3626</v>
      </c>
      <c r="DL366" s="141">
        <f t="shared" si="509"/>
        <v>0.29845327611917183</v>
      </c>
      <c r="DM366" s="142">
        <f t="shared" si="510"/>
        <v>1.8170643528561099</v>
      </c>
      <c r="DN366" s="142">
        <f t="shared" si="511"/>
        <v>4.3198104661107495</v>
      </c>
      <c r="DO366" s="118">
        <f t="shared" si="483"/>
        <v>0.71996841101845821</v>
      </c>
      <c r="DP366" s="143">
        <f t="shared" si="512"/>
        <v>21711.367402672626</v>
      </c>
      <c r="DQ366" s="144">
        <f t="shared" si="513"/>
        <v>0.55958269128535276</v>
      </c>
      <c r="DR366" s="145">
        <f t="shared" si="514"/>
        <v>15944.991732737159</v>
      </c>
      <c r="DS366" s="146">
        <f t="shared" si="515"/>
        <v>0.76479793169138655</v>
      </c>
      <c r="DT366" s="53">
        <v>2914</v>
      </c>
      <c r="DU366" s="74"/>
      <c r="DV366" s="157">
        <v>7.77</v>
      </c>
      <c r="DW366" s="153">
        <v>3772</v>
      </c>
      <c r="DX366" s="53">
        <v>18.3960396039604</v>
      </c>
      <c r="DY366" s="153">
        <v>77.841584158415799</v>
      </c>
      <c r="DZ366" s="153">
        <v>2338</v>
      </c>
      <c r="EA366" s="152">
        <v>14.6</v>
      </c>
      <c r="EB366" s="128">
        <v>33.4</v>
      </c>
      <c r="EC366" s="53">
        <v>3464</v>
      </c>
      <c r="ED366" s="141">
        <f t="shared" si="544"/>
        <v>0.29154649744789612</v>
      </c>
      <c r="EE366" s="142">
        <f t="shared" si="516"/>
        <v>1.72477693891558</v>
      </c>
      <c r="EF366" s="142">
        <f t="shared" si="555"/>
        <v>4.5509499993661331</v>
      </c>
      <c r="EG366" s="118">
        <f t="shared" si="484"/>
        <v>0.75849166656102218</v>
      </c>
      <c r="EH366" s="143">
        <f t="shared" si="545"/>
        <v>22873.074696814187</v>
      </c>
      <c r="EI366" s="144">
        <f t="shared" si="546"/>
        <v>0.51945210052888358</v>
      </c>
      <c r="EJ366" s="145">
        <f t="shared" si="547"/>
        <v>16798.158318581372</v>
      </c>
      <c r="EK366" s="146">
        <f t="shared" si="548"/>
        <v>0.74336644441420607</v>
      </c>
      <c r="EL366" s="249">
        <v>2914</v>
      </c>
      <c r="EM366" s="56"/>
      <c r="EN366" s="54">
        <v>7.57</v>
      </c>
      <c r="EO366" s="55">
        <v>3597</v>
      </c>
      <c r="EP366" s="134">
        <v>18.7920792079208</v>
      </c>
      <c r="EQ366" s="134">
        <v>77.801980198019805</v>
      </c>
      <c r="ER366" s="55">
        <v>2264</v>
      </c>
      <c r="ES366" s="56">
        <v>14.4</v>
      </c>
      <c r="ET366" s="56">
        <v>45.9</v>
      </c>
      <c r="EU366" s="55">
        <v>2889</v>
      </c>
      <c r="EV366" s="141">
        <f t="shared" si="517"/>
        <v>0.23314525454888121</v>
      </c>
      <c r="EW366" s="142">
        <f t="shared" si="518"/>
        <v>1.72477693891558</v>
      </c>
      <c r="EX366" s="142">
        <f t="shared" si="519"/>
        <v>4.5509499993661331</v>
      </c>
      <c r="EY366" s="118">
        <f t="shared" si="485"/>
        <v>0.75849166656102218</v>
      </c>
      <c r="EZ366" s="143">
        <f t="shared" si="520"/>
        <v>22873.074696814187</v>
      </c>
      <c r="FA366" s="144">
        <f t="shared" si="521"/>
        <v>0.54174687317136638</v>
      </c>
      <c r="FB366" s="145">
        <f t="shared" si="522"/>
        <v>16798.158318581372</v>
      </c>
      <c r="FC366" s="146">
        <f t="shared" si="523"/>
        <v>0.75527282623486192</v>
      </c>
      <c r="FD366" s="249">
        <v>4194</v>
      </c>
      <c r="FE366" s="56"/>
      <c r="FF366" s="54">
        <v>7.78</v>
      </c>
      <c r="FG366" s="55">
        <v>3271</v>
      </c>
      <c r="FH366" s="134">
        <v>15.564356435643599</v>
      </c>
      <c r="FI366" s="134">
        <v>81.841584158415799</v>
      </c>
      <c r="FJ366" s="55">
        <v>2486</v>
      </c>
      <c r="FK366" s="56">
        <v>14.4</v>
      </c>
      <c r="FL366" s="56">
        <v>43.6</v>
      </c>
      <c r="FM366" s="55">
        <v>5342</v>
      </c>
      <c r="FN366" s="141">
        <f t="shared" si="524"/>
        <v>0.2782045496730895</v>
      </c>
      <c r="FO366" s="142">
        <f t="shared" si="525"/>
        <v>1.1983786361468765</v>
      </c>
      <c r="FP366" s="142">
        <f t="shared" si="526"/>
        <v>6.5499946113045855</v>
      </c>
      <c r="FQ366" s="118">
        <f t="shared" si="486"/>
        <v>1.0916657685507642</v>
      </c>
      <c r="FR366" s="143">
        <f t="shared" si="527"/>
        <v>32920.272916416849</v>
      </c>
      <c r="FS366" s="144">
        <f t="shared" si="528"/>
        <v>0.58327884963679166</v>
      </c>
      <c r="FT366" s="145">
        <f t="shared" si="529"/>
        <v>24176.896358315127</v>
      </c>
      <c r="FU366" s="146">
        <f t="shared" si="530"/>
        <v>0.77745271465505517</v>
      </c>
      <c r="FV366" s="249">
        <v>4194</v>
      </c>
      <c r="FW366" s="73"/>
      <c r="FX366" s="54">
        <v>7.61</v>
      </c>
      <c r="FY366" s="55">
        <v>3386</v>
      </c>
      <c r="FZ366" s="134">
        <v>15.960396039603999</v>
      </c>
      <c r="GA366" s="134">
        <v>81.267326732673297</v>
      </c>
      <c r="GB366" s="55">
        <v>2638</v>
      </c>
      <c r="GC366" s="56">
        <v>14.7</v>
      </c>
      <c r="GD366" s="56">
        <v>43.6</v>
      </c>
      <c r="GE366" s="55">
        <v>4828</v>
      </c>
      <c r="GF366" s="141">
        <f t="shared" si="531"/>
        <v>0.2579144020970609</v>
      </c>
      <c r="GG366" s="142">
        <f t="shared" si="532"/>
        <v>1.1983786361468765</v>
      </c>
      <c r="GH366" s="142">
        <f t="shared" si="533"/>
        <v>6.5499946113045855</v>
      </c>
      <c r="GI366" s="118">
        <f t="shared" si="487"/>
        <v>1.0916657685507642</v>
      </c>
      <c r="GJ366" s="143">
        <f t="shared" si="534"/>
        <v>32920.272916416849</v>
      </c>
      <c r="GK366" s="144">
        <f t="shared" si="535"/>
        <v>0.56862799904316008</v>
      </c>
      <c r="GL366" s="145">
        <f t="shared" si="536"/>
        <v>24176.896358315127</v>
      </c>
      <c r="GM366" s="146">
        <f t="shared" si="537"/>
        <v>0.76962852088719558</v>
      </c>
      <c r="GN366" s="284">
        <v>3430</v>
      </c>
      <c r="GO366" s="97">
        <f t="shared" si="488"/>
        <v>3526.2393171078706</v>
      </c>
      <c r="GP366" s="226">
        <f t="shared" si="468"/>
        <v>1768.981</v>
      </c>
      <c r="GQ366" s="206">
        <v>1</v>
      </c>
      <c r="GR366" s="102">
        <f t="shared" si="489"/>
        <v>0.99984901102219537</v>
      </c>
      <c r="GS366" s="206">
        <v>1</v>
      </c>
      <c r="GT366" s="102">
        <f t="shared" si="490"/>
        <v>0.99677419354838714</v>
      </c>
      <c r="GU366" s="153">
        <v>365</v>
      </c>
      <c r="GV366" s="102">
        <f t="shared" ref="GV366:GV397" si="565">IF(1-GU366/BJ366&gt;0,1-GU366/BJ366,0)</f>
        <v>0.40141364776883082</v>
      </c>
      <c r="GW366" s="170">
        <v>601</v>
      </c>
      <c r="GX366" s="102">
        <f t="shared" ref="GX366:GX397" si="566">IF(1-GW366/BL366&gt;0,1-GW366/BL366,0)</f>
        <v>0.81271424119663449</v>
      </c>
      <c r="GY366" s="170">
        <v>1</v>
      </c>
      <c r="GZ366" s="102">
        <f t="shared" ref="GZ366:GZ397" si="567">IF(1-GY366/BN366&gt;0,1-GY366/BN366,0)</f>
        <v>0</v>
      </c>
      <c r="HA366" s="102"/>
      <c r="HB366" s="102"/>
      <c r="HC366" s="102"/>
      <c r="HD366" s="102"/>
      <c r="HE366" s="177"/>
      <c r="HF366" s="227">
        <f t="shared" si="562"/>
        <v>113453.86199999999</v>
      </c>
      <c r="HG366" s="102">
        <f t="shared" si="563"/>
        <v>0.75635907999999996</v>
      </c>
      <c r="HH366" s="177">
        <f t="shared" si="564"/>
        <v>0.76663491631514491</v>
      </c>
      <c r="HI366" s="287">
        <v>2400</v>
      </c>
      <c r="HJ366" s="206">
        <v>2582</v>
      </c>
      <c r="HK366" s="206">
        <v>4362</v>
      </c>
      <c r="HL366" s="77">
        <f t="shared" si="541"/>
        <v>1440</v>
      </c>
      <c r="HM366" s="77">
        <f t="shared" si="538"/>
        <v>21165.119999999999</v>
      </c>
      <c r="HN366" s="56"/>
      <c r="HO366" s="288"/>
      <c r="HP366" s="55">
        <v>4641</v>
      </c>
      <c r="HQ366" s="186"/>
      <c r="HR366" s="186"/>
      <c r="HS366" s="186"/>
      <c r="HT366" s="55">
        <v>5370</v>
      </c>
      <c r="HU366" s="206">
        <v>5946</v>
      </c>
      <c r="HV366" s="186"/>
      <c r="HW366" s="186"/>
      <c r="HX366" s="186"/>
      <c r="HY366" s="186"/>
      <c r="HZ366" s="296"/>
      <c r="IA366" s="296"/>
      <c r="IB366" s="292">
        <v>1428</v>
      </c>
      <c r="IC366" s="293"/>
      <c r="ID366" s="293">
        <v>20</v>
      </c>
      <c r="IE366" s="294">
        <v>5.59</v>
      </c>
      <c r="IF366" s="294">
        <v>2</v>
      </c>
      <c r="IG366" s="294">
        <v>0.93</v>
      </c>
      <c r="IH366" s="97">
        <f t="shared" si="539"/>
        <v>33159.21</v>
      </c>
      <c r="II366" s="97">
        <f t="shared" si="542"/>
        <v>3620.3963314772354</v>
      </c>
      <c r="IJ366" s="202">
        <f t="shared" si="543"/>
        <v>2.1836445026749645</v>
      </c>
      <c r="IK366" s="202">
        <f t="shared" si="549"/>
        <v>1.6579604999999999</v>
      </c>
      <c r="IL366" s="202">
        <f t="shared" si="491"/>
        <v>0.393506384981754</v>
      </c>
      <c r="IM366" s="203"/>
      <c r="IN366" s="204">
        <f t="shared" si="492"/>
        <v>0.58367346938775511</v>
      </c>
      <c r="IO366" s="186"/>
      <c r="IP366" s="186"/>
      <c r="IQ366" s="206">
        <v>2566</v>
      </c>
      <c r="IR366" s="206">
        <v>3034</v>
      </c>
      <c r="IS366" s="186"/>
      <c r="IT366" s="186"/>
      <c r="IU366" s="186"/>
      <c r="IV366" s="186"/>
      <c r="IW366" s="302">
        <v>0.95</v>
      </c>
      <c r="IX366" s="302"/>
      <c r="IY366" s="54">
        <v>8.19</v>
      </c>
      <c r="IZ366" s="56">
        <v>505</v>
      </c>
      <c r="JA366" s="186">
        <v>2.56</v>
      </c>
      <c r="JB366" s="186">
        <v>1.1200000000000001</v>
      </c>
      <c r="JC366" s="186">
        <v>177</v>
      </c>
      <c r="JD366" s="97">
        <f t="shared" si="493"/>
        <v>13079.052</v>
      </c>
      <c r="JE366" s="210">
        <f t="shared" si="559"/>
        <v>1.4509651509262858</v>
      </c>
      <c r="JF366" s="210">
        <f t="shared" si="494"/>
        <v>0.98417250000000001</v>
      </c>
      <c r="JG366" s="210">
        <f t="shared" si="495"/>
        <v>0.42680752426647728</v>
      </c>
      <c r="JH366" s="203"/>
      <c r="JI366" s="203">
        <f t="shared" si="496"/>
        <v>0.64635854341736687</v>
      </c>
      <c r="JJ366" s="212">
        <f t="shared" si="540"/>
        <v>2.469151880188833</v>
      </c>
      <c r="JK366" s="203">
        <f t="shared" si="497"/>
        <v>0.96564158388896448</v>
      </c>
      <c r="JL366" s="206">
        <v>7912</v>
      </c>
      <c r="JM366" s="306">
        <v>8.44</v>
      </c>
      <c r="JN366" s="214">
        <v>0</v>
      </c>
      <c r="JO366" s="186">
        <v>1.1499999999999999</v>
      </c>
      <c r="JP366" s="186">
        <v>2.1</v>
      </c>
      <c r="JQ366" s="306">
        <v>0.75</v>
      </c>
      <c r="JR366" s="219">
        <v>468</v>
      </c>
      <c r="JS366" s="186">
        <v>0.46</v>
      </c>
      <c r="JT366" s="222" t="s">
        <v>150</v>
      </c>
    </row>
    <row r="367" spans="1:280" s="25" customFormat="1" ht="15" customHeight="1">
      <c r="A367" s="244">
        <v>43784</v>
      </c>
      <c r="B367" s="241">
        <v>0</v>
      </c>
      <c r="C367" s="52">
        <v>0</v>
      </c>
      <c r="D367" s="129">
        <v>52104</v>
      </c>
      <c r="E367" s="54">
        <v>5.42</v>
      </c>
      <c r="F367" s="53">
        <v>1539</v>
      </c>
      <c r="G367" s="56">
        <v>43.1</v>
      </c>
      <c r="H367" s="56">
        <v>19.2</v>
      </c>
      <c r="I367" s="248">
        <v>94.7</v>
      </c>
      <c r="J367" s="249"/>
      <c r="K367" s="53">
        <v>1196</v>
      </c>
      <c r="L367" s="48">
        <v>5.24</v>
      </c>
      <c r="M367" s="53">
        <v>32838</v>
      </c>
      <c r="N367" s="53">
        <v>15022</v>
      </c>
      <c r="O367" s="48">
        <v>26.8</v>
      </c>
      <c r="P367" s="48">
        <v>28</v>
      </c>
      <c r="Q367" s="74"/>
      <c r="R367" s="70">
        <v>85.3</v>
      </c>
      <c r="S367" s="64">
        <v>15.8</v>
      </c>
      <c r="T367" s="55">
        <v>13131</v>
      </c>
      <c r="U367" s="56">
        <v>4.17</v>
      </c>
      <c r="V367" s="56">
        <v>9.8800000000000008</v>
      </c>
      <c r="W367" s="56">
        <v>4.34</v>
      </c>
      <c r="X367" s="56">
        <v>2.14</v>
      </c>
      <c r="Y367" s="53">
        <v>1196</v>
      </c>
      <c r="Z367" s="55">
        <v>19234</v>
      </c>
      <c r="AA367" s="56">
        <v>2.46</v>
      </c>
      <c r="AB367" s="56">
        <v>652</v>
      </c>
      <c r="AC367" s="77">
        <f t="shared" si="561"/>
        <v>1211.8</v>
      </c>
      <c r="AD367" s="56"/>
      <c r="AE367" s="56"/>
      <c r="AF367" s="56"/>
      <c r="AG367" s="56"/>
      <c r="AH367" s="248"/>
      <c r="AI367" s="261"/>
      <c r="AJ367" s="56"/>
      <c r="AK367" s="56"/>
      <c r="AL367" s="54">
        <v>9.27</v>
      </c>
      <c r="AM367" s="55">
        <v>108978</v>
      </c>
      <c r="AN367" s="52">
        <v>0.56999999999999995</v>
      </c>
      <c r="AO367" s="52">
        <v>0.02</v>
      </c>
      <c r="AP367" s="55">
        <v>5176</v>
      </c>
      <c r="AQ367" s="265"/>
      <c r="AR367" s="86">
        <f t="shared" si="499"/>
        <v>8677</v>
      </c>
      <c r="AS367" s="55"/>
      <c r="AT367" s="87">
        <v>8677</v>
      </c>
      <c r="AU367" s="129">
        <f t="shared" si="560"/>
        <v>6757</v>
      </c>
      <c r="AV367" s="55">
        <v>720</v>
      </c>
      <c r="AW367" s="55">
        <v>0</v>
      </c>
      <c r="AX367" s="53">
        <v>720</v>
      </c>
      <c r="AY367" s="95">
        <v>480</v>
      </c>
      <c r="AZ367" s="269">
        <v>4.84</v>
      </c>
      <c r="BA367" s="55">
        <v>4281</v>
      </c>
      <c r="BB367" s="56">
        <v>154</v>
      </c>
      <c r="BC367" s="55">
        <v>19033</v>
      </c>
      <c r="BD367" s="97">
        <f t="shared" si="469"/>
        <v>15052.620199999999</v>
      </c>
      <c r="BE367" s="102">
        <f t="shared" si="470"/>
        <v>0.7908695528818368</v>
      </c>
      <c r="BF367" s="55">
        <v>8606</v>
      </c>
      <c r="BG367" s="97">
        <f t="shared" si="471"/>
        <v>9182.601999999999</v>
      </c>
      <c r="BH367" s="102">
        <f t="shared" si="472"/>
        <v>0.48245689066358427</v>
      </c>
      <c r="BI367" s="55">
        <v>273</v>
      </c>
      <c r="BJ367" s="97">
        <f t="shared" si="473"/>
        <v>536.99099999999999</v>
      </c>
      <c r="BK367" s="102">
        <f t="shared" si="474"/>
        <v>2.8213681500551674E-2</v>
      </c>
      <c r="BL367" s="103">
        <v>3460</v>
      </c>
      <c r="BM367" s="97">
        <f t="shared" si="475"/>
        <v>4999.7</v>
      </c>
      <c r="BN367" s="102">
        <f t="shared" si="476"/>
        <v>0.26268586139862343</v>
      </c>
      <c r="BO367" s="55">
        <v>150</v>
      </c>
      <c r="BP367" s="97">
        <f t="shared" si="477"/>
        <v>308.7</v>
      </c>
      <c r="BQ367" s="102">
        <f t="shared" si="478"/>
        <v>1.6219198234645089E-2</v>
      </c>
      <c r="BR367" s="55">
        <v>14.8</v>
      </c>
      <c r="BS367" s="105">
        <f t="shared" si="479"/>
        <v>24.627199999999998</v>
      </c>
      <c r="BT367" s="102">
        <f t="shared" si="480"/>
        <v>7.7759680554825828E-4</v>
      </c>
      <c r="BU367" s="56">
        <v>4.13</v>
      </c>
      <c r="BV367" s="54">
        <v>4.22</v>
      </c>
      <c r="BW367" s="248">
        <v>200</v>
      </c>
      <c r="BX367" s="117">
        <f t="shared" si="500"/>
        <v>128605.981</v>
      </c>
      <c r="BY367" s="118">
        <f t="shared" si="501"/>
        <v>0.85737320666666661</v>
      </c>
      <c r="BZ367" s="120">
        <v>58.4</v>
      </c>
      <c r="CA367" s="241">
        <v>38</v>
      </c>
      <c r="CB367" s="56">
        <v>6.72</v>
      </c>
      <c r="CC367" s="103">
        <v>10952</v>
      </c>
      <c r="CD367" s="77">
        <f t="shared" si="502"/>
        <v>10172.324974871713</v>
      </c>
      <c r="CE367" s="77">
        <f t="shared" si="481"/>
        <v>18903</v>
      </c>
      <c r="CF367" s="77">
        <f t="shared" si="503"/>
        <v>6757</v>
      </c>
      <c r="CG367" s="77">
        <f t="shared" si="504"/>
        <v>281.54166666666669</v>
      </c>
      <c r="CH367" s="77">
        <f t="shared" si="482"/>
        <v>12146</v>
      </c>
      <c r="CI367" s="130">
        <f t="shared" si="505"/>
        <v>506.08333333333331</v>
      </c>
      <c r="CJ367" s="249">
        <v>2547</v>
      </c>
      <c r="CK367" s="56"/>
      <c r="CL367" s="54">
        <v>7.84</v>
      </c>
      <c r="CM367" s="55">
        <v>4653</v>
      </c>
      <c r="CN367" s="134">
        <v>21.485148514851499</v>
      </c>
      <c r="CO367" s="134">
        <v>85.722772277227705</v>
      </c>
      <c r="CP367" s="55">
        <v>2782</v>
      </c>
      <c r="CQ367" s="56">
        <v>16.7</v>
      </c>
      <c r="CR367" s="56">
        <v>50.1</v>
      </c>
      <c r="CS367" s="55">
        <v>3876</v>
      </c>
      <c r="CT367" s="141">
        <f t="shared" si="550"/>
        <v>0.27572037314467041</v>
      </c>
      <c r="CU367" s="142">
        <f t="shared" si="506"/>
        <v>1.9733019238319591</v>
      </c>
      <c r="CV367" s="142">
        <f t="shared" si="507"/>
        <v>5.1549764645838154</v>
      </c>
      <c r="CW367" s="118">
        <f t="shared" si="508"/>
        <v>0.85916274409730253</v>
      </c>
      <c r="CX367" s="143">
        <f t="shared" si="551"/>
        <v>25908.911710998254</v>
      </c>
      <c r="CY367" s="144">
        <f t="shared" si="552"/>
        <v>0.54258244683549539</v>
      </c>
      <c r="CZ367" s="145">
        <f t="shared" si="553"/>
        <v>17328.43641787018</v>
      </c>
      <c r="DA367" s="146">
        <f t="shared" si="554"/>
        <v>0.75552986917459153</v>
      </c>
      <c r="DB367" s="275">
        <v>2552</v>
      </c>
      <c r="DC367" s="276"/>
      <c r="DD367" s="277">
        <v>7.56</v>
      </c>
      <c r="DE367" s="278">
        <v>4367</v>
      </c>
      <c r="DF367" s="279">
        <v>17.049504950494999</v>
      </c>
      <c r="DG367" s="278">
        <v>86.613861386138595</v>
      </c>
      <c r="DH367" s="278">
        <v>2406</v>
      </c>
      <c r="DI367" s="280">
        <v>15.8</v>
      </c>
      <c r="DJ367" s="280">
        <v>66.900000000000006</v>
      </c>
      <c r="DK367" s="278">
        <v>3876</v>
      </c>
      <c r="DL367" s="141">
        <f t="shared" si="509"/>
        <v>0.26162338611595642</v>
      </c>
      <c r="DM367" s="142">
        <f t="shared" si="510"/>
        <v>1.969435736677116</v>
      </c>
      <c r="DN367" s="142">
        <f t="shared" si="511"/>
        <v>5.165096167105574</v>
      </c>
      <c r="DO367" s="118">
        <f t="shared" si="483"/>
        <v>0.86084936118426236</v>
      </c>
      <c r="DP367" s="143">
        <f t="shared" si="512"/>
        <v>25959.773335872615</v>
      </c>
      <c r="DQ367" s="144">
        <f t="shared" si="513"/>
        <v>0.57069794655719064</v>
      </c>
      <c r="DR367" s="145">
        <f t="shared" si="514"/>
        <v>17362.45376458763</v>
      </c>
      <c r="DS367" s="146">
        <f t="shared" si="515"/>
        <v>0.77055640203856457</v>
      </c>
      <c r="DT367" s="278">
        <v>2703</v>
      </c>
      <c r="DU367" s="280"/>
      <c r="DV367" s="281">
        <v>7.62</v>
      </c>
      <c r="DW367" s="279">
        <v>5088</v>
      </c>
      <c r="DX367" s="278">
        <v>24.0594059405941</v>
      </c>
      <c r="DY367" s="279">
        <v>81.188118811881196</v>
      </c>
      <c r="DZ367" s="279">
        <v>2794</v>
      </c>
      <c r="EA367" s="276">
        <v>17.100000000000001</v>
      </c>
      <c r="EB367" s="282">
        <v>60.1</v>
      </c>
      <c r="EC367" s="278">
        <v>3755</v>
      </c>
      <c r="ED367" s="141">
        <f t="shared" si="544"/>
        <v>0.27323139161543031</v>
      </c>
      <c r="EE367" s="142">
        <f t="shared" si="516"/>
        <v>1.8594154642989271</v>
      </c>
      <c r="EF367" s="142">
        <f t="shared" si="555"/>
        <v>5.470711183262682</v>
      </c>
      <c r="EG367" s="118">
        <f t="shared" si="484"/>
        <v>0.91178519721044704</v>
      </c>
      <c r="EH367" s="143">
        <f t="shared" si="545"/>
        <v>27495.79440707824</v>
      </c>
      <c r="EI367" s="144">
        <f t="shared" si="546"/>
        <v>0.49981936159445528</v>
      </c>
      <c r="EJ367" s="145">
        <f t="shared" si="547"/>
        <v>18389.777635454688</v>
      </c>
      <c r="EK367" s="146">
        <f t="shared" si="548"/>
        <v>0.73267482793043659</v>
      </c>
      <c r="EL367" s="249">
        <v>2703</v>
      </c>
      <c r="EM367" s="56"/>
      <c r="EN367" s="54">
        <v>7.9</v>
      </c>
      <c r="EO367" s="55">
        <v>5190</v>
      </c>
      <c r="EP367" s="134">
        <v>24.138613861386101</v>
      </c>
      <c r="EQ367" s="134">
        <v>81.445544554455495</v>
      </c>
      <c r="ER367" s="55">
        <v>2218</v>
      </c>
      <c r="ES367" s="56">
        <v>15.4</v>
      </c>
      <c r="ET367" s="56">
        <v>74.900000000000006</v>
      </c>
      <c r="EU367" s="55">
        <v>3086</v>
      </c>
      <c r="EV367" s="141">
        <f t="shared" si="517"/>
        <v>0.22914892532555031</v>
      </c>
      <c r="EW367" s="142">
        <f t="shared" si="518"/>
        <v>1.8594154642989271</v>
      </c>
      <c r="EX367" s="142">
        <f t="shared" si="519"/>
        <v>5.470711183262682</v>
      </c>
      <c r="EY367" s="118">
        <f t="shared" si="485"/>
        <v>0.91178519721044704</v>
      </c>
      <c r="EZ367" s="143">
        <f t="shared" si="520"/>
        <v>27495.79440707824</v>
      </c>
      <c r="FA367" s="144">
        <f t="shared" si="521"/>
        <v>0.48979215540000454</v>
      </c>
      <c r="FB367" s="145">
        <f t="shared" si="522"/>
        <v>18389.777635454688</v>
      </c>
      <c r="FC367" s="146">
        <f t="shared" si="523"/>
        <v>0.72731571481111756</v>
      </c>
      <c r="FD367" s="249">
        <v>4199</v>
      </c>
      <c r="FE367" s="56"/>
      <c r="FF367" s="54">
        <v>7.55</v>
      </c>
      <c r="FG367" s="55">
        <v>4617</v>
      </c>
      <c r="FH367" s="134">
        <v>21.643564356435601</v>
      </c>
      <c r="FI367" s="134">
        <v>89.108910891089096</v>
      </c>
      <c r="FJ367" s="55">
        <v>3082</v>
      </c>
      <c r="FK367" s="56">
        <v>16.3</v>
      </c>
      <c r="FL367" s="56">
        <v>55.6</v>
      </c>
      <c r="FM367" s="55">
        <v>5987</v>
      </c>
      <c r="FN367" s="141">
        <f t="shared" si="524"/>
        <v>0.25665747311760811</v>
      </c>
      <c r="FO367" s="142">
        <f t="shared" si="525"/>
        <v>1.1969516551559896</v>
      </c>
      <c r="FP367" s="142">
        <f t="shared" si="526"/>
        <v>8.4985261777728471</v>
      </c>
      <c r="FQ367" s="118">
        <f t="shared" si="486"/>
        <v>1.4164210296288078</v>
      </c>
      <c r="FR367" s="143">
        <f t="shared" si="527"/>
        <v>42713.592569486325</v>
      </c>
      <c r="FS367" s="144">
        <f t="shared" si="528"/>
        <v>0.54612146078647794</v>
      </c>
      <c r="FT367" s="145">
        <f t="shared" si="529"/>
        <v>28567.767773316402</v>
      </c>
      <c r="FU367" s="146">
        <f t="shared" si="530"/>
        <v>0.7574213208637629</v>
      </c>
      <c r="FV367" s="249">
        <v>4199</v>
      </c>
      <c r="FW367" s="73"/>
      <c r="FX367" s="54">
        <v>7.62</v>
      </c>
      <c r="FY367" s="55">
        <v>4348</v>
      </c>
      <c r="FZ367" s="134">
        <v>19.683168316831701</v>
      </c>
      <c r="GA367" s="134">
        <v>87.782178217821794</v>
      </c>
      <c r="GB367" s="55">
        <v>2792</v>
      </c>
      <c r="GC367" s="56">
        <v>15.7</v>
      </c>
      <c r="GD367" s="56">
        <v>45.2</v>
      </c>
      <c r="GE367" s="55">
        <v>5463</v>
      </c>
      <c r="GF367" s="141">
        <f t="shared" si="531"/>
        <v>0.22337765474267529</v>
      </c>
      <c r="GG367" s="142">
        <f t="shared" si="532"/>
        <v>1.1969516551559896</v>
      </c>
      <c r="GH367" s="142">
        <f t="shared" si="533"/>
        <v>8.4985261777728471</v>
      </c>
      <c r="GI367" s="118">
        <f t="shared" si="487"/>
        <v>1.4164210296288078</v>
      </c>
      <c r="GJ367" s="143">
        <f t="shared" si="534"/>
        <v>42713.592569486325</v>
      </c>
      <c r="GK367" s="144">
        <f t="shared" si="535"/>
        <v>0.57256575947576493</v>
      </c>
      <c r="GL367" s="145">
        <f t="shared" si="536"/>
        <v>28567.767773316402</v>
      </c>
      <c r="GM367" s="146">
        <f t="shared" si="537"/>
        <v>0.77155466820784957</v>
      </c>
      <c r="GN367" s="284">
        <v>5243</v>
      </c>
      <c r="GO367" s="97">
        <f t="shared" si="488"/>
        <v>4677.6302174258053</v>
      </c>
      <c r="GP367" s="226">
        <f t="shared" ref="GP367:GP430" si="568">GQ367*1.067+GS367*1.967+GU367*1.445+GW367*2.058+GY367*1.664</f>
        <v>1777.1819999999998</v>
      </c>
      <c r="GQ367" s="206">
        <v>2</v>
      </c>
      <c r="GR367" s="102">
        <f t="shared" si="489"/>
        <v>0.99976760399721121</v>
      </c>
      <c r="GS367" s="206">
        <v>2</v>
      </c>
      <c r="GT367" s="102">
        <f t="shared" si="490"/>
        <v>0.9926739926739927</v>
      </c>
      <c r="GU367" s="153">
        <v>366</v>
      </c>
      <c r="GV367" s="102">
        <f t="shared" si="565"/>
        <v>0.31842433113404134</v>
      </c>
      <c r="GW367" s="170">
        <v>602</v>
      </c>
      <c r="GX367" s="102">
        <f t="shared" si="566"/>
        <v>0.82601156069364157</v>
      </c>
      <c r="GY367" s="170">
        <v>2</v>
      </c>
      <c r="GZ367" s="102">
        <f t="shared" si="567"/>
        <v>0</v>
      </c>
      <c r="HA367" s="102"/>
      <c r="HB367" s="102"/>
      <c r="HC367" s="102"/>
      <c r="HD367" s="102"/>
      <c r="HE367" s="177"/>
      <c r="HF367" s="227">
        <f t="shared" si="562"/>
        <v>128605.981</v>
      </c>
      <c r="HG367" s="102">
        <f t="shared" si="563"/>
        <v>0.85737320666666661</v>
      </c>
      <c r="HH367" s="177">
        <f t="shared" si="564"/>
        <v>0.72453107760205959</v>
      </c>
      <c r="HI367" s="287">
        <v>3272</v>
      </c>
      <c r="HJ367" s="206">
        <v>3872</v>
      </c>
      <c r="HK367" s="206">
        <v>4242</v>
      </c>
      <c r="HL367" s="77">
        <f t="shared" si="541"/>
        <v>1440</v>
      </c>
      <c r="HM367" s="77">
        <f t="shared" si="538"/>
        <v>27407.52</v>
      </c>
      <c r="HN367" s="56"/>
      <c r="HO367" s="288"/>
      <c r="HP367" s="55">
        <v>5526</v>
      </c>
      <c r="HQ367" s="186"/>
      <c r="HR367" s="186"/>
      <c r="HS367" s="186"/>
      <c r="HT367" s="55">
        <v>4344</v>
      </c>
      <c r="HU367" s="206">
        <v>5170</v>
      </c>
      <c r="HV367" s="186"/>
      <c r="HW367" s="186"/>
      <c r="HX367" s="186"/>
      <c r="HY367" s="186"/>
      <c r="HZ367" s="296">
        <v>0.99</v>
      </c>
      <c r="IA367" s="296"/>
      <c r="IB367" s="292">
        <v>1142</v>
      </c>
      <c r="IC367" s="293"/>
      <c r="ID367" s="293">
        <v>2240</v>
      </c>
      <c r="IE367" s="294">
        <v>2.14</v>
      </c>
      <c r="IF367" s="294">
        <v>3.49</v>
      </c>
      <c r="IG367" s="294">
        <v>0.98</v>
      </c>
      <c r="IH367" s="97">
        <f t="shared" si="539"/>
        <v>52520.231</v>
      </c>
      <c r="II367" s="97">
        <f t="shared" si="542"/>
        <v>6052.8098421113291</v>
      </c>
      <c r="IJ367" s="202">
        <f t="shared" si="543"/>
        <v>2.3049441051054513</v>
      </c>
      <c r="IK367" s="202">
        <f t="shared" si="549"/>
        <v>2.6260115500000003</v>
      </c>
      <c r="IL367" s="202">
        <f t="shared" si="491"/>
        <v>1.0898760902679747</v>
      </c>
      <c r="IM367" s="203"/>
      <c r="IN367" s="204">
        <f t="shared" si="492"/>
        <v>0.78218577150486368</v>
      </c>
      <c r="IO367" s="186"/>
      <c r="IP367" s="186"/>
      <c r="IQ367" s="206">
        <v>2686</v>
      </c>
      <c r="IR367" s="206">
        <v>3086</v>
      </c>
      <c r="IS367" s="186"/>
      <c r="IT367" s="186"/>
      <c r="IU367" s="186"/>
      <c r="IV367" s="186"/>
      <c r="IW367" s="302"/>
      <c r="IX367" s="302"/>
      <c r="IY367" s="54">
        <v>8.26</v>
      </c>
      <c r="IZ367" s="56">
        <v>355</v>
      </c>
      <c r="JA367" s="186">
        <v>1.63</v>
      </c>
      <c r="JB367" s="186">
        <v>1.01</v>
      </c>
      <c r="JC367" s="186">
        <v>175</v>
      </c>
      <c r="JD367" s="97">
        <f t="shared" si="493"/>
        <v>9909.134</v>
      </c>
      <c r="JE367" s="210">
        <f t="shared" si="559"/>
        <v>1.6575403285481722</v>
      </c>
      <c r="JF367" s="210">
        <f t="shared" si="494"/>
        <v>0.68897267857142852</v>
      </c>
      <c r="JG367" s="210">
        <f t="shared" si="495"/>
        <v>0.37625683896824241</v>
      </c>
      <c r="JH367" s="203"/>
      <c r="JI367" s="203">
        <f t="shared" si="496"/>
        <v>0.68914185639229419</v>
      </c>
      <c r="JJ367" s="212">
        <f t="shared" si="540"/>
        <v>2.469151880188833</v>
      </c>
      <c r="JK367" s="203">
        <f t="shared" si="497"/>
        <v>0.98134818473178165</v>
      </c>
      <c r="JL367" s="206">
        <v>7378</v>
      </c>
      <c r="JM367" s="306">
        <v>8.6999999999999993</v>
      </c>
      <c r="JN367" s="214">
        <v>44</v>
      </c>
      <c r="JO367" s="186">
        <v>0.89</v>
      </c>
      <c r="JP367" s="186">
        <v>1.1599999999999999</v>
      </c>
      <c r="JQ367" s="306">
        <v>0.93</v>
      </c>
      <c r="JR367" s="219">
        <v>399</v>
      </c>
      <c r="JS367" s="186">
        <v>0.39</v>
      </c>
      <c r="JT367" s="222"/>
    </row>
    <row r="368" spans="1:280" s="25" customFormat="1" ht="15" customHeight="1">
      <c r="A368" s="244">
        <v>43785</v>
      </c>
      <c r="B368" s="241">
        <v>0</v>
      </c>
      <c r="C368" s="52">
        <v>0</v>
      </c>
      <c r="D368" s="129"/>
      <c r="E368" s="54"/>
      <c r="F368" s="53"/>
      <c r="G368" s="56"/>
      <c r="H368" s="56"/>
      <c r="I368" s="248">
        <v>94.8</v>
      </c>
      <c r="J368" s="249"/>
      <c r="K368" s="53">
        <v>926</v>
      </c>
      <c r="L368" s="48">
        <v>5.2</v>
      </c>
      <c r="M368" s="53">
        <v>32131</v>
      </c>
      <c r="N368" s="53">
        <v>15880</v>
      </c>
      <c r="O368" s="48">
        <v>2.35</v>
      </c>
      <c r="P368" s="48">
        <v>1.1200000000000001</v>
      </c>
      <c r="Q368" s="74"/>
      <c r="R368" s="70">
        <v>80.099999999999994</v>
      </c>
      <c r="S368" s="64">
        <v>8.3000000000000007</v>
      </c>
      <c r="T368" s="55">
        <v>10186</v>
      </c>
      <c r="U368" s="56">
        <v>3.36</v>
      </c>
      <c r="V368" s="56">
        <v>13.3</v>
      </c>
      <c r="W368" s="56">
        <v>4.3099999999999996</v>
      </c>
      <c r="X368" s="56">
        <v>4.97</v>
      </c>
      <c r="Y368" s="53">
        <v>2917</v>
      </c>
      <c r="Z368" s="55">
        <v>23384</v>
      </c>
      <c r="AA368" s="56">
        <v>2.78</v>
      </c>
      <c r="AB368" s="56">
        <v>696</v>
      </c>
      <c r="AC368" s="77">
        <f t="shared" si="561"/>
        <v>2925.3</v>
      </c>
      <c r="AD368" s="56"/>
      <c r="AE368" s="56"/>
      <c r="AF368" s="56"/>
      <c r="AG368" s="56"/>
      <c r="AH368" s="248"/>
      <c r="AI368" s="261"/>
      <c r="AJ368" s="56"/>
      <c r="AK368" s="56"/>
      <c r="AL368" s="54" t="s">
        <v>129</v>
      </c>
      <c r="AM368" s="56" t="s">
        <v>129</v>
      </c>
      <c r="AN368" s="56" t="s">
        <v>129</v>
      </c>
      <c r="AO368" s="56" t="s">
        <v>129</v>
      </c>
      <c r="AP368" s="56" t="s">
        <v>129</v>
      </c>
      <c r="AQ368" s="265"/>
      <c r="AR368" s="86">
        <f t="shared" si="499"/>
        <v>8295</v>
      </c>
      <c r="AS368" s="55"/>
      <c r="AT368" s="87">
        <v>8295</v>
      </c>
      <c r="AU368" s="129">
        <f t="shared" si="560"/>
        <v>6855</v>
      </c>
      <c r="AV368" s="55">
        <v>720</v>
      </c>
      <c r="AW368" s="55">
        <v>0</v>
      </c>
      <c r="AX368" s="53">
        <v>720</v>
      </c>
      <c r="AY368" s="95">
        <v>0</v>
      </c>
      <c r="AZ368" s="269">
        <v>4.5599999999999996</v>
      </c>
      <c r="BA368" s="55">
        <v>4806</v>
      </c>
      <c r="BB368" s="56">
        <v>109</v>
      </c>
      <c r="BC368" s="55">
        <v>18564</v>
      </c>
      <c r="BD368" s="97">
        <f t="shared" si="469"/>
        <v>14308.353999999999</v>
      </c>
      <c r="BE368" s="102">
        <f t="shared" si="470"/>
        <v>0.77075813402283988</v>
      </c>
      <c r="BF368" s="55">
        <v>7856</v>
      </c>
      <c r="BG368" s="97">
        <f t="shared" si="471"/>
        <v>8382.351999999999</v>
      </c>
      <c r="BH368" s="102">
        <f t="shared" si="472"/>
        <v>0.45153803059685405</v>
      </c>
      <c r="BI368" s="55">
        <v>312</v>
      </c>
      <c r="BJ368" s="97">
        <f t="shared" si="473"/>
        <v>613.70400000000006</v>
      </c>
      <c r="BK368" s="102">
        <f t="shared" si="474"/>
        <v>3.3058823529411765E-2</v>
      </c>
      <c r="BL368" s="103">
        <v>3456</v>
      </c>
      <c r="BM368" s="97">
        <f t="shared" si="475"/>
        <v>4993.92</v>
      </c>
      <c r="BN368" s="102">
        <f t="shared" si="476"/>
        <v>0.26901098901098902</v>
      </c>
      <c r="BO368" s="55">
        <v>145</v>
      </c>
      <c r="BP368" s="97">
        <f t="shared" si="477"/>
        <v>298.40999999999997</v>
      </c>
      <c r="BQ368" s="102">
        <f t="shared" si="478"/>
        <v>1.6074660633484162E-2</v>
      </c>
      <c r="BR368" s="55">
        <v>12</v>
      </c>
      <c r="BS368" s="105">
        <f t="shared" si="479"/>
        <v>19.968</v>
      </c>
      <c r="BT368" s="102">
        <f t="shared" si="480"/>
        <v>6.4641241111829345E-4</v>
      </c>
      <c r="BU368" s="56">
        <v>5.13</v>
      </c>
      <c r="BV368" s="54">
        <v>5.22</v>
      </c>
      <c r="BW368" s="248">
        <v>201</v>
      </c>
      <c r="BX368" s="117">
        <f t="shared" si="500"/>
        <v>127256.22</v>
      </c>
      <c r="BY368" s="118">
        <f t="shared" si="501"/>
        <v>0.84837479999999998</v>
      </c>
      <c r="BZ368" s="120"/>
      <c r="CA368" s="241">
        <v>38</v>
      </c>
      <c r="CB368" s="56">
        <v>6.95</v>
      </c>
      <c r="CC368" s="103">
        <v>9239</v>
      </c>
      <c r="CD368" s="77">
        <f t="shared" si="502"/>
        <v>11068.538619275461</v>
      </c>
      <c r="CE368" s="77">
        <f t="shared" si="481"/>
        <v>14630</v>
      </c>
      <c r="CF368" s="77">
        <f t="shared" si="503"/>
        <v>6855</v>
      </c>
      <c r="CG368" s="77">
        <f t="shared" si="504"/>
        <v>285.625</v>
      </c>
      <c r="CH368" s="77">
        <f t="shared" si="482"/>
        <v>7775</v>
      </c>
      <c r="CI368" s="130">
        <f t="shared" si="505"/>
        <v>323.95833333333331</v>
      </c>
      <c r="CJ368" s="249">
        <v>2520</v>
      </c>
      <c r="CK368" s="56"/>
      <c r="CL368" s="54">
        <v>7.4</v>
      </c>
      <c r="CM368" s="55">
        <v>4431</v>
      </c>
      <c r="CN368" s="134">
        <v>18.673267326732699</v>
      </c>
      <c r="CO368" s="134">
        <v>93.366336633663394</v>
      </c>
      <c r="CP368" s="55">
        <v>2728</v>
      </c>
      <c r="CQ368" s="56">
        <v>18.5</v>
      </c>
      <c r="CR368" s="56">
        <v>44.5</v>
      </c>
      <c r="CS368" s="55">
        <v>3318</v>
      </c>
      <c r="CT368" s="141">
        <f t="shared" si="550"/>
        <v>0.19836670521856656</v>
      </c>
      <c r="CU368" s="142">
        <f t="shared" si="506"/>
        <v>1.9944444444444445</v>
      </c>
      <c r="CV368" s="142">
        <f t="shared" si="507"/>
        <v>5.549685101586582</v>
      </c>
      <c r="CW368" s="118">
        <f t="shared" si="508"/>
        <v>0.924947516931097</v>
      </c>
      <c r="CX368" s="143">
        <f t="shared" si="551"/>
        <v>27892.71732057416</v>
      </c>
      <c r="CY368" s="144">
        <f t="shared" si="552"/>
        <v>0.59967614945268632</v>
      </c>
      <c r="CZ368" s="145">
        <f t="shared" si="553"/>
        <v>21919.731674641149</v>
      </c>
      <c r="DA368" s="146">
        <f t="shared" si="554"/>
        <v>0.7613122171945701</v>
      </c>
      <c r="DB368" s="275">
        <v>2552</v>
      </c>
      <c r="DC368" s="276"/>
      <c r="DD368" s="277">
        <v>7.56</v>
      </c>
      <c r="DE368" s="278">
        <v>4367</v>
      </c>
      <c r="DF368" s="279">
        <v>17.049504950494999</v>
      </c>
      <c r="DG368" s="278">
        <v>86.613861386138595</v>
      </c>
      <c r="DH368" s="278">
        <v>2406</v>
      </c>
      <c r="DI368" s="280">
        <v>15.8</v>
      </c>
      <c r="DJ368" s="280">
        <v>66.900000000000006</v>
      </c>
      <c r="DK368" s="278">
        <v>3876</v>
      </c>
      <c r="DL368" s="141">
        <f t="shared" si="509"/>
        <v>0.22663583151799752</v>
      </c>
      <c r="DM368" s="142">
        <f t="shared" si="510"/>
        <v>1.969435736677116</v>
      </c>
      <c r="DN368" s="142">
        <f t="shared" si="511"/>
        <v>5.6201572933527615</v>
      </c>
      <c r="DO368" s="118">
        <f t="shared" si="483"/>
        <v>0.93669288222546021</v>
      </c>
      <c r="DP368" s="143">
        <f t="shared" si="512"/>
        <v>28246.91055639098</v>
      </c>
      <c r="DQ368" s="144">
        <f t="shared" si="513"/>
        <v>0.60545830391782463</v>
      </c>
      <c r="DR368" s="145">
        <f t="shared" si="514"/>
        <v>22198.077473684207</v>
      </c>
      <c r="DS368" s="146">
        <f t="shared" si="515"/>
        <v>0.76475975005386765</v>
      </c>
      <c r="DT368" s="278">
        <v>2703</v>
      </c>
      <c r="DU368" s="280"/>
      <c r="DV368" s="281">
        <v>7.62</v>
      </c>
      <c r="DW368" s="279">
        <v>5088</v>
      </c>
      <c r="DX368" s="278">
        <v>24.0594059405941</v>
      </c>
      <c r="DY368" s="279">
        <v>81.188118811881196</v>
      </c>
      <c r="DZ368" s="279">
        <v>2794</v>
      </c>
      <c r="EA368" s="276">
        <v>17.100000000000001</v>
      </c>
      <c r="EB368" s="282">
        <v>60.1</v>
      </c>
      <c r="EC368" s="278">
        <v>3755</v>
      </c>
      <c r="ED368" s="141">
        <f t="shared" si="544"/>
        <v>0.23228630007201365</v>
      </c>
      <c r="EE368" s="142">
        <f t="shared" si="516"/>
        <v>1.8594154642989271</v>
      </c>
      <c r="EF368" s="142">
        <f t="shared" si="555"/>
        <v>5.9526979482494173</v>
      </c>
      <c r="EG368" s="118">
        <f t="shared" si="484"/>
        <v>0.99211632470823619</v>
      </c>
      <c r="EH368" s="143">
        <f t="shared" si="545"/>
        <v>29918.259887901571</v>
      </c>
      <c r="EI368" s="144">
        <f t="shared" si="546"/>
        <v>0.54031872002150028</v>
      </c>
      <c r="EJ368" s="145">
        <f t="shared" si="547"/>
        <v>23511.52171291866</v>
      </c>
      <c r="EK368" s="146">
        <f t="shared" si="548"/>
        <v>0.72592113768584354</v>
      </c>
      <c r="EL368" s="249">
        <v>2656</v>
      </c>
      <c r="EM368" s="56"/>
      <c r="EN368" s="54">
        <v>7.35</v>
      </c>
      <c r="EO368" s="55">
        <v>5547</v>
      </c>
      <c r="EP368" s="134">
        <v>29.6237623762376</v>
      </c>
      <c r="EQ368" s="134">
        <v>86.712871287128706</v>
      </c>
      <c r="ER368" s="55">
        <v>2468</v>
      </c>
      <c r="ES368" s="56">
        <v>20.3</v>
      </c>
      <c r="ET368" s="56">
        <v>44.8</v>
      </c>
      <c r="EU368" s="55">
        <v>5556</v>
      </c>
      <c r="EV368" s="141">
        <f t="shared" si="517"/>
        <v>0.37885589762550886</v>
      </c>
      <c r="EW368" s="142">
        <f t="shared" si="518"/>
        <v>1.8923192771084338</v>
      </c>
      <c r="EX368" s="142">
        <f t="shared" si="519"/>
        <v>5.8491919165928428</v>
      </c>
      <c r="EY368" s="118">
        <f t="shared" si="485"/>
        <v>0.9748653194321405</v>
      </c>
      <c r="EZ368" s="143">
        <f t="shared" si="520"/>
        <v>29398.038572795627</v>
      </c>
      <c r="FA368" s="144">
        <f t="shared" si="521"/>
        <v>0.49884983096683611</v>
      </c>
      <c r="FB368" s="145">
        <f t="shared" si="522"/>
        <v>23102.701320574164</v>
      </c>
      <c r="FC368" s="146">
        <f t="shared" si="523"/>
        <v>0.70119586296056879</v>
      </c>
      <c r="FD368" s="249">
        <v>4199</v>
      </c>
      <c r="FE368" s="56"/>
      <c r="FF368" s="54">
        <v>7.42</v>
      </c>
      <c r="FG368" s="55">
        <v>4535</v>
      </c>
      <c r="FH368" s="134">
        <v>21.782178217821802</v>
      </c>
      <c r="FI368" s="134">
        <v>96.277227722772295</v>
      </c>
      <c r="FJ368" s="55">
        <v>2894</v>
      </c>
      <c r="FK368" s="56">
        <v>18</v>
      </c>
      <c r="FL368" s="56">
        <v>47.9</v>
      </c>
      <c r="FM368" s="55">
        <v>6145</v>
      </c>
      <c r="FN368" s="141">
        <f t="shared" si="524"/>
        <v>0.22398944314011832</v>
      </c>
      <c r="FO368" s="142">
        <f t="shared" si="525"/>
        <v>1.1969516551559896</v>
      </c>
      <c r="FP368" s="142">
        <f t="shared" si="526"/>
        <v>9.2472729133182767</v>
      </c>
      <c r="FQ368" s="118">
        <f t="shared" si="486"/>
        <v>1.5412121522197129</v>
      </c>
      <c r="FR368" s="143">
        <f t="shared" si="527"/>
        <v>46476.793662337659</v>
      </c>
      <c r="FS368" s="144">
        <f t="shared" si="528"/>
        <v>0.59028014844683652</v>
      </c>
      <c r="FT368" s="145">
        <f t="shared" si="529"/>
        <v>36524.18781818181</v>
      </c>
      <c r="FU368" s="146">
        <f t="shared" si="530"/>
        <v>0.75570997629821157</v>
      </c>
      <c r="FV368" s="249"/>
      <c r="FW368" s="73"/>
      <c r="FX368" s="54">
        <v>7.37</v>
      </c>
      <c r="FY368" s="55">
        <v>4395</v>
      </c>
      <c r="FZ368" s="134">
        <v>22.752475247524799</v>
      </c>
      <c r="GA368" s="134">
        <v>93.821782178217802</v>
      </c>
      <c r="GB368" s="55">
        <v>3044</v>
      </c>
      <c r="GC368" s="56">
        <v>19.100000000000001</v>
      </c>
      <c r="GD368" s="56">
        <v>48.1</v>
      </c>
      <c r="GE368" s="55">
        <v>5535</v>
      </c>
      <c r="GF368" s="141" t="e">
        <f t="shared" si="531"/>
        <v>#DIV/0!</v>
      </c>
      <c r="GG368" s="142" t="e">
        <f t="shared" si="532"/>
        <v>#DIV/0!</v>
      </c>
      <c r="GH368" s="142">
        <f t="shared" si="533"/>
        <v>0</v>
      </c>
      <c r="GI368" s="118">
        <f t="shared" si="487"/>
        <v>0</v>
      </c>
      <c r="GJ368" s="143">
        <f t="shared" si="534"/>
        <v>0</v>
      </c>
      <c r="GK368" s="144">
        <f t="shared" si="535"/>
        <v>0.60292861133932663</v>
      </c>
      <c r="GL368" s="145">
        <f t="shared" si="536"/>
        <v>0</v>
      </c>
      <c r="GM368" s="146">
        <f t="shared" si="537"/>
        <v>0.76325145442792497</v>
      </c>
      <c r="GN368" s="284">
        <v>4460</v>
      </c>
      <c r="GO368" s="97">
        <f t="shared" si="488"/>
        <v>4773.6749829118253</v>
      </c>
      <c r="GP368" s="226">
        <f t="shared" si="568"/>
        <v>0</v>
      </c>
      <c r="GQ368" s="206">
        <v>0</v>
      </c>
      <c r="GR368" s="102"/>
      <c r="GS368" s="206">
        <v>0</v>
      </c>
      <c r="GT368" s="102">
        <f t="shared" si="490"/>
        <v>1</v>
      </c>
      <c r="GU368" s="153"/>
      <c r="GV368" s="102">
        <f t="shared" si="565"/>
        <v>1</v>
      </c>
      <c r="GW368" s="170"/>
      <c r="GX368" s="102">
        <f t="shared" si="566"/>
        <v>1</v>
      </c>
      <c r="GY368" s="170"/>
      <c r="GZ368" s="102">
        <f t="shared" si="567"/>
        <v>1</v>
      </c>
      <c r="HA368" s="102"/>
      <c r="HB368" s="102"/>
      <c r="HC368" s="102"/>
      <c r="HD368" s="102"/>
      <c r="HE368" s="177"/>
      <c r="HF368" s="227">
        <f t="shared" si="562"/>
        <v>127256.22</v>
      </c>
      <c r="HG368" s="102">
        <f t="shared" si="563"/>
        <v>0.84837479999999998</v>
      </c>
      <c r="HH368" s="177">
        <f t="shared" si="564"/>
        <v>0.75975005386770089</v>
      </c>
      <c r="HI368" s="287">
        <v>4446</v>
      </c>
      <c r="HJ368" s="206">
        <v>3930</v>
      </c>
      <c r="HK368" s="206">
        <v>4376</v>
      </c>
      <c r="HL368" s="77">
        <f t="shared" si="541"/>
        <v>1440</v>
      </c>
      <c r="HM368" s="77">
        <f t="shared" si="538"/>
        <v>26732.16</v>
      </c>
      <c r="HN368" s="56"/>
      <c r="HO368" s="288"/>
      <c r="HP368" s="55">
        <v>5061</v>
      </c>
      <c r="HQ368" s="186"/>
      <c r="HR368" s="186"/>
      <c r="HS368" s="186"/>
      <c r="HT368" s="55">
        <v>6198</v>
      </c>
      <c r="HU368" s="206">
        <v>6166</v>
      </c>
      <c r="HV368" s="186"/>
      <c r="HW368" s="186"/>
      <c r="HX368" s="186"/>
      <c r="HY368" s="186"/>
      <c r="HZ368" s="296"/>
      <c r="IA368" s="296">
        <v>0.99</v>
      </c>
      <c r="IB368" s="292">
        <v>1251</v>
      </c>
      <c r="IC368" s="297"/>
      <c r="ID368" s="293">
        <v>156</v>
      </c>
      <c r="IE368" s="294">
        <v>2.64</v>
      </c>
      <c r="IF368" s="294">
        <v>2.3199999999999998</v>
      </c>
      <c r="IG368" s="294">
        <v>0.9</v>
      </c>
      <c r="IH368" s="97">
        <f t="shared" si="539"/>
        <v>37861.14</v>
      </c>
      <c r="II368" s="97">
        <f t="shared" si="542"/>
        <v>4564.332730560579</v>
      </c>
      <c r="IJ368" s="202">
        <f t="shared" si="543"/>
        <v>2.4110910186859553</v>
      </c>
      <c r="IK368" s="202">
        <f t="shared" si="549"/>
        <v>1.8930570000000002</v>
      </c>
      <c r="IL368" s="202">
        <f t="shared" si="491"/>
        <v>0.52985932581929718</v>
      </c>
      <c r="IM368" s="203"/>
      <c r="IN368" s="204">
        <f t="shared" si="492"/>
        <v>0.7195067264573991</v>
      </c>
      <c r="IO368" s="186"/>
      <c r="IP368" s="186"/>
      <c r="IQ368" s="206">
        <v>8974</v>
      </c>
      <c r="IR368" s="206">
        <v>3010</v>
      </c>
      <c r="IS368" s="186"/>
      <c r="IT368" s="186"/>
      <c r="IU368" s="186"/>
      <c r="IV368" s="186"/>
      <c r="IW368" s="302"/>
      <c r="IX368" s="302">
        <v>0.88</v>
      </c>
      <c r="IY368" s="54">
        <v>8.5299999999999994</v>
      </c>
      <c r="IZ368" s="56">
        <v>411</v>
      </c>
      <c r="JA368" s="186">
        <v>1.17</v>
      </c>
      <c r="JB368" s="186">
        <v>0.57999999999999996</v>
      </c>
      <c r="JC368" s="186">
        <v>183</v>
      </c>
      <c r="JD368" s="97">
        <f t="shared" si="493"/>
        <v>10377.045</v>
      </c>
      <c r="JE368" s="210">
        <f t="shared" si="559"/>
        <v>1.6338439095550692</v>
      </c>
      <c r="JF368" s="210">
        <f t="shared" si="494"/>
        <v>0.76567901785714287</v>
      </c>
      <c r="JG368" s="210">
        <f t="shared" si="495"/>
        <v>0.11326667508713478</v>
      </c>
      <c r="JH368" s="203"/>
      <c r="JI368" s="203">
        <f t="shared" si="496"/>
        <v>0.67146282973621108</v>
      </c>
      <c r="JJ368" s="212">
        <f t="shared" si="540"/>
        <v>2.469151880188833</v>
      </c>
      <c r="JK368" s="203">
        <f t="shared" si="497"/>
        <v>0.97786037491919842</v>
      </c>
      <c r="JL368" s="206">
        <v>7349</v>
      </c>
      <c r="JM368" s="306">
        <v>8.5299999999999994</v>
      </c>
      <c r="JN368" s="214">
        <v>44</v>
      </c>
      <c r="JO368" s="186">
        <v>0.89</v>
      </c>
      <c r="JP368" s="186">
        <v>1.1599999999999999</v>
      </c>
      <c r="JQ368" s="306">
        <v>2.35</v>
      </c>
      <c r="JR368" s="219">
        <v>294</v>
      </c>
      <c r="JS368" s="186">
        <v>1.95</v>
      </c>
      <c r="JT368" s="222"/>
    </row>
    <row r="369" spans="1:280" s="25" customFormat="1" ht="15" customHeight="1">
      <c r="A369" s="229">
        <v>43786</v>
      </c>
      <c r="B369" s="242">
        <v>0</v>
      </c>
      <c r="C369" s="52">
        <v>0</v>
      </c>
      <c r="D369" s="58">
        <v>49442</v>
      </c>
      <c r="E369" s="243">
        <v>5.74</v>
      </c>
      <c r="F369" s="58">
        <v>1424</v>
      </c>
      <c r="G369" s="136">
        <v>36.4</v>
      </c>
      <c r="H369" s="136">
        <v>17.7</v>
      </c>
      <c r="I369" s="251">
        <v>94.8</v>
      </c>
      <c r="J369" s="238"/>
      <c r="K369" s="58">
        <v>1439</v>
      </c>
      <c r="L369" s="59">
        <v>5.31</v>
      </c>
      <c r="M369" s="58">
        <v>30460</v>
      </c>
      <c r="N369" s="58">
        <v>16477</v>
      </c>
      <c r="O369" s="59">
        <v>11.4</v>
      </c>
      <c r="P369" s="59">
        <v>6.3</v>
      </c>
      <c r="Q369" s="75">
        <v>63.2</v>
      </c>
      <c r="R369" s="76">
        <v>71.7</v>
      </c>
      <c r="S369" s="67">
        <v>8.3000000000000007</v>
      </c>
      <c r="T369" s="230" t="s">
        <v>129</v>
      </c>
      <c r="U369" s="136" t="s">
        <v>129</v>
      </c>
      <c r="V369" s="136" t="s">
        <v>129</v>
      </c>
      <c r="W369" s="136" t="s">
        <v>129</v>
      </c>
      <c r="X369" s="136" t="s">
        <v>129</v>
      </c>
      <c r="Y369" s="58">
        <v>2916</v>
      </c>
      <c r="Z369" s="230">
        <v>22441</v>
      </c>
      <c r="AA369" s="136">
        <v>2.63</v>
      </c>
      <c r="AB369" s="136">
        <v>755</v>
      </c>
      <c r="AC369" s="58">
        <f t="shared" si="561"/>
        <v>2924.3</v>
      </c>
      <c r="AD369" s="136"/>
      <c r="AE369" s="136"/>
      <c r="AF369" s="136"/>
      <c r="AG369" s="136"/>
      <c r="AH369" s="251"/>
      <c r="AI369" s="262"/>
      <c r="AJ369" s="136"/>
      <c r="AK369" s="136"/>
      <c r="AL369" s="243">
        <v>9.4</v>
      </c>
      <c r="AM369" s="230">
        <v>102217</v>
      </c>
      <c r="AN369" s="60" t="s">
        <v>125</v>
      </c>
      <c r="AO369" s="60" t="s">
        <v>125</v>
      </c>
      <c r="AP369" s="230">
        <v>5103</v>
      </c>
      <c r="AQ369" s="266"/>
      <c r="AR369" s="86">
        <f t="shared" si="499"/>
        <v>7666</v>
      </c>
      <c r="AS369" s="230"/>
      <c r="AT369" s="89">
        <v>7666</v>
      </c>
      <c r="AU369" s="58">
        <f t="shared" si="560"/>
        <v>6226</v>
      </c>
      <c r="AV369" s="230">
        <v>720</v>
      </c>
      <c r="AW369" s="230">
        <v>0</v>
      </c>
      <c r="AX369" s="58">
        <v>720</v>
      </c>
      <c r="AY369" s="98">
        <v>0</v>
      </c>
      <c r="AZ369" s="270">
        <v>5.14</v>
      </c>
      <c r="BA369" s="230">
        <v>9706</v>
      </c>
      <c r="BB369" s="136">
        <v>666</v>
      </c>
      <c r="BC369" s="230">
        <v>18849</v>
      </c>
      <c r="BD369" s="230">
        <f t="shared" si="469"/>
        <v>15501.24</v>
      </c>
      <c r="BE369" s="231">
        <f t="shared" si="470"/>
        <v>0.82239057774948277</v>
      </c>
      <c r="BF369" s="230">
        <v>9127</v>
      </c>
      <c r="BG369" s="230">
        <f t="shared" si="471"/>
        <v>9738.509</v>
      </c>
      <c r="BH369" s="231">
        <f t="shared" si="472"/>
        <v>0.51665918616372219</v>
      </c>
      <c r="BI369" s="230">
        <v>435</v>
      </c>
      <c r="BJ369" s="230">
        <f t="shared" si="473"/>
        <v>855.64499999999998</v>
      </c>
      <c r="BK369" s="231">
        <f t="shared" si="474"/>
        <v>4.5394715900047747E-2</v>
      </c>
      <c r="BL369" s="230">
        <v>3200</v>
      </c>
      <c r="BM369" s="230">
        <f t="shared" si="475"/>
        <v>4624</v>
      </c>
      <c r="BN369" s="231">
        <f t="shared" si="476"/>
        <v>0.24531805400817019</v>
      </c>
      <c r="BO369" s="230">
        <v>123</v>
      </c>
      <c r="BP369" s="230">
        <f t="shared" si="477"/>
        <v>253.13399999999999</v>
      </c>
      <c r="BQ369" s="231">
        <f t="shared" si="478"/>
        <v>1.3429571860576157E-2</v>
      </c>
      <c r="BR369" s="230">
        <v>18</v>
      </c>
      <c r="BS369" s="232">
        <f t="shared" si="479"/>
        <v>29.951999999999998</v>
      </c>
      <c r="BT369" s="231">
        <f t="shared" si="480"/>
        <v>9.5495782269616422E-4</v>
      </c>
      <c r="BU369" s="136">
        <v>3.72</v>
      </c>
      <c r="BV369" s="243">
        <v>4.8</v>
      </c>
      <c r="BW369" s="251">
        <v>286</v>
      </c>
      <c r="BX369" s="67">
        <f t="shared" si="500"/>
        <v>117353.874</v>
      </c>
      <c r="BY369" s="233">
        <f t="shared" si="501"/>
        <v>0.78235915999999994</v>
      </c>
      <c r="BZ369" s="121">
        <v>62.8</v>
      </c>
      <c r="CA369" s="242">
        <v>38</v>
      </c>
      <c r="CB369" s="136">
        <v>7.14</v>
      </c>
      <c r="CC369" s="230">
        <v>9498</v>
      </c>
      <c r="CD369" s="58">
        <f t="shared" si="502"/>
        <v>9836.408312958436</v>
      </c>
      <c r="CE369" s="58">
        <f t="shared" si="481"/>
        <v>17996</v>
      </c>
      <c r="CF369" s="58">
        <f t="shared" si="503"/>
        <v>6226</v>
      </c>
      <c r="CG369" s="58">
        <f t="shared" si="504"/>
        <v>259.41666666666669</v>
      </c>
      <c r="CH369" s="58">
        <f t="shared" si="482"/>
        <v>11770</v>
      </c>
      <c r="CI369" s="98">
        <f t="shared" si="505"/>
        <v>490.41666666666669</v>
      </c>
      <c r="CJ369" s="238">
        <v>2351</v>
      </c>
      <c r="CK369" s="136"/>
      <c r="CL369" s="243">
        <v>7.62</v>
      </c>
      <c r="CM369" s="230">
        <v>4951</v>
      </c>
      <c r="CN369" s="137">
        <v>13.900990099009899</v>
      </c>
      <c r="CO369" s="137">
        <v>109.425742574257</v>
      </c>
      <c r="CP369" s="230">
        <v>3278</v>
      </c>
      <c r="CQ369" s="136">
        <v>16.8</v>
      </c>
      <c r="CR369" s="136">
        <v>54.6</v>
      </c>
      <c r="CS369" s="230">
        <v>3296</v>
      </c>
      <c r="CT369" s="59">
        <f t="shared" si="550"/>
        <v>0.28696815586285018</v>
      </c>
      <c r="CU369" s="142">
        <f t="shared" si="506"/>
        <v>2.137813696299447</v>
      </c>
      <c r="CV369" s="142">
        <f t="shared" si="507"/>
        <v>4.6011531921538564</v>
      </c>
      <c r="CW369" s="233">
        <f t="shared" si="508"/>
        <v>0.76685886535897607</v>
      </c>
      <c r="CX369" s="89">
        <f t="shared" si="551"/>
        <v>23125.395943765281</v>
      </c>
      <c r="CY369" s="193">
        <f t="shared" si="552"/>
        <v>0.49666587208691038</v>
      </c>
      <c r="CZ369" s="234">
        <f t="shared" si="553"/>
        <v>15331.126793398533</v>
      </c>
      <c r="DA369" s="235">
        <f t="shared" si="554"/>
        <v>0.7373335455461828</v>
      </c>
      <c r="DB369" s="58">
        <v>2351</v>
      </c>
      <c r="DC369" s="75"/>
      <c r="DD369" s="59">
        <v>7.87</v>
      </c>
      <c r="DE369" s="58">
        <v>4794</v>
      </c>
      <c r="DF369" s="58">
        <v>13.4059405940594</v>
      </c>
      <c r="DG369" s="58">
        <v>109.544554455446</v>
      </c>
      <c r="DH369" s="58">
        <v>2720</v>
      </c>
      <c r="DI369" s="75">
        <v>16.7</v>
      </c>
      <c r="DJ369" s="75">
        <v>52.2</v>
      </c>
      <c r="DK369" s="58">
        <v>3682</v>
      </c>
      <c r="DL369" s="59">
        <f t="shared" si="509"/>
        <v>0.31059405942605472</v>
      </c>
      <c r="DM369" s="142">
        <f t="shared" si="510"/>
        <v>2.137813696299447</v>
      </c>
      <c r="DN369" s="142">
        <f t="shared" si="511"/>
        <v>4.6011531921538564</v>
      </c>
      <c r="DO369" s="233">
        <f t="shared" si="483"/>
        <v>0.76685886535897607</v>
      </c>
      <c r="DP369" s="89">
        <f t="shared" si="512"/>
        <v>23125.395943765281</v>
      </c>
      <c r="DQ369" s="193">
        <f t="shared" si="513"/>
        <v>0.51262698258627504</v>
      </c>
      <c r="DR369" s="234">
        <f t="shared" si="514"/>
        <v>15331.126793398533</v>
      </c>
      <c r="DS369" s="235">
        <f t="shared" si="515"/>
        <v>0.74566289988858825</v>
      </c>
      <c r="DT369" s="58">
        <v>2566</v>
      </c>
      <c r="DU369" s="75"/>
      <c r="DV369" s="59">
        <v>7.56</v>
      </c>
      <c r="DW369" s="58">
        <v>5419</v>
      </c>
      <c r="DX369" s="58">
        <v>22.7920792079208</v>
      </c>
      <c r="DY369" s="58">
        <v>98.772277227722796</v>
      </c>
      <c r="DZ369" s="58">
        <v>2708</v>
      </c>
      <c r="EA369" s="75">
        <v>16.899999999999999</v>
      </c>
      <c r="EB369" s="60">
        <v>48.4</v>
      </c>
      <c r="EC369" s="58">
        <v>4369</v>
      </c>
      <c r="ED369" s="59">
        <f t="shared" si="544"/>
        <v>0.38544094599008411</v>
      </c>
      <c r="EE369" s="142">
        <f t="shared" si="516"/>
        <v>1.9586905689789555</v>
      </c>
      <c r="EF369" s="142">
        <f t="shared" si="555"/>
        <v>5.0219307065362813</v>
      </c>
      <c r="EG369" s="233">
        <f t="shared" si="484"/>
        <v>0.83698845108938025</v>
      </c>
      <c r="EH369" s="89">
        <f t="shared" si="545"/>
        <v>25240.223731051348</v>
      </c>
      <c r="EI369" s="193">
        <f t="shared" si="546"/>
        <v>0.44908752996141532</v>
      </c>
      <c r="EJ369" s="234">
        <f t="shared" si="547"/>
        <v>16733.165185819074</v>
      </c>
      <c r="EK369" s="235">
        <f t="shared" si="548"/>
        <v>0.71250464215608256</v>
      </c>
      <c r="EL369" s="238">
        <v>2572</v>
      </c>
      <c r="EM369" s="136"/>
      <c r="EN369" s="243">
        <v>7.69</v>
      </c>
      <c r="EO369" s="230">
        <v>5368</v>
      </c>
      <c r="EP369" s="137">
        <v>22.475247524752501</v>
      </c>
      <c r="EQ369" s="137">
        <v>98.118811881188094</v>
      </c>
      <c r="ER369" s="230">
        <v>2662</v>
      </c>
      <c r="ES369" s="136">
        <v>16</v>
      </c>
      <c r="ET369" s="136">
        <v>52</v>
      </c>
      <c r="EU369" s="230">
        <v>3687</v>
      </c>
      <c r="EV369" s="59">
        <f t="shared" si="517"/>
        <v>0.32081105263754595</v>
      </c>
      <c r="EW369" s="142">
        <f t="shared" si="518"/>
        <v>1.9541213063763607</v>
      </c>
      <c r="EX369" s="142">
        <f t="shared" si="519"/>
        <v>5.033673334844627</v>
      </c>
      <c r="EY369" s="233">
        <f t="shared" si="485"/>
        <v>0.83894555580743779</v>
      </c>
      <c r="EZ369" s="89">
        <f t="shared" si="520"/>
        <v>25299.242180929097</v>
      </c>
      <c r="FA369" s="193">
        <f t="shared" si="521"/>
        <v>0.45427234929560389</v>
      </c>
      <c r="FB369" s="234">
        <f t="shared" si="522"/>
        <v>16772.291838630808</v>
      </c>
      <c r="FC369" s="235">
        <f t="shared" si="523"/>
        <v>0.71521035598705507</v>
      </c>
      <c r="FD369" s="238">
        <v>4078</v>
      </c>
      <c r="FE369" s="136"/>
      <c r="FF369" s="243">
        <v>7.62</v>
      </c>
      <c r="FG369" s="230">
        <v>4822</v>
      </c>
      <c r="FH369" s="137">
        <v>17.920792079207899</v>
      </c>
      <c r="FI369" s="137">
        <v>108.079207920792</v>
      </c>
      <c r="FJ369" s="230">
        <v>2884</v>
      </c>
      <c r="FK369" s="136">
        <v>15.8</v>
      </c>
      <c r="FL369" s="136">
        <v>44.2</v>
      </c>
      <c r="FM369" s="230">
        <v>5760</v>
      </c>
      <c r="FN369" s="59">
        <f t="shared" si="524"/>
        <v>0.28167971147405974</v>
      </c>
      <c r="FO369" s="142">
        <f t="shared" si="525"/>
        <v>1.2324668955370279</v>
      </c>
      <c r="FP369" s="142">
        <f t="shared" si="526"/>
        <v>7.9810730402396537</v>
      </c>
      <c r="FQ369" s="233">
        <f t="shared" si="486"/>
        <v>1.3301788400399424</v>
      </c>
      <c r="FR369" s="89">
        <f t="shared" si="527"/>
        <v>40112.873100244498</v>
      </c>
      <c r="FS369" s="193">
        <f t="shared" si="528"/>
        <v>0.50978041510868133</v>
      </c>
      <c r="FT369" s="234">
        <f t="shared" si="529"/>
        <v>26593.081694376531</v>
      </c>
      <c r="FU369" s="235">
        <f t="shared" si="530"/>
        <v>0.74417740994217207</v>
      </c>
      <c r="FV369" s="238">
        <v>4078</v>
      </c>
      <c r="FW369" s="160"/>
      <c r="FX369" s="243">
        <v>7.75</v>
      </c>
      <c r="FY369" s="230">
        <v>5073</v>
      </c>
      <c r="FZ369" s="137">
        <v>19.1485148514851</v>
      </c>
      <c r="GA369" s="137">
        <v>107.38613861386099</v>
      </c>
      <c r="GB369" s="230">
        <v>2856</v>
      </c>
      <c r="GC369" s="136">
        <v>15.3</v>
      </c>
      <c r="GD369" s="136">
        <v>45.6</v>
      </c>
      <c r="GE369" s="230">
        <v>5495</v>
      </c>
      <c r="GF369" s="59">
        <f t="shared" si="531"/>
        <v>0.28288027470134547</v>
      </c>
      <c r="GG369" s="142">
        <f t="shared" si="532"/>
        <v>1.2324668955370279</v>
      </c>
      <c r="GH369" s="142">
        <f t="shared" si="533"/>
        <v>7.9810730402396537</v>
      </c>
      <c r="GI369" s="233">
        <f t="shared" si="487"/>
        <v>1.3301788400399424</v>
      </c>
      <c r="GJ369" s="89">
        <f t="shared" si="534"/>
        <v>40112.873100244498</v>
      </c>
      <c r="GK369" s="193">
        <f t="shared" si="535"/>
        <v>0.48426297093453774</v>
      </c>
      <c r="GL369" s="234">
        <f t="shared" si="536"/>
        <v>26593.081694376531</v>
      </c>
      <c r="GM369" s="235">
        <f t="shared" si="537"/>
        <v>0.73086105363679765</v>
      </c>
      <c r="GN369" s="285">
        <v>5069</v>
      </c>
      <c r="GO369" s="230">
        <f t="shared" si="488"/>
        <v>5055.2319959991109</v>
      </c>
      <c r="GP369" s="236">
        <f t="shared" si="568"/>
        <v>2405.04</v>
      </c>
      <c r="GQ369" s="230">
        <v>0</v>
      </c>
      <c r="GR369" s="231">
        <f t="shared" si="489"/>
        <v>1</v>
      </c>
      <c r="GS369" s="230">
        <v>0</v>
      </c>
      <c r="GT369" s="231">
        <f t="shared" si="490"/>
        <v>1</v>
      </c>
      <c r="GU369" s="58">
        <v>1218</v>
      </c>
      <c r="GV369" s="231">
        <f t="shared" si="565"/>
        <v>0</v>
      </c>
      <c r="GW369" s="232">
        <v>311</v>
      </c>
      <c r="GX369" s="231">
        <f t="shared" si="566"/>
        <v>0.90281250000000002</v>
      </c>
      <c r="GY369" s="232">
        <v>3</v>
      </c>
      <c r="GZ369" s="231">
        <f t="shared" si="567"/>
        <v>0</v>
      </c>
      <c r="HA369" s="231"/>
      <c r="HB369" s="231"/>
      <c r="HC369" s="231"/>
      <c r="HD369" s="231"/>
      <c r="HE369" s="237"/>
      <c r="HF369" s="238">
        <f t="shared" si="562"/>
        <v>117353.874</v>
      </c>
      <c r="HG369" s="231">
        <f t="shared" si="563"/>
        <v>0.78235915999999994</v>
      </c>
      <c r="HH369" s="237">
        <f t="shared" si="564"/>
        <v>0.73107326648628579</v>
      </c>
      <c r="HI369" s="238">
        <v>4236</v>
      </c>
      <c r="HJ369" s="230">
        <v>4498</v>
      </c>
      <c r="HK369" s="230">
        <v>4644</v>
      </c>
      <c r="HL369" s="77">
        <f t="shared" si="541"/>
        <v>1440</v>
      </c>
      <c r="HM369" s="77">
        <f t="shared" si="538"/>
        <v>27142.560000000001</v>
      </c>
      <c r="HN369" s="136"/>
      <c r="HO369" s="136"/>
      <c r="HP369" s="230">
        <v>5519</v>
      </c>
      <c r="HQ369" s="136"/>
      <c r="HR369" s="136"/>
      <c r="HS369" s="136"/>
      <c r="HT369" s="230">
        <v>6146</v>
      </c>
      <c r="HU369" s="230">
        <v>6356</v>
      </c>
      <c r="HV369" s="136"/>
      <c r="HW369" s="136"/>
      <c r="HX369" s="136"/>
      <c r="HY369" s="136"/>
      <c r="HZ369" s="295">
        <v>0.98</v>
      </c>
      <c r="IA369" s="295"/>
      <c r="IB369" s="289">
        <v>1436</v>
      </c>
      <c r="IC369" s="290"/>
      <c r="ID369" s="290">
        <v>464</v>
      </c>
      <c r="IE369" s="291">
        <v>3.7</v>
      </c>
      <c r="IF369" s="291">
        <v>1.91</v>
      </c>
      <c r="IG369" s="291">
        <v>0.86</v>
      </c>
      <c r="IH369" s="97">
        <f t="shared" si="539"/>
        <v>39506.953999999998</v>
      </c>
      <c r="II369" s="97">
        <f t="shared" si="542"/>
        <v>5153.5290894860427</v>
      </c>
      <c r="IJ369" s="202">
        <f t="shared" si="543"/>
        <v>2.6089225150013045</v>
      </c>
      <c r="IK369" s="202">
        <f t="shared" si="549"/>
        <v>1.9753477000000002</v>
      </c>
      <c r="IL369" s="202">
        <f t="shared" si="491"/>
        <v>0.60097344514565865</v>
      </c>
      <c r="IM369" s="205"/>
      <c r="IN369" s="204">
        <f t="shared" si="492"/>
        <v>0.71670941014006706</v>
      </c>
      <c r="IO369" s="136"/>
      <c r="IP369" s="136"/>
      <c r="IQ369" s="230">
        <v>2118</v>
      </c>
      <c r="IR369" s="230">
        <v>1984</v>
      </c>
      <c r="IS369" s="136"/>
      <c r="IT369" s="136"/>
      <c r="IU369" s="136"/>
      <c r="IV369" s="136"/>
      <c r="IW369" s="303">
        <v>0.62</v>
      </c>
      <c r="IX369" s="303"/>
      <c r="IY369" s="243">
        <v>8.36</v>
      </c>
      <c r="IZ369" s="136">
        <v>352</v>
      </c>
      <c r="JA369" s="136">
        <v>2.5</v>
      </c>
      <c r="JB369" s="136">
        <v>0.48</v>
      </c>
      <c r="JC369" s="136">
        <v>171</v>
      </c>
      <c r="JD369" s="97">
        <f t="shared" si="493"/>
        <v>11008.376</v>
      </c>
      <c r="JE369" s="211">
        <f t="shared" si="559"/>
        <v>1.7989078059749437</v>
      </c>
      <c r="JF369" s="210">
        <f t="shared" si="494"/>
        <v>0.79826214285714281</v>
      </c>
      <c r="JG369" s="211">
        <f t="shared" si="495"/>
        <v>0.63017769158971781</v>
      </c>
      <c r="JH369" s="205"/>
      <c r="JI369" s="205">
        <f t="shared" si="496"/>
        <v>0.754874651810585</v>
      </c>
      <c r="JJ369" s="215">
        <f t="shared" si="540"/>
        <v>2.469151880188833</v>
      </c>
      <c r="JK369" s="205">
        <f t="shared" si="497"/>
        <v>0.98132526924505281</v>
      </c>
      <c r="JL369" s="230">
        <v>6776</v>
      </c>
      <c r="JM369" s="243">
        <v>8.49</v>
      </c>
      <c r="JN369" s="217">
        <v>410</v>
      </c>
      <c r="JO369" s="136">
        <v>0.45</v>
      </c>
      <c r="JP369" s="136">
        <v>0.7</v>
      </c>
      <c r="JQ369" s="243">
        <v>1.19</v>
      </c>
      <c r="JR369" s="232">
        <v>367</v>
      </c>
      <c r="JS369" s="136">
        <v>0.34</v>
      </c>
      <c r="JT369" s="223" t="s">
        <v>151</v>
      </c>
    </row>
    <row r="370" spans="1:280" s="25" customFormat="1" ht="15" customHeight="1">
      <c r="A370" s="244">
        <v>43787</v>
      </c>
      <c r="B370" s="245">
        <v>0</v>
      </c>
      <c r="C370" s="52">
        <v>0</v>
      </c>
      <c r="D370" s="129">
        <v>45823</v>
      </c>
      <c r="E370" s="246">
        <v>5.55</v>
      </c>
      <c r="F370" s="129">
        <v>1149</v>
      </c>
      <c r="G370" s="247">
        <v>39.4</v>
      </c>
      <c r="H370" s="247">
        <v>18.5</v>
      </c>
      <c r="I370" s="252">
        <v>94.4</v>
      </c>
      <c r="J370" s="253"/>
      <c r="K370" s="129">
        <v>1381</v>
      </c>
      <c r="L370" s="254">
        <v>5.65</v>
      </c>
      <c r="M370" s="129">
        <v>25089</v>
      </c>
      <c r="N370" s="129">
        <v>13510</v>
      </c>
      <c r="O370" s="254">
        <v>8.75</v>
      </c>
      <c r="P370" s="254">
        <v>10.9</v>
      </c>
      <c r="Q370" s="258">
        <v>55</v>
      </c>
      <c r="R370" s="259">
        <v>68.400000000000006</v>
      </c>
      <c r="S370" s="260">
        <v>8</v>
      </c>
      <c r="T370" s="103">
        <v>11448</v>
      </c>
      <c r="U370" s="247">
        <v>3.94</v>
      </c>
      <c r="V370" s="247">
        <v>14.4</v>
      </c>
      <c r="W370" s="247">
        <v>10.9</v>
      </c>
      <c r="X370" s="247">
        <v>8.75</v>
      </c>
      <c r="Y370" s="129">
        <v>2916</v>
      </c>
      <c r="Z370" s="103">
        <v>23039</v>
      </c>
      <c r="AA370" s="56" t="s">
        <v>129</v>
      </c>
      <c r="AB370" s="247">
        <v>665</v>
      </c>
      <c r="AC370" s="77">
        <f t="shared" si="561"/>
        <v>2924</v>
      </c>
      <c r="AD370" s="247"/>
      <c r="AE370" s="247"/>
      <c r="AF370" s="247"/>
      <c r="AG370" s="247"/>
      <c r="AH370" s="252"/>
      <c r="AI370" s="263"/>
      <c r="AJ370" s="247"/>
      <c r="AK370" s="247"/>
      <c r="AL370" s="246">
        <v>9.4499999999999993</v>
      </c>
      <c r="AM370" s="103">
        <v>94021</v>
      </c>
      <c r="AN370" s="264">
        <v>0.67</v>
      </c>
      <c r="AO370" s="264">
        <v>0.11</v>
      </c>
      <c r="AP370" s="103">
        <v>5020</v>
      </c>
      <c r="AQ370" s="267"/>
      <c r="AR370" s="86">
        <f t="shared" si="499"/>
        <v>6951</v>
      </c>
      <c r="AS370" s="103"/>
      <c r="AT370" s="268">
        <v>6951</v>
      </c>
      <c r="AU370" s="129">
        <f t="shared" si="560"/>
        <v>5511</v>
      </c>
      <c r="AV370" s="103">
        <v>720</v>
      </c>
      <c r="AW370" s="103">
        <v>0</v>
      </c>
      <c r="AX370" s="129">
        <v>720</v>
      </c>
      <c r="AY370" s="271">
        <v>0</v>
      </c>
      <c r="AZ370" s="272">
        <v>5.2</v>
      </c>
      <c r="BA370" s="103">
        <v>9552</v>
      </c>
      <c r="BB370" s="247">
        <v>263</v>
      </c>
      <c r="BC370" s="103">
        <v>18809</v>
      </c>
      <c r="BD370" s="97">
        <f t="shared" si="469"/>
        <v>16415.750999999997</v>
      </c>
      <c r="BE370" s="102">
        <f t="shared" si="470"/>
        <v>0.87276043383486612</v>
      </c>
      <c r="BF370" s="103">
        <v>9446</v>
      </c>
      <c r="BG370" s="97">
        <f t="shared" si="471"/>
        <v>10078.882</v>
      </c>
      <c r="BH370" s="102">
        <f t="shared" si="472"/>
        <v>0.53585421872507843</v>
      </c>
      <c r="BI370" s="103">
        <v>556</v>
      </c>
      <c r="BJ370" s="97">
        <f t="shared" si="473"/>
        <v>1093.652</v>
      </c>
      <c r="BK370" s="102">
        <f t="shared" si="474"/>
        <v>5.8145143282471161E-2</v>
      </c>
      <c r="BL370" s="103">
        <v>3141</v>
      </c>
      <c r="BM370" s="97">
        <f t="shared" si="475"/>
        <v>4538.7449999999999</v>
      </c>
      <c r="BN370" s="102">
        <f t="shared" si="476"/>
        <v>0.24130708703280343</v>
      </c>
      <c r="BO370" s="103">
        <v>124</v>
      </c>
      <c r="BP370" s="97">
        <f t="shared" si="477"/>
        <v>255.19199999999998</v>
      </c>
      <c r="BQ370" s="102">
        <f t="shared" si="478"/>
        <v>1.35675474506885E-2</v>
      </c>
      <c r="BR370" s="103">
        <v>270</v>
      </c>
      <c r="BS370" s="105">
        <f t="shared" si="479"/>
        <v>449.28</v>
      </c>
      <c r="BT370" s="102">
        <f t="shared" si="480"/>
        <v>1.4354830134510076E-2</v>
      </c>
      <c r="BU370" s="247">
        <v>3.58</v>
      </c>
      <c r="BV370" s="246">
        <v>4.84</v>
      </c>
      <c r="BW370" s="252">
        <v>334</v>
      </c>
      <c r="BX370" s="117">
        <f t="shared" si="500"/>
        <v>103656.399</v>
      </c>
      <c r="BY370" s="118">
        <f t="shared" si="501"/>
        <v>0.69104266000000003</v>
      </c>
      <c r="BZ370" s="273">
        <v>63.3</v>
      </c>
      <c r="CA370" s="245">
        <v>38</v>
      </c>
      <c r="CB370" s="247">
        <v>7.14</v>
      </c>
      <c r="CC370" s="103">
        <v>9539</v>
      </c>
      <c r="CD370" s="77">
        <f t="shared" si="502"/>
        <v>9593.5823716549185</v>
      </c>
      <c r="CE370" s="77">
        <f t="shared" si="481"/>
        <v>16031</v>
      </c>
      <c r="CF370" s="77">
        <f t="shared" si="503"/>
        <v>5511</v>
      </c>
      <c r="CG370" s="77">
        <f t="shared" si="504"/>
        <v>229.625</v>
      </c>
      <c r="CH370" s="77">
        <f t="shared" si="482"/>
        <v>10520</v>
      </c>
      <c r="CI370" s="130">
        <f t="shared" si="505"/>
        <v>438.33333333333331</v>
      </c>
      <c r="CJ370" s="253">
        <v>2052</v>
      </c>
      <c r="CK370" s="247"/>
      <c r="CL370" s="246">
        <v>7.85</v>
      </c>
      <c r="CM370" s="103">
        <v>5036</v>
      </c>
      <c r="CN370" s="274">
        <v>20</v>
      </c>
      <c r="CO370" s="274">
        <v>109</v>
      </c>
      <c r="CP370" s="103">
        <v>2896</v>
      </c>
      <c r="CQ370" s="247">
        <v>18.2</v>
      </c>
      <c r="CR370" s="247">
        <v>50.4</v>
      </c>
      <c r="CS370" s="103">
        <v>2736</v>
      </c>
      <c r="CT370" s="141">
        <f t="shared" si="550"/>
        <v>0.29255276692874832</v>
      </c>
      <c r="CU370" s="142">
        <f t="shared" si="506"/>
        <v>2.4493177387914229</v>
      </c>
      <c r="CV370" s="142">
        <f t="shared" si="507"/>
        <v>3.9168386443764214</v>
      </c>
      <c r="CW370" s="118">
        <f t="shared" si="508"/>
        <v>0.65280644072940353</v>
      </c>
      <c r="CX370" s="143">
        <f t="shared" si="551"/>
        <v>19686.031026635894</v>
      </c>
      <c r="CY370" s="144">
        <f t="shared" si="552"/>
        <v>0.47506574656832001</v>
      </c>
      <c r="CZ370" s="145">
        <f t="shared" si="553"/>
        <v>13268.225983906181</v>
      </c>
      <c r="DA370" s="146">
        <f t="shared" si="554"/>
        <v>0.73225583497261948</v>
      </c>
      <c r="DB370" s="129">
        <v>2052</v>
      </c>
      <c r="DC370" s="258"/>
      <c r="DD370" s="254">
        <v>7.61</v>
      </c>
      <c r="DE370" s="129">
        <v>3818</v>
      </c>
      <c r="DF370" s="129">
        <v>15</v>
      </c>
      <c r="DG370" s="129">
        <v>111</v>
      </c>
      <c r="DH370" s="129">
        <v>2184</v>
      </c>
      <c r="DI370" s="258">
        <v>19.899999999999999</v>
      </c>
      <c r="DJ370" s="258">
        <v>46.2</v>
      </c>
      <c r="DK370" s="129">
        <v>3209</v>
      </c>
      <c r="DL370" s="141">
        <f t="shared" si="509"/>
        <v>0.27076752703248536</v>
      </c>
      <c r="DM370" s="142">
        <f t="shared" si="510"/>
        <v>2.4493177387914229</v>
      </c>
      <c r="DN370" s="142">
        <f t="shared" si="511"/>
        <v>3.9168386443764214</v>
      </c>
      <c r="DO370" s="118">
        <f t="shared" si="483"/>
        <v>0.65280644072940353</v>
      </c>
      <c r="DP370" s="143">
        <f t="shared" si="512"/>
        <v>19686.031026635894</v>
      </c>
      <c r="DQ370" s="144">
        <f t="shared" si="513"/>
        <v>0.60202561961831735</v>
      </c>
      <c r="DR370" s="145">
        <f t="shared" si="514"/>
        <v>13268.225983906181</v>
      </c>
      <c r="DS370" s="146">
        <f t="shared" si="515"/>
        <v>0.79701206869052044</v>
      </c>
      <c r="DT370" s="129">
        <v>2284</v>
      </c>
      <c r="DU370" s="258"/>
      <c r="DV370" s="254">
        <v>7.83</v>
      </c>
      <c r="DW370" s="129">
        <v>5011</v>
      </c>
      <c r="DX370" s="129">
        <v>23</v>
      </c>
      <c r="DY370" s="129">
        <v>106</v>
      </c>
      <c r="DZ370" s="129">
        <v>2616</v>
      </c>
      <c r="EA370" s="258">
        <v>16.8</v>
      </c>
      <c r="EB370" s="264">
        <v>51.7</v>
      </c>
      <c r="EC370" s="129">
        <v>3913</v>
      </c>
      <c r="ED370" s="141">
        <f t="shared" si="544"/>
        <v>0.37385523660405245</v>
      </c>
      <c r="EE370" s="142">
        <f t="shared" si="516"/>
        <v>2.2005253940455343</v>
      </c>
      <c r="EF370" s="142">
        <f t="shared" si="555"/>
        <v>4.3596781012454899</v>
      </c>
      <c r="EG370" s="118">
        <f t="shared" si="484"/>
        <v>0.72661301687424829</v>
      </c>
      <c r="EH370" s="143">
        <f t="shared" si="545"/>
        <v>21911.742136859833</v>
      </c>
      <c r="EI370" s="144">
        <f t="shared" si="546"/>
        <v>0.4776716552926632</v>
      </c>
      <c r="EJ370" s="145">
        <f t="shared" si="547"/>
        <v>14768.337303724036</v>
      </c>
      <c r="EK370" s="146">
        <f t="shared" si="548"/>
        <v>0.73358498591100008</v>
      </c>
      <c r="EL370" s="253">
        <v>2287</v>
      </c>
      <c r="EM370" s="247"/>
      <c r="EN370" s="246">
        <v>7.77</v>
      </c>
      <c r="EO370" s="103">
        <v>4964</v>
      </c>
      <c r="EP370" s="274">
        <v>23</v>
      </c>
      <c r="EQ370" s="274">
        <v>108</v>
      </c>
      <c r="ER370" s="103">
        <v>2574</v>
      </c>
      <c r="ES370" s="247">
        <v>17</v>
      </c>
      <c r="ET370" s="247">
        <v>45.3</v>
      </c>
      <c r="EU370" s="103">
        <v>3344</v>
      </c>
      <c r="EV370" s="141">
        <f t="shared" si="517"/>
        <v>0.31583356937213947</v>
      </c>
      <c r="EW370" s="142">
        <f t="shared" si="518"/>
        <v>2.1976388281591603</v>
      </c>
      <c r="EX370" s="142">
        <f t="shared" si="519"/>
        <v>4.3654044735325899</v>
      </c>
      <c r="EY370" s="118">
        <f t="shared" si="485"/>
        <v>0.72756741225543164</v>
      </c>
      <c r="EZ370" s="143">
        <f t="shared" si="520"/>
        <v>21940.522883974798</v>
      </c>
      <c r="FA370" s="144">
        <f t="shared" si="521"/>
        <v>0.48257076369442831</v>
      </c>
      <c r="FB370" s="145">
        <f t="shared" si="522"/>
        <v>14787.735294928574</v>
      </c>
      <c r="FC370" s="146">
        <f t="shared" si="523"/>
        <v>0.73608378967515553</v>
      </c>
      <c r="FD370" s="253">
        <v>3674</v>
      </c>
      <c r="FE370" s="247"/>
      <c r="FF370" s="246">
        <v>7.86</v>
      </c>
      <c r="FG370" s="103">
        <v>4656</v>
      </c>
      <c r="FH370" s="274">
        <v>19</v>
      </c>
      <c r="FI370" s="274">
        <v>114</v>
      </c>
      <c r="FJ370" s="103">
        <v>3308</v>
      </c>
      <c r="FK370" s="247">
        <v>17.5</v>
      </c>
      <c r="FL370" s="247">
        <v>36.9</v>
      </c>
      <c r="FM370" s="103">
        <v>5506</v>
      </c>
      <c r="FN370" s="141">
        <f t="shared" si="524"/>
        <v>0.30351677656430415</v>
      </c>
      <c r="FO370" s="142">
        <f t="shared" si="525"/>
        <v>1.3679912901469788</v>
      </c>
      <c r="FP370" s="142">
        <f t="shared" si="526"/>
        <v>7.0128972609351719</v>
      </c>
      <c r="FQ370" s="118">
        <f t="shared" si="486"/>
        <v>1.1688162101558619</v>
      </c>
      <c r="FR370" s="143">
        <f t="shared" si="527"/>
        <v>35246.821633460175</v>
      </c>
      <c r="FS370" s="144">
        <f t="shared" si="528"/>
        <v>0.51467555917833563</v>
      </c>
      <c r="FT370" s="145">
        <f t="shared" si="529"/>
        <v>23756.073228494788</v>
      </c>
      <c r="FU370" s="146">
        <f t="shared" si="530"/>
        <v>0.75245892923600399</v>
      </c>
      <c r="FV370" s="253">
        <v>3682</v>
      </c>
      <c r="FW370" s="283"/>
      <c r="FX370" s="246">
        <v>7.87</v>
      </c>
      <c r="FY370" s="103">
        <v>4773</v>
      </c>
      <c r="FZ370" s="274">
        <v>20</v>
      </c>
      <c r="GA370" s="274">
        <v>114</v>
      </c>
      <c r="GB370" s="103">
        <v>3252</v>
      </c>
      <c r="GC370" s="247">
        <v>18.2</v>
      </c>
      <c r="GD370" s="247">
        <v>45</v>
      </c>
      <c r="GE370" s="103">
        <v>5106</v>
      </c>
      <c r="GF370" s="141">
        <f t="shared" si="531"/>
        <v>0.28767195052375399</v>
      </c>
      <c r="GG370" s="142">
        <f t="shared" si="532"/>
        <v>1.3650190114068441</v>
      </c>
      <c r="GH370" s="142">
        <f t="shared" si="533"/>
        <v>7.0281675870341047</v>
      </c>
      <c r="GI370" s="118">
        <f t="shared" si="487"/>
        <v>1.1713612645056841</v>
      </c>
      <c r="GJ370" s="143">
        <f t="shared" si="534"/>
        <v>35323.570292433411</v>
      </c>
      <c r="GK370" s="144">
        <f t="shared" si="535"/>
        <v>0.50247990634840978</v>
      </c>
      <c r="GL370" s="145">
        <f t="shared" si="536"/>
        <v>23807.801205040239</v>
      </c>
      <c r="GM370" s="146">
        <f t="shared" si="537"/>
        <v>0.74623850284438298</v>
      </c>
      <c r="GN370" s="286">
        <v>4766</v>
      </c>
      <c r="GO370" s="97">
        <f t="shared" si="488"/>
        <v>4718.7655168111787</v>
      </c>
      <c r="GP370" s="226">
        <f t="shared" si="568"/>
        <v>3344.902</v>
      </c>
      <c r="GQ370" s="103">
        <v>0</v>
      </c>
      <c r="GR370" s="102">
        <f t="shared" si="489"/>
        <v>1</v>
      </c>
      <c r="GS370" s="103">
        <v>0</v>
      </c>
      <c r="GT370" s="102">
        <f t="shared" si="490"/>
        <v>1</v>
      </c>
      <c r="GU370" s="129">
        <v>1832</v>
      </c>
      <c r="GV370" s="102">
        <f t="shared" si="565"/>
        <v>0</v>
      </c>
      <c r="GW370" s="170">
        <v>339</v>
      </c>
      <c r="GX370" s="102">
        <f t="shared" si="566"/>
        <v>0.89207258834766001</v>
      </c>
      <c r="GY370" s="170">
        <v>0</v>
      </c>
      <c r="GZ370" s="102">
        <f t="shared" si="567"/>
        <v>1</v>
      </c>
      <c r="HA370" s="102"/>
      <c r="HB370" s="102"/>
      <c r="HC370" s="102"/>
      <c r="HD370" s="102"/>
      <c r="HE370" s="177"/>
      <c r="HF370" s="227">
        <f t="shared" si="562"/>
        <v>103656.399</v>
      </c>
      <c r="HG370" s="102">
        <f t="shared" si="563"/>
        <v>0.69104266000000003</v>
      </c>
      <c r="HH370" s="177">
        <f t="shared" si="564"/>
        <v>0.74661066510712959</v>
      </c>
      <c r="HI370" s="253">
        <v>4812</v>
      </c>
      <c r="HJ370" s="103">
        <v>4396</v>
      </c>
      <c r="HK370" s="103">
        <v>4234</v>
      </c>
      <c r="HL370" s="77">
        <f t="shared" si="541"/>
        <v>1440</v>
      </c>
      <c r="HM370" s="77">
        <f t="shared" si="538"/>
        <v>27084.959999999999</v>
      </c>
      <c r="HN370" s="247"/>
      <c r="HO370" s="247"/>
      <c r="HP370" s="103">
        <v>5942</v>
      </c>
      <c r="HQ370" s="247"/>
      <c r="HR370" s="247"/>
      <c r="HS370" s="247"/>
      <c r="HT370" s="103">
        <v>5638</v>
      </c>
      <c r="HU370" s="103">
        <v>5882</v>
      </c>
      <c r="HV370" s="247"/>
      <c r="HW370" s="247"/>
      <c r="HX370" s="247"/>
      <c r="HY370" s="247"/>
      <c r="HZ370" s="298">
        <v>0.98</v>
      </c>
      <c r="IA370" s="298"/>
      <c r="IB370" s="299">
        <v>1846</v>
      </c>
      <c r="IC370" s="300"/>
      <c r="ID370" s="300" t="s">
        <v>129</v>
      </c>
      <c r="IE370" s="301" t="s">
        <v>129</v>
      </c>
      <c r="IF370" s="301" t="s">
        <v>129</v>
      </c>
      <c r="IG370" s="301" t="s">
        <v>129</v>
      </c>
      <c r="IH370" s="97">
        <f t="shared" si="539"/>
        <v>34821.906000000003</v>
      </c>
      <c r="II370" s="97">
        <f t="shared" si="542"/>
        <v>5009.6253776435051</v>
      </c>
      <c r="IJ370" s="202">
        <f t="shared" si="543"/>
        <v>2.8772838440512158</v>
      </c>
      <c r="IK370" s="202">
        <f t="shared" si="549"/>
        <v>1.7410953000000002</v>
      </c>
      <c r="IL370" s="202">
        <f t="shared" si="491"/>
        <v>0.54438856254621326</v>
      </c>
      <c r="IM370" s="203"/>
      <c r="IN370" s="204">
        <f t="shared" si="492"/>
        <v>0.61267310113302553</v>
      </c>
      <c r="IO370" s="247"/>
      <c r="IP370" s="247"/>
      <c r="IQ370" s="103">
        <v>2704</v>
      </c>
      <c r="IR370" s="103">
        <v>3126</v>
      </c>
      <c r="IS370" s="247"/>
      <c r="IT370" s="247"/>
      <c r="IU370" s="247"/>
      <c r="IV370" s="247"/>
      <c r="IW370" s="304">
        <v>0.95</v>
      </c>
      <c r="IX370" s="304"/>
      <c r="IY370" s="246">
        <v>8.35</v>
      </c>
      <c r="IZ370" s="247">
        <v>359</v>
      </c>
      <c r="JA370" s="247">
        <v>2.79</v>
      </c>
      <c r="JB370" s="247">
        <v>0.3</v>
      </c>
      <c r="JC370" s="247">
        <v>179</v>
      </c>
      <c r="JD370" s="97">
        <f t="shared" si="493"/>
        <v>12831.546</v>
      </c>
      <c r="JE370" s="210">
        <f t="shared" si="559"/>
        <v>2.032299038287062</v>
      </c>
      <c r="JF370" s="210">
        <f t="shared" si="494"/>
        <v>0.90833089285714297</v>
      </c>
      <c r="JG370" s="210">
        <f t="shared" si="495"/>
        <v>0.69361928375631743</v>
      </c>
      <c r="JH370" s="203"/>
      <c r="JI370" s="203">
        <f t="shared" si="496"/>
        <v>0.80552546045503792</v>
      </c>
      <c r="JJ370" s="212">
        <f t="shared" si="540"/>
        <v>2.469151880188833</v>
      </c>
      <c r="JK370" s="203">
        <f t="shared" si="497"/>
        <v>0.9809133925248551</v>
      </c>
      <c r="JL370" s="103">
        <v>7432</v>
      </c>
      <c r="JM370" s="246">
        <v>8.58</v>
      </c>
      <c r="JN370" s="307">
        <v>141</v>
      </c>
      <c r="JO370" s="247">
        <v>0.31</v>
      </c>
      <c r="JP370" s="247">
        <v>1.94</v>
      </c>
      <c r="JQ370" s="246">
        <v>0.82</v>
      </c>
      <c r="JR370" s="170">
        <v>349</v>
      </c>
      <c r="JS370" s="247">
        <v>0.28000000000000003</v>
      </c>
      <c r="JT370" s="308" t="s">
        <v>152</v>
      </c>
    </row>
    <row r="371" spans="1:280" s="25" customFormat="1" ht="15" customHeight="1">
      <c r="A371" s="244">
        <v>43788</v>
      </c>
      <c r="B371" s="245">
        <v>140</v>
      </c>
      <c r="C371" s="52">
        <v>140</v>
      </c>
      <c r="D371" s="129">
        <v>44553</v>
      </c>
      <c r="E371" s="246">
        <v>5.54</v>
      </c>
      <c r="F371" s="129">
        <v>1459</v>
      </c>
      <c r="G371" s="247">
        <v>40.299999999999997</v>
      </c>
      <c r="H371" s="247">
        <v>17.8</v>
      </c>
      <c r="I371" s="252">
        <v>93.9</v>
      </c>
      <c r="J371" s="253"/>
      <c r="K371" s="129">
        <v>1206</v>
      </c>
      <c r="L371" s="254">
        <v>5.38</v>
      </c>
      <c r="M371" s="129">
        <v>20823</v>
      </c>
      <c r="N371" s="129">
        <v>14528</v>
      </c>
      <c r="O371" s="254">
        <v>10</v>
      </c>
      <c r="P371" s="254">
        <v>9.7899999999999991</v>
      </c>
      <c r="Q371" s="258">
        <v>56.5</v>
      </c>
      <c r="R371" s="259">
        <v>63.8</v>
      </c>
      <c r="S371" s="260">
        <v>0</v>
      </c>
      <c r="T371" s="103">
        <v>10341</v>
      </c>
      <c r="U371" s="247">
        <v>3.59</v>
      </c>
      <c r="V371" s="247">
        <v>4.7699999999999996</v>
      </c>
      <c r="W371" s="247">
        <v>0.86</v>
      </c>
      <c r="X371" s="247">
        <v>0.27</v>
      </c>
      <c r="Y371" s="129">
        <v>2916</v>
      </c>
      <c r="Z371" s="103">
        <v>23187</v>
      </c>
      <c r="AA371" s="56">
        <v>2.37</v>
      </c>
      <c r="AB371" s="247">
        <v>479</v>
      </c>
      <c r="AC371" s="77">
        <f t="shared" si="561"/>
        <v>2916</v>
      </c>
      <c r="AD371" s="247"/>
      <c r="AE371" s="247"/>
      <c r="AF371" s="247"/>
      <c r="AG371" s="247"/>
      <c r="AH371" s="252"/>
      <c r="AI371" s="263"/>
      <c r="AJ371" s="247"/>
      <c r="AK371" s="247"/>
      <c r="AL371" s="246">
        <v>9.44</v>
      </c>
      <c r="AM371" s="103">
        <v>99613</v>
      </c>
      <c r="AN371" s="264">
        <v>1.37</v>
      </c>
      <c r="AO371" s="264">
        <v>0.02</v>
      </c>
      <c r="AP371" s="103">
        <v>5274</v>
      </c>
      <c r="AQ371" s="267"/>
      <c r="AR371" s="86">
        <f t="shared" si="499"/>
        <v>6361</v>
      </c>
      <c r="AS371" s="103"/>
      <c r="AT371" s="268">
        <v>6361</v>
      </c>
      <c r="AU371" s="129">
        <f t="shared" si="560"/>
        <v>4921</v>
      </c>
      <c r="AV371" s="103">
        <v>720</v>
      </c>
      <c r="AW371" s="103">
        <v>0</v>
      </c>
      <c r="AX371" s="129">
        <v>720</v>
      </c>
      <c r="AY371" s="271">
        <v>0</v>
      </c>
      <c r="AZ371" s="272">
        <v>5.45</v>
      </c>
      <c r="BA371" s="103">
        <v>9483</v>
      </c>
      <c r="BB371" s="247">
        <v>335</v>
      </c>
      <c r="BC371" s="103">
        <v>19203</v>
      </c>
      <c r="BD371" s="97">
        <f t="shared" si="469"/>
        <v>15062.0628</v>
      </c>
      <c r="BE371" s="102">
        <f t="shared" si="470"/>
        <v>0.78435988126855183</v>
      </c>
      <c r="BF371" s="103">
        <v>9095</v>
      </c>
      <c r="BG371" s="97">
        <f t="shared" si="471"/>
        <v>9704.3649999999998</v>
      </c>
      <c r="BH371" s="102">
        <f t="shared" si="472"/>
        <v>0.50535671509659952</v>
      </c>
      <c r="BI371" s="103">
        <v>543</v>
      </c>
      <c r="BJ371" s="97">
        <f t="shared" si="473"/>
        <v>1068.0810000000001</v>
      </c>
      <c r="BK371" s="102">
        <f t="shared" si="474"/>
        <v>5.5620528042493365E-2</v>
      </c>
      <c r="BL371" s="103">
        <v>2792</v>
      </c>
      <c r="BM371" s="97">
        <f t="shared" si="475"/>
        <v>4034.44</v>
      </c>
      <c r="BN371" s="102">
        <f t="shared" si="476"/>
        <v>0.21009425610581681</v>
      </c>
      <c r="BO371" s="103">
        <v>102</v>
      </c>
      <c r="BP371" s="97">
        <f t="shared" si="477"/>
        <v>209.916</v>
      </c>
      <c r="BQ371" s="102">
        <f t="shared" si="478"/>
        <v>1.0931416966099047E-2</v>
      </c>
      <c r="BR371" s="103">
        <v>27.2</v>
      </c>
      <c r="BS371" s="105">
        <f t="shared" si="479"/>
        <v>45.260799999999996</v>
      </c>
      <c r="BT371" s="102">
        <f t="shared" si="480"/>
        <v>1.4164453470811851E-3</v>
      </c>
      <c r="BU371" s="247">
        <v>3.11</v>
      </c>
      <c r="BV371" s="246">
        <v>4.1900000000000004</v>
      </c>
      <c r="BW371" s="252">
        <v>363</v>
      </c>
      <c r="BX371" s="117">
        <f t="shared" si="500"/>
        <v>94497.963000000003</v>
      </c>
      <c r="BY371" s="118">
        <f t="shared" si="501"/>
        <v>0.62998642000000005</v>
      </c>
      <c r="BZ371" s="273">
        <v>62</v>
      </c>
      <c r="CA371" s="245">
        <v>37</v>
      </c>
      <c r="CB371" s="247">
        <v>7.27</v>
      </c>
      <c r="CC371" s="103">
        <v>9179</v>
      </c>
      <c r="CD371" s="77">
        <f t="shared" si="502"/>
        <v>8995.14820341411</v>
      </c>
      <c r="CE371" s="77">
        <f t="shared" si="481"/>
        <v>16754</v>
      </c>
      <c r="CF371" s="77">
        <f t="shared" si="503"/>
        <v>4921</v>
      </c>
      <c r="CG371" s="77">
        <f t="shared" si="504"/>
        <v>205.04166666666666</v>
      </c>
      <c r="CH371" s="77">
        <f t="shared" si="482"/>
        <v>11833</v>
      </c>
      <c r="CI371" s="130">
        <f t="shared" si="505"/>
        <v>493.04166666666669</v>
      </c>
      <c r="CJ371" s="253">
        <v>2781</v>
      </c>
      <c r="CK371" s="247"/>
      <c r="CL371" s="246">
        <v>7.57</v>
      </c>
      <c r="CM371" s="103">
        <v>4429</v>
      </c>
      <c r="CN371" s="274">
        <v>20</v>
      </c>
      <c r="CO371" s="274">
        <v>116</v>
      </c>
      <c r="CP371" s="103">
        <v>2644</v>
      </c>
      <c r="CQ371" s="247">
        <v>19.100000000000001</v>
      </c>
      <c r="CR371" s="247">
        <v>75.3</v>
      </c>
      <c r="CS371" s="103">
        <v>3122</v>
      </c>
      <c r="CT371" s="141">
        <f t="shared" si="550"/>
        <v>0.24585661993079436</v>
      </c>
      <c r="CU371" s="142">
        <f t="shared" si="506"/>
        <v>1.8072635742538654</v>
      </c>
      <c r="CV371" s="142">
        <f t="shared" si="507"/>
        <v>4.9772198873248392</v>
      </c>
      <c r="CW371" s="118">
        <f t="shared" si="508"/>
        <v>0.82953664788747317</v>
      </c>
      <c r="CX371" s="143">
        <f t="shared" si="551"/>
        <v>25015.507153694642</v>
      </c>
      <c r="CY371" s="144">
        <f t="shared" si="552"/>
        <v>0.50762345435076073</v>
      </c>
      <c r="CZ371" s="145">
        <f t="shared" si="553"/>
        <v>15685.736845111614</v>
      </c>
      <c r="DA371" s="146">
        <f t="shared" si="554"/>
        <v>0.76935895433005264</v>
      </c>
      <c r="DB371" s="129">
        <v>2781</v>
      </c>
      <c r="DC371" s="258"/>
      <c r="DD371" s="254">
        <v>7.61</v>
      </c>
      <c r="DE371" s="129">
        <v>4844</v>
      </c>
      <c r="DF371" s="129">
        <v>17</v>
      </c>
      <c r="DG371" s="129">
        <v>116</v>
      </c>
      <c r="DH371" s="129">
        <v>2576</v>
      </c>
      <c r="DI371" s="258">
        <v>19.100000000000001</v>
      </c>
      <c r="DJ371" s="258">
        <v>70.900000000000006</v>
      </c>
      <c r="DK371" s="129">
        <v>3618</v>
      </c>
      <c r="DL371" s="141">
        <f t="shared" si="509"/>
        <v>0.31340024736202504</v>
      </c>
      <c r="DM371" s="142">
        <f t="shared" si="510"/>
        <v>1.8072635742538654</v>
      </c>
      <c r="DN371" s="142">
        <f t="shared" si="511"/>
        <v>4.9772198873248392</v>
      </c>
      <c r="DO371" s="118">
        <f t="shared" si="483"/>
        <v>0.82953664788747317</v>
      </c>
      <c r="DP371" s="143">
        <f t="shared" si="512"/>
        <v>25015.507153694642</v>
      </c>
      <c r="DQ371" s="144">
        <f t="shared" si="513"/>
        <v>0.46148747186161321</v>
      </c>
      <c r="DR371" s="145">
        <f t="shared" si="514"/>
        <v>15685.736845111614</v>
      </c>
      <c r="DS371" s="146">
        <f t="shared" si="515"/>
        <v>0.74774774774774777</v>
      </c>
      <c r="DT371" s="129">
        <v>2776</v>
      </c>
      <c r="DU371" s="258"/>
      <c r="DV371" s="254">
        <v>7.65</v>
      </c>
      <c r="DW371" s="129">
        <v>4937</v>
      </c>
      <c r="DX371" s="129">
        <v>19</v>
      </c>
      <c r="DY371" s="129">
        <v>111</v>
      </c>
      <c r="DZ371" s="129">
        <v>3290</v>
      </c>
      <c r="EA371" s="258">
        <v>17.7</v>
      </c>
      <c r="EB371" s="264">
        <v>51.7</v>
      </c>
      <c r="EC371" s="129">
        <v>4011</v>
      </c>
      <c r="ED371" s="141">
        <f t="shared" si="544"/>
        <v>0.35604533245217762</v>
      </c>
      <c r="EE371" s="142">
        <f t="shared" si="516"/>
        <v>1.8105187319884726</v>
      </c>
      <c r="EF371" s="142">
        <f t="shared" si="555"/>
        <v>4.9682712719215214</v>
      </c>
      <c r="EG371" s="118">
        <f t="shared" si="484"/>
        <v>0.82804521198692027</v>
      </c>
      <c r="EH371" s="143">
        <f t="shared" si="545"/>
        <v>24970.531412677567</v>
      </c>
      <c r="EI371" s="144">
        <f t="shared" si="546"/>
        <v>0.45114856494235844</v>
      </c>
      <c r="EJ371" s="145">
        <f t="shared" si="547"/>
        <v>15657.535232660857</v>
      </c>
      <c r="EK371" s="146">
        <f t="shared" si="548"/>
        <v>0.74290475446544812</v>
      </c>
      <c r="EL371" s="253">
        <v>2776</v>
      </c>
      <c r="EM371" s="247"/>
      <c r="EN371" s="246">
        <v>7.91</v>
      </c>
      <c r="EO371" s="103">
        <v>4728</v>
      </c>
      <c r="EP371" s="274">
        <v>19</v>
      </c>
      <c r="EQ371" s="274">
        <v>113</v>
      </c>
      <c r="ER371" s="103">
        <v>2740</v>
      </c>
      <c r="ES371" s="247">
        <v>16.7</v>
      </c>
      <c r="ET371" s="247">
        <v>59.9</v>
      </c>
      <c r="EU371" s="103">
        <v>3443</v>
      </c>
      <c r="EV371" s="141">
        <f t="shared" si="517"/>
        <v>0.29065636253828864</v>
      </c>
      <c r="EW371" s="142">
        <f t="shared" si="518"/>
        <v>1.8105187319884726</v>
      </c>
      <c r="EX371" s="142">
        <f t="shared" si="519"/>
        <v>4.9682712719215214</v>
      </c>
      <c r="EY371" s="118">
        <f t="shared" si="485"/>
        <v>0.82804521198692027</v>
      </c>
      <c r="EZ371" s="143">
        <f t="shared" si="520"/>
        <v>24970.531412677567</v>
      </c>
      <c r="FA371" s="144">
        <f t="shared" si="521"/>
        <v>0.474383312750146</v>
      </c>
      <c r="FB371" s="145">
        <f t="shared" si="522"/>
        <v>15657.535232660857</v>
      </c>
      <c r="FC371" s="146">
        <f t="shared" si="523"/>
        <v>0.75378847055147635</v>
      </c>
      <c r="FD371" s="253">
        <v>2820</v>
      </c>
      <c r="FE371" s="247"/>
      <c r="FF371" s="246">
        <v>7.83</v>
      </c>
      <c r="FG371" s="103">
        <v>4527</v>
      </c>
      <c r="FH371" s="274">
        <v>19</v>
      </c>
      <c r="FI371" s="274">
        <v>116</v>
      </c>
      <c r="FJ371" s="103">
        <v>3342</v>
      </c>
      <c r="FK371" s="247">
        <v>20.2</v>
      </c>
      <c r="FL371" s="247">
        <v>48.1</v>
      </c>
      <c r="FM371" s="103">
        <v>3967</v>
      </c>
      <c r="FN371" s="141">
        <f t="shared" si="524"/>
        <v>0.31483682380490302</v>
      </c>
      <c r="FO371" s="142">
        <f t="shared" si="525"/>
        <v>1.7822695035460994</v>
      </c>
      <c r="FP371" s="142">
        <f t="shared" si="526"/>
        <v>5.0470190874707104</v>
      </c>
      <c r="FQ371" s="118">
        <f t="shared" si="486"/>
        <v>0.84116984791178506</v>
      </c>
      <c r="FR371" s="143">
        <f t="shared" si="527"/>
        <v>25366.31793362779</v>
      </c>
      <c r="FS371" s="144">
        <f t="shared" si="528"/>
        <v>0.49672869222079341</v>
      </c>
      <c r="FT371" s="145">
        <f t="shared" si="529"/>
        <v>15905.709422227528</v>
      </c>
      <c r="FU371" s="146">
        <f t="shared" si="530"/>
        <v>0.7642555850648336</v>
      </c>
      <c r="FV371" s="253">
        <v>2820</v>
      </c>
      <c r="FW371" s="283"/>
      <c r="FX371" s="246">
        <v>7.85</v>
      </c>
      <c r="FY371" s="103">
        <v>4722</v>
      </c>
      <c r="FZ371" s="274">
        <v>18</v>
      </c>
      <c r="GA371" s="274">
        <v>116</v>
      </c>
      <c r="GB371" s="103">
        <v>3168</v>
      </c>
      <c r="GC371" s="247">
        <v>18.3</v>
      </c>
      <c r="GD371" s="247">
        <v>56.9</v>
      </c>
      <c r="GE371" s="103">
        <v>3967</v>
      </c>
      <c r="GF371" s="141">
        <f t="shared" si="531"/>
        <v>0.32920402515609998</v>
      </c>
      <c r="GG371" s="142">
        <f t="shared" si="532"/>
        <v>1.7822695035460994</v>
      </c>
      <c r="GH371" s="142">
        <f t="shared" si="533"/>
        <v>5.0470190874707104</v>
      </c>
      <c r="GI371" s="118">
        <f t="shared" si="487"/>
        <v>0.84116984791178506</v>
      </c>
      <c r="GJ371" s="143">
        <f t="shared" si="534"/>
        <v>25366.31793362779</v>
      </c>
      <c r="GK371" s="144">
        <f t="shared" si="535"/>
        <v>0.4750503390030012</v>
      </c>
      <c r="GL371" s="145">
        <f t="shared" si="536"/>
        <v>15905.709422227528</v>
      </c>
      <c r="GM371" s="146">
        <f t="shared" si="537"/>
        <v>0.75410092173097953</v>
      </c>
      <c r="GN371" s="286">
        <v>4750</v>
      </c>
      <c r="GO371" s="97">
        <f t="shared" si="488"/>
        <v>4697.4115435119975</v>
      </c>
      <c r="GP371" s="226">
        <f t="shared" si="568"/>
        <v>2572.9250000000002</v>
      </c>
      <c r="GQ371" s="103">
        <v>0</v>
      </c>
      <c r="GR371" s="102">
        <f t="shared" si="489"/>
        <v>1</v>
      </c>
      <c r="GS371" s="103">
        <v>0</v>
      </c>
      <c r="GT371" s="102">
        <f t="shared" si="490"/>
        <v>1</v>
      </c>
      <c r="GU371" s="129">
        <v>1453</v>
      </c>
      <c r="GV371" s="102">
        <f t="shared" si="565"/>
        <v>0</v>
      </c>
      <c r="GW371" s="170">
        <v>230</v>
      </c>
      <c r="GX371" s="102">
        <f t="shared" si="566"/>
        <v>0.91762177650429799</v>
      </c>
      <c r="GY371" s="170">
        <v>0</v>
      </c>
      <c r="GZ371" s="102">
        <f t="shared" si="567"/>
        <v>1</v>
      </c>
      <c r="HA371" s="102"/>
      <c r="HB371" s="102"/>
      <c r="HC371" s="102"/>
      <c r="HD371" s="102"/>
      <c r="HE371" s="177"/>
      <c r="HF371" s="227">
        <f t="shared" si="562"/>
        <v>94497.963000000003</v>
      </c>
      <c r="HG371" s="102">
        <f t="shared" si="563"/>
        <v>0.62998642000000005</v>
      </c>
      <c r="HH371" s="177">
        <f t="shared" si="564"/>
        <v>0.75264281622663121</v>
      </c>
      <c r="HI371" s="253">
        <v>3094</v>
      </c>
      <c r="HJ371" s="103">
        <v>3720</v>
      </c>
      <c r="HK371" s="103">
        <v>3544</v>
      </c>
      <c r="HL371" s="77">
        <f t="shared" si="541"/>
        <v>1580</v>
      </c>
      <c r="HM371" s="77">
        <f t="shared" si="538"/>
        <v>33889.74</v>
      </c>
      <c r="HN371" s="247"/>
      <c r="HO371" s="247"/>
      <c r="HP371" s="103">
        <v>7107</v>
      </c>
      <c r="HQ371" s="247"/>
      <c r="HR371" s="247"/>
      <c r="HS371" s="247"/>
      <c r="HT371" s="103">
        <v>5272</v>
      </c>
      <c r="HU371" s="103">
        <v>5024</v>
      </c>
      <c r="HV371" s="247"/>
      <c r="HW371" s="247"/>
      <c r="HX371" s="247"/>
      <c r="HY371" s="247"/>
      <c r="HZ371" s="298"/>
      <c r="IA371" s="298"/>
      <c r="IB371" s="299">
        <v>1948</v>
      </c>
      <c r="IC371" s="300"/>
      <c r="ID371" s="300">
        <v>492</v>
      </c>
      <c r="IE371" s="301">
        <v>5.51</v>
      </c>
      <c r="IF371" s="301">
        <v>2.54</v>
      </c>
      <c r="IG371" s="301">
        <v>0.87</v>
      </c>
      <c r="IH371" s="97">
        <f t="shared" si="539"/>
        <v>34603.81</v>
      </c>
      <c r="II371" s="97">
        <f t="shared" si="542"/>
        <v>6149.8614666465883</v>
      </c>
      <c r="IJ371" s="202">
        <f t="shared" si="543"/>
        <v>3.0764497769573911</v>
      </c>
      <c r="IK371" s="202">
        <f t="shared" si="549"/>
        <v>1.9990124697334737</v>
      </c>
      <c r="IL371" s="202">
        <f t="shared" si="491"/>
        <v>0.60869206872840342</v>
      </c>
      <c r="IM371" s="203"/>
      <c r="IN371" s="204">
        <f t="shared" si="492"/>
        <v>0.58989473684210525</v>
      </c>
      <c r="IO371" s="247"/>
      <c r="IP371" s="247"/>
      <c r="IQ371" s="103">
        <v>2780</v>
      </c>
      <c r="IR371" s="103">
        <v>3074</v>
      </c>
      <c r="IS371" s="247"/>
      <c r="IT371" s="247"/>
      <c r="IU371" s="247"/>
      <c r="IV371" s="247"/>
      <c r="IW371" s="304"/>
      <c r="IX371" s="304"/>
      <c r="IY371" s="246">
        <v>8.2899999999999991</v>
      </c>
      <c r="IZ371" s="247">
        <v>472</v>
      </c>
      <c r="JA371" s="247">
        <v>4.1900000000000004</v>
      </c>
      <c r="JB371" s="247">
        <v>0.48</v>
      </c>
      <c r="JC371" s="247">
        <v>198</v>
      </c>
      <c r="JD371" s="97">
        <f t="shared" si="493"/>
        <v>12391.227999999999</v>
      </c>
      <c r="JE371" s="210">
        <f t="shared" si="559"/>
        <v>2.275960170697013</v>
      </c>
      <c r="JF371" s="210">
        <f t="shared" si="494"/>
        <v>0.8559024999999999</v>
      </c>
      <c r="JG371" s="210">
        <f t="shared" si="495"/>
        <v>0.68629935718159873</v>
      </c>
      <c r="JH371" s="203"/>
      <c r="JI371" s="203">
        <f t="shared" si="496"/>
        <v>0.757700205338809</v>
      </c>
      <c r="JJ371" s="212">
        <f t="shared" si="540"/>
        <v>2.469151880188833</v>
      </c>
      <c r="JK371" s="203">
        <f t="shared" si="497"/>
        <v>0.97542050721241469</v>
      </c>
      <c r="JL371" s="103">
        <v>6358</v>
      </c>
      <c r="JM371" s="246">
        <v>8.65</v>
      </c>
      <c r="JN371" s="307">
        <v>120</v>
      </c>
      <c r="JO371" s="247">
        <v>0.54</v>
      </c>
      <c r="JP371" s="247">
        <v>2.79</v>
      </c>
      <c r="JQ371" s="246">
        <v>0.86</v>
      </c>
      <c r="JR371" s="170">
        <v>348</v>
      </c>
      <c r="JS371" s="247">
        <v>0.27</v>
      </c>
      <c r="JT371" s="308" t="s">
        <v>153</v>
      </c>
    </row>
    <row r="372" spans="1:280" s="25" customFormat="1" ht="15" customHeight="1">
      <c r="A372" s="244">
        <v>43789</v>
      </c>
      <c r="B372" s="245">
        <v>0</v>
      </c>
      <c r="C372" s="52">
        <v>0</v>
      </c>
      <c r="D372" s="129">
        <v>47401</v>
      </c>
      <c r="E372" s="246">
        <v>5.6</v>
      </c>
      <c r="F372" s="129">
        <v>5021</v>
      </c>
      <c r="G372" s="247">
        <v>40</v>
      </c>
      <c r="H372" s="247">
        <v>17.7</v>
      </c>
      <c r="I372" s="255">
        <v>94</v>
      </c>
      <c r="J372" s="253"/>
      <c r="K372" s="129">
        <v>908</v>
      </c>
      <c r="L372" s="254">
        <v>5.4</v>
      </c>
      <c r="M372" s="129">
        <v>17982</v>
      </c>
      <c r="N372" s="129">
        <v>10600</v>
      </c>
      <c r="O372" s="254">
        <v>8.51</v>
      </c>
      <c r="P372" s="254">
        <v>7.83</v>
      </c>
      <c r="Q372" s="258"/>
      <c r="R372" s="259">
        <v>61.6</v>
      </c>
      <c r="S372" s="260">
        <v>0</v>
      </c>
      <c r="T372" s="103">
        <v>10251</v>
      </c>
      <c r="U372" s="247">
        <v>3.41</v>
      </c>
      <c r="V372" s="247">
        <v>14.6</v>
      </c>
      <c r="W372" s="247">
        <v>4.7300000000000004</v>
      </c>
      <c r="X372" s="247">
        <v>4.1500000000000004</v>
      </c>
      <c r="Y372" s="129">
        <v>2916</v>
      </c>
      <c r="Z372" s="103">
        <v>18654</v>
      </c>
      <c r="AA372" s="56" t="s">
        <v>129</v>
      </c>
      <c r="AB372" s="247">
        <v>691</v>
      </c>
      <c r="AC372" s="77">
        <f t="shared" si="561"/>
        <v>2916</v>
      </c>
      <c r="AD372" s="247"/>
      <c r="AE372" s="247"/>
      <c r="AF372" s="247"/>
      <c r="AG372" s="247"/>
      <c r="AH372" s="252"/>
      <c r="AI372" s="263"/>
      <c r="AJ372" s="247"/>
      <c r="AK372" s="247"/>
      <c r="AL372" s="246">
        <v>9.4</v>
      </c>
      <c r="AM372" s="103">
        <v>102769</v>
      </c>
      <c r="AN372" s="264" t="s">
        <v>125</v>
      </c>
      <c r="AO372" s="264" t="s">
        <v>125</v>
      </c>
      <c r="AP372" s="103">
        <v>5021</v>
      </c>
      <c r="AQ372" s="267"/>
      <c r="AR372" s="86">
        <f t="shared" si="499"/>
        <v>6169</v>
      </c>
      <c r="AS372" s="103"/>
      <c r="AT372" s="268">
        <v>6169</v>
      </c>
      <c r="AU372" s="129">
        <f t="shared" si="560"/>
        <v>6169</v>
      </c>
      <c r="AV372" s="103">
        <v>0</v>
      </c>
      <c r="AW372" s="103">
        <v>0</v>
      </c>
      <c r="AX372" s="129">
        <v>0</v>
      </c>
      <c r="AY372" s="271">
        <v>0</v>
      </c>
      <c r="AZ372" s="272">
        <v>5.2</v>
      </c>
      <c r="BA372" s="103">
        <v>8697</v>
      </c>
      <c r="BB372" s="247">
        <v>416</v>
      </c>
      <c r="BC372" s="103">
        <v>15851</v>
      </c>
      <c r="BD372" s="97">
        <f t="shared" si="469"/>
        <v>14095.153400000001</v>
      </c>
      <c r="BE372" s="102">
        <f t="shared" si="470"/>
        <v>0.8892280234685509</v>
      </c>
      <c r="BF372" s="103">
        <v>8774</v>
      </c>
      <c r="BG372" s="97">
        <f t="shared" si="471"/>
        <v>9361.8580000000002</v>
      </c>
      <c r="BH372" s="102">
        <f t="shared" si="472"/>
        <v>0.59061623872310898</v>
      </c>
      <c r="BI372" s="103">
        <v>448</v>
      </c>
      <c r="BJ372" s="97">
        <f t="shared" si="473"/>
        <v>881.21600000000001</v>
      </c>
      <c r="BK372" s="102">
        <f t="shared" si="474"/>
        <v>5.5593716484764369E-2</v>
      </c>
      <c r="BL372" s="103">
        <v>2529</v>
      </c>
      <c r="BM372" s="97">
        <f t="shared" si="475"/>
        <v>3654.4050000000002</v>
      </c>
      <c r="BN372" s="102">
        <f t="shared" si="476"/>
        <v>0.23054728408302316</v>
      </c>
      <c r="BO372" s="103">
        <v>83.6</v>
      </c>
      <c r="BP372" s="97">
        <f t="shared" si="477"/>
        <v>172.04879999999997</v>
      </c>
      <c r="BQ372" s="102">
        <f t="shared" si="478"/>
        <v>1.0854129077029838E-2</v>
      </c>
      <c r="BR372" s="103">
        <v>15.4</v>
      </c>
      <c r="BS372" s="105">
        <f t="shared" si="479"/>
        <v>25.625599999999999</v>
      </c>
      <c r="BT372" s="102">
        <f t="shared" si="480"/>
        <v>9.7154753643303267E-4</v>
      </c>
      <c r="BU372" s="247">
        <v>5.64</v>
      </c>
      <c r="BV372" s="246">
        <v>4.68</v>
      </c>
      <c r="BW372" s="252">
        <v>394</v>
      </c>
      <c r="BX372" s="117">
        <f t="shared" si="500"/>
        <v>97784.819000000003</v>
      </c>
      <c r="BY372" s="118">
        <f t="shared" si="501"/>
        <v>0.65189879333333334</v>
      </c>
      <c r="BZ372" s="273">
        <v>68.599999999999994</v>
      </c>
      <c r="CA372" s="245">
        <v>38</v>
      </c>
      <c r="CB372" s="247">
        <v>7.52</v>
      </c>
      <c r="CC372" s="103">
        <v>9347</v>
      </c>
      <c r="CD372" s="77">
        <f t="shared" si="502"/>
        <v>8646.2687044070663</v>
      </c>
      <c r="CE372" s="77">
        <f t="shared" si="481"/>
        <v>16587</v>
      </c>
      <c r="CF372" s="77">
        <f t="shared" si="503"/>
        <v>6169</v>
      </c>
      <c r="CG372" s="77">
        <f t="shared" si="504"/>
        <v>257.04166666666669</v>
      </c>
      <c r="CH372" s="77">
        <f t="shared" si="482"/>
        <v>10418</v>
      </c>
      <c r="CI372" s="130">
        <f t="shared" si="505"/>
        <v>434.08333333333331</v>
      </c>
      <c r="CJ372" s="253">
        <v>2753</v>
      </c>
      <c r="CK372" s="247"/>
      <c r="CL372" s="246">
        <v>7.69</v>
      </c>
      <c r="CM372" s="103">
        <v>4551</v>
      </c>
      <c r="CN372" s="274">
        <v>17.287128712871301</v>
      </c>
      <c r="CO372" s="274">
        <v>118.47524752475201</v>
      </c>
      <c r="CP372" s="103">
        <v>3456</v>
      </c>
      <c r="CQ372" s="247">
        <v>12.3</v>
      </c>
      <c r="CR372" s="247">
        <v>62.7</v>
      </c>
      <c r="CS372" s="103">
        <v>3410</v>
      </c>
      <c r="CT372" s="141">
        <f t="shared" si="550"/>
        <v>0.30245847982787905</v>
      </c>
      <c r="CU372" s="142">
        <f t="shared" si="506"/>
        <v>1.8256447511805303</v>
      </c>
      <c r="CV372" s="142">
        <f t="shared" si="507"/>
        <v>4.7360083054581485</v>
      </c>
      <c r="CW372" s="118">
        <f t="shared" si="508"/>
        <v>0.78933471757635809</v>
      </c>
      <c r="CX372" s="143">
        <f t="shared" si="551"/>
        <v>23803.177743232653</v>
      </c>
      <c r="CY372" s="144">
        <f t="shared" si="552"/>
        <v>0.47364578229215548</v>
      </c>
      <c r="CZ372" s="145">
        <f t="shared" si="553"/>
        <v>16229.674245312593</v>
      </c>
      <c r="DA372" s="146">
        <f t="shared" si="554"/>
        <v>0.71288877673332918</v>
      </c>
      <c r="DB372" s="129">
        <v>2753</v>
      </c>
      <c r="DC372" s="258"/>
      <c r="DD372" s="254">
        <v>7.51</v>
      </c>
      <c r="DE372" s="129">
        <v>4672</v>
      </c>
      <c r="DF372" s="129">
        <v>16.079207920792101</v>
      </c>
      <c r="DG372" s="129">
        <v>120.633663366337</v>
      </c>
      <c r="DH372" s="129">
        <v>3148</v>
      </c>
      <c r="DI372" s="258">
        <v>22.2</v>
      </c>
      <c r="DJ372" s="258">
        <v>65.8</v>
      </c>
      <c r="DK372" s="129">
        <v>3854</v>
      </c>
      <c r="DL372" s="141">
        <f t="shared" si="509"/>
        <v>0.35224778597060619</v>
      </c>
      <c r="DM372" s="142">
        <f t="shared" si="510"/>
        <v>1.8256447511805303</v>
      </c>
      <c r="DN372" s="142">
        <f t="shared" si="511"/>
        <v>4.7360083054581485</v>
      </c>
      <c r="DO372" s="118">
        <f t="shared" si="483"/>
        <v>0.78933471757635809</v>
      </c>
      <c r="DP372" s="143">
        <f t="shared" si="512"/>
        <v>23803.177743232653</v>
      </c>
      <c r="DQ372" s="144">
        <f t="shared" si="513"/>
        <v>0.4596513062775105</v>
      </c>
      <c r="DR372" s="145">
        <f t="shared" si="514"/>
        <v>16229.674245312593</v>
      </c>
      <c r="DS372" s="146">
        <f t="shared" si="515"/>
        <v>0.70525518894706951</v>
      </c>
      <c r="DT372" s="129">
        <v>2766</v>
      </c>
      <c r="DU372" s="258"/>
      <c r="DV372" s="254">
        <v>7.66</v>
      </c>
      <c r="DW372" s="129">
        <v>4803</v>
      </c>
      <c r="DX372" s="129">
        <v>18.3762376237624</v>
      </c>
      <c r="DY372" s="129">
        <v>117.70297029703001</v>
      </c>
      <c r="DZ372" s="129">
        <v>4012</v>
      </c>
      <c r="EA372" s="258">
        <v>18.899999999999999</v>
      </c>
      <c r="EB372" s="264">
        <v>59.9</v>
      </c>
      <c r="EC372" s="129">
        <v>4311</v>
      </c>
      <c r="ED372" s="141">
        <f t="shared" si="544"/>
        <v>0.40553197020307169</v>
      </c>
      <c r="EE372" s="142">
        <f t="shared" si="516"/>
        <v>1.8170643528561099</v>
      </c>
      <c r="EF372" s="142">
        <f t="shared" si="555"/>
        <v>4.75837231125944</v>
      </c>
      <c r="EG372" s="118">
        <f t="shared" si="484"/>
        <v>0.7930620518765733</v>
      </c>
      <c r="EH372" s="143">
        <f t="shared" si="545"/>
        <v>23915.579236389945</v>
      </c>
      <c r="EI372" s="144">
        <f t="shared" si="546"/>
        <v>0.44450026199719239</v>
      </c>
      <c r="EJ372" s="145">
        <f t="shared" si="547"/>
        <v>16306.312736118649</v>
      </c>
      <c r="EK372" s="146">
        <f t="shared" si="548"/>
        <v>0.69699072613715218</v>
      </c>
      <c r="EL372" s="253">
        <v>2765</v>
      </c>
      <c r="EM372" s="247"/>
      <c r="EN372" s="246">
        <v>7.66</v>
      </c>
      <c r="EO372" s="103">
        <v>5208</v>
      </c>
      <c r="EP372" s="274">
        <v>20.099009900990101</v>
      </c>
      <c r="EQ372" s="274">
        <v>119.30693069306901</v>
      </c>
      <c r="ER372" s="103">
        <v>3836</v>
      </c>
      <c r="ES372" s="247">
        <v>18.899999999999999</v>
      </c>
      <c r="ET372" s="247">
        <v>59.9</v>
      </c>
      <c r="EU372" s="103">
        <v>3824</v>
      </c>
      <c r="EV372" s="141">
        <f t="shared" si="517"/>
        <v>0.40223784910864446</v>
      </c>
      <c r="EW372" s="142">
        <f t="shared" si="518"/>
        <v>1.8177215189873417</v>
      </c>
      <c r="EX372" s="142">
        <f t="shared" si="519"/>
        <v>4.7566520031208785</v>
      </c>
      <c r="EY372" s="118">
        <f t="shared" si="485"/>
        <v>0.79277533385347976</v>
      </c>
      <c r="EZ372" s="143">
        <f t="shared" si="520"/>
        <v>23906.932967685538</v>
      </c>
      <c r="FA372" s="144">
        <f t="shared" si="521"/>
        <v>0.3976592472374304</v>
      </c>
      <c r="FB372" s="145">
        <f t="shared" si="522"/>
        <v>16300.417467595105</v>
      </c>
      <c r="FC372" s="146">
        <f t="shared" si="523"/>
        <v>0.67144028767901076</v>
      </c>
      <c r="FD372" s="253">
        <v>2775</v>
      </c>
      <c r="FE372" s="247"/>
      <c r="FF372" s="246">
        <v>7.68</v>
      </c>
      <c r="FG372" s="103">
        <v>4876</v>
      </c>
      <c r="FH372" s="274">
        <v>17.702970297029701</v>
      </c>
      <c r="FI372" s="274">
        <v>124.69306930693099</v>
      </c>
      <c r="FJ372" s="103">
        <v>3112</v>
      </c>
      <c r="FK372" s="247">
        <v>21.5</v>
      </c>
      <c r="FL372" s="247">
        <v>55.4</v>
      </c>
      <c r="FM372" s="103">
        <v>4018</v>
      </c>
      <c r="FN372" s="141">
        <f t="shared" si="524"/>
        <v>0.38403839127843731</v>
      </c>
      <c r="FO372" s="142">
        <f t="shared" si="525"/>
        <v>1.8111711711711711</v>
      </c>
      <c r="FP372" s="142">
        <f t="shared" si="526"/>
        <v>4.7738550845064873</v>
      </c>
      <c r="FQ372" s="118">
        <f t="shared" si="486"/>
        <v>0.79564251408441455</v>
      </c>
      <c r="FR372" s="143">
        <f t="shared" si="527"/>
        <v>23993.395654729607</v>
      </c>
      <c r="FS372" s="144">
        <f t="shared" si="528"/>
        <v>0.43605731365777856</v>
      </c>
      <c r="FT372" s="145">
        <f t="shared" si="529"/>
        <v>16359.370152830528</v>
      </c>
      <c r="FU372" s="146">
        <f t="shared" si="530"/>
        <v>0.69238533846445027</v>
      </c>
      <c r="FV372" s="253">
        <v>2775</v>
      </c>
      <c r="FW372" s="283"/>
      <c r="FX372" s="246">
        <v>7.73</v>
      </c>
      <c r="FY372" s="103">
        <v>5020</v>
      </c>
      <c r="FZ372" s="274">
        <v>18.118811881188101</v>
      </c>
      <c r="GA372" s="274">
        <v>121.52475247524799</v>
      </c>
      <c r="GB372" s="103">
        <v>2694</v>
      </c>
      <c r="GC372" s="247">
        <v>21.4</v>
      </c>
      <c r="GD372" s="247">
        <v>58.8</v>
      </c>
      <c r="GE372" s="103">
        <v>4200</v>
      </c>
      <c r="GF372" s="141">
        <f t="shared" si="531"/>
        <v>0.41737489328193328</v>
      </c>
      <c r="GG372" s="142">
        <f t="shared" si="532"/>
        <v>1.8111711711711711</v>
      </c>
      <c r="GH372" s="142">
        <f t="shared" si="533"/>
        <v>4.7738550845064873</v>
      </c>
      <c r="GI372" s="118">
        <f t="shared" si="487"/>
        <v>0.79564251408441455</v>
      </c>
      <c r="GJ372" s="143">
        <f t="shared" si="534"/>
        <v>23993.395654729607</v>
      </c>
      <c r="GK372" s="144">
        <f t="shared" si="535"/>
        <v>0.41940273063208533</v>
      </c>
      <c r="GL372" s="145">
        <f t="shared" si="536"/>
        <v>16359.370152830528</v>
      </c>
      <c r="GM372" s="146">
        <f t="shared" si="537"/>
        <v>0.68330073812377767</v>
      </c>
      <c r="GN372" s="286">
        <v>4380</v>
      </c>
      <c r="GO372" s="97">
        <f t="shared" si="488"/>
        <v>4855.4613251341416</v>
      </c>
      <c r="GP372" s="226">
        <f t="shared" si="568"/>
        <v>1977.6740000000002</v>
      </c>
      <c r="GQ372" s="103">
        <v>0</v>
      </c>
      <c r="GR372" s="102">
        <f t="shared" si="489"/>
        <v>1</v>
      </c>
      <c r="GS372" s="103">
        <v>0</v>
      </c>
      <c r="GT372" s="102">
        <f t="shared" si="490"/>
        <v>1</v>
      </c>
      <c r="GU372" s="129">
        <v>1108</v>
      </c>
      <c r="GV372" s="102">
        <f t="shared" si="565"/>
        <v>0</v>
      </c>
      <c r="GW372" s="170">
        <v>183</v>
      </c>
      <c r="GX372" s="102">
        <f t="shared" si="566"/>
        <v>0.9276393831553974</v>
      </c>
      <c r="GY372" s="170">
        <v>0</v>
      </c>
      <c r="GZ372" s="102">
        <f t="shared" si="567"/>
        <v>1</v>
      </c>
      <c r="HA372" s="102"/>
      <c r="HB372" s="102"/>
      <c r="HC372" s="102"/>
      <c r="HD372" s="102"/>
      <c r="HE372" s="177"/>
      <c r="HF372" s="227">
        <f t="shared" si="562"/>
        <v>97784.819000000003</v>
      </c>
      <c r="HG372" s="102">
        <f t="shared" si="563"/>
        <v>0.65189879333333334</v>
      </c>
      <c r="HH372" s="177">
        <f t="shared" si="564"/>
        <v>0.72367673963787771</v>
      </c>
      <c r="HI372" s="253">
        <v>4076</v>
      </c>
      <c r="HJ372" s="103">
        <v>4100</v>
      </c>
      <c r="HK372" s="103">
        <v>3890</v>
      </c>
      <c r="HL372" s="77">
        <f t="shared" si="541"/>
        <v>0</v>
      </c>
      <c r="HM372" s="77">
        <f t="shared" si="538"/>
        <v>0</v>
      </c>
      <c r="HN372" s="247"/>
      <c r="HO372" s="247"/>
      <c r="HP372" s="103">
        <v>6711</v>
      </c>
      <c r="HQ372" s="247"/>
      <c r="HR372" s="247"/>
      <c r="HS372" s="247"/>
      <c r="HT372" s="103">
        <v>5606</v>
      </c>
      <c r="HU372" s="103">
        <v>6094</v>
      </c>
      <c r="HV372" s="247"/>
      <c r="HW372" s="247"/>
      <c r="HX372" s="247"/>
      <c r="HY372" s="247"/>
      <c r="HZ372" s="298"/>
      <c r="IA372" s="298">
        <v>0.99</v>
      </c>
      <c r="IB372" s="299">
        <v>1895</v>
      </c>
      <c r="IC372" s="300"/>
      <c r="ID372" s="300">
        <v>217</v>
      </c>
      <c r="IE372" s="301">
        <v>4.88</v>
      </c>
      <c r="IF372" s="301">
        <v>2.2200000000000002</v>
      </c>
      <c r="IG372" s="301">
        <v>0.88</v>
      </c>
      <c r="IH372" s="97">
        <f t="shared" si="539"/>
        <v>27020.22</v>
      </c>
      <c r="II372" s="97">
        <f t="shared" si="542"/>
        <v>4380</v>
      </c>
      <c r="IJ372" s="202">
        <f t="shared" si="543"/>
        <v>3.2420165342843248</v>
      </c>
      <c r="IK372" s="202">
        <f t="shared" si="549"/>
        <v>1.351011</v>
      </c>
      <c r="IL372" s="202">
        <f t="shared" si="491"/>
        <v>0.44327506243310744</v>
      </c>
      <c r="IM372" s="203"/>
      <c r="IN372" s="204">
        <f t="shared" si="492"/>
        <v>0.56735159817351599</v>
      </c>
      <c r="IO372" s="247"/>
      <c r="IP372" s="247"/>
      <c r="IQ372" s="103">
        <v>3552</v>
      </c>
      <c r="IR372" s="103">
        <v>3516</v>
      </c>
      <c r="IS372" s="247"/>
      <c r="IT372" s="247"/>
      <c r="IU372" s="247"/>
      <c r="IV372" s="247"/>
      <c r="IW372" s="304"/>
      <c r="IX372" s="304">
        <v>0.93</v>
      </c>
      <c r="IY372" s="246">
        <v>8.5500000000000007</v>
      </c>
      <c r="IZ372" s="247">
        <v>369</v>
      </c>
      <c r="JA372" s="247">
        <v>5.17</v>
      </c>
      <c r="JB372" s="247">
        <v>0.44</v>
      </c>
      <c r="JC372" s="247">
        <v>203</v>
      </c>
      <c r="JD372" s="97">
        <f t="shared" si="493"/>
        <v>11690.254999999999</v>
      </c>
      <c r="JE372" s="210">
        <f t="shared" si="559"/>
        <v>1.8155292591992218</v>
      </c>
      <c r="JF372" s="210">
        <f t="shared" si="494"/>
        <v>1.0437727678571429</v>
      </c>
      <c r="JG372" s="210">
        <f t="shared" si="495"/>
        <v>0.42961711711711714</v>
      </c>
      <c r="JH372" s="203"/>
      <c r="JI372" s="203">
        <f t="shared" si="496"/>
        <v>0.80527704485488127</v>
      </c>
      <c r="JJ372" s="212">
        <f t="shared" si="540"/>
        <v>2.469151880188833</v>
      </c>
      <c r="JK372" s="203">
        <f t="shared" si="497"/>
        <v>0.97672071162702667</v>
      </c>
      <c r="JL372" s="103">
        <v>7142</v>
      </c>
      <c r="JM372" s="246">
        <v>8.3699999999999992</v>
      </c>
      <c r="JN372" s="307">
        <v>120</v>
      </c>
      <c r="JO372" s="247">
        <v>0.54</v>
      </c>
      <c r="JP372" s="247">
        <v>2.79</v>
      </c>
      <c r="JQ372" s="246">
        <v>0.54</v>
      </c>
      <c r="JR372" s="170">
        <v>337</v>
      </c>
      <c r="JS372" s="247">
        <v>0.17</v>
      </c>
      <c r="JT372" s="308"/>
    </row>
    <row r="373" spans="1:280" s="25" customFormat="1" ht="15" customHeight="1">
      <c r="A373" s="244">
        <v>43790</v>
      </c>
      <c r="B373" s="245">
        <v>0</v>
      </c>
      <c r="C373" s="52">
        <v>0</v>
      </c>
      <c r="D373" s="129">
        <v>48854</v>
      </c>
      <c r="E373" s="246">
        <v>5.66</v>
      </c>
      <c r="F373" s="129">
        <v>1405</v>
      </c>
      <c r="G373" s="247">
        <v>42</v>
      </c>
      <c r="H373" s="247">
        <v>18.600000000000001</v>
      </c>
      <c r="I373" s="255">
        <v>94.3</v>
      </c>
      <c r="J373" s="253"/>
      <c r="K373" s="129">
        <v>1169</v>
      </c>
      <c r="L373" s="254">
        <v>5.91</v>
      </c>
      <c r="M373" s="129">
        <v>19718</v>
      </c>
      <c r="N373" s="129">
        <v>10981</v>
      </c>
      <c r="O373" s="254">
        <v>7.37</v>
      </c>
      <c r="P373" s="254">
        <v>5.87</v>
      </c>
      <c r="Q373" s="258"/>
      <c r="R373" s="259">
        <v>53.8</v>
      </c>
      <c r="S373" s="260">
        <v>0</v>
      </c>
      <c r="T373" s="103">
        <v>11616</v>
      </c>
      <c r="U373" s="56" t="s">
        <v>129</v>
      </c>
      <c r="V373" s="56" t="s">
        <v>129</v>
      </c>
      <c r="W373" s="56" t="s">
        <v>129</v>
      </c>
      <c r="X373" s="56" t="s">
        <v>129</v>
      </c>
      <c r="Y373" s="129">
        <v>2916</v>
      </c>
      <c r="Z373" s="103">
        <v>22379</v>
      </c>
      <c r="AA373" s="56">
        <v>2.5299999999999998</v>
      </c>
      <c r="AB373" s="247">
        <v>707</v>
      </c>
      <c r="AC373" s="77">
        <f t="shared" si="561"/>
        <v>2916</v>
      </c>
      <c r="AD373" s="247"/>
      <c r="AE373" s="247"/>
      <c r="AF373" s="247"/>
      <c r="AG373" s="247"/>
      <c r="AH373" s="252"/>
      <c r="AI373" s="263"/>
      <c r="AJ373" s="247"/>
      <c r="AK373" s="247"/>
      <c r="AL373" s="246">
        <v>9.4600000000000009</v>
      </c>
      <c r="AM373" s="103">
        <v>100076</v>
      </c>
      <c r="AN373" s="264" t="s">
        <v>125</v>
      </c>
      <c r="AO373" s="264">
        <v>0.37</v>
      </c>
      <c r="AP373" s="103">
        <v>5073</v>
      </c>
      <c r="AQ373" s="267"/>
      <c r="AR373" s="86">
        <f t="shared" si="499"/>
        <v>6198</v>
      </c>
      <c r="AS373" s="103"/>
      <c r="AT373" s="268">
        <v>6198</v>
      </c>
      <c r="AU373" s="129">
        <f t="shared" ref="AU373:AU388" si="569">AT373-AV373-AW373-AX373-AY373</f>
        <v>6198</v>
      </c>
      <c r="AV373" s="103">
        <v>0</v>
      </c>
      <c r="AW373" s="103">
        <v>0</v>
      </c>
      <c r="AX373" s="129">
        <v>0</v>
      </c>
      <c r="AY373" s="271">
        <v>0</v>
      </c>
      <c r="AZ373" s="272">
        <v>4.8899999999999997</v>
      </c>
      <c r="BA373" s="103">
        <v>8841</v>
      </c>
      <c r="BB373" s="247">
        <v>952</v>
      </c>
      <c r="BC373" s="103">
        <v>16713</v>
      </c>
      <c r="BD373" s="97">
        <f t="shared" si="469"/>
        <v>13387.045</v>
      </c>
      <c r="BE373" s="102">
        <f t="shared" si="470"/>
        <v>0.80099593131095559</v>
      </c>
      <c r="BF373" s="103">
        <v>8608</v>
      </c>
      <c r="BG373" s="97">
        <f t="shared" si="471"/>
        <v>9184.735999999999</v>
      </c>
      <c r="BH373" s="102">
        <f t="shared" si="472"/>
        <v>0.54955639322682936</v>
      </c>
      <c r="BI373" s="103">
        <v>333</v>
      </c>
      <c r="BJ373" s="97">
        <f t="shared" si="473"/>
        <v>655.01100000000008</v>
      </c>
      <c r="BK373" s="102">
        <f t="shared" si="474"/>
        <v>3.9191707054388805E-2</v>
      </c>
      <c r="BL373" s="103">
        <v>2344</v>
      </c>
      <c r="BM373" s="97">
        <f t="shared" si="475"/>
        <v>3387.08</v>
      </c>
      <c r="BN373" s="102">
        <f t="shared" si="476"/>
        <v>0.20266140130437382</v>
      </c>
      <c r="BO373" s="103">
        <v>73</v>
      </c>
      <c r="BP373" s="97">
        <f t="shared" si="477"/>
        <v>150.23399999999998</v>
      </c>
      <c r="BQ373" s="102">
        <f t="shared" si="478"/>
        <v>8.9890504397774178E-3</v>
      </c>
      <c r="BR373" s="103">
        <v>6</v>
      </c>
      <c r="BS373" s="105">
        <f t="shared" si="479"/>
        <v>9.984</v>
      </c>
      <c r="BT373" s="102">
        <f t="shared" si="480"/>
        <v>3.5900197451085983E-4</v>
      </c>
      <c r="BU373" s="247">
        <v>1.76</v>
      </c>
      <c r="BV373" s="246">
        <v>3.37</v>
      </c>
      <c r="BW373" s="252">
        <v>340</v>
      </c>
      <c r="BX373" s="117">
        <f t="shared" si="500"/>
        <v>103587.174</v>
      </c>
      <c r="BY373" s="118">
        <f t="shared" si="501"/>
        <v>0.69058116000000003</v>
      </c>
      <c r="BZ373" s="273">
        <v>65.7</v>
      </c>
      <c r="CA373" s="245">
        <v>38</v>
      </c>
      <c r="CB373" s="247">
        <v>7.12</v>
      </c>
      <c r="CC373" s="103">
        <v>8902</v>
      </c>
      <c r="CD373" s="77">
        <f t="shared" si="502"/>
        <v>9010.3876751365478</v>
      </c>
      <c r="CE373" s="77">
        <f t="shared" ref="CE373:CE388" si="570">CJ373+DB373+DT373+EL373++FD373+FV373</f>
        <v>16844</v>
      </c>
      <c r="CF373" s="77">
        <f t="shared" ref="CF373:CF388" si="571">CE373-CH373</f>
        <v>6198</v>
      </c>
      <c r="CG373" s="77">
        <f t="shared" ref="CG373:CG388" si="572">CF373/24</f>
        <v>258.25</v>
      </c>
      <c r="CH373" s="77">
        <f t="shared" ref="CH373:CH388" si="573">CE373-AU373</f>
        <v>10646</v>
      </c>
      <c r="CI373" s="130">
        <f t="shared" ref="CI373:CI388" si="574">CH373/24</f>
        <v>443.58333333333331</v>
      </c>
      <c r="CJ373" s="253">
        <v>2789</v>
      </c>
      <c r="CK373" s="247"/>
      <c r="CL373" s="246">
        <v>7.85</v>
      </c>
      <c r="CM373" s="103">
        <v>4534</v>
      </c>
      <c r="CN373" s="274">
        <v>16.099009900990101</v>
      </c>
      <c r="CO373" s="274">
        <v>117.405940594059</v>
      </c>
      <c r="CP373" s="103">
        <v>5198</v>
      </c>
      <c r="CQ373" s="247">
        <v>17.8</v>
      </c>
      <c r="CR373" s="247">
        <v>85.6</v>
      </c>
      <c r="CS373" s="103">
        <v>3805</v>
      </c>
      <c r="CT373" s="141">
        <f t="shared" si="550"/>
        <v>0.30477437933833534</v>
      </c>
      <c r="CU373" s="142">
        <f t="shared" si="506"/>
        <v>1.8020795984223736</v>
      </c>
      <c r="CV373" s="142">
        <f t="shared" si="507"/>
        <v>4.9999942749613675</v>
      </c>
      <c r="CW373" s="118">
        <f t="shared" si="508"/>
        <v>0.83333237916022795</v>
      </c>
      <c r="CX373" s="143">
        <f t="shared" si="551"/>
        <v>25129.971225955833</v>
      </c>
      <c r="CY373" s="144">
        <f t="shared" si="552"/>
        <v>0.4968030052123934</v>
      </c>
      <c r="CZ373" s="145">
        <f t="shared" si="553"/>
        <v>17151.782728924249</v>
      </c>
      <c r="DA373" s="146">
        <f t="shared" si="554"/>
        <v>0.72871417459462695</v>
      </c>
      <c r="DB373" s="129">
        <v>2790</v>
      </c>
      <c r="DC373" s="258"/>
      <c r="DD373" s="254">
        <v>7.54</v>
      </c>
      <c r="DE373" s="129">
        <v>4222</v>
      </c>
      <c r="DF373" s="129">
        <v>11.504950495049499</v>
      </c>
      <c r="DG373" s="129">
        <v>111.287128712871</v>
      </c>
      <c r="DH373" s="129">
        <v>5030</v>
      </c>
      <c r="DI373" s="258">
        <v>18</v>
      </c>
      <c r="DJ373" s="258">
        <v>84.8</v>
      </c>
      <c r="DK373" s="129">
        <v>4187</v>
      </c>
      <c r="DL373" s="141">
        <f t="shared" si="509"/>
        <v>0.3134075491987689</v>
      </c>
      <c r="DM373" s="142">
        <f t="shared" si="510"/>
        <v>1.8014336917562723</v>
      </c>
      <c r="DN373" s="142">
        <f t="shared" si="511"/>
        <v>5.0017870301693135</v>
      </c>
      <c r="DO373" s="118">
        <f t="shared" si="483"/>
        <v>0.83363117169488554</v>
      </c>
      <c r="DP373" s="143">
        <f t="shared" si="512"/>
        <v>25138.981613630967</v>
      </c>
      <c r="DQ373" s="144">
        <f t="shared" si="513"/>
        <v>0.53142970622115682</v>
      </c>
      <c r="DR373" s="145">
        <f t="shared" si="514"/>
        <v>17157.93252552838</v>
      </c>
      <c r="DS373" s="146">
        <f t="shared" si="515"/>
        <v>0.7473822772691916</v>
      </c>
      <c r="DT373" s="129">
        <v>2817</v>
      </c>
      <c r="DU373" s="258"/>
      <c r="DV373" s="254">
        <v>7.69</v>
      </c>
      <c r="DW373" s="129">
        <v>4587</v>
      </c>
      <c r="DX373" s="129">
        <v>15.5445544554455</v>
      </c>
      <c r="DY373" s="129">
        <v>113.70297029703001</v>
      </c>
      <c r="DZ373" s="129">
        <v>4880</v>
      </c>
      <c r="EA373" s="258">
        <v>16.399999999999999</v>
      </c>
      <c r="EB373" s="264">
        <v>79.400000000000006</v>
      </c>
      <c r="EC373" s="129">
        <v>4627</v>
      </c>
      <c r="ED373" s="141">
        <f t="shared" si="544"/>
        <v>0.37132795770300475</v>
      </c>
      <c r="EE373" s="142">
        <f t="shared" si="516"/>
        <v>1.7841675541356052</v>
      </c>
      <c r="EF373" s="142">
        <f t="shared" si="555"/>
        <v>5.0501914207838547</v>
      </c>
      <c r="EG373" s="118">
        <f t="shared" si="484"/>
        <v>0.84169857013064242</v>
      </c>
      <c r="EH373" s="143">
        <f t="shared" si="545"/>
        <v>25382.262080859655</v>
      </c>
      <c r="EI373" s="144">
        <f t="shared" si="546"/>
        <v>0.49092090536154576</v>
      </c>
      <c r="EJ373" s="145">
        <f t="shared" si="547"/>
        <v>17323.977033839939</v>
      </c>
      <c r="EK373" s="146">
        <f t="shared" si="548"/>
        <v>0.72554299048644766</v>
      </c>
      <c r="EL373" s="253">
        <v>2812</v>
      </c>
      <c r="EM373" s="247"/>
      <c r="EN373" s="246">
        <v>7.85</v>
      </c>
      <c r="EO373" s="103">
        <v>4761</v>
      </c>
      <c r="EP373" s="274">
        <v>16.574257425742601</v>
      </c>
      <c r="EQ373" s="274">
        <v>116.079207920792</v>
      </c>
      <c r="ER373" s="103">
        <v>4916</v>
      </c>
      <c r="ES373" s="247">
        <v>16.3</v>
      </c>
      <c r="ET373" s="247">
        <v>71.400000000000006</v>
      </c>
      <c r="EU373" s="103">
        <v>4310</v>
      </c>
      <c r="EV373" s="141">
        <f t="shared" si="517"/>
        <v>0.36069124415778753</v>
      </c>
      <c r="EW373" s="142">
        <f t="shared" si="518"/>
        <v>1.7873399715504978</v>
      </c>
      <c r="EX373" s="142">
        <f t="shared" si="519"/>
        <v>5.0412276447441249</v>
      </c>
      <c r="EY373" s="118">
        <f t="shared" si="485"/>
        <v>0.84020460745735415</v>
      </c>
      <c r="EZ373" s="143">
        <f t="shared" si="520"/>
        <v>25337.210142483971</v>
      </c>
      <c r="FA373" s="144">
        <f t="shared" si="521"/>
        <v>0.47160986056819698</v>
      </c>
      <c r="FB373" s="145">
        <f t="shared" si="522"/>
        <v>17293.228050819282</v>
      </c>
      <c r="FC373" s="146">
        <f t="shared" si="523"/>
        <v>0.71513193322563273</v>
      </c>
      <c r="FD373" s="253">
        <v>2818</v>
      </c>
      <c r="FE373" s="247"/>
      <c r="FF373" s="246">
        <v>7.44</v>
      </c>
      <c r="FG373" s="103">
        <v>4153</v>
      </c>
      <c r="FH373" s="274">
        <v>13.6633663366337</v>
      </c>
      <c r="FI373" s="274">
        <v>123.108910891089</v>
      </c>
      <c r="FJ373" s="103">
        <v>6360</v>
      </c>
      <c r="FK373" s="247">
        <v>18.899999999999999</v>
      </c>
      <c r="FL373" s="247">
        <v>86.2</v>
      </c>
      <c r="FM373" s="103">
        <v>4248</v>
      </c>
      <c r="FN373" s="141">
        <f t="shared" si="524"/>
        <v>0.31034214160002926</v>
      </c>
      <c r="FO373" s="142">
        <f t="shared" si="525"/>
        <v>1.7835344215755855</v>
      </c>
      <c r="FP373" s="142">
        <f t="shared" si="526"/>
        <v>5.0519841759918007</v>
      </c>
      <c r="FQ373" s="118">
        <f t="shared" si="486"/>
        <v>0.84199736266530012</v>
      </c>
      <c r="FR373" s="143">
        <f t="shared" si="527"/>
        <v>25391.272468534789</v>
      </c>
      <c r="FS373" s="144">
        <f t="shared" si="528"/>
        <v>0.53908753432886414</v>
      </c>
      <c r="FT373" s="145">
        <f t="shared" si="529"/>
        <v>17330.126830444075</v>
      </c>
      <c r="FU373" s="146">
        <f t="shared" si="530"/>
        <v>0.75151079997606651</v>
      </c>
      <c r="FV373" s="253">
        <v>2818</v>
      </c>
      <c r="FW373" s="283"/>
      <c r="FX373" s="246">
        <v>7.62</v>
      </c>
      <c r="FY373" s="103">
        <v>4190</v>
      </c>
      <c r="FZ373" s="274">
        <v>14.1980198019802</v>
      </c>
      <c r="GA373" s="274">
        <v>133.96039603960401</v>
      </c>
      <c r="GB373" s="103">
        <v>3646</v>
      </c>
      <c r="GC373" s="247">
        <v>18.2</v>
      </c>
      <c r="GD373" s="247">
        <v>80.599999999999994</v>
      </c>
      <c r="GE373" s="103">
        <v>4510</v>
      </c>
      <c r="GF373" s="141">
        <f t="shared" si="531"/>
        <v>0.33201185086828811</v>
      </c>
      <c r="GG373" s="142">
        <f t="shared" si="532"/>
        <v>1.7835344215755855</v>
      </c>
      <c r="GH373" s="142">
        <f t="shared" si="533"/>
        <v>5.0519841759918007</v>
      </c>
      <c r="GI373" s="118">
        <f t="shared" si="487"/>
        <v>0.84199736266530012</v>
      </c>
      <c r="GJ373" s="143">
        <f t="shared" si="534"/>
        <v>25391.272468534789</v>
      </c>
      <c r="GK373" s="144">
        <f t="shared" si="535"/>
        <v>0.53498116273487617</v>
      </c>
      <c r="GL373" s="145">
        <f t="shared" si="536"/>
        <v>17330.126830444075</v>
      </c>
      <c r="GM373" s="146">
        <f t="shared" si="537"/>
        <v>0.74929695446658284</v>
      </c>
      <c r="GN373" s="286">
        <v>4526</v>
      </c>
      <c r="GO373" s="97">
        <f t="shared" si="488"/>
        <v>4407.7885894086912</v>
      </c>
      <c r="GP373" s="226">
        <f t="shared" si="568"/>
        <v>1964.2759999999998</v>
      </c>
      <c r="GQ373" s="103">
        <v>0</v>
      </c>
      <c r="GR373" s="102">
        <f t="shared" si="489"/>
        <v>1</v>
      </c>
      <c r="GS373" s="103">
        <v>0</v>
      </c>
      <c r="GT373" s="102">
        <f t="shared" si="490"/>
        <v>1</v>
      </c>
      <c r="GU373" s="129">
        <v>1150</v>
      </c>
      <c r="GV373" s="102">
        <f t="shared" si="565"/>
        <v>0</v>
      </c>
      <c r="GW373" s="170">
        <v>147</v>
      </c>
      <c r="GX373" s="102">
        <f t="shared" si="566"/>
        <v>0.9372866894197952</v>
      </c>
      <c r="GY373" s="170">
        <v>0</v>
      </c>
      <c r="GZ373" s="102">
        <f t="shared" si="567"/>
        <v>1</v>
      </c>
      <c r="HA373" s="102"/>
      <c r="HB373" s="102"/>
      <c r="HC373" s="102"/>
      <c r="HD373" s="102"/>
      <c r="HE373" s="177"/>
      <c r="HF373" s="227">
        <f t="shared" si="562"/>
        <v>103587.174</v>
      </c>
      <c r="HG373" s="102">
        <f t="shared" si="563"/>
        <v>0.69058116000000003</v>
      </c>
      <c r="HH373" s="177">
        <f t="shared" si="564"/>
        <v>0.72919284389397476</v>
      </c>
      <c r="HI373" s="253">
        <v>3082</v>
      </c>
      <c r="HJ373" s="103">
        <v>2458</v>
      </c>
      <c r="HK373" s="103">
        <v>4340</v>
      </c>
      <c r="HL373" s="77">
        <f t="shared" si="541"/>
        <v>0</v>
      </c>
      <c r="HM373" s="77">
        <f t="shared" si="538"/>
        <v>0</v>
      </c>
      <c r="HN373" s="247"/>
      <c r="HO373" s="247"/>
      <c r="HP373" s="103">
        <v>6670</v>
      </c>
      <c r="HQ373" s="247"/>
      <c r="HR373" s="247"/>
      <c r="HS373" s="247"/>
      <c r="HT373" s="103">
        <v>6324</v>
      </c>
      <c r="HU373" s="103">
        <v>6392</v>
      </c>
      <c r="HV373" s="247"/>
      <c r="HW373" s="247"/>
      <c r="HX373" s="247"/>
      <c r="HY373" s="247"/>
      <c r="HZ373" s="298">
        <v>0.98</v>
      </c>
      <c r="IA373" s="298"/>
      <c r="IB373" s="299">
        <v>1586</v>
      </c>
      <c r="IC373" s="300"/>
      <c r="ID373" s="300">
        <v>626</v>
      </c>
      <c r="IE373" s="301">
        <v>2.4</v>
      </c>
      <c r="IF373" s="301">
        <v>3.94</v>
      </c>
      <c r="IG373" s="301">
        <v>1</v>
      </c>
      <c r="IH373" s="97">
        <f t="shared" si="539"/>
        <v>28052.148000000001</v>
      </c>
      <c r="II373" s="97">
        <f t="shared" si="542"/>
        <v>4526</v>
      </c>
      <c r="IJ373" s="202">
        <f t="shared" si="543"/>
        <v>3.2268473701193932</v>
      </c>
      <c r="IK373" s="202">
        <f t="shared" si="549"/>
        <v>1.4026074000000002</v>
      </c>
      <c r="IL373" s="202">
        <f t="shared" si="491"/>
        <v>0.46489563567362424</v>
      </c>
      <c r="IM373" s="203"/>
      <c r="IN373" s="204">
        <f t="shared" si="492"/>
        <v>0.64958020326999555</v>
      </c>
      <c r="IO373" s="247"/>
      <c r="IP373" s="247"/>
      <c r="IQ373" s="103">
        <v>3012</v>
      </c>
      <c r="IR373" s="103">
        <v>2282</v>
      </c>
      <c r="IS373" s="247"/>
      <c r="IT373" s="247"/>
      <c r="IU373" s="247"/>
      <c r="IV373" s="247"/>
      <c r="IW373" s="304">
        <v>0.93</v>
      </c>
      <c r="IX373" s="304"/>
      <c r="IY373" s="246">
        <v>8.61</v>
      </c>
      <c r="IZ373" s="247">
        <v>382</v>
      </c>
      <c r="JA373" s="247">
        <v>4</v>
      </c>
      <c r="JB373" s="247">
        <v>0.7</v>
      </c>
      <c r="JC373" s="247">
        <v>198</v>
      </c>
      <c r="JD373" s="97">
        <f t="shared" si="493"/>
        <v>9830.0280000000002</v>
      </c>
      <c r="JE373" s="210">
        <f t="shared" si="559"/>
        <v>1.8070345272668602</v>
      </c>
      <c r="JF373" s="210">
        <f t="shared" si="494"/>
        <v>0.87768107142857155</v>
      </c>
      <c r="JG373" s="210">
        <f t="shared" si="495"/>
        <v>0.39973439575033198</v>
      </c>
      <c r="JH373" s="203"/>
      <c r="JI373" s="203">
        <f t="shared" si="496"/>
        <v>0.75914249684741486</v>
      </c>
      <c r="JJ373" s="212">
        <f t="shared" ref="JJ373:JJ388" si="575">30336/$AU$7</f>
        <v>2.469151880188833</v>
      </c>
      <c r="JK373" s="203">
        <f t="shared" si="497"/>
        <v>0.97714354095614198</v>
      </c>
      <c r="JL373" s="103">
        <v>7509</v>
      </c>
      <c r="JM373" s="246">
        <v>8.2100000000000009</v>
      </c>
      <c r="JN373" s="307">
        <v>572</v>
      </c>
      <c r="JO373" s="247">
        <v>0.69</v>
      </c>
      <c r="JP373" s="247">
        <v>1.9</v>
      </c>
      <c r="JQ373" s="246">
        <v>1.07</v>
      </c>
      <c r="JR373" s="170">
        <v>338</v>
      </c>
      <c r="JS373" s="247">
        <v>0.26</v>
      </c>
      <c r="JT373" s="308"/>
    </row>
    <row r="374" spans="1:280" s="25" customFormat="1" ht="15" customHeight="1">
      <c r="A374" s="244">
        <v>43791</v>
      </c>
      <c r="B374" s="245">
        <v>0</v>
      </c>
      <c r="C374" s="52">
        <v>0</v>
      </c>
      <c r="D374" s="129">
        <v>99349</v>
      </c>
      <c r="E374" s="246">
        <v>5.72</v>
      </c>
      <c r="F374" s="129">
        <v>1117</v>
      </c>
      <c r="G374" s="247">
        <v>39.700000000000003</v>
      </c>
      <c r="H374" s="247">
        <v>18.8</v>
      </c>
      <c r="I374" s="255">
        <v>94.4</v>
      </c>
      <c r="J374" s="253"/>
      <c r="K374" s="129">
        <v>1131</v>
      </c>
      <c r="L374" s="254">
        <v>6.21</v>
      </c>
      <c r="M374" s="129">
        <v>17162</v>
      </c>
      <c r="N374" s="129">
        <v>9758</v>
      </c>
      <c r="O374" s="254">
        <v>5.6</v>
      </c>
      <c r="P374" s="254">
        <v>6.03</v>
      </c>
      <c r="Q374" s="258">
        <v>54.8</v>
      </c>
      <c r="R374" s="259">
        <v>49.5</v>
      </c>
      <c r="S374" s="260">
        <v>0</v>
      </c>
      <c r="T374" s="103">
        <v>11623</v>
      </c>
      <c r="U374" s="247">
        <v>3.65</v>
      </c>
      <c r="V374" s="247">
        <v>12</v>
      </c>
      <c r="W374" s="247">
        <v>0.82</v>
      </c>
      <c r="X374" s="247">
        <v>0.89</v>
      </c>
      <c r="Y374" s="129">
        <v>2916</v>
      </c>
      <c r="Z374" s="103">
        <v>23754</v>
      </c>
      <c r="AA374" s="56">
        <v>2.69</v>
      </c>
      <c r="AB374" s="247">
        <v>674</v>
      </c>
      <c r="AC374" s="77">
        <f t="shared" si="561"/>
        <v>2916</v>
      </c>
      <c r="AD374" s="247"/>
      <c r="AE374" s="247"/>
      <c r="AF374" s="247"/>
      <c r="AG374" s="247"/>
      <c r="AH374" s="252"/>
      <c r="AI374" s="263"/>
      <c r="AJ374" s="247"/>
      <c r="AK374" s="247"/>
      <c r="AL374" s="246">
        <v>9.4600000000000009</v>
      </c>
      <c r="AM374" s="103">
        <v>99349</v>
      </c>
      <c r="AN374" s="264">
        <v>0.76</v>
      </c>
      <c r="AO374" s="264">
        <v>0.4</v>
      </c>
      <c r="AP374" s="103">
        <v>4989</v>
      </c>
      <c r="AQ374" s="267"/>
      <c r="AR374" s="86">
        <f t="shared" si="499"/>
        <v>6120</v>
      </c>
      <c r="AS374" s="103"/>
      <c r="AT374" s="268">
        <v>6120</v>
      </c>
      <c r="AU374" s="129">
        <f t="shared" si="569"/>
        <v>6120</v>
      </c>
      <c r="AV374" s="103">
        <v>0</v>
      </c>
      <c r="AW374" s="103">
        <v>0</v>
      </c>
      <c r="AX374" s="129">
        <v>0</v>
      </c>
      <c r="AY374" s="271">
        <v>0</v>
      </c>
      <c r="AZ374" s="272">
        <v>4.92</v>
      </c>
      <c r="BA374" s="103">
        <v>4233</v>
      </c>
      <c r="BB374" s="247">
        <v>176</v>
      </c>
      <c r="BC374" s="103">
        <v>17144</v>
      </c>
      <c r="BD374" s="97">
        <f t="shared" si="469"/>
        <v>14493.604799999999</v>
      </c>
      <c r="BE374" s="102">
        <f t="shared" si="470"/>
        <v>0.84540391973868401</v>
      </c>
      <c r="BF374" s="103">
        <v>9450</v>
      </c>
      <c r="BG374" s="97">
        <f t="shared" si="471"/>
        <v>10083.15</v>
      </c>
      <c r="BH374" s="102">
        <f t="shared" si="472"/>
        <v>0.58814454036397568</v>
      </c>
      <c r="BI374" s="103">
        <v>427</v>
      </c>
      <c r="BJ374" s="97">
        <f t="shared" si="473"/>
        <v>839.90899999999999</v>
      </c>
      <c r="BK374" s="102">
        <f t="shared" si="474"/>
        <v>4.8991425571628555E-2</v>
      </c>
      <c r="BL374" s="103">
        <v>2332</v>
      </c>
      <c r="BM374" s="97">
        <f t="shared" si="475"/>
        <v>3369.7400000000002</v>
      </c>
      <c r="BN374" s="102">
        <f t="shared" si="476"/>
        <v>0.19655506299580031</v>
      </c>
      <c r="BO374" s="103">
        <v>79.3</v>
      </c>
      <c r="BP374" s="97">
        <f t="shared" si="477"/>
        <v>163.19939999999997</v>
      </c>
      <c r="BQ374" s="102">
        <f t="shared" si="478"/>
        <v>9.5193303779748002E-3</v>
      </c>
      <c r="BR374" s="103">
        <v>22.6</v>
      </c>
      <c r="BS374" s="105">
        <f t="shared" si="479"/>
        <v>37.606400000000001</v>
      </c>
      <c r="BT374" s="102">
        <f t="shared" si="480"/>
        <v>1.3182454503033131E-3</v>
      </c>
      <c r="BU374" s="247">
        <v>2.91</v>
      </c>
      <c r="BV374" s="246">
        <v>3.2</v>
      </c>
      <c r="BW374" s="252">
        <v>339</v>
      </c>
      <c r="BX374" s="117">
        <f t="shared" si="500"/>
        <v>104921.28</v>
      </c>
      <c r="BY374" s="118">
        <f t="shared" si="501"/>
        <v>0.69947519999999996</v>
      </c>
      <c r="BZ374" s="273">
        <v>65.7</v>
      </c>
      <c r="CA374" s="245">
        <v>38</v>
      </c>
      <c r="CB374" s="247">
        <v>7.08</v>
      </c>
      <c r="CC374" s="103">
        <v>8620</v>
      </c>
      <c r="CD374" s="77">
        <f t="shared" si="502"/>
        <v>8803.9730308466933</v>
      </c>
      <c r="CE374" s="77">
        <f t="shared" si="570"/>
        <v>17279</v>
      </c>
      <c r="CF374" s="77">
        <f t="shared" si="571"/>
        <v>6120</v>
      </c>
      <c r="CG374" s="77">
        <f t="shared" si="572"/>
        <v>255</v>
      </c>
      <c r="CH374" s="77">
        <f t="shared" si="573"/>
        <v>11159</v>
      </c>
      <c r="CI374" s="130">
        <f t="shared" si="574"/>
        <v>464.95833333333331</v>
      </c>
      <c r="CJ374" s="253">
        <v>2860</v>
      </c>
      <c r="CK374" s="247"/>
      <c r="CL374" s="246">
        <v>7.78</v>
      </c>
      <c r="CM374" s="103">
        <v>3884</v>
      </c>
      <c r="CN374" s="274">
        <v>12.6336633663366</v>
      </c>
      <c r="CO374" s="274">
        <v>120.356435643564</v>
      </c>
      <c r="CP374" s="103">
        <v>4248</v>
      </c>
      <c r="CQ374" s="247">
        <v>21.7</v>
      </c>
      <c r="CR374" s="247">
        <v>121</v>
      </c>
      <c r="CS374" s="103">
        <v>4253</v>
      </c>
      <c r="CT374" s="141">
        <f t="shared" si="550"/>
        <v>0.30225022123892087</v>
      </c>
      <c r="CU374" s="142">
        <f t="shared" si="506"/>
        <v>1.7573426573426574</v>
      </c>
      <c r="CV374" s="142">
        <f t="shared" si="507"/>
        <v>5.009821501834768</v>
      </c>
      <c r="CW374" s="118">
        <f t="shared" si="508"/>
        <v>0.83497025030579464</v>
      </c>
      <c r="CX374" s="143">
        <f t="shared" si="551"/>
        <v>25179.362868221542</v>
      </c>
      <c r="CY374" s="144">
        <f t="shared" si="552"/>
        <v>0.55883554090959442</v>
      </c>
      <c r="CZ374" s="145">
        <f t="shared" si="553"/>
        <v>17366.448336130565</v>
      </c>
      <c r="DA374" s="146">
        <f t="shared" si="554"/>
        <v>0.77344843677088193</v>
      </c>
      <c r="DB374" s="129">
        <v>2875</v>
      </c>
      <c r="DC374" s="258"/>
      <c r="DD374" s="254">
        <v>7.8</v>
      </c>
      <c r="DE374" s="129">
        <v>3309</v>
      </c>
      <c r="DF374" s="129">
        <v>13.960396039603999</v>
      </c>
      <c r="DG374" s="129">
        <v>121.445544554455</v>
      </c>
      <c r="DH374" s="129">
        <v>7062</v>
      </c>
      <c r="DI374" s="258">
        <v>21.5</v>
      </c>
      <c r="DJ374" s="258">
        <v>104</v>
      </c>
      <c r="DK374" s="129">
        <v>4502</v>
      </c>
      <c r="DL374" s="141">
        <f t="shared" si="509"/>
        <v>0.28497192519195624</v>
      </c>
      <c r="DM374" s="142">
        <f t="shared" si="510"/>
        <v>1.7481739130434784</v>
      </c>
      <c r="DN374" s="142">
        <f t="shared" si="511"/>
        <v>5.0360967894318032</v>
      </c>
      <c r="DO374" s="118">
        <f t="shared" si="483"/>
        <v>0.83934946490530049</v>
      </c>
      <c r="DP374" s="143">
        <f t="shared" si="512"/>
        <v>25311.422463684241</v>
      </c>
      <c r="DQ374" s="144">
        <f t="shared" si="513"/>
        <v>0.62414696314877649</v>
      </c>
      <c r="DR374" s="145">
        <f t="shared" si="514"/>
        <v>17457.531107124254</v>
      </c>
      <c r="DS374" s="146">
        <f t="shared" si="515"/>
        <v>0.80698786747550166</v>
      </c>
      <c r="DT374" s="129">
        <v>2886</v>
      </c>
      <c r="DU374" s="258"/>
      <c r="DV374" s="254">
        <v>7.78</v>
      </c>
      <c r="DW374" s="129">
        <v>4521</v>
      </c>
      <c r="DX374" s="129">
        <v>17.900990099009899</v>
      </c>
      <c r="DY374" s="129">
        <v>116.079207920792</v>
      </c>
      <c r="DZ374" s="129">
        <v>6010</v>
      </c>
      <c r="EA374" s="258">
        <v>18.100000000000001</v>
      </c>
      <c r="EB374" s="264">
        <v>112</v>
      </c>
      <c r="EC374" s="129">
        <v>5109</v>
      </c>
      <c r="ED374" s="141">
        <f t="shared" si="544"/>
        <v>0.4133274380951002</v>
      </c>
      <c r="EE374" s="142">
        <f t="shared" si="516"/>
        <v>1.7415107415107416</v>
      </c>
      <c r="EF374" s="142">
        <f t="shared" si="555"/>
        <v>5.0553653336696298</v>
      </c>
      <c r="EG374" s="118">
        <f t="shared" si="484"/>
        <v>0.8425608889449383</v>
      </c>
      <c r="EH374" s="143">
        <f t="shared" si="545"/>
        <v>25408.266167023558</v>
      </c>
      <c r="EI374" s="144">
        <f t="shared" si="546"/>
        <v>0.48648184357679614</v>
      </c>
      <c r="EJ374" s="145">
        <f t="shared" si="547"/>
        <v>17524.325139186298</v>
      </c>
      <c r="EK374" s="146">
        <f t="shared" si="548"/>
        <v>0.73629258049463364</v>
      </c>
      <c r="EL374" s="253">
        <v>2886</v>
      </c>
      <c r="EM374" s="247"/>
      <c r="EN374" s="246">
        <v>7.75</v>
      </c>
      <c r="EO374" s="103">
        <v>3673</v>
      </c>
      <c r="EP374" s="274">
        <v>15.881188118811901</v>
      </c>
      <c r="EQ374" s="274">
        <v>117.029702970297</v>
      </c>
      <c r="ER374" s="103">
        <v>6202</v>
      </c>
      <c r="ES374" s="247">
        <v>18.100000000000001</v>
      </c>
      <c r="ET374" s="247">
        <v>101</v>
      </c>
      <c r="EU374" s="103">
        <v>4827</v>
      </c>
      <c r="EV374" s="141">
        <f t="shared" si="517"/>
        <v>0.32597270780843951</v>
      </c>
      <c r="EW374" s="142">
        <f t="shared" si="518"/>
        <v>1.7415107415107416</v>
      </c>
      <c r="EX374" s="142">
        <f t="shared" si="519"/>
        <v>5.0553653336696298</v>
      </c>
      <c r="EY374" s="118">
        <f t="shared" si="485"/>
        <v>0.8425608889449383</v>
      </c>
      <c r="EZ374" s="143">
        <f t="shared" si="520"/>
        <v>25408.266167023558</v>
      </c>
      <c r="FA374" s="144">
        <f t="shared" si="521"/>
        <v>0.58280199324432036</v>
      </c>
      <c r="FB374" s="145">
        <f t="shared" si="522"/>
        <v>17524.325139186298</v>
      </c>
      <c r="FC374" s="146">
        <f t="shared" si="523"/>
        <v>0.78575594960335982</v>
      </c>
      <c r="FD374" s="253">
        <v>2886</v>
      </c>
      <c r="FE374" s="247"/>
      <c r="FF374" s="246">
        <v>7.79</v>
      </c>
      <c r="FG374" s="103">
        <v>3269</v>
      </c>
      <c r="FH374" s="274">
        <v>14.495049504950501</v>
      </c>
      <c r="FI374" s="274">
        <v>121.287128712871</v>
      </c>
      <c r="FJ374" s="103">
        <v>3998</v>
      </c>
      <c r="FK374" s="247">
        <v>22.3</v>
      </c>
      <c r="FL374" s="247">
        <v>61.3</v>
      </c>
      <c r="FM374" s="103">
        <v>4544</v>
      </c>
      <c r="FN374" s="141">
        <f t="shared" si="524"/>
        <v>0.28446345912126714</v>
      </c>
      <c r="FO374" s="142">
        <f t="shared" si="525"/>
        <v>1.7415107415107416</v>
      </c>
      <c r="FP374" s="142">
        <f t="shared" si="526"/>
        <v>5.0553653336696298</v>
      </c>
      <c r="FQ374" s="118">
        <f t="shared" si="486"/>
        <v>0.8425608889449383</v>
      </c>
      <c r="FR374" s="143">
        <f t="shared" si="527"/>
        <v>25408.266167023558</v>
      </c>
      <c r="FS374" s="144">
        <f t="shared" si="528"/>
        <v>0.62869036643498055</v>
      </c>
      <c r="FT374" s="145">
        <f t="shared" si="529"/>
        <v>17524.325139186298</v>
      </c>
      <c r="FU374" s="146">
        <f t="shared" si="530"/>
        <v>0.80932104526364912</v>
      </c>
      <c r="FV374" s="253">
        <v>2886</v>
      </c>
      <c r="FW374" s="283"/>
      <c r="FX374" s="246">
        <v>7.67</v>
      </c>
      <c r="FY374" s="103">
        <v>3301</v>
      </c>
      <c r="FZ374" s="274">
        <v>15.485148514851501</v>
      </c>
      <c r="GA374" s="274">
        <v>120.415841584158</v>
      </c>
      <c r="GB374" s="103">
        <v>6310</v>
      </c>
      <c r="GC374" s="247">
        <v>7.64</v>
      </c>
      <c r="GD374" s="247">
        <v>96.2</v>
      </c>
      <c r="GE374" s="103">
        <v>4919</v>
      </c>
      <c r="GF374" s="141">
        <f t="shared" si="531"/>
        <v>0.30972988507867683</v>
      </c>
      <c r="GG374" s="142">
        <f t="shared" si="532"/>
        <v>1.7415107415107416</v>
      </c>
      <c r="GH374" s="142">
        <f t="shared" si="533"/>
        <v>5.0553653336696298</v>
      </c>
      <c r="GI374" s="118">
        <f t="shared" si="487"/>
        <v>0.8425608889449383</v>
      </c>
      <c r="GJ374" s="143">
        <f t="shared" si="534"/>
        <v>25408.266167023558</v>
      </c>
      <c r="GK374" s="144">
        <f t="shared" si="535"/>
        <v>0.6250556438060173</v>
      </c>
      <c r="GL374" s="145">
        <f t="shared" si="536"/>
        <v>17524.325139186298</v>
      </c>
      <c r="GM374" s="146">
        <f t="shared" si="537"/>
        <v>0.80745450303313115</v>
      </c>
      <c r="GN374" s="286">
        <v>4230</v>
      </c>
      <c r="GO374" s="97">
        <f t="shared" si="488"/>
        <v>3659.3853232247238</v>
      </c>
      <c r="GP374" s="226">
        <f t="shared" si="568"/>
        <v>1482.3910000000001</v>
      </c>
      <c r="GQ374" s="103">
        <v>0</v>
      </c>
      <c r="GR374" s="102">
        <f t="shared" si="489"/>
        <v>1</v>
      </c>
      <c r="GS374" s="103">
        <v>0</v>
      </c>
      <c r="GT374" s="102">
        <f t="shared" si="490"/>
        <v>1</v>
      </c>
      <c r="GU374" s="129">
        <v>845</v>
      </c>
      <c r="GV374" s="102">
        <f t="shared" si="565"/>
        <v>0</v>
      </c>
      <c r="GW374" s="170">
        <v>127</v>
      </c>
      <c r="GX374" s="102">
        <f t="shared" si="566"/>
        <v>0.94554030874785588</v>
      </c>
      <c r="GY374" s="170">
        <v>0</v>
      </c>
      <c r="GZ374" s="102">
        <f t="shared" si="567"/>
        <v>1</v>
      </c>
      <c r="HA374" s="102"/>
      <c r="HB374" s="102"/>
      <c r="HC374" s="102"/>
      <c r="HD374" s="102"/>
      <c r="HE374" s="177"/>
      <c r="HF374" s="227">
        <f t="shared" si="562"/>
        <v>104921.28</v>
      </c>
      <c r="HG374" s="102">
        <f t="shared" si="563"/>
        <v>0.69947519999999996</v>
      </c>
      <c r="HH374" s="177">
        <f t="shared" si="564"/>
        <v>0.75326644890340644</v>
      </c>
      <c r="HI374" s="253">
        <v>9618</v>
      </c>
      <c r="HJ374" s="103">
        <v>14950</v>
      </c>
      <c r="HK374" s="103">
        <v>10938</v>
      </c>
      <c r="HL374" s="77">
        <f t="shared" si="541"/>
        <v>0</v>
      </c>
      <c r="HM374" s="77">
        <f t="shared" si="538"/>
        <v>0</v>
      </c>
      <c r="HN374" s="247"/>
      <c r="HO374" s="247"/>
      <c r="HP374" s="103">
        <v>5215</v>
      </c>
      <c r="HQ374" s="247"/>
      <c r="HR374" s="247"/>
      <c r="HS374" s="247"/>
      <c r="HT374" s="103">
        <v>5690</v>
      </c>
      <c r="HU374" s="103">
        <v>5854</v>
      </c>
      <c r="HV374" s="247"/>
      <c r="HW374" s="247"/>
      <c r="HX374" s="247"/>
      <c r="HY374" s="247"/>
      <c r="HZ374" s="298"/>
      <c r="IA374" s="298">
        <v>0.98</v>
      </c>
      <c r="IB374" s="299">
        <v>1018</v>
      </c>
      <c r="IC374" s="300"/>
      <c r="ID374" s="300">
        <v>129</v>
      </c>
      <c r="IE374" s="301">
        <v>6.36</v>
      </c>
      <c r="IF374" s="301">
        <v>3.18</v>
      </c>
      <c r="IG374" s="301">
        <v>1.1299999999999999</v>
      </c>
      <c r="IH374" s="97">
        <f t="shared" si="539"/>
        <v>25887.599999999999</v>
      </c>
      <c r="II374" s="97">
        <f t="shared" si="542"/>
        <v>4229.9999999999991</v>
      </c>
      <c r="IJ374" s="202">
        <f t="shared" si="543"/>
        <v>3.2679738562091503</v>
      </c>
      <c r="IK374" s="202">
        <f t="shared" si="549"/>
        <v>1.2943799999999996</v>
      </c>
      <c r="IL374" s="202">
        <f t="shared" si="491"/>
        <v>0.56449912126537782</v>
      </c>
      <c r="IM374" s="203"/>
      <c r="IN374" s="204">
        <f t="shared" si="492"/>
        <v>0.75933806146572103</v>
      </c>
      <c r="IO374" s="247"/>
      <c r="IP374" s="247"/>
      <c r="IQ374" s="103">
        <v>2984</v>
      </c>
      <c r="IR374" s="103">
        <v>3544</v>
      </c>
      <c r="IS374" s="247"/>
      <c r="IT374" s="247"/>
      <c r="IU374" s="247"/>
      <c r="IV374" s="247"/>
      <c r="IW374" s="304"/>
      <c r="IX374" s="304">
        <v>0.95</v>
      </c>
      <c r="IY374" s="246">
        <v>8.68</v>
      </c>
      <c r="IZ374" s="247">
        <v>435</v>
      </c>
      <c r="JA374" s="247">
        <v>4.97</v>
      </c>
      <c r="JB374" s="247">
        <v>0.75</v>
      </c>
      <c r="JC374" s="247">
        <v>227</v>
      </c>
      <c r="JD374" s="97">
        <f t="shared" si="493"/>
        <v>6230.16</v>
      </c>
      <c r="JE374" s="210">
        <f t="shared" si="559"/>
        <v>1.8300653594771241</v>
      </c>
      <c r="JF374" s="210">
        <f t="shared" si="494"/>
        <v>0.55626428571428577</v>
      </c>
      <c r="JG374" s="210">
        <f t="shared" si="495"/>
        <v>0.19537533512064342</v>
      </c>
      <c r="JH374" s="203"/>
      <c r="JI374" s="203">
        <f t="shared" si="496"/>
        <v>0.57269155206286837</v>
      </c>
      <c r="JJ374" s="212">
        <f t="shared" si="575"/>
        <v>2.469151880188833</v>
      </c>
      <c r="JK374" s="203">
        <f t="shared" si="497"/>
        <v>0.97462669155389636</v>
      </c>
      <c r="JL374" s="103">
        <v>7532</v>
      </c>
      <c r="JM374" s="246">
        <v>8.51</v>
      </c>
      <c r="JN374" s="307">
        <v>131</v>
      </c>
      <c r="JO374" s="247">
        <v>0.76</v>
      </c>
      <c r="JP374" s="247">
        <v>7.06</v>
      </c>
      <c r="JQ374" s="246">
        <v>0.87</v>
      </c>
      <c r="JR374" s="170">
        <v>392</v>
      </c>
      <c r="JS374" s="247">
        <v>0.23</v>
      </c>
      <c r="JT374" s="308"/>
    </row>
    <row r="375" spans="1:280" s="25" customFormat="1" ht="15" customHeight="1">
      <c r="A375" s="244">
        <v>43792</v>
      </c>
      <c r="B375" s="245">
        <v>0</v>
      </c>
      <c r="C375" s="52">
        <v>0</v>
      </c>
      <c r="D375" s="129">
        <v>59643</v>
      </c>
      <c r="E375" s="246">
        <v>5.24</v>
      </c>
      <c r="F375" s="129">
        <v>1340</v>
      </c>
      <c r="G375" s="247">
        <v>41.7</v>
      </c>
      <c r="H375" s="247">
        <v>19.399999999999999</v>
      </c>
      <c r="I375" s="255">
        <v>94.4</v>
      </c>
      <c r="J375" s="253"/>
      <c r="K375" s="129">
        <v>1192</v>
      </c>
      <c r="L375" s="254">
        <v>8.84</v>
      </c>
      <c r="M375" s="129">
        <v>15160</v>
      </c>
      <c r="N375" s="129">
        <v>9722</v>
      </c>
      <c r="O375" s="254">
        <v>5.31</v>
      </c>
      <c r="P375" s="254">
        <v>9.3800000000000008</v>
      </c>
      <c r="Q375" s="258">
        <v>49.9</v>
      </c>
      <c r="R375" s="259">
        <v>38.4</v>
      </c>
      <c r="S375" s="260">
        <v>0</v>
      </c>
      <c r="T375" s="103">
        <v>13005</v>
      </c>
      <c r="U375" s="247">
        <v>3.88</v>
      </c>
      <c r="V375" s="247">
        <v>7.16</v>
      </c>
      <c r="W375" s="247">
        <v>0.97</v>
      </c>
      <c r="X375" s="247">
        <v>0.92</v>
      </c>
      <c r="Y375" s="129">
        <v>2916</v>
      </c>
      <c r="Z375" s="103">
        <v>26561</v>
      </c>
      <c r="AA375" s="56">
        <v>2.5</v>
      </c>
      <c r="AB375" s="247">
        <v>737</v>
      </c>
      <c r="AC375" s="77">
        <f t="shared" si="561"/>
        <v>2916</v>
      </c>
      <c r="AD375" s="247"/>
      <c r="AE375" s="247"/>
      <c r="AF375" s="247"/>
      <c r="AG375" s="247"/>
      <c r="AH375" s="252"/>
      <c r="AI375" s="263"/>
      <c r="AJ375" s="247"/>
      <c r="AK375" s="247"/>
      <c r="AL375" s="246">
        <v>9.34</v>
      </c>
      <c r="AM375" s="103">
        <v>93398</v>
      </c>
      <c r="AN375" s="264" t="s">
        <v>125</v>
      </c>
      <c r="AO375" s="264">
        <v>0.13</v>
      </c>
      <c r="AP375" s="103">
        <v>5072</v>
      </c>
      <c r="AQ375" s="267"/>
      <c r="AR375" s="86">
        <f t="shared" si="499"/>
        <v>5618</v>
      </c>
      <c r="AS375" s="103"/>
      <c r="AT375" s="268">
        <v>5618</v>
      </c>
      <c r="AU375" s="129">
        <f t="shared" si="569"/>
        <v>5618</v>
      </c>
      <c r="AV375" s="103">
        <v>0</v>
      </c>
      <c r="AW375" s="103">
        <v>0</v>
      </c>
      <c r="AX375" s="129">
        <v>0</v>
      </c>
      <c r="AY375" s="271">
        <v>0</v>
      </c>
      <c r="AZ375" s="272">
        <v>4.87</v>
      </c>
      <c r="BA375" s="103">
        <v>9679</v>
      </c>
      <c r="BB375" s="247">
        <v>288</v>
      </c>
      <c r="BC375" s="103">
        <v>24416</v>
      </c>
      <c r="BD375" s="97">
        <f t="shared" si="469"/>
        <v>15794.463800000001</v>
      </c>
      <c r="BE375" s="102">
        <f t="shared" si="470"/>
        <v>0.64688990006553082</v>
      </c>
      <c r="BF375" s="103">
        <v>10158</v>
      </c>
      <c r="BG375" s="97">
        <f t="shared" si="471"/>
        <v>10838.585999999999</v>
      </c>
      <c r="BH375" s="102">
        <f t="shared" si="472"/>
        <v>0.44391325360419392</v>
      </c>
      <c r="BI375" s="103">
        <v>547</v>
      </c>
      <c r="BJ375" s="97">
        <f t="shared" si="473"/>
        <v>1075.9490000000001</v>
      </c>
      <c r="BK375" s="102">
        <f t="shared" si="474"/>
        <v>4.4067373853211009E-2</v>
      </c>
      <c r="BL375" s="103">
        <v>2522</v>
      </c>
      <c r="BM375" s="97">
        <f t="shared" si="475"/>
        <v>3644.29</v>
      </c>
      <c r="BN375" s="102">
        <f t="shared" si="476"/>
        <v>0.1492582732634338</v>
      </c>
      <c r="BO375" s="103">
        <v>93.8</v>
      </c>
      <c r="BP375" s="97">
        <f t="shared" si="477"/>
        <v>193.04039999999998</v>
      </c>
      <c r="BQ375" s="102">
        <f t="shared" si="478"/>
        <v>7.906307339449541E-3</v>
      </c>
      <c r="BR375" s="103">
        <v>25.6</v>
      </c>
      <c r="BS375" s="105">
        <f t="shared" si="479"/>
        <v>42.598399999999998</v>
      </c>
      <c r="BT375" s="102">
        <f t="shared" si="480"/>
        <v>1.0484927916120576E-3</v>
      </c>
      <c r="BU375" s="247">
        <v>3.41</v>
      </c>
      <c r="BV375" s="246">
        <v>2.98</v>
      </c>
      <c r="BW375" s="252">
        <v>411</v>
      </c>
      <c r="BX375" s="117">
        <f t="shared" si="500"/>
        <v>137169.08799999999</v>
      </c>
      <c r="BY375" s="118">
        <f t="shared" si="501"/>
        <v>0.91446058666666663</v>
      </c>
      <c r="BZ375" s="273">
        <v>60.2</v>
      </c>
      <c r="CA375" s="245">
        <v>38</v>
      </c>
      <c r="CB375" s="247">
        <v>6.95</v>
      </c>
      <c r="CC375" s="103">
        <v>9394</v>
      </c>
      <c r="CD375" s="77">
        <f t="shared" si="502"/>
        <v>11750.439748473305</v>
      </c>
      <c r="CE375" s="77">
        <f t="shared" si="570"/>
        <v>16539</v>
      </c>
      <c r="CF375" s="77">
        <f t="shared" si="571"/>
        <v>5618</v>
      </c>
      <c r="CG375" s="77">
        <f t="shared" si="572"/>
        <v>234.08333333333334</v>
      </c>
      <c r="CH375" s="77">
        <f t="shared" si="573"/>
        <v>10921</v>
      </c>
      <c r="CI375" s="130">
        <f t="shared" si="574"/>
        <v>455.04166666666669</v>
      </c>
      <c r="CJ375" s="253">
        <v>2764</v>
      </c>
      <c r="CK375" s="247"/>
      <c r="CL375" s="246">
        <v>7.58</v>
      </c>
      <c r="CM375" s="103">
        <v>3661</v>
      </c>
      <c r="CN375" s="274">
        <v>14.356435643564399</v>
      </c>
      <c r="CO375" s="274">
        <v>129.841584158416</v>
      </c>
      <c r="CP375" s="103">
        <v>5622</v>
      </c>
      <c r="CQ375" s="247">
        <v>17.399999999999999</v>
      </c>
      <c r="CR375" s="247">
        <v>87.8</v>
      </c>
      <c r="CS375" s="103">
        <v>4217</v>
      </c>
      <c r="CT375" s="141">
        <f t="shared" si="550"/>
        <v>0.18860235776393697</v>
      </c>
      <c r="CU375" s="142">
        <f t="shared" si="506"/>
        <v>1.8183791606367583</v>
      </c>
      <c r="CV375" s="142">
        <f t="shared" si="507"/>
        <v>6.4620404824473168</v>
      </c>
      <c r="CW375" s="118">
        <f t="shared" si="508"/>
        <v>1.0770067470745528</v>
      </c>
      <c r="CX375" s="143">
        <f t="shared" si="551"/>
        <v>32478.215464780216</v>
      </c>
      <c r="CY375" s="144">
        <f t="shared" si="552"/>
        <v>0.68843719227821576</v>
      </c>
      <c r="CZ375" s="145">
        <f t="shared" si="553"/>
        <v>22923.717227885605</v>
      </c>
      <c r="DA375" s="146">
        <f t="shared" si="554"/>
        <v>0.85005733944954132</v>
      </c>
      <c r="DB375" s="129">
        <v>2762</v>
      </c>
      <c r="DC375" s="258"/>
      <c r="DD375" s="254">
        <v>7.79</v>
      </c>
      <c r="DE375" s="129">
        <v>3802</v>
      </c>
      <c r="DF375" s="129">
        <v>14.910891089108899</v>
      </c>
      <c r="DG375" s="129">
        <v>126.831683168317</v>
      </c>
      <c r="DH375" s="129">
        <v>5826</v>
      </c>
      <c r="DI375" s="258">
        <v>17.7</v>
      </c>
      <c r="DJ375" s="258">
        <v>86.8</v>
      </c>
      <c r="DK375" s="129">
        <v>4436</v>
      </c>
      <c r="DL375" s="141">
        <f t="shared" si="509"/>
        <v>0.20206261853920612</v>
      </c>
      <c r="DM375" s="142">
        <f t="shared" si="510"/>
        <v>1.8196958725561188</v>
      </c>
      <c r="DN375" s="142">
        <f t="shared" si="511"/>
        <v>6.4573646210273115</v>
      </c>
      <c r="DO375" s="118">
        <f t="shared" si="483"/>
        <v>1.0762274368378852</v>
      </c>
      <c r="DP375" s="143">
        <f t="shared" si="512"/>
        <v>32454.714585283269</v>
      </c>
      <c r="DQ375" s="144">
        <f t="shared" si="513"/>
        <v>0.67643764136623219</v>
      </c>
      <c r="DR375" s="145">
        <f t="shared" si="514"/>
        <v>22907.129878227224</v>
      </c>
      <c r="DS375" s="146">
        <f t="shared" si="515"/>
        <v>0.84428243774574052</v>
      </c>
      <c r="DT375" s="129">
        <v>2750</v>
      </c>
      <c r="DU375" s="258"/>
      <c r="DV375" s="254">
        <v>7.55</v>
      </c>
      <c r="DW375" s="129">
        <v>3738</v>
      </c>
      <c r="DX375" s="129">
        <v>15.722772277227699</v>
      </c>
      <c r="DY375" s="129">
        <v>124.594059405941</v>
      </c>
      <c r="DZ375" s="129">
        <v>5690</v>
      </c>
      <c r="EA375" s="258">
        <v>16.8</v>
      </c>
      <c r="EB375" s="264">
        <v>79.2</v>
      </c>
      <c r="EC375" s="129">
        <v>5067</v>
      </c>
      <c r="ED375" s="141">
        <f t="shared" si="544"/>
        <v>0.22996060031484597</v>
      </c>
      <c r="EE375" s="142">
        <f t="shared" si="516"/>
        <v>1.8276363636363637</v>
      </c>
      <c r="EF375" s="142">
        <f t="shared" si="555"/>
        <v>6.4293094525072805</v>
      </c>
      <c r="EG375" s="118">
        <f t="shared" si="484"/>
        <v>1.0715515754178802</v>
      </c>
      <c r="EH375" s="143">
        <f t="shared" si="545"/>
        <v>32313.70930830159</v>
      </c>
      <c r="EI375" s="144">
        <f t="shared" si="546"/>
        <v>0.68188424603550124</v>
      </c>
      <c r="EJ375" s="145">
        <f t="shared" si="547"/>
        <v>22807.605780276921</v>
      </c>
      <c r="EK375" s="146">
        <f t="shared" si="548"/>
        <v>0.8469036697247706</v>
      </c>
      <c r="EL375" s="253">
        <v>2751</v>
      </c>
      <c r="EM375" s="247"/>
      <c r="EN375" s="246">
        <v>7.58</v>
      </c>
      <c r="EO375" s="103">
        <v>4013</v>
      </c>
      <c r="EP375" s="274">
        <v>15.5445544554455</v>
      </c>
      <c r="EQ375" s="274">
        <v>123.188118811881</v>
      </c>
      <c r="ER375" s="103">
        <v>5690</v>
      </c>
      <c r="ES375" s="247">
        <v>15.9</v>
      </c>
      <c r="ET375" s="247">
        <v>73.2</v>
      </c>
      <c r="EU375" s="103">
        <v>4709</v>
      </c>
      <c r="EV375" s="141">
        <f t="shared" si="517"/>
        <v>0.22122837019330274</v>
      </c>
      <c r="EW375" s="142">
        <f t="shared" si="518"/>
        <v>1.8269720101781171</v>
      </c>
      <c r="EX375" s="142">
        <f t="shared" si="519"/>
        <v>6.4316473832172827</v>
      </c>
      <c r="EY375" s="118">
        <f t="shared" si="485"/>
        <v>1.0719412305362137</v>
      </c>
      <c r="EZ375" s="143">
        <f t="shared" si="520"/>
        <v>32325.459748050063</v>
      </c>
      <c r="FA375" s="144">
        <f t="shared" si="521"/>
        <v>0.65848086659723559</v>
      </c>
      <c r="FB375" s="145">
        <f t="shared" si="522"/>
        <v>22815.899455106111</v>
      </c>
      <c r="FC375" s="146">
        <f t="shared" si="523"/>
        <v>0.83564056356487548</v>
      </c>
      <c r="FD375" s="253">
        <v>2757</v>
      </c>
      <c r="FE375" s="247"/>
      <c r="FF375" s="246">
        <v>7.62</v>
      </c>
      <c r="FG375" s="103">
        <v>3308</v>
      </c>
      <c r="FH375" s="274">
        <v>12.8316831683168</v>
      </c>
      <c r="FI375" s="274">
        <v>127.20792079207899</v>
      </c>
      <c r="FJ375" s="103">
        <v>6464</v>
      </c>
      <c r="FK375" s="247">
        <v>17.7</v>
      </c>
      <c r="FL375" s="247">
        <v>81.5</v>
      </c>
      <c r="FM375" s="103">
        <v>4341</v>
      </c>
      <c r="FN375" s="141">
        <f t="shared" si="524"/>
        <v>0.18650266838918875</v>
      </c>
      <c r="FO375" s="142">
        <f t="shared" si="525"/>
        <v>1.8229960101559666</v>
      </c>
      <c r="FP375" s="142">
        <f t="shared" si="526"/>
        <v>6.4456749674772986</v>
      </c>
      <c r="FQ375" s="118">
        <f t="shared" si="486"/>
        <v>1.0742791612462164</v>
      </c>
      <c r="FR375" s="143">
        <f t="shared" si="527"/>
        <v>32395.962386540905</v>
      </c>
      <c r="FS375" s="144">
        <f t="shared" si="528"/>
        <v>0.71847862115715311</v>
      </c>
      <c r="FT375" s="145">
        <f t="shared" si="529"/>
        <v>22865.661504081265</v>
      </c>
      <c r="FU375" s="146">
        <f t="shared" si="530"/>
        <v>0.86451507208387945</v>
      </c>
      <c r="FV375" s="253">
        <v>2755</v>
      </c>
      <c r="FW375" s="283"/>
      <c r="FX375" s="246">
        <v>7.89</v>
      </c>
      <c r="FY375" s="103">
        <v>3710</v>
      </c>
      <c r="FZ375" s="274">
        <v>12.495049504950501</v>
      </c>
      <c r="GA375" s="274">
        <v>125.920792079208</v>
      </c>
      <c r="GB375" s="103">
        <v>6776</v>
      </c>
      <c r="GC375" s="247">
        <v>17.399999999999999</v>
      </c>
      <c r="GD375" s="247">
        <v>79.599999999999994</v>
      </c>
      <c r="GE375" s="103">
        <v>4161</v>
      </c>
      <c r="GF375" s="141">
        <f t="shared" si="531"/>
        <v>0.1878435601576377</v>
      </c>
      <c r="GG375" s="142">
        <f t="shared" si="532"/>
        <v>1.8243194192377497</v>
      </c>
      <c r="GH375" s="142">
        <f t="shared" si="533"/>
        <v>6.4409991060572933</v>
      </c>
      <c r="GI375" s="118">
        <f t="shared" si="487"/>
        <v>1.0734998510095488</v>
      </c>
      <c r="GJ375" s="143">
        <f t="shared" si="534"/>
        <v>32372.461507043958</v>
      </c>
      <c r="GK375" s="144">
        <f t="shared" si="535"/>
        <v>0.68426713557830654</v>
      </c>
      <c r="GL375" s="145">
        <f t="shared" si="536"/>
        <v>22849.07415442288</v>
      </c>
      <c r="GM375" s="146">
        <f t="shared" si="537"/>
        <v>0.84805045871559637</v>
      </c>
      <c r="GN375" s="286">
        <v>5235</v>
      </c>
      <c r="GO375" s="97">
        <f t="shared" si="488"/>
        <v>3705.2177882580568</v>
      </c>
      <c r="GP375" s="226">
        <f t="shared" si="568"/>
        <v>1444.0770000000002</v>
      </c>
      <c r="GQ375" s="103">
        <v>0</v>
      </c>
      <c r="GR375" s="102">
        <f t="shared" si="489"/>
        <v>1</v>
      </c>
      <c r="GS375" s="103">
        <v>0</v>
      </c>
      <c r="GT375" s="102">
        <f t="shared" si="490"/>
        <v>1</v>
      </c>
      <c r="GU375" s="129">
        <v>837</v>
      </c>
      <c r="GV375" s="102">
        <f t="shared" si="565"/>
        <v>0.22208208753388869</v>
      </c>
      <c r="GW375" s="170">
        <v>114</v>
      </c>
      <c r="GX375" s="102">
        <f t="shared" si="566"/>
        <v>0.95479777954004763</v>
      </c>
      <c r="GY375" s="170">
        <v>0</v>
      </c>
      <c r="GZ375" s="102">
        <f t="shared" si="567"/>
        <v>1</v>
      </c>
      <c r="HA375" s="102"/>
      <c r="HB375" s="102"/>
      <c r="HC375" s="102"/>
      <c r="HD375" s="102"/>
      <c r="HE375" s="177"/>
      <c r="HF375" s="227">
        <f t="shared" si="562"/>
        <v>137169.08799999999</v>
      </c>
      <c r="HG375" s="102">
        <f t="shared" si="563"/>
        <v>0.91446058666666663</v>
      </c>
      <c r="HH375" s="177">
        <f t="shared" si="564"/>
        <v>0.78559141546526867</v>
      </c>
      <c r="HI375" s="253">
        <v>4648</v>
      </c>
      <c r="HJ375" s="103">
        <v>4692</v>
      </c>
      <c r="HK375" s="103">
        <v>4898</v>
      </c>
      <c r="HL375" s="77">
        <f t="shared" si="541"/>
        <v>0</v>
      </c>
      <c r="HM375" s="77">
        <f t="shared" si="538"/>
        <v>0</v>
      </c>
      <c r="HN375" s="247"/>
      <c r="HO375" s="247"/>
      <c r="HP375" s="103">
        <v>4203</v>
      </c>
      <c r="HQ375" s="247"/>
      <c r="HR375" s="247"/>
      <c r="HS375" s="247"/>
      <c r="HT375" s="103">
        <v>5602</v>
      </c>
      <c r="HU375" s="103">
        <v>6296</v>
      </c>
      <c r="HV375" s="247"/>
      <c r="HW375" s="247"/>
      <c r="HX375" s="247"/>
      <c r="HY375" s="247"/>
      <c r="HZ375" s="298">
        <v>0.99</v>
      </c>
      <c r="IA375" s="298"/>
      <c r="IB375" s="299">
        <v>702</v>
      </c>
      <c r="IC375" s="300"/>
      <c r="ID375" s="300">
        <v>219</v>
      </c>
      <c r="IE375" s="301">
        <v>4.53</v>
      </c>
      <c r="IF375" s="301">
        <v>2.88</v>
      </c>
      <c r="IG375" s="301">
        <v>1.02</v>
      </c>
      <c r="IH375" s="97">
        <f t="shared" si="539"/>
        <v>29410.23</v>
      </c>
      <c r="II375" s="97">
        <f t="shared" si="542"/>
        <v>5235</v>
      </c>
      <c r="IJ375" s="202">
        <f t="shared" si="543"/>
        <v>3.5599857600569598</v>
      </c>
      <c r="IK375" s="202">
        <f t="shared" si="549"/>
        <v>1.4705115</v>
      </c>
      <c r="IL375" s="202">
        <f t="shared" si="491"/>
        <v>0.80917529453766512</v>
      </c>
      <c r="IM375" s="203"/>
      <c r="IN375" s="204">
        <f t="shared" si="492"/>
        <v>0.86590257879656163</v>
      </c>
      <c r="IO375" s="247"/>
      <c r="IP375" s="247"/>
      <c r="IQ375" s="103">
        <v>4006</v>
      </c>
      <c r="IR375" s="103">
        <v>3494</v>
      </c>
      <c r="IS375" s="247"/>
      <c r="IT375" s="247"/>
      <c r="IU375" s="247"/>
      <c r="IV375" s="247"/>
      <c r="IW375" s="304">
        <v>0.92</v>
      </c>
      <c r="IX375" s="304"/>
      <c r="IY375" s="246" t="s">
        <v>129</v>
      </c>
      <c r="IZ375" s="247" t="s">
        <v>129</v>
      </c>
      <c r="JA375" s="247" t="s">
        <v>129</v>
      </c>
      <c r="JB375" s="247" t="s">
        <v>129</v>
      </c>
      <c r="JC375" s="247" t="s">
        <v>129</v>
      </c>
      <c r="JD375" s="97">
        <f t="shared" si="493"/>
        <v>3943.8359999999998</v>
      </c>
      <c r="JE375" s="210">
        <f t="shared" si="559"/>
        <v>1.9935920256318975</v>
      </c>
      <c r="JF375" s="210">
        <f t="shared" si="494"/>
        <v>0.35212821428571422</v>
      </c>
      <c r="JG375" s="210"/>
      <c r="JH375" s="203"/>
      <c r="JI375" s="203" t="e">
        <f>1-IZ375/IB375</f>
        <v>#VALUE!</v>
      </c>
      <c r="JJ375" s="212">
        <f t="shared" si="575"/>
        <v>2.469151880188833</v>
      </c>
      <c r="JK375" s="203" t="e">
        <f t="shared" si="497"/>
        <v>#VALUE!</v>
      </c>
      <c r="JL375" s="103">
        <v>6724</v>
      </c>
      <c r="JM375" s="246">
        <v>8.44</v>
      </c>
      <c r="JN375" s="307">
        <v>185</v>
      </c>
      <c r="JO375" s="247">
        <v>0.89</v>
      </c>
      <c r="JP375" s="247">
        <v>5</v>
      </c>
      <c r="JQ375" s="246">
        <v>0.77</v>
      </c>
      <c r="JR375" s="170">
        <v>362</v>
      </c>
      <c r="JS375" s="247">
        <v>0.19</v>
      </c>
      <c r="JT375" s="308" t="s">
        <v>154</v>
      </c>
    </row>
    <row r="376" spans="1:280" s="25" customFormat="1" ht="15" customHeight="1">
      <c r="A376" s="229">
        <v>43793</v>
      </c>
      <c r="B376" s="242">
        <v>0</v>
      </c>
      <c r="C376" s="52">
        <v>0</v>
      </c>
      <c r="D376" s="58">
        <v>48609</v>
      </c>
      <c r="E376" s="243">
        <v>5.43</v>
      </c>
      <c r="F376" s="58">
        <v>1437</v>
      </c>
      <c r="G376" s="136">
        <v>39.799999999999997</v>
      </c>
      <c r="H376" s="136">
        <v>18</v>
      </c>
      <c r="I376" s="256">
        <v>94.5</v>
      </c>
      <c r="J376" s="238"/>
      <c r="K376" s="58">
        <v>1205</v>
      </c>
      <c r="L376" s="59">
        <v>5.62</v>
      </c>
      <c r="M376" s="58">
        <v>13998</v>
      </c>
      <c r="N376" s="58">
        <v>8565</v>
      </c>
      <c r="O376" s="59">
        <v>4.8</v>
      </c>
      <c r="P376" s="59">
        <v>9.9</v>
      </c>
      <c r="Q376" s="75"/>
      <c r="R376" s="76">
        <v>40.1</v>
      </c>
      <c r="S376" s="67">
        <v>0</v>
      </c>
      <c r="T376" s="230">
        <v>10333</v>
      </c>
      <c r="U376" s="136">
        <v>3.8</v>
      </c>
      <c r="V376" s="136">
        <v>17.399999999999999</v>
      </c>
      <c r="W376" s="136">
        <v>4.51</v>
      </c>
      <c r="X376" s="136">
        <v>5.18</v>
      </c>
      <c r="Y376" s="58">
        <v>2916</v>
      </c>
      <c r="Z376" s="230">
        <v>23052</v>
      </c>
      <c r="AA376" s="136">
        <v>2.62</v>
      </c>
      <c r="AB376" s="136">
        <v>662</v>
      </c>
      <c r="AC376" s="58">
        <f t="shared" si="561"/>
        <v>2916</v>
      </c>
      <c r="AD376" s="136"/>
      <c r="AE376" s="136"/>
      <c r="AF376" s="136"/>
      <c r="AG376" s="136"/>
      <c r="AH376" s="251"/>
      <c r="AI376" s="262"/>
      <c r="AJ376" s="136"/>
      <c r="AK376" s="136"/>
      <c r="AL376" s="243" t="s">
        <v>129</v>
      </c>
      <c r="AM376" s="230" t="s">
        <v>129</v>
      </c>
      <c r="AN376" s="60" t="s">
        <v>129</v>
      </c>
      <c r="AO376" s="60" t="s">
        <v>129</v>
      </c>
      <c r="AP376" s="230" t="s">
        <v>129</v>
      </c>
      <c r="AQ376" s="266"/>
      <c r="AR376" s="86">
        <f t="shared" si="499"/>
        <v>5792</v>
      </c>
      <c r="AS376" s="230"/>
      <c r="AT376" s="89">
        <v>5792</v>
      </c>
      <c r="AU376" s="58">
        <f t="shared" si="569"/>
        <v>5792</v>
      </c>
      <c r="AV376" s="230">
        <v>0</v>
      </c>
      <c r="AW376" s="230">
        <v>0</v>
      </c>
      <c r="AX376" s="58">
        <v>0</v>
      </c>
      <c r="AY376" s="98">
        <v>0</v>
      </c>
      <c r="AZ376" s="270">
        <v>4.7699999999999996</v>
      </c>
      <c r="BA376" s="230">
        <v>9625</v>
      </c>
      <c r="BB376" s="136">
        <v>630</v>
      </c>
      <c r="BC376" s="230">
        <v>19282</v>
      </c>
      <c r="BD376" s="230">
        <f t="shared" si="469"/>
        <v>15790.384800000002</v>
      </c>
      <c r="BE376" s="231">
        <f t="shared" si="470"/>
        <v>0.81891841095322071</v>
      </c>
      <c r="BF376" s="230">
        <v>10415</v>
      </c>
      <c r="BG376" s="230">
        <f t="shared" si="471"/>
        <v>11112.805</v>
      </c>
      <c r="BH376" s="231">
        <f t="shared" si="472"/>
        <v>0.57633051550669023</v>
      </c>
      <c r="BI376" s="230">
        <v>534</v>
      </c>
      <c r="BJ376" s="230">
        <f t="shared" si="473"/>
        <v>1050.3780000000002</v>
      </c>
      <c r="BK376" s="231">
        <f t="shared" si="474"/>
        <v>5.4474535836531487E-2</v>
      </c>
      <c r="BL376" s="230">
        <v>2359</v>
      </c>
      <c r="BM376" s="230">
        <f t="shared" si="475"/>
        <v>3408.7550000000001</v>
      </c>
      <c r="BN376" s="231">
        <f t="shared" si="476"/>
        <v>0.17678430660719843</v>
      </c>
      <c r="BO376" s="230">
        <v>96.2</v>
      </c>
      <c r="BP376" s="230">
        <f t="shared" si="477"/>
        <v>197.97959999999998</v>
      </c>
      <c r="BQ376" s="231">
        <f t="shared" si="478"/>
        <v>1.0267586349963696E-2</v>
      </c>
      <c r="BR376" s="230">
        <v>12.3</v>
      </c>
      <c r="BS376" s="232">
        <f t="shared" si="479"/>
        <v>20.467200000000002</v>
      </c>
      <c r="BT376" s="231">
        <f t="shared" si="480"/>
        <v>6.3790063271444871E-4</v>
      </c>
      <c r="BU376" s="136">
        <v>3.87</v>
      </c>
      <c r="BV376" s="243">
        <v>2.71</v>
      </c>
      <c r="BW376" s="251">
        <v>416</v>
      </c>
      <c r="BX376" s="67">
        <f t="shared" si="500"/>
        <v>111681.344</v>
      </c>
      <c r="BY376" s="233">
        <f t="shared" si="501"/>
        <v>0.74454229333333333</v>
      </c>
      <c r="BZ376" s="121">
        <v>62.1</v>
      </c>
      <c r="CA376" s="242">
        <v>38</v>
      </c>
      <c r="CB376" s="136">
        <v>6.54</v>
      </c>
      <c r="CC376" s="230">
        <v>5160</v>
      </c>
      <c r="CD376" s="58">
        <f t="shared" si="502"/>
        <v>9333.5825586277206</v>
      </c>
      <c r="CE376" s="58">
        <f t="shared" si="570"/>
        <v>16673</v>
      </c>
      <c r="CF376" s="58">
        <f t="shared" si="571"/>
        <v>5792</v>
      </c>
      <c r="CG376" s="58">
        <f t="shared" si="572"/>
        <v>241.33333333333334</v>
      </c>
      <c r="CH376" s="58">
        <f t="shared" si="573"/>
        <v>10881</v>
      </c>
      <c r="CI376" s="98">
        <f t="shared" si="574"/>
        <v>453.375</v>
      </c>
      <c r="CJ376" s="238">
        <v>2782</v>
      </c>
      <c r="CK376" s="136"/>
      <c r="CL376" s="243">
        <v>7.7</v>
      </c>
      <c r="CM376" s="230">
        <v>3874</v>
      </c>
      <c r="CN376" s="137">
        <v>15</v>
      </c>
      <c r="CO376" s="137">
        <v>116</v>
      </c>
      <c r="CP376" s="230">
        <v>6504</v>
      </c>
      <c r="CQ376" s="136">
        <v>14.7</v>
      </c>
      <c r="CR376" s="136">
        <v>59</v>
      </c>
      <c r="CS376" s="230">
        <v>4300</v>
      </c>
      <c r="CT376" s="59">
        <f t="shared" si="550"/>
        <v>0.28310783736177714</v>
      </c>
      <c r="CU376" s="142">
        <f t="shared" si="506"/>
        <v>1.8066139468008626</v>
      </c>
      <c r="CV376" s="142">
        <f t="shared" si="507"/>
        <v>5.1663403657187263</v>
      </c>
      <c r="CW376" s="233">
        <f t="shared" si="508"/>
        <v>0.86105672761978769</v>
      </c>
      <c r="CX376" s="89">
        <f t="shared" si="551"/>
        <v>25966.026678102317</v>
      </c>
      <c r="CY376" s="193">
        <f t="shared" si="552"/>
        <v>0.58493965466465236</v>
      </c>
      <c r="CZ376" s="234">
        <f t="shared" si="553"/>
        <v>18634.768728363222</v>
      </c>
      <c r="DA376" s="235">
        <f t="shared" si="554"/>
        <v>0.79908723161497774</v>
      </c>
      <c r="DB376" s="58">
        <v>2782</v>
      </c>
      <c r="DC376" s="75"/>
      <c r="DD376" s="59">
        <v>7.75</v>
      </c>
      <c r="DE376" s="58">
        <v>3864</v>
      </c>
      <c r="DF376" s="58">
        <v>13</v>
      </c>
      <c r="DG376" s="58">
        <v>113</v>
      </c>
      <c r="DH376" s="58">
        <v>6628</v>
      </c>
      <c r="DI376" s="75">
        <v>15.8</v>
      </c>
      <c r="DJ376" s="75">
        <v>61.4</v>
      </c>
      <c r="DK376" s="58">
        <v>4580</v>
      </c>
      <c r="DL376" s="59">
        <f t="shared" si="509"/>
        <v>0.3009914577501292</v>
      </c>
      <c r="DM376" s="142">
        <f t="shared" si="510"/>
        <v>1.8066139468008626</v>
      </c>
      <c r="DN376" s="142">
        <f t="shared" si="511"/>
        <v>5.1663403657187263</v>
      </c>
      <c r="DO376" s="233">
        <f t="shared" si="483"/>
        <v>0.86105672761978769</v>
      </c>
      <c r="DP376" s="89">
        <f t="shared" si="512"/>
        <v>25966.026678102317</v>
      </c>
      <c r="DQ376" s="193">
        <f t="shared" si="513"/>
        <v>0.58601105462679826</v>
      </c>
      <c r="DR376" s="234">
        <f t="shared" si="514"/>
        <v>18634.768728363222</v>
      </c>
      <c r="DS376" s="235">
        <f t="shared" si="515"/>
        <v>0.79960585001555851</v>
      </c>
      <c r="DT376" s="58">
        <v>2781</v>
      </c>
      <c r="DU376" s="75"/>
      <c r="DV376" s="59">
        <v>7.45</v>
      </c>
      <c r="DW376" s="58">
        <v>3771</v>
      </c>
      <c r="DX376" s="58">
        <v>15</v>
      </c>
      <c r="DY376" s="58">
        <v>118</v>
      </c>
      <c r="DZ376" s="58">
        <v>5840</v>
      </c>
      <c r="EA376" s="75">
        <v>13.5</v>
      </c>
      <c r="EB376" s="60">
        <v>50.6</v>
      </c>
      <c r="EC376" s="58">
        <v>5963</v>
      </c>
      <c r="ED376" s="59">
        <f t="shared" si="544"/>
        <v>0.38546713038893116</v>
      </c>
      <c r="EE376" s="142">
        <f t="shared" si="516"/>
        <v>1.8072635742538654</v>
      </c>
      <c r="EF376" s="142">
        <f t="shared" si="555"/>
        <v>5.1644833059179645</v>
      </c>
      <c r="EG376" s="233">
        <f t="shared" si="484"/>
        <v>0.86074721765299411</v>
      </c>
      <c r="EH376" s="89">
        <f t="shared" si="545"/>
        <v>25956.693095543691</v>
      </c>
      <c r="EI376" s="193">
        <f t="shared" si="546"/>
        <v>0.59597507427475582</v>
      </c>
      <c r="EJ376" s="234">
        <f t="shared" si="547"/>
        <v>18628.070393090627</v>
      </c>
      <c r="EK376" s="235">
        <f t="shared" si="548"/>
        <v>0.8044290011409605</v>
      </c>
      <c r="EL376" s="238">
        <v>2781</v>
      </c>
      <c r="EM376" s="136"/>
      <c r="EN376" s="243">
        <v>7.74</v>
      </c>
      <c r="EO376" s="230">
        <v>3934</v>
      </c>
      <c r="EP376" s="137">
        <v>16</v>
      </c>
      <c r="EQ376" s="137">
        <v>118</v>
      </c>
      <c r="ER376" s="230">
        <v>7014</v>
      </c>
      <c r="ES376" s="136">
        <v>7.57</v>
      </c>
      <c r="ET376" s="136">
        <v>55</v>
      </c>
      <c r="EU376" s="230">
        <v>4987</v>
      </c>
      <c r="EV376" s="59">
        <f t="shared" si="517"/>
        <v>0.33210712537735043</v>
      </c>
      <c r="EW376" s="142">
        <f t="shared" si="518"/>
        <v>1.8072635742538654</v>
      </c>
      <c r="EX376" s="142">
        <f t="shared" si="519"/>
        <v>5.1644833059179645</v>
      </c>
      <c r="EY376" s="233">
        <f t="shared" si="485"/>
        <v>0.86074721765299411</v>
      </c>
      <c r="EZ376" s="89">
        <f t="shared" si="520"/>
        <v>25956.693095543691</v>
      </c>
      <c r="FA376" s="193">
        <f t="shared" si="521"/>
        <v>0.57851125489177646</v>
      </c>
      <c r="FB376" s="234">
        <f t="shared" si="522"/>
        <v>18628.070393090627</v>
      </c>
      <c r="FC376" s="235">
        <f t="shared" si="523"/>
        <v>0.79597552121149262</v>
      </c>
      <c r="FD376" s="238">
        <v>2774</v>
      </c>
      <c r="FE376" s="136"/>
      <c r="FF376" s="243">
        <v>7.82</v>
      </c>
      <c r="FG376" s="230">
        <v>3587</v>
      </c>
      <c r="FH376" s="137">
        <v>14</v>
      </c>
      <c r="FI376" s="137">
        <v>122</v>
      </c>
      <c r="FJ376" s="230">
        <v>4478</v>
      </c>
      <c r="FK376" s="136">
        <v>14.3</v>
      </c>
      <c r="FL376" s="136">
        <v>56</v>
      </c>
      <c r="FM376" s="230">
        <v>4730</v>
      </c>
      <c r="FN376" s="59">
        <f t="shared" si="524"/>
        <v>0.29671877927308726</v>
      </c>
      <c r="FO376" s="142">
        <f t="shared" si="525"/>
        <v>1.8118240807498198</v>
      </c>
      <c r="FP376" s="142">
        <f t="shared" si="526"/>
        <v>5.1514838873126338</v>
      </c>
      <c r="FQ376" s="233">
        <f t="shared" si="486"/>
        <v>0.85858064788543897</v>
      </c>
      <c r="FR376" s="89">
        <f t="shared" si="527"/>
        <v>25891.358017633298</v>
      </c>
      <c r="FS376" s="193">
        <f t="shared" si="528"/>
        <v>0.61568883357824156</v>
      </c>
      <c r="FT376" s="234">
        <f t="shared" si="529"/>
        <v>18581.182046182454</v>
      </c>
      <c r="FU376" s="235">
        <f t="shared" si="530"/>
        <v>0.81397157971164813</v>
      </c>
      <c r="FV376" s="238">
        <v>2773</v>
      </c>
      <c r="FW376" s="160"/>
      <c r="FX376" s="243">
        <v>7.33</v>
      </c>
      <c r="FY376" s="230">
        <v>3682</v>
      </c>
      <c r="FZ376" s="137">
        <v>13</v>
      </c>
      <c r="GA376" s="137">
        <v>121</v>
      </c>
      <c r="GB376" s="230">
        <v>3368</v>
      </c>
      <c r="GC376" s="136">
        <v>14.3</v>
      </c>
      <c r="GD376" s="136">
        <v>57.4</v>
      </c>
      <c r="GE376" s="230">
        <v>4943</v>
      </c>
      <c r="GF376" s="59">
        <f t="shared" si="531"/>
        <v>0.31540651854457746</v>
      </c>
      <c r="GG376" s="142">
        <f t="shared" si="532"/>
        <v>1.8124774612333212</v>
      </c>
      <c r="GH376" s="142">
        <f t="shared" si="533"/>
        <v>5.149626827511872</v>
      </c>
      <c r="GI376" s="233">
        <f t="shared" si="487"/>
        <v>0.85827113791864529</v>
      </c>
      <c r="GJ376" s="89">
        <f t="shared" si="534"/>
        <v>25882.024435074669</v>
      </c>
      <c r="GK376" s="193">
        <f t="shared" si="535"/>
        <v>0.60551053393785481</v>
      </c>
      <c r="GL376" s="234">
        <f t="shared" si="536"/>
        <v>18574.483710909855</v>
      </c>
      <c r="GM376" s="235">
        <f t="shared" si="537"/>
        <v>0.80904470490613001</v>
      </c>
      <c r="GN376" s="285">
        <v>4038</v>
      </c>
      <c r="GO376" s="230">
        <f t="shared" si="488"/>
        <v>3785.476219036766</v>
      </c>
      <c r="GP376" s="236">
        <f t="shared" si="568"/>
        <v>328.76239999999996</v>
      </c>
      <c r="GQ376" s="230">
        <v>0</v>
      </c>
      <c r="GR376" s="231">
        <f t="shared" si="489"/>
        <v>1</v>
      </c>
      <c r="GS376" s="230">
        <v>0</v>
      </c>
      <c r="GT376" s="231">
        <f t="shared" si="490"/>
        <v>1</v>
      </c>
      <c r="GU376" s="58">
        <v>163</v>
      </c>
      <c r="GV376" s="231">
        <f t="shared" si="565"/>
        <v>0.84481777036457351</v>
      </c>
      <c r="GW376" s="232">
        <v>45.3</v>
      </c>
      <c r="GX376" s="231">
        <f t="shared" si="566"/>
        <v>0.98079694785926241</v>
      </c>
      <c r="GY376" s="232">
        <v>0</v>
      </c>
      <c r="GZ376" s="231">
        <f t="shared" si="567"/>
        <v>1</v>
      </c>
      <c r="HA376" s="231"/>
      <c r="HB376" s="231"/>
      <c r="HC376" s="231"/>
      <c r="HD376" s="231"/>
      <c r="HE376" s="237"/>
      <c r="HF376" s="238">
        <f t="shared" si="562"/>
        <v>111681.344</v>
      </c>
      <c r="HG376" s="231">
        <f t="shared" si="563"/>
        <v>0.74454229333333333</v>
      </c>
      <c r="HH376" s="237">
        <f t="shared" si="564"/>
        <v>0.79058188984545175</v>
      </c>
      <c r="HI376" s="238">
        <v>5116</v>
      </c>
      <c r="HJ376" s="230">
        <v>4856</v>
      </c>
      <c r="HK376" s="230">
        <v>5164</v>
      </c>
      <c r="HL376" s="77">
        <f t="shared" si="541"/>
        <v>0</v>
      </c>
      <c r="HM376" s="77">
        <f t="shared" si="538"/>
        <v>0</v>
      </c>
      <c r="HN376" s="136"/>
      <c r="HO376" s="136"/>
      <c r="HP376" s="230">
        <v>4178</v>
      </c>
      <c r="HQ376" s="136"/>
      <c r="HR376" s="136"/>
      <c r="HS376" s="136"/>
      <c r="HT376" s="230">
        <v>6042</v>
      </c>
      <c r="HU376" s="230">
        <v>5336</v>
      </c>
      <c r="HV376" s="136"/>
      <c r="HW376" s="136"/>
      <c r="HX376" s="136"/>
      <c r="HY376" s="136"/>
      <c r="HZ376" s="295"/>
      <c r="IA376" s="295">
        <v>0.98</v>
      </c>
      <c r="IB376" s="289">
        <v>876</v>
      </c>
      <c r="IC376" s="290"/>
      <c r="ID376" s="290">
        <v>666</v>
      </c>
      <c r="IE376" s="291">
        <v>3</v>
      </c>
      <c r="IF376" s="291">
        <v>3.57</v>
      </c>
      <c r="IG376" s="291">
        <v>0.94</v>
      </c>
      <c r="IH376" s="97">
        <f t="shared" si="539"/>
        <v>23388.096000000001</v>
      </c>
      <c r="II376" s="97">
        <f t="shared" si="542"/>
        <v>4038.0000000000005</v>
      </c>
      <c r="IJ376" s="202">
        <f t="shared" si="543"/>
        <v>3.4530386740331491</v>
      </c>
      <c r="IK376" s="202">
        <f t="shared" si="549"/>
        <v>1.1694048000000004</v>
      </c>
      <c r="IL376" s="202">
        <f t="shared" si="491"/>
        <v>0.52333664349553122</v>
      </c>
      <c r="IM376" s="205"/>
      <c r="IN376" s="204">
        <f t="shared" si="492"/>
        <v>0.78306092124814264</v>
      </c>
      <c r="IO376" s="136"/>
      <c r="IP376" s="136"/>
      <c r="IQ376" s="230">
        <v>3566</v>
      </c>
      <c r="IR376" s="230">
        <v>4176</v>
      </c>
      <c r="IS376" s="136"/>
      <c r="IT376" s="136"/>
      <c r="IU376" s="136"/>
      <c r="IV376" s="136"/>
      <c r="IW376" s="303"/>
      <c r="IX376" s="303">
        <v>0.94</v>
      </c>
      <c r="IY376" s="243">
        <v>8.4700000000000006</v>
      </c>
      <c r="IZ376" s="136">
        <v>331</v>
      </c>
      <c r="JA376" s="136">
        <v>11.6</v>
      </c>
      <c r="JB376" s="136">
        <v>0.8</v>
      </c>
      <c r="JC376" s="136">
        <v>230</v>
      </c>
      <c r="JD376" s="97">
        <f t="shared" si="493"/>
        <v>5073.7920000000004</v>
      </c>
      <c r="JE376" s="211">
        <f t="shared" si="559"/>
        <v>1.9337016574585635</v>
      </c>
      <c r="JF376" s="210">
        <f t="shared" si="494"/>
        <v>0.45301714285714284</v>
      </c>
      <c r="JG376" s="211">
        <f t="shared" si="495"/>
        <v>0.15283230510375773</v>
      </c>
      <c r="JH376" s="205"/>
      <c r="JI376" s="205">
        <f t="shared" si="496"/>
        <v>0.62214611872146119</v>
      </c>
      <c r="JJ376" s="215">
        <f t="shared" si="575"/>
        <v>2.469151880188833</v>
      </c>
      <c r="JK376" s="205">
        <f t="shared" si="497"/>
        <v>0.98283373094077375</v>
      </c>
      <c r="JL376" s="230">
        <v>7094</v>
      </c>
      <c r="JM376" s="243">
        <v>8.73</v>
      </c>
      <c r="JN376" s="217">
        <v>354</v>
      </c>
      <c r="JO376" s="136">
        <v>0.51</v>
      </c>
      <c r="JP376" s="136">
        <v>7.3</v>
      </c>
      <c r="JQ376" s="243">
        <v>0.52</v>
      </c>
      <c r="JR376" s="232">
        <v>210</v>
      </c>
      <c r="JS376" s="136">
        <v>0.13</v>
      </c>
      <c r="JT376" s="223" t="s">
        <v>155</v>
      </c>
    </row>
    <row r="377" spans="1:280" s="25" customFormat="1" ht="15" customHeight="1">
      <c r="A377" s="244">
        <v>43794</v>
      </c>
      <c r="B377" s="245">
        <v>0</v>
      </c>
      <c r="C377" s="52">
        <v>0</v>
      </c>
      <c r="D377" s="129">
        <v>49970</v>
      </c>
      <c r="E377" s="246">
        <v>5.22</v>
      </c>
      <c r="F377" s="129">
        <v>1387</v>
      </c>
      <c r="G377" s="247">
        <v>39.1</v>
      </c>
      <c r="H377" s="247">
        <v>20.2</v>
      </c>
      <c r="I377" s="255">
        <v>91.2</v>
      </c>
      <c r="J377" s="253"/>
      <c r="K377" s="129">
        <v>997</v>
      </c>
      <c r="L377" s="254">
        <v>5.41</v>
      </c>
      <c r="M377" s="129">
        <v>12972</v>
      </c>
      <c r="N377" s="129">
        <v>5505</v>
      </c>
      <c r="O377" s="254">
        <v>6.91</v>
      </c>
      <c r="P377" s="254">
        <v>13.5</v>
      </c>
      <c r="Q377" s="258">
        <v>37.1</v>
      </c>
      <c r="R377" s="259">
        <v>40.5</v>
      </c>
      <c r="S377" s="260">
        <v>5538</v>
      </c>
      <c r="T377" s="103">
        <v>4218</v>
      </c>
      <c r="U377" s="56" t="s">
        <v>129</v>
      </c>
      <c r="V377" s="56" t="s">
        <v>129</v>
      </c>
      <c r="W377" s="56" t="s">
        <v>129</v>
      </c>
      <c r="X377" s="56" t="s">
        <v>129</v>
      </c>
      <c r="Y377" s="129">
        <v>2916</v>
      </c>
      <c r="Z377" s="103">
        <v>24685</v>
      </c>
      <c r="AA377" s="56">
        <v>2.78</v>
      </c>
      <c r="AB377" s="247">
        <v>710</v>
      </c>
      <c r="AC377" s="77">
        <f t="shared" si="561"/>
        <v>8454</v>
      </c>
      <c r="AD377" s="247"/>
      <c r="AE377" s="247"/>
      <c r="AF377" s="247"/>
      <c r="AG377" s="247"/>
      <c r="AH377" s="252"/>
      <c r="AI377" s="263"/>
      <c r="AJ377" s="247"/>
      <c r="AK377" s="247"/>
      <c r="AL377" s="246">
        <v>9.3800000000000008</v>
      </c>
      <c r="AM377" s="103">
        <v>99300</v>
      </c>
      <c r="AN377" s="264">
        <v>0.19</v>
      </c>
      <c r="AO377" s="264" t="s">
        <v>125</v>
      </c>
      <c r="AP377" s="103">
        <v>4966</v>
      </c>
      <c r="AQ377" s="267"/>
      <c r="AR377" s="86">
        <f t="shared" si="499"/>
        <v>5620</v>
      </c>
      <c r="AS377" s="103"/>
      <c r="AT377" s="268">
        <v>5620</v>
      </c>
      <c r="AU377" s="129">
        <f t="shared" si="569"/>
        <v>5620</v>
      </c>
      <c r="AV377" s="103">
        <v>0</v>
      </c>
      <c r="AW377" s="103">
        <v>0</v>
      </c>
      <c r="AX377" s="129">
        <v>0</v>
      </c>
      <c r="AY377" s="271">
        <v>0</v>
      </c>
      <c r="AZ377" s="272">
        <v>4.78</v>
      </c>
      <c r="BA377" s="103">
        <v>7773</v>
      </c>
      <c r="BB377" s="247">
        <v>121</v>
      </c>
      <c r="BC377" s="103">
        <v>19781</v>
      </c>
      <c r="BD377" s="97">
        <f t="shared" si="469"/>
        <v>15539.812</v>
      </c>
      <c r="BE377" s="102">
        <f t="shared" si="470"/>
        <v>0.78559284161569187</v>
      </c>
      <c r="BF377" s="103">
        <v>10469</v>
      </c>
      <c r="BG377" s="97">
        <f t="shared" si="471"/>
        <v>11170.422999999999</v>
      </c>
      <c r="BH377" s="102">
        <f t="shared" si="472"/>
        <v>0.56470466609372627</v>
      </c>
      <c r="BI377" s="103">
        <v>540</v>
      </c>
      <c r="BJ377" s="97">
        <f t="shared" si="473"/>
        <v>1062.18</v>
      </c>
      <c r="BK377" s="102">
        <f t="shared" si="474"/>
        <v>5.3696981952378549E-2</v>
      </c>
      <c r="BL377" s="103">
        <v>2111</v>
      </c>
      <c r="BM377" s="97">
        <f t="shared" si="475"/>
        <v>3050.395</v>
      </c>
      <c r="BN377" s="102">
        <f t="shared" si="476"/>
        <v>0.15420833122693495</v>
      </c>
      <c r="BO377" s="103">
        <v>107</v>
      </c>
      <c r="BP377" s="97">
        <f t="shared" si="477"/>
        <v>220.20599999999999</v>
      </c>
      <c r="BQ377" s="102">
        <f t="shared" si="478"/>
        <v>1.1132197563318335E-2</v>
      </c>
      <c r="BR377" s="103">
        <v>22</v>
      </c>
      <c r="BS377" s="105">
        <f t="shared" si="479"/>
        <v>36.607999999999997</v>
      </c>
      <c r="BT377" s="102">
        <f t="shared" si="480"/>
        <v>1.1121783529649664E-3</v>
      </c>
      <c r="BU377" s="247">
        <v>5.73</v>
      </c>
      <c r="BV377" s="246">
        <v>3.37</v>
      </c>
      <c r="BW377" s="252">
        <v>380</v>
      </c>
      <c r="BX377" s="117">
        <f t="shared" si="500"/>
        <v>111169.22</v>
      </c>
      <c r="BY377" s="118">
        <f t="shared" si="501"/>
        <v>0.74112813333333338</v>
      </c>
      <c r="BZ377" s="273">
        <v>54</v>
      </c>
      <c r="CA377" s="245">
        <v>38</v>
      </c>
      <c r="CB377" s="247">
        <v>7.1</v>
      </c>
      <c r="CC377" s="103">
        <v>9434</v>
      </c>
      <c r="CD377" s="77">
        <f t="shared" si="502"/>
        <v>8267.6956096556696</v>
      </c>
      <c r="CE377" s="77">
        <f t="shared" si="570"/>
        <v>19429</v>
      </c>
      <c r="CF377" s="77">
        <f t="shared" si="571"/>
        <v>5620</v>
      </c>
      <c r="CG377" s="77">
        <f t="shared" si="572"/>
        <v>234.16666666666666</v>
      </c>
      <c r="CH377" s="77">
        <f t="shared" si="573"/>
        <v>13809</v>
      </c>
      <c r="CI377" s="130">
        <f t="shared" si="574"/>
        <v>575.375</v>
      </c>
      <c r="CJ377" s="253">
        <v>3231</v>
      </c>
      <c r="CK377" s="247"/>
      <c r="CL377" s="246">
        <v>7.39</v>
      </c>
      <c r="CM377" s="103">
        <v>3593</v>
      </c>
      <c r="CN377" s="274">
        <v>15</v>
      </c>
      <c r="CO377" s="274">
        <v>104</v>
      </c>
      <c r="CP377" s="103">
        <v>5216</v>
      </c>
      <c r="CQ377" s="247">
        <v>10.5</v>
      </c>
      <c r="CR377" s="247">
        <v>45.2</v>
      </c>
      <c r="CS377" s="103">
        <v>4141</v>
      </c>
      <c r="CT377" s="141">
        <f t="shared" si="550"/>
        <v>0.2741668455179746</v>
      </c>
      <c r="CU377" s="142">
        <f t="shared" si="506"/>
        <v>1.5555555555555556</v>
      </c>
      <c r="CV377" s="142">
        <f t="shared" si="507"/>
        <v>5.3149471776357879</v>
      </c>
      <c r="CW377" s="118">
        <f t="shared" si="508"/>
        <v>0.88582452960596469</v>
      </c>
      <c r="CX377" s="143">
        <f t="shared" si="551"/>
        <v>26712.924514797469</v>
      </c>
      <c r="CY377" s="144">
        <f t="shared" si="552"/>
        <v>0.56541699529868872</v>
      </c>
      <c r="CZ377" s="145">
        <f t="shared" si="553"/>
        <v>18487.196964331666</v>
      </c>
      <c r="DA377" s="146">
        <f t="shared" si="554"/>
        <v>0.81836105353622157</v>
      </c>
      <c r="DB377" s="129">
        <v>3230</v>
      </c>
      <c r="DC377" s="258"/>
      <c r="DD377" s="254">
        <v>7.63</v>
      </c>
      <c r="DE377" s="129">
        <v>3276</v>
      </c>
      <c r="DF377" s="129">
        <v>12</v>
      </c>
      <c r="DG377" s="129">
        <v>104</v>
      </c>
      <c r="DH377" s="129">
        <v>2078</v>
      </c>
      <c r="DI377" s="258">
        <v>11</v>
      </c>
      <c r="DJ377" s="258">
        <v>45.9</v>
      </c>
      <c r="DK377" s="129">
        <v>4326</v>
      </c>
      <c r="DL377" s="141">
        <f t="shared" si="509"/>
        <v>0.26830940629837474</v>
      </c>
      <c r="DM377" s="142">
        <f t="shared" si="510"/>
        <v>1.5560371517027864</v>
      </c>
      <c r="DN377" s="142">
        <f t="shared" si="511"/>
        <v>5.3133021924368906</v>
      </c>
      <c r="DO377" s="118">
        <f t="shared" si="483"/>
        <v>0.8855503654061484</v>
      </c>
      <c r="DP377" s="143">
        <f t="shared" si="512"/>
        <v>26704.656819187814</v>
      </c>
      <c r="DQ377" s="144">
        <f t="shared" si="513"/>
        <v>0.60375899710506664</v>
      </c>
      <c r="DR377" s="145">
        <f t="shared" si="514"/>
        <v>18481.475145401204</v>
      </c>
      <c r="DS377" s="146">
        <f t="shared" si="515"/>
        <v>0.83438653253121686</v>
      </c>
      <c r="DT377" s="129">
        <v>3241</v>
      </c>
      <c r="DU377" s="258"/>
      <c r="DV377" s="254">
        <v>7.74</v>
      </c>
      <c r="DW377" s="129">
        <v>3463</v>
      </c>
      <c r="DX377" s="129">
        <v>14</v>
      </c>
      <c r="DY377" s="129">
        <v>102</v>
      </c>
      <c r="DZ377" s="129">
        <v>5638</v>
      </c>
      <c r="EA377" s="258">
        <v>9.94</v>
      </c>
      <c r="EB377" s="264">
        <v>42.2</v>
      </c>
      <c r="EC377" s="129">
        <v>5536</v>
      </c>
      <c r="ED377" s="141">
        <f t="shared" si="544"/>
        <v>0.35550946785398763</v>
      </c>
      <c r="EE377" s="142">
        <f t="shared" si="516"/>
        <v>1.550755939524838</v>
      </c>
      <c r="EF377" s="142">
        <f t="shared" si="555"/>
        <v>5.3313970296247559</v>
      </c>
      <c r="EG377" s="118">
        <f t="shared" si="484"/>
        <v>0.88856617160412599</v>
      </c>
      <c r="EH377" s="143">
        <f t="shared" si="545"/>
        <v>26795.601470894024</v>
      </c>
      <c r="EI377" s="144">
        <f t="shared" si="546"/>
        <v>0.58114084461991622</v>
      </c>
      <c r="EJ377" s="145">
        <f t="shared" si="547"/>
        <v>18544.415153636317</v>
      </c>
      <c r="EK377" s="146">
        <f t="shared" si="548"/>
        <v>0.82493301653101458</v>
      </c>
      <c r="EL377" s="253">
        <v>3241</v>
      </c>
      <c r="EM377" s="247"/>
      <c r="EN377" s="246">
        <v>7.34</v>
      </c>
      <c r="EO377" s="103">
        <v>3800</v>
      </c>
      <c r="EP377" s="274">
        <v>15</v>
      </c>
      <c r="EQ377" s="274">
        <v>104</v>
      </c>
      <c r="ER377" s="103">
        <v>5132</v>
      </c>
      <c r="ES377" s="247">
        <v>10.199999999999999</v>
      </c>
      <c r="ET377" s="247">
        <v>44.4</v>
      </c>
      <c r="EU377" s="103">
        <v>4447</v>
      </c>
      <c r="EV377" s="141">
        <f t="shared" si="517"/>
        <v>0.3071174704251956</v>
      </c>
      <c r="EW377" s="142">
        <f t="shared" si="518"/>
        <v>1.550755939524838</v>
      </c>
      <c r="EX377" s="142">
        <f t="shared" si="519"/>
        <v>5.3313970296247559</v>
      </c>
      <c r="EY377" s="118">
        <f t="shared" si="485"/>
        <v>0.88856617160412599</v>
      </c>
      <c r="EZ377" s="143">
        <f t="shared" si="520"/>
        <v>26795.601470894024</v>
      </c>
      <c r="FA377" s="144">
        <f t="shared" si="521"/>
        <v>0.54037978907181117</v>
      </c>
      <c r="FB377" s="145">
        <f t="shared" si="522"/>
        <v>18544.415153636317</v>
      </c>
      <c r="FC377" s="146">
        <f t="shared" si="523"/>
        <v>0.80789646630605128</v>
      </c>
      <c r="FD377" s="253">
        <v>3243</v>
      </c>
      <c r="FE377" s="247"/>
      <c r="FF377" s="246">
        <v>7.65</v>
      </c>
      <c r="FG377" s="103">
        <v>3341</v>
      </c>
      <c r="FH377" s="274">
        <v>13</v>
      </c>
      <c r="FI377" s="274">
        <v>111</v>
      </c>
      <c r="FJ377" s="103">
        <v>5380</v>
      </c>
      <c r="FK377" s="247">
        <v>11.5</v>
      </c>
      <c r="FL377" s="247">
        <v>40.700000000000003</v>
      </c>
      <c r="FM377" s="103">
        <v>4629</v>
      </c>
      <c r="FN377" s="141">
        <f t="shared" si="524"/>
        <v>0.28972401925066055</v>
      </c>
      <c r="FO377" s="142">
        <f t="shared" si="525"/>
        <v>1.549799568300956</v>
      </c>
      <c r="FP377" s="142">
        <f t="shared" si="526"/>
        <v>5.3346870000225497</v>
      </c>
      <c r="FQ377" s="118">
        <f t="shared" si="486"/>
        <v>0.88911450000375825</v>
      </c>
      <c r="FR377" s="143">
        <f t="shared" si="527"/>
        <v>26812.136862113337</v>
      </c>
      <c r="FS377" s="144">
        <f t="shared" si="528"/>
        <v>0.59589707244445289</v>
      </c>
      <c r="FT377" s="145">
        <f t="shared" si="529"/>
        <v>18555.858791497245</v>
      </c>
      <c r="FU377" s="146">
        <f t="shared" si="530"/>
        <v>0.8311005510338203</v>
      </c>
      <c r="FV377" s="253">
        <v>3243</v>
      </c>
      <c r="FW377" s="283"/>
      <c r="FX377" s="246">
        <v>7.72</v>
      </c>
      <c r="FY377" s="103">
        <v>3148</v>
      </c>
      <c r="FZ377" s="274">
        <v>13</v>
      </c>
      <c r="GA377" s="274">
        <v>109</v>
      </c>
      <c r="GB377" s="103">
        <v>5346</v>
      </c>
      <c r="GC377" s="247">
        <v>10.4</v>
      </c>
      <c r="GD377" s="247">
        <v>44.2</v>
      </c>
      <c r="GE377" s="103">
        <v>4755</v>
      </c>
      <c r="GF377" s="141">
        <f t="shared" si="531"/>
        <v>0.28639104341618954</v>
      </c>
      <c r="GG377" s="142">
        <f t="shared" si="532"/>
        <v>1.549799568300956</v>
      </c>
      <c r="GH377" s="142">
        <f t="shared" si="533"/>
        <v>5.3346870000225497</v>
      </c>
      <c r="GI377" s="118">
        <f t="shared" si="487"/>
        <v>0.88911450000375825</v>
      </c>
      <c r="GJ377" s="143">
        <f t="shared" si="534"/>
        <v>26812.136862113337</v>
      </c>
      <c r="GK377" s="144">
        <f t="shared" si="535"/>
        <v>0.61924094105212135</v>
      </c>
      <c r="GL377" s="145">
        <f t="shared" si="536"/>
        <v>18555.858791497245</v>
      </c>
      <c r="GM377" s="146">
        <f t="shared" si="537"/>
        <v>0.84085738840301305</v>
      </c>
      <c r="GN377" s="286">
        <v>3582</v>
      </c>
      <c r="GO377" s="97">
        <f t="shared" si="488"/>
        <v>3436.8044160790569</v>
      </c>
      <c r="GP377" s="226">
        <f t="shared" si="568"/>
        <v>667.15000000000009</v>
      </c>
      <c r="GQ377" s="103">
        <v>0</v>
      </c>
      <c r="GR377" s="102">
        <f t="shared" si="489"/>
        <v>1</v>
      </c>
      <c r="GS377" s="103">
        <v>0</v>
      </c>
      <c r="GT377" s="102">
        <f t="shared" si="490"/>
        <v>1</v>
      </c>
      <c r="GU377" s="129">
        <v>362</v>
      </c>
      <c r="GV377" s="102">
        <f t="shared" si="565"/>
        <v>0.65919147413809331</v>
      </c>
      <c r="GW377" s="170">
        <v>70</v>
      </c>
      <c r="GX377" s="102">
        <f t="shared" si="566"/>
        <v>0.96684036001894835</v>
      </c>
      <c r="GY377" s="170">
        <v>0</v>
      </c>
      <c r="GZ377" s="102">
        <f t="shared" si="567"/>
        <v>1</v>
      </c>
      <c r="HA377" s="102"/>
      <c r="HB377" s="102"/>
      <c r="HC377" s="102"/>
      <c r="HD377" s="102"/>
      <c r="HE377" s="177"/>
      <c r="HF377" s="227">
        <f t="shared" si="562"/>
        <v>111169.22</v>
      </c>
      <c r="HG377" s="102">
        <f t="shared" si="563"/>
        <v>0.74112813333333338</v>
      </c>
      <c r="HH377" s="177">
        <f t="shared" si="564"/>
        <v>0.8189171427127041</v>
      </c>
      <c r="HI377" s="253">
        <v>4348</v>
      </c>
      <c r="HJ377" s="103">
        <v>4882</v>
      </c>
      <c r="HK377" s="103">
        <v>1780</v>
      </c>
      <c r="HL377" s="77">
        <f t="shared" si="541"/>
        <v>0</v>
      </c>
      <c r="HM377" s="77">
        <f t="shared" si="538"/>
        <v>0</v>
      </c>
      <c r="HN377" s="247"/>
      <c r="HO377" s="247"/>
      <c r="HP377" s="103">
        <v>3882</v>
      </c>
      <c r="HQ377" s="247"/>
      <c r="HR377" s="247"/>
      <c r="HS377" s="247"/>
      <c r="HT377" s="103">
        <v>5348</v>
      </c>
      <c r="HU377" s="103">
        <v>4618</v>
      </c>
      <c r="HV377" s="247"/>
      <c r="HW377" s="247"/>
      <c r="HX377" s="247"/>
      <c r="HY377" s="247"/>
      <c r="HZ377" s="298">
        <v>0.98</v>
      </c>
      <c r="IA377" s="298"/>
      <c r="IB377" s="299">
        <v>720</v>
      </c>
      <c r="IC377" s="300"/>
      <c r="ID377" s="300">
        <v>116</v>
      </c>
      <c r="IE377" s="301">
        <v>4.3499999999999996</v>
      </c>
      <c r="IF377" s="301">
        <v>2.68</v>
      </c>
      <c r="IG377" s="301">
        <v>0.61</v>
      </c>
      <c r="IH377" s="97">
        <f t="shared" si="539"/>
        <v>20130.84</v>
      </c>
      <c r="II377" s="97">
        <f t="shared" si="542"/>
        <v>3582</v>
      </c>
      <c r="IJ377" s="202">
        <f t="shared" si="543"/>
        <v>3.5587188612099645</v>
      </c>
      <c r="IK377" s="202">
        <f t="shared" si="549"/>
        <v>1.006542</v>
      </c>
      <c r="IL377" s="202">
        <f t="shared" si="491"/>
        <v>0.53515332834704565</v>
      </c>
      <c r="IM377" s="203"/>
      <c r="IN377" s="204">
        <f t="shared" si="492"/>
        <v>0.79899497487437188</v>
      </c>
      <c r="IO377" s="247"/>
      <c r="IP377" s="247"/>
      <c r="IQ377" s="103">
        <v>2709</v>
      </c>
      <c r="IR377" s="103">
        <v>1889</v>
      </c>
      <c r="IS377" s="247"/>
      <c r="IT377" s="247"/>
      <c r="IU377" s="247"/>
      <c r="IV377" s="247"/>
      <c r="IW377" s="304">
        <v>0.95</v>
      </c>
      <c r="IX377" s="304"/>
      <c r="IY377" s="246">
        <v>8.65</v>
      </c>
      <c r="IZ377" s="247">
        <v>300</v>
      </c>
      <c r="JA377" s="247">
        <v>24.9</v>
      </c>
      <c r="JB377" s="247">
        <v>0.6</v>
      </c>
      <c r="JC377" s="247">
        <v>204</v>
      </c>
      <c r="JD377" s="97">
        <f t="shared" si="493"/>
        <v>4046.4</v>
      </c>
      <c r="JE377" s="210">
        <f t="shared" si="559"/>
        <v>1.9928825622775801</v>
      </c>
      <c r="JF377" s="210">
        <f t="shared" si="494"/>
        <v>0.36128571428571427</v>
      </c>
      <c r="JG377" s="210">
        <f t="shared" si="495"/>
        <v>0.15503875968992245</v>
      </c>
      <c r="JH377" s="203"/>
      <c r="JI377" s="203">
        <f t="shared" si="496"/>
        <v>0.58333333333333326</v>
      </c>
      <c r="JJ377" s="212">
        <f t="shared" si="575"/>
        <v>2.469151880188833</v>
      </c>
      <c r="JK377" s="203">
        <f t="shared" si="497"/>
        <v>0.98483393155047771</v>
      </c>
      <c r="JL377" s="103">
        <v>9257</v>
      </c>
      <c r="JM377" s="246">
        <v>8.7899999999999991</v>
      </c>
      <c r="JN377" s="307">
        <v>63</v>
      </c>
      <c r="JO377" s="247">
        <v>0.57999999999999996</v>
      </c>
      <c r="JP377" s="247">
        <v>7.37</v>
      </c>
      <c r="JQ377" s="246">
        <v>0.61</v>
      </c>
      <c r="JR377" s="170">
        <v>250</v>
      </c>
      <c r="JS377" s="247">
        <v>0.17</v>
      </c>
      <c r="JT377" s="308" t="s">
        <v>155</v>
      </c>
    </row>
    <row r="378" spans="1:280" s="25" customFormat="1" ht="15" customHeight="1">
      <c r="A378" s="244">
        <v>43795</v>
      </c>
      <c r="B378" s="245">
        <v>0</v>
      </c>
      <c r="C378" s="52">
        <v>0</v>
      </c>
      <c r="D378" s="129">
        <v>46300</v>
      </c>
      <c r="E378" s="246">
        <v>5.62</v>
      </c>
      <c r="F378" s="129">
        <v>1113</v>
      </c>
      <c r="G378" s="247">
        <v>25.4</v>
      </c>
      <c r="H378" s="247">
        <v>18.100000000000001</v>
      </c>
      <c r="I378" s="255">
        <v>94.4</v>
      </c>
      <c r="J378" s="253"/>
      <c r="K378" s="129">
        <v>1334</v>
      </c>
      <c r="L378" s="254">
        <v>12.3</v>
      </c>
      <c r="M378" s="129">
        <v>12205</v>
      </c>
      <c r="N378" s="129">
        <v>9979</v>
      </c>
      <c r="O378" s="254">
        <v>0.02</v>
      </c>
      <c r="P378" s="254">
        <v>7.0000000000000007E-2</v>
      </c>
      <c r="Q378" s="258">
        <v>21.3</v>
      </c>
      <c r="R378" s="259">
        <v>44.6</v>
      </c>
      <c r="S378" s="260">
        <v>9121</v>
      </c>
      <c r="T378" s="103">
        <v>4428</v>
      </c>
      <c r="U378" s="247">
        <v>3.08</v>
      </c>
      <c r="V378" s="247">
        <v>38.5</v>
      </c>
      <c r="W378" s="247">
        <v>17.2</v>
      </c>
      <c r="X378" s="247">
        <v>21.2</v>
      </c>
      <c r="Y378" s="129">
        <v>2916</v>
      </c>
      <c r="Z378" s="103">
        <v>22155</v>
      </c>
      <c r="AA378" s="56" t="s">
        <v>129</v>
      </c>
      <c r="AB378" s="247">
        <v>701</v>
      </c>
      <c r="AC378" s="77">
        <f t="shared" si="561"/>
        <v>12037</v>
      </c>
      <c r="AD378" s="247"/>
      <c r="AE378" s="247"/>
      <c r="AF378" s="247"/>
      <c r="AG378" s="247"/>
      <c r="AH378" s="252"/>
      <c r="AI378" s="263"/>
      <c r="AJ378" s="247"/>
      <c r="AK378" s="247"/>
      <c r="AL378" s="246">
        <v>9.39</v>
      </c>
      <c r="AM378" s="103">
        <v>100400</v>
      </c>
      <c r="AN378" s="264">
        <v>0.88</v>
      </c>
      <c r="AO378" s="264">
        <v>0.21</v>
      </c>
      <c r="AP378" s="103">
        <v>4872</v>
      </c>
      <c r="AQ378" s="267"/>
      <c r="AR378" s="86">
        <f t="shared" si="499"/>
        <v>11866</v>
      </c>
      <c r="AS378" s="103"/>
      <c r="AT378" s="268">
        <v>11866</v>
      </c>
      <c r="AU378" s="129">
        <f t="shared" si="569"/>
        <v>9706</v>
      </c>
      <c r="AV378" s="103">
        <v>560</v>
      </c>
      <c r="AW378" s="103">
        <v>560</v>
      </c>
      <c r="AX378" s="129">
        <v>560</v>
      </c>
      <c r="AY378" s="271">
        <v>480</v>
      </c>
      <c r="AZ378" s="272">
        <v>4.59</v>
      </c>
      <c r="BA378" s="103">
        <v>5634</v>
      </c>
      <c r="BB378" s="247">
        <v>217</v>
      </c>
      <c r="BC378" s="103">
        <v>13545</v>
      </c>
      <c r="BD378" s="97">
        <f t="shared" si="469"/>
        <v>10464.137799999999</v>
      </c>
      <c r="BE378" s="102">
        <f t="shared" si="470"/>
        <v>0.77254616463639714</v>
      </c>
      <c r="BF378" s="103">
        <v>6519</v>
      </c>
      <c r="BG378" s="97">
        <f t="shared" si="471"/>
        <v>6955.7729999999992</v>
      </c>
      <c r="BH378" s="102">
        <f t="shared" si="472"/>
        <v>0.51353067552602427</v>
      </c>
      <c r="BI378" s="103">
        <v>426</v>
      </c>
      <c r="BJ378" s="97">
        <f t="shared" si="473"/>
        <v>837.94200000000001</v>
      </c>
      <c r="BK378" s="102">
        <f t="shared" si="474"/>
        <v>6.186356589147287E-2</v>
      </c>
      <c r="BL378" s="103">
        <v>1454</v>
      </c>
      <c r="BM378" s="97">
        <f t="shared" si="475"/>
        <v>2101.0300000000002</v>
      </c>
      <c r="BN378" s="102">
        <f t="shared" si="476"/>
        <v>0.15511480251015136</v>
      </c>
      <c r="BO378" s="103">
        <v>266</v>
      </c>
      <c r="BP378" s="97">
        <f t="shared" si="477"/>
        <v>547.428</v>
      </c>
      <c r="BQ378" s="102">
        <f t="shared" si="478"/>
        <v>4.041550387596899E-2</v>
      </c>
      <c r="BR378" s="103">
        <v>13.2</v>
      </c>
      <c r="BS378" s="105">
        <f t="shared" si="479"/>
        <v>21.964799999999997</v>
      </c>
      <c r="BT378" s="102">
        <f t="shared" si="480"/>
        <v>9.7452934662236982E-4</v>
      </c>
      <c r="BU378" s="247">
        <v>7.15</v>
      </c>
      <c r="BV378" s="246">
        <v>7.58</v>
      </c>
      <c r="BW378" s="252">
        <v>229</v>
      </c>
      <c r="BX378" s="117">
        <f t="shared" si="500"/>
        <v>131467.76999999999</v>
      </c>
      <c r="BY378" s="118">
        <f t="shared" si="501"/>
        <v>0.87645179999999989</v>
      </c>
      <c r="BZ378" s="273">
        <v>78.5</v>
      </c>
      <c r="CA378" s="245">
        <v>37</v>
      </c>
      <c r="CB378" s="247">
        <v>6.71</v>
      </c>
      <c r="CC378" s="103">
        <v>7548</v>
      </c>
      <c r="CD378" s="77">
        <f t="shared" si="502"/>
        <v>7934.7826692025792</v>
      </c>
      <c r="CE378" s="77">
        <f t="shared" si="570"/>
        <v>21557</v>
      </c>
      <c r="CF378" s="77">
        <f t="shared" si="571"/>
        <v>9706</v>
      </c>
      <c r="CG378" s="77">
        <f t="shared" si="572"/>
        <v>404.41666666666669</v>
      </c>
      <c r="CH378" s="77">
        <f t="shared" si="573"/>
        <v>11851</v>
      </c>
      <c r="CI378" s="130">
        <f t="shared" si="574"/>
        <v>493.79166666666669</v>
      </c>
      <c r="CJ378" s="253">
        <v>3579</v>
      </c>
      <c r="CK378" s="247"/>
      <c r="CL378" s="246">
        <v>7.74</v>
      </c>
      <c r="CM378" s="103">
        <v>3329</v>
      </c>
      <c r="CN378" s="274">
        <v>13</v>
      </c>
      <c r="CO378" s="274">
        <v>105</v>
      </c>
      <c r="CP378" s="103">
        <v>6476</v>
      </c>
      <c r="CQ378" s="247">
        <v>11.6</v>
      </c>
      <c r="CR378" s="247">
        <v>48.4</v>
      </c>
      <c r="CS378" s="103">
        <v>3806</v>
      </c>
      <c r="CT378" s="141">
        <f t="shared" si="550"/>
        <v>0.23088921345996838</v>
      </c>
      <c r="CU378" s="142">
        <f t="shared" si="506"/>
        <v>1.4043028778988544</v>
      </c>
      <c r="CV378" s="142">
        <f t="shared" si="507"/>
        <v>5.6503356890322385</v>
      </c>
      <c r="CW378" s="118">
        <f t="shared" si="508"/>
        <v>0.94172261483870645</v>
      </c>
      <c r="CX378" s="143">
        <f t="shared" si="551"/>
        <v>28398.58717307603</v>
      </c>
      <c r="CY378" s="144">
        <f t="shared" si="552"/>
        <v>0.58045479771980268</v>
      </c>
      <c r="CZ378" s="145">
        <f t="shared" si="553"/>
        <v>21826.930873034278</v>
      </c>
      <c r="DA378" s="146">
        <f t="shared" si="554"/>
        <v>0.75422665190107052</v>
      </c>
      <c r="DB378" s="129">
        <v>3579</v>
      </c>
      <c r="DC378" s="258"/>
      <c r="DD378" s="254">
        <v>7.44</v>
      </c>
      <c r="DE378" s="129">
        <v>2842</v>
      </c>
      <c r="DF378" s="129">
        <v>12</v>
      </c>
      <c r="DG378" s="129">
        <v>99</v>
      </c>
      <c r="DH378" s="129">
        <v>3898</v>
      </c>
      <c r="DI378" s="258">
        <v>13</v>
      </c>
      <c r="DJ378" s="258">
        <v>56.6</v>
      </c>
      <c r="DK378" s="129">
        <v>4080</v>
      </c>
      <c r="DL378" s="141">
        <f t="shared" si="509"/>
        <v>0.22384289878192482</v>
      </c>
      <c r="DM378" s="142">
        <f t="shared" si="510"/>
        <v>1.4043028778988544</v>
      </c>
      <c r="DN378" s="142">
        <f t="shared" si="511"/>
        <v>5.6503356890322385</v>
      </c>
      <c r="DO378" s="118">
        <f t="shared" si="483"/>
        <v>0.94172261483870645</v>
      </c>
      <c r="DP378" s="143">
        <f t="shared" si="512"/>
        <v>28398.58717307603</v>
      </c>
      <c r="DQ378" s="144">
        <f t="shared" si="513"/>
        <v>0.64183013971753655</v>
      </c>
      <c r="DR378" s="145">
        <f t="shared" si="514"/>
        <v>21826.930873034278</v>
      </c>
      <c r="DS378" s="146">
        <f t="shared" si="515"/>
        <v>0.79018087855297159</v>
      </c>
      <c r="DT378" s="129">
        <v>3600</v>
      </c>
      <c r="DU378" s="258"/>
      <c r="DV378" s="254">
        <v>7.59</v>
      </c>
      <c r="DW378" s="129">
        <v>3290</v>
      </c>
      <c r="DX378" s="129">
        <v>12</v>
      </c>
      <c r="DY378" s="129">
        <v>104</v>
      </c>
      <c r="DZ378" s="129">
        <v>4372</v>
      </c>
      <c r="EA378" s="258">
        <v>13</v>
      </c>
      <c r="EB378" s="264">
        <v>43.9</v>
      </c>
      <c r="EC378" s="129">
        <v>5052</v>
      </c>
      <c r="ED378" s="141">
        <f t="shared" si="544"/>
        <v>0.30213110779933633</v>
      </c>
      <c r="EE378" s="142">
        <f t="shared" si="516"/>
        <v>1.3961111111111111</v>
      </c>
      <c r="EF378" s="142">
        <f t="shared" si="555"/>
        <v>5.6834893770651176</v>
      </c>
      <c r="EG378" s="118">
        <f t="shared" si="484"/>
        <v>0.94724822951085297</v>
      </c>
      <c r="EH378" s="143">
        <f t="shared" si="545"/>
        <v>28565.217609129282</v>
      </c>
      <c r="EI378" s="144">
        <f t="shared" si="546"/>
        <v>0.58536986617547337</v>
      </c>
      <c r="EJ378" s="145">
        <f t="shared" si="547"/>
        <v>21955.001716379829</v>
      </c>
      <c r="EK378" s="146">
        <f t="shared" si="548"/>
        <v>0.75710594315245472</v>
      </c>
      <c r="EL378" s="253">
        <v>3599</v>
      </c>
      <c r="EM378" s="247"/>
      <c r="EN378" s="246">
        <v>7.7</v>
      </c>
      <c r="EO378" s="103">
        <v>3137</v>
      </c>
      <c r="EP378" s="274">
        <v>12</v>
      </c>
      <c r="EQ378" s="274">
        <v>98</v>
      </c>
      <c r="ER378" s="103">
        <v>4712</v>
      </c>
      <c r="ES378" s="247">
        <v>11.4</v>
      </c>
      <c r="ET378" s="247">
        <v>44.5</v>
      </c>
      <c r="EU378" s="103">
        <v>3925</v>
      </c>
      <c r="EV378" s="141">
        <f t="shared" si="517"/>
        <v>0.22730932017124014</v>
      </c>
      <c r="EW378" s="142">
        <f t="shared" si="518"/>
        <v>1.396499027507641</v>
      </c>
      <c r="EX378" s="142">
        <f t="shared" si="519"/>
        <v>5.6819106300159339</v>
      </c>
      <c r="EY378" s="118">
        <f t="shared" si="485"/>
        <v>0.94698510500265565</v>
      </c>
      <c r="EZ378" s="143">
        <f t="shared" si="520"/>
        <v>28557.282826460083</v>
      </c>
      <c r="FA378" s="144">
        <f t="shared" si="521"/>
        <v>0.60465205780925835</v>
      </c>
      <c r="FB378" s="145">
        <f t="shared" si="522"/>
        <v>21948.903104791945</v>
      </c>
      <c r="FC378" s="146">
        <f t="shared" si="523"/>
        <v>0.76840162421557767</v>
      </c>
      <c r="FD378" s="253">
        <v>3600</v>
      </c>
      <c r="FE378" s="247"/>
      <c r="FF378" s="246">
        <v>7.4</v>
      </c>
      <c r="FG378" s="103">
        <v>2893</v>
      </c>
      <c r="FH378" s="274">
        <v>12</v>
      </c>
      <c r="FI378" s="274">
        <v>99</v>
      </c>
      <c r="FJ378" s="103">
        <v>4948</v>
      </c>
      <c r="FK378" s="247">
        <v>13.2</v>
      </c>
      <c r="FL378" s="247">
        <v>55.9</v>
      </c>
      <c r="FM378" s="103">
        <v>4048</v>
      </c>
      <c r="FN378" s="141">
        <f t="shared" si="524"/>
        <v>0.22302517149599577</v>
      </c>
      <c r="FO378" s="142">
        <f t="shared" si="525"/>
        <v>1.3961111111111111</v>
      </c>
      <c r="FP378" s="142">
        <f t="shared" si="526"/>
        <v>5.6834893770651176</v>
      </c>
      <c r="FQ378" s="118">
        <f t="shared" si="486"/>
        <v>0.94724822951085297</v>
      </c>
      <c r="FR378" s="143">
        <f t="shared" si="527"/>
        <v>28565.217609129282</v>
      </c>
      <c r="FS378" s="144">
        <f t="shared" si="528"/>
        <v>0.63540274250627493</v>
      </c>
      <c r="FT378" s="145">
        <f t="shared" si="529"/>
        <v>21955.001716379829</v>
      </c>
      <c r="FU378" s="146">
        <f t="shared" si="530"/>
        <v>0.7864156515319306</v>
      </c>
      <c r="FV378" s="253">
        <v>3600</v>
      </c>
      <c r="FW378" s="283"/>
      <c r="FX378" s="246">
        <v>7.72</v>
      </c>
      <c r="FY378" s="103">
        <v>3065</v>
      </c>
      <c r="FZ378" s="274">
        <v>12</v>
      </c>
      <c r="GA378" s="274">
        <v>100</v>
      </c>
      <c r="GB378" s="103">
        <v>6396</v>
      </c>
      <c r="GC378" s="247">
        <v>13</v>
      </c>
      <c r="GD378" s="247">
        <v>49.4</v>
      </c>
      <c r="GE378" s="103">
        <v>4235</v>
      </c>
      <c r="GF378" s="141">
        <f t="shared" si="531"/>
        <v>0.2415690737758367</v>
      </c>
      <c r="GG378" s="142">
        <f t="shared" si="532"/>
        <v>1.3961111111111111</v>
      </c>
      <c r="GH378" s="142">
        <f t="shared" si="533"/>
        <v>5.6834893770651176</v>
      </c>
      <c r="GI378" s="118">
        <f t="shared" si="487"/>
        <v>0.94724822951085297</v>
      </c>
      <c r="GJ378" s="143">
        <f t="shared" si="534"/>
        <v>28565.217609129282</v>
      </c>
      <c r="GK378" s="144">
        <f t="shared" si="535"/>
        <v>0.61372603034280426</v>
      </c>
      <c r="GL378" s="145">
        <f t="shared" si="536"/>
        <v>21955.001716379829</v>
      </c>
      <c r="GM378" s="146">
        <f t="shared" si="537"/>
        <v>0.77371723883351784</v>
      </c>
      <c r="GN378" s="286">
        <v>3340</v>
      </c>
      <c r="GO378" s="97">
        <f t="shared" si="488"/>
        <v>3092.6785730853089</v>
      </c>
      <c r="GP378" s="226">
        <f t="shared" si="568"/>
        <v>1774.1930000000002</v>
      </c>
      <c r="GQ378" s="103">
        <v>0</v>
      </c>
      <c r="GR378" s="102">
        <f t="shared" si="489"/>
        <v>1</v>
      </c>
      <c r="GS378" s="103">
        <v>0</v>
      </c>
      <c r="GT378" s="102">
        <f t="shared" si="490"/>
        <v>1</v>
      </c>
      <c r="GU378" s="129">
        <v>1027</v>
      </c>
      <c r="GV378" s="102">
        <f t="shared" si="565"/>
        <v>0</v>
      </c>
      <c r="GW378" s="170">
        <v>141</v>
      </c>
      <c r="GX378" s="102">
        <f t="shared" si="566"/>
        <v>0.90302613480055016</v>
      </c>
      <c r="GY378" s="170">
        <v>0</v>
      </c>
      <c r="GZ378" s="102">
        <f t="shared" si="567"/>
        <v>1</v>
      </c>
      <c r="HA378" s="102"/>
      <c r="HB378" s="102"/>
      <c r="HC378" s="102"/>
      <c r="HD378" s="102"/>
      <c r="HE378" s="177"/>
      <c r="HF378" s="227">
        <f t="shared" si="562"/>
        <v>131467.76999999999</v>
      </c>
      <c r="HG378" s="102">
        <f t="shared" si="563"/>
        <v>0.87645179999999989</v>
      </c>
      <c r="HH378" s="177">
        <f t="shared" si="564"/>
        <v>0.75341454411221853</v>
      </c>
      <c r="HI378" s="253">
        <v>4166</v>
      </c>
      <c r="HJ378" s="103">
        <v>3820</v>
      </c>
      <c r="HK378" s="103">
        <v>3812</v>
      </c>
      <c r="HL378" s="77">
        <f t="shared" si="541"/>
        <v>1680</v>
      </c>
      <c r="HM378" s="77">
        <f t="shared" si="538"/>
        <v>22755.599999999999</v>
      </c>
      <c r="HN378" s="247"/>
      <c r="HO378" s="247"/>
      <c r="HP378" s="103">
        <v>3760</v>
      </c>
      <c r="HQ378" s="247"/>
      <c r="HR378" s="247"/>
      <c r="HS378" s="247"/>
      <c r="HT378" s="103">
        <v>4264</v>
      </c>
      <c r="HU378" s="103">
        <v>4710</v>
      </c>
      <c r="HV378" s="247"/>
      <c r="HW378" s="247"/>
      <c r="HX378" s="247"/>
      <c r="HY378" s="247"/>
      <c r="HZ378" s="298"/>
      <c r="IA378" s="298">
        <v>0.99</v>
      </c>
      <c r="IB378" s="299">
        <v>629</v>
      </c>
      <c r="IC378" s="300"/>
      <c r="ID378" s="300" t="s">
        <v>129</v>
      </c>
      <c r="IE378" s="301" t="s">
        <v>129</v>
      </c>
      <c r="IF378" s="301" t="s">
        <v>129</v>
      </c>
      <c r="IG378" s="301" t="s">
        <v>129</v>
      </c>
      <c r="IH378" s="97">
        <f t="shared" si="539"/>
        <v>45236.44</v>
      </c>
      <c r="II378" s="97">
        <f t="shared" si="542"/>
        <v>3812.273723242879</v>
      </c>
      <c r="IJ378" s="202">
        <f t="shared" si="543"/>
        <v>1.6854879487611663</v>
      </c>
      <c r="IK378" s="202">
        <f t="shared" si="549"/>
        <v>2.261822</v>
      </c>
      <c r="IL378" s="202">
        <f t="shared" si="491"/>
        <v>0.72568798124048184</v>
      </c>
      <c r="IM378" s="203"/>
      <c r="IN378" s="204">
        <f t="shared" si="492"/>
        <v>0.81167664670658679</v>
      </c>
      <c r="IO378" s="247"/>
      <c r="IP378" s="247"/>
      <c r="IQ378" s="103">
        <v>1934</v>
      </c>
      <c r="IR378" s="103">
        <v>2188</v>
      </c>
      <c r="IS378" s="247"/>
      <c r="IT378" s="247"/>
      <c r="IU378" s="247"/>
      <c r="IV378" s="247"/>
      <c r="IW378" s="304"/>
      <c r="IX378" s="304">
        <v>0.95</v>
      </c>
      <c r="IY378" s="246">
        <v>8.61</v>
      </c>
      <c r="IZ378" s="247">
        <v>251</v>
      </c>
      <c r="JA378" s="247">
        <v>15.8</v>
      </c>
      <c r="JB378" s="247">
        <v>0.52</v>
      </c>
      <c r="JC378" s="247">
        <v>228</v>
      </c>
      <c r="JD378" s="97">
        <f t="shared" si="493"/>
        <v>7463.7139999999999</v>
      </c>
      <c r="JE378" s="210">
        <f t="shared" si="559"/>
        <v>1.153925406964764</v>
      </c>
      <c r="JF378" s="210">
        <f t="shared" si="494"/>
        <v>0.54509589285714288</v>
      </c>
      <c r="JG378" s="210">
        <f t="shared" si="495"/>
        <v>0.23894579222736878</v>
      </c>
      <c r="JH378" s="203"/>
      <c r="JI378" s="203">
        <f t="shared" si="496"/>
        <v>0.60095389507154207</v>
      </c>
      <c r="JJ378" s="212">
        <f t="shared" si="575"/>
        <v>2.469151880188833</v>
      </c>
      <c r="JK378" s="203">
        <f t="shared" si="497"/>
        <v>0.98146917681801404</v>
      </c>
      <c r="JL378" s="103">
        <v>10176</v>
      </c>
      <c r="JM378" s="246">
        <v>8.5299999999999994</v>
      </c>
      <c r="JN378" s="307">
        <v>104</v>
      </c>
      <c r="JO378" s="247">
        <v>0.89</v>
      </c>
      <c r="JP378" s="247">
        <v>21.6</v>
      </c>
      <c r="JQ378" s="246">
        <v>0.7</v>
      </c>
      <c r="JR378" s="170">
        <v>312</v>
      </c>
      <c r="JS378" s="247">
        <v>0.2</v>
      </c>
      <c r="JT378" s="308" t="s">
        <v>155</v>
      </c>
    </row>
    <row r="379" spans="1:280" s="25" customFormat="1" ht="15" customHeight="1">
      <c r="A379" s="244">
        <v>43796</v>
      </c>
      <c r="B379" s="245">
        <v>0</v>
      </c>
      <c r="C379" s="52">
        <v>0</v>
      </c>
      <c r="D379" s="129">
        <v>54932</v>
      </c>
      <c r="E379" s="246">
        <v>5.56</v>
      </c>
      <c r="F379" s="129">
        <v>1472</v>
      </c>
      <c r="G379" s="247">
        <v>40.5</v>
      </c>
      <c r="H379" s="247">
        <v>18.100000000000001</v>
      </c>
      <c r="I379" s="255">
        <v>94.4</v>
      </c>
      <c r="J379" s="253"/>
      <c r="K379" s="129">
        <v>1013</v>
      </c>
      <c r="L379" s="254">
        <v>5.79</v>
      </c>
      <c r="M379" s="129">
        <v>17695</v>
      </c>
      <c r="N379" s="129">
        <v>7761</v>
      </c>
      <c r="O379" s="254">
        <v>2.11</v>
      </c>
      <c r="P379" s="254">
        <v>0.78</v>
      </c>
      <c r="Q379" s="258"/>
      <c r="R379" s="259">
        <v>44.8</v>
      </c>
      <c r="S379" s="260">
        <v>8913</v>
      </c>
      <c r="T379" s="103">
        <v>9191</v>
      </c>
      <c r="U379" s="247">
        <v>3.08</v>
      </c>
      <c r="V379" s="247">
        <v>27.9</v>
      </c>
      <c r="W379" s="247">
        <v>10.7</v>
      </c>
      <c r="X379" s="247">
        <v>9.17</v>
      </c>
      <c r="Y379" s="129">
        <v>2916</v>
      </c>
      <c r="Z379" s="103">
        <v>18383</v>
      </c>
      <c r="AA379" s="56">
        <v>2.5099999999999998</v>
      </c>
      <c r="AB379" s="247">
        <v>662</v>
      </c>
      <c r="AC379" s="77">
        <f t="shared" si="561"/>
        <v>11829</v>
      </c>
      <c r="AD379" s="247"/>
      <c r="AE379" s="247"/>
      <c r="AF379" s="247"/>
      <c r="AG379" s="247"/>
      <c r="AH379" s="252"/>
      <c r="AI379" s="263"/>
      <c r="AJ379" s="247"/>
      <c r="AK379" s="247"/>
      <c r="AL379" s="246">
        <v>9.24</v>
      </c>
      <c r="AM379" s="103">
        <v>124700</v>
      </c>
      <c r="AN379" s="264">
        <v>0.38</v>
      </c>
      <c r="AO379" s="264">
        <v>0.02</v>
      </c>
      <c r="AP379" s="103">
        <v>5113</v>
      </c>
      <c r="AQ379" s="267"/>
      <c r="AR379" s="86">
        <f t="shared" si="499"/>
        <v>12136</v>
      </c>
      <c r="AS379" s="103"/>
      <c r="AT379" s="268">
        <v>12136</v>
      </c>
      <c r="AU379" s="129">
        <f t="shared" si="569"/>
        <v>9976</v>
      </c>
      <c r="AV379" s="103">
        <v>560</v>
      </c>
      <c r="AW379" s="103">
        <v>560</v>
      </c>
      <c r="AX379" s="129">
        <v>560</v>
      </c>
      <c r="AY379" s="271">
        <v>480</v>
      </c>
      <c r="AZ379" s="272">
        <v>4.8600000000000003</v>
      </c>
      <c r="BA379" s="103">
        <v>4026</v>
      </c>
      <c r="BB379" s="247">
        <v>115</v>
      </c>
      <c r="BC379" s="103">
        <v>11352</v>
      </c>
      <c r="BD379" s="97">
        <f t="shared" si="469"/>
        <v>8309.9582000000009</v>
      </c>
      <c r="BE379" s="102">
        <f t="shared" si="470"/>
        <v>0.73202591613812551</v>
      </c>
      <c r="BF379" s="103">
        <v>4599</v>
      </c>
      <c r="BG379" s="97">
        <f t="shared" si="471"/>
        <v>4907.1329999999998</v>
      </c>
      <c r="BH379" s="102">
        <f t="shared" si="472"/>
        <v>0.43227034883720927</v>
      </c>
      <c r="BI379" s="103">
        <v>400</v>
      </c>
      <c r="BJ379" s="97">
        <f t="shared" si="473"/>
        <v>786.80000000000007</v>
      </c>
      <c r="BK379" s="102">
        <f t="shared" si="474"/>
        <v>6.9309372797744892E-2</v>
      </c>
      <c r="BL379" s="103">
        <v>1222</v>
      </c>
      <c r="BM379" s="97">
        <f t="shared" si="475"/>
        <v>1765.79</v>
      </c>
      <c r="BN379" s="102">
        <f t="shared" si="476"/>
        <v>0.15554880197322057</v>
      </c>
      <c r="BO379" s="103">
        <v>404</v>
      </c>
      <c r="BP379" s="97">
        <f t="shared" si="477"/>
        <v>831.4319999999999</v>
      </c>
      <c r="BQ379" s="102">
        <f t="shared" si="478"/>
        <v>7.3241014799154319E-2</v>
      </c>
      <c r="BR379" s="103">
        <v>11.3</v>
      </c>
      <c r="BS379" s="105">
        <f t="shared" ref="BS379:BS388" si="576">BR379*1.664</f>
        <v>18.8032</v>
      </c>
      <c r="BT379" s="102">
        <f t="shared" ref="BT379:BT388" si="577">BR379/BC379</f>
        <v>9.9541930937279777E-4</v>
      </c>
      <c r="BU379" s="247">
        <v>7.04</v>
      </c>
      <c r="BV379" s="246">
        <v>7.71</v>
      </c>
      <c r="BW379" s="252">
        <v>201</v>
      </c>
      <c r="BX379" s="117">
        <f t="shared" si="500"/>
        <v>113247.552</v>
      </c>
      <c r="BY379" s="118">
        <f t="shared" si="501"/>
        <v>0.75498367999999993</v>
      </c>
      <c r="BZ379" s="273">
        <v>80.5</v>
      </c>
      <c r="CA379" s="245">
        <v>38</v>
      </c>
      <c r="CB379" s="247">
        <v>6.87</v>
      </c>
      <c r="CC379" s="103">
        <v>6966</v>
      </c>
      <c r="CD379" s="77">
        <f t="shared" si="502"/>
        <v>6944.0410323987826</v>
      </c>
      <c r="CE379" s="77">
        <f t="shared" si="570"/>
        <v>22007</v>
      </c>
      <c r="CF379" s="77">
        <f t="shared" si="571"/>
        <v>9976</v>
      </c>
      <c r="CG379" s="77">
        <f t="shared" si="572"/>
        <v>415.66666666666669</v>
      </c>
      <c r="CH379" s="77">
        <f t="shared" si="573"/>
        <v>12031</v>
      </c>
      <c r="CI379" s="130">
        <f t="shared" si="574"/>
        <v>501.29166666666669</v>
      </c>
      <c r="CJ379" s="253">
        <v>3667</v>
      </c>
      <c r="CK379" s="247"/>
      <c r="CL379" s="246">
        <v>7.4</v>
      </c>
      <c r="CM379" s="103">
        <v>3186</v>
      </c>
      <c r="CN379" s="274">
        <v>12.970297029703</v>
      </c>
      <c r="CO379" s="274">
        <v>104.158415841584</v>
      </c>
      <c r="CP379" s="103">
        <v>4900</v>
      </c>
      <c r="CQ379" s="247">
        <v>9.52</v>
      </c>
      <c r="CR379" s="247">
        <v>52</v>
      </c>
      <c r="CS379" s="103">
        <v>3418</v>
      </c>
      <c r="CT379" s="141">
        <f t="shared" si="550"/>
        <v>0.24802738289647766</v>
      </c>
      <c r="CU379" s="142">
        <f t="shared" si="506"/>
        <v>1.3706026724843197</v>
      </c>
      <c r="CV379" s="142">
        <f t="shared" si="507"/>
        <v>5.066414338600544</v>
      </c>
      <c r="CW379" s="118">
        <f t="shared" si="508"/>
        <v>0.8444023897667573</v>
      </c>
      <c r="CX379" s="143">
        <f t="shared" si="551"/>
        <v>25463.798465806336</v>
      </c>
      <c r="CY379" s="144">
        <f t="shared" si="552"/>
        <v>0.54118934707685429</v>
      </c>
      <c r="CZ379" s="145">
        <f t="shared" si="553"/>
        <v>18870.303684464034</v>
      </c>
      <c r="DA379" s="146">
        <f t="shared" si="554"/>
        <v>0.71934460887949259</v>
      </c>
      <c r="DB379" s="129">
        <v>3667</v>
      </c>
      <c r="DC379" s="258"/>
      <c r="DD379" s="254">
        <v>7.72</v>
      </c>
      <c r="DE379" s="129">
        <v>3214</v>
      </c>
      <c r="DF379" s="129">
        <v>12.099009900990101</v>
      </c>
      <c r="DG379" s="129">
        <v>98.079207920792101</v>
      </c>
      <c r="DH379" s="129">
        <v>4568</v>
      </c>
      <c r="DI379" s="258">
        <v>8.92</v>
      </c>
      <c r="DJ379" s="258">
        <v>50.3</v>
      </c>
      <c r="DK379" s="129">
        <v>3852</v>
      </c>
      <c r="DL379" s="141">
        <f t="shared" si="509"/>
        <v>0.28161887495888627</v>
      </c>
      <c r="DM379" s="142">
        <f t="shared" si="510"/>
        <v>1.3706026724843197</v>
      </c>
      <c r="DN379" s="142">
        <f t="shared" si="511"/>
        <v>5.066414338600544</v>
      </c>
      <c r="DO379" s="118">
        <f t="shared" si="483"/>
        <v>0.8444023897667573</v>
      </c>
      <c r="DP379" s="143">
        <f t="shared" si="512"/>
        <v>25463.798465806336</v>
      </c>
      <c r="DQ379" s="144">
        <f t="shared" si="513"/>
        <v>0.53715711283898615</v>
      </c>
      <c r="DR379" s="145">
        <f t="shared" si="514"/>
        <v>18870.303684464034</v>
      </c>
      <c r="DS379" s="146">
        <f t="shared" si="515"/>
        <v>0.71687808315715285</v>
      </c>
      <c r="DT379" s="129">
        <v>3670</v>
      </c>
      <c r="DU379" s="258"/>
      <c r="DV379" s="254">
        <v>7.39</v>
      </c>
      <c r="DW379" s="129">
        <v>3128</v>
      </c>
      <c r="DX379" s="129">
        <v>12.0594059405941</v>
      </c>
      <c r="DY379" s="129">
        <v>103.168316831683</v>
      </c>
      <c r="DZ379" s="129">
        <v>4192</v>
      </c>
      <c r="EA379" s="258">
        <v>8.66</v>
      </c>
      <c r="EB379" s="264">
        <v>49.2</v>
      </c>
      <c r="EC379" s="129">
        <v>4712</v>
      </c>
      <c r="ED379" s="141">
        <f t="shared" si="544"/>
        <v>0.33645437636056813</v>
      </c>
      <c r="EE379" s="142">
        <f t="shared" si="516"/>
        <v>1.3694822888283378</v>
      </c>
      <c r="EF379" s="142">
        <f t="shared" si="555"/>
        <v>5.0705592098892822</v>
      </c>
      <c r="EG379" s="118">
        <f t="shared" si="484"/>
        <v>0.84509320164821367</v>
      </c>
      <c r="EH379" s="143">
        <f t="shared" si="545"/>
        <v>25484.630588903532</v>
      </c>
      <c r="EI379" s="144">
        <f t="shared" si="546"/>
        <v>0.54954183228386699</v>
      </c>
      <c r="EJ379" s="145">
        <f t="shared" si="547"/>
        <v>18885.74162039351</v>
      </c>
      <c r="EK379" s="146">
        <f t="shared" si="548"/>
        <v>0.72445384073291053</v>
      </c>
      <c r="EL379" s="253">
        <v>3664</v>
      </c>
      <c r="EM379" s="247"/>
      <c r="EN379" s="246">
        <v>7.71</v>
      </c>
      <c r="EO379" s="103">
        <v>3214</v>
      </c>
      <c r="EP379" s="274">
        <v>12.039603960396001</v>
      </c>
      <c r="EQ379" s="274">
        <v>95.524752475247496</v>
      </c>
      <c r="ER379" s="103">
        <v>4912</v>
      </c>
      <c r="ES379" s="247">
        <v>7.98</v>
      </c>
      <c r="ET379" s="247">
        <v>44.2</v>
      </c>
      <c r="EU379" s="103">
        <v>3716</v>
      </c>
      <c r="EV379" s="141">
        <f t="shared" si="517"/>
        <v>0.27189838688872708</v>
      </c>
      <c r="EW379" s="142">
        <f t="shared" si="518"/>
        <v>1.3717248908296944</v>
      </c>
      <c r="EX379" s="142">
        <f t="shared" si="519"/>
        <v>5.0622694673118067</v>
      </c>
      <c r="EY379" s="118">
        <f t="shared" si="485"/>
        <v>0.84371157788530116</v>
      </c>
      <c r="EZ379" s="143">
        <f t="shared" si="520"/>
        <v>25442.96634270914</v>
      </c>
      <c r="FA379" s="144">
        <f t="shared" si="521"/>
        <v>0.53715711283898615</v>
      </c>
      <c r="FB379" s="145">
        <f t="shared" si="522"/>
        <v>18854.865748534557</v>
      </c>
      <c r="FC379" s="146">
        <f t="shared" si="523"/>
        <v>0.71687808315715285</v>
      </c>
      <c r="FD379" s="253">
        <v>3670</v>
      </c>
      <c r="FE379" s="247"/>
      <c r="FF379" s="246">
        <v>7.46</v>
      </c>
      <c r="FG379" s="103">
        <v>2956</v>
      </c>
      <c r="FH379" s="274">
        <v>11.8019801980198</v>
      </c>
      <c r="FI379" s="274">
        <v>97.980198019802003</v>
      </c>
      <c r="FJ379" s="103">
        <v>5206</v>
      </c>
      <c r="FK379" s="247">
        <v>9.2899999999999991</v>
      </c>
      <c r="FL379" s="247">
        <v>43</v>
      </c>
      <c r="FM379" s="103">
        <v>4042</v>
      </c>
      <c r="FN379" s="141">
        <f t="shared" si="524"/>
        <v>0.27616626530988841</v>
      </c>
      <c r="FO379" s="142">
        <f t="shared" si="525"/>
        <v>1.3694822888283378</v>
      </c>
      <c r="FP379" s="142">
        <f t="shared" si="526"/>
        <v>5.0705592098892822</v>
      </c>
      <c r="FQ379" s="118">
        <f t="shared" si="486"/>
        <v>0.84509320164821367</v>
      </c>
      <c r="FR379" s="143">
        <f t="shared" si="527"/>
        <v>25484.630588903532</v>
      </c>
      <c r="FS379" s="144">
        <f t="shared" si="528"/>
        <v>0.57431127117362879</v>
      </c>
      <c r="FT379" s="145">
        <f t="shared" si="529"/>
        <v>18885.74162039351</v>
      </c>
      <c r="FU379" s="146">
        <f t="shared" si="530"/>
        <v>0.73960535588442566</v>
      </c>
      <c r="FV379" s="253">
        <v>3669</v>
      </c>
      <c r="FW379" s="283"/>
      <c r="FX379" s="246">
        <v>7.46</v>
      </c>
      <c r="FY379" s="103">
        <v>3268</v>
      </c>
      <c r="FZ379" s="274">
        <v>11.5841584158416</v>
      </c>
      <c r="GA379" s="274">
        <v>98.891089108910904</v>
      </c>
      <c r="GB379" s="103">
        <v>2627</v>
      </c>
      <c r="GC379" s="247">
        <v>12.1</v>
      </c>
      <c r="GD379" s="247">
        <v>57.6</v>
      </c>
      <c r="GE379" s="103">
        <v>4143</v>
      </c>
      <c r="GF379" s="141">
        <f t="shared" si="531"/>
        <v>0.30717571027489043</v>
      </c>
      <c r="GG379" s="142">
        <f t="shared" si="532"/>
        <v>1.3698555464704278</v>
      </c>
      <c r="GH379" s="142">
        <f t="shared" si="533"/>
        <v>5.0691775861263695</v>
      </c>
      <c r="GI379" s="118">
        <f t="shared" si="487"/>
        <v>0.84486293102106158</v>
      </c>
      <c r="GJ379" s="143">
        <f t="shared" si="534"/>
        <v>25477.686547871133</v>
      </c>
      <c r="GK379" s="144">
        <f t="shared" si="535"/>
        <v>0.52938066109452597</v>
      </c>
      <c r="GL379" s="145">
        <f t="shared" si="536"/>
        <v>18880.595641750351</v>
      </c>
      <c r="GM379" s="146">
        <f t="shared" si="537"/>
        <v>0.71212121212121215</v>
      </c>
      <c r="GN379" s="286">
        <v>3289</v>
      </c>
      <c r="GO379" s="97">
        <f t="shared" si="488"/>
        <v>3160.9700549825056</v>
      </c>
      <c r="GP379" s="226">
        <f t="shared" si="568"/>
        <v>1176.6200000000001</v>
      </c>
      <c r="GQ379" s="103">
        <v>0</v>
      </c>
      <c r="GR379" s="102">
        <f t="shared" si="489"/>
        <v>1</v>
      </c>
      <c r="GS379" s="103">
        <v>0</v>
      </c>
      <c r="GT379" s="102">
        <f t="shared" si="490"/>
        <v>1</v>
      </c>
      <c r="GU379" s="129">
        <v>622</v>
      </c>
      <c r="GV379" s="102">
        <f t="shared" si="565"/>
        <v>0.20945602440264366</v>
      </c>
      <c r="GW379" s="170">
        <v>135</v>
      </c>
      <c r="GX379" s="102">
        <f t="shared" si="566"/>
        <v>0.88952536824877249</v>
      </c>
      <c r="GY379" s="170">
        <v>0</v>
      </c>
      <c r="GZ379" s="102">
        <f t="shared" si="567"/>
        <v>1</v>
      </c>
      <c r="HA379" s="102"/>
      <c r="HB379" s="102"/>
      <c r="HC379" s="102"/>
      <c r="HD379" s="102"/>
      <c r="HE379" s="177"/>
      <c r="HF379" s="227">
        <f t="shared" si="562"/>
        <v>113247.552</v>
      </c>
      <c r="HG379" s="102">
        <f t="shared" si="563"/>
        <v>0.75498367999999993</v>
      </c>
      <c r="HH379" s="177">
        <f t="shared" si="564"/>
        <v>0.71027131782945729</v>
      </c>
      <c r="HI379" s="253">
        <v>3708</v>
      </c>
      <c r="HJ379" s="103">
        <v>2260</v>
      </c>
      <c r="HK379" s="103">
        <v>2372</v>
      </c>
      <c r="HL379" s="77">
        <f t="shared" si="541"/>
        <v>1680</v>
      </c>
      <c r="HM379" s="77">
        <f t="shared" si="538"/>
        <v>19071.36</v>
      </c>
      <c r="HN379" s="247"/>
      <c r="HO379" s="247"/>
      <c r="HP379" s="103">
        <v>5010</v>
      </c>
      <c r="HQ379" s="247"/>
      <c r="HR379" s="247"/>
      <c r="HS379" s="247"/>
      <c r="HT379" s="103">
        <v>5330</v>
      </c>
      <c r="HU379" s="103">
        <v>5012</v>
      </c>
      <c r="HV379" s="247"/>
      <c r="HW379" s="247"/>
      <c r="HX379" s="247"/>
      <c r="HY379" s="247"/>
      <c r="HZ379" s="298">
        <v>0.99</v>
      </c>
      <c r="IA379" s="298"/>
      <c r="IB379" s="299">
        <v>684</v>
      </c>
      <c r="IC379" s="300"/>
      <c r="ID379" s="300">
        <v>709</v>
      </c>
      <c r="IE379" s="301">
        <v>3.26</v>
      </c>
      <c r="IF379" s="301">
        <v>1.99</v>
      </c>
      <c r="IG379" s="301">
        <v>0.68</v>
      </c>
      <c r="IH379" s="97">
        <f t="shared" si="539"/>
        <v>46676.824000000001</v>
      </c>
      <c r="II379" s="97">
        <f t="shared" si="542"/>
        <v>3846.1456822676332</v>
      </c>
      <c r="IJ379" s="202">
        <f t="shared" si="543"/>
        <v>1.6479894528675016</v>
      </c>
      <c r="IK379" s="202">
        <f t="shared" si="549"/>
        <v>2.3338411999999997</v>
      </c>
      <c r="IL379" s="202">
        <f t="shared" si="491"/>
        <v>0.57153440014712664</v>
      </c>
      <c r="IM379" s="203"/>
      <c r="IN379" s="204">
        <f t="shared" si="492"/>
        <v>0.79203405290361806</v>
      </c>
      <c r="IO379" s="247"/>
      <c r="IP379" s="247"/>
      <c r="IQ379" s="103">
        <v>2456</v>
      </c>
      <c r="IR379" s="103">
        <v>2172</v>
      </c>
      <c r="IS379" s="247"/>
      <c r="IT379" s="247"/>
      <c r="IU379" s="247"/>
      <c r="IV379" s="247"/>
      <c r="IW379" s="304">
        <v>0.95</v>
      </c>
      <c r="IX379" s="304"/>
      <c r="IY379" s="246">
        <v>8.61</v>
      </c>
      <c r="IZ379" s="247">
        <v>251</v>
      </c>
      <c r="JA379" s="247">
        <v>15.8</v>
      </c>
      <c r="JB379" s="247">
        <v>0.52</v>
      </c>
      <c r="JC379" s="247">
        <v>228</v>
      </c>
      <c r="JD379" s="97">
        <f t="shared" si="493"/>
        <v>8301.0239999999994</v>
      </c>
      <c r="JE379" s="210">
        <f t="shared" si="559"/>
        <v>1.1226944667201284</v>
      </c>
      <c r="JF379" s="210">
        <f t="shared" si="494"/>
        <v>0.60924857142857136</v>
      </c>
      <c r="JG379" s="210">
        <f t="shared" si="495"/>
        <v>0.21447598013734592</v>
      </c>
      <c r="JH379" s="203"/>
      <c r="JI379" s="203">
        <f t="shared" si="496"/>
        <v>0.63304093567251463</v>
      </c>
      <c r="JJ379" s="212">
        <f t="shared" si="575"/>
        <v>2.469151880188833</v>
      </c>
      <c r="JK379" s="203">
        <f t="shared" si="497"/>
        <v>0.97788935870331217</v>
      </c>
      <c r="JL379" s="103">
        <v>12927</v>
      </c>
      <c r="JM379" s="246">
        <v>8.74</v>
      </c>
      <c r="JN379" s="307">
        <v>110</v>
      </c>
      <c r="JO379" s="247">
        <v>0.57999999999999996</v>
      </c>
      <c r="JP379" s="247">
        <v>9.16</v>
      </c>
      <c r="JQ379" s="246">
        <v>0.52</v>
      </c>
      <c r="JR379" s="170">
        <v>315</v>
      </c>
      <c r="JS379" s="247">
        <v>0.18</v>
      </c>
      <c r="JT379" s="308" t="s">
        <v>155</v>
      </c>
    </row>
    <row r="380" spans="1:280" s="25" customFormat="1" ht="15" customHeight="1">
      <c r="A380" s="244">
        <v>43797</v>
      </c>
      <c r="B380" s="245">
        <v>170</v>
      </c>
      <c r="C380" s="52">
        <v>170</v>
      </c>
      <c r="D380" s="129">
        <v>48874</v>
      </c>
      <c r="E380" s="246">
        <v>5.62</v>
      </c>
      <c r="F380" s="129">
        <v>1368</v>
      </c>
      <c r="G380" s="247">
        <v>39.4</v>
      </c>
      <c r="H380" s="247">
        <v>17.8</v>
      </c>
      <c r="I380" s="255">
        <v>94.6</v>
      </c>
      <c r="J380" s="253"/>
      <c r="K380" s="129">
        <v>1124</v>
      </c>
      <c r="L380" s="254">
        <v>6</v>
      </c>
      <c r="M380" s="129">
        <v>11522</v>
      </c>
      <c r="N380" s="129">
        <v>7825</v>
      </c>
      <c r="O380" s="254">
        <v>6.05</v>
      </c>
      <c r="P380" s="254">
        <v>3.38</v>
      </c>
      <c r="Q380" s="258">
        <v>30.8</v>
      </c>
      <c r="R380" s="259">
        <v>46.9</v>
      </c>
      <c r="S380" s="260">
        <v>8683</v>
      </c>
      <c r="T380" s="103">
        <v>8974</v>
      </c>
      <c r="U380" s="247">
        <v>2.92</v>
      </c>
      <c r="V380" s="247">
        <v>27.7</v>
      </c>
      <c r="W380" s="247">
        <v>11.5</v>
      </c>
      <c r="X380" s="247">
        <v>9.8000000000000007</v>
      </c>
      <c r="Y380" s="129">
        <v>2916</v>
      </c>
      <c r="Z380" s="103">
        <v>22448</v>
      </c>
      <c r="AA380" s="56">
        <v>2.77</v>
      </c>
      <c r="AB380" s="247">
        <v>567</v>
      </c>
      <c r="AC380" s="77">
        <f t="shared" si="561"/>
        <v>11599</v>
      </c>
      <c r="AD380" s="247"/>
      <c r="AE380" s="247"/>
      <c r="AF380" s="247"/>
      <c r="AG380" s="247"/>
      <c r="AH380" s="252"/>
      <c r="AI380" s="263"/>
      <c r="AJ380" s="247"/>
      <c r="AK380" s="247"/>
      <c r="AL380" s="246">
        <v>9.1999999999999993</v>
      </c>
      <c r="AM380" s="103">
        <v>99145</v>
      </c>
      <c r="AN380" s="264">
        <v>0.85</v>
      </c>
      <c r="AO380" s="264">
        <v>0.06</v>
      </c>
      <c r="AP380" s="103">
        <v>4983</v>
      </c>
      <c r="AQ380" s="267"/>
      <c r="AR380" s="86">
        <f t="shared" si="499"/>
        <v>12361</v>
      </c>
      <c r="AS380" s="103"/>
      <c r="AT380" s="268">
        <v>12361</v>
      </c>
      <c r="AU380" s="129">
        <f t="shared" si="569"/>
        <v>10511</v>
      </c>
      <c r="AV380" s="103">
        <v>600</v>
      </c>
      <c r="AW380" s="103">
        <v>170</v>
      </c>
      <c r="AX380" s="129">
        <v>600</v>
      </c>
      <c r="AY380" s="271">
        <v>480</v>
      </c>
      <c r="AZ380" s="272">
        <v>4.75</v>
      </c>
      <c r="BA380" s="103">
        <v>3787</v>
      </c>
      <c r="BB380" s="247">
        <v>590</v>
      </c>
      <c r="BC380" s="103">
        <v>9096</v>
      </c>
      <c r="BD380" s="97">
        <f t="shared" si="469"/>
        <v>7979.2972799999998</v>
      </c>
      <c r="BE380" s="102">
        <f t="shared" si="470"/>
        <v>0.87723145118733503</v>
      </c>
      <c r="BF380" s="103">
        <v>4373</v>
      </c>
      <c r="BG380" s="97">
        <f t="shared" ref="BG380:BG388" si="578">BF380*1.067</f>
        <v>4665.991</v>
      </c>
      <c r="BH380" s="102">
        <f t="shared" si="472"/>
        <v>0.51297174582233951</v>
      </c>
      <c r="BI380" s="103">
        <v>396</v>
      </c>
      <c r="BJ380" s="97">
        <f t="shared" si="473"/>
        <v>778.93200000000002</v>
      </c>
      <c r="BK380" s="102">
        <f t="shared" si="474"/>
        <v>8.5634564643799468E-2</v>
      </c>
      <c r="BL380" s="103">
        <v>1067</v>
      </c>
      <c r="BM380" s="97">
        <f t="shared" si="475"/>
        <v>1541.8150000000001</v>
      </c>
      <c r="BN380" s="102">
        <f t="shared" si="476"/>
        <v>0.16950472735268252</v>
      </c>
      <c r="BO380" s="103">
        <v>475</v>
      </c>
      <c r="BP380" s="97">
        <f t="shared" si="477"/>
        <v>977.55</v>
      </c>
      <c r="BQ380" s="102">
        <f t="shared" si="478"/>
        <v>0.10747031662269128</v>
      </c>
      <c r="BR380" s="103">
        <v>9.02</v>
      </c>
      <c r="BS380" s="105">
        <f t="shared" si="576"/>
        <v>15.009279999999999</v>
      </c>
      <c r="BT380" s="102">
        <f t="shared" si="577"/>
        <v>9.9164467897977135E-4</v>
      </c>
      <c r="BU380" s="247">
        <v>7.2</v>
      </c>
      <c r="BV380" s="246">
        <v>7.58</v>
      </c>
      <c r="BW380" s="252">
        <v>197</v>
      </c>
      <c r="BX380" s="117">
        <f t="shared" si="500"/>
        <v>95608.055999999997</v>
      </c>
      <c r="BY380" s="118">
        <f t="shared" si="501"/>
        <v>0.63738704000000002</v>
      </c>
      <c r="BZ380" s="273">
        <v>78.8</v>
      </c>
      <c r="CA380" s="245">
        <v>38</v>
      </c>
      <c r="CB380" s="247">
        <v>7.14</v>
      </c>
      <c r="CC380" s="103">
        <v>5517</v>
      </c>
      <c r="CD380" s="77">
        <f t="shared" si="502"/>
        <v>5581.5481462409889</v>
      </c>
      <c r="CE380" s="77">
        <f t="shared" si="570"/>
        <v>23304</v>
      </c>
      <c r="CF380" s="77">
        <f t="shared" si="571"/>
        <v>10511</v>
      </c>
      <c r="CG380" s="77">
        <f t="shared" si="572"/>
        <v>437.95833333333331</v>
      </c>
      <c r="CH380" s="77">
        <f t="shared" si="573"/>
        <v>12793</v>
      </c>
      <c r="CI380" s="130">
        <f t="shared" si="574"/>
        <v>533.04166666666663</v>
      </c>
      <c r="CJ380" s="253">
        <v>3880</v>
      </c>
      <c r="CK380" s="247"/>
      <c r="CL380" s="246">
        <v>7.8</v>
      </c>
      <c r="CM380" s="103">
        <v>3298</v>
      </c>
      <c r="CN380" s="274">
        <v>12.4158415841584</v>
      </c>
      <c r="CO380" s="274">
        <v>83.881188118811906</v>
      </c>
      <c r="CP380" s="103">
        <v>5572</v>
      </c>
      <c r="CQ380" s="247">
        <v>7.11</v>
      </c>
      <c r="CR380" s="247">
        <v>44.5</v>
      </c>
      <c r="CS380" s="103">
        <v>3644</v>
      </c>
      <c r="CT380" s="141">
        <f t="shared" si="550"/>
        <v>0.41127893855794584</v>
      </c>
      <c r="CU380" s="142">
        <f t="shared" si="506"/>
        <v>1.2953608247422681</v>
      </c>
      <c r="CV380" s="142">
        <f t="shared" si="507"/>
        <v>4.3088752103889849</v>
      </c>
      <c r="CW380" s="118">
        <f t="shared" si="508"/>
        <v>0.71814586839816419</v>
      </c>
      <c r="CX380" s="143">
        <f t="shared" si="551"/>
        <v>21656.406807415038</v>
      </c>
      <c r="CY380" s="144">
        <f t="shared" si="552"/>
        <v>0.40912450925983546</v>
      </c>
      <c r="CZ380" s="145">
        <f t="shared" si="553"/>
        <v>15918.265417095779</v>
      </c>
      <c r="DA380" s="146">
        <f t="shared" si="554"/>
        <v>0.63742304309586628</v>
      </c>
      <c r="DB380" s="129">
        <v>3880</v>
      </c>
      <c r="DC380" s="258"/>
      <c r="DD380" s="254">
        <v>7.71</v>
      </c>
      <c r="DE380" s="129">
        <v>2571</v>
      </c>
      <c r="DF380" s="129">
        <v>11.247524752475201</v>
      </c>
      <c r="DG380" s="129">
        <v>89.821782178217802</v>
      </c>
      <c r="DH380" s="129">
        <v>5102</v>
      </c>
      <c r="DI380" s="258">
        <v>8.58</v>
      </c>
      <c r="DJ380" s="258">
        <v>49</v>
      </c>
      <c r="DK380" s="129">
        <v>3946</v>
      </c>
      <c r="DL380" s="141">
        <f t="shared" si="509"/>
        <v>0.33781566009771452</v>
      </c>
      <c r="DM380" s="142">
        <f t="shared" si="510"/>
        <v>1.2953608247422681</v>
      </c>
      <c r="DN380" s="142">
        <f t="shared" si="511"/>
        <v>4.3088752103889849</v>
      </c>
      <c r="DO380" s="118">
        <f t="shared" si="483"/>
        <v>0.71814586839816419</v>
      </c>
      <c r="DP380" s="143">
        <f t="shared" si="512"/>
        <v>21656.406807415038</v>
      </c>
      <c r="DQ380" s="144">
        <f t="shared" si="513"/>
        <v>0.53937511015980499</v>
      </c>
      <c r="DR380" s="145">
        <f t="shared" si="514"/>
        <v>15918.265417095779</v>
      </c>
      <c r="DS380" s="146">
        <f t="shared" si="515"/>
        <v>0.71734828496042224</v>
      </c>
      <c r="DT380" s="129">
        <v>3879</v>
      </c>
      <c r="DU380" s="258"/>
      <c r="DV380" s="254">
        <v>7.72</v>
      </c>
      <c r="DW380" s="129">
        <v>2816</v>
      </c>
      <c r="DX380" s="129">
        <v>12.356435643564399</v>
      </c>
      <c r="DY380" s="129">
        <v>84.772277227722796</v>
      </c>
      <c r="DZ380" s="129">
        <v>5788</v>
      </c>
      <c r="EA380" s="258">
        <v>8.59</v>
      </c>
      <c r="EB380" s="264">
        <v>40.700000000000003</v>
      </c>
      <c r="EC380" s="129">
        <v>4854</v>
      </c>
      <c r="ED380" s="141">
        <f t="shared" si="544"/>
        <v>0.45247935506367409</v>
      </c>
      <c r="EE380" s="142">
        <f t="shared" si="516"/>
        <v>1.2956947666924465</v>
      </c>
      <c r="EF380" s="142">
        <f t="shared" si="555"/>
        <v>4.3077646755409456</v>
      </c>
      <c r="EG380" s="118">
        <f t="shared" si="484"/>
        <v>0.71796077925682422</v>
      </c>
      <c r="EH380" s="143">
        <f t="shared" si="545"/>
        <v>21650.825259268793</v>
      </c>
      <c r="EI380" s="144">
        <f t="shared" si="546"/>
        <v>0.49548047849475341</v>
      </c>
      <c r="EJ380" s="145">
        <f t="shared" si="547"/>
        <v>15914.162771369722</v>
      </c>
      <c r="EK380" s="146">
        <f t="shared" si="548"/>
        <v>0.69041336851363244</v>
      </c>
      <c r="EL380" s="253">
        <v>3879</v>
      </c>
      <c r="EM380" s="247"/>
      <c r="EN380" s="246">
        <v>7.41</v>
      </c>
      <c r="EO380" s="103">
        <v>2667</v>
      </c>
      <c r="EP380" s="274">
        <v>12.475247524752501</v>
      </c>
      <c r="EQ380" s="274">
        <v>90.871287128712893</v>
      </c>
      <c r="ER380" s="103">
        <v>5960</v>
      </c>
      <c r="ES380" s="247">
        <v>8.17</v>
      </c>
      <c r="ET380" s="247">
        <v>45.6</v>
      </c>
      <c r="EU380" s="103">
        <v>3818</v>
      </c>
      <c r="EV380" s="141">
        <f t="shared" si="517"/>
        <v>0.33771076959864743</v>
      </c>
      <c r="EW380" s="142">
        <f t="shared" si="518"/>
        <v>1.2956947666924465</v>
      </c>
      <c r="EX380" s="142">
        <f t="shared" si="519"/>
        <v>4.3077646755409456</v>
      </c>
      <c r="EY380" s="118">
        <f t="shared" si="485"/>
        <v>0.71796077925682422</v>
      </c>
      <c r="EZ380" s="143">
        <f t="shared" si="520"/>
        <v>21650.825259268793</v>
      </c>
      <c r="FA380" s="144">
        <f t="shared" si="521"/>
        <v>0.52217558101758077</v>
      </c>
      <c r="FB380" s="145">
        <f t="shared" si="522"/>
        <v>15914.162771369722</v>
      </c>
      <c r="FC380" s="146">
        <f t="shared" si="523"/>
        <v>0.70679419525065956</v>
      </c>
      <c r="FD380" s="253">
        <v>3893</v>
      </c>
      <c r="FE380" s="247"/>
      <c r="FF380" s="246">
        <v>7.81</v>
      </c>
      <c r="FG380" s="103">
        <v>2572</v>
      </c>
      <c r="FH380" s="274">
        <v>10.3762376237624</v>
      </c>
      <c r="FI380" s="274">
        <v>93.247524752475201</v>
      </c>
      <c r="FJ380" s="103">
        <v>6082</v>
      </c>
      <c r="FK380" s="247">
        <v>7.58</v>
      </c>
      <c r="FL380" s="247">
        <v>42.5</v>
      </c>
      <c r="FM380" s="103">
        <v>4064</v>
      </c>
      <c r="FN380" s="141">
        <f t="shared" si="524"/>
        <v>0.34687100616154259</v>
      </c>
      <c r="FO380" s="142">
        <f t="shared" si="525"/>
        <v>1.291035191369124</v>
      </c>
      <c r="FP380" s="142">
        <f t="shared" si="526"/>
        <v>4.3233121634134841</v>
      </c>
      <c r="FQ380" s="118">
        <f t="shared" si="486"/>
        <v>0.72055202723558065</v>
      </c>
      <c r="FR380" s="143">
        <f t="shared" si="527"/>
        <v>21728.966933316173</v>
      </c>
      <c r="FS380" s="144">
        <f t="shared" si="528"/>
        <v>0.53919594839790685</v>
      </c>
      <c r="FT380" s="145">
        <f t="shared" si="529"/>
        <v>15971.599811534501</v>
      </c>
      <c r="FU380" s="146">
        <f t="shared" si="530"/>
        <v>0.71723834652594554</v>
      </c>
      <c r="FV380" s="253">
        <v>3893</v>
      </c>
      <c r="FW380" s="283"/>
      <c r="FX380" s="246">
        <v>7.51</v>
      </c>
      <c r="FY380" s="103">
        <v>2483</v>
      </c>
      <c r="FZ380" s="274">
        <v>10.514851485148499</v>
      </c>
      <c r="GA380" s="274">
        <v>92.099009900990097</v>
      </c>
      <c r="GB380" s="103">
        <v>5680</v>
      </c>
      <c r="GC380" s="247">
        <v>7.33</v>
      </c>
      <c r="GD380" s="247">
        <v>42.5</v>
      </c>
      <c r="GE380" s="103">
        <v>4280</v>
      </c>
      <c r="GF380" s="141">
        <f t="shared" si="531"/>
        <v>0.35481430144196996</v>
      </c>
      <c r="GG380" s="142">
        <f t="shared" si="532"/>
        <v>1.291035191369124</v>
      </c>
      <c r="GH380" s="142">
        <f t="shared" si="533"/>
        <v>4.3233121634134841</v>
      </c>
      <c r="GI380" s="118">
        <f t="shared" si="487"/>
        <v>0.72055202723558065</v>
      </c>
      <c r="GJ380" s="143">
        <f t="shared" si="534"/>
        <v>21728.966933316173</v>
      </c>
      <c r="GK380" s="144">
        <f t="shared" si="535"/>
        <v>0.55514134520684399</v>
      </c>
      <c r="GL380" s="145">
        <f t="shared" si="536"/>
        <v>15971.599811534501</v>
      </c>
      <c r="GM380" s="146">
        <f t="shared" si="537"/>
        <v>0.72702286719437115</v>
      </c>
      <c r="GN380" s="286">
        <v>2694</v>
      </c>
      <c r="GO380" s="97">
        <f t="shared" si="488"/>
        <v>2734.2684517679368</v>
      </c>
      <c r="GP380" s="226">
        <f t="shared" si="568"/>
        <v>838.577</v>
      </c>
      <c r="GQ380" s="103">
        <v>0</v>
      </c>
      <c r="GR380" s="102">
        <f t="shared" si="489"/>
        <v>1</v>
      </c>
      <c r="GS380" s="103">
        <v>0</v>
      </c>
      <c r="GT380" s="102">
        <f t="shared" si="490"/>
        <v>1</v>
      </c>
      <c r="GU380" s="129">
        <v>361</v>
      </c>
      <c r="GV380" s="102">
        <f t="shared" si="565"/>
        <v>0.53654491021039064</v>
      </c>
      <c r="GW380" s="170">
        <v>154</v>
      </c>
      <c r="GX380" s="102">
        <f t="shared" si="566"/>
        <v>0.85567010309278357</v>
      </c>
      <c r="GY380" s="170">
        <v>0</v>
      </c>
      <c r="GZ380" s="102">
        <f t="shared" si="567"/>
        <v>1</v>
      </c>
      <c r="HA380" s="102"/>
      <c r="HB380" s="102"/>
      <c r="HC380" s="102"/>
      <c r="HD380" s="102"/>
      <c r="HE380" s="177"/>
      <c r="HF380" s="227">
        <f t="shared" si="562"/>
        <v>95608.055999999997</v>
      </c>
      <c r="HG380" s="102">
        <f t="shared" si="563"/>
        <v>0.63738704000000002</v>
      </c>
      <c r="HH380" s="177">
        <f t="shared" si="564"/>
        <v>0.70382585751978888</v>
      </c>
      <c r="HI380" s="253">
        <v>3584</v>
      </c>
      <c r="HJ380" s="103">
        <v>2736</v>
      </c>
      <c r="HK380" s="103">
        <v>3694</v>
      </c>
      <c r="HL380" s="77">
        <f t="shared" si="541"/>
        <v>1540</v>
      </c>
      <c r="HM380" s="77">
        <f t="shared" si="538"/>
        <v>20770.099999999999</v>
      </c>
      <c r="HN380" s="247"/>
      <c r="HO380" s="247"/>
      <c r="HP380" s="103">
        <v>4457</v>
      </c>
      <c r="HQ380" s="247"/>
      <c r="HR380" s="247"/>
      <c r="HS380" s="247"/>
      <c r="HT380" s="103">
        <v>5274</v>
      </c>
      <c r="HU380" s="103">
        <v>4730</v>
      </c>
      <c r="HV380" s="247"/>
      <c r="HW380" s="247"/>
      <c r="HX380" s="247"/>
      <c r="HY380" s="247"/>
      <c r="HZ380" s="298"/>
      <c r="IA380" s="298">
        <v>0.98</v>
      </c>
      <c r="IB380" s="299">
        <v>908</v>
      </c>
      <c r="IC380" s="300"/>
      <c r="ID380" s="300">
        <v>56</v>
      </c>
      <c r="IE380" s="301">
        <v>2.72</v>
      </c>
      <c r="IF380" s="301">
        <v>2.0299999999999998</v>
      </c>
      <c r="IG380" s="301">
        <v>0.8</v>
      </c>
      <c r="IH380" s="97">
        <f t="shared" si="539"/>
        <v>39546.493999999999</v>
      </c>
      <c r="II380" s="97">
        <f t="shared" si="542"/>
        <v>3767.8193843004487</v>
      </c>
      <c r="IJ380" s="202">
        <f t="shared" si="543"/>
        <v>1.5960418162955869</v>
      </c>
      <c r="IK380" s="202">
        <f t="shared" si="549"/>
        <v>2.3607272352334463</v>
      </c>
      <c r="IL380" s="202">
        <f t="shared" si="491"/>
        <v>0.40215930194314564</v>
      </c>
      <c r="IM380" s="203"/>
      <c r="IN380" s="204">
        <f t="shared" si="492"/>
        <v>0.66295471417965857</v>
      </c>
      <c r="IO380" s="247"/>
      <c r="IP380" s="247"/>
      <c r="IQ380" s="103">
        <v>5274</v>
      </c>
      <c r="IR380" s="103">
        <v>2826</v>
      </c>
      <c r="IS380" s="247"/>
      <c r="IT380" s="247"/>
      <c r="IU380" s="247"/>
      <c r="IV380" s="247"/>
      <c r="IW380" s="304"/>
      <c r="IX380" s="304">
        <v>0.96</v>
      </c>
      <c r="IY380" s="246">
        <v>8.73</v>
      </c>
      <c r="IZ380" s="247">
        <v>296</v>
      </c>
      <c r="JA380" s="247">
        <v>12.7</v>
      </c>
      <c r="JB380" s="247">
        <v>0.67</v>
      </c>
      <c r="JC380" s="247">
        <v>280</v>
      </c>
      <c r="JD380" s="97">
        <f t="shared" si="493"/>
        <v>11223.788</v>
      </c>
      <c r="JE380" s="210">
        <f t="shared" si="559"/>
        <v>1.0655503757967844</v>
      </c>
      <c r="JF380" s="210">
        <f t="shared" si="494"/>
        <v>0.85214178571428567</v>
      </c>
      <c r="JG380" s="210">
        <f t="shared" si="495"/>
        <v>0.13646487037957636</v>
      </c>
      <c r="JH380" s="203"/>
      <c r="JI380" s="203">
        <f t="shared" si="496"/>
        <v>0.67400881057268724</v>
      </c>
      <c r="JJ380" s="212">
        <f t="shared" si="575"/>
        <v>2.469151880188833</v>
      </c>
      <c r="JK380" s="203">
        <f t="shared" si="497"/>
        <v>0.96745822339489884</v>
      </c>
      <c r="JL380" s="103">
        <v>13730</v>
      </c>
      <c r="JM380" s="246">
        <v>8.44</v>
      </c>
      <c r="JN380" s="307">
        <v>57</v>
      </c>
      <c r="JO380" s="247">
        <v>0.57999999999999996</v>
      </c>
      <c r="JP380" s="247">
        <v>7.14</v>
      </c>
      <c r="JQ380" s="246">
        <v>0.61</v>
      </c>
      <c r="JR380" s="170">
        <v>256</v>
      </c>
      <c r="JS380" s="247">
        <v>0.22</v>
      </c>
      <c r="JT380" s="308" t="s">
        <v>155</v>
      </c>
    </row>
    <row r="381" spans="1:280" s="25" customFormat="1" ht="15" customHeight="1">
      <c r="A381" s="244">
        <v>43798</v>
      </c>
      <c r="B381" s="245">
        <v>170</v>
      </c>
      <c r="C381" s="52">
        <v>170</v>
      </c>
      <c r="D381" s="129">
        <v>46375</v>
      </c>
      <c r="E381" s="246">
        <v>5.66</v>
      </c>
      <c r="F381" s="129">
        <v>1357</v>
      </c>
      <c r="G381" s="247">
        <v>39.9</v>
      </c>
      <c r="H381" s="247">
        <v>19.399999999999999</v>
      </c>
      <c r="I381" s="255">
        <v>93.9</v>
      </c>
      <c r="J381" s="253"/>
      <c r="K381" s="129">
        <v>1207</v>
      </c>
      <c r="L381" s="254">
        <v>5.27</v>
      </c>
      <c r="M381" s="129">
        <v>10397</v>
      </c>
      <c r="N381" s="129">
        <v>6248</v>
      </c>
      <c r="O381" s="254">
        <v>5.58</v>
      </c>
      <c r="P381" s="254">
        <v>3.31</v>
      </c>
      <c r="Q381" s="258"/>
      <c r="R381" s="259">
        <v>49.5</v>
      </c>
      <c r="S381" s="260">
        <v>8738</v>
      </c>
      <c r="T381" s="103" t="s">
        <v>129</v>
      </c>
      <c r="U381" s="247" t="s">
        <v>129</v>
      </c>
      <c r="V381" s="247" t="s">
        <v>129</v>
      </c>
      <c r="W381" s="247" t="s">
        <v>129</v>
      </c>
      <c r="X381" s="247" t="s">
        <v>129</v>
      </c>
      <c r="Y381" s="129">
        <v>2916</v>
      </c>
      <c r="Z381" s="103">
        <v>22585</v>
      </c>
      <c r="AA381" s="56">
        <v>2.62</v>
      </c>
      <c r="AB381" s="247">
        <v>636</v>
      </c>
      <c r="AC381" s="77">
        <f t="shared" si="561"/>
        <v>11654</v>
      </c>
      <c r="AD381" s="247"/>
      <c r="AE381" s="247"/>
      <c r="AF381" s="247"/>
      <c r="AG381" s="247"/>
      <c r="AH381" s="252"/>
      <c r="AI381" s="263"/>
      <c r="AJ381" s="247"/>
      <c r="AK381" s="247"/>
      <c r="AL381" s="246">
        <v>9.17</v>
      </c>
      <c r="AM381" s="103">
        <v>104222</v>
      </c>
      <c r="AN381" s="264" t="s">
        <v>125</v>
      </c>
      <c r="AO381" s="264" t="s">
        <v>125</v>
      </c>
      <c r="AP381" s="103">
        <v>5089</v>
      </c>
      <c r="AQ381" s="267"/>
      <c r="AR381" s="86">
        <f t="shared" si="499"/>
        <v>12362</v>
      </c>
      <c r="AS381" s="103"/>
      <c r="AT381" s="268">
        <v>12362</v>
      </c>
      <c r="AU381" s="129">
        <f t="shared" si="569"/>
        <v>10512</v>
      </c>
      <c r="AV381" s="103">
        <v>600</v>
      </c>
      <c r="AW381" s="103">
        <v>170</v>
      </c>
      <c r="AX381" s="129">
        <v>600</v>
      </c>
      <c r="AY381" s="271">
        <v>480</v>
      </c>
      <c r="AZ381" s="272">
        <v>4.6100000000000003</v>
      </c>
      <c r="BA381" s="103">
        <v>3342</v>
      </c>
      <c r="BB381" s="247">
        <v>129</v>
      </c>
      <c r="BC381" s="103">
        <v>10397</v>
      </c>
      <c r="BD381" s="97">
        <f t="shared" si="469"/>
        <v>7955.5889999999999</v>
      </c>
      <c r="BE381" s="102">
        <f t="shared" si="470"/>
        <v>0.76518120611714913</v>
      </c>
      <c r="BF381" s="103">
        <v>4178</v>
      </c>
      <c r="BG381" s="97">
        <f t="shared" si="578"/>
        <v>4457.9259999999995</v>
      </c>
      <c r="BH381" s="102">
        <f t="shared" si="472"/>
        <v>0.42877041454265646</v>
      </c>
      <c r="BI381" s="103">
        <v>407</v>
      </c>
      <c r="BJ381" s="97">
        <f t="shared" si="473"/>
        <v>800.56900000000007</v>
      </c>
      <c r="BK381" s="102">
        <f t="shared" si="474"/>
        <v>7.7000000000000013E-2</v>
      </c>
      <c r="BL381" s="103">
        <v>908</v>
      </c>
      <c r="BM381" s="97">
        <f t="shared" si="475"/>
        <v>1312.06</v>
      </c>
      <c r="BN381" s="102">
        <f t="shared" si="476"/>
        <v>0.12619601808213907</v>
      </c>
      <c r="BO381" s="103">
        <v>673</v>
      </c>
      <c r="BP381" s="97">
        <f t="shared" si="477"/>
        <v>1385.0339999999999</v>
      </c>
      <c r="BQ381" s="102">
        <f t="shared" si="478"/>
        <v>0.13321477349235356</v>
      </c>
      <c r="BR381" s="103">
        <v>0</v>
      </c>
      <c r="BS381" s="105">
        <f t="shared" si="576"/>
        <v>0</v>
      </c>
      <c r="BT381" s="102">
        <f t="shared" si="577"/>
        <v>0</v>
      </c>
      <c r="BU381" s="247">
        <v>10</v>
      </c>
      <c r="BV381" s="246">
        <v>8.77</v>
      </c>
      <c r="BW381" s="252">
        <v>127</v>
      </c>
      <c r="BX381" s="117">
        <f t="shared" si="500"/>
        <v>109293.264</v>
      </c>
      <c r="BY381" s="118">
        <f t="shared" si="501"/>
        <v>0.72862176000000001</v>
      </c>
      <c r="BZ381" s="273">
        <v>71.5</v>
      </c>
      <c r="CA381" s="245">
        <v>38</v>
      </c>
      <c r="CB381" s="247">
        <v>7.04</v>
      </c>
      <c r="CC381" s="103">
        <v>5540</v>
      </c>
      <c r="CD381" s="77">
        <f t="shared" si="502"/>
        <v>5882.1261845386534</v>
      </c>
      <c r="CE381" s="77">
        <f t="shared" si="570"/>
        <v>24060</v>
      </c>
      <c r="CF381" s="77">
        <f t="shared" si="571"/>
        <v>10512</v>
      </c>
      <c r="CG381" s="77">
        <f t="shared" si="572"/>
        <v>438</v>
      </c>
      <c r="CH381" s="77">
        <f t="shared" si="573"/>
        <v>13548</v>
      </c>
      <c r="CI381" s="130">
        <f t="shared" si="574"/>
        <v>564.5</v>
      </c>
      <c r="CJ381" s="253">
        <v>4011</v>
      </c>
      <c r="CK381" s="247"/>
      <c r="CL381" s="246">
        <v>7.58</v>
      </c>
      <c r="CM381" s="103">
        <v>2493</v>
      </c>
      <c r="CN381" s="274">
        <v>8.3960396039603999</v>
      </c>
      <c r="CO381" s="274">
        <v>72.217821782178206</v>
      </c>
      <c r="CP381" s="103">
        <v>5168</v>
      </c>
      <c r="CQ381" s="247">
        <v>6.6</v>
      </c>
      <c r="CR381" s="247">
        <v>46.9</v>
      </c>
      <c r="CS381" s="103">
        <v>3958</v>
      </c>
      <c r="CT381" s="141">
        <f t="shared" si="550"/>
        <v>0.29116246602839446</v>
      </c>
      <c r="CU381" s="142">
        <f t="shared" si="506"/>
        <v>1.2530541012216405</v>
      </c>
      <c r="CV381" s="142">
        <f t="shared" si="507"/>
        <v>4.6942316208087025</v>
      </c>
      <c r="CW381" s="118">
        <f t="shared" si="508"/>
        <v>0.78237193680145045</v>
      </c>
      <c r="CX381" s="143">
        <f t="shared" si="551"/>
        <v>23593.208126184538</v>
      </c>
      <c r="CY381" s="144">
        <f t="shared" si="552"/>
        <v>0.57617366207598097</v>
      </c>
      <c r="CZ381" s="145">
        <f t="shared" si="553"/>
        <v>18220.086529675813</v>
      </c>
      <c r="DA381" s="146">
        <f t="shared" si="554"/>
        <v>0.76021929402712318</v>
      </c>
      <c r="DB381" s="129">
        <v>4011</v>
      </c>
      <c r="DC381" s="258"/>
      <c r="DD381" s="254">
        <v>7.26</v>
      </c>
      <c r="DE381" s="129">
        <v>2253</v>
      </c>
      <c r="DF381" s="129">
        <v>8.3366336633663405</v>
      </c>
      <c r="DG381" s="129">
        <v>77.207920792079193</v>
      </c>
      <c r="DH381" s="129">
        <v>5084</v>
      </c>
      <c r="DI381" s="258">
        <v>8.1199999999999992</v>
      </c>
      <c r="DJ381" s="258">
        <v>42.1</v>
      </c>
      <c r="DK381" s="129">
        <v>4199</v>
      </c>
      <c r="DL381" s="141">
        <f t="shared" si="509"/>
        <v>0.28846368277927742</v>
      </c>
      <c r="DM381" s="142">
        <f t="shared" si="510"/>
        <v>1.2530541012216405</v>
      </c>
      <c r="DN381" s="142">
        <f t="shared" si="511"/>
        <v>4.6942316208087025</v>
      </c>
      <c r="DO381" s="118">
        <f t="shared" si="483"/>
        <v>0.78237193680145045</v>
      </c>
      <c r="DP381" s="143">
        <f t="shared" si="512"/>
        <v>23593.208126184538</v>
      </c>
      <c r="DQ381" s="144">
        <f t="shared" si="513"/>
        <v>0.61697523492065187</v>
      </c>
      <c r="DR381" s="145">
        <f t="shared" si="514"/>
        <v>18220.086529675813</v>
      </c>
      <c r="DS381" s="146">
        <f t="shared" si="515"/>
        <v>0.78330287582956626</v>
      </c>
      <c r="DT381" s="129">
        <v>4009</v>
      </c>
      <c r="DU381" s="258"/>
      <c r="DV381" s="254">
        <v>7.6</v>
      </c>
      <c r="DW381" s="129">
        <v>2412</v>
      </c>
      <c r="DX381" s="129">
        <v>8.7524752475247496</v>
      </c>
      <c r="DY381" s="129">
        <v>76.792079207920807</v>
      </c>
      <c r="DZ381" s="129">
        <v>5064</v>
      </c>
      <c r="EA381" s="258">
        <v>7.75</v>
      </c>
      <c r="EB381" s="264">
        <v>44.7</v>
      </c>
      <c r="EC381" s="129">
        <v>5197</v>
      </c>
      <c r="ED381" s="141">
        <f t="shared" si="544"/>
        <v>0.37356948458040706</v>
      </c>
      <c r="EE381" s="142">
        <f t="shared" si="516"/>
        <v>1.2536792217510602</v>
      </c>
      <c r="EF381" s="142">
        <f t="shared" si="555"/>
        <v>4.6918909418653918</v>
      </c>
      <c r="EG381" s="118">
        <f t="shared" si="484"/>
        <v>0.78198182364423197</v>
      </c>
      <c r="EH381" s="143">
        <f t="shared" si="545"/>
        <v>23581.44387381546</v>
      </c>
      <c r="EI381" s="144">
        <f t="shared" si="546"/>
        <v>0.58994419291105737</v>
      </c>
      <c r="EJ381" s="145">
        <f t="shared" si="547"/>
        <v>18211.001470324187</v>
      </c>
      <c r="EK381" s="146">
        <f t="shared" si="548"/>
        <v>0.76801000288544774</v>
      </c>
      <c r="EL381" s="253">
        <v>4009</v>
      </c>
      <c r="EM381" s="247"/>
      <c r="EN381" s="246">
        <v>7.31</v>
      </c>
      <c r="EO381" s="103">
        <v>2495</v>
      </c>
      <c r="EP381" s="274">
        <v>10.0594059405941</v>
      </c>
      <c r="EQ381" s="274">
        <v>76.950495049504994</v>
      </c>
      <c r="ER381" s="103">
        <v>4960</v>
      </c>
      <c r="ES381" s="247">
        <v>6.69</v>
      </c>
      <c r="ET381" s="247">
        <v>52.8</v>
      </c>
      <c r="EU381" s="103">
        <v>4082</v>
      </c>
      <c r="EV381" s="141">
        <f t="shared" si="517"/>
        <v>0.30061148425206924</v>
      </c>
      <c r="EW381" s="142">
        <f t="shared" si="518"/>
        <v>1.2536792217510602</v>
      </c>
      <c r="EX381" s="142">
        <f t="shared" si="519"/>
        <v>4.6918909418653918</v>
      </c>
      <c r="EY381" s="118">
        <f t="shared" si="485"/>
        <v>0.78198182364423197</v>
      </c>
      <c r="EZ381" s="143">
        <f t="shared" si="520"/>
        <v>23581.44387381546</v>
      </c>
      <c r="FA381" s="144">
        <f t="shared" si="521"/>
        <v>0.57583364896894207</v>
      </c>
      <c r="FB381" s="145">
        <f t="shared" si="522"/>
        <v>18211.001470324187</v>
      </c>
      <c r="FC381" s="146">
        <f t="shared" si="523"/>
        <v>0.76002693084543615</v>
      </c>
      <c r="FD381" s="253">
        <v>4010</v>
      </c>
      <c r="FE381" s="247"/>
      <c r="FF381" s="246">
        <v>7.25</v>
      </c>
      <c r="FG381" s="103">
        <v>2106</v>
      </c>
      <c r="FH381" s="274">
        <v>7.7029702970297</v>
      </c>
      <c r="FI381" s="274">
        <v>77.128712871287107</v>
      </c>
      <c r="FJ381" s="103">
        <v>4774</v>
      </c>
      <c r="FK381" s="247">
        <v>7.52</v>
      </c>
      <c r="FL381" s="247">
        <v>46.2</v>
      </c>
      <c r="FM381" s="103">
        <v>4245</v>
      </c>
      <c r="FN381" s="141">
        <f t="shared" si="524"/>
        <v>0.28034113256232585</v>
      </c>
      <c r="FO381" s="142">
        <f t="shared" si="525"/>
        <v>1.2533665835411472</v>
      </c>
      <c r="FP381" s="142">
        <f t="shared" si="526"/>
        <v>4.6930612813370471</v>
      </c>
      <c r="FQ381" s="118">
        <f t="shared" si="486"/>
        <v>0.78217688022284115</v>
      </c>
      <c r="FR381" s="143">
        <f t="shared" si="527"/>
        <v>23587.326000000001</v>
      </c>
      <c r="FS381" s="144">
        <f t="shared" si="528"/>
        <v>0.64196619828801282</v>
      </c>
      <c r="FT381" s="145">
        <f t="shared" si="529"/>
        <v>18215.544000000002</v>
      </c>
      <c r="FU381" s="146">
        <f t="shared" si="530"/>
        <v>0.79744156968356261</v>
      </c>
      <c r="FV381" s="253">
        <v>4010</v>
      </c>
      <c r="FW381" s="283"/>
      <c r="FX381" s="246">
        <v>7.58</v>
      </c>
      <c r="FY381" s="103">
        <v>2205</v>
      </c>
      <c r="FZ381" s="274">
        <v>8</v>
      </c>
      <c r="GA381" s="274">
        <v>77.920792079207899</v>
      </c>
      <c r="GB381" s="103">
        <v>5168</v>
      </c>
      <c r="GC381" s="247">
        <v>7.41</v>
      </c>
      <c r="GD381" s="247">
        <v>45.9</v>
      </c>
      <c r="GE381" s="103">
        <v>4445</v>
      </c>
      <c r="GF381" s="141">
        <f t="shared" si="531"/>
        <v>0.30145247874641345</v>
      </c>
      <c r="GG381" s="142">
        <f t="shared" si="532"/>
        <v>1.2533665835411472</v>
      </c>
      <c r="GH381" s="142">
        <f t="shared" si="533"/>
        <v>4.6930612813370471</v>
      </c>
      <c r="GI381" s="118">
        <f t="shared" si="487"/>
        <v>0.78217688022284115</v>
      </c>
      <c r="GJ381" s="143">
        <f t="shared" si="534"/>
        <v>23587.326000000001</v>
      </c>
      <c r="GK381" s="144">
        <f t="shared" si="535"/>
        <v>0.62513554948958605</v>
      </c>
      <c r="GL381" s="145">
        <f t="shared" si="536"/>
        <v>18215.544000000002</v>
      </c>
      <c r="GM381" s="146">
        <f t="shared" si="537"/>
        <v>0.78791959219005481</v>
      </c>
      <c r="GN381" s="286">
        <v>2379</v>
      </c>
      <c r="GO381" s="97">
        <f t="shared" si="488"/>
        <v>2327.3266417290106</v>
      </c>
      <c r="GP381" s="226">
        <f t="shared" si="568"/>
        <v>859.154</v>
      </c>
      <c r="GQ381" s="103">
        <v>0</v>
      </c>
      <c r="GR381" s="102">
        <f t="shared" si="489"/>
        <v>1</v>
      </c>
      <c r="GS381" s="103">
        <v>0</v>
      </c>
      <c r="GT381" s="102">
        <f t="shared" si="490"/>
        <v>1</v>
      </c>
      <c r="GU381" s="129">
        <v>220</v>
      </c>
      <c r="GV381" s="102">
        <f t="shared" si="565"/>
        <v>0.72519545473282132</v>
      </c>
      <c r="GW381" s="170">
        <v>263</v>
      </c>
      <c r="GX381" s="102">
        <f t="shared" si="566"/>
        <v>0.71035242290748901</v>
      </c>
      <c r="GY381" s="170">
        <v>0</v>
      </c>
      <c r="GZ381" s="102">
        <f t="shared" si="567"/>
        <v>1</v>
      </c>
      <c r="HA381" s="102"/>
      <c r="HB381" s="102"/>
      <c r="HC381" s="102"/>
      <c r="HD381" s="102"/>
      <c r="HE381" s="177"/>
      <c r="HF381" s="227">
        <f t="shared" si="562"/>
        <v>109293.264</v>
      </c>
      <c r="HG381" s="102">
        <f t="shared" si="563"/>
        <v>0.72862176000000001</v>
      </c>
      <c r="HH381" s="177">
        <f t="shared" si="564"/>
        <v>0.77118399538328364</v>
      </c>
      <c r="HI381" s="253">
        <v>4648</v>
      </c>
      <c r="HJ381" s="103">
        <v>2760</v>
      </c>
      <c r="HK381" s="103">
        <v>2296</v>
      </c>
      <c r="HL381" s="77">
        <f t="shared" si="541"/>
        <v>1540</v>
      </c>
      <c r="HM381" s="77">
        <f t="shared" si="538"/>
        <v>22127.64</v>
      </c>
      <c r="HN381" s="247"/>
      <c r="HO381" s="247"/>
      <c r="HP381" s="103">
        <v>4294</v>
      </c>
      <c r="HQ381" s="247"/>
      <c r="HR381" s="247"/>
      <c r="HS381" s="247"/>
      <c r="HT381" s="103">
        <v>4889</v>
      </c>
      <c r="HU381" s="103">
        <v>5040</v>
      </c>
      <c r="HV381" s="247"/>
      <c r="HW381" s="247"/>
      <c r="HX381" s="247"/>
      <c r="HY381" s="247"/>
      <c r="HZ381" s="298">
        <v>0.97</v>
      </c>
      <c r="IA381" s="298"/>
      <c r="IB381" s="299">
        <v>615</v>
      </c>
      <c r="IC381" s="300"/>
      <c r="ID381" s="300">
        <v>151</v>
      </c>
      <c r="IE381" s="301">
        <v>3.03</v>
      </c>
      <c r="IF381" s="301">
        <v>2.2200000000000002</v>
      </c>
      <c r="IG381" s="301">
        <v>0.77</v>
      </c>
      <c r="IH381" s="97">
        <f t="shared" si="539"/>
        <v>36611.367999999995</v>
      </c>
      <c r="II381" s="97">
        <f t="shared" si="542"/>
        <v>3503.0009447331122</v>
      </c>
      <c r="IJ381" s="202">
        <f t="shared" si="543"/>
        <v>1.5959144589849985</v>
      </c>
      <c r="IK381" s="202">
        <f t="shared" si="549"/>
        <v>2.1949803919697679</v>
      </c>
      <c r="IL381" s="202">
        <f t="shared" si="491"/>
        <v>0.44917059669948545</v>
      </c>
      <c r="IM381" s="203"/>
      <c r="IN381" s="204">
        <f t="shared" si="492"/>
        <v>0.7414880201765448</v>
      </c>
      <c r="IO381" s="247"/>
      <c r="IP381" s="247"/>
      <c r="IQ381" s="103">
        <v>2900</v>
      </c>
      <c r="IR381" s="103">
        <v>2810</v>
      </c>
      <c r="IS381" s="247"/>
      <c r="IT381" s="247"/>
      <c r="IU381" s="247"/>
      <c r="IV381" s="247"/>
      <c r="IW381" s="304">
        <v>0.95</v>
      </c>
      <c r="IX381" s="304"/>
      <c r="IY381" s="246">
        <v>8.67</v>
      </c>
      <c r="IZ381" s="247">
        <v>255</v>
      </c>
      <c r="JA381" s="247">
        <v>8.15</v>
      </c>
      <c r="JB381" s="247">
        <v>0.75</v>
      </c>
      <c r="JC381" s="247">
        <v>261</v>
      </c>
      <c r="JD381" s="97">
        <f t="shared" si="493"/>
        <v>7602.63</v>
      </c>
      <c r="JE381" s="210">
        <f t="shared" si="559"/>
        <v>1.06544901065449</v>
      </c>
      <c r="JF381" s="210">
        <f t="shared" si="494"/>
        <v>0.57722142857142866</v>
      </c>
      <c r="JG381" s="210">
        <f t="shared" si="495"/>
        <v>0.14598488427019368</v>
      </c>
      <c r="JH381" s="203"/>
      <c r="JI381" s="203">
        <f t="shared" si="496"/>
        <v>0.58536585365853666</v>
      </c>
      <c r="JJ381" s="212">
        <f t="shared" si="575"/>
        <v>2.469151880188833</v>
      </c>
      <c r="JK381" s="203">
        <f t="shared" si="497"/>
        <v>0.97547369433490427</v>
      </c>
      <c r="JL381" s="103">
        <v>13695</v>
      </c>
      <c r="JM381" s="246">
        <v>8.6300000000000008</v>
      </c>
      <c r="JN381" s="307">
        <v>76</v>
      </c>
      <c r="JO381" s="247">
        <v>0.08</v>
      </c>
      <c r="JP381" s="247">
        <v>7.14</v>
      </c>
      <c r="JQ381" s="246">
        <v>0.73</v>
      </c>
      <c r="JR381" s="170">
        <v>267</v>
      </c>
      <c r="JS381" s="247">
        <v>0.22</v>
      </c>
      <c r="JT381" s="308" t="s">
        <v>155</v>
      </c>
    </row>
    <row r="382" spans="1:280" s="25" customFormat="1" ht="15" customHeight="1">
      <c r="A382" s="244">
        <v>43799</v>
      </c>
      <c r="B382" s="245">
        <v>840</v>
      </c>
      <c r="C382" s="52">
        <v>840</v>
      </c>
      <c r="D382" s="129">
        <v>39045</v>
      </c>
      <c r="E382" s="246">
        <v>5.61</v>
      </c>
      <c r="F382" s="129">
        <v>1273</v>
      </c>
      <c r="G382" s="247">
        <v>40.5</v>
      </c>
      <c r="H382" s="247">
        <v>19.100000000000001</v>
      </c>
      <c r="I382" s="255">
        <v>93.2</v>
      </c>
      <c r="J382" s="253"/>
      <c r="K382" s="129">
        <v>1389</v>
      </c>
      <c r="L382" s="254">
        <v>5.21</v>
      </c>
      <c r="M382" s="129">
        <v>15839</v>
      </c>
      <c r="N382" s="129">
        <v>6755</v>
      </c>
      <c r="O382" s="254">
        <v>11.8</v>
      </c>
      <c r="P382" s="254">
        <v>5.04</v>
      </c>
      <c r="Q382" s="258">
        <v>48</v>
      </c>
      <c r="R382" s="259">
        <v>48.9</v>
      </c>
      <c r="S382" s="260">
        <v>8514</v>
      </c>
      <c r="T382" s="103">
        <v>9347</v>
      </c>
      <c r="U382" s="247">
        <v>3.17</v>
      </c>
      <c r="V382" s="247">
        <v>27.6</v>
      </c>
      <c r="W382" s="247">
        <v>10.8</v>
      </c>
      <c r="X382" s="247">
        <v>9.11</v>
      </c>
      <c r="Y382" s="129">
        <v>2916</v>
      </c>
      <c r="Z382" s="103">
        <v>21845</v>
      </c>
      <c r="AA382" s="56">
        <v>2.81</v>
      </c>
      <c r="AB382" s="247">
        <v>648</v>
      </c>
      <c r="AC382" s="77">
        <f t="shared" si="561"/>
        <v>11430</v>
      </c>
      <c r="AD382" s="247"/>
      <c r="AE382" s="247"/>
      <c r="AF382" s="247"/>
      <c r="AG382" s="247"/>
      <c r="AH382" s="252"/>
      <c r="AI382" s="263"/>
      <c r="AJ382" s="247"/>
      <c r="AK382" s="247"/>
      <c r="AL382" s="246">
        <v>9.43</v>
      </c>
      <c r="AM382" s="103">
        <v>101019</v>
      </c>
      <c r="AN382" s="264">
        <v>2.15</v>
      </c>
      <c r="AO382" s="264">
        <v>1.65</v>
      </c>
      <c r="AP382" s="103">
        <v>5014</v>
      </c>
      <c r="AQ382" s="267"/>
      <c r="AR382" s="86">
        <f t="shared" si="499"/>
        <v>12476</v>
      </c>
      <c r="AS382" s="103"/>
      <c r="AT382" s="268">
        <v>12476</v>
      </c>
      <c r="AU382" s="129">
        <f t="shared" si="569"/>
        <v>10196</v>
      </c>
      <c r="AV382" s="103">
        <v>600</v>
      </c>
      <c r="AW382" s="103">
        <v>840</v>
      </c>
      <c r="AX382" s="129">
        <v>600</v>
      </c>
      <c r="AY382" s="271">
        <v>240</v>
      </c>
      <c r="AZ382" s="272">
        <v>4.95</v>
      </c>
      <c r="BA382" s="103">
        <v>3511</v>
      </c>
      <c r="BB382" s="247">
        <v>93</v>
      </c>
      <c r="BC382" s="103">
        <v>10398</v>
      </c>
      <c r="BD382" s="97">
        <f t="shared" si="469"/>
        <v>7987.5660000000007</v>
      </c>
      <c r="BE382" s="102">
        <f t="shared" si="470"/>
        <v>0.76818291979226783</v>
      </c>
      <c r="BF382" s="103">
        <v>4251</v>
      </c>
      <c r="BG382" s="97">
        <f t="shared" si="578"/>
        <v>4535.817</v>
      </c>
      <c r="BH382" s="102">
        <f t="shared" si="472"/>
        <v>0.43622013848817082</v>
      </c>
      <c r="BI382" s="103">
        <v>401</v>
      </c>
      <c r="BJ382" s="97">
        <f t="shared" si="473"/>
        <v>788.76700000000005</v>
      </c>
      <c r="BK382" s="102">
        <f t="shared" si="474"/>
        <v>7.5857568763223707E-2</v>
      </c>
      <c r="BL382" s="103">
        <v>826</v>
      </c>
      <c r="BM382" s="97">
        <f t="shared" si="475"/>
        <v>1193.5700000000002</v>
      </c>
      <c r="BN382" s="102">
        <f t="shared" si="476"/>
        <v>0.11478842085016351</v>
      </c>
      <c r="BO382" s="103">
        <v>714</v>
      </c>
      <c r="BP382" s="97">
        <f t="shared" ref="BP382:BP388" si="579">BO382*2.058</f>
        <v>1469.4119999999998</v>
      </c>
      <c r="BQ382" s="102">
        <f t="shared" ref="BQ382:BQ388" si="580">BP382/BC382</f>
        <v>0.14131679169070974</v>
      </c>
      <c r="BR382" s="103">
        <v>0</v>
      </c>
      <c r="BS382" s="105">
        <f t="shared" si="576"/>
        <v>0</v>
      </c>
      <c r="BT382" s="102">
        <f t="shared" si="577"/>
        <v>0</v>
      </c>
      <c r="BU382" s="247">
        <v>9.43</v>
      </c>
      <c r="BV382" s="246">
        <v>8.67</v>
      </c>
      <c r="BW382" s="252">
        <v>136</v>
      </c>
      <c r="BX382" s="117">
        <f t="shared" si="500"/>
        <v>106018.008</v>
      </c>
      <c r="BY382" s="118">
        <f t="shared" si="501"/>
        <v>0.70678671999999998</v>
      </c>
      <c r="BZ382" s="273">
        <v>69.400000000000006</v>
      </c>
      <c r="CA382" s="245">
        <v>39</v>
      </c>
      <c r="CB382" s="247">
        <v>7.27</v>
      </c>
      <c r="CC382" s="103">
        <v>6278</v>
      </c>
      <c r="CD382" s="77">
        <f t="shared" si="502"/>
        <v>5633.3767544939674</v>
      </c>
      <c r="CE382" s="77">
        <f t="shared" si="570"/>
        <v>24366</v>
      </c>
      <c r="CF382" s="77">
        <f t="shared" si="571"/>
        <v>10196</v>
      </c>
      <c r="CG382" s="77">
        <f t="shared" si="572"/>
        <v>424.83333333333331</v>
      </c>
      <c r="CH382" s="77">
        <f t="shared" si="573"/>
        <v>14170</v>
      </c>
      <c r="CI382" s="130">
        <f t="shared" si="574"/>
        <v>590.41666666666663</v>
      </c>
      <c r="CJ382" s="253">
        <v>4067</v>
      </c>
      <c r="CK382" s="247"/>
      <c r="CL382" s="246">
        <v>7.71</v>
      </c>
      <c r="CM382" s="103">
        <v>2001</v>
      </c>
      <c r="CN382" s="274">
        <v>7.3069306930693099</v>
      </c>
      <c r="CO382" s="274">
        <v>72.396039603960403</v>
      </c>
      <c r="CP382" s="103">
        <v>5152</v>
      </c>
      <c r="CQ382" s="247">
        <v>5.36</v>
      </c>
      <c r="CR382" s="247">
        <v>43.9</v>
      </c>
      <c r="CS382" s="103">
        <v>4009</v>
      </c>
      <c r="CT382" s="141">
        <f t="shared" si="550"/>
        <v>0.2713757246252731</v>
      </c>
      <c r="CU382" s="142">
        <f t="shared" si="506"/>
        <v>1.2358003442340793</v>
      </c>
      <c r="CV382" s="142">
        <f t="shared" si="507"/>
        <v>4.5584845325362044</v>
      </c>
      <c r="CW382" s="118">
        <f t="shared" si="508"/>
        <v>0.75974742208936741</v>
      </c>
      <c r="CX382" s="143">
        <f t="shared" si="551"/>
        <v>22910.943260526965</v>
      </c>
      <c r="CY382" s="144">
        <f t="shared" si="552"/>
        <v>0.64479563728740086</v>
      </c>
      <c r="CZ382" s="145">
        <f t="shared" si="553"/>
        <v>17695.77437970943</v>
      </c>
      <c r="DA382" s="146">
        <f t="shared" si="554"/>
        <v>0.80755914598961342</v>
      </c>
      <c r="DB382" s="129">
        <v>4067</v>
      </c>
      <c r="DC382" s="258"/>
      <c r="DD382" s="254">
        <v>7.63</v>
      </c>
      <c r="DE382" s="129">
        <v>1801</v>
      </c>
      <c r="DF382" s="129">
        <v>7.1485148514851504</v>
      </c>
      <c r="DG382" s="129">
        <v>85.049504950495006</v>
      </c>
      <c r="DH382" s="129">
        <v>4684</v>
      </c>
      <c r="DI382" s="258">
        <v>8.08</v>
      </c>
      <c r="DJ382" s="258">
        <v>52</v>
      </c>
      <c r="DK382" s="129">
        <v>4060</v>
      </c>
      <c r="DL382" s="141">
        <f t="shared" si="509"/>
        <v>0.26048556641345794</v>
      </c>
      <c r="DM382" s="142">
        <f t="shared" si="510"/>
        <v>1.2358003442340793</v>
      </c>
      <c r="DN382" s="142">
        <f t="shared" si="511"/>
        <v>4.5584845325362044</v>
      </c>
      <c r="DO382" s="118">
        <f t="shared" si="483"/>
        <v>0.75974742208936741</v>
      </c>
      <c r="DP382" s="143">
        <f t="shared" si="512"/>
        <v>22910.943260526965</v>
      </c>
      <c r="DQ382" s="144">
        <f t="shared" si="513"/>
        <v>0.68029832221619635</v>
      </c>
      <c r="DR382" s="145">
        <f t="shared" si="514"/>
        <v>17695.77437970943</v>
      </c>
      <c r="DS382" s="146">
        <f t="shared" si="515"/>
        <v>0.8267936141565686</v>
      </c>
      <c r="DT382" s="129">
        <v>4058</v>
      </c>
      <c r="DU382" s="258"/>
      <c r="DV382" s="254">
        <v>7.47</v>
      </c>
      <c r="DW382" s="129">
        <v>2246</v>
      </c>
      <c r="DX382" s="129">
        <v>8.5940594059405893</v>
      </c>
      <c r="DY382" s="129">
        <v>81.346534653465298</v>
      </c>
      <c r="DZ382" s="129">
        <v>5362</v>
      </c>
      <c r="EA382" s="258">
        <v>6.28</v>
      </c>
      <c r="EB382" s="264">
        <v>46.7</v>
      </c>
      <c r="EC382" s="129">
        <v>5124</v>
      </c>
      <c r="ED382" s="141">
        <f t="shared" si="544"/>
        <v>0.37276366707763492</v>
      </c>
      <c r="EE382" s="142">
        <f t="shared" si="516"/>
        <v>1.2385411532774766</v>
      </c>
      <c r="EF382" s="142">
        <f t="shared" si="555"/>
        <v>4.5483969100152244</v>
      </c>
      <c r="EG382" s="118">
        <f t="shared" si="484"/>
        <v>0.7580661516692041</v>
      </c>
      <c r="EH382" s="143">
        <f t="shared" si="545"/>
        <v>22860.242869736518</v>
      </c>
      <c r="EI382" s="144">
        <f t="shared" si="546"/>
        <v>0.60130484824962638</v>
      </c>
      <c r="EJ382" s="145">
        <f t="shared" si="547"/>
        <v>17656.614810145285</v>
      </c>
      <c r="EK382" s="146">
        <f t="shared" si="548"/>
        <v>0.78399692248509334</v>
      </c>
      <c r="EL382" s="253">
        <v>4058</v>
      </c>
      <c r="EM382" s="247"/>
      <c r="EN382" s="246">
        <v>7.78</v>
      </c>
      <c r="EO382" s="103">
        <v>1899</v>
      </c>
      <c r="EP382" s="274">
        <v>7.4257425742574297</v>
      </c>
      <c r="EQ382" s="274">
        <v>83.960396039604007</v>
      </c>
      <c r="ER382" s="103">
        <v>4576</v>
      </c>
      <c r="ES382" s="247">
        <v>6.64</v>
      </c>
      <c r="ET382" s="247">
        <v>49</v>
      </c>
      <c r="EU382" s="103">
        <v>4161</v>
      </c>
      <c r="EV382" s="141">
        <f t="shared" si="517"/>
        <v>0.27457914103697967</v>
      </c>
      <c r="EW382" s="142">
        <f t="shared" si="518"/>
        <v>1.2385411532774766</v>
      </c>
      <c r="EX382" s="142">
        <f t="shared" si="519"/>
        <v>4.5483969100152244</v>
      </c>
      <c r="EY382" s="118">
        <f t="shared" si="485"/>
        <v>0.7580661516692041</v>
      </c>
      <c r="EZ382" s="143">
        <f t="shared" si="520"/>
        <v>22860.242869736518</v>
      </c>
      <c r="FA382" s="144">
        <f t="shared" si="521"/>
        <v>0.66290200660108656</v>
      </c>
      <c r="FB382" s="145">
        <f t="shared" si="522"/>
        <v>17656.614810145285</v>
      </c>
      <c r="FC382" s="146">
        <f t="shared" si="523"/>
        <v>0.81736872475476052</v>
      </c>
      <c r="FD382" s="253">
        <v>4058</v>
      </c>
      <c r="FE382" s="247"/>
      <c r="FF382" s="246">
        <v>7.5</v>
      </c>
      <c r="FG382" s="103">
        <v>1793</v>
      </c>
      <c r="FH382" s="274">
        <v>7.7623762376237604</v>
      </c>
      <c r="FI382" s="274">
        <v>82.574257425742601</v>
      </c>
      <c r="FJ382" s="103">
        <v>5152</v>
      </c>
      <c r="FK382" s="247">
        <v>6.33</v>
      </c>
      <c r="FL382" s="247">
        <v>50.3</v>
      </c>
      <c r="FM382" s="103">
        <v>4242</v>
      </c>
      <c r="FN382" s="141">
        <f t="shared" si="524"/>
        <v>0.27219791184403225</v>
      </c>
      <c r="FO382" s="142">
        <f t="shared" si="525"/>
        <v>1.2385411532774766</v>
      </c>
      <c r="FP382" s="142">
        <f t="shared" si="526"/>
        <v>4.5483969100152244</v>
      </c>
      <c r="FQ382" s="118">
        <f t="shared" si="486"/>
        <v>0.7580661516692041</v>
      </c>
      <c r="FR382" s="143">
        <f t="shared" si="527"/>
        <v>22860.242869736518</v>
      </c>
      <c r="FS382" s="144">
        <f t="shared" si="528"/>
        <v>0.68171842961334816</v>
      </c>
      <c r="FT382" s="145">
        <f t="shared" si="529"/>
        <v>17656.614810145285</v>
      </c>
      <c r="FU382" s="146">
        <f t="shared" si="530"/>
        <v>0.82756299288324675</v>
      </c>
      <c r="FV382" s="253">
        <v>4058</v>
      </c>
      <c r="FW382" s="283"/>
      <c r="FX382" s="246">
        <v>7.89</v>
      </c>
      <c r="FY382" s="103">
        <v>1861</v>
      </c>
      <c r="FZ382" s="274">
        <v>7.2673267326732702</v>
      </c>
      <c r="GA382" s="274">
        <v>79.841584158415799</v>
      </c>
      <c r="GB382" s="103">
        <v>5430</v>
      </c>
      <c r="GC382" s="247">
        <v>6.86</v>
      </c>
      <c r="GD382" s="247">
        <v>49.5</v>
      </c>
      <c r="GE382" s="103">
        <v>4442</v>
      </c>
      <c r="GF382" s="141">
        <f t="shared" si="531"/>
        <v>0.29016929292945642</v>
      </c>
      <c r="GG382" s="142">
        <f t="shared" si="532"/>
        <v>1.2385411532774766</v>
      </c>
      <c r="GH382" s="142">
        <f t="shared" si="533"/>
        <v>4.5483969100152244</v>
      </c>
      <c r="GI382" s="118">
        <f t="shared" si="487"/>
        <v>0.7580661516692041</v>
      </c>
      <c r="GJ382" s="143">
        <f t="shared" si="534"/>
        <v>22860.242869736518</v>
      </c>
      <c r="GK382" s="144">
        <f t="shared" si="535"/>
        <v>0.66964751673755774</v>
      </c>
      <c r="GL382" s="145">
        <f t="shared" si="536"/>
        <v>17656.614810145285</v>
      </c>
      <c r="GM382" s="146">
        <f t="shared" si="537"/>
        <v>0.82102327370648198</v>
      </c>
      <c r="GN382" s="286">
        <v>2205</v>
      </c>
      <c r="GO382" s="97">
        <f t="shared" si="488"/>
        <v>1933.4759911351885</v>
      </c>
      <c r="GP382" s="226">
        <f t="shared" si="568"/>
        <v>801.85550000000001</v>
      </c>
      <c r="GQ382" s="103">
        <v>0</v>
      </c>
      <c r="GR382" s="102">
        <f t="shared" si="489"/>
        <v>1</v>
      </c>
      <c r="GS382" s="103">
        <v>0</v>
      </c>
      <c r="GT382" s="102">
        <f t="shared" si="490"/>
        <v>1</v>
      </c>
      <c r="GU382" s="129">
        <v>83.5</v>
      </c>
      <c r="GV382" s="102">
        <f t="shared" si="565"/>
        <v>0.89413857324152757</v>
      </c>
      <c r="GW382" s="170">
        <v>331</v>
      </c>
      <c r="GX382" s="102">
        <f t="shared" si="566"/>
        <v>0.59927360774818395</v>
      </c>
      <c r="GY382" s="170">
        <v>0</v>
      </c>
      <c r="GZ382" s="102">
        <f t="shared" si="567"/>
        <v>1</v>
      </c>
      <c r="HA382" s="102"/>
      <c r="HB382" s="102"/>
      <c r="HC382" s="102"/>
      <c r="HD382" s="102"/>
      <c r="HE382" s="177"/>
      <c r="HF382" s="227">
        <f t="shared" si="562"/>
        <v>106018.008</v>
      </c>
      <c r="HG382" s="102">
        <f t="shared" si="563"/>
        <v>0.70678671999999998</v>
      </c>
      <c r="HH382" s="177">
        <f t="shared" si="564"/>
        <v>0.78793998845931912</v>
      </c>
      <c r="HI382" s="253">
        <v>4574</v>
      </c>
      <c r="HJ382" s="103">
        <v>2824</v>
      </c>
      <c r="HK382" s="103">
        <v>3680</v>
      </c>
      <c r="HL382" s="77">
        <f t="shared" si="541"/>
        <v>2880</v>
      </c>
      <c r="HM382" s="77">
        <f t="shared" si="538"/>
        <v>54009.72</v>
      </c>
      <c r="HN382" s="247"/>
      <c r="HO382" s="247"/>
      <c r="HP382" s="103">
        <v>3776</v>
      </c>
      <c r="HQ382" s="247"/>
      <c r="HR382" s="247"/>
      <c r="HS382" s="247"/>
      <c r="HT382" s="103">
        <v>5806</v>
      </c>
      <c r="HU382" s="103">
        <v>5614</v>
      </c>
      <c r="HV382" s="247"/>
      <c r="HW382" s="247"/>
      <c r="HX382" s="247"/>
      <c r="HY382" s="247"/>
      <c r="HZ382" s="298"/>
      <c r="IA382" s="298">
        <v>0.98</v>
      </c>
      <c r="IB382" s="299">
        <v>527</v>
      </c>
      <c r="IC382" s="300"/>
      <c r="ID382" s="300">
        <v>174</v>
      </c>
      <c r="IE382" s="301">
        <v>2.1</v>
      </c>
      <c r="IF382" s="301">
        <v>2.36</v>
      </c>
      <c r="IG382" s="301">
        <v>0.69</v>
      </c>
      <c r="IH382" s="97">
        <f t="shared" si="539"/>
        <v>35852.579999999994</v>
      </c>
      <c r="II382" s="97">
        <f t="shared" si="542"/>
        <v>4849.5606103419041</v>
      </c>
      <c r="IJ382" s="202">
        <f t="shared" si="543"/>
        <v>1.5019525382997898</v>
      </c>
      <c r="IK382" s="202">
        <f t="shared" si="549"/>
        <v>3.2288374543656397</v>
      </c>
      <c r="IL382" s="202">
        <f t="shared" si="491"/>
        <v>0.37666162755028615</v>
      </c>
      <c r="IM382" s="203"/>
      <c r="IN382" s="204">
        <f t="shared" si="492"/>
        <v>0.76099773242630386</v>
      </c>
      <c r="IO382" s="247"/>
      <c r="IP382" s="247"/>
      <c r="IQ382" s="103">
        <v>3118</v>
      </c>
      <c r="IR382" s="103">
        <v>3706</v>
      </c>
      <c r="IS382" s="247"/>
      <c r="IT382" s="247"/>
      <c r="IU382" s="247"/>
      <c r="IV382" s="247"/>
      <c r="IW382" s="304"/>
      <c r="IX382" s="304">
        <v>0.95</v>
      </c>
      <c r="IY382" s="246">
        <v>8.6999999999999993</v>
      </c>
      <c r="IZ382" s="247">
        <v>262</v>
      </c>
      <c r="JA382" s="247">
        <v>6.03</v>
      </c>
      <c r="JB382" s="247">
        <v>0.55000000000000004</v>
      </c>
      <c r="JC382" s="247"/>
      <c r="JD382" s="97">
        <f t="shared" si="493"/>
        <v>6574.8519999999999</v>
      </c>
      <c r="JE382" s="210">
        <f t="shared" si="559"/>
        <v>1.0984699882306788</v>
      </c>
      <c r="JF382" s="210">
        <f t="shared" si="494"/>
        <v>0.47975821428571425</v>
      </c>
      <c r="JG382" s="210">
        <f t="shared" si="495"/>
        <v>0.1039956808075511</v>
      </c>
      <c r="JH382" s="203"/>
      <c r="JI382" s="203">
        <f t="shared" si="496"/>
        <v>0.50284629981024676</v>
      </c>
      <c r="JJ382" s="212">
        <f t="shared" si="575"/>
        <v>2.469151880188833</v>
      </c>
      <c r="JK382" s="203">
        <f t="shared" si="497"/>
        <v>0.97480284670128869</v>
      </c>
      <c r="JL382" s="103">
        <v>13344</v>
      </c>
      <c r="JM382" s="246">
        <v>8.61</v>
      </c>
      <c r="JN382" s="307">
        <v>66</v>
      </c>
      <c r="JO382" s="247">
        <v>0.4</v>
      </c>
      <c r="JP382" s="247">
        <v>2.72</v>
      </c>
      <c r="JQ382" s="246">
        <v>0.79</v>
      </c>
      <c r="JR382" s="170">
        <v>627</v>
      </c>
      <c r="JS382" s="247">
        <v>0.21</v>
      </c>
      <c r="JT382" s="308" t="s">
        <v>155</v>
      </c>
    </row>
    <row r="383" spans="1:280" s="25" customFormat="1" ht="15" customHeight="1">
      <c r="A383" s="229">
        <v>43800</v>
      </c>
      <c r="B383" s="242">
        <v>140</v>
      </c>
      <c r="C383" s="52">
        <v>140</v>
      </c>
      <c r="D383" s="58">
        <v>50994</v>
      </c>
      <c r="E383" s="243">
        <v>5.61</v>
      </c>
      <c r="F383" s="58">
        <v>1399</v>
      </c>
      <c r="G383" s="136">
        <v>42.3</v>
      </c>
      <c r="H383" s="136">
        <v>18.600000000000001</v>
      </c>
      <c r="I383" s="256">
        <v>92.7</v>
      </c>
      <c r="J383" s="238"/>
      <c r="K383" s="58">
        <v>1199</v>
      </c>
      <c r="L383" s="59">
        <v>5.43</v>
      </c>
      <c r="M383" s="58">
        <v>13885</v>
      </c>
      <c r="N383" s="58">
        <v>6785</v>
      </c>
      <c r="O383" s="59">
        <v>10.7</v>
      </c>
      <c r="P383" s="59">
        <v>3.66</v>
      </c>
      <c r="Q383" s="75"/>
      <c r="R383" s="76">
        <v>49.4</v>
      </c>
      <c r="S383" s="67">
        <v>8569</v>
      </c>
      <c r="T383" s="230">
        <v>9198</v>
      </c>
      <c r="U383" s="136">
        <v>2.98</v>
      </c>
      <c r="V383" s="136">
        <v>38</v>
      </c>
      <c r="W383" s="136">
        <v>10.8</v>
      </c>
      <c r="X383" s="136">
        <v>10.199999999999999</v>
      </c>
      <c r="Y383" s="58">
        <v>2916</v>
      </c>
      <c r="Z383" s="230">
        <v>23242</v>
      </c>
      <c r="AA383" s="136">
        <v>2.5</v>
      </c>
      <c r="AB383" s="136">
        <v>662</v>
      </c>
      <c r="AC383" s="58">
        <f t="shared" si="561"/>
        <v>11485</v>
      </c>
      <c r="AD383" s="136"/>
      <c r="AE383" s="136"/>
      <c r="AF383" s="136"/>
      <c r="AG383" s="136"/>
      <c r="AH383" s="251"/>
      <c r="AI383" s="262"/>
      <c r="AJ383" s="136"/>
      <c r="AK383" s="136"/>
      <c r="AL383" s="243">
        <v>9.16</v>
      </c>
      <c r="AM383" s="230">
        <v>104557</v>
      </c>
      <c r="AN383" s="60" t="s">
        <v>125</v>
      </c>
      <c r="AO383" s="60" t="s">
        <v>125</v>
      </c>
      <c r="AP383" s="230">
        <v>4998</v>
      </c>
      <c r="AQ383" s="266"/>
      <c r="AR383" s="86">
        <f t="shared" si="499"/>
        <v>12418</v>
      </c>
      <c r="AS383" s="230"/>
      <c r="AT383" s="89">
        <v>12418</v>
      </c>
      <c r="AU383" s="58">
        <f t="shared" si="569"/>
        <v>10838</v>
      </c>
      <c r="AV383" s="230">
        <v>600</v>
      </c>
      <c r="AW383" s="230">
        <v>140</v>
      </c>
      <c r="AX383" s="58">
        <v>600</v>
      </c>
      <c r="AY383" s="98">
        <v>240</v>
      </c>
      <c r="AZ383" s="270">
        <v>4.8099999999999996</v>
      </c>
      <c r="BA383" s="230">
        <v>3340</v>
      </c>
      <c r="BB383" s="136">
        <v>214</v>
      </c>
      <c r="BC383" s="230">
        <v>9394</v>
      </c>
      <c r="BD383" s="230">
        <f t="shared" si="469"/>
        <v>7682.8980000000001</v>
      </c>
      <c r="BE383" s="231">
        <f t="shared" si="470"/>
        <v>0.81785160740898444</v>
      </c>
      <c r="BF383" s="230">
        <v>4208</v>
      </c>
      <c r="BG383" s="230">
        <f t="shared" si="578"/>
        <v>4489.9359999999997</v>
      </c>
      <c r="BH383" s="231">
        <f t="shared" si="472"/>
        <v>0.47795784543325526</v>
      </c>
      <c r="BI383" s="230">
        <v>402</v>
      </c>
      <c r="BJ383" s="230">
        <f t="shared" si="473"/>
        <v>790.73400000000004</v>
      </c>
      <c r="BK383" s="231">
        <f t="shared" si="474"/>
        <v>8.4174366616989571E-2</v>
      </c>
      <c r="BL383" s="230">
        <v>778</v>
      </c>
      <c r="BM383" s="230">
        <f t="shared" si="475"/>
        <v>1124.21</v>
      </c>
      <c r="BN383" s="231">
        <f t="shared" si="476"/>
        <v>0.11967319565680222</v>
      </c>
      <c r="BO383" s="230">
        <v>621</v>
      </c>
      <c r="BP383" s="230">
        <f t="shared" si="579"/>
        <v>1278.0179999999998</v>
      </c>
      <c r="BQ383" s="231">
        <f t="shared" si="580"/>
        <v>0.13604619970193738</v>
      </c>
      <c r="BR383" s="230">
        <v>0</v>
      </c>
      <c r="BS383" s="232">
        <f t="shared" si="576"/>
        <v>0</v>
      </c>
      <c r="BT383" s="231">
        <f t="shared" si="577"/>
        <v>0</v>
      </c>
      <c r="BU383" s="136">
        <v>8.6999999999999993</v>
      </c>
      <c r="BV383" s="243">
        <v>8.34</v>
      </c>
      <c r="BW383" s="251">
        <v>128</v>
      </c>
      <c r="BX383" s="67">
        <f t="shared" si="500"/>
        <v>101812.17200000001</v>
      </c>
      <c r="BY383" s="233">
        <f t="shared" si="501"/>
        <v>0.67874781333333334</v>
      </c>
      <c r="BZ383" s="121">
        <v>65</v>
      </c>
      <c r="CA383" s="242">
        <v>39</v>
      </c>
      <c r="CB383" s="136">
        <v>7.03</v>
      </c>
      <c r="CC383" s="230">
        <v>5537</v>
      </c>
      <c r="CD383" s="58">
        <f t="shared" si="502"/>
        <v>5419.7947240627191</v>
      </c>
      <c r="CE383" s="58">
        <f t="shared" si="570"/>
        <v>24299</v>
      </c>
      <c r="CF383" s="58">
        <f t="shared" si="571"/>
        <v>10838</v>
      </c>
      <c r="CG383" s="58">
        <f t="shared" si="572"/>
        <v>451.58333333333331</v>
      </c>
      <c r="CH383" s="58">
        <f t="shared" si="573"/>
        <v>13461</v>
      </c>
      <c r="CI383" s="98">
        <f t="shared" si="574"/>
        <v>560.875</v>
      </c>
      <c r="CJ383" s="238">
        <v>4023</v>
      </c>
      <c r="CK383" s="136"/>
      <c r="CL383" s="243">
        <v>7.67</v>
      </c>
      <c r="CM383" s="230">
        <v>2205</v>
      </c>
      <c r="CN383" s="137">
        <v>7.1485148514851504</v>
      </c>
      <c r="CO383" s="137">
        <v>74.118811881188094</v>
      </c>
      <c r="CP383" s="230">
        <v>5376</v>
      </c>
      <c r="CQ383" s="136">
        <v>3.39</v>
      </c>
      <c r="CR383" s="136">
        <v>39.9</v>
      </c>
      <c r="CS383" s="230">
        <v>3366</v>
      </c>
      <c r="CT383" s="59">
        <f t="shared" si="550"/>
        <v>0.26026204154458366</v>
      </c>
      <c r="CU383" s="142">
        <f t="shared" si="506"/>
        <v>1.2493164305244842</v>
      </c>
      <c r="CV383" s="142">
        <f t="shared" si="507"/>
        <v>4.3382081525874101</v>
      </c>
      <c r="CW383" s="233">
        <f t="shared" si="508"/>
        <v>0.72303469209790172</v>
      </c>
      <c r="CX383" s="89">
        <f t="shared" si="551"/>
        <v>21803.834174904321</v>
      </c>
      <c r="CY383" s="193">
        <f t="shared" si="552"/>
        <v>0.59315802308705978</v>
      </c>
      <c r="CZ383" s="234">
        <f t="shared" si="553"/>
        <v>16856.26437120869</v>
      </c>
      <c r="DA383" s="235">
        <f t="shared" si="554"/>
        <v>0.76527570789865873</v>
      </c>
      <c r="DB383" s="58">
        <v>4024</v>
      </c>
      <c r="DC383" s="75"/>
      <c r="DD383" s="59">
        <v>7.59</v>
      </c>
      <c r="DE383" s="58">
        <v>2456</v>
      </c>
      <c r="DF383" s="58">
        <v>6.9702970297029703</v>
      </c>
      <c r="DG383" s="58">
        <v>73.900990099009903</v>
      </c>
      <c r="DH383" s="58">
        <v>5326</v>
      </c>
      <c r="DI383" s="75">
        <v>4.37</v>
      </c>
      <c r="DJ383" s="75">
        <v>35.4</v>
      </c>
      <c r="DK383" s="58">
        <v>3718</v>
      </c>
      <c r="DL383" s="59">
        <f t="shared" si="509"/>
        <v>0.31174772494327946</v>
      </c>
      <c r="DM383" s="142">
        <f t="shared" si="510"/>
        <v>1.2490059642147118</v>
      </c>
      <c r="DN383" s="142">
        <f t="shared" si="511"/>
        <v>4.3392865041043338</v>
      </c>
      <c r="DO383" s="233">
        <f t="shared" si="483"/>
        <v>0.72321441735072234</v>
      </c>
      <c r="DP383" s="89">
        <f t="shared" si="512"/>
        <v>21809.253969628382</v>
      </c>
      <c r="DQ383" s="193">
        <f t="shared" si="513"/>
        <v>0.54684630598721939</v>
      </c>
      <c r="DR383" s="234">
        <f t="shared" si="514"/>
        <v>16860.454344952468</v>
      </c>
      <c r="DS383" s="235">
        <f t="shared" si="515"/>
        <v>0.73855652544177142</v>
      </c>
      <c r="DT383" s="58">
        <v>4068</v>
      </c>
      <c r="DU383" s="75"/>
      <c r="DV383" s="59">
        <v>7.52</v>
      </c>
      <c r="DW383" s="58">
        <v>2438</v>
      </c>
      <c r="DX383" s="58">
        <v>7.1881188118811901</v>
      </c>
      <c r="DY383" s="58">
        <v>69.524752475247496</v>
      </c>
      <c r="DZ383" s="58">
        <v>5120</v>
      </c>
      <c r="EA383" s="75">
        <v>4.07</v>
      </c>
      <c r="EB383" s="60">
        <v>48.8</v>
      </c>
      <c r="EC383" s="58">
        <v>4620</v>
      </c>
      <c r="ED383" s="59">
        <f t="shared" si="544"/>
        <v>0.38087572097915651</v>
      </c>
      <c r="EE383" s="142">
        <f t="shared" si="516"/>
        <v>1.2354965585054081</v>
      </c>
      <c r="EF383" s="142">
        <f t="shared" si="555"/>
        <v>4.3867339708490132</v>
      </c>
      <c r="EG383" s="233">
        <f t="shared" si="484"/>
        <v>0.73112232847483549</v>
      </c>
      <c r="EH383" s="89">
        <f t="shared" si="545"/>
        <v>22047.724937487139</v>
      </c>
      <c r="EI383" s="193">
        <f t="shared" si="546"/>
        <v>0.55016746498242708</v>
      </c>
      <c r="EJ383" s="234">
        <f t="shared" si="547"/>
        <v>17044.813189678585</v>
      </c>
      <c r="EK383" s="235">
        <f t="shared" si="548"/>
        <v>0.74047264211198638</v>
      </c>
      <c r="EL383" s="238">
        <v>4069</v>
      </c>
      <c r="EM383" s="136"/>
      <c r="EN383" s="243">
        <v>7.52</v>
      </c>
      <c r="EO383" s="230">
        <v>2175</v>
      </c>
      <c r="EP383" s="137">
        <v>7.3663366336633702</v>
      </c>
      <c r="EQ383" s="137">
        <v>65.900990099009903</v>
      </c>
      <c r="ER383" s="230">
        <v>4616</v>
      </c>
      <c r="ES383" s="136">
        <v>4.1900000000000004</v>
      </c>
      <c r="ET383" s="136">
        <v>35.4</v>
      </c>
      <c r="EU383" s="230">
        <v>3733</v>
      </c>
      <c r="EV383" s="59">
        <f t="shared" si="517"/>
        <v>0.28273727820225719</v>
      </c>
      <c r="EW383" s="142">
        <f t="shared" si="518"/>
        <v>1.2351929220938807</v>
      </c>
      <c r="EX383" s="142">
        <f t="shared" si="519"/>
        <v>4.3878123223659378</v>
      </c>
      <c r="EY383" s="233">
        <f t="shared" si="485"/>
        <v>0.73130205372765633</v>
      </c>
      <c r="EZ383" s="89">
        <f t="shared" si="520"/>
        <v>22053.144732211204</v>
      </c>
      <c r="FA383" s="193">
        <f t="shared" si="521"/>
        <v>0.59869328807907252</v>
      </c>
      <c r="FB383" s="234">
        <f t="shared" si="522"/>
        <v>17049.003163422363</v>
      </c>
      <c r="FC383" s="235">
        <f t="shared" si="523"/>
        <v>0.76846923568235037</v>
      </c>
      <c r="FD383" s="238">
        <v>4067</v>
      </c>
      <c r="FE383" s="136"/>
      <c r="FF383" s="243">
        <v>7.29</v>
      </c>
      <c r="FG383" s="230">
        <v>2170</v>
      </c>
      <c r="FH383" s="137">
        <v>6.6534653465346496</v>
      </c>
      <c r="FI383" s="137">
        <v>65.267326732673297</v>
      </c>
      <c r="FJ383" s="230">
        <v>6468</v>
      </c>
      <c r="FK383" s="136">
        <v>4.42</v>
      </c>
      <c r="FL383" s="136">
        <v>40.4</v>
      </c>
      <c r="FM383" s="230">
        <v>4045</v>
      </c>
      <c r="FN383" s="59">
        <f t="shared" si="524"/>
        <v>0.30604720967848836</v>
      </c>
      <c r="FO383" s="142">
        <f t="shared" si="525"/>
        <v>1.2358003442340793</v>
      </c>
      <c r="FP383" s="142">
        <f t="shared" si="526"/>
        <v>4.3856556193320886</v>
      </c>
      <c r="FQ383" s="233">
        <f t="shared" si="486"/>
        <v>0.73094260322201476</v>
      </c>
      <c r="FR383" s="89">
        <f t="shared" si="527"/>
        <v>22042.305142763078</v>
      </c>
      <c r="FS383" s="193">
        <f t="shared" si="528"/>
        <v>0.59961583224440806</v>
      </c>
      <c r="FT383" s="234">
        <f t="shared" si="529"/>
        <v>17040.623215934815</v>
      </c>
      <c r="FU383" s="235">
        <f t="shared" si="530"/>
        <v>0.76900149031296572</v>
      </c>
      <c r="FV383" s="238">
        <v>4048</v>
      </c>
      <c r="FW383" s="160"/>
      <c r="FX383" s="243">
        <v>8.48</v>
      </c>
      <c r="FY383" s="230">
        <v>2402</v>
      </c>
      <c r="FZ383" s="137">
        <v>6.3366336633663396</v>
      </c>
      <c r="GA383" s="137">
        <v>64.099009900990097</v>
      </c>
      <c r="GB383" s="230">
        <v>5514</v>
      </c>
      <c r="GC383" s="136">
        <v>5.09</v>
      </c>
      <c r="GD383" s="136">
        <v>38.799999999999997</v>
      </c>
      <c r="GE383" s="230">
        <v>4140</v>
      </c>
      <c r="GF383" s="59">
        <f t="shared" si="531"/>
        <v>0.33889888685020353</v>
      </c>
      <c r="GG383" s="142">
        <f t="shared" si="532"/>
        <v>1.241600790513834</v>
      </c>
      <c r="GH383" s="142">
        <f t="shared" si="533"/>
        <v>4.3651669405105231</v>
      </c>
      <c r="GI383" s="233">
        <f t="shared" si="487"/>
        <v>0.72752782341842048</v>
      </c>
      <c r="GJ383" s="89">
        <f t="shared" si="534"/>
        <v>21939.329043005888</v>
      </c>
      <c r="GK383" s="193">
        <f t="shared" si="535"/>
        <v>0.55680978297284245</v>
      </c>
      <c r="GL383" s="234">
        <f t="shared" si="536"/>
        <v>16961.013714803077</v>
      </c>
      <c r="GM383" s="235">
        <f t="shared" si="537"/>
        <v>0.74430487545241641</v>
      </c>
      <c r="GN383" s="285">
        <v>2220</v>
      </c>
      <c r="GO383" s="230">
        <f t="shared" si="488"/>
        <v>2307.5107617597432</v>
      </c>
      <c r="GP383" s="236">
        <f t="shared" si="568"/>
        <v>821.04599999999994</v>
      </c>
      <c r="GQ383" s="230">
        <v>0</v>
      </c>
      <c r="GR383" s="231">
        <f t="shared" si="489"/>
        <v>1</v>
      </c>
      <c r="GS383" s="230">
        <v>0</v>
      </c>
      <c r="GT383" s="231">
        <f t="shared" si="490"/>
        <v>1</v>
      </c>
      <c r="GU383" s="58">
        <v>15.6</v>
      </c>
      <c r="GV383" s="231">
        <f t="shared" si="565"/>
        <v>0.98027149458604279</v>
      </c>
      <c r="GW383" s="232">
        <v>388</v>
      </c>
      <c r="GX383" s="231">
        <f t="shared" si="566"/>
        <v>0.50128534704370176</v>
      </c>
      <c r="GY383" s="232">
        <v>0</v>
      </c>
      <c r="GZ383" s="231">
        <f t="shared" si="567"/>
        <v>1</v>
      </c>
      <c r="HA383" s="231"/>
      <c r="HB383" s="231"/>
      <c r="HC383" s="231"/>
      <c r="HD383" s="231"/>
      <c r="HE383" s="237"/>
      <c r="HF383" s="238">
        <f t="shared" si="562"/>
        <v>101812.17200000001</v>
      </c>
      <c r="HG383" s="231">
        <f t="shared" si="563"/>
        <v>0.67874781333333334</v>
      </c>
      <c r="HH383" s="237">
        <f t="shared" si="564"/>
        <v>0.7636789440068128</v>
      </c>
      <c r="HI383" s="238">
        <v>3186</v>
      </c>
      <c r="HJ383" s="230">
        <v>3180</v>
      </c>
      <c r="HK383" s="230">
        <v>3078</v>
      </c>
      <c r="HL383" s="77">
        <f t="shared" si="541"/>
        <v>1480</v>
      </c>
      <c r="HM383" s="77">
        <f t="shared" si="538"/>
        <v>19727.12</v>
      </c>
      <c r="HN383" s="136"/>
      <c r="HO383" s="136"/>
      <c r="HP383" s="230">
        <v>4945</v>
      </c>
      <c r="HQ383" s="136"/>
      <c r="HR383" s="136"/>
      <c r="HS383" s="136"/>
      <c r="HT383" s="230">
        <v>3760</v>
      </c>
      <c r="HU383" s="230">
        <v>4956</v>
      </c>
      <c r="HV383" s="136"/>
      <c r="HW383" s="136"/>
      <c r="HX383" s="136"/>
      <c r="HY383" s="136"/>
      <c r="HZ383" s="295">
        <v>0.99</v>
      </c>
      <c r="IA383" s="295"/>
      <c r="IB383" s="289">
        <v>539</v>
      </c>
      <c r="IC383" s="290"/>
      <c r="ID383" s="290">
        <v>1026</v>
      </c>
      <c r="IE383" s="291">
        <v>2.72</v>
      </c>
      <c r="IF383" s="291">
        <v>2.41</v>
      </c>
      <c r="IG383" s="291">
        <v>0.7</v>
      </c>
      <c r="IH383" s="97">
        <f t="shared" si="539"/>
        <v>33633.519999999997</v>
      </c>
      <c r="II383" s="97">
        <f t="shared" si="542"/>
        <v>3210.9529059694432</v>
      </c>
      <c r="IJ383" s="202">
        <f t="shared" si="543"/>
        <v>1.5926102882624622</v>
      </c>
      <c r="IK383" s="202">
        <f t="shared" si="549"/>
        <v>2.0161573296582134</v>
      </c>
      <c r="IL383" s="202">
        <f t="shared" si="491"/>
        <v>0.54544072408077293</v>
      </c>
      <c r="IM383" s="205"/>
      <c r="IN383" s="204">
        <f t="shared" si="492"/>
        <v>0.75720720720720724</v>
      </c>
      <c r="IO383" s="136"/>
      <c r="IP383" s="136"/>
      <c r="IQ383" s="230">
        <v>2406</v>
      </c>
      <c r="IR383" s="230">
        <v>1880</v>
      </c>
      <c r="IS383" s="136"/>
      <c r="IT383" s="136"/>
      <c r="IU383" s="136"/>
      <c r="IV383" s="136"/>
      <c r="IW383" s="303">
        <v>0.93</v>
      </c>
      <c r="IX383" s="303"/>
      <c r="IY383" s="243">
        <v>8.3000000000000007</v>
      </c>
      <c r="IZ383" s="136">
        <v>228</v>
      </c>
      <c r="JA383" s="136">
        <v>6.05</v>
      </c>
      <c r="JB383" s="136">
        <v>0.63</v>
      </c>
      <c r="JC383" s="136">
        <v>265</v>
      </c>
      <c r="JD383" s="97">
        <f t="shared" si="493"/>
        <v>6693.3019999999997</v>
      </c>
      <c r="JE383" s="211">
        <f t="shared" si="559"/>
        <v>1.033400996493818</v>
      </c>
      <c r="JF383" s="210">
        <f t="shared" si="494"/>
        <v>0.52157874999999998</v>
      </c>
      <c r="JG383" s="211">
        <f t="shared" si="495"/>
        <v>0.14810416598597004</v>
      </c>
      <c r="JH383" s="205"/>
      <c r="JI383" s="205">
        <f t="shared" si="496"/>
        <v>0.57699443413729123</v>
      </c>
      <c r="JJ383" s="215">
        <f t="shared" si="575"/>
        <v>2.469151880188833</v>
      </c>
      <c r="JK383" s="205">
        <f t="shared" si="497"/>
        <v>0.975729188843943</v>
      </c>
      <c r="JL383" s="230">
        <v>13517</v>
      </c>
      <c r="JM383" s="243">
        <v>8.36</v>
      </c>
      <c r="JN383" s="217"/>
      <c r="JO383" s="136"/>
      <c r="JP383" s="136"/>
      <c r="JQ383" s="243">
        <v>0.91</v>
      </c>
      <c r="JR383" s="232">
        <v>1104</v>
      </c>
      <c r="JS383" s="136">
        <v>0.24</v>
      </c>
      <c r="JT383" s="223" t="s">
        <v>155</v>
      </c>
    </row>
    <row r="384" spans="1:280" s="25" customFormat="1" ht="15" customHeight="1">
      <c r="A384" s="244">
        <v>43801</v>
      </c>
      <c r="B384" s="245">
        <v>0</v>
      </c>
      <c r="C384" s="52">
        <v>0</v>
      </c>
      <c r="D384" s="129">
        <v>43742</v>
      </c>
      <c r="E384" s="246">
        <v>5.6</v>
      </c>
      <c r="F384" s="129">
        <v>1277</v>
      </c>
      <c r="G384" s="247">
        <v>39.700000000000003</v>
      </c>
      <c r="H384" s="247">
        <v>18.100000000000001</v>
      </c>
      <c r="I384" s="255">
        <v>92.3</v>
      </c>
      <c r="J384" s="253"/>
      <c r="K384" s="129">
        <v>1108</v>
      </c>
      <c r="L384" s="254">
        <v>5.82</v>
      </c>
      <c r="M384" s="129">
        <v>13362</v>
      </c>
      <c r="N384" s="129">
        <v>5901</v>
      </c>
      <c r="O384" s="254">
        <v>8.93</v>
      </c>
      <c r="P384" s="254">
        <v>2.92</v>
      </c>
      <c r="Q384" s="258"/>
      <c r="R384" s="259">
        <v>48</v>
      </c>
      <c r="S384" s="260">
        <v>8637</v>
      </c>
      <c r="T384" s="103">
        <v>7894</v>
      </c>
      <c r="U384" s="247">
        <v>3.04</v>
      </c>
      <c r="V384" s="247">
        <v>26.4</v>
      </c>
      <c r="W384" s="247">
        <v>12</v>
      </c>
      <c r="X384" s="247">
        <v>9.91</v>
      </c>
      <c r="Y384" s="129">
        <v>2916</v>
      </c>
      <c r="Z384" s="103">
        <v>21726</v>
      </c>
      <c r="AA384" s="56">
        <v>2.69</v>
      </c>
      <c r="AB384" s="247">
        <v>635</v>
      </c>
      <c r="AC384" s="77">
        <f t="shared" si="561"/>
        <v>11553</v>
      </c>
      <c r="AD384" s="247"/>
      <c r="AE384" s="247"/>
      <c r="AF384" s="247"/>
      <c r="AG384" s="247"/>
      <c r="AH384" s="252"/>
      <c r="AI384" s="263"/>
      <c r="AJ384" s="247"/>
      <c r="AK384" s="247"/>
      <c r="AL384" s="246">
        <v>9.15</v>
      </c>
      <c r="AM384" s="103">
        <v>107862</v>
      </c>
      <c r="AN384" s="264" t="s">
        <v>125</v>
      </c>
      <c r="AO384" s="264" t="s">
        <v>125</v>
      </c>
      <c r="AP384" s="103">
        <v>4878</v>
      </c>
      <c r="AQ384" s="267"/>
      <c r="AR384" s="86">
        <f t="shared" si="499"/>
        <v>11585</v>
      </c>
      <c r="AS384" s="103"/>
      <c r="AT384" s="268">
        <v>11585</v>
      </c>
      <c r="AU384" s="129">
        <f t="shared" si="569"/>
        <v>9905</v>
      </c>
      <c r="AV384" s="103">
        <v>600</v>
      </c>
      <c r="AW384" s="103">
        <v>0</v>
      </c>
      <c r="AX384" s="129">
        <v>600</v>
      </c>
      <c r="AY384" s="271">
        <v>480</v>
      </c>
      <c r="AZ384" s="272">
        <v>4.3600000000000003</v>
      </c>
      <c r="BA384" s="103">
        <v>2549</v>
      </c>
      <c r="BB384" s="247">
        <v>302</v>
      </c>
      <c r="BC384" s="103">
        <v>9952</v>
      </c>
      <c r="BD384" s="97">
        <f t="shared" si="469"/>
        <v>6926.6100000000006</v>
      </c>
      <c r="BE384" s="102">
        <f t="shared" si="470"/>
        <v>0.69600180868167205</v>
      </c>
      <c r="BF384" s="103">
        <v>3878</v>
      </c>
      <c r="BG384" s="97">
        <f t="shared" si="578"/>
        <v>4137.826</v>
      </c>
      <c r="BH384" s="102">
        <f t="shared" si="472"/>
        <v>0.41577833601286174</v>
      </c>
      <c r="BI384" s="103">
        <v>280</v>
      </c>
      <c r="BJ384" s="97">
        <f t="shared" si="473"/>
        <v>550.76</v>
      </c>
      <c r="BK384" s="102">
        <f t="shared" si="474"/>
        <v>5.5341639871382638E-2</v>
      </c>
      <c r="BL384" s="103">
        <v>678</v>
      </c>
      <c r="BM384" s="97">
        <f t="shared" si="475"/>
        <v>979.71</v>
      </c>
      <c r="BN384" s="102">
        <f t="shared" si="476"/>
        <v>9.844352893890676E-2</v>
      </c>
      <c r="BO384" s="103">
        <v>609</v>
      </c>
      <c r="BP384" s="97">
        <f t="shared" si="579"/>
        <v>1253.3219999999999</v>
      </c>
      <c r="BQ384" s="102">
        <f t="shared" si="580"/>
        <v>0.12593669614147909</v>
      </c>
      <c r="BR384" s="103">
        <v>3</v>
      </c>
      <c r="BS384" s="105">
        <f t="shared" si="576"/>
        <v>4.992</v>
      </c>
      <c r="BT384" s="102">
        <f t="shared" si="577"/>
        <v>3.014469453376206E-4</v>
      </c>
      <c r="BU384" s="247">
        <v>8.83</v>
      </c>
      <c r="BV384" s="246">
        <v>8.9499999999999993</v>
      </c>
      <c r="BW384" s="252">
        <v>127</v>
      </c>
      <c r="BX384" s="117">
        <f t="shared" si="500"/>
        <v>98574.56</v>
      </c>
      <c r="BY384" s="118">
        <f t="shared" si="501"/>
        <v>0.65716373333333333</v>
      </c>
      <c r="BZ384" s="273">
        <v>64.7</v>
      </c>
      <c r="CA384" s="245">
        <v>39</v>
      </c>
      <c r="CB384" s="247">
        <v>7.16</v>
      </c>
      <c r="CC384" s="103">
        <v>5689</v>
      </c>
      <c r="CD384" s="77">
        <f t="shared" si="502"/>
        <v>5494.7707333644739</v>
      </c>
      <c r="CE384" s="77">
        <f t="shared" si="570"/>
        <v>23549</v>
      </c>
      <c r="CF384" s="77">
        <f t="shared" si="571"/>
        <v>9905</v>
      </c>
      <c r="CG384" s="77">
        <f t="shared" si="572"/>
        <v>412.70833333333331</v>
      </c>
      <c r="CH384" s="77">
        <f t="shared" si="573"/>
        <v>13644</v>
      </c>
      <c r="CI384" s="130">
        <f t="shared" si="574"/>
        <v>568.5</v>
      </c>
      <c r="CJ384" s="253">
        <v>3908</v>
      </c>
      <c r="CK384" s="247"/>
      <c r="CL384" s="246">
        <v>7.37</v>
      </c>
      <c r="CM384" s="103">
        <v>2235</v>
      </c>
      <c r="CN384" s="274">
        <v>7.38613861386139</v>
      </c>
      <c r="CO384" s="274">
        <v>71.782178217821794</v>
      </c>
      <c r="CP384" s="103">
        <v>5004</v>
      </c>
      <c r="CQ384" s="247">
        <v>3.58</v>
      </c>
      <c r="CR384" s="247">
        <v>41.3</v>
      </c>
      <c r="CS384" s="103">
        <v>3034</v>
      </c>
      <c r="CT384" s="141">
        <f t="shared" si="550"/>
        <v>0.23816282061790911</v>
      </c>
      <c r="CU384" s="142">
        <f t="shared" si="506"/>
        <v>1.2860798362333674</v>
      </c>
      <c r="CV384" s="142">
        <f t="shared" si="507"/>
        <v>4.2724958268978037</v>
      </c>
      <c r="CW384" s="118">
        <f t="shared" si="508"/>
        <v>0.71208263781630066</v>
      </c>
      <c r="CX384" s="143">
        <f t="shared" si="551"/>
        <v>21473.564025988362</v>
      </c>
      <c r="CY384" s="144">
        <f t="shared" si="552"/>
        <v>0.59324963525247965</v>
      </c>
      <c r="CZ384" s="145">
        <f t="shared" si="553"/>
        <v>16358.63011083273</v>
      </c>
      <c r="DA384" s="146">
        <f t="shared" si="554"/>
        <v>0.77542202572347263</v>
      </c>
      <c r="DB384" s="129">
        <v>3908</v>
      </c>
      <c r="DC384" s="258"/>
      <c r="DD384" s="254">
        <v>7.26</v>
      </c>
      <c r="DE384" s="129">
        <v>2082</v>
      </c>
      <c r="DF384" s="129">
        <v>6.7524752475247496</v>
      </c>
      <c r="DG384" s="129">
        <v>77.960396039604007</v>
      </c>
      <c r="DH384" s="129">
        <v>5310</v>
      </c>
      <c r="DI384" s="258">
        <v>4.8499999999999996</v>
      </c>
      <c r="DJ384" s="258">
        <v>40.200000000000003</v>
      </c>
      <c r="DK384" s="129">
        <v>3330</v>
      </c>
      <c r="DL384" s="141">
        <f t="shared" si="509"/>
        <v>0.24967931529918203</v>
      </c>
      <c r="DM384" s="142">
        <f t="shared" si="510"/>
        <v>1.2860798362333674</v>
      </c>
      <c r="DN384" s="142">
        <f t="shared" si="511"/>
        <v>4.2724958268978037</v>
      </c>
      <c r="DO384" s="118">
        <f t="shared" si="483"/>
        <v>0.71208263781630066</v>
      </c>
      <c r="DP384" s="143">
        <f t="shared" si="512"/>
        <v>21473.564025988362</v>
      </c>
      <c r="DQ384" s="144">
        <f t="shared" si="513"/>
        <v>0.62109429109425618</v>
      </c>
      <c r="DR384" s="145">
        <f t="shared" si="514"/>
        <v>16358.63011083273</v>
      </c>
      <c r="DS384" s="146">
        <f t="shared" si="515"/>
        <v>0.79079581993569126</v>
      </c>
      <c r="DT384" s="129">
        <v>3922</v>
      </c>
      <c r="DU384" s="258"/>
      <c r="DV384" s="254">
        <v>7.49</v>
      </c>
      <c r="DW384" s="129">
        <v>2379</v>
      </c>
      <c r="DX384" s="129">
        <v>7.1089108910891099</v>
      </c>
      <c r="DY384" s="129">
        <v>76.534653465346494</v>
      </c>
      <c r="DZ384" s="129">
        <v>5216</v>
      </c>
      <c r="EA384" s="258">
        <v>4.66</v>
      </c>
      <c r="EB384" s="264">
        <v>39.799999999999997</v>
      </c>
      <c r="EC384" s="129">
        <v>4106</v>
      </c>
      <c r="ED384" s="141">
        <f t="shared" si="544"/>
        <v>0.33600509439190651</v>
      </c>
      <c r="EE384" s="142">
        <f t="shared" si="516"/>
        <v>1.2814890362060174</v>
      </c>
      <c r="EF384" s="142">
        <f t="shared" si="555"/>
        <v>4.2878015949573145</v>
      </c>
      <c r="EG384" s="118">
        <f t="shared" si="484"/>
        <v>0.71463359915955238</v>
      </c>
      <c r="EH384" s="143">
        <f t="shared" si="545"/>
        <v>21550.490816255464</v>
      </c>
      <c r="EI384" s="144">
        <f t="shared" si="546"/>
        <v>0.56704290034257221</v>
      </c>
      <c r="EJ384" s="145">
        <f t="shared" si="547"/>
        <v>16417.233186971844</v>
      </c>
      <c r="EK384" s="146">
        <f t="shared" si="548"/>
        <v>0.76095257234726688</v>
      </c>
      <c r="EL384" s="253">
        <v>3927</v>
      </c>
      <c r="EM384" s="247"/>
      <c r="EN384" s="246">
        <v>7.27</v>
      </c>
      <c r="EO384" s="103">
        <v>2439</v>
      </c>
      <c r="EP384" s="274">
        <v>7.5247524752475199</v>
      </c>
      <c r="EQ384" s="274">
        <v>75.366336633663394</v>
      </c>
      <c r="ER384" s="103">
        <v>5302</v>
      </c>
      <c r="ES384" s="247">
        <v>4</v>
      </c>
      <c r="ET384" s="247">
        <v>45.6</v>
      </c>
      <c r="EU384" s="103">
        <v>3283</v>
      </c>
      <c r="EV384" s="141">
        <f t="shared" si="517"/>
        <v>0.27358306727557213</v>
      </c>
      <c r="EW384" s="142">
        <f t="shared" si="518"/>
        <v>1.2798573975044563</v>
      </c>
      <c r="EX384" s="142">
        <f t="shared" si="519"/>
        <v>4.2932679406928544</v>
      </c>
      <c r="EY384" s="118">
        <f t="shared" si="485"/>
        <v>0.71554465678214241</v>
      </c>
      <c r="EZ384" s="143">
        <f t="shared" si="520"/>
        <v>21577.964669922287</v>
      </c>
      <c r="FA384" s="144">
        <f t="shared" si="521"/>
        <v>0.55612342746344412</v>
      </c>
      <c r="FB384" s="145">
        <f t="shared" si="522"/>
        <v>16438.162857021529</v>
      </c>
      <c r="FC384" s="146">
        <f t="shared" si="523"/>
        <v>0.7549236334405145</v>
      </c>
      <c r="FD384" s="253">
        <v>3942</v>
      </c>
      <c r="FE384" s="247"/>
      <c r="FF384" s="246">
        <v>7.55</v>
      </c>
      <c r="FG384" s="103">
        <v>2068</v>
      </c>
      <c r="FH384" s="274">
        <v>6.9504950495049496</v>
      </c>
      <c r="FI384" s="274">
        <v>75.049504950495006</v>
      </c>
      <c r="FJ384" s="103">
        <v>5224</v>
      </c>
      <c r="FK384" s="247">
        <v>5.3</v>
      </c>
      <c r="FL384" s="247">
        <v>47.3</v>
      </c>
      <c r="FM384" s="103">
        <v>3469</v>
      </c>
      <c r="FN384" s="141">
        <f t="shared" si="524"/>
        <v>0.25680450068202343</v>
      </c>
      <c r="FO384" s="142">
        <f t="shared" si="525"/>
        <v>1.2749873160832066</v>
      </c>
      <c r="FP384" s="142">
        <f t="shared" si="526"/>
        <v>4.3096669778994734</v>
      </c>
      <c r="FQ384" s="118">
        <f t="shared" si="486"/>
        <v>0.71827782964991227</v>
      </c>
      <c r="FR384" s="143">
        <f t="shared" si="527"/>
        <v>21660.386230922755</v>
      </c>
      <c r="FS384" s="144">
        <f t="shared" si="528"/>
        <v>0.623642168099386</v>
      </c>
      <c r="FT384" s="145">
        <f t="shared" si="529"/>
        <v>16500.951867170581</v>
      </c>
      <c r="FU384" s="146">
        <f t="shared" si="530"/>
        <v>0.79220257234726688</v>
      </c>
      <c r="FV384" s="253">
        <v>3942</v>
      </c>
      <c r="FW384" s="283"/>
      <c r="FX384" s="246">
        <v>7.23</v>
      </c>
      <c r="FY384" s="103">
        <v>2372</v>
      </c>
      <c r="FZ384" s="274">
        <v>7.0693069306930703</v>
      </c>
      <c r="GA384" s="274">
        <v>73.346534653465298</v>
      </c>
      <c r="GB384" s="103">
        <v>5346</v>
      </c>
      <c r="GC384" s="247">
        <v>5.2</v>
      </c>
      <c r="GD384" s="247">
        <v>44.2</v>
      </c>
      <c r="GE384" s="103">
        <v>3611</v>
      </c>
      <c r="GF384" s="141">
        <f t="shared" si="531"/>
        <v>0.29333964899820159</v>
      </c>
      <c r="GG384" s="142">
        <f t="shared" si="532"/>
        <v>1.2749873160832066</v>
      </c>
      <c r="GH384" s="142">
        <f t="shared" si="533"/>
        <v>4.3096669778994734</v>
      </c>
      <c r="GI384" s="118">
        <f t="shared" si="487"/>
        <v>0.71827782964991227</v>
      </c>
      <c r="GJ384" s="143">
        <f t="shared" si="534"/>
        <v>21660.386230922755</v>
      </c>
      <c r="GK384" s="144">
        <f t="shared" si="535"/>
        <v>0.56831683884513717</v>
      </c>
      <c r="GL384" s="145">
        <f t="shared" si="536"/>
        <v>16500.951867170581</v>
      </c>
      <c r="GM384" s="146">
        <f t="shared" si="537"/>
        <v>0.76165594855305463</v>
      </c>
      <c r="GN384" s="286">
        <v>2259</v>
      </c>
      <c r="GO384" s="97">
        <f t="shared" si="488"/>
        <v>2262.5889422056139</v>
      </c>
      <c r="GP384" s="226">
        <f t="shared" si="568"/>
        <v>370.43999999999994</v>
      </c>
      <c r="GQ384" s="103">
        <v>0</v>
      </c>
      <c r="GR384" s="102">
        <f t="shared" si="489"/>
        <v>1</v>
      </c>
      <c r="GS384" s="103">
        <v>0</v>
      </c>
      <c r="GT384" s="102">
        <f t="shared" si="490"/>
        <v>1</v>
      </c>
      <c r="GU384" s="129">
        <v>0</v>
      </c>
      <c r="GV384" s="102">
        <f t="shared" si="565"/>
        <v>1</v>
      </c>
      <c r="GW384" s="170">
        <v>180</v>
      </c>
      <c r="GX384" s="102">
        <f t="shared" si="566"/>
        <v>0.73451327433628322</v>
      </c>
      <c r="GY384" s="170">
        <v>0</v>
      </c>
      <c r="GZ384" s="102">
        <f t="shared" si="567"/>
        <v>1</v>
      </c>
      <c r="HA384" s="102"/>
      <c r="HB384" s="102"/>
      <c r="HC384" s="102"/>
      <c r="HD384" s="102"/>
      <c r="HE384" s="177"/>
      <c r="HF384" s="227">
        <f t="shared" si="562"/>
        <v>98574.56</v>
      </c>
      <c r="HG384" s="102">
        <f t="shared" si="563"/>
        <v>0.65716373333333333</v>
      </c>
      <c r="HH384" s="177">
        <f t="shared" si="564"/>
        <v>0.77301045016077174</v>
      </c>
      <c r="HI384" s="253">
        <v>3160</v>
      </c>
      <c r="HJ384" s="103">
        <v>2726</v>
      </c>
      <c r="HK384" s="103">
        <v>3306</v>
      </c>
      <c r="HL384" s="77">
        <f t="shared" si="541"/>
        <v>1200</v>
      </c>
      <c r="HM384" s="77">
        <f t="shared" si="538"/>
        <v>11942.4</v>
      </c>
      <c r="HN384" s="247"/>
      <c r="HO384" s="247"/>
      <c r="HP384" s="103">
        <v>4046</v>
      </c>
      <c r="HQ384" s="247"/>
      <c r="HR384" s="247"/>
      <c r="HS384" s="247"/>
      <c r="HT384" s="103">
        <v>5906</v>
      </c>
      <c r="HU384" s="103">
        <v>5792</v>
      </c>
      <c r="HV384" s="247"/>
      <c r="HW384" s="247"/>
      <c r="HX384" s="247"/>
      <c r="HY384" s="247"/>
      <c r="HZ384" s="298"/>
      <c r="IA384" s="298">
        <v>0.99</v>
      </c>
      <c r="IB384" s="299">
        <v>501</v>
      </c>
      <c r="IC384" s="300"/>
      <c r="ID384" s="300">
        <v>180</v>
      </c>
      <c r="IE384" s="301">
        <v>1.32</v>
      </c>
      <c r="IF384" s="301">
        <v>1.75</v>
      </c>
      <c r="IG384" s="301">
        <v>0.79</v>
      </c>
      <c r="IH384" s="97">
        <f t="shared" si="539"/>
        <v>32007.555</v>
      </c>
      <c r="II384" s="97">
        <f t="shared" si="542"/>
        <v>2762.8446266724213</v>
      </c>
      <c r="IJ384" s="202">
        <f t="shared" si="543"/>
        <v>1.7263703064307294</v>
      </c>
      <c r="IK384" s="202">
        <f t="shared" si="549"/>
        <v>1.60037775</v>
      </c>
      <c r="IL384" s="202">
        <f t="shared" si="491"/>
        <v>0.36405387620531282</v>
      </c>
      <c r="IM384" s="203"/>
      <c r="IN384" s="204">
        <f t="shared" si="492"/>
        <v>0.77822045152722441</v>
      </c>
      <c r="IO384" s="247"/>
      <c r="IP384" s="247"/>
      <c r="IQ384" s="103">
        <v>1932</v>
      </c>
      <c r="IR384" s="103">
        <v>1728</v>
      </c>
      <c r="IS384" s="247"/>
      <c r="IT384" s="247"/>
      <c r="IU384" s="247"/>
      <c r="IV384" s="247"/>
      <c r="IW384" s="304"/>
      <c r="IX384" s="304">
        <v>0.66</v>
      </c>
      <c r="IY384" s="246">
        <v>8.7200000000000006</v>
      </c>
      <c r="IZ384" s="247">
        <v>215</v>
      </c>
      <c r="JA384" s="247">
        <v>0.39</v>
      </c>
      <c r="JB384" s="247">
        <v>0.47</v>
      </c>
      <c r="JC384" s="247">
        <v>284</v>
      </c>
      <c r="JD384" s="97">
        <f t="shared" si="493"/>
        <v>5804.085</v>
      </c>
      <c r="JE384" s="210">
        <f t="shared" si="559"/>
        <v>1.1307420494699647</v>
      </c>
      <c r="JF384" s="210">
        <f t="shared" si="494"/>
        <v>0.443071875</v>
      </c>
      <c r="JG384" s="210">
        <f t="shared" si="495"/>
        <v>0.1731412183862637</v>
      </c>
      <c r="JH384" s="203"/>
      <c r="JI384" s="203">
        <f t="shared" si="496"/>
        <v>0.57085828343313372</v>
      </c>
      <c r="JJ384" s="212">
        <f t="shared" si="575"/>
        <v>2.469151880188833</v>
      </c>
      <c r="JK384" s="203">
        <f t="shared" si="497"/>
        <v>0.97839630225080387</v>
      </c>
      <c r="JL384" s="103">
        <v>10724</v>
      </c>
      <c r="JM384" s="246">
        <v>8.36</v>
      </c>
      <c r="JN384" s="307">
        <v>212</v>
      </c>
      <c r="JO384" s="247">
        <v>0.4</v>
      </c>
      <c r="JP384" s="247">
        <v>5.59</v>
      </c>
      <c r="JQ384" s="246">
        <v>0.75</v>
      </c>
      <c r="JR384" s="170">
        <v>2907</v>
      </c>
      <c r="JS384" s="247">
        <v>0.25</v>
      </c>
      <c r="JT384" s="308" t="s">
        <v>155</v>
      </c>
    </row>
    <row r="385" spans="1:280" s="25" customFormat="1" ht="15" customHeight="1">
      <c r="A385" s="244">
        <v>43802</v>
      </c>
      <c r="B385" s="245">
        <v>0</v>
      </c>
      <c r="C385" s="52">
        <v>0</v>
      </c>
      <c r="D385" s="129">
        <v>40216</v>
      </c>
      <c r="E385" s="246">
        <v>5.63</v>
      </c>
      <c r="F385" s="129">
        <v>1226</v>
      </c>
      <c r="G385" s="247">
        <v>33.4</v>
      </c>
      <c r="H385" s="247">
        <v>15.2</v>
      </c>
      <c r="I385" s="255">
        <v>92.9</v>
      </c>
      <c r="J385" s="253"/>
      <c r="K385" s="129">
        <v>1062</v>
      </c>
      <c r="L385" s="254">
        <v>8.52</v>
      </c>
      <c r="M385" s="129">
        <v>14064</v>
      </c>
      <c r="N385" s="129">
        <v>5721</v>
      </c>
      <c r="O385" s="254">
        <v>1.73</v>
      </c>
      <c r="P385" s="254" t="s">
        <v>125</v>
      </c>
      <c r="Q385" s="258">
        <v>61.3</v>
      </c>
      <c r="R385" s="259">
        <v>46.3</v>
      </c>
      <c r="S385" s="260">
        <v>8486</v>
      </c>
      <c r="T385" s="103">
        <v>10174</v>
      </c>
      <c r="U385" s="247">
        <v>2.83</v>
      </c>
      <c r="V385" s="247">
        <v>24.2</v>
      </c>
      <c r="W385" s="247">
        <v>10.9</v>
      </c>
      <c r="X385" s="247">
        <v>8.99</v>
      </c>
      <c r="Y385" s="129">
        <v>2916</v>
      </c>
      <c r="Z385" s="103">
        <v>21515</v>
      </c>
      <c r="AA385" s="56">
        <v>2.88</v>
      </c>
      <c r="AB385" s="247">
        <v>649</v>
      </c>
      <c r="AC385" s="77">
        <f t="shared" si="561"/>
        <v>11402</v>
      </c>
      <c r="AD385" s="247"/>
      <c r="AE385" s="247"/>
      <c r="AF385" s="247"/>
      <c r="AG385" s="247"/>
      <c r="AH385" s="252"/>
      <c r="AI385" s="263"/>
      <c r="AJ385" s="247"/>
      <c r="AK385" s="247"/>
      <c r="AL385" s="246">
        <v>9.4600000000000009</v>
      </c>
      <c r="AM385" s="103">
        <v>111372</v>
      </c>
      <c r="AN385" s="264" t="s">
        <v>125</v>
      </c>
      <c r="AO385" s="264" t="s">
        <v>125</v>
      </c>
      <c r="AP385" s="103">
        <v>1587</v>
      </c>
      <c r="AQ385" s="267"/>
      <c r="AR385" s="86">
        <f t="shared" si="499"/>
        <v>11586</v>
      </c>
      <c r="AS385" s="103"/>
      <c r="AT385" s="268">
        <v>11586</v>
      </c>
      <c r="AU385" s="129">
        <f t="shared" si="569"/>
        <v>9906</v>
      </c>
      <c r="AV385" s="103">
        <v>600</v>
      </c>
      <c r="AW385" s="103">
        <v>0</v>
      </c>
      <c r="AX385" s="129">
        <v>600</v>
      </c>
      <c r="AY385" s="271">
        <v>480</v>
      </c>
      <c r="AZ385" s="272">
        <v>4.6399999999999997</v>
      </c>
      <c r="BA385" s="103">
        <v>3294</v>
      </c>
      <c r="BB385" s="247">
        <v>121</v>
      </c>
      <c r="BC385" s="103">
        <v>10369</v>
      </c>
      <c r="BD385" s="97">
        <f t="shared" si="469"/>
        <v>5957.3268000000007</v>
      </c>
      <c r="BE385" s="102">
        <f t="shared" si="470"/>
        <v>0.57453243321438907</v>
      </c>
      <c r="BF385" s="103">
        <v>3180</v>
      </c>
      <c r="BG385" s="97">
        <f t="shared" si="578"/>
        <v>3393.06</v>
      </c>
      <c r="BH385" s="102">
        <f t="shared" si="472"/>
        <v>0.32723116983315653</v>
      </c>
      <c r="BI385" s="103">
        <v>255</v>
      </c>
      <c r="BJ385" s="97">
        <f t="shared" si="473"/>
        <v>501.58500000000004</v>
      </c>
      <c r="BK385" s="102">
        <f t="shared" si="474"/>
        <v>4.8373517214774814E-2</v>
      </c>
      <c r="BL385" s="103">
        <v>563</v>
      </c>
      <c r="BM385" s="97">
        <f t="shared" si="475"/>
        <v>813.53500000000008</v>
      </c>
      <c r="BN385" s="102">
        <f t="shared" si="476"/>
        <v>7.8458385572379219E-2</v>
      </c>
      <c r="BO385" s="103">
        <v>587</v>
      </c>
      <c r="BP385" s="97">
        <f t="shared" si="579"/>
        <v>1208.0459999999998</v>
      </c>
      <c r="BQ385" s="102">
        <f t="shared" si="580"/>
        <v>0.11650554537563891</v>
      </c>
      <c r="BR385" s="103">
        <v>24.7</v>
      </c>
      <c r="BS385" s="105">
        <f t="shared" si="576"/>
        <v>41.1008</v>
      </c>
      <c r="BT385" s="102">
        <f t="shared" si="577"/>
        <v>2.3821004918507089E-3</v>
      </c>
      <c r="BU385" s="247">
        <v>8.34</v>
      </c>
      <c r="BV385" s="246">
        <v>8.35</v>
      </c>
      <c r="BW385" s="252">
        <v>131</v>
      </c>
      <c r="BX385" s="117">
        <f t="shared" si="500"/>
        <v>102715.314</v>
      </c>
      <c r="BY385" s="118">
        <f t="shared" si="501"/>
        <v>0.68476875999999998</v>
      </c>
      <c r="BZ385" s="273">
        <v>68.900000000000006</v>
      </c>
      <c r="CA385" s="245">
        <v>39</v>
      </c>
      <c r="CB385" s="247">
        <v>7.04</v>
      </c>
      <c r="CC385" s="103">
        <v>5569</v>
      </c>
      <c r="CD385" s="77">
        <f t="shared" si="502"/>
        <v>5484.1763517136142</v>
      </c>
      <c r="CE385" s="77">
        <f t="shared" si="570"/>
        <v>24247</v>
      </c>
      <c r="CF385" s="77">
        <f t="shared" si="571"/>
        <v>9906</v>
      </c>
      <c r="CG385" s="77">
        <f t="shared" si="572"/>
        <v>412.75</v>
      </c>
      <c r="CH385" s="77">
        <f t="shared" si="573"/>
        <v>14341</v>
      </c>
      <c r="CI385" s="130">
        <f t="shared" si="574"/>
        <v>597.54166666666663</v>
      </c>
      <c r="CJ385" s="253">
        <v>4037</v>
      </c>
      <c r="CK385" s="247"/>
      <c r="CL385" s="246">
        <v>7.23</v>
      </c>
      <c r="CM385" s="103">
        <v>2216</v>
      </c>
      <c r="CN385" s="274">
        <v>6.61386138613861</v>
      </c>
      <c r="CO385" s="274">
        <v>58.4158415841584</v>
      </c>
      <c r="CP385" s="103">
        <v>5644</v>
      </c>
      <c r="CQ385" s="247">
        <v>5.01</v>
      </c>
      <c r="CR385" s="247">
        <v>37.799999999999997</v>
      </c>
      <c r="CS385" s="103">
        <v>3308</v>
      </c>
      <c r="CT385" s="141">
        <f t="shared" si="550"/>
        <v>0.25072709470682158</v>
      </c>
      <c r="CU385" s="142">
        <f t="shared" si="506"/>
        <v>1.2449838989348525</v>
      </c>
      <c r="CV385" s="142">
        <f t="shared" si="507"/>
        <v>4.4050178933282647</v>
      </c>
      <c r="CW385" s="118">
        <f t="shared" si="508"/>
        <v>0.73416964888804415</v>
      </c>
      <c r="CX385" s="143">
        <f t="shared" si="551"/>
        <v>22139.619931867859</v>
      </c>
      <c r="CY385" s="144">
        <f t="shared" si="552"/>
        <v>0.59592838415789151</v>
      </c>
      <c r="CZ385" s="145">
        <f t="shared" si="553"/>
        <v>17101.568137006641</v>
      </c>
      <c r="DA385" s="146">
        <f t="shared" si="554"/>
        <v>0.786286044941653</v>
      </c>
      <c r="DB385" s="129">
        <v>4037</v>
      </c>
      <c r="DC385" s="258"/>
      <c r="DD385" s="254">
        <v>7.54</v>
      </c>
      <c r="DE385" s="129">
        <v>2094</v>
      </c>
      <c r="DF385" s="129">
        <v>6.4554455445544603</v>
      </c>
      <c r="DG385" s="129">
        <v>67.980198019802003</v>
      </c>
      <c r="DH385" s="129">
        <v>4786</v>
      </c>
      <c r="DI385" s="258">
        <v>7.24</v>
      </c>
      <c r="DJ385" s="258">
        <v>35.700000000000003</v>
      </c>
      <c r="DK385" s="129">
        <v>3669</v>
      </c>
      <c r="DL385" s="141">
        <f t="shared" si="509"/>
        <v>0.2680813934463751</v>
      </c>
      <c r="DM385" s="142">
        <f t="shared" si="510"/>
        <v>1.2449838989348525</v>
      </c>
      <c r="DN385" s="142">
        <f t="shared" si="511"/>
        <v>4.4050178933282647</v>
      </c>
      <c r="DO385" s="118">
        <f t="shared" si="483"/>
        <v>0.73416964888804415</v>
      </c>
      <c r="DP385" s="143">
        <f t="shared" si="512"/>
        <v>22139.619931867859</v>
      </c>
      <c r="DQ385" s="144">
        <f t="shared" si="513"/>
        <v>0.61817420416363933</v>
      </c>
      <c r="DR385" s="145">
        <f t="shared" si="514"/>
        <v>17101.568137006641</v>
      </c>
      <c r="DS385" s="146">
        <f t="shared" si="515"/>
        <v>0.79805188542771721</v>
      </c>
      <c r="DT385" s="129">
        <v>4042</v>
      </c>
      <c r="DU385" s="258"/>
      <c r="DV385" s="254">
        <v>7.2</v>
      </c>
      <c r="DW385" s="129">
        <v>2172</v>
      </c>
      <c r="DX385" s="129">
        <v>6.6732673267326703</v>
      </c>
      <c r="DY385" s="129">
        <v>66.930693069306898</v>
      </c>
      <c r="DZ385" s="129">
        <v>4914</v>
      </c>
      <c r="EA385" s="258">
        <v>8.3699999999999992</v>
      </c>
      <c r="EB385" s="264">
        <v>36.799999999999997</v>
      </c>
      <c r="EC385" s="129">
        <v>4521</v>
      </c>
      <c r="ED385" s="141">
        <f t="shared" si="544"/>
        <v>0.33769508971757239</v>
      </c>
      <c r="EE385" s="142">
        <f t="shared" si="516"/>
        <v>1.2434438396833252</v>
      </c>
      <c r="EF385" s="142">
        <f t="shared" si="555"/>
        <v>4.4104736994879481</v>
      </c>
      <c r="EG385" s="118">
        <f t="shared" si="484"/>
        <v>0.73507894991465805</v>
      </c>
      <c r="EH385" s="143">
        <f t="shared" si="545"/>
        <v>22167.040813626427</v>
      </c>
      <c r="EI385" s="144">
        <f t="shared" si="546"/>
        <v>0.60395146678291523</v>
      </c>
      <c r="EJ385" s="145">
        <f t="shared" si="547"/>
        <v>17122.749172598673</v>
      </c>
      <c r="EK385" s="146">
        <f t="shared" si="548"/>
        <v>0.79052946282187286</v>
      </c>
      <c r="EL385" s="253">
        <v>4042</v>
      </c>
      <c r="EM385" s="247"/>
      <c r="EN385" s="246">
        <v>7.48</v>
      </c>
      <c r="EO385" s="103">
        <v>2243</v>
      </c>
      <c r="EP385" s="274">
        <v>6.61386138613861</v>
      </c>
      <c r="EQ385" s="274">
        <v>66.277227722772295</v>
      </c>
      <c r="ER385" s="103">
        <v>5492</v>
      </c>
      <c r="ES385" s="247">
        <v>7.87</v>
      </c>
      <c r="ET385" s="247">
        <v>36.5</v>
      </c>
      <c r="EU385" s="103">
        <v>3639</v>
      </c>
      <c r="EV385" s="141">
        <f t="shared" si="517"/>
        <v>0.27776855839866077</v>
      </c>
      <c r="EW385" s="142">
        <f t="shared" si="518"/>
        <v>1.2434438396833252</v>
      </c>
      <c r="EX385" s="142">
        <f t="shared" si="519"/>
        <v>4.4104736994879481</v>
      </c>
      <c r="EY385" s="118">
        <f t="shared" si="485"/>
        <v>0.73507894991465805</v>
      </c>
      <c r="EZ385" s="143">
        <f t="shared" si="520"/>
        <v>22167.040813626427</v>
      </c>
      <c r="FA385" s="144">
        <f t="shared" si="521"/>
        <v>0.59100512891071766</v>
      </c>
      <c r="FB385" s="145">
        <f t="shared" si="522"/>
        <v>17122.749172598673</v>
      </c>
      <c r="FC385" s="146">
        <f t="shared" si="523"/>
        <v>0.78368212942424531</v>
      </c>
      <c r="FD385" s="253">
        <v>4044</v>
      </c>
      <c r="FE385" s="247"/>
      <c r="FF385" s="246">
        <v>7.22</v>
      </c>
      <c r="FG385" s="103">
        <v>2263</v>
      </c>
      <c r="FH385" s="274">
        <v>6.1782178217821802</v>
      </c>
      <c r="FI385" s="274">
        <v>65.1683168316832</v>
      </c>
      <c r="FJ385" s="103">
        <v>5856</v>
      </c>
      <c r="FK385" s="247">
        <v>7.74</v>
      </c>
      <c r="FL385" s="247">
        <v>37.700000000000003</v>
      </c>
      <c r="FM385" s="103">
        <v>3662</v>
      </c>
      <c r="FN385" s="141">
        <f t="shared" si="524"/>
        <v>0.28112061289217066</v>
      </c>
      <c r="FO385" s="142">
        <f t="shared" si="525"/>
        <v>1.2428288822947577</v>
      </c>
      <c r="FP385" s="142">
        <f t="shared" si="526"/>
        <v>4.4126560219518218</v>
      </c>
      <c r="FQ385" s="118">
        <f t="shared" si="486"/>
        <v>0.73544267032530364</v>
      </c>
      <c r="FR385" s="143">
        <f t="shared" si="527"/>
        <v>22178.009166329855</v>
      </c>
      <c r="FS385" s="144">
        <f t="shared" si="528"/>
        <v>0.58735827317207057</v>
      </c>
      <c r="FT385" s="145">
        <f t="shared" si="529"/>
        <v>17131.221586835483</v>
      </c>
      <c r="FU385" s="146">
        <f t="shared" si="530"/>
        <v>0.78175330311505453</v>
      </c>
      <c r="FV385" s="253">
        <v>4045</v>
      </c>
      <c r="FW385" s="283"/>
      <c r="FX385" s="246">
        <v>7.52</v>
      </c>
      <c r="FY385" s="103">
        <v>2034</v>
      </c>
      <c r="FZ385" s="274">
        <v>6.1188118811881198</v>
      </c>
      <c r="GA385" s="274">
        <v>64.594059405940598</v>
      </c>
      <c r="GB385" s="103">
        <v>5056</v>
      </c>
      <c r="GC385" s="247">
        <v>10.7</v>
      </c>
      <c r="GD385" s="247">
        <v>34</v>
      </c>
      <c r="GE385" s="103">
        <v>3821</v>
      </c>
      <c r="GF385" s="141">
        <f t="shared" si="531"/>
        <v>0.27378977044989961</v>
      </c>
      <c r="GG385" s="142">
        <f t="shared" si="532"/>
        <v>1.2425216316440049</v>
      </c>
      <c r="GH385" s="142">
        <f t="shared" si="533"/>
        <v>4.4137471831837587</v>
      </c>
      <c r="GI385" s="118">
        <f t="shared" si="487"/>
        <v>0.73562453053062649</v>
      </c>
      <c r="GJ385" s="143">
        <f t="shared" si="534"/>
        <v>22183.49334268157</v>
      </c>
      <c r="GK385" s="144">
        <f t="shared" si="535"/>
        <v>0.62911477137958083</v>
      </c>
      <c r="GL385" s="145">
        <f t="shared" si="536"/>
        <v>17135.45779395389</v>
      </c>
      <c r="GM385" s="146">
        <f t="shared" si="537"/>
        <v>0.80383836435528977</v>
      </c>
      <c r="GN385" s="286">
        <v>2110</v>
      </c>
      <c r="GO385" s="97">
        <f t="shared" si="488"/>
        <v>2170.3304326308407</v>
      </c>
      <c r="GP385" s="226">
        <f t="shared" si="568"/>
        <v>326.36334999999997</v>
      </c>
      <c r="GQ385" s="103">
        <v>0</v>
      </c>
      <c r="GR385" s="102">
        <f t="shared" si="489"/>
        <v>1</v>
      </c>
      <c r="GS385" s="103">
        <v>0</v>
      </c>
      <c r="GT385" s="102">
        <f t="shared" si="490"/>
        <v>1</v>
      </c>
      <c r="GU385" s="129">
        <v>0.83</v>
      </c>
      <c r="GV385" s="102">
        <f t="shared" si="565"/>
        <v>0.99834524557153825</v>
      </c>
      <c r="GW385" s="170">
        <v>158</v>
      </c>
      <c r="GX385" s="102">
        <f t="shared" si="566"/>
        <v>0.71936056838365903</v>
      </c>
      <c r="GY385" s="170">
        <v>0</v>
      </c>
      <c r="GZ385" s="102">
        <f t="shared" si="567"/>
        <v>1</v>
      </c>
      <c r="HA385" s="102"/>
      <c r="HB385" s="102"/>
      <c r="HC385" s="102"/>
      <c r="HD385" s="102"/>
      <c r="HE385" s="177"/>
      <c r="HF385" s="227">
        <f t="shared" si="562"/>
        <v>102715.314</v>
      </c>
      <c r="HG385" s="102">
        <f t="shared" si="563"/>
        <v>0.68476875999999998</v>
      </c>
      <c r="HH385" s="177">
        <f t="shared" si="564"/>
        <v>0.79650882438036452</v>
      </c>
      <c r="HI385" s="253">
        <v>3884</v>
      </c>
      <c r="HJ385" s="103">
        <v>4150</v>
      </c>
      <c r="HK385" s="103">
        <v>3416</v>
      </c>
      <c r="HL385" s="77">
        <f t="shared" si="541"/>
        <v>1200</v>
      </c>
      <c r="HM385" s="77">
        <f t="shared" si="538"/>
        <v>12442.8</v>
      </c>
      <c r="HN385" s="247"/>
      <c r="HO385" s="247"/>
      <c r="HP385" s="103">
        <v>3716</v>
      </c>
      <c r="HQ385" s="247"/>
      <c r="HR385" s="247"/>
      <c r="HS385" s="247"/>
      <c r="HT385" s="103">
        <v>6103</v>
      </c>
      <c r="HU385" s="103">
        <v>6782</v>
      </c>
      <c r="HV385" s="247"/>
      <c r="HW385" s="247"/>
      <c r="HX385" s="247"/>
      <c r="HY385" s="247"/>
      <c r="HZ385" s="298">
        <v>0.97</v>
      </c>
      <c r="IA385" s="298"/>
      <c r="IB385" s="299">
        <v>492</v>
      </c>
      <c r="IC385" s="300"/>
      <c r="ID385" s="300">
        <v>103</v>
      </c>
      <c r="IE385" s="301">
        <v>2.48</v>
      </c>
      <c r="IF385" s="301">
        <v>1.91</v>
      </c>
      <c r="IG385" s="301">
        <v>0.99</v>
      </c>
      <c r="IH385" s="97">
        <f t="shared" si="539"/>
        <v>30337.98</v>
      </c>
      <c r="II385" s="97">
        <f t="shared" si="542"/>
        <v>2618.5033661315379</v>
      </c>
      <c r="IJ385" s="202">
        <f t="shared" si="543"/>
        <v>1.7262213015708614</v>
      </c>
      <c r="IK385" s="202">
        <f t="shared" si="549"/>
        <v>1.516899</v>
      </c>
      <c r="IL385" s="202">
        <f t="shared" si="491"/>
        <v>0.32900752301919955</v>
      </c>
      <c r="IM385" s="203"/>
      <c r="IN385" s="204">
        <f t="shared" si="492"/>
        <v>0.76682464454976307</v>
      </c>
      <c r="IO385" s="247"/>
      <c r="IP385" s="247"/>
      <c r="IQ385" s="103">
        <v>2764</v>
      </c>
      <c r="IR385" s="103">
        <v>2707</v>
      </c>
      <c r="IS385" s="247"/>
      <c r="IT385" s="247"/>
      <c r="IU385" s="247"/>
      <c r="IV385" s="247"/>
      <c r="IW385" s="304">
        <v>0.9</v>
      </c>
      <c r="IX385" s="304"/>
      <c r="IY385" s="246">
        <v>8.64</v>
      </c>
      <c r="IZ385" s="247">
        <v>221</v>
      </c>
      <c r="JA385" s="247">
        <v>7.22</v>
      </c>
      <c r="JB385" s="247">
        <v>0.45</v>
      </c>
      <c r="JC385" s="247">
        <v>245</v>
      </c>
      <c r="JD385" s="97">
        <f t="shared" si="493"/>
        <v>5700.3119999999999</v>
      </c>
      <c r="JE385" s="210">
        <f t="shared" si="559"/>
        <v>1.1306279022814456</v>
      </c>
      <c r="JF385" s="210">
        <f t="shared" si="494"/>
        <v>0.43515642857142861</v>
      </c>
      <c r="JG385" s="210">
        <f t="shared" si="495"/>
        <v>0.11467439371481213</v>
      </c>
      <c r="JH385" s="203"/>
      <c r="JI385" s="203">
        <f t="shared" si="496"/>
        <v>0.55081300813008127</v>
      </c>
      <c r="JJ385" s="212">
        <f t="shared" si="575"/>
        <v>2.469151880188833</v>
      </c>
      <c r="JK385" s="203">
        <f t="shared" si="497"/>
        <v>0.97868646928344105</v>
      </c>
      <c r="JL385" s="103">
        <v>9710</v>
      </c>
      <c r="JM385" s="246">
        <v>8.64</v>
      </c>
      <c r="JN385" s="307">
        <v>66</v>
      </c>
      <c r="JO385" s="247">
        <v>0.6</v>
      </c>
      <c r="JP385" s="247">
        <v>2.1</v>
      </c>
      <c r="JQ385" s="246">
        <v>0.51</v>
      </c>
      <c r="JR385" s="170">
        <v>238</v>
      </c>
      <c r="JS385" s="247">
        <v>0.19</v>
      </c>
      <c r="JT385" s="308" t="s">
        <v>155</v>
      </c>
    </row>
    <row r="386" spans="1:280" s="25" customFormat="1" ht="15" customHeight="1">
      <c r="A386" s="244">
        <v>43803</v>
      </c>
      <c r="B386" s="245">
        <v>0</v>
      </c>
      <c r="C386" s="52">
        <v>0</v>
      </c>
      <c r="D386" s="129">
        <v>42569</v>
      </c>
      <c r="E386" s="246">
        <v>5.61</v>
      </c>
      <c r="F386" s="129">
        <v>1035</v>
      </c>
      <c r="G386" s="247">
        <v>39.9</v>
      </c>
      <c r="H386" s="247">
        <v>18.600000000000001</v>
      </c>
      <c r="I386" s="255">
        <v>94.3</v>
      </c>
      <c r="J386" s="253"/>
      <c r="K386" s="129">
        <v>1028</v>
      </c>
      <c r="L386" s="254">
        <v>11.3</v>
      </c>
      <c r="M386" s="129">
        <v>12979</v>
      </c>
      <c r="N386" s="129">
        <v>6780</v>
      </c>
      <c r="O386" s="254">
        <v>0.04</v>
      </c>
      <c r="P386" s="254">
        <v>0.03</v>
      </c>
      <c r="Q386" s="258">
        <v>64.5</v>
      </c>
      <c r="R386" s="259">
        <v>44.6</v>
      </c>
      <c r="S386" s="260">
        <v>7331</v>
      </c>
      <c r="T386" s="103">
        <v>8944</v>
      </c>
      <c r="U386" s="247">
        <v>2.99</v>
      </c>
      <c r="V386" s="247">
        <v>26.5</v>
      </c>
      <c r="W386" s="247">
        <v>11.6</v>
      </c>
      <c r="X386" s="247">
        <v>9.77</v>
      </c>
      <c r="Y386" s="129">
        <v>2916</v>
      </c>
      <c r="Z386" s="103">
        <v>22138</v>
      </c>
      <c r="AA386" s="56" t="s">
        <v>129</v>
      </c>
      <c r="AB386" s="247">
        <v>655</v>
      </c>
      <c r="AC386" s="77">
        <f t="shared" si="561"/>
        <v>10247</v>
      </c>
      <c r="AD386" s="247"/>
      <c r="AE386" s="247"/>
      <c r="AF386" s="247"/>
      <c r="AG386" s="247"/>
      <c r="AH386" s="252"/>
      <c r="AI386" s="263"/>
      <c r="AJ386" s="247"/>
      <c r="AK386" s="247"/>
      <c r="AL386" s="246">
        <v>9.44</v>
      </c>
      <c r="AM386" s="103">
        <v>93543</v>
      </c>
      <c r="AN386" s="264">
        <v>0.88</v>
      </c>
      <c r="AO386" s="264">
        <v>1.18</v>
      </c>
      <c r="AP386" s="103">
        <v>4801</v>
      </c>
      <c r="AQ386" s="267"/>
      <c r="AR386" s="86">
        <f t="shared" si="499"/>
        <v>12494</v>
      </c>
      <c r="AS386" s="103"/>
      <c r="AT386" s="268">
        <v>12494</v>
      </c>
      <c r="AU386" s="129">
        <f t="shared" si="569"/>
        <v>10574</v>
      </c>
      <c r="AV386" s="103">
        <v>720</v>
      </c>
      <c r="AW386" s="103">
        <v>0</v>
      </c>
      <c r="AX386" s="129">
        <v>720</v>
      </c>
      <c r="AY386" s="271">
        <v>480</v>
      </c>
      <c r="AZ386" s="272">
        <v>5.25</v>
      </c>
      <c r="BA386" s="103">
        <v>3878</v>
      </c>
      <c r="BB386" s="247">
        <v>62</v>
      </c>
      <c r="BC386" s="103">
        <v>9585</v>
      </c>
      <c r="BD386" s="97">
        <f t="shared" si="469"/>
        <v>7416.1460000000006</v>
      </c>
      <c r="BE386" s="102">
        <f t="shared" si="470"/>
        <v>0.77372415232133551</v>
      </c>
      <c r="BF386" s="103">
        <v>3908</v>
      </c>
      <c r="BG386" s="97">
        <f t="shared" si="578"/>
        <v>4169.8360000000002</v>
      </c>
      <c r="BH386" s="102">
        <f t="shared" si="472"/>
        <v>0.43503766301512781</v>
      </c>
      <c r="BI386" s="103">
        <v>397</v>
      </c>
      <c r="BJ386" s="97">
        <f t="shared" si="473"/>
        <v>780.899</v>
      </c>
      <c r="BK386" s="102">
        <f t="shared" si="474"/>
        <v>8.1470944183620234E-2</v>
      </c>
      <c r="BL386" s="103">
        <v>685</v>
      </c>
      <c r="BM386" s="97">
        <f t="shared" si="475"/>
        <v>989.82500000000005</v>
      </c>
      <c r="BN386" s="102">
        <f t="shared" si="476"/>
        <v>0.1032681272822118</v>
      </c>
      <c r="BO386" s="103">
        <v>717</v>
      </c>
      <c r="BP386" s="97">
        <f t="shared" si="579"/>
        <v>1475.5859999999998</v>
      </c>
      <c r="BQ386" s="102">
        <f t="shared" si="580"/>
        <v>0.15394741784037558</v>
      </c>
      <c r="BR386" s="103">
        <v>0</v>
      </c>
      <c r="BS386" s="105">
        <f t="shared" si="576"/>
        <v>0</v>
      </c>
      <c r="BT386" s="102">
        <f t="shared" si="577"/>
        <v>0</v>
      </c>
      <c r="BU386" s="247">
        <v>7.82</v>
      </c>
      <c r="BV386" s="246">
        <v>7.6</v>
      </c>
      <c r="BW386" s="252">
        <v>127</v>
      </c>
      <c r="BX386" s="117">
        <f t="shared" si="500"/>
        <v>101351.79</v>
      </c>
      <c r="BY386" s="118">
        <f t="shared" si="501"/>
        <v>0.67567859999999991</v>
      </c>
      <c r="BZ386" s="273">
        <v>63.6</v>
      </c>
      <c r="CA386" s="245">
        <v>39</v>
      </c>
      <c r="CB386" s="247">
        <v>7.12</v>
      </c>
      <c r="CC386" s="103">
        <v>5095</v>
      </c>
      <c r="CD386" s="77">
        <f t="shared" si="502"/>
        <v>5284.4289876482417</v>
      </c>
      <c r="CE386" s="77">
        <f t="shared" si="570"/>
        <v>24369</v>
      </c>
      <c r="CF386" s="77">
        <f t="shared" si="571"/>
        <v>10574</v>
      </c>
      <c r="CG386" s="77">
        <f t="shared" si="572"/>
        <v>440.58333333333331</v>
      </c>
      <c r="CH386" s="77">
        <f t="shared" si="573"/>
        <v>13795</v>
      </c>
      <c r="CI386" s="130">
        <f t="shared" si="574"/>
        <v>574.79166666666663</v>
      </c>
      <c r="CJ386" s="253">
        <v>4066</v>
      </c>
      <c r="CK386" s="247"/>
      <c r="CL386" s="246">
        <v>7.61</v>
      </c>
      <c r="CM386" s="103">
        <v>2044</v>
      </c>
      <c r="CN386" s="274">
        <v>6.6732673267326703</v>
      </c>
      <c r="CO386" s="274">
        <v>60.633663366336599</v>
      </c>
      <c r="CP386" s="103">
        <v>4870</v>
      </c>
      <c r="CQ386" s="247">
        <v>5.85</v>
      </c>
      <c r="CR386" s="247">
        <v>47.5</v>
      </c>
      <c r="CS386" s="103">
        <v>3573</v>
      </c>
      <c r="CT386" s="141">
        <f t="shared" si="550"/>
        <v>0.2711834199127604</v>
      </c>
      <c r="CU386" s="142">
        <f t="shared" si="506"/>
        <v>1.2361042793900638</v>
      </c>
      <c r="CV386" s="142">
        <f t="shared" si="507"/>
        <v>4.275067302781089</v>
      </c>
      <c r="CW386" s="118">
        <f t="shared" si="508"/>
        <v>0.71251121713018151</v>
      </c>
      <c r="CX386" s="143">
        <f t="shared" si="551"/>
        <v>21486.488263777752</v>
      </c>
      <c r="CY386" s="144">
        <f t="shared" si="552"/>
        <v>0.61320324205744459</v>
      </c>
      <c r="CZ386" s="145">
        <f t="shared" si="553"/>
        <v>16910.680706635478</v>
      </c>
      <c r="DA386" s="146">
        <f t="shared" si="554"/>
        <v>0.78675013041210229</v>
      </c>
      <c r="DB386" s="129">
        <v>4065</v>
      </c>
      <c r="DC386" s="258"/>
      <c r="DD386" s="254">
        <v>7.47</v>
      </c>
      <c r="DE386" s="129">
        <v>1986</v>
      </c>
      <c r="DF386" s="129">
        <v>6.6930693069306901</v>
      </c>
      <c r="DG386" s="129">
        <v>62.811881188118797</v>
      </c>
      <c r="DH386" s="129">
        <v>5346</v>
      </c>
      <c r="DI386" s="258">
        <v>6.12</v>
      </c>
      <c r="DJ386" s="258">
        <v>33.5</v>
      </c>
      <c r="DK386" s="129">
        <v>3775</v>
      </c>
      <c r="DL386" s="141">
        <f t="shared" si="509"/>
        <v>0.28154593901231562</v>
      </c>
      <c r="DM386" s="142">
        <f t="shared" si="510"/>
        <v>1.2364083640836407</v>
      </c>
      <c r="DN386" s="142">
        <f t="shared" si="511"/>
        <v>4.2740158843593523</v>
      </c>
      <c r="DO386" s="118">
        <f t="shared" si="483"/>
        <v>0.71233598072655868</v>
      </c>
      <c r="DP386" s="143">
        <f t="shared" si="512"/>
        <v>21481.203834790103</v>
      </c>
      <c r="DQ386" s="144">
        <f t="shared" si="513"/>
        <v>0.62417888391687137</v>
      </c>
      <c r="DR386" s="145">
        <f t="shared" si="514"/>
        <v>16906.52166071648</v>
      </c>
      <c r="DS386" s="146">
        <f t="shared" si="515"/>
        <v>0.79280125195618156</v>
      </c>
      <c r="DT386" s="129">
        <v>4062</v>
      </c>
      <c r="DU386" s="258"/>
      <c r="DV386" s="254">
        <v>7.54</v>
      </c>
      <c r="DW386" s="129">
        <v>2018</v>
      </c>
      <c r="DX386" s="129">
        <v>6.71287128712871</v>
      </c>
      <c r="DY386" s="129">
        <v>61.524752475247503</v>
      </c>
      <c r="DZ386" s="129">
        <v>4872</v>
      </c>
      <c r="EA386" s="258">
        <v>6.03</v>
      </c>
      <c r="EB386" s="264">
        <v>50.1</v>
      </c>
      <c r="EC386" s="129">
        <v>4691</v>
      </c>
      <c r="ED386" s="141">
        <f t="shared" si="544"/>
        <v>0.35355118143944864</v>
      </c>
      <c r="EE386" s="142">
        <f t="shared" si="516"/>
        <v>1.2373215164943379</v>
      </c>
      <c r="EF386" s="142">
        <f t="shared" si="555"/>
        <v>4.2708616290941421</v>
      </c>
      <c r="EG386" s="118">
        <f t="shared" si="484"/>
        <v>0.71181027151569032</v>
      </c>
      <c r="EH386" s="143">
        <f t="shared" si="545"/>
        <v>21465.350547827158</v>
      </c>
      <c r="EI386" s="144">
        <f t="shared" si="546"/>
        <v>0.61812335737373936</v>
      </c>
      <c r="EJ386" s="145">
        <f t="shared" si="547"/>
        <v>16894.044522959495</v>
      </c>
      <c r="EK386" s="146">
        <f t="shared" si="548"/>
        <v>0.78946270213875847</v>
      </c>
      <c r="EL386" s="253">
        <v>4062</v>
      </c>
      <c r="EM386" s="247"/>
      <c r="EN386" s="246">
        <v>7.48</v>
      </c>
      <c r="EO386" s="103">
        <v>1976</v>
      </c>
      <c r="EP386" s="274">
        <v>5.3465346534653504</v>
      </c>
      <c r="EQ386" s="274">
        <v>60.7920792079208</v>
      </c>
      <c r="ER386" s="103">
        <v>4962</v>
      </c>
      <c r="ES386" s="247">
        <v>5.87</v>
      </c>
      <c r="ET386" s="247">
        <v>49.5</v>
      </c>
      <c r="EU386" s="103">
        <v>3722</v>
      </c>
      <c r="EV386" s="141">
        <f t="shared" si="517"/>
        <v>0.27695845788710566</v>
      </c>
      <c r="EW386" s="142">
        <f t="shared" si="518"/>
        <v>1.2373215164943379</v>
      </c>
      <c r="EX386" s="142">
        <f t="shared" si="519"/>
        <v>4.2708616290941421</v>
      </c>
      <c r="EY386" s="118">
        <f t="shared" si="485"/>
        <v>0.71181027151569032</v>
      </c>
      <c r="EZ386" s="143">
        <f t="shared" si="520"/>
        <v>21465.350547827158</v>
      </c>
      <c r="FA386" s="144">
        <f t="shared" si="521"/>
        <v>0.62607123596160008</v>
      </c>
      <c r="FB386" s="145">
        <f t="shared" si="522"/>
        <v>16894.044522959495</v>
      </c>
      <c r="FC386" s="146">
        <f t="shared" si="523"/>
        <v>0.79384454877412625</v>
      </c>
      <c r="FD386" s="253">
        <v>4057</v>
      </c>
      <c r="FE386" s="247"/>
      <c r="FF386" s="246">
        <v>7.56</v>
      </c>
      <c r="FG386" s="103">
        <v>1816</v>
      </c>
      <c r="FH386" s="274">
        <v>6.0594059405940603</v>
      </c>
      <c r="FI386" s="274">
        <v>60.673267326732699</v>
      </c>
      <c r="FJ386" s="103">
        <v>5348</v>
      </c>
      <c r="FK386" s="247">
        <v>5.89</v>
      </c>
      <c r="FL386" s="247">
        <v>50.1</v>
      </c>
      <c r="FM386" s="103">
        <v>3732</v>
      </c>
      <c r="FN386" s="141">
        <f t="shared" si="524"/>
        <v>0.26521850346449882</v>
      </c>
      <c r="FO386" s="142">
        <f t="shared" si="525"/>
        <v>1.2388464382548681</v>
      </c>
      <c r="FP386" s="142">
        <f t="shared" si="526"/>
        <v>4.2656045369854585</v>
      </c>
      <c r="FQ386" s="118">
        <f t="shared" si="486"/>
        <v>0.71093408949757642</v>
      </c>
      <c r="FR386" s="143">
        <f t="shared" si="527"/>
        <v>21438.928402888916</v>
      </c>
      <c r="FS386" s="144">
        <f t="shared" si="528"/>
        <v>0.65634886867726006</v>
      </c>
      <c r="FT386" s="145">
        <f t="shared" si="529"/>
        <v>16873.249293364523</v>
      </c>
      <c r="FU386" s="146">
        <f t="shared" si="530"/>
        <v>0.81053729786124151</v>
      </c>
      <c r="FV386" s="253">
        <v>4057</v>
      </c>
      <c r="FW386" s="283"/>
      <c r="FX386" s="246">
        <v>7.52</v>
      </c>
      <c r="FY386" s="103">
        <v>1915</v>
      </c>
      <c r="FZ386" s="274">
        <v>6.0792079207920802</v>
      </c>
      <c r="GA386" s="274">
        <v>60.138613861386098</v>
      </c>
      <c r="GB386" s="103">
        <v>5368</v>
      </c>
      <c r="GC386" s="247">
        <v>5.62</v>
      </c>
      <c r="GD386" s="247">
        <v>53.4</v>
      </c>
      <c r="GE386" s="103">
        <v>3940</v>
      </c>
      <c r="GF386" s="141">
        <f t="shared" si="531"/>
        <v>0.28822716250492758</v>
      </c>
      <c r="GG386" s="142">
        <f t="shared" si="532"/>
        <v>1.2388464382548681</v>
      </c>
      <c r="GH386" s="142">
        <f t="shared" si="533"/>
        <v>4.2656045369854585</v>
      </c>
      <c r="GI386" s="118">
        <f t="shared" si="487"/>
        <v>0.71093408949757642</v>
      </c>
      <c r="GJ386" s="143">
        <f t="shared" si="534"/>
        <v>21438.928402888916</v>
      </c>
      <c r="GK386" s="144">
        <f t="shared" si="535"/>
        <v>0.63761458343444533</v>
      </c>
      <c r="GL386" s="145">
        <f t="shared" si="536"/>
        <v>16873.249293364523</v>
      </c>
      <c r="GM386" s="146">
        <f t="shared" si="537"/>
        <v>0.80020865936358898</v>
      </c>
      <c r="GN386" s="286">
        <v>1988</v>
      </c>
      <c r="GO386" s="97">
        <f t="shared" si="488"/>
        <v>1959.222331650868</v>
      </c>
      <c r="GP386" s="226">
        <f t="shared" si="568"/>
        <v>923.03949999999998</v>
      </c>
      <c r="GQ386" s="103">
        <v>0</v>
      </c>
      <c r="GR386" s="102">
        <f t="shared" si="489"/>
        <v>1</v>
      </c>
      <c r="GS386" s="103">
        <v>0</v>
      </c>
      <c r="GT386" s="102">
        <f t="shared" si="490"/>
        <v>1</v>
      </c>
      <c r="GU386" s="129">
        <v>10.7</v>
      </c>
      <c r="GV386" s="102">
        <f t="shared" si="565"/>
        <v>0.98629784389530528</v>
      </c>
      <c r="GW386" s="170">
        <v>441</v>
      </c>
      <c r="GX386" s="102">
        <f t="shared" si="566"/>
        <v>0.35620437956204376</v>
      </c>
      <c r="GY386" s="170">
        <v>0</v>
      </c>
      <c r="GZ386" s="102">
        <f t="shared" si="567"/>
        <v>1</v>
      </c>
      <c r="HA386" s="102"/>
      <c r="HB386" s="102"/>
      <c r="HC386" s="102"/>
      <c r="HD386" s="102"/>
      <c r="HE386" s="177"/>
      <c r="HF386" s="227">
        <f t="shared" si="562"/>
        <v>101351.79</v>
      </c>
      <c r="HG386" s="102">
        <f t="shared" si="563"/>
        <v>0.67567859999999991</v>
      </c>
      <c r="HH386" s="177">
        <f t="shared" si="564"/>
        <v>0.79259259259259252</v>
      </c>
      <c r="HI386" s="253">
        <v>3648</v>
      </c>
      <c r="HJ386" s="103">
        <v>3672</v>
      </c>
      <c r="HK386" s="103">
        <v>2858</v>
      </c>
      <c r="HL386" s="77">
        <f t="shared" si="541"/>
        <v>1440</v>
      </c>
      <c r="HM386" s="77">
        <f t="shared" si="538"/>
        <v>13802.4</v>
      </c>
      <c r="HN386" s="247"/>
      <c r="HO386" s="247"/>
      <c r="HP386" s="103">
        <v>2731</v>
      </c>
      <c r="HQ386" s="247"/>
      <c r="HR386" s="247"/>
      <c r="HS386" s="247"/>
      <c r="HT386" s="103">
        <v>6130</v>
      </c>
      <c r="HU386" s="103">
        <v>6086</v>
      </c>
      <c r="HV386" s="247"/>
      <c r="HW386" s="247"/>
      <c r="HX386" s="247"/>
      <c r="HY386" s="247"/>
      <c r="HZ386" s="298"/>
      <c r="IA386" s="298">
        <v>0.98</v>
      </c>
      <c r="IB386" s="299">
        <v>492</v>
      </c>
      <c r="IC386" s="300"/>
      <c r="ID386" s="300">
        <v>284</v>
      </c>
      <c r="IE386" s="301">
        <v>1.86</v>
      </c>
      <c r="IF386" s="301">
        <v>1.49</v>
      </c>
      <c r="IG386" s="301">
        <v>0.88</v>
      </c>
      <c r="IH386" s="97">
        <f t="shared" si="539"/>
        <v>29554.552</v>
      </c>
      <c r="II386" s="97">
        <f t="shared" si="542"/>
        <v>2365.4995998079075</v>
      </c>
      <c r="IJ386" s="202">
        <f t="shared" si="543"/>
        <v>1.6007683688170322</v>
      </c>
      <c r="IK386" s="202">
        <f t="shared" si="549"/>
        <v>1.4777275999999997</v>
      </c>
      <c r="IL386" s="202">
        <f t="shared" si="491"/>
        <v>0.29038729943384861</v>
      </c>
      <c r="IM386" s="203"/>
      <c r="IN386" s="204">
        <f t="shared" si="492"/>
        <v>0.7525150905432596</v>
      </c>
      <c r="IO386" s="247"/>
      <c r="IP386" s="247"/>
      <c r="IQ386" s="103">
        <v>2740</v>
      </c>
      <c r="IR386" s="103">
        <v>2008</v>
      </c>
      <c r="IS386" s="247"/>
      <c r="IT386" s="247"/>
      <c r="IU386" s="247"/>
      <c r="IV386" s="247"/>
      <c r="IW386" s="304"/>
      <c r="IX386" s="304">
        <v>0.94</v>
      </c>
      <c r="IY386" s="246">
        <v>8.64</v>
      </c>
      <c r="IZ386" s="247">
        <v>204</v>
      </c>
      <c r="JA386" s="247">
        <v>2.88</v>
      </c>
      <c r="JB386" s="247">
        <v>0.52</v>
      </c>
      <c r="JC386" s="247">
        <v>233</v>
      </c>
      <c r="JD386" s="97">
        <f t="shared" si="493"/>
        <v>6147.0479999999998</v>
      </c>
      <c r="JE386" s="210">
        <f t="shared" si="559"/>
        <v>1.0592018157745413</v>
      </c>
      <c r="JF386" s="210">
        <f t="shared" si="494"/>
        <v>0.46450071428571432</v>
      </c>
      <c r="JG386" s="210">
        <f t="shared" si="495"/>
        <v>0.12419500247818988</v>
      </c>
      <c r="JH386" s="203"/>
      <c r="JI386" s="203">
        <f t="shared" si="496"/>
        <v>0.58536585365853666</v>
      </c>
      <c r="JJ386" s="212">
        <f t="shared" si="575"/>
        <v>2.469151880188833</v>
      </c>
      <c r="JK386" s="203">
        <f t="shared" si="497"/>
        <v>0.97871674491392802</v>
      </c>
      <c r="JL386" s="103">
        <v>11325</v>
      </c>
      <c r="JM386" s="246">
        <v>8.5500000000000007</v>
      </c>
      <c r="JN386" s="307">
        <v>57</v>
      </c>
      <c r="JO386" s="247">
        <v>0.49</v>
      </c>
      <c r="JP386" s="247">
        <v>3.1</v>
      </c>
      <c r="JQ386" s="246">
        <v>0.55000000000000004</v>
      </c>
      <c r="JR386" s="170">
        <v>237</v>
      </c>
      <c r="JS386" s="247">
        <v>0.17</v>
      </c>
      <c r="JT386" s="308"/>
    </row>
    <row r="387" spans="1:280" s="25" customFormat="1" ht="15" customHeight="1">
      <c r="A387" s="244">
        <v>43804</v>
      </c>
      <c r="B387" s="245">
        <v>0</v>
      </c>
      <c r="C387" s="52">
        <v>0</v>
      </c>
      <c r="D387" s="129">
        <v>43310</v>
      </c>
      <c r="E387" s="246">
        <v>5.58</v>
      </c>
      <c r="F387" s="129">
        <v>1306</v>
      </c>
      <c r="G387" s="247">
        <v>36.700000000000003</v>
      </c>
      <c r="H387" s="247">
        <v>16.8</v>
      </c>
      <c r="I387" s="255">
        <v>93.6</v>
      </c>
      <c r="J387" s="253"/>
      <c r="K387" s="129">
        <v>1186</v>
      </c>
      <c r="L387" s="254">
        <v>5.22</v>
      </c>
      <c r="M387" s="129">
        <v>13756</v>
      </c>
      <c r="N387" s="129">
        <v>6080</v>
      </c>
      <c r="O387" s="254">
        <v>3.92</v>
      </c>
      <c r="P387" s="254">
        <v>2.94</v>
      </c>
      <c r="Q387" s="258">
        <v>63</v>
      </c>
      <c r="R387" s="259">
        <v>53.6</v>
      </c>
      <c r="S387" s="260">
        <v>8775</v>
      </c>
      <c r="T387" s="103">
        <v>10477</v>
      </c>
      <c r="U387" s="247">
        <v>2.99</v>
      </c>
      <c r="V387" s="247">
        <v>21.1</v>
      </c>
      <c r="W387" s="247">
        <v>9.7899999999999991</v>
      </c>
      <c r="X387" s="247">
        <v>7.64</v>
      </c>
      <c r="Y387" s="129">
        <v>2916</v>
      </c>
      <c r="Z387" s="56" t="s">
        <v>129</v>
      </c>
      <c r="AA387" s="56" t="s">
        <v>129</v>
      </c>
      <c r="AB387" s="247">
        <v>706</v>
      </c>
      <c r="AC387" s="77">
        <f t="shared" si="561"/>
        <v>11691</v>
      </c>
      <c r="AD387" s="247"/>
      <c r="AE387" s="247"/>
      <c r="AF387" s="247"/>
      <c r="AG387" s="247"/>
      <c r="AH387" s="252"/>
      <c r="AI387" s="263"/>
      <c r="AJ387" s="247"/>
      <c r="AK387" s="247"/>
      <c r="AL387" s="246">
        <v>9.15</v>
      </c>
      <c r="AM387" s="103">
        <v>103231</v>
      </c>
      <c r="AN387" s="264">
        <v>1.23</v>
      </c>
      <c r="AO387" s="264">
        <v>0.32</v>
      </c>
      <c r="AP387" s="103">
        <v>4523</v>
      </c>
      <c r="AQ387" s="267"/>
      <c r="AR387" s="86">
        <f t="shared" si="499"/>
        <v>13121</v>
      </c>
      <c r="AS387" s="103"/>
      <c r="AT387" s="268">
        <v>13121</v>
      </c>
      <c r="AU387" s="129">
        <f t="shared" si="569"/>
        <v>11201</v>
      </c>
      <c r="AV387" s="103">
        <v>720</v>
      </c>
      <c r="AW387" s="103">
        <v>0</v>
      </c>
      <c r="AX387" s="129">
        <v>720</v>
      </c>
      <c r="AY387" s="271">
        <v>480</v>
      </c>
      <c r="AZ387" s="272">
        <v>4.47</v>
      </c>
      <c r="BA387" s="103">
        <v>3709</v>
      </c>
      <c r="BB387" s="247">
        <v>110</v>
      </c>
      <c r="BC387" s="103">
        <v>10930</v>
      </c>
      <c r="BD387" s="97">
        <f t="shared" si="469"/>
        <v>6752.3639999999996</v>
      </c>
      <c r="BE387" s="102">
        <f t="shared" si="470"/>
        <v>0.61778261665141809</v>
      </c>
      <c r="BF387" s="103">
        <v>3569</v>
      </c>
      <c r="BG387" s="97">
        <f t="shared" si="578"/>
        <v>3808.1229999999996</v>
      </c>
      <c r="BH387" s="102">
        <f t="shared" si="472"/>
        <v>0.34841015553522414</v>
      </c>
      <c r="BI387" s="103">
        <v>404</v>
      </c>
      <c r="BJ387" s="97">
        <f t="shared" si="473"/>
        <v>794.66800000000001</v>
      </c>
      <c r="BK387" s="102">
        <f t="shared" si="474"/>
        <v>7.2705215004574567E-2</v>
      </c>
      <c r="BL387" s="103">
        <v>653</v>
      </c>
      <c r="BM387" s="97">
        <f t="shared" si="475"/>
        <v>943.58500000000004</v>
      </c>
      <c r="BN387" s="102">
        <f t="shared" si="476"/>
        <v>8.632982616651419E-2</v>
      </c>
      <c r="BO387" s="103">
        <v>586</v>
      </c>
      <c r="BP387" s="97">
        <f t="shared" si="579"/>
        <v>1205.9879999999998</v>
      </c>
      <c r="BQ387" s="102">
        <f t="shared" si="580"/>
        <v>0.11033741994510519</v>
      </c>
      <c r="BR387" s="103">
        <v>0</v>
      </c>
      <c r="BS387" s="105">
        <f t="shared" si="576"/>
        <v>0</v>
      </c>
      <c r="BT387" s="102">
        <f t="shared" si="577"/>
        <v>0</v>
      </c>
      <c r="BU387" s="247">
        <v>7.29</v>
      </c>
      <c r="BV387" s="246">
        <v>8.48</v>
      </c>
      <c r="BW387" s="252">
        <v>155</v>
      </c>
      <c r="BX387" s="117">
        <f t="shared" si="500"/>
        <v>122426.93</v>
      </c>
      <c r="BY387" s="118">
        <f t="shared" si="501"/>
        <v>0.81617953333333326</v>
      </c>
      <c r="BZ387" s="273">
        <v>52.3</v>
      </c>
      <c r="CA387" s="245">
        <v>39</v>
      </c>
      <c r="CB387" s="247">
        <v>6.61</v>
      </c>
      <c r="CC387" s="103">
        <v>5497</v>
      </c>
      <c r="CD387" s="77">
        <f t="shared" si="502"/>
        <v>6135.8351891272314</v>
      </c>
      <c r="CE387" s="77">
        <f t="shared" si="570"/>
        <v>24428</v>
      </c>
      <c r="CF387" s="77">
        <f t="shared" si="571"/>
        <v>11201</v>
      </c>
      <c r="CG387" s="77">
        <f t="shared" si="572"/>
        <v>466.70833333333331</v>
      </c>
      <c r="CH387" s="77">
        <f t="shared" si="573"/>
        <v>13227</v>
      </c>
      <c r="CI387" s="130">
        <f t="shared" si="574"/>
        <v>551.125</v>
      </c>
      <c r="CJ387" s="253">
        <v>4073</v>
      </c>
      <c r="CK387" s="247"/>
      <c r="CL387" s="246">
        <v>7.44</v>
      </c>
      <c r="CM387" s="103">
        <v>2058</v>
      </c>
      <c r="CN387" s="274">
        <v>6.0990099009901</v>
      </c>
      <c r="CO387" s="274">
        <v>56.4554455445545</v>
      </c>
      <c r="CP387" s="103">
        <v>4972</v>
      </c>
      <c r="CQ387" s="247">
        <v>6.33</v>
      </c>
      <c r="CR387" s="247">
        <v>39</v>
      </c>
      <c r="CS387" s="103">
        <v>3535</v>
      </c>
      <c r="CT387" s="141">
        <f t="shared" si="550"/>
        <v>0.2128361227787357</v>
      </c>
      <c r="CU387" s="142">
        <f t="shared" si="506"/>
        <v>1.2339798674195925</v>
      </c>
      <c r="CV387" s="142">
        <f t="shared" si="507"/>
        <v>4.9723948916265845</v>
      </c>
      <c r="CW387" s="118">
        <f t="shared" si="508"/>
        <v>0.82873248193776405</v>
      </c>
      <c r="CX387" s="143">
        <f t="shared" si="551"/>
        <v>24991.256725315212</v>
      </c>
      <c r="CY387" s="144">
        <f t="shared" si="552"/>
        <v>0.66459333789688502</v>
      </c>
      <c r="CZ387" s="145">
        <f t="shared" si="553"/>
        <v>20412.841243245457</v>
      </c>
      <c r="DA387" s="146">
        <f t="shared" si="554"/>
        <v>0.81171088746569076</v>
      </c>
      <c r="DB387" s="129">
        <v>4073</v>
      </c>
      <c r="DC387" s="258"/>
      <c r="DD387" s="254">
        <v>7.11</v>
      </c>
      <c r="DE387" s="129">
        <v>1863</v>
      </c>
      <c r="DF387" s="129">
        <v>5.2079207920792099</v>
      </c>
      <c r="DG387" s="129">
        <v>58.811881188118797</v>
      </c>
      <c r="DH387" s="129">
        <v>4786</v>
      </c>
      <c r="DI387" s="258">
        <v>6.59</v>
      </c>
      <c r="DJ387" s="258">
        <v>33.4</v>
      </c>
      <c r="DK387" s="129">
        <v>3857</v>
      </c>
      <c r="DL387" s="141">
        <f t="shared" si="509"/>
        <v>0.22162517276231058</v>
      </c>
      <c r="DM387" s="142">
        <f t="shared" si="510"/>
        <v>1.2339798674195925</v>
      </c>
      <c r="DN387" s="142">
        <f t="shared" si="511"/>
        <v>4.9723948916265845</v>
      </c>
      <c r="DO387" s="118">
        <f t="shared" si="483"/>
        <v>0.82873248193776405</v>
      </c>
      <c r="DP387" s="143">
        <f t="shared" si="512"/>
        <v>24991.256725315212</v>
      </c>
      <c r="DQ387" s="144">
        <f t="shared" si="513"/>
        <v>0.69637385252764661</v>
      </c>
      <c r="DR387" s="145">
        <f t="shared" si="514"/>
        <v>20412.841243245457</v>
      </c>
      <c r="DS387" s="146">
        <f t="shared" si="515"/>
        <v>0.82955169258920403</v>
      </c>
      <c r="DT387" s="129">
        <v>4074</v>
      </c>
      <c r="DU387" s="258"/>
      <c r="DV387" s="254">
        <v>7.47</v>
      </c>
      <c r="DW387" s="129">
        <v>1988</v>
      </c>
      <c r="DX387" s="129">
        <v>5.9405940594059397</v>
      </c>
      <c r="DY387" s="129">
        <v>57.722772277227698</v>
      </c>
      <c r="DZ387" s="129">
        <v>4874</v>
      </c>
      <c r="EA387" s="258">
        <v>5.9</v>
      </c>
      <c r="EB387" s="264">
        <v>45</v>
      </c>
      <c r="EC387" s="129">
        <v>4746</v>
      </c>
      <c r="ED387" s="141">
        <f t="shared" si="544"/>
        <v>0.2808569773123919</v>
      </c>
      <c r="EE387" s="142">
        <f t="shared" si="516"/>
        <v>1.2336769759450172</v>
      </c>
      <c r="EF387" s="142">
        <f t="shared" si="555"/>
        <v>4.9736157104067527</v>
      </c>
      <c r="EG387" s="118">
        <f t="shared" si="484"/>
        <v>0.82893595173445878</v>
      </c>
      <c r="EH387" s="143">
        <f t="shared" si="545"/>
        <v>24997.392560504341</v>
      </c>
      <c r="EI387" s="144">
        <f t="shared" si="546"/>
        <v>0.67600172776433787</v>
      </c>
      <c r="EJ387" s="145">
        <f t="shared" si="547"/>
        <v>20417.852989192732</v>
      </c>
      <c r="EK387" s="146">
        <f t="shared" si="548"/>
        <v>0.81811527904849046</v>
      </c>
      <c r="EL387" s="253">
        <v>4074</v>
      </c>
      <c r="EM387" s="247"/>
      <c r="EN387" s="246">
        <v>7.11</v>
      </c>
      <c r="EO387" s="103">
        <v>1896</v>
      </c>
      <c r="EP387" s="274">
        <v>7.0099009900990099</v>
      </c>
      <c r="EQ387" s="274">
        <v>56.712871287128699</v>
      </c>
      <c r="ER387" s="103">
        <v>4552</v>
      </c>
      <c r="ES387" s="247">
        <v>6.02</v>
      </c>
      <c r="ET387" s="247">
        <v>42.2</v>
      </c>
      <c r="EU387" s="103">
        <v>3778</v>
      </c>
      <c r="EV387" s="141">
        <f t="shared" si="517"/>
        <v>0.2187217408610154</v>
      </c>
      <c r="EW387" s="142">
        <f t="shared" si="518"/>
        <v>1.2336769759450172</v>
      </c>
      <c r="EX387" s="142">
        <f t="shared" si="519"/>
        <v>4.9736157104067527</v>
      </c>
      <c r="EY387" s="118">
        <f t="shared" si="485"/>
        <v>0.82893595173445878</v>
      </c>
      <c r="EZ387" s="143">
        <f t="shared" si="520"/>
        <v>24997.392560504341</v>
      </c>
      <c r="FA387" s="144">
        <f t="shared" si="521"/>
        <v>0.69099561159013312</v>
      </c>
      <c r="FB387" s="145">
        <f t="shared" si="522"/>
        <v>20417.852989192732</v>
      </c>
      <c r="FC387" s="146">
        <f t="shared" si="523"/>
        <v>0.82653247941445562</v>
      </c>
      <c r="FD387" s="253">
        <v>4079</v>
      </c>
      <c r="FE387" s="247"/>
      <c r="FF387" s="246">
        <v>7.52</v>
      </c>
      <c r="FG387" s="103">
        <v>1869</v>
      </c>
      <c r="FH387" s="274">
        <v>6.1782178217821802</v>
      </c>
      <c r="FI387" s="274">
        <v>56.356435643564403</v>
      </c>
      <c r="FJ387" s="103">
        <v>5004</v>
      </c>
      <c r="FK387" s="247">
        <v>5.23</v>
      </c>
      <c r="FL387" s="247">
        <v>43.8</v>
      </c>
      <c r="FM387" s="103">
        <v>3855</v>
      </c>
      <c r="FN387" s="141">
        <f t="shared" si="524"/>
        <v>0.2214954498270946</v>
      </c>
      <c r="FO387" s="142">
        <f t="shared" si="525"/>
        <v>1.2321647462613385</v>
      </c>
      <c r="FP387" s="142">
        <f t="shared" si="526"/>
        <v>4.9797198043075959</v>
      </c>
      <c r="FQ387" s="118">
        <f t="shared" si="486"/>
        <v>0.82995330071793261</v>
      </c>
      <c r="FR387" s="143">
        <f t="shared" si="527"/>
        <v>25028.071736449976</v>
      </c>
      <c r="FS387" s="144">
        <f t="shared" si="528"/>
        <v>0.6953959905390078</v>
      </c>
      <c r="FT387" s="145">
        <f t="shared" si="529"/>
        <v>20442.911718929096</v>
      </c>
      <c r="FU387" s="146">
        <f t="shared" si="530"/>
        <v>0.82900274473924973</v>
      </c>
      <c r="FV387" s="253">
        <v>4055</v>
      </c>
      <c r="FW387" s="283"/>
      <c r="FX387" s="246">
        <v>7.22</v>
      </c>
      <c r="FY387" s="103">
        <v>1881</v>
      </c>
      <c r="FZ387" s="274">
        <v>7.1287128712871297</v>
      </c>
      <c r="GA387" s="274">
        <v>55.920792079207899</v>
      </c>
      <c r="GB387" s="103">
        <v>4414</v>
      </c>
      <c r="GC387" s="247">
        <v>6.8</v>
      </c>
      <c r="GD387" s="247">
        <v>34.799999999999997</v>
      </c>
      <c r="GE387" s="103">
        <v>4053</v>
      </c>
      <c r="GF387" s="141">
        <f t="shared" si="531"/>
        <v>0.23491081024831598</v>
      </c>
      <c r="GG387" s="142">
        <f t="shared" si="532"/>
        <v>1.2394574599260173</v>
      </c>
      <c r="GH387" s="142">
        <f t="shared" si="533"/>
        <v>4.9504201535835506</v>
      </c>
      <c r="GI387" s="118">
        <f t="shared" si="487"/>
        <v>0.82507002559725839</v>
      </c>
      <c r="GJ387" s="143">
        <f t="shared" si="534"/>
        <v>24880.811691910923</v>
      </c>
      <c r="GK387" s="144">
        <f t="shared" si="535"/>
        <v>0.69344026656173019</v>
      </c>
      <c r="GL387" s="145">
        <f t="shared" si="536"/>
        <v>20322.629816194531</v>
      </c>
      <c r="GM387" s="146">
        <f t="shared" si="537"/>
        <v>0.82790484903934125</v>
      </c>
      <c r="GN387" s="286">
        <v>2076</v>
      </c>
      <c r="GO387" s="97">
        <f t="shared" si="488"/>
        <v>1925.8537334206649</v>
      </c>
      <c r="GP387" s="226">
        <f t="shared" si="568"/>
        <v>886.99799999999993</v>
      </c>
      <c r="GQ387" s="103">
        <v>0</v>
      </c>
      <c r="GR387" s="102">
        <f t="shared" si="489"/>
        <v>1</v>
      </c>
      <c r="GS387" s="103">
        <v>0</v>
      </c>
      <c r="GT387" s="102">
        <f t="shared" si="490"/>
        <v>1</v>
      </c>
      <c r="GU387" s="129">
        <v>0</v>
      </c>
      <c r="GV387" s="102">
        <f t="shared" si="565"/>
        <v>1</v>
      </c>
      <c r="GW387" s="170">
        <v>431</v>
      </c>
      <c r="GX387" s="102">
        <f t="shared" si="566"/>
        <v>0.33996937212863709</v>
      </c>
      <c r="GY387" s="170">
        <v>0</v>
      </c>
      <c r="GZ387" s="102">
        <f t="shared" si="567"/>
        <v>1</v>
      </c>
      <c r="HA387" s="102"/>
      <c r="HB387" s="102"/>
      <c r="HC387" s="102"/>
      <c r="HD387" s="102"/>
      <c r="HE387" s="177"/>
      <c r="HF387" s="227">
        <f t="shared" si="562"/>
        <v>122426.93</v>
      </c>
      <c r="HG387" s="102">
        <f t="shared" si="563"/>
        <v>0.81617953333333326</v>
      </c>
      <c r="HH387" s="177">
        <f t="shared" si="564"/>
        <v>0.81006404391582798</v>
      </c>
      <c r="HI387" s="253">
        <v>3556</v>
      </c>
      <c r="HJ387" s="103">
        <v>11564</v>
      </c>
      <c r="HK387" s="103">
        <v>2882</v>
      </c>
      <c r="HL387" s="77">
        <f t="shared" si="541"/>
        <v>1440</v>
      </c>
      <c r="HM387" s="77">
        <f t="shared" si="538"/>
        <v>15739.2</v>
      </c>
      <c r="HN387" s="247"/>
      <c r="HO387" s="247"/>
      <c r="HP387" s="103">
        <v>2230</v>
      </c>
      <c r="HQ387" s="247"/>
      <c r="HR387" s="247"/>
      <c r="HS387" s="247"/>
      <c r="HT387" s="103">
        <v>5820</v>
      </c>
      <c r="HU387" s="103">
        <v>5712</v>
      </c>
      <c r="HV387" s="247"/>
      <c r="HW387" s="247"/>
      <c r="HX387" s="247"/>
      <c r="HY387" s="247"/>
      <c r="HZ387" s="298">
        <v>0.99</v>
      </c>
      <c r="IA387" s="298"/>
      <c r="IB387" s="299">
        <v>453</v>
      </c>
      <c r="IC387" s="300"/>
      <c r="ID387" s="300">
        <v>1478</v>
      </c>
      <c r="IE387" s="301">
        <v>2.1</v>
      </c>
      <c r="IF387" s="301">
        <v>0.94</v>
      </c>
      <c r="IG387" s="301">
        <v>0.71</v>
      </c>
      <c r="IH387" s="97">
        <f t="shared" si="539"/>
        <v>31710.876000000004</v>
      </c>
      <c r="II387" s="97">
        <f t="shared" si="542"/>
        <v>2416.8032924319796</v>
      </c>
      <c r="IJ387" s="202">
        <f t="shared" si="543"/>
        <v>1.5242740644767929</v>
      </c>
      <c r="IK387" s="202">
        <f t="shared" si="549"/>
        <v>1.5855438000000002</v>
      </c>
      <c r="IL387" s="202">
        <f t="shared" si="491"/>
        <v>0.32464557664563615</v>
      </c>
      <c r="IM387" s="203"/>
      <c r="IN387" s="204">
        <f t="shared" si="492"/>
        <v>0.78179190751445082</v>
      </c>
      <c r="IO387" s="247"/>
      <c r="IP387" s="247"/>
      <c r="IQ387" s="103">
        <v>2816</v>
      </c>
      <c r="IR387" s="103">
        <v>2540</v>
      </c>
      <c r="IS387" s="247"/>
      <c r="IT387" s="247"/>
      <c r="IU387" s="247"/>
      <c r="IV387" s="247"/>
      <c r="IW387" s="304">
        <v>0.92</v>
      </c>
      <c r="IX387" s="304"/>
      <c r="IY387" s="246">
        <v>8.3000000000000007</v>
      </c>
      <c r="IZ387" s="247">
        <v>220</v>
      </c>
      <c r="JA387" s="247">
        <v>3.49</v>
      </c>
      <c r="JB387" s="247">
        <v>0.48</v>
      </c>
      <c r="JC387" s="247">
        <v>212</v>
      </c>
      <c r="JD387" s="97">
        <f t="shared" si="493"/>
        <v>5943.8130000000001</v>
      </c>
      <c r="JE387" s="210">
        <f t="shared" si="559"/>
        <v>0.99991072225694133</v>
      </c>
      <c r="JF387" s="210">
        <f t="shared" si="494"/>
        <v>0.45304044642857144</v>
      </c>
      <c r="JG387" s="210">
        <f t="shared" si="495"/>
        <v>9.6924464181363676E-2</v>
      </c>
      <c r="JH387" s="203"/>
      <c r="JI387" s="203">
        <f t="shared" si="496"/>
        <v>0.51434878587196464</v>
      </c>
      <c r="JJ387" s="212">
        <f t="shared" si="575"/>
        <v>2.469151880188833</v>
      </c>
      <c r="JK387" s="203">
        <f t="shared" si="497"/>
        <v>0.97987191216834402</v>
      </c>
      <c r="JL387" s="103">
        <v>11616</v>
      </c>
      <c r="JM387" s="246">
        <v>8.5</v>
      </c>
      <c r="JN387" s="307">
        <v>94</v>
      </c>
      <c r="JO387" s="247">
        <v>0.33</v>
      </c>
      <c r="JP387" s="247">
        <v>2.48</v>
      </c>
      <c r="JQ387" s="246">
        <v>0.57999999999999996</v>
      </c>
      <c r="JR387" s="170">
        <v>181</v>
      </c>
      <c r="JS387" s="247">
        <v>0.33</v>
      </c>
      <c r="JT387" s="308" t="s">
        <v>156</v>
      </c>
    </row>
    <row r="388" spans="1:280" s="25" customFormat="1" ht="15" customHeight="1">
      <c r="A388" s="244">
        <v>43805</v>
      </c>
      <c r="B388" s="245">
        <v>140</v>
      </c>
      <c r="C388" s="52">
        <v>140</v>
      </c>
      <c r="D388" s="129">
        <v>95029</v>
      </c>
      <c r="E388" s="246">
        <v>5.62</v>
      </c>
      <c r="F388" s="129">
        <v>1306</v>
      </c>
      <c r="G388" s="247">
        <v>39.299999999999997</v>
      </c>
      <c r="H388" s="247">
        <v>18.7</v>
      </c>
      <c r="I388" s="255">
        <v>93.9</v>
      </c>
      <c r="J388" s="253"/>
      <c r="K388" s="129">
        <v>1284</v>
      </c>
      <c r="L388" s="254">
        <v>5.1100000000000003</v>
      </c>
      <c r="M388" s="129">
        <v>12767</v>
      </c>
      <c r="N388" s="129">
        <v>5353</v>
      </c>
      <c r="O388" s="254">
        <v>5.56</v>
      </c>
      <c r="P388" s="254">
        <v>3.81</v>
      </c>
      <c r="Q388" s="258"/>
      <c r="R388" s="259">
        <v>50.8</v>
      </c>
      <c r="S388" s="260">
        <v>8828</v>
      </c>
      <c r="T388" s="103">
        <v>6753</v>
      </c>
      <c r="U388" s="247">
        <v>3.26</v>
      </c>
      <c r="V388" s="247">
        <v>24</v>
      </c>
      <c r="W388" s="247">
        <v>11</v>
      </c>
      <c r="X388" s="247">
        <v>9.1300000000000008</v>
      </c>
      <c r="Y388" s="129">
        <v>2917</v>
      </c>
      <c r="Z388" s="103">
        <v>11567</v>
      </c>
      <c r="AA388" s="56">
        <v>2.8</v>
      </c>
      <c r="AB388" s="247">
        <v>694</v>
      </c>
      <c r="AC388" s="77">
        <f t="shared" ref="AC388:AC419" si="581">S388+Y388</f>
        <v>11745</v>
      </c>
      <c r="AD388" s="247"/>
      <c r="AE388" s="247"/>
      <c r="AF388" s="247"/>
      <c r="AG388" s="247"/>
      <c r="AH388" s="252"/>
      <c r="AI388" s="263"/>
      <c r="AJ388" s="247"/>
      <c r="AK388" s="247"/>
      <c r="AL388" s="246">
        <v>9.4499999999999993</v>
      </c>
      <c r="AM388" s="103">
        <v>95029</v>
      </c>
      <c r="AN388" s="264" t="s">
        <v>125</v>
      </c>
      <c r="AO388" s="264">
        <v>0.32</v>
      </c>
      <c r="AP388" s="103">
        <v>4872</v>
      </c>
      <c r="AQ388" s="267"/>
      <c r="AR388" s="86">
        <f t="shared" si="499"/>
        <v>13195</v>
      </c>
      <c r="AS388" s="103"/>
      <c r="AT388" s="268">
        <v>13195</v>
      </c>
      <c r="AU388" s="129">
        <f t="shared" si="569"/>
        <v>11275</v>
      </c>
      <c r="AV388" s="103">
        <v>720</v>
      </c>
      <c r="AW388" s="103">
        <v>0</v>
      </c>
      <c r="AX388" s="129">
        <v>720</v>
      </c>
      <c r="AY388" s="271">
        <v>480</v>
      </c>
      <c r="AZ388" s="272">
        <v>4.97</v>
      </c>
      <c r="BA388" s="103">
        <v>3193</v>
      </c>
      <c r="BB388" s="247">
        <v>388</v>
      </c>
      <c r="BC388" s="103">
        <v>9920</v>
      </c>
      <c r="BD388" s="97">
        <f t="shared" si="469"/>
        <v>6632.99208</v>
      </c>
      <c r="BE388" s="102">
        <f t="shared" si="470"/>
        <v>0.66864839516129038</v>
      </c>
      <c r="BF388" s="103">
        <v>3481</v>
      </c>
      <c r="BG388" s="97">
        <f t="shared" si="578"/>
        <v>3714.2269999999999</v>
      </c>
      <c r="BH388" s="102">
        <f t="shared" si="472"/>
        <v>0.37441804435483872</v>
      </c>
      <c r="BI388" s="103">
        <v>292</v>
      </c>
      <c r="BJ388" s="97">
        <f t="shared" si="473"/>
        <v>574.36400000000003</v>
      </c>
      <c r="BK388" s="102">
        <f t="shared" si="474"/>
        <v>5.7899596774193554E-2</v>
      </c>
      <c r="BL388" s="103">
        <v>763</v>
      </c>
      <c r="BM388" s="97">
        <f t="shared" si="475"/>
        <v>1102.5350000000001</v>
      </c>
      <c r="BN388" s="102">
        <f t="shared" si="476"/>
        <v>0.11114264112903227</v>
      </c>
      <c r="BO388" s="103">
        <v>598</v>
      </c>
      <c r="BP388" s="97">
        <f t="shared" si="579"/>
        <v>1230.684</v>
      </c>
      <c r="BQ388" s="102">
        <f t="shared" si="580"/>
        <v>0.12406088709677419</v>
      </c>
      <c r="BR388" s="103">
        <v>6.72</v>
      </c>
      <c r="BS388" s="105">
        <f t="shared" si="576"/>
        <v>11.182079999999999</v>
      </c>
      <c r="BT388" s="102">
        <f t="shared" si="577"/>
        <v>6.774193548387097E-4</v>
      </c>
      <c r="BU388" s="247">
        <v>7.06</v>
      </c>
      <c r="BV388" s="246">
        <v>7.94</v>
      </c>
      <c r="BW388" s="252">
        <v>153</v>
      </c>
      <c r="BX388" s="117">
        <f t="shared" si="500"/>
        <v>111848</v>
      </c>
      <c r="BY388" s="118">
        <f t="shared" si="501"/>
        <v>0.74565333333333328</v>
      </c>
      <c r="BZ388" s="273">
        <v>55</v>
      </c>
      <c r="CA388" s="245">
        <v>39</v>
      </c>
      <c r="CB388" s="247">
        <v>6.67</v>
      </c>
      <c r="CC388" s="103">
        <v>5147</v>
      </c>
      <c r="CD388" s="77">
        <f t="shared" si="502"/>
        <v>5712.9770194701823</v>
      </c>
      <c r="CE388" s="77">
        <f t="shared" si="570"/>
        <v>24499</v>
      </c>
      <c r="CF388" s="77">
        <f t="shared" si="571"/>
        <v>11275</v>
      </c>
      <c r="CG388" s="77">
        <f t="shared" si="572"/>
        <v>469.79166666666669</v>
      </c>
      <c r="CH388" s="77">
        <f t="shared" si="573"/>
        <v>13224</v>
      </c>
      <c r="CI388" s="130">
        <f t="shared" si="574"/>
        <v>551</v>
      </c>
      <c r="CJ388" s="253">
        <v>4084</v>
      </c>
      <c r="CK388" s="247"/>
      <c r="CL388" s="246">
        <v>7.46</v>
      </c>
      <c r="CM388" s="103">
        <v>2077</v>
      </c>
      <c r="CN388" s="274">
        <v>9.0891089108910901</v>
      </c>
      <c r="CO388" s="274">
        <v>49.306930693069297</v>
      </c>
      <c r="CP388" s="103">
        <v>5042</v>
      </c>
      <c r="CQ388" s="247">
        <v>5.96</v>
      </c>
      <c r="CR388" s="247">
        <v>47.4</v>
      </c>
      <c r="CS388" s="103">
        <v>3479</v>
      </c>
      <c r="CT388" s="141">
        <f t="shared" si="550"/>
        <v>0.23428666245809857</v>
      </c>
      <c r="CU388" s="142">
        <f t="shared" si="506"/>
        <v>1.2306562193927522</v>
      </c>
      <c r="CV388" s="142">
        <f t="shared" si="507"/>
        <v>4.6422200850609281</v>
      </c>
      <c r="CW388" s="118">
        <f t="shared" si="508"/>
        <v>0.77370334751015468</v>
      </c>
      <c r="CX388" s="143">
        <f t="shared" si="551"/>
        <v>23331.798147516223</v>
      </c>
      <c r="CY388" s="144">
        <f t="shared" si="552"/>
        <v>0.63644173730763232</v>
      </c>
      <c r="CZ388" s="145">
        <f t="shared" si="553"/>
        <v>18645.137842360913</v>
      </c>
      <c r="DA388" s="146">
        <f t="shared" si="554"/>
        <v>0.79062500000000002</v>
      </c>
      <c r="DB388" s="129">
        <v>4084</v>
      </c>
      <c r="DC388" s="258"/>
      <c r="DD388" s="254">
        <v>7.04</v>
      </c>
      <c r="DE388" s="129">
        <v>1874</v>
      </c>
      <c r="DF388" s="129">
        <v>7.1089108910891099</v>
      </c>
      <c r="DG388" s="129">
        <v>61.1287128712871</v>
      </c>
      <c r="DH388" s="129">
        <v>5030</v>
      </c>
      <c r="DI388" s="258">
        <v>6.77</v>
      </c>
      <c r="DJ388" s="258">
        <v>48.2</v>
      </c>
      <c r="DK388" s="129">
        <v>3760</v>
      </c>
      <c r="DL388" s="141">
        <f t="shared" si="509"/>
        <v>0.23982066291168061</v>
      </c>
      <c r="DM388" s="142">
        <f t="shared" si="510"/>
        <v>1.2306562193927522</v>
      </c>
      <c r="DN388" s="142">
        <f t="shared" si="511"/>
        <v>4.6422200850609281</v>
      </c>
      <c r="DO388" s="118">
        <f t="shared" si="483"/>
        <v>0.77370334751015468</v>
      </c>
      <c r="DP388" s="143">
        <f t="shared" si="512"/>
        <v>23331.798147516223</v>
      </c>
      <c r="DQ388" s="144">
        <f t="shared" si="513"/>
        <v>0.67197487516345844</v>
      </c>
      <c r="DR388" s="145">
        <f t="shared" si="514"/>
        <v>18645.137842360913</v>
      </c>
      <c r="DS388" s="146">
        <f t="shared" si="515"/>
        <v>0.81108870967741931</v>
      </c>
      <c r="DT388" s="129">
        <v>4082</v>
      </c>
      <c r="DU388" s="258"/>
      <c r="DV388" s="254">
        <v>7.48</v>
      </c>
      <c r="DW388" s="129">
        <v>1963</v>
      </c>
      <c r="DX388" s="129">
        <v>6.8910891089108901</v>
      </c>
      <c r="DY388" s="129">
        <v>60.257425742574299</v>
      </c>
      <c r="DZ388" s="129">
        <v>4732</v>
      </c>
      <c r="EA388" s="258">
        <v>6.52</v>
      </c>
      <c r="EB388" s="264">
        <v>41</v>
      </c>
      <c r="EC388" s="129">
        <v>4648</v>
      </c>
      <c r="ED388" s="141">
        <f t="shared" si="544"/>
        <v>0.30364386632534668</v>
      </c>
      <c r="EE388" s="142">
        <f t="shared" si="516"/>
        <v>1.2312591866731994</v>
      </c>
      <c r="EF388" s="142">
        <f t="shared" si="555"/>
        <v>4.6399467157734353</v>
      </c>
      <c r="EG388" s="118">
        <f t="shared" si="484"/>
        <v>0.77332445262890592</v>
      </c>
      <c r="EH388" s="143">
        <f t="shared" si="545"/>
        <v>23320.372193477284</v>
      </c>
      <c r="EI388" s="144">
        <f t="shared" si="546"/>
        <v>0.65639630733504206</v>
      </c>
      <c r="EJ388" s="145">
        <f t="shared" si="547"/>
        <v>18636.00702069472</v>
      </c>
      <c r="EK388" s="146">
        <f t="shared" si="548"/>
        <v>0.80211693548387097</v>
      </c>
      <c r="EL388" s="253">
        <v>4082</v>
      </c>
      <c r="EM388" s="247"/>
      <c r="EN388" s="246">
        <v>7.07</v>
      </c>
      <c r="EO388" s="103">
        <v>1903</v>
      </c>
      <c r="EP388" s="274">
        <v>7.6633663366336604</v>
      </c>
      <c r="EQ388" s="274">
        <v>57.900990099009903</v>
      </c>
      <c r="ER388" s="103">
        <v>4664</v>
      </c>
      <c r="ES388" s="247">
        <v>7.26</v>
      </c>
      <c r="ET388" s="247">
        <v>43.6</v>
      </c>
      <c r="EU388" s="103">
        <v>3811</v>
      </c>
      <c r="EV388" s="141">
        <f t="shared" si="517"/>
        <v>0.24504372867374338</v>
      </c>
      <c r="EW388" s="142">
        <f t="shared" si="518"/>
        <v>1.2312591866731994</v>
      </c>
      <c r="EX388" s="142">
        <f t="shared" si="519"/>
        <v>4.6399467157734353</v>
      </c>
      <c r="EY388" s="118">
        <f t="shared" si="485"/>
        <v>0.77332445262890592</v>
      </c>
      <c r="EZ388" s="143">
        <f t="shared" si="520"/>
        <v>23320.372193477284</v>
      </c>
      <c r="FA388" s="144">
        <f t="shared" si="521"/>
        <v>0.66689871261262612</v>
      </c>
      <c r="FB388" s="145">
        <f t="shared" si="522"/>
        <v>18636.00702069472</v>
      </c>
      <c r="FC388" s="146">
        <f t="shared" si="523"/>
        <v>0.80816532258064511</v>
      </c>
      <c r="FD388" s="253">
        <v>4084</v>
      </c>
      <c r="FE388" s="247"/>
      <c r="FF388" s="246">
        <v>7.5</v>
      </c>
      <c r="FG388" s="103">
        <v>1876</v>
      </c>
      <c r="FH388" s="274">
        <v>6.61386138613861</v>
      </c>
      <c r="FI388" s="274">
        <v>57.504950495049499</v>
      </c>
      <c r="FJ388" s="103">
        <v>4820</v>
      </c>
      <c r="FK388" s="247">
        <v>5.84</v>
      </c>
      <c r="FL388" s="247">
        <v>39.200000000000003</v>
      </c>
      <c r="FM388" s="103">
        <v>3932</v>
      </c>
      <c r="FN388" s="141">
        <f t="shared" si="524"/>
        <v>0.25092190591557639</v>
      </c>
      <c r="FO388" s="142">
        <f t="shared" si="525"/>
        <v>1.2306562193927522</v>
      </c>
      <c r="FP388" s="142">
        <f t="shared" si="526"/>
        <v>4.6422200850609281</v>
      </c>
      <c r="FQ388" s="118">
        <f t="shared" si="486"/>
        <v>0.77370334751015468</v>
      </c>
      <c r="FR388" s="143">
        <f t="shared" si="527"/>
        <v>23331.798147516223</v>
      </c>
      <c r="FS388" s="144">
        <f t="shared" si="528"/>
        <v>0.67162479498753891</v>
      </c>
      <c r="FT388" s="145">
        <f t="shared" si="529"/>
        <v>18645.137842360913</v>
      </c>
      <c r="FU388" s="146">
        <f t="shared" si="530"/>
        <v>0.81088709677419357</v>
      </c>
      <c r="FV388" s="253">
        <v>4083</v>
      </c>
      <c r="FW388" s="283"/>
      <c r="FX388" s="246">
        <v>7.08</v>
      </c>
      <c r="FY388" s="103">
        <v>1909</v>
      </c>
      <c r="FZ388" s="274">
        <v>7.0495049504950504</v>
      </c>
      <c r="GA388" s="274">
        <v>55.881188118811899</v>
      </c>
      <c r="GB388" s="103">
        <v>5034</v>
      </c>
      <c r="GC388" s="247">
        <v>5.6</v>
      </c>
      <c r="GD388" s="247">
        <v>42.4</v>
      </c>
      <c r="GE388" s="103">
        <v>4014</v>
      </c>
      <c r="GF388" s="141">
        <f t="shared" si="531"/>
        <v>0.25844022091789554</v>
      </c>
      <c r="GG388" s="142">
        <f t="shared" si="532"/>
        <v>1.2309576291942199</v>
      </c>
      <c r="GH388" s="142">
        <f t="shared" si="533"/>
        <v>4.6410834004171813</v>
      </c>
      <c r="GI388" s="118">
        <f t="shared" si="487"/>
        <v>0.77351390006953025</v>
      </c>
      <c r="GJ388" s="143">
        <f t="shared" si="534"/>
        <v>23326.085170496754</v>
      </c>
      <c r="GK388" s="144">
        <f t="shared" si="535"/>
        <v>0.66584847208486764</v>
      </c>
      <c r="GL388" s="145">
        <f t="shared" si="536"/>
        <v>18640.57243152782</v>
      </c>
      <c r="GM388" s="146">
        <f t="shared" si="537"/>
        <v>0.80756048387096779</v>
      </c>
      <c r="GN388" s="286">
        <v>2126</v>
      </c>
      <c r="GO388" s="97">
        <f t="shared" si="488"/>
        <v>1933.6677823584637</v>
      </c>
      <c r="GP388" s="226">
        <f t="shared" si="568"/>
        <v>621.12199999999996</v>
      </c>
      <c r="GQ388" s="103">
        <v>0</v>
      </c>
      <c r="GR388" s="102">
        <f t="shared" si="489"/>
        <v>1</v>
      </c>
      <c r="GS388" s="103">
        <v>0</v>
      </c>
      <c r="GT388" s="102">
        <f t="shared" si="490"/>
        <v>1</v>
      </c>
      <c r="GU388" s="129">
        <v>0</v>
      </c>
      <c r="GV388" s="102">
        <f t="shared" si="565"/>
        <v>1</v>
      </c>
      <c r="GW388" s="170">
        <v>301</v>
      </c>
      <c r="GX388" s="102">
        <f t="shared" si="566"/>
        <v>0.60550458715596323</v>
      </c>
      <c r="GY388" s="170">
        <v>1</v>
      </c>
      <c r="GZ388" s="102">
        <f t="shared" si="567"/>
        <v>0</v>
      </c>
      <c r="HA388" s="102"/>
      <c r="HB388" s="102"/>
      <c r="HC388" s="102"/>
      <c r="HD388" s="102"/>
      <c r="HE388" s="177"/>
      <c r="HF388" s="227">
        <f t="shared" si="562"/>
        <v>111848</v>
      </c>
      <c r="HG388" s="102">
        <f t="shared" si="563"/>
        <v>0.74565333333333328</v>
      </c>
      <c r="HH388" s="177">
        <f t="shared" si="564"/>
        <v>0.7856854838709677</v>
      </c>
      <c r="HI388" s="253">
        <v>3732</v>
      </c>
      <c r="HJ388" s="103">
        <v>4678</v>
      </c>
      <c r="HK388" s="103">
        <v>2992</v>
      </c>
      <c r="HL388" s="77">
        <f t="shared" si="541"/>
        <v>1580</v>
      </c>
      <c r="HM388" s="77">
        <f t="shared" si="538"/>
        <v>27588.86</v>
      </c>
      <c r="HN388" s="247"/>
      <c r="HO388" s="247"/>
      <c r="HP388" s="103">
        <v>2141</v>
      </c>
      <c r="HQ388" s="247"/>
      <c r="HR388" s="247"/>
      <c r="HS388" s="247"/>
      <c r="HT388" s="103">
        <v>5916</v>
      </c>
      <c r="HU388" s="103">
        <v>5822</v>
      </c>
      <c r="HV388" s="247"/>
      <c r="HW388" s="247"/>
      <c r="HX388" s="247"/>
      <c r="HY388" s="247"/>
      <c r="HZ388" s="298"/>
      <c r="IA388" s="298">
        <v>0.98</v>
      </c>
      <c r="IB388" s="299">
        <v>436</v>
      </c>
      <c r="IC388" s="300"/>
      <c r="ID388" s="300"/>
      <c r="IE388" s="301">
        <v>0.16</v>
      </c>
      <c r="IF388" s="301">
        <v>1.04</v>
      </c>
      <c r="IG388" s="301">
        <v>0.82</v>
      </c>
      <c r="IH388" s="97">
        <f t="shared" si="539"/>
        <v>32115.03</v>
      </c>
      <c r="II388" s="97">
        <f t="shared" si="542"/>
        <v>3370.6189239332093</v>
      </c>
      <c r="IJ388" s="202">
        <f t="shared" si="543"/>
        <v>1.4998125234345707</v>
      </c>
      <c r="IK388" s="202">
        <f t="shared" si="549"/>
        <v>2.247360167532467</v>
      </c>
      <c r="IL388" s="202">
        <f t="shared" si="491"/>
        <v>0.32703498666909209</v>
      </c>
      <c r="IM388" s="203"/>
      <c r="IN388" s="204">
        <f t="shared" si="492"/>
        <v>0.79492003762935093</v>
      </c>
      <c r="IO388" s="247"/>
      <c r="IP388" s="247"/>
      <c r="IQ388" s="103">
        <v>2164</v>
      </c>
      <c r="IR388" s="103">
        <v>2226</v>
      </c>
      <c r="IS388" s="247"/>
      <c r="IT388" s="247"/>
      <c r="IU388" s="247"/>
      <c r="IV388" s="247"/>
      <c r="IW388" s="304"/>
      <c r="IX388" s="304">
        <v>0.94</v>
      </c>
      <c r="IY388" s="246"/>
      <c r="IZ388" s="247">
        <v>178</v>
      </c>
      <c r="JA388" s="247">
        <v>3.1</v>
      </c>
      <c r="JB388" s="247">
        <v>0.5</v>
      </c>
      <c r="JC388" s="247">
        <v>209</v>
      </c>
      <c r="JD388" s="97">
        <f t="shared" si="493"/>
        <v>5753.02</v>
      </c>
      <c r="JE388" s="210">
        <f t="shared" si="559"/>
        <v>0.99334811529933487</v>
      </c>
      <c r="JF388" s="210">
        <f t="shared" si="494"/>
        <v>0.43891964285714286</v>
      </c>
      <c r="JG388" s="210">
        <f t="shared" si="495"/>
        <v>0.13952604809193783</v>
      </c>
      <c r="JH388" s="203"/>
      <c r="JI388" s="203">
        <f t="shared" si="496"/>
        <v>0.59174311926605505</v>
      </c>
      <c r="JJ388" s="212">
        <f t="shared" si="575"/>
        <v>2.469151880188833</v>
      </c>
      <c r="JK388" s="203">
        <f t="shared" si="497"/>
        <v>0.98205645161290323</v>
      </c>
      <c r="JL388" s="103">
        <v>12000</v>
      </c>
      <c r="JM388" s="246">
        <v>8.5</v>
      </c>
      <c r="JN388" s="307">
        <v>238</v>
      </c>
      <c r="JO388" s="247">
        <v>0.75</v>
      </c>
      <c r="JP388" s="247">
        <v>2.9</v>
      </c>
      <c r="JQ388" s="246">
        <v>0.56000000000000005</v>
      </c>
      <c r="JR388" s="170">
        <v>246</v>
      </c>
      <c r="JS388" s="247">
        <v>0.26</v>
      </c>
      <c r="JT388" s="308" t="s">
        <v>157</v>
      </c>
    </row>
    <row r="389" spans="1:280" ht="15" customHeight="1">
      <c r="A389" s="244">
        <v>43806</v>
      </c>
      <c r="B389" s="245">
        <v>140</v>
      </c>
      <c r="C389" s="52">
        <v>140</v>
      </c>
      <c r="D389" s="129">
        <v>45208</v>
      </c>
      <c r="E389" s="246">
        <v>5.63</v>
      </c>
      <c r="F389" s="129">
        <v>1522</v>
      </c>
      <c r="G389" s="247">
        <v>39.799999999999997</v>
      </c>
      <c r="H389" s="247">
        <v>16</v>
      </c>
      <c r="I389" s="255">
        <v>93.1</v>
      </c>
      <c r="J389" s="253"/>
      <c r="K389" s="129">
        <v>1010</v>
      </c>
      <c r="L389" s="254">
        <v>5.7</v>
      </c>
      <c r="M389" s="129">
        <v>12251</v>
      </c>
      <c r="N389" s="129">
        <v>5096</v>
      </c>
      <c r="O389" s="254">
        <v>5.53</v>
      </c>
      <c r="P389" s="254">
        <v>2.3199999999999998</v>
      </c>
      <c r="Q389" s="258">
        <v>86</v>
      </c>
      <c r="R389" s="259">
        <v>45.9</v>
      </c>
      <c r="S389" s="260">
        <v>6800</v>
      </c>
      <c r="T389" s="103">
        <v>9809</v>
      </c>
      <c r="U389" s="247">
        <v>2.82</v>
      </c>
      <c r="V389" s="247">
        <v>23</v>
      </c>
      <c r="W389" s="247">
        <v>11.5</v>
      </c>
      <c r="X389" s="247">
        <v>9.19</v>
      </c>
      <c r="Y389" s="129">
        <v>2916</v>
      </c>
      <c r="Z389" s="103">
        <v>20023</v>
      </c>
      <c r="AA389" s="56">
        <v>2.86</v>
      </c>
      <c r="AB389" s="247">
        <v>698</v>
      </c>
      <c r="AC389" s="77">
        <f t="shared" si="581"/>
        <v>9716</v>
      </c>
      <c r="AD389" s="247"/>
      <c r="AE389" s="247"/>
      <c r="AF389" s="247"/>
      <c r="AG389" s="247"/>
      <c r="AH389" s="252"/>
      <c r="AI389" s="263"/>
      <c r="AJ389" s="247"/>
      <c r="AK389" s="247"/>
      <c r="AL389" s="246">
        <v>9.16</v>
      </c>
      <c r="AM389" s="103">
        <v>99762</v>
      </c>
      <c r="AN389" s="264">
        <v>1.41</v>
      </c>
      <c r="AO389" s="264" t="s">
        <v>125</v>
      </c>
      <c r="AP389" s="103">
        <v>1522</v>
      </c>
      <c r="AQ389" s="267"/>
      <c r="AR389" s="86">
        <f t="shared" si="499"/>
        <v>13219</v>
      </c>
      <c r="AS389" s="103"/>
      <c r="AT389" s="268">
        <v>13219</v>
      </c>
      <c r="AU389" s="129">
        <f t="shared" ref="AU389:AU420" si="582">AT389-AV389-AW389-AX389-AY389</f>
        <v>11299</v>
      </c>
      <c r="AV389" s="103">
        <v>720</v>
      </c>
      <c r="AW389" s="103">
        <v>0</v>
      </c>
      <c r="AX389" s="129">
        <v>720</v>
      </c>
      <c r="AY389" s="271">
        <v>480</v>
      </c>
      <c r="AZ389" s="272">
        <v>4.91</v>
      </c>
      <c r="BA389" s="103">
        <v>3478</v>
      </c>
      <c r="BB389" s="247">
        <v>96</v>
      </c>
      <c r="BC389" s="103">
        <v>10043</v>
      </c>
      <c r="BD389" s="97">
        <f t="shared" ref="BD389:BD420" si="583">BG389+BJ389+BM389+BP389+BS389</f>
        <v>7191.4312000000009</v>
      </c>
      <c r="BE389" s="102">
        <f t="shared" ref="BE389:BE420" si="584">BD389/BC389</f>
        <v>0.71606404460818485</v>
      </c>
      <c r="BF389" s="103">
        <v>3417</v>
      </c>
      <c r="BG389" s="97">
        <f t="shared" ref="BG389:BG420" si="585">BF389*1.067</f>
        <v>3645.9389999999999</v>
      </c>
      <c r="BH389" s="102">
        <f t="shared" ref="BH389:BH420" si="586">BG389/BC389</f>
        <v>0.36303285870755747</v>
      </c>
      <c r="BI389" s="103">
        <v>865</v>
      </c>
      <c r="BJ389" s="97">
        <f t="shared" ref="BJ389:BJ420" si="587">BI389*1.967</f>
        <v>1701.4550000000002</v>
      </c>
      <c r="BK389" s="102">
        <f t="shared" ref="BK389:BK420" si="588">BJ389/BC389</f>
        <v>0.16941700687045705</v>
      </c>
      <c r="BL389" s="103">
        <v>252</v>
      </c>
      <c r="BM389" s="97">
        <f t="shared" ref="BM389:BM420" si="589">BL389*1.445</f>
        <v>364.14000000000004</v>
      </c>
      <c r="BN389" s="102">
        <f t="shared" ref="BN389:BN420" si="590">BM389/BC389</f>
        <v>3.6258090212088027E-2</v>
      </c>
      <c r="BO389" s="103">
        <v>695</v>
      </c>
      <c r="BP389" s="97">
        <f t="shared" ref="BP389:BP420" si="591">BO389*2.058</f>
        <v>1430.31</v>
      </c>
      <c r="BQ389" s="102">
        <f t="shared" ref="BQ389:BQ420" si="592">BP389/BC389</f>
        <v>0.14241860001991435</v>
      </c>
      <c r="BR389" s="103">
        <v>29.8</v>
      </c>
      <c r="BS389" s="105">
        <f t="shared" ref="BS389:BS420" si="593">BR389*1.664</f>
        <v>49.587199999999996</v>
      </c>
      <c r="BT389" s="102">
        <f t="shared" ref="BT389:BT420" si="594">BR389/BC389</f>
        <v>2.9672408642835808E-3</v>
      </c>
      <c r="BU389" s="247">
        <v>7.03</v>
      </c>
      <c r="BV389" s="246">
        <v>7.04</v>
      </c>
      <c r="BW389" s="252">
        <v>148</v>
      </c>
      <c r="BX389" s="117">
        <f t="shared" si="500"/>
        <v>113475.857</v>
      </c>
      <c r="BY389" s="118">
        <f t="shared" si="501"/>
        <v>0.75650571333333338</v>
      </c>
      <c r="BZ389" s="273">
        <v>55</v>
      </c>
      <c r="CA389" s="245">
        <v>39</v>
      </c>
      <c r="CB389" s="247">
        <v>7.02</v>
      </c>
      <c r="CC389" s="103">
        <v>5548</v>
      </c>
      <c r="CD389" s="77">
        <f t="shared" ref="CD389:CD420" si="595">(CF389*BC389+GN389*CH389)/CE389</f>
        <v>5686.2234995704293</v>
      </c>
      <c r="CE389" s="77">
        <f t="shared" ref="CE389:CE420" si="596">CJ389+DB389+DT389+EL389++FD389+FV389</f>
        <v>24443</v>
      </c>
      <c r="CF389" s="77">
        <f t="shared" ref="CF389:CF420" si="597">CE389-CH389</f>
        <v>11299</v>
      </c>
      <c r="CG389" s="77">
        <f t="shared" ref="CG389:CG420" si="598">CF389/24</f>
        <v>470.79166666666669</v>
      </c>
      <c r="CH389" s="77">
        <f t="shared" ref="CH389:CH420" si="599">CE389-AU389</f>
        <v>13144</v>
      </c>
      <c r="CI389" s="130">
        <f t="shared" ref="CI389:CI420" si="600">CH389/24</f>
        <v>547.66666666666663</v>
      </c>
      <c r="CJ389" s="253">
        <v>4080</v>
      </c>
      <c r="CK389" s="247"/>
      <c r="CL389" s="246">
        <v>7.61</v>
      </c>
      <c r="CM389" s="103">
        <v>2002</v>
      </c>
      <c r="CN389" s="274">
        <v>6.4</v>
      </c>
      <c r="CO389" s="274">
        <v>56</v>
      </c>
      <c r="CP389" s="103">
        <v>4836</v>
      </c>
      <c r="CQ389" s="247">
        <v>6</v>
      </c>
      <c r="CR389" s="247">
        <v>55</v>
      </c>
      <c r="CS389" s="103">
        <v>3605</v>
      </c>
      <c r="CT389" s="141">
        <f t="shared" si="550"/>
        <v>0.23982758686479577</v>
      </c>
      <c r="CU389" s="142">
        <f t="shared" si="506"/>
        <v>1.2318627450980393</v>
      </c>
      <c r="CV389" s="142">
        <f t="shared" si="507"/>
        <v>4.6159554075303122</v>
      </c>
      <c r="CW389" s="118">
        <f t="shared" si="508"/>
        <v>0.76932590125505207</v>
      </c>
      <c r="CX389" s="143">
        <f t="shared" si="551"/>
        <v>23199.79187824735</v>
      </c>
      <c r="CY389" s="144">
        <f t="shared" si="552"/>
        <v>0.6479209795128098</v>
      </c>
      <c r="CZ389" s="145">
        <f t="shared" si="553"/>
        <v>18941.271388945708</v>
      </c>
      <c r="DA389" s="146">
        <f t="shared" si="554"/>
        <v>0.80065717415115012</v>
      </c>
      <c r="DB389" s="129">
        <v>4083</v>
      </c>
      <c r="DC389" s="258"/>
      <c r="DD389" s="254">
        <v>7.21</v>
      </c>
      <c r="DE389" s="309">
        <v>2523</v>
      </c>
      <c r="DF389" s="129">
        <v>6</v>
      </c>
      <c r="DG389" s="129">
        <v>59</v>
      </c>
      <c r="DH389" s="129">
        <v>4950</v>
      </c>
      <c r="DI389" s="258">
        <v>7</v>
      </c>
      <c r="DJ389" s="258">
        <v>48.6</v>
      </c>
      <c r="DK389" s="129">
        <v>3884</v>
      </c>
      <c r="DL389" s="141">
        <f t="shared" si="509"/>
        <v>0.30072529733813791</v>
      </c>
      <c r="DM389" s="142">
        <f t="shared" si="510"/>
        <v>1.2309576291942199</v>
      </c>
      <c r="DN389" s="142">
        <f t="shared" si="511"/>
        <v>4.6193494923887908</v>
      </c>
      <c r="DO389" s="118">
        <f t="shared" si="483"/>
        <v>0.76989158206479846</v>
      </c>
      <c r="DP389" s="143">
        <f t="shared" si="512"/>
        <v>23216.850548746064</v>
      </c>
      <c r="DQ389" s="144">
        <f t="shared" si="513"/>
        <v>0.55629601963577369</v>
      </c>
      <c r="DR389" s="145">
        <f t="shared" si="514"/>
        <v>18955.198794378757</v>
      </c>
      <c r="DS389" s="146">
        <f t="shared" si="515"/>
        <v>0.74878024494672912</v>
      </c>
      <c r="DT389" s="129">
        <v>4079</v>
      </c>
      <c r="DU389" s="258"/>
      <c r="DV389" s="254">
        <v>7.41</v>
      </c>
      <c r="DW389" s="129">
        <v>1828</v>
      </c>
      <c r="DX389" s="129">
        <v>5</v>
      </c>
      <c r="DY389" s="129">
        <v>59</v>
      </c>
      <c r="DZ389" s="129">
        <v>4926</v>
      </c>
      <c r="EA389" s="258">
        <v>7.04</v>
      </c>
      <c r="EB389" s="264">
        <v>36.6</v>
      </c>
      <c r="EC389" s="129">
        <v>4795</v>
      </c>
      <c r="ED389" s="141">
        <f t="shared" si="544"/>
        <v>0.30468250972425265</v>
      </c>
      <c r="EE389" s="142">
        <f t="shared" si="516"/>
        <v>1.2321647462613385</v>
      </c>
      <c r="EF389" s="142">
        <f t="shared" si="555"/>
        <v>4.6148240459108205</v>
      </c>
      <c r="EG389" s="118">
        <f t="shared" si="484"/>
        <v>0.76913734098513675</v>
      </c>
      <c r="EH389" s="143">
        <f t="shared" si="545"/>
        <v>23194.105654747782</v>
      </c>
      <c r="EI389" s="144">
        <f t="shared" si="546"/>
        <v>0.67852125402068741</v>
      </c>
      <c r="EJ389" s="145">
        <f t="shared" si="547"/>
        <v>18936.628920468025</v>
      </c>
      <c r="EK389" s="146">
        <f t="shared" si="548"/>
        <v>0.81798267449965145</v>
      </c>
      <c r="EL389" s="253">
        <v>4056</v>
      </c>
      <c r="EM389" s="247"/>
      <c r="EN389" s="246">
        <v>7.1</v>
      </c>
      <c r="EO389" s="103">
        <v>1910</v>
      </c>
      <c r="EP389" s="274">
        <v>6</v>
      </c>
      <c r="EQ389" s="274">
        <v>60</v>
      </c>
      <c r="ER389" s="103">
        <v>4326</v>
      </c>
      <c r="ES389" s="247">
        <v>6</v>
      </c>
      <c r="ET389" s="247">
        <v>59</v>
      </c>
      <c r="EU389" s="103">
        <v>3939</v>
      </c>
      <c r="EV389" s="141">
        <f t="shared" si="517"/>
        <v>0.25717594476712552</v>
      </c>
      <c r="EW389" s="142">
        <f t="shared" si="518"/>
        <v>1.2391518737672584</v>
      </c>
      <c r="EX389" s="142">
        <f t="shared" si="519"/>
        <v>4.588802728662488</v>
      </c>
      <c r="EY389" s="118">
        <f t="shared" si="485"/>
        <v>0.76480045477708136</v>
      </c>
      <c r="EZ389" s="143">
        <f t="shared" si="520"/>
        <v>23063.322514257663</v>
      </c>
      <c r="FA389" s="144">
        <f t="shared" si="521"/>
        <v>0.66410043499973348</v>
      </c>
      <c r="FB389" s="145">
        <f t="shared" si="522"/>
        <v>18829.852145481324</v>
      </c>
      <c r="FC389" s="146">
        <f t="shared" si="523"/>
        <v>0.80981778353081746</v>
      </c>
      <c r="FD389" s="253">
        <v>4078</v>
      </c>
      <c r="FE389" s="247"/>
      <c r="FF389" s="246">
        <v>7.44</v>
      </c>
      <c r="FG389" s="103">
        <v>1782</v>
      </c>
      <c r="FH389" s="274">
        <v>6</v>
      </c>
      <c r="FI389" s="274">
        <v>60</v>
      </c>
      <c r="FJ389" s="103">
        <v>4704</v>
      </c>
      <c r="FK389" s="247">
        <v>6.77</v>
      </c>
      <c r="FL389" s="247">
        <v>40.799999999999997</v>
      </c>
      <c r="FM389" s="103">
        <v>3963</v>
      </c>
      <c r="FN389" s="141">
        <f t="shared" si="524"/>
        <v>0.24890990539338406</v>
      </c>
      <c r="FO389" s="142">
        <f t="shared" si="525"/>
        <v>1.2324668955370279</v>
      </c>
      <c r="FP389" s="142">
        <f t="shared" si="526"/>
        <v>4.6136926842913271</v>
      </c>
      <c r="FQ389" s="118">
        <f t="shared" si="486"/>
        <v>0.76894878071522121</v>
      </c>
      <c r="FR389" s="143">
        <f t="shared" si="527"/>
        <v>23188.41943124821</v>
      </c>
      <c r="FS389" s="144">
        <f t="shared" si="528"/>
        <v>0.68661098176414925</v>
      </c>
      <c r="FT389" s="145">
        <f t="shared" si="529"/>
        <v>18931.986451990342</v>
      </c>
      <c r="FU389" s="146">
        <f t="shared" si="530"/>
        <v>0.82256297918948518</v>
      </c>
      <c r="FV389" s="253">
        <v>4067</v>
      </c>
      <c r="FW389" s="283"/>
      <c r="FX389" s="246">
        <v>7.76</v>
      </c>
      <c r="FY389" s="103">
        <v>2060</v>
      </c>
      <c r="FZ389" s="274">
        <v>6</v>
      </c>
      <c r="GA389" s="274">
        <v>60</v>
      </c>
      <c r="GB389" s="103">
        <v>5092</v>
      </c>
      <c r="GC389" s="247">
        <v>6.6</v>
      </c>
      <c r="GD389" s="247">
        <v>43</v>
      </c>
      <c r="GE389" s="103">
        <v>4133</v>
      </c>
      <c r="GF389" s="141">
        <f t="shared" si="531"/>
        <v>0.28024422050614917</v>
      </c>
      <c r="GG389" s="142">
        <f t="shared" si="532"/>
        <v>1.2358003442340793</v>
      </c>
      <c r="GH389" s="142">
        <f t="shared" si="533"/>
        <v>4.6012477064769071</v>
      </c>
      <c r="GI389" s="118">
        <f t="shared" si="487"/>
        <v>0.76687461774615118</v>
      </c>
      <c r="GJ389" s="143">
        <f t="shared" si="534"/>
        <v>23125.870972752935</v>
      </c>
      <c r="GK389" s="144">
        <f t="shared" si="535"/>
        <v>0.6377208880101839</v>
      </c>
      <c r="GL389" s="145">
        <f t="shared" si="536"/>
        <v>18880.919298735833</v>
      </c>
      <c r="GM389" s="146">
        <f t="shared" si="537"/>
        <v>0.79488200736831627</v>
      </c>
      <c r="GN389" s="286">
        <v>1941</v>
      </c>
      <c r="GO389" s="97">
        <f t="shared" si="488"/>
        <v>2017.6720124370986</v>
      </c>
      <c r="GP389" s="226">
        <f t="shared" si="568"/>
        <v>901.26599999999985</v>
      </c>
      <c r="GQ389" s="103">
        <v>0</v>
      </c>
      <c r="GR389" s="102">
        <f t="shared" ref="GR389:GR420" si="601">IF(1-GQ389/BF389&gt;0,1-GQ389/BF389)</f>
        <v>1</v>
      </c>
      <c r="GS389" s="103">
        <v>2</v>
      </c>
      <c r="GT389" s="102">
        <f t="shared" ref="GT389:GT420" si="602">IF(1-GS389/BI389&gt;0,1-GS389/BI389)</f>
        <v>0.9976878612716763</v>
      </c>
      <c r="GU389" s="129">
        <v>2</v>
      </c>
      <c r="GV389" s="102">
        <f t="shared" si="565"/>
        <v>0.9988245354711115</v>
      </c>
      <c r="GW389" s="170">
        <v>433</v>
      </c>
      <c r="GX389" s="102">
        <f t="shared" si="566"/>
        <v>0</v>
      </c>
      <c r="GY389" s="170">
        <v>2</v>
      </c>
      <c r="GZ389" s="102">
        <f t="shared" si="567"/>
        <v>0</v>
      </c>
      <c r="HA389" s="102"/>
      <c r="HB389" s="102"/>
      <c r="HC389" s="102"/>
      <c r="HD389" s="102"/>
      <c r="HE389" s="177"/>
      <c r="HF389" s="227">
        <f t="shared" si="562"/>
        <v>113475.857</v>
      </c>
      <c r="HG389" s="102">
        <f t="shared" si="563"/>
        <v>0.75650571333333338</v>
      </c>
      <c r="HH389" s="177">
        <f t="shared" si="564"/>
        <v>0.80673105645723386</v>
      </c>
      <c r="HI389" s="253">
        <v>3422</v>
      </c>
      <c r="HJ389" s="103">
        <v>4750</v>
      </c>
      <c r="HK389" s="103">
        <v>2910</v>
      </c>
      <c r="HL389" s="77">
        <f t="shared" si="541"/>
        <v>1580</v>
      </c>
      <c r="HM389" s="77">
        <f t="shared" si="538"/>
        <v>20791.04</v>
      </c>
      <c r="HN389" s="247"/>
      <c r="HO389" s="247"/>
      <c r="HP389" s="103">
        <v>2250</v>
      </c>
      <c r="HQ389" s="247"/>
      <c r="HR389" s="247"/>
      <c r="HS389" s="247"/>
      <c r="HT389" s="103">
        <v>5152</v>
      </c>
      <c r="HU389" s="103">
        <v>3630</v>
      </c>
      <c r="HV389" s="247"/>
      <c r="HW389" s="247"/>
      <c r="HX389" s="247"/>
      <c r="HY389" s="247"/>
      <c r="HZ389" s="298">
        <v>0.99</v>
      </c>
      <c r="IA389" s="298"/>
      <c r="IB389" s="299">
        <v>462</v>
      </c>
      <c r="IC389" s="300"/>
      <c r="ID389" s="300">
        <v>120</v>
      </c>
      <c r="IE389" s="301">
        <v>2.41</v>
      </c>
      <c r="IF389" s="301">
        <v>1.65</v>
      </c>
      <c r="IG389" s="301">
        <v>0.89</v>
      </c>
      <c r="IH389" s="97">
        <f t="shared" si="539"/>
        <v>30306.999</v>
      </c>
      <c r="II389" s="97">
        <f t="shared" si="542"/>
        <v>2713.9876287132379</v>
      </c>
      <c r="IJ389" s="202">
        <f t="shared" si="543"/>
        <v>1.4971180477580657</v>
      </c>
      <c r="IK389" s="202">
        <f t="shared" si="549"/>
        <v>1.8128080365990071</v>
      </c>
      <c r="IL389" s="202">
        <f t="shared" si="491"/>
        <v>0.33908698150006905</v>
      </c>
      <c r="IM389" s="203"/>
      <c r="IN389" s="204">
        <f t="shared" si="492"/>
        <v>0.7619783616692426</v>
      </c>
      <c r="IO389" s="247"/>
      <c r="IP389" s="247"/>
      <c r="IQ389" s="103">
        <v>776</v>
      </c>
      <c r="IR389" s="103">
        <v>910</v>
      </c>
      <c r="IS389" s="247"/>
      <c r="IT389" s="247"/>
      <c r="IU389" s="247"/>
      <c r="IV389" s="247"/>
      <c r="IW389" s="304">
        <v>95</v>
      </c>
      <c r="IX389" s="304"/>
      <c r="IY389" s="246">
        <v>8.15</v>
      </c>
      <c r="IZ389" s="247">
        <v>195</v>
      </c>
      <c r="JA389" s="247">
        <v>3.8</v>
      </c>
      <c r="JB389" s="247">
        <v>0.73</v>
      </c>
      <c r="JC389" s="247">
        <v>185</v>
      </c>
      <c r="JD389" s="97">
        <f t="shared" si="493"/>
        <v>6107.1779999999999</v>
      </c>
      <c r="JE389" s="210">
        <f t="shared" si="559"/>
        <v>0.99123816266926279</v>
      </c>
      <c r="JF389" s="210">
        <f t="shared" si="494"/>
        <v>0.46608375000000002</v>
      </c>
      <c r="JG389" s="210">
        <f t="shared" si="495"/>
        <v>0.40253915819573488</v>
      </c>
      <c r="JH389" s="203"/>
      <c r="JI389" s="203">
        <f t="shared" si="496"/>
        <v>0.57792207792207795</v>
      </c>
      <c r="JJ389" s="212">
        <f t="shared" ref="JJ389:JJ398" si="603">30336/$AU$7</f>
        <v>2.469151880188833</v>
      </c>
      <c r="JK389" s="203">
        <f t="shared" si="497"/>
        <v>0.98058349098874842</v>
      </c>
      <c r="JL389" s="103"/>
      <c r="JM389" s="246">
        <v>8.69</v>
      </c>
      <c r="JN389" s="307">
        <v>49</v>
      </c>
      <c r="JO389" s="247">
        <v>0.79</v>
      </c>
      <c r="JP389" s="247">
        <v>3.8</v>
      </c>
      <c r="JQ389" s="246">
        <v>0.57999999999999996</v>
      </c>
      <c r="JR389" s="170">
        <v>232</v>
      </c>
      <c r="JS389" s="247">
        <v>0.34</v>
      </c>
      <c r="JT389" s="308" t="s">
        <v>157</v>
      </c>
    </row>
    <row r="390" spans="1:280" ht="15" customHeight="1">
      <c r="A390" s="229">
        <v>43807</v>
      </c>
      <c r="B390" s="242">
        <v>170</v>
      </c>
      <c r="C390" s="52">
        <v>170</v>
      </c>
      <c r="D390" s="58">
        <v>44240</v>
      </c>
      <c r="E390" s="243">
        <v>5.73</v>
      </c>
      <c r="F390" s="58">
        <v>1335</v>
      </c>
      <c r="G390" s="136">
        <v>38.200000000000003</v>
      </c>
      <c r="H390" s="136">
        <v>18.399999999999999</v>
      </c>
      <c r="I390" s="256">
        <v>92.4</v>
      </c>
      <c r="J390" s="238"/>
      <c r="K390" s="58">
        <v>1074</v>
      </c>
      <c r="L390" s="59">
        <v>6.3</v>
      </c>
      <c r="M390" s="58">
        <v>11518</v>
      </c>
      <c r="N390" s="58">
        <v>5633</v>
      </c>
      <c r="O390" s="59">
        <v>3.31</v>
      </c>
      <c r="P390" s="59">
        <v>3.31</v>
      </c>
      <c r="Q390" s="75">
        <v>91</v>
      </c>
      <c r="R390" s="76">
        <v>41.7</v>
      </c>
      <c r="S390" s="67">
        <v>8453</v>
      </c>
      <c r="T390" s="230">
        <v>10425</v>
      </c>
      <c r="U390" s="136">
        <v>3.16</v>
      </c>
      <c r="V390" s="136">
        <v>22.7</v>
      </c>
      <c r="W390" s="136">
        <v>11.1</v>
      </c>
      <c r="X390" s="136">
        <v>8.7100000000000009</v>
      </c>
      <c r="Y390" s="58">
        <v>2916</v>
      </c>
      <c r="Z390" s="230">
        <v>20615</v>
      </c>
      <c r="AA390" s="136">
        <v>2.85</v>
      </c>
      <c r="AB390" s="136">
        <v>717</v>
      </c>
      <c r="AC390" s="77">
        <f t="shared" si="581"/>
        <v>11369</v>
      </c>
      <c r="AD390" s="136"/>
      <c r="AE390" s="136"/>
      <c r="AF390" s="136"/>
      <c r="AG390" s="136"/>
      <c r="AH390" s="251"/>
      <c r="AI390" s="262"/>
      <c r="AJ390" s="136"/>
      <c r="AK390" s="136"/>
      <c r="AL390" s="243">
        <v>9.09</v>
      </c>
      <c r="AM390" s="230">
        <v>99502</v>
      </c>
      <c r="AN390" s="60">
        <v>1.94</v>
      </c>
      <c r="AO390" s="60">
        <v>0.81</v>
      </c>
      <c r="AP390" s="230">
        <v>4888</v>
      </c>
      <c r="AQ390" s="266"/>
      <c r="AR390" s="86">
        <f t="shared" si="499"/>
        <v>13181</v>
      </c>
      <c r="AS390" s="230"/>
      <c r="AT390" s="89">
        <v>13181</v>
      </c>
      <c r="AU390" s="58">
        <f t="shared" si="582"/>
        <v>11121</v>
      </c>
      <c r="AV390" s="230">
        <v>720</v>
      </c>
      <c r="AW390" s="230">
        <v>140</v>
      </c>
      <c r="AX390" s="58">
        <v>720</v>
      </c>
      <c r="AY390" s="98">
        <v>480</v>
      </c>
      <c r="AZ390" s="270">
        <v>4.9400000000000004</v>
      </c>
      <c r="BA390" s="230">
        <v>3566</v>
      </c>
      <c r="BB390" s="136">
        <v>154</v>
      </c>
      <c r="BC390" s="230">
        <v>9957</v>
      </c>
      <c r="BD390" s="230">
        <f t="shared" si="583"/>
        <v>7332.9979999999996</v>
      </c>
      <c r="BE390" s="231">
        <f t="shared" si="584"/>
        <v>0.73646660640755246</v>
      </c>
      <c r="BF390" s="230">
        <v>3461</v>
      </c>
      <c r="BG390" s="230">
        <f t="shared" si="585"/>
        <v>3692.8869999999997</v>
      </c>
      <c r="BH390" s="231">
        <f t="shared" si="586"/>
        <v>0.37088349904589735</v>
      </c>
      <c r="BI390" s="230">
        <v>760</v>
      </c>
      <c r="BJ390" s="230">
        <f t="shared" si="587"/>
        <v>1494.92</v>
      </c>
      <c r="BK390" s="231">
        <f t="shared" si="588"/>
        <v>0.15013759164406951</v>
      </c>
      <c r="BL390" s="230">
        <v>499</v>
      </c>
      <c r="BM390" s="230">
        <f t="shared" si="589"/>
        <v>721.05500000000006</v>
      </c>
      <c r="BN390" s="231">
        <f t="shared" si="590"/>
        <v>7.2416892638344887E-2</v>
      </c>
      <c r="BO390" s="230">
        <v>692</v>
      </c>
      <c r="BP390" s="230">
        <f t="shared" si="591"/>
        <v>1424.136</v>
      </c>
      <c r="BQ390" s="231">
        <f t="shared" si="592"/>
        <v>0.14302862307924072</v>
      </c>
      <c r="BR390" s="230">
        <v>0</v>
      </c>
      <c r="BS390" s="232">
        <f t="shared" si="593"/>
        <v>0</v>
      </c>
      <c r="BT390" s="231">
        <f t="shared" si="594"/>
        <v>0</v>
      </c>
      <c r="BU390" s="136">
        <v>7.81</v>
      </c>
      <c r="BV390" s="243">
        <v>8.6199999999999992</v>
      </c>
      <c r="BW390" s="251">
        <v>148</v>
      </c>
      <c r="BX390" s="67">
        <f t="shared" si="500"/>
        <v>110731.79700000001</v>
      </c>
      <c r="BY390" s="233">
        <f t="shared" si="501"/>
        <v>0.73821197999999999</v>
      </c>
      <c r="BZ390" s="121">
        <v>56</v>
      </c>
      <c r="CA390" s="242">
        <v>39</v>
      </c>
      <c r="CB390" s="136">
        <v>7.32</v>
      </c>
      <c r="CC390" s="230">
        <v>5645</v>
      </c>
      <c r="CD390" s="58">
        <f t="shared" si="595"/>
        <v>5802.9748530372308</v>
      </c>
      <c r="CE390" s="58">
        <f t="shared" si="596"/>
        <v>24496</v>
      </c>
      <c r="CF390" s="58">
        <f t="shared" si="597"/>
        <v>11121</v>
      </c>
      <c r="CG390" s="58">
        <f t="shared" si="598"/>
        <v>463.375</v>
      </c>
      <c r="CH390" s="58">
        <f t="shared" si="599"/>
        <v>13375</v>
      </c>
      <c r="CI390" s="98">
        <f t="shared" si="600"/>
        <v>557.29166666666663</v>
      </c>
      <c r="CJ390" s="238">
        <v>4071</v>
      </c>
      <c r="CK390" s="136"/>
      <c r="CL390" s="243">
        <v>7.16</v>
      </c>
      <c r="CM390" s="230">
        <v>2265</v>
      </c>
      <c r="CN390" s="137">
        <v>8</v>
      </c>
      <c r="CO390" s="137">
        <v>59</v>
      </c>
      <c r="CP390" s="230">
        <v>3992</v>
      </c>
      <c r="CQ390" s="136">
        <v>6.5</v>
      </c>
      <c r="CR390" s="136">
        <v>33.200000000000003</v>
      </c>
      <c r="CS390" s="230">
        <v>3567</v>
      </c>
      <c r="CT390" s="59">
        <f t="shared" si="550"/>
        <v>0.24765509390800694</v>
      </c>
      <c r="CU390" s="142">
        <f t="shared" si="506"/>
        <v>1.2345860967821174</v>
      </c>
      <c r="CV390" s="142">
        <f t="shared" si="507"/>
        <v>4.7003403554943421</v>
      </c>
      <c r="CW390" s="233">
        <f t="shared" si="508"/>
        <v>0.78339005924905702</v>
      </c>
      <c r="CX390" s="89">
        <f t="shared" si="551"/>
        <v>23623.910626714565</v>
      </c>
      <c r="CY390" s="193">
        <f t="shared" si="552"/>
        <v>0.60968295445662379</v>
      </c>
      <c r="CZ390" s="234">
        <f t="shared" si="553"/>
        <v>18402.561462565314</v>
      </c>
      <c r="DA390" s="235">
        <f t="shared" si="554"/>
        <v>0.77252184392889423</v>
      </c>
      <c r="DB390" s="58">
        <v>4071</v>
      </c>
      <c r="DC390" s="75"/>
      <c r="DD390" s="59">
        <v>7.55</v>
      </c>
      <c r="DE390" s="58">
        <v>2265</v>
      </c>
      <c r="DF390" s="58">
        <v>6</v>
      </c>
      <c r="DG390" s="58">
        <v>62</v>
      </c>
      <c r="DH390" s="58">
        <v>4050</v>
      </c>
      <c r="DI390" s="75">
        <v>5.3</v>
      </c>
      <c r="DJ390" s="75">
        <v>44.4</v>
      </c>
      <c r="DK390" s="58">
        <v>3859</v>
      </c>
      <c r="DL390" s="59">
        <f t="shared" si="509"/>
        <v>0.26792851342612806</v>
      </c>
      <c r="DM390" s="142">
        <f t="shared" si="510"/>
        <v>1.2345860967821174</v>
      </c>
      <c r="DN390" s="142">
        <f t="shared" si="511"/>
        <v>4.7003403554943421</v>
      </c>
      <c r="DO390" s="233">
        <f t="shared" si="483"/>
        <v>0.78339005924905702</v>
      </c>
      <c r="DP390" s="89">
        <f t="shared" si="512"/>
        <v>23623.910626714565</v>
      </c>
      <c r="DQ390" s="193">
        <f t="shared" si="513"/>
        <v>0.60968295445662379</v>
      </c>
      <c r="DR390" s="234">
        <f t="shared" si="514"/>
        <v>18402.561462565314</v>
      </c>
      <c r="DS390" s="235">
        <f t="shared" si="515"/>
        <v>0.77252184392889423</v>
      </c>
      <c r="DT390" s="58">
        <v>4082</v>
      </c>
      <c r="DU390" s="75"/>
      <c r="DV390" s="59">
        <v>7.14</v>
      </c>
      <c r="DW390" s="58">
        <v>2123</v>
      </c>
      <c r="DX390" s="58">
        <v>6</v>
      </c>
      <c r="DY390" s="58">
        <v>62</v>
      </c>
      <c r="DZ390" s="58">
        <v>3206</v>
      </c>
      <c r="EA390" s="75">
        <v>6.1</v>
      </c>
      <c r="EB390" s="60">
        <v>40.5</v>
      </c>
      <c r="EC390" s="58">
        <v>4935</v>
      </c>
      <c r="ED390" s="59">
        <f t="shared" si="544"/>
        <v>0.32852566697427782</v>
      </c>
      <c r="EE390" s="142">
        <f t="shared" si="516"/>
        <v>1.2312591866731994</v>
      </c>
      <c r="EF390" s="142">
        <f t="shared" si="555"/>
        <v>4.7130408575602818</v>
      </c>
      <c r="EG390" s="233">
        <f t="shared" si="484"/>
        <v>0.78550680959338026</v>
      </c>
      <c r="EH390" s="89">
        <f t="shared" si="545"/>
        <v>23687.743350097975</v>
      </c>
      <c r="EI390" s="193">
        <f t="shared" si="546"/>
        <v>0.6341531621683939</v>
      </c>
      <c r="EJ390" s="234">
        <f t="shared" si="547"/>
        <v>18452.285897860875</v>
      </c>
      <c r="EK390" s="235">
        <f t="shared" si="548"/>
        <v>0.78678316762076927</v>
      </c>
      <c r="EL390" s="238">
        <v>4082</v>
      </c>
      <c r="EM390" s="136"/>
      <c r="EN390" s="243">
        <v>7.48</v>
      </c>
      <c r="EO390" s="230">
        <v>1927</v>
      </c>
      <c r="EP390" s="137">
        <v>7</v>
      </c>
      <c r="EQ390" s="137">
        <v>61</v>
      </c>
      <c r="ER390" s="230">
        <v>4750</v>
      </c>
      <c r="ES390" s="136">
        <v>6.8</v>
      </c>
      <c r="ET390" s="136">
        <v>37.200000000000003</v>
      </c>
      <c r="EU390" s="230">
        <v>3920</v>
      </c>
      <c r="EV390" s="59">
        <f t="shared" si="517"/>
        <v>0.2477605268842325</v>
      </c>
      <c r="EW390" s="142">
        <f t="shared" si="518"/>
        <v>1.2312591866731994</v>
      </c>
      <c r="EX390" s="142">
        <f t="shared" si="519"/>
        <v>4.7130408575602818</v>
      </c>
      <c r="EY390" s="233">
        <f t="shared" si="485"/>
        <v>0.78550680959338026</v>
      </c>
      <c r="EZ390" s="89">
        <f t="shared" si="520"/>
        <v>23687.743350097975</v>
      </c>
      <c r="FA390" s="193">
        <f t="shared" si="521"/>
        <v>0.66792894182689355</v>
      </c>
      <c r="FB390" s="234">
        <f t="shared" si="522"/>
        <v>18452.285897860875</v>
      </c>
      <c r="FC390" s="235">
        <f t="shared" si="523"/>
        <v>0.80646781158983627</v>
      </c>
      <c r="FD390" s="238">
        <v>4095</v>
      </c>
      <c r="FE390" s="136"/>
      <c r="FF390" s="243">
        <v>7.13</v>
      </c>
      <c r="FG390" s="230">
        <v>2010</v>
      </c>
      <c r="FH390" s="137">
        <v>6</v>
      </c>
      <c r="FI390" s="137">
        <v>61</v>
      </c>
      <c r="FJ390" s="230">
        <v>4326</v>
      </c>
      <c r="FK390" s="136">
        <v>5.6</v>
      </c>
      <c r="FL390" s="136">
        <v>46.9</v>
      </c>
      <c r="FM390" s="230">
        <v>4070</v>
      </c>
      <c r="FN390" s="59">
        <f t="shared" si="524"/>
        <v>0.2620357456625716</v>
      </c>
      <c r="FO390" s="142">
        <f t="shared" si="525"/>
        <v>1.2273504273504274</v>
      </c>
      <c r="FP390" s="142">
        <f t="shared" si="526"/>
        <v>4.7280505418200276</v>
      </c>
      <c r="FQ390" s="233">
        <f t="shared" si="486"/>
        <v>0.78800842363667123</v>
      </c>
      <c r="FR390" s="89">
        <f t="shared" si="527"/>
        <v>23763.182023187459</v>
      </c>
      <c r="FS390" s="193">
        <f t="shared" si="528"/>
        <v>0.65362593309395756</v>
      </c>
      <c r="FT390" s="234">
        <f t="shared" si="529"/>
        <v>18511.05113957381</v>
      </c>
      <c r="FU390" s="235">
        <f t="shared" si="530"/>
        <v>0.79813196746007831</v>
      </c>
      <c r="FV390" s="238">
        <v>4095</v>
      </c>
      <c r="FW390" s="160"/>
      <c r="FX390" s="243">
        <v>7.21</v>
      </c>
      <c r="FY390" s="230">
        <v>1958</v>
      </c>
      <c r="FZ390" s="137">
        <v>6</v>
      </c>
      <c r="GA390" s="137">
        <v>59</v>
      </c>
      <c r="GB390" s="230">
        <v>3448</v>
      </c>
      <c r="GC390" s="136">
        <v>5.7</v>
      </c>
      <c r="GD390" s="136">
        <v>43.8</v>
      </c>
      <c r="GE390" s="230">
        <v>4213</v>
      </c>
      <c r="GF390" s="59">
        <f t="shared" si="531"/>
        <v>0.26757408517326053</v>
      </c>
      <c r="GG390" s="142">
        <f t="shared" si="532"/>
        <v>1.2273504273504274</v>
      </c>
      <c r="GH390" s="142">
        <f t="shared" si="533"/>
        <v>4.7280505418200276</v>
      </c>
      <c r="GI390" s="233">
        <f t="shared" si="487"/>
        <v>0.78800842363667123</v>
      </c>
      <c r="GJ390" s="89">
        <f t="shared" si="534"/>
        <v>23763.182023187459</v>
      </c>
      <c r="GK390" s="193">
        <f t="shared" si="535"/>
        <v>0.66258685422784513</v>
      </c>
      <c r="GL390" s="234">
        <f t="shared" si="536"/>
        <v>18511.05113957381</v>
      </c>
      <c r="GM390" s="235">
        <f t="shared" si="537"/>
        <v>0.80335442402330015</v>
      </c>
      <c r="GN390" s="285">
        <v>2349</v>
      </c>
      <c r="GO390" s="230">
        <f t="shared" si="488"/>
        <v>2091.0634389288048</v>
      </c>
      <c r="GP390" s="236">
        <f t="shared" si="568"/>
        <v>908.39999999999986</v>
      </c>
      <c r="GQ390" s="230">
        <v>0</v>
      </c>
      <c r="GR390" s="231">
        <f t="shared" si="601"/>
        <v>1</v>
      </c>
      <c r="GS390" s="230">
        <v>3</v>
      </c>
      <c r="GT390" s="231">
        <f t="shared" si="602"/>
        <v>0.99605263157894741</v>
      </c>
      <c r="GU390" s="58">
        <v>3</v>
      </c>
      <c r="GV390" s="231">
        <f t="shared" si="565"/>
        <v>0.99799320364969368</v>
      </c>
      <c r="GW390" s="232">
        <v>434</v>
      </c>
      <c r="GX390" s="231">
        <f t="shared" si="566"/>
        <v>0.13026052104208419</v>
      </c>
      <c r="GY390" s="232">
        <v>3</v>
      </c>
      <c r="GZ390" s="231">
        <f t="shared" si="567"/>
        <v>0</v>
      </c>
      <c r="HA390" s="231"/>
      <c r="HB390" s="231"/>
      <c r="HC390" s="231"/>
      <c r="HD390" s="231"/>
      <c r="HE390" s="237"/>
      <c r="HF390" s="238">
        <f t="shared" si="562"/>
        <v>110731.79700000001</v>
      </c>
      <c r="HG390" s="231">
        <f t="shared" si="563"/>
        <v>0.73821197999999999</v>
      </c>
      <c r="HH390" s="237">
        <f t="shared" si="564"/>
        <v>0.76408556794215121</v>
      </c>
      <c r="HI390" s="238">
        <v>3438</v>
      </c>
      <c r="HJ390" s="230">
        <v>5004</v>
      </c>
      <c r="HK390" s="230">
        <v>2740</v>
      </c>
      <c r="HL390" s="77">
        <f t="shared" si="541"/>
        <v>1750</v>
      </c>
      <c r="HM390" s="77">
        <f t="shared" si="538"/>
        <v>23252.86</v>
      </c>
      <c r="HN390" s="136"/>
      <c r="HO390" s="136"/>
      <c r="HP390" s="230">
        <v>2622</v>
      </c>
      <c r="HQ390" s="136"/>
      <c r="HR390" s="136"/>
      <c r="HS390" s="136"/>
      <c r="HT390" s="230">
        <v>5642</v>
      </c>
      <c r="HU390" s="230">
        <v>5402</v>
      </c>
      <c r="HV390" s="136"/>
      <c r="HW390" s="136"/>
      <c r="HX390" s="136"/>
      <c r="HY390" s="136"/>
      <c r="HZ390" s="295"/>
      <c r="IA390" s="295">
        <v>99</v>
      </c>
      <c r="IB390" s="289">
        <v>511</v>
      </c>
      <c r="IC390" s="290"/>
      <c r="ID390" s="290"/>
      <c r="IE390" s="291"/>
      <c r="IF390" s="291"/>
      <c r="IG390" s="291"/>
      <c r="IH390" s="97">
        <f t="shared" si="539"/>
        <v>35491.089</v>
      </c>
      <c r="II390" s="97">
        <f t="shared" si="542"/>
        <v>3181.1174469343982</v>
      </c>
      <c r="IJ390" s="202">
        <f t="shared" si="543"/>
        <v>1.4980151299528126</v>
      </c>
      <c r="IK390" s="202">
        <f t="shared" si="549"/>
        <v>2.123554951701057</v>
      </c>
      <c r="IL390" s="202">
        <f t="shared" si="491"/>
        <v>0.37342240680387345</v>
      </c>
      <c r="IM390" s="205"/>
      <c r="IN390" s="204">
        <f t="shared" si="492"/>
        <v>0.78246062154108131</v>
      </c>
      <c r="IO390" s="136"/>
      <c r="IP390" s="136"/>
      <c r="IQ390" s="230">
        <v>2000</v>
      </c>
      <c r="IR390" s="230">
        <v>1962</v>
      </c>
      <c r="IS390" s="136"/>
      <c r="IT390" s="136"/>
      <c r="IU390" s="136"/>
      <c r="IV390" s="136"/>
      <c r="IW390" s="303"/>
      <c r="IX390" s="303">
        <v>0.91</v>
      </c>
      <c r="IY390" s="243"/>
      <c r="IZ390" s="136">
        <v>234</v>
      </c>
      <c r="JA390" s="136">
        <v>3.65</v>
      </c>
      <c r="JB390" s="136">
        <v>0.7</v>
      </c>
      <c r="JC390" s="136">
        <v>195</v>
      </c>
      <c r="JD390" s="97">
        <f t="shared" si="493"/>
        <v>6735.491</v>
      </c>
      <c r="JE390" s="211">
        <f t="shared" si="559"/>
        <v>1.0071036777268232</v>
      </c>
      <c r="JF390" s="210">
        <f t="shared" si="494"/>
        <v>0.50739562500000002</v>
      </c>
      <c r="JG390" s="211">
        <f t="shared" si="495"/>
        <v>0.16415506699037857</v>
      </c>
      <c r="JH390" s="205"/>
      <c r="JI390" s="205">
        <f t="shared" si="496"/>
        <v>0.54207436399217224</v>
      </c>
      <c r="JJ390" s="215">
        <f t="shared" si="603"/>
        <v>2.469151880188833</v>
      </c>
      <c r="JK390" s="205">
        <f t="shared" si="497"/>
        <v>0.97649894546550164</v>
      </c>
      <c r="JL390" s="230">
        <v>11616</v>
      </c>
      <c r="JM390" s="243">
        <v>8.4499999999999993</v>
      </c>
      <c r="JN390" s="217" t="s">
        <v>131</v>
      </c>
      <c r="JO390" s="136">
        <v>0.61</v>
      </c>
      <c r="JP390" s="136">
        <v>1.63</v>
      </c>
      <c r="JQ390" s="243">
        <v>0.52</v>
      </c>
      <c r="JR390" s="232">
        <v>295</v>
      </c>
      <c r="JS390" s="136">
        <v>0.21</v>
      </c>
      <c r="JT390" s="223" t="s">
        <v>157</v>
      </c>
    </row>
    <row r="391" spans="1:280" ht="15" customHeight="1">
      <c r="A391" s="244">
        <v>43808</v>
      </c>
      <c r="B391" s="245">
        <v>171</v>
      </c>
      <c r="C391" s="52">
        <v>171</v>
      </c>
      <c r="D391" s="129">
        <v>48271</v>
      </c>
      <c r="E391" s="246">
        <v>5.26</v>
      </c>
      <c r="F391" s="129">
        <v>1426</v>
      </c>
      <c r="G391" s="247">
        <v>39.4</v>
      </c>
      <c r="H391" s="247">
        <v>18.600000000000001</v>
      </c>
      <c r="I391" s="255"/>
      <c r="J391" s="253"/>
      <c r="K391" s="129"/>
      <c r="L391" s="254">
        <v>5.94</v>
      </c>
      <c r="M391" s="129">
        <v>11609</v>
      </c>
      <c r="N391" s="129">
        <v>6019</v>
      </c>
      <c r="O391" s="254">
        <v>5.5</v>
      </c>
      <c r="P391" s="254">
        <v>3.42</v>
      </c>
      <c r="Q391" s="258">
        <v>104</v>
      </c>
      <c r="R391" s="259"/>
      <c r="S391" s="260"/>
      <c r="T391" s="103">
        <v>15169</v>
      </c>
      <c r="U391" s="247">
        <v>2.54</v>
      </c>
      <c r="V391" s="247">
        <v>11.5</v>
      </c>
      <c r="W391" s="247">
        <v>4.68</v>
      </c>
      <c r="X391" s="247">
        <v>4.22</v>
      </c>
      <c r="Y391" s="129"/>
      <c r="Z391" s="103">
        <v>20622</v>
      </c>
      <c r="AA391" s="56"/>
      <c r="AB391" s="247"/>
      <c r="AC391" s="77">
        <f t="shared" si="581"/>
        <v>0</v>
      </c>
      <c r="AD391" s="247"/>
      <c r="AE391" s="247"/>
      <c r="AF391" s="247"/>
      <c r="AG391" s="247"/>
      <c r="AH391" s="252"/>
      <c r="AI391" s="263"/>
      <c r="AJ391" s="247"/>
      <c r="AK391" s="247"/>
      <c r="AL391" s="246">
        <v>9.16</v>
      </c>
      <c r="AM391" s="103">
        <v>100214</v>
      </c>
      <c r="AN391" s="264">
        <v>0.88</v>
      </c>
      <c r="AO391" s="264" t="s">
        <v>125</v>
      </c>
      <c r="AP391" s="103">
        <v>4809</v>
      </c>
      <c r="AQ391" s="267"/>
      <c r="AR391" s="86">
        <f t="shared" si="499"/>
        <v>13183</v>
      </c>
      <c r="AS391" s="103"/>
      <c r="AT391" s="268">
        <v>13183</v>
      </c>
      <c r="AU391" s="129">
        <f t="shared" si="582"/>
        <v>10933</v>
      </c>
      <c r="AV391" s="103">
        <v>720</v>
      </c>
      <c r="AW391" s="103">
        <v>330</v>
      </c>
      <c r="AX391" s="129">
        <v>720</v>
      </c>
      <c r="AY391" s="271">
        <v>480</v>
      </c>
      <c r="AZ391" s="272">
        <v>4.67</v>
      </c>
      <c r="BA391" s="103">
        <v>3886</v>
      </c>
      <c r="BB391" s="247">
        <v>61</v>
      </c>
      <c r="BC391" s="103">
        <v>10713</v>
      </c>
      <c r="BD391" s="97">
        <f t="shared" si="583"/>
        <v>7118.3852000000006</v>
      </c>
      <c r="BE391" s="102">
        <f t="shared" si="584"/>
        <v>0.66446235414916466</v>
      </c>
      <c r="BF391" s="103">
        <v>3552</v>
      </c>
      <c r="BG391" s="97">
        <f t="shared" si="585"/>
        <v>3789.9839999999999</v>
      </c>
      <c r="BH391" s="102">
        <f t="shared" si="586"/>
        <v>0.35377429291514984</v>
      </c>
      <c r="BI391" s="103">
        <v>495</v>
      </c>
      <c r="BJ391" s="97">
        <f t="shared" si="587"/>
        <v>973.66500000000008</v>
      </c>
      <c r="BK391" s="102">
        <f t="shared" si="588"/>
        <v>9.0886306356762814E-2</v>
      </c>
      <c r="BL391" s="103">
        <v>721</v>
      </c>
      <c r="BM391" s="97">
        <f t="shared" si="589"/>
        <v>1041.845</v>
      </c>
      <c r="BN391" s="102">
        <f t="shared" si="590"/>
        <v>9.7250536731074394E-2</v>
      </c>
      <c r="BO391" s="103">
        <v>628</v>
      </c>
      <c r="BP391" s="97">
        <f t="shared" si="591"/>
        <v>1292.424</v>
      </c>
      <c r="BQ391" s="102">
        <f t="shared" si="592"/>
        <v>0.12064071688602632</v>
      </c>
      <c r="BR391" s="103">
        <v>12.3</v>
      </c>
      <c r="BS391" s="105">
        <f t="shared" si="593"/>
        <v>20.467200000000002</v>
      </c>
      <c r="BT391" s="102">
        <f t="shared" si="594"/>
        <v>1.1481377765331841E-3</v>
      </c>
      <c r="BU391" s="247">
        <v>7.18</v>
      </c>
      <c r="BV391" s="246">
        <v>9.27</v>
      </c>
      <c r="BW391" s="252">
        <v>176</v>
      </c>
      <c r="BX391" s="117">
        <f t="shared" si="500"/>
        <v>117125.22900000001</v>
      </c>
      <c r="BY391" s="118">
        <f t="shared" si="501"/>
        <v>0.78083486000000002</v>
      </c>
      <c r="BZ391" s="273">
        <v>54</v>
      </c>
      <c r="CA391" s="245">
        <v>39</v>
      </c>
      <c r="CB391" s="247">
        <v>6.64</v>
      </c>
      <c r="CC391" s="103">
        <v>5826</v>
      </c>
      <c r="CD391" s="77">
        <f t="shared" si="595"/>
        <v>5953.2614911921346</v>
      </c>
      <c r="CE391" s="77">
        <f t="shared" si="596"/>
        <v>24410</v>
      </c>
      <c r="CF391" s="77">
        <f t="shared" si="597"/>
        <v>10933</v>
      </c>
      <c r="CG391" s="77">
        <f t="shared" si="598"/>
        <v>455.54166666666669</v>
      </c>
      <c r="CH391" s="77">
        <f t="shared" si="599"/>
        <v>13477</v>
      </c>
      <c r="CI391" s="130">
        <f t="shared" si="600"/>
        <v>561.54166666666663</v>
      </c>
      <c r="CJ391" s="253">
        <v>4064</v>
      </c>
      <c r="CK391" s="247"/>
      <c r="CL391" s="246">
        <v>7.4</v>
      </c>
      <c r="CM391" s="103">
        <v>2180</v>
      </c>
      <c r="CN391" s="274">
        <v>7</v>
      </c>
      <c r="CO391" s="274">
        <v>53</v>
      </c>
      <c r="CP391" s="103">
        <v>5188</v>
      </c>
      <c r="CQ391" s="247">
        <v>6.8</v>
      </c>
      <c r="CR391" s="247">
        <v>37.1</v>
      </c>
      <c r="CS391" s="103">
        <v>3753</v>
      </c>
      <c r="CT391" s="141">
        <f t="shared" si="550"/>
        <v>0.24474169405021912</v>
      </c>
      <c r="CU391" s="142">
        <f t="shared" si="506"/>
        <v>1.2367125984251968</v>
      </c>
      <c r="CV391" s="142">
        <f t="shared" si="507"/>
        <v>4.8137792877446941</v>
      </c>
      <c r="CW391" s="118">
        <f t="shared" si="508"/>
        <v>0.80229654795744898</v>
      </c>
      <c r="CX391" s="143">
        <f t="shared" si="551"/>
        <v>24194.054700204833</v>
      </c>
      <c r="CY391" s="144">
        <f t="shared" si="552"/>
        <v>0.63381417006034169</v>
      </c>
      <c r="CZ391" s="145">
        <f t="shared" si="553"/>
        <v>19500.079092830805</v>
      </c>
      <c r="DA391" s="146">
        <f t="shared" si="554"/>
        <v>0.79650891440306171</v>
      </c>
      <c r="DB391" s="129">
        <v>4063</v>
      </c>
      <c r="DC391" s="258"/>
      <c r="DD391" s="254">
        <v>7.1</v>
      </c>
      <c r="DE391" s="129">
        <v>2257</v>
      </c>
      <c r="DF391" s="129">
        <v>5</v>
      </c>
      <c r="DG391" s="129">
        <v>57</v>
      </c>
      <c r="DH391" s="129">
        <v>5174</v>
      </c>
      <c r="DI391" s="258">
        <v>6.6</v>
      </c>
      <c r="DJ391" s="258">
        <v>42.2</v>
      </c>
      <c r="DK391" s="129">
        <v>4027</v>
      </c>
      <c r="DL391" s="141">
        <f t="shared" si="509"/>
        <v>0.26814649191268797</v>
      </c>
      <c r="DM391" s="142">
        <f t="shared" si="510"/>
        <v>1.2370169825252277</v>
      </c>
      <c r="DN391" s="142">
        <f t="shared" si="511"/>
        <v>4.8125947948097183</v>
      </c>
      <c r="DO391" s="118">
        <f t="shared" ref="DO391:DO454" si="604">DN391/6</f>
        <v>0.80209913246828635</v>
      </c>
      <c r="DP391" s="143">
        <f t="shared" si="512"/>
        <v>24188.101438713642</v>
      </c>
      <c r="DQ391" s="144">
        <f t="shared" si="513"/>
        <v>0.62088008340650969</v>
      </c>
      <c r="DR391" s="145">
        <f t="shared" si="514"/>
        <v>19495.280845022535</v>
      </c>
      <c r="DS391" s="146">
        <f t="shared" si="515"/>
        <v>0.78932138523289463</v>
      </c>
      <c r="DT391" s="129">
        <v>4071</v>
      </c>
      <c r="DU391" s="258"/>
      <c r="DV391" s="254">
        <v>7.4</v>
      </c>
      <c r="DW391" s="129">
        <v>2065</v>
      </c>
      <c r="DX391" s="129">
        <v>6</v>
      </c>
      <c r="DY391" s="129">
        <v>56</v>
      </c>
      <c r="DZ391" s="129">
        <v>4890</v>
      </c>
      <c r="EA391" s="258">
        <v>7.8</v>
      </c>
      <c r="EB391" s="264">
        <v>38.299999999999997</v>
      </c>
      <c r="EC391" s="129">
        <v>4913</v>
      </c>
      <c r="ED391" s="141">
        <f t="shared" si="544"/>
        <v>0.31037747634234369</v>
      </c>
      <c r="EE391" s="142">
        <f t="shared" si="516"/>
        <v>1.2345860967821174</v>
      </c>
      <c r="EF391" s="142">
        <f t="shared" si="555"/>
        <v>4.8220707382895309</v>
      </c>
      <c r="EG391" s="118">
        <f t="shared" ref="EG391:EG454" si="605">EF391/6</f>
        <v>0.80367845638158852</v>
      </c>
      <c r="EH391" s="143">
        <f t="shared" si="545"/>
        <v>24235.72753064318</v>
      </c>
      <c r="EI391" s="144">
        <f t="shared" si="546"/>
        <v>0.65313131246541534</v>
      </c>
      <c r="EJ391" s="145">
        <f t="shared" si="547"/>
        <v>19533.666827488734</v>
      </c>
      <c r="EK391" s="146">
        <f t="shared" si="548"/>
        <v>0.80724353589097353</v>
      </c>
      <c r="EL391" s="253">
        <v>4070</v>
      </c>
      <c r="EM391" s="247"/>
      <c r="EN391" s="246">
        <v>7.05</v>
      </c>
      <c r="EO391" s="103">
        <v>2064</v>
      </c>
      <c r="EP391" s="274">
        <v>6</v>
      </c>
      <c r="EQ391" s="274">
        <v>56</v>
      </c>
      <c r="ER391" s="103">
        <v>5114</v>
      </c>
      <c r="ES391" s="247">
        <v>6.9</v>
      </c>
      <c r="ET391" s="247">
        <v>31.2</v>
      </c>
      <c r="EU391" s="103">
        <v>4020</v>
      </c>
      <c r="EV391" s="141">
        <f t="shared" si="517"/>
        <v>0.25395952160887841</v>
      </c>
      <c r="EW391" s="142">
        <f t="shared" si="518"/>
        <v>1.2348894348894348</v>
      </c>
      <c r="EX391" s="142">
        <f t="shared" si="519"/>
        <v>4.8208862453545542</v>
      </c>
      <c r="EY391" s="118">
        <f t="shared" ref="EY391:EY454" si="606">EX391/6</f>
        <v>0.80348104089242567</v>
      </c>
      <c r="EZ391" s="143">
        <f t="shared" si="520"/>
        <v>24229.774269151989</v>
      </c>
      <c r="FA391" s="144">
        <f t="shared" si="521"/>
        <v>0.65329928761676381</v>
      </c>
      <c r="FB391" s="145">
        <f t="shared" si="522"/>
        <v>19528.868579680457</v>
      </c>
      <c r="FC391" s="146">
        <f t="shared" si="523"/>
        <v>0.8073368804256511</v>
      </c>
      <c r="FD391" s="253">
        <v>4071</v>
      </c>
      <c r="FE391" s="247"/>
      <c r="FF391" s="246">
        <v>7.39</v>
      </c>
      <c r="FG391" s="103">
        <v>2196</v>
      </c>
      <c r="FH391" s="274">
        <v>5</v>
      </c>
      <c r="FI391" s="274">
        <v>56</v>
      </c>
      <c r="FJ391" s="103">
        <v>5046</v>
      </c>
      <c r="FK391" s="247">
        <v>7.8</v>
      </c>
      <c r="FL391" s="247">
        <v>38.299999999999997</v>
      </c>
      <c r="FM391" s="103">
        <v>4103</v>
      </c>
      <c r="FN391" s="141">
        <f t="shared" si="524"/>
        <v>0.26824336791677711</v>
      </c>
      <c r="FO391" s="142">
        <f t="shared" si="525"/>
        <v>1.2345860967821174</v>
      </c>
      <c r="FP391" s="142">
        <f t="shared" si="526"/>
        <v>4.8220707382895309</v>
      </c>
      <c r="FQ391" s="118">
        <f t="shared" ref="FQ391:FQ454" si="607">FP391/6</f>
        <v>0.80367845638158852</v>
      </c>
      <c r="FR391" s="143">
        <f t="shared" si="527"/>
        <v>24235.72753064318</v>
      </c>
      <c r="FS391" s="144">
        <f t="shared" si="528"/>
        <v>0.63112656763876618</v>
      </c>
      <c r="FT391" s="145">
        <f t="shared" si="529"/>
        <v>19533.666827488734</v>
      </c>
      <c r="FU391" s="146">
        <f t="shared" si="530"/>
        <v>0.79501540184822184</v>
      </c>
      <c r="FV391" s="253">
        <v>4071</v>
      </c>
      <c r="FW391" s="283"/>
      <c r="FX391" s="246">
        <v>7.1</v>
      </c>
      <c r="FY391" s="103">
        <v>2127</v>
      </c>
      <c r="FZ391" s="274">
        <v>6</v>
      </c>
      <c r="GA391" s="274">
        <v>57</v>
      </c>
      <c r="GB391" s="103">
        <v>4876</v>
      </c>
      <c r="GC391" s="247">
        <v>7.9</v>
      </c>
      <c r="GD391" s="247">
        <v>39.9</v>
      </c>
      <c r="GE391" s="103">
        <v>4323</v>
      </c>
      <c r="GF391" s="141">
        <f t="shared" si="531"/>
        <v>0.27752971280397148</v>
      </c>
      <c r="GG391" s="142">
        <f t="shared" si="532"/>
        <v>1.2345860967821174</v>
      </c>
      <c r="GH391" s="142">
        <f t="shared" si="533"/>
        <v>4.8220707382895309</v>
      </c>
      <c r="GI391" s="118">
        <f t="shared" ref="GI391:GI454" si="608">GH391/6</f>
        <v>0.80367845638158852</v>
      </c>
      <c r="GJ391" s="143">
        <f t="shared" si="534"/>
        <v>24235.72753064318</v>
      </c>
      <c r="GK391" s="144">
        <f t="shared" si="535"/>
        <v>0.64271685308181037</v>
      </c>
      <c r="GL391" s="145">
        <f t="shared" si="536"/>
        <v>19533.666827488734</v>
      </c>
      <c r="GM391" s="146">
        <f t="shared" si="537"/>
        <v>0.80145617474096897</v>
      </c>
      <c r="GN391" s="286">
        <v>2092</v>
      </c>
      <c r="GO391" s="97">
        <f t="shared" ref="GO391:GO454" si="609">(CJ391*CM391+DB391*DE391+DT391*DW391+EL391*EO391+FD391*FG391+FV391*FY391)/CE391</f>
        <v>2148.1253174928306</v>
      </c>
      <c r="GP391" s="226">
        <f t="shared" si="568"/>
        <v>915.53399999999988</v>
      </c>
      <c r="GQ391" s="103">
        <v>0</v>
      </c>
      <c r="GR391" s="102">
        <f t="shared" si="601"/>
        <v>1</v>
      </c>
      <c r="GS391" s="103">
        <v>4</v>
      </c>
      <c r="GT391" s="102">
        <f t="shared" si="602"/>
        <v>0.99191919191919187</v>
      </c>
      <c r="GU391" s="129">
        <v>4</v>
      </c>
      <c r="GV391" s="102">
        <f t="shared" si="565"/>
        <v>0.99589181083843004</v>
      </c>
      <c r="GW391" s="170">
        <v>435</v>
      </c>
      <c r="GX391" s="102">
        <f t="shared" si="566"/>
        <v>0.39667128987517342</v>
      </c>
      <c r="GY391" s="170">
        <v>4</v>
      </c>
      <c r="GZ391" s="102">
        <f t="shared" si="567"/>
        <v>0</v>
      </c>
      <c r="HA391" s="102"/>
      <c r="HB391" s="102"/>
      <c r="HC391" s="102"/>
      <c r="HD391" s="102"/>
      <c r="HE391" s="177"/>
      <c r="HF391" s="227">
        <f t="shared" si="562"/>
        <v>117125.22900000001</v>
      </c>
      <c r="HG391" s="102">
        <f t="shared" si="563"/>
        <v>0.78083486000000002</v>
      </c>
      <c r="HH391" s="177">
        <f t="shared" si="564"/>
        <v>0.80472323345468122</v>
      </c>
      <c r="HI391" s="253">
        <v>2538</v>
      </c>
      <c r="HJ391" s="103">
        <v>5162</v>
      </c>
      <c r="HK391" s="103">
        <v>2692</v>
      </c>
      <c r="HL391" s="77">
        <f t="shared" si="541"/>
        <v>1941</v>
      </c>
      <c r="HM391" s="77">
        <f t="shared" si="538"/>
        <v>27216.350999999999</v>
      </c>
      <c r="HN391" s="247"/>
      <c r="HO391" s="247"/>
      <c r="HP391" s="103">
        <v>2981</v>
      </c>
      <c r="HQ391" s="247"/>
      <c r="HR391" s="247"/>
      <c r="HS391" s="247"/>
      <c r="HT391" s="103">
        <v>5650</v>
      </c>
      <c r="HU391" s="103">
        <v>5352</v>
      </c>
      <c r="HV391" s="247"/>
      <c r="HW391" s="247"/>
      <c r="HX391" s="247"/>
      <c r="HY391" s="247"/>
      <c r="HZ391" s="298">
        <v>0.98</v>
      </c>
      <c r="IA391" s="298"/>
      <c r="IB391" s="299">
        <v>571</v>
      </c>
      <c r="IC391" s="300"/>
      <c r="ID391" s="300">
        <v>542</v>
      </c>
      <c r="IE391" s="301">
        <v>2.02</v>
      </c>
      <c r="IF391" s="301">
        <v>1.2</v>
      </c>
      <c r="IG391" s="301">
        <v>0.81</v>
      </c>
      <c r="IH391" s="97">
        <f t="shared" si="539"/>
        <v>33800.197</v>
      </c>
      <c r="II391" s="97">
        <f t="shared" si="542"/>
        <v>3109.3928280961186</v>
      </c>
      <c r="IJ391" s="202">
        <f t="shared" si="543"/>
        <v>1.4976785981728322</v>
      </c>
      <c r="IK391" s="202">
        <f t="shared" si="549"/>
        <v>2.0761415913197783</v>
      </c>
      <c r="IL391" s="202">
        <f t="shared" ref="IL391:IL454" si="610">IH391*IN391/(HT391*AT391/1000)</f>
        <v>0.32993171572270291</v>
      </c>
      <c r="IM391" s="203"/>
      <c r="IN391" s="204">
        <f t="shared" ref="IN391:IN454" si="611">1-IB391/GN391</f>
        <v>0.72705544933078392</v>
      </c>
      <c r="IO391" s="247"/>
      <c r="IP391" s="247"/>
      <c r="IQ391" s="103">
        <v>2328</v>
      </c>
      <c r="IR391" s="103">
        <v>2238</v>
      </c>
      <c r="IS391" s="247"/>
      <c r="IT391" s="247"/>
      <c r="IU391" s="247"/>
      <c r="IV391" s="247"/>
      <c r="IW391" s="304">
        <v>0.9</v>
      </c>
      <c r="IX391" s="304"/>
      <c r="IY391" s="246">
        <v>8.31</v>
      </c>
      <c r="IZ391" s="247">
        <v>224</v>
      </c>
      <c r="JA391" s="247">
        <v>3.51</v>
      </c>
      <c r="JB391" s="247" t="s">
        <v>125</v>
      </c>
      <c r="JC391" s="247">
        <v>190</v>
      </c>
      <c r="JD391" s="97">
        <f t="shared" ref="JD391:JD454" si="612">IB391*AT391/1000</f>
        <v>7527.4930000000004</v>
      </c>
      <c r="JE391" s="210">
        <f t="shared" si="559"/>
        <v>1.0244214762645203</v>
      </c>
      <c r="JF391" s="210">
        <f t="shared" ref="JF391:JF454" si="613">IB391/JE391/1000</f>
        <v>0.55738776785714284</v>
      </c>
      <c r="JG391" s="210">
        <f t="shared" ref="JG391:JG454" si="614">JD391*JI391/(IQ391*AU391/1000)</f>
        <v>0.17973034285996273</v>
      </c>
      <c r="JH391" s="203"/>
      <c r="JI391" s="203">
        <f t="shared" ref="JI391:JI454" si="615">1-IZ391/IB391</f>
        <v>0.60770577933450087</v>
      </c>
      <c r="JJ391" s="212">
        <f t="shared" si="603"/>
        <v>2.469151880188833</v>
      </c>
      <c r="JK391" s="203">
        <f t="shared" ref="JK391:JK454" si="616">1-IZ391/BC391</f>
        <v>0.97909082423224125</v>
      </c>
      <c r="JL391" s="103"/>
      <c r="JM391" s="246">
        <v>8.14</v>
      </c>
      <c r="JN391" s="307">
        <v>61</v>
      </c>
      <c r="JO391" s="247">
        <v>0.56000000000000005</v>
      </c>
      <c r="JP391" s="247">
        <v>1.94</v>
      </c>
      <c r="JQ391" s="246">
        <v>0.53</v>
      </c>
      <c r="JR391" s="170">
        <v>250</v>
      </c>
      <c r="JS391" s="247">
        <v>0.38</v>
      </c>
      <c r="JT391" s="308" t="s">
        <v>157</v>
      </c>
    </row>
    <row r="392" spans="1:280" ht="15" customHeight="1">
      <c r="A392" s="244">
        <v>43809</v>
      </c>
      <c r="B392" s="245">
        <v>172</v>
      </c>
      <c r="C392" s="52">
        <v>172</v>
      </c>
      <c r="D392" s="129">
        <v>44724</v>
      </c>
      <c r="E392" s="246">
        <v>5.67</v>
      </c>
      <c r="F392" s="129">
        <v>1122</v>
      </c>
      <c r="G392" s="247">
        <v>39.5</v>
      </c>
      <c r="H392" s="247">
        <v>18.399999999999999</v>
      </c>
      <c r="I392" s="255">
        <v>91.1</v>
      </c>
      <c r="J392" s="253"/>
      <c r="K392" s="129">
        <v>1004</v>
      </c>
      <c r="L392" s="254">
        <v>5.54</v>
      </c>
      <c r="M392" s="129">
        <v>12442</v>
      </c>
      <c r="N392" s="129">
        <v>5502</v>
      </c>
      <c r="O392" s="254">
        <v>10.7</v>
      </c>
      <c r="P392" s="254">
        <v>4.5999999999999996</v>
      </c>
      <c r="Q392" s="258"/>
      <c r="R392" s="259">
        <v>37</v>
      </c>
      <c r="S392" s="260">
        <v>8672</v>
      </c>
      <c r="T392" s="103">
        <v>9719</v>
      </c>
      <c r="U392" s="247">
        <v>4.03</v>
      </c>
      <c r="V392" s="247">
        <v>94</v>
      </c>
      <c r="W392" s="247">
        <v>16.3</v>
      </c>
      <c r="X392" s="247">
        <v>13.1</v>
      </c>
      <c r="Y392" s="129">
        <v>2917</v>
      </c>
      <c r="Z392" s="103">
        <v>10056</v>
      </c>
      <c r="AA392" s="56">
        <v>2.87</v>
      </c>
      <c r="AB392" s="247">
        <v>373</v>
      </c>
      <c r="AC392" s="77">
        <f t="shared" si="581"/>
        <v>11589</v>
      </c>
      <c r="AD392" s="247"/>
      <c r="AE392" s="247"/>
      <c r="AF392" s="247"/>
      <c r="AG392" s="247"/>
      <c r="AH392" s="252"/>
      <c r="AI392" s="263"/>
      <c r="AJ392" s="247"/>
      <c r="AK392" s="247"/>
      <c r="AL392" s="246">
        <v>9.3699999999999992</v>
      </c>
      <c r="AM392" s="103">
        <v>96692</v>
      </c>
      <c r="AN392" s="264">
        <v>1.58</v>
      </c>
      <c r="AO392" s="264">
        <v>0.5</v>
      </c>
      <c r="AP392" s="103">
        <v>840</v>
      </c>
      <c r="AQ392" s="267"/>
      <c r="AR392" s="86">
        <f t="shared" ref="AR392:AR455" si="617">AT392+AS392</f>
        <v>13184</v>
      </c>
      <c r="AS392" s="103"/>
      <c r="AT392" s="268">
        <v>13184</v>
      </c>
      <c r="AU392" s="129">
        <f t="shared" si="582"/>
        <v>11264</v>
      </c>
      <c r="AV392" s="103">
        <v>720</v>
      </c>
      <c r="AW392" s="103">
        <v>0</v>
      </c>
      <c r="AX392" s="129">
        <v>720</v>
      </c>
      <c r="AY392" s="271">
        <v>480</v>
      </c>
      <c r="AZ392" s="272">
        <v>4.67</v>
      </c>
      <c r="BA392" s="103">
        <v>3388</v>
      </c>
      <c r="BB392" s="247">
        <v>230</v>
      </c>
      <c r="BC392" s="103">
        <v>10648</v>
      </c>
      <c r="BD392" s="97">
        <f t="shared" si="583"/>
        <v>7563.5796</v>
      </c>
      <c r="BE392" s="102">
        <f t="shared" si="584"/>
        <v>0.71032866265965444</v>
      </c>
      <c r="BF392" s="103">
        <v>3744</v>
      </c>
      <c r="BG392" s="97">
        <f t="shared" si="585"/>
        <v>3994.848</v>
      </c>
      <c r="BH392" s="102">
        <f t="shared" si="586"/>
        <v>0.37517355371900823</v>
      </c>
      <c r="BI392" s="103">
        <v>422</v>
      </c>
      <c r="BJ392" s="97">
        <f t="shared" si="587"/>
        <v>830.07400000000007</v>
      </c>
      <c r="BK392" s="102">
        <f t="shared" si="588"/>
        <v>7.795586025544704E-2</v>
      </c>
      <c r="BL392" s="103">
        <v>832</v>
      </c>
      <c r="BM392" s="97">
        <f t="shared" si="589"/>
        <v>1202.24</v>
      </c>
      <c r="BN392" s="102">
        <f t="shared" si="590"/>
        <v>0.1129075882794891</v>
      </c>
      <c r="BO392" s="103">
        <v>724</v>
      </c>
      <c r="BP392" s="97">
        <f t="shared" si="591"/>
        <v>1489.992</v>
      </c>
      <c r="BQ392" s="102">
        <f t="shared" si="592"/>
        <v>0.13993163035311795</v>
      </c>
      <c r="BR392" s="103">
        <v>27.9</v>
      </c>
      <c r="BS392" s="105">
        <f t="shared" si="593"/>
        <v>46.425599999999996</v>
      </c>
      <c r="BT392" s="102">
        <f t="shared" si="594"/>
        <v>2.6202103681442525E-3</v>
      </c>
      <c r="BU392" s="247">
        <v>8.16</v>
      </c>
      <c r="BV392" s="246">
        <v>8.9499999999999993</v>
      </c>
      <c r="BW392" s="252">
        <v>115</v>
      </c>
      <c r="BX392" s="117">
        <f t="shared" ref="BX392:BX455" si="618">AU392*BC392/1000</f>
        <v>119939.072</v>
      </c>
      <c r="BY392" s="118">
        <f t="shared" ref="BY392:BY455" si="619">BX392/150000</f>
        <v>0.79959381333333335</v>
      </c>
      <c r="BZ392" s="273">
        <v>46.4</v>
      </c>
      <c r="CA392" s="245">
        <v>39</v>
      </c>
      <c r="CB392" s="247">
        <v>6.6</v>
      </c>
      <c r="CC392" s="103">
        <v>5203</v>
      </c>
      <c r="CD392" s="77">
        <f t="shared" si="595"/>
        <v>6000.974815298584</v>
      </c>
      <c r="CE392" s="77">
        <f t="shared" si="596"/>
        <v>24499</v>
      </c>
      <c r="CF392" s="77">
        <f t="shared" si="597"/>
        <v>11264</v>
      </c>
      <c r="CG392" s="77">
        <f t="shared" si="598"/>
        <v>469.33333333333331</v>
      </c>
      <c r="CH392" s="77">
        <f t="shared" si="599"/>
        <v>13235</v>
      </c>
      <c r="CI392" s="130">
        <f t="shared" si="600"/>
        <v>551.45833333333337</v>
      </c>
      <c r="CJ392" s="253">
        <v>4042</v>
      </c>
      <c r="CK392" s="247">
        <v>38.6</v>
      </c>
      <c r="CL392" s="246">
        <v>6.98</v>
      </c>
      <c r="CM392" s="103">
        <v>1914</v>
      </c>
      <c r="CN392" s="274">
        <v>5</v>
      </c>
      <c r="CO392" s="274">
        <v>57</v>
      </c>
      <c r="CP392" s="103">
        <v>5084</v>
      </c>
      <c r="CQ392" s="247">
        <v>4.7</v>
      </c>
      <c r="CR392" s="247">
        <v>36.6</v>
      </c>
      <c r="CS392" s="103">
        <v>3735</v>
      </c>
      <c r="CT392" s="141">
        <f t="shared" si="550"/>
        <v>0.22609571700272463</v>
      </c>
      <c r="CU392" s="142">
        <f t="shared" ref="CU392:CU455" si="620">5026/CJ392</f>
        <v>1.2434438396833252</v>
      </c>
      <c r="CV392" s="142">
        <f t="shared" ref="CV392:CV455" si="621">CX392/5026</f>
        <v>4.8260923604132264</v>
      </c>
      <c r="CW392" s="118">
        <f t="shared" ref="CW392:CW455" si="622">CV392/6</f>
        <v>0.8043487267355377</v>
      </c>
      <c r="CX392" s="143">
        <f t="shared" si="551"/>
        <v>24255.940203436876</v>
      </c>
      <c r="CY392" s="144">
        <f t="shared" si="552"/>
        <v>0.68105181926100666</v>
      </c>
      <c r="CZ392" s="145">
        <f t="shared" si="553"/>
        <v>19788.306829829791</v>
      </c>
      <c r="DA392" s="146">
        <f t="shared" si="554"/>
        <v>0.82024793388429751</v>
      </c>
      <c r="DB392" s="129">
        <v>4041</v>
      </c>
      <c r="DC392" s="258">
        <v>38.6</v>
      </c>
      <c r="DD392" s="254">
        <v>6.98</v>
      </c>
      <c r="DE392" s="129">
        <v>2043</v>
      </c>
      <c r="DF392" s="129">
        <v>5</v>
      </c>
      <c r="DG392" s="129">
        <v>57</v>
      </c>
      <c r="DH392" s="129">
        <v>5232</v>
      </c>
      <c r="DI392" s="258">
        <v>5.4</v>
      </c>
      <c r="DJ392" s="258">
        <v>40.299999999999997</v>
      </c>
      <c r="DK392" s="129">
        <v>4059</v>
      </c>
      <c r="DL392" s="141">
        <f t="shared" ref="DL392:DL455" si="623">DK392/(DP392*DQ392)</f>
        <v>0.25377987224727588</v>
      </c>
      <c r="DM392" s="142">
        <f t="shared" ref="DM392:DM455" si="624">5026/DB392</f>
        <v>1.2437515466468696</v>
      </c>
      <c r="DN392" s="142">
        <f t="shared" ref="DN392:DN455" si="625">DP392/5026</f>
        <v>4.8248983741785869</v>
      </c>
      <c r="DO392" s="118">
        <f t="shared" si="604"/>
        <v>0.80414972902976445</v>
      </c>
      <c r="DP392" s="143">
        <f t="shared" ref="DP392:DP455" si="626">DB392*CD392/1000</f>
        <v>24249.939228621577</v>
      </c>
      <c r="DQ392" s="144">
        <f t="shared" ref="DQ392:DQ455" si="627">1-DE392/CD392</f>
        <v>0.65955531178173277</v>
      </c>
      <c r="DR392" s="145">
        <f t="shared" ref="DR392:DR455" si="628">DB392*(CF392/CE392)*BC392/1000</f>
        <v>19783.411157679904</v>
      </c>
      <c r="DS392" s="146">
        <f t="shared" ref="DS392:DS455" si="629">1-(DE392/BC392)</f>
        <v>0.80813298271975964</v>
      </c>
      <c r="DT392" s="129">
        <v>4045</v>
      </c>
      <c r="DU392" s="258">
        <v>38.6</v>
      </c>
      <c r="DV392" s="254">
        <v>6.98</v>
      </c>
      <c r="DW392" s="129">
        <v>2095</v>
      </c>
      <c r="DX392" s="129">
        <v>5</v>
      </c>
      <c r="DY392" s="129">
        <v>56</v>
      </c>
      <c r="DZ392" s="129">
        <v>5286</v>
      </c>
      <c r="EA392" s="258">
        <v>5.9</v>
      </c>
      <c r="EB392" s="264">
        <v>39.200000000000003</v>
      </c>
      <c r="EC392" s="129">
        <v>4941</v>
      </c>
      <c r="ED392" s="141">
        <f t="shared" si="544"/>
        <v>0.31272808770459387</v>
      </c>
      <c r="EE392" s="142">
        <f t="shared" ref="EE392:EE455" si="630">5026/DT392</f>
        <v>1.2425216316440049</v>
      </c>
      <c r="EF392" s="142">
        <f t="shared" si="555"/>
        <v>4.829674319117145</v>
      </c>
      <c r="EG392" s="118">
        <f t="shared" si="605"/>
        <v>0.80494571985285746</v>
      </c>
      <c r="EH392" s="143">
        <f t="shared" si="545"/>
        <v>24273.943127882772</v>
      </c>
      <c r="EI392" s="144">
        <f t="shared" si="546"/>
        <v>0.65089005295287827</v>
      </c>
      <c r="EJ392" s="145">
        <f t="shared" si="547"/>
        <v>19802.993846279438</v>
      </c>
      <c r="EK392" s="146">
        <f t="shared" si="548"/>
        <v>0.80324943651389935</v>
      </c>
      <c r="EL392" s="253">
        <v>4045</v>
      </c>
      <c r="EM392" s="247">
        <v>38.299999999999997</v>
      </c>
      <c r="EN392" s="246">
        <v>6.87</v>
      </c>
      <c r="EO392" s="103">
        <v>2094</v>
      </c>
      <c r="EP392" s="274">
        <v>5</v>
      </c>
      <c r="EQ392" s="274">
        <v>56</v>
      </c>
      <c r="ER392" s="103">
        <v>5110</v>
      </c>
      <c r="ES392" s="247">
        <v>4.7</v>
      </c>
      <c r="ET392" s="247">
        <v>39.5</v>
      </c>
      <c r="EU392" s="103">
        <v>4063</v>
      </c>
      <c r="EV392" s="141">
        <f t="shared" ref="EV392:EV455" si="631">EU392/(EZ392*FA392)</f>
        <v>0.25709148015548172</v>
      </c>
      <c r="EW392" s="142">
        <f t="shared" ref="EW392:EW455" si="632">5026/EL392</f>
        <v>1.2425216316440049</v>
      </c>
      <c r="EX392" s="142">
        <f t="shared" ref="EX392:EX455" si="633">EZ392/5026</f>
        <v>4.829674319117145</v>
      </c>
      <c r="EY392" s="118">
        <f t="shared" si="606"/>
        <v>0.80494571985285746</v>
      </c>
      <c r="EZ392" s="143">
        <f t="shared" ref="EZ392:EZ455" si="634">EL392*CD392/1000</f>
        <v>24273.943127882772</v>
      </c>
      <c r="FA392" s="144">
        <f t="shared" ref="FA392:FA455" si="635">1-EO392/CD392</f>
        <v>0.65105669254574083</v>
      </c>
      <c r="FB392" s="145">
        <f t="shared" ref="FB392:FB455" si="636">EL392*(CF392/CE392)*BC392/1000</f>
        <v>19802.993846279438</v>
      </c>
      <c r="FC392" s="146">
        <f t="shared" ref="FC392:FC455" si="637">1-EO392/BC392</f>
        <v>0.80334335086401198</v>
      </c>
      <c r="FD392" s="253">
        <v>4046</v>
      </c>
      <c r="FE392" s="247">
        <v>38.4</v>
      </c>
      <c r="FF392" s="246">
        <v>7.01</v>
      </c>
      <c r="FG392" s="103">
        <v>2141</v>
      </c>
      <c r="FH392" s="274">
        <v>5</v>
      </c>
      <c r="FI392" s="274">
        <v>57</v>
      </c>
      <c r="FJ392" s="103">
        <v>5384</v>
      </c>
      <c r="FK392" s="247">
        <v>5.5</v>
      </c>
      <c r="FL392" s="247">
        <v>42</v>
      </c>
      <c r="FM392" s="103">
        <v>4095</v>
      </c>
      <c r="FN392" s="141">
        <f t="shared" ref="FN392:FN455" si="638">FM392/(FR392*FS392)</f>
        <v>0.26220656223771449</v>
      </c>
      <c r="FO392" s="142">
        <f t="shared" ref="FO392:FO455" si="639">5026/FD392</f>
        <v>1.2422145328719723</v>
      </c>
      <c r="FP392" s="142">
        <f t="shared" ref="FP392:FP455" si="640">FR392/5026</f>
        <v>4.8308683053517845</v>
      </c>
      <c r="FQ392" s="118">
        <f t="shared" si="607"/>
        <v>0.80514471755863071</v>
      </c>
      <c r="FR392" s="143">
        <f t="shared" ref="FR392:FR455" si="641">FD392*CD392/1000</f>
        <v>24279.944102698068</v>
      </c>
      <c r="FS392" s="144">
        <f t="shared" ref="FS392:FS455" si="642">1-FG392/CD392</f>
        <v>0.64322463168119914</v>
      </c>
      <c r="FT392" s="145">
        <f t="shared" ref="FT392:FT455" si="643">FD392*(CF392/CE392)*BC392/1000</f>
        <v>19807.889518429325</v>
      </c>
      <c r="FU392" s="146">
        <f t="shared" ref="FU392:FU455" si="644">1-FG392/BC392</f>
        <v>0.79892937640871531</v>
      </c>
      <c r="FV392" s="253">
        <v>4280</v>
      </c>
      <c r="FW392" s="283">
        <v>38.5</v>
      </c>
      <c r="FX392" s="246">
        <v>7.03</v>
      </c>
      <c r="FY392" s="103">
        <v>1851</v>
      </c>
      <c r="FZ392" s="274">
        <v>5</v>
      </c>
      <c r="GA392" s="274">
        <v>54</v>
      </c>
      <c r="GB392" s="103">
        <v>5296</v>
      </c>
      <c r="GC392" s="247">
        <v>5.5</v>
      </c>
      <c r="GD392" s="247">
        <v>41.4</v>
      </c>
      <c r="GE392" s="103">
        <v>4044</v>
      </c>
      <c r="GF392" s="141">
        <f t="shared" ref="GF392:GF455" si="645">GE392/(GJ392*GK392)</f>
        <v>0.22767844508380009</v>
      </c>
      <c r="GG392" s="142">
        <f t="shared" ref="GG392:GG455" si="646">5026/FV392</f>
        <v>1.1742990654205607</v>
      </c>
      <c r="GH392" s="142">
        <f t="shared" ref="GH392:GH455" si="647">GJ392/5026</f>
        <v>5.1102610842574494</v>
      </c>
      <c r="GI392" s="118">
        <f t="shared" si="608"/>
        <v>0.85171018070957494</v>
      </c>
      <c r="GJ392" s="143">
        <f t="shared" ref="GJ392:GJ455" si="648">FV392*CD392/1000</f>
        <v>25684.17220947794</v>
      </c>
      <c r="GK392" s="144">
        <f t="shared" ref="GK392:GK455" si="649">1-FY392/CD392</f>
        <v>0.69155011361134977</v>
      </c>
      <c r="GL392" s="145">
        <f t="shared" ref="GL392:GL455" si="650">FV392*(CF392/CE392)*BC392/1000</f>
        <v>20953.476801502104</v>
      </c>
      <c r="GM392" s="146">
        <f t="shared" ref="GM392:GM455" si="651">1-FY392/BC392</f>
        <v>0.82616453794139744</v>
      </c>
      <c r="GN392" s="286">
        <v>2046</v>
      </c>
      <c r="GO392" s="97">
        <f t="shared" si="609"/>
        <v>2021.3650353075636</v>
      </c>
      <c r="GP392" s="226">
        <f t="shared" si="568"/>
        <v>922.66800000000001</v>
      </c>
      <c r="GQ392" s="103">
        <v>0</v>
      </c>
      <c r="GR392" s="102">
        <f t="shared" si="601"/>
        <v>1</v>
      </c>
      <c r="GS392" s="103">
        <v>5</v>
      </c>
      <c r="GT392" s="102">
        <f t="shared" si="602"/>
        <v>0.98815165876777256</v>
      </c>
      <c r="GU392" s="129">
        <v>5</v>
      </c>
      <c r="GV392" s="102">
        <f t="shared" si="565"/>
        <v>0.9939764406546886</v>
      </c>
      <c r="GW392" s="170">
        <v>436</v>
      </c>
      <c r="GX392" s="102">
        <f t="shared" si="566"/>
        <v>0.47596153846153844</v>
      </c>
      <c r="GY392" s="170">
        <v>5</v>
      </c>
      <c r="GZ392" s="102">
        <f t="shared" si="567"/>
        <v>0</v>
      </c>
      <c r="HA392" s="310"/>
      <c r="HB392" s="310"/>
      <c r="HC392" s="310"/>
      <c r="HD392" s="311">
        <v>346</v>
      </c>
      <c r="HE392" s="312"/>
      <c r="HF392" s="227">
        <f t="shared" si="562"/>
        <v>119939.072</v>
      </c>
      <c r="HG392" s="102">
        <f t="shared" si="563"/>
        <v>0.79959381333333335</v>
      </c>
      <c r="HH392" s="177">
        <f t="shared" si="564"/>
        <v>0.80785123966942152</v>
      </c>
      <c r="HI392" s="253">
        <v>3862</v>
      </c>
      <c r="HJ392" s="103">
        <v>5012</v>
      </c>
      <c r="HK392" s="103">
        <v>3718</v>
      </c>
      <c r="HL392" s="77">
        <f t="shared" si="541"/>
        <v>1612</v>
      </c>
      <c r="HM392" s="77">
        <f t="shared" ref="HM392:HM455" si="652">(C392*D392+AV392*BC392+AX392*BC392+AW392*BC392)/1000</f>
        <v>23025.648000000001</v>
      </c>
      <c r="HN392" s="247"/>
      <c r="HO392" s="247"/>
      <c r="HP392" s="103">
        <v>3028</v>
      </c>
      <c r="HQ392" s="247"/>
      <c r="HR392" s="247"/>
      <c r="HS392" s="247"/>
      <c r="HT392" s="103">
        <v>5658</v>
      </c>
      <c r="HU392" s="103">
        <v>5802</v>
      </c>
      <c r="HV392" s="247"/>
      <c r="HW392" s="247"/>
      <c r="HX392" s="247"/>
      <c r="HY392" s="247"/>
      <c r="HZ392" s="298"/>
      <c r="IA392" s="298">
        <v>99</v>
      </c>
      <c r="IB392" s="299">
        <v>597</v>
      </c>
      <c r="IC392" s="300"/>
      <c r="ID392" s="300"/>
      <c r="IE392" s="301"/>
      <c r="IF392" s="301"/>
      <c r="IG392" s="301"/>
      <c r="IH392" s="97">
        <f t="shared" ref="IH392:IH455" si="653">GN392*AU392/1000+HP392*HL392/1000+AY392*BC392/1000</f>
        <v>33038.32</v>
      </c>
      <c r="II392" s="97">
        <f t="shared" si="542"/>
        <v>3010.8551153163808</v>
      </c>
      <c r="IJ392" s="202">
        <f t="shared" si="543"/>
        <v>1.4974543276430068</v>
      </c>
      <c r="IK392" s="202">
        <f t="shared" si="549"/>
        <v>2.0106490460082793</v>
      </c>
      <c r="IL392" s="202">
        <f t="shared" si="610"/>
        <v>0.31366825938531007</v>
      </c>
      <c r="IM392" s="203"/>
      <c r="IN392" s="204">
        <f t="shared" si="611"/>
        <v>0.7082111436950147</v>
      </c>
      <c r="IO392" s="247"/>
      <c r="IP392" s="247"/>
      <c r="IQ392" s="103">
        <v>2298</v>
      </c>
      <c r="IR392" s="103">
        <v>2194</v>
      </c>
      <c r="IS392" s="247"/>
      <c r="IT392" s="247"/>
      <c r="IU392" s="247"/>
      <c r="IV392" s="247"/>
      <c r="IW392" s="304">
        <v>0</v>
      </c>
      <c r="IX392" s="304">
        <v>0.93</v>
      </c>
      <c r="IY392" s="246"/>
      <c r="IZ392" s="247">
        <v>190</v>
      </c>
      <c r="JA392" s="247">
        <v>1.71</v>
      </c>
      <c r="JB392" s="247">
        <v>0.47</v>
      </c>
      <c r="JC392" s="247">
        <v>196</v>
      </c>
      <c r="JD392" s="97">
        <f t="shared" si="612"/>
        <v>7870.848</v>
      </c>
      <c r="JE392" s="210">
        <f t="shared" si="559"/>
        <v>0.99431818181818177</v>
      </c>
      <c r="JF392" s="210">
        <f t="shared" si="613"/>
        <v>0.6004114285714286</v>
      </c>
      <c r="JG392" s="210">
        <f t="shared" si="614"/>
        <v>0.20729982593559618</v>
      </c>
      <c r="JH392" s="203"/>
      <c r="JI392" s="203">
        <f t="shared" si="615"/>
        <v>0.68174204355108881</v>
      </c>
      <c r="JJ392" s="212">
        <f t="shared" si="603"/>
        <v>2.469151880188833</v>
      </c>
      <c r="JK392" s="203">
        <f t="shared" si="616"/>
        <v>0.98215627347858758</v>
      </c>
      <c r="JL392" s="103">
        <v>11764</v>
      </c>
      <c r="JM392" s="246">
        <v>8.02</v>
      </c>
      <c r="JN392" s="307">
        <v>286</v>
      </c>
      <c r="JO392" s="247">
        <v>0.7</v>
      </c>
      <c r="JP392" s="247"/>
      <c r="JQ392" s="246">
        <v>0.53</v>
      </c>
      <c r="JR392" s="170">
        <v>305</v>
      </c>
      <c r="JS392" s="247">
        <v>0.23</v>
      </c>
      <c r="JT392" s="308" t="s">
        <v>158</v>
      </c>
    </row>
    <row r="393" spans="1:280" ht="15" customHeight="1">
      <c r="A393" s="244">
        <v>43810</v>
      </c>
      <c r="B393" s="245">
        <v>172</v>
      </c>
      <c r="C393" s="52">
        <v>172</v>
      </c>
      <c r="D393" s="129">
        <v>46527</v>
      </c>
      <c r="E393" s="246">
        <v>5.66</v>
      </c>
      <c r="F393" s="129">
        <v>1540</v>
      </c>
      <c r="G393" s="247">
        <v>41.2</v>
      </c>
      <c r="H393" s="247">
        <v>19.2</v>
      </c>
      <c r="I393" s="255">
        <v>90.2</v>
      </c>
      <c r="J393" s="253"/>
      <c r="K393" s="129">
        <v>1268</v>
      </c>
      <c r="L393" s="254">
        <v>6.2</v>
      </c>
      <c r="M393" s="129">
        <v>12447</v>
      </c>
      <c r="N393" s="129">
        <v>6368</v>
      </c>
      <c r="O393" s="254">
        <v>9.14</v>
      </c>
      <c r="P393" s="254">
        <v>3.94</v>
      </c>
      <c r="Q393" s="258">
        <v>148</v>
      </c>
      <c r="R393" s="259">
        <v>37</v>
      </c>
      <c r="S393" s="260">
        <v>6937</v>
      </c>
      <c r="T393" s="103">
        <v>8039</v>
      </c>
      <c r="U393" s="247">
        <v>3.44</v>
      </c>
      <c r="V393" s="247">
        <v>33</v>
      </c>
      <c r="W393" s="247">
        <v>91.9</v>
      </c>
      <c r="X393" s="247">
        <v>10.9</v>
      </c>
      <c r="Y393" s="129">
        <v>2916</v>
      </c>
      <c r="Z393" s="103">
        <v>23818</v>
      </c>
      <c r="AA393" s="56">
        <v>2.9</v>
      </c>
      <c r="AB393" s="247">
        <v>411</v>
      </c>
      <c r="AC393" s="77">
        <f t="shared" si="581"/>
        <v>9853</v>
      </c>
      <c r="AD393" s="247"/>
      <c r="AE393" s="247"/>
      <c r="AF393" s="247"/>
      <c r="AG393" s="247"/>
      <c r="AH393" s="252"/>
      <c r="AI393" s="263"/>
      <c r="AJ393" s="247"/>
      <c r="AK393" s="247"/>
      <c r="AL393" s="246">
        <v>9.32</v>
      </c>
      <c r="AM393" s="103">
        <v>96460</v>
      </c>
      <c r="AN393" s="264">
        <v>1.86</v>
      </c>
      <c r="AO393" s="264">
        <v>0.4</v>
      </c>
      <c r="AP393" s="103">
        <v>4953</v>
      </c>
      <c r="AQ393" s="267"/>
      <c r="AR393" s="86">
        <f t="shared" si="617"/>
        <v>13047</v>
      </c>
      <c r="AS393" s="103"/>
      <c r="AT393" s="268">
        <v>13047</v>
      </c>
      <c r="AU393" s="129">
        <f t="shared" si="582"/>
        <v>11127</v>
      </c>
      <c r="AV393" s="103">
        <v>720</v>
      </c>
      <c r="AW393" s="103">
        <v>0</v>
      </c>
      <c r="AX393" s="129">
        <v>720</v>
      </c>
      <c r="AY393" s="271">
        <v>480</v>
      </c>
      <c r="AZ393" s="272">
        <v>4.67</v>
      </c>
      <c r="BA393" s="103">
        <v>2145</v>
      </c>
      <c r="BB393" s="247">
        <v>141</v>
      </c>
      <c r="BC393" s="103">
        <v>10600</v>
      </c>
      <c r="BD393" s="97">
        <f t="shared" si="583"/>
        <v>6995.17</v>
      </c>
      <c r="BE393" s="102">
        <f t="shared" si="584"/>
        <v>0.65992169811320756</v>
      </c>
      <c r="BF393" s="103">
        <v>3738</v>
      </c>
      <c r="BG393" s="97">
        <f t="shared" si="585"/>
        <v>3988.4459999999999</v>
      </c>
      <c r="BH393" s="102">
        <f t="shared" si="586"/>
        <v>0.37626849056603773</v>
      </c>
      <c r="BI393" s="103">
        <v>367</v>
      </c>
      <c r="BJ393" s="97">
        <f t="shared" si="587"/>
        <v>721.88900000000001</v>
      </c>
      <c r="BK393" s="102">
        <f t="shared" si="588"/>
        <v>6.81027358490566E-2</v>
      </c>
      <c r="BL393" s="103">
        <v>697</v>
      </c>
      <c r="BM393" s="97">
        <f t="shared" si="589"/>
        <v>1007.1650000000001</v>
      </c>
      <c r="BN393" s="102">
        <f t="shared" si="590"/>
        <v>9.5015566037735852E-2</v>
      </c>
      <c r="BO393" s="103">
        <v>599</v>
      </c>
      <c r="BP393" s="97">
        <f t="shared" si="591"/>
        <v>1232.742</v>
      </c>
      <c r="BQ393" s="102">
        <f t="shared" si="592"/>
        <v>0.11629641509433962</v>
      </c>
      <c r="BR393" s="103">
        <v>27</v>
      </c>
      <c r="BS393" s="105">
        <f t="shared" si="593"/>
        <v>44.927999999999997</v>
      </c>
      <c r="BT393" s="102">
        <f t="shared" si="594"/>
        <v>2.5471698113207547E-3</v>
      </c>
      <c r="BU393" s="247">
        <v>9.36</v>
      </c>
      <c r="BV393" s="246">
        <v>10.3</v>
      </c>
      <c r="BW393" s="252">
        <v>153</v>
      </c>
      <c r="BX393" s="117">
        <f t="shared" si="618"/>
        <v>117946.2</v>
      </c>
      <c r="BY393" s="118">
        <f t="shared" si="619"/>
        <v>0.78630800000000001</v>
      </c>
      <c r="BZ393" s="273">
        <v>43.5</v>
      </c>
      <c r="CA393" s="245">
        <v>39</v>
      </c>
      <c r="CB393" s="247">
        <v>6.77</v>
      </c>
      <c r="CC393" s="103">
        <v>6161</v>
      </c>
      <c r="CD393" s="77">
        <f t="shared" si="595"/>
        <v>6057.4084766584765</v>
      </c>
      <c r="CE393" s="77">
        <f t="shared" si="596"/>
        <v>24420</v>
      </c>
      <c r="CF393" s="77">
        <f t="shared" si="597"/>
        <v>11127</v>
      </c>
      <c r="CG393" s="77">
        <f t="shared" si="598"/>
        <v>463.625</v>
      </c>
      <c r="CH393" s="77">
        <f t="shared" si="599"/>
        <v>13293</v>
      </c>
      <c r="CI393" s="130">
        <f t="shared" si="600"/>
        <v>553.875</v>
      </c>
      <c r="CJ393" s="253">
        <v>4042</v>
      </c>
      <c r="CK393" s="247">
        <v>38.799999999999997</v>
      </c>
      <c r="CL393" s="246">
        <v>6.88</v>
      </c>
      <c r="CM393" s="103">
        <v>2065</v>
      </c>
      <c r="CN393" s="274">
        <v>6</v>
      </c>
      <c r="CO393" s="274">
        <v>58</v>
      </c>
      <c r="CP393" s="103">
        <v>3144</v>
      </c>
      <c r="CQ393" s="247">
        <v>7.08</v>
      </c>
      <c r="CR393" s="247">
        <v>36.799999999999997</v>
      </c>
      <c r="CS393" s="103">
        <v>3735</v>
      </c>
      <c r="CT393" s="141">
        <f t="shared" si="550"/>
        <v>0.23145114199597402</v>
      </c>
      <c r="CU393" s="142">
        <f t="shared" si="620"/>
        <v>1.2434438396833252</v>
      </c>
      <c r="CV393" s="142">
        <f t="shared" si="621"/>
        <v>4.8714773304125671</v>
      </c>
      <c r="CW393" s="118">
        <f t="shared" si="622"/>
        <v>0.81191288840209452</v>
      </c>
      <c r="CX393" s="143">
        <f t="shared" si="551"/>
        <v>24484.04506265356</v>
      </c>
      <c r="CY393" s="144">
        <f t="shared" si="552"/>
        <v>0.6590951381341974</v>
      </c>
      <c r="CZ393" s="145">
        <f t="shared" si="553"/>
        <v>19522.462751842751</v>
      </c>
      <c r="DA393" s="146">
        <f t="shared" si="554"/>
        <v>0.80518867924528303</v>
      </c>
      <c r="DB393" s="129">
        <v>4112</v>
      </c>
      <c r="DC393" s="258">
        <v>38.6</v>
      </c>
      <c r="DD393" s="254">
        <v>6.97</v>
      </c>
      <c r="DE393" s="129">
        <v>2090</v>
      </c>
      <c r="DF393" s="129">
        <v>5</v>
      </c>
      <c r="DG393" s="129">
        <v>58</v>
      </c>
      <c r="DH393" s="129">
        <v>4164</v>
      </c>
      <c r="DI393" s="258">
        <v>6.74</v>
      </c>
      <c r="DJ393" s="258">
        <v>40.1</v>
      </c>
      <c r="DK393" s="129">
        <v>4059</v>
      </c>
      <c r="DL393" s="141">
        <f t="shared" si="623"/>
        <v>0.24880495687528045</v>
      </c>
      <c r="DM393" s="142">
        <f t="shared" si="624"/>
        <v>1.2222762645914398</v>
      </c>
      <c r="DN393" s="142">
        <f t="shared" si="625"/>
        <v>4.9558423509788412</v>
      </c>
      <c r="DO393" s="118">
        <f t="shared" si="604"/>
        <v>0.82597372516314016</v>
      </c>
      <c r="DP393" s="143">
        <f t="shared" si="626"/>
        <v>24908.063656019654</v>
      </c>
      <c r="DQ393" s="144">
        <f t="shared" si="627"/>
        <v>0.6549679606297687</v>
      </c>
      <c r="DR393" s="145">
        <f t="shared" si="628"/>
        <v>19860.555872235873</v>
      </c>
      <c r="DS393" s="146">
        <f t="shared" si="629"/>
        <v>0.80283018867924527</v>
      </c>
      <c r="DT393" s="129">
        <v>4113</v>
      </c>
      <c r="DU393" s="258">
        <v>39.1</v>
      </c>
      <c r="DV393" s="254">
        <v>6.99</v>
      </c>
      <c r="DW393" s="129">
        <v>2317</v>
      </c>
      <c r="DX393" s="129">
        <v>5</v>
      </c>
      <c r="DY393" s="129">
        <v>58</v>
      </c>
      <c r="DZ393" s="129">
        <v>3070</v>
      </c>
      <c r="EA393" s="258">
        <v>7</v>
      </c>
      <c r="EB393" s="264">
        <v>45.6</v>
      </c>
      <c r="EC393" s="129">
        <v>4941</v>
      </c>
      <c r="ED393" s="141">
        <f t="shared" si="544"/>
        <v>0.32117158267100987</v>
      </c>
      <c r="EE393" s="142">
        <f t="shared" si="630"/>
        <v>1.2219790906880623</v>
      </c>
      <c r="EF393" s="142">
        <f t="shared" si="555"/>
        <v>4.9570475655583595</v>
      </c>
      <c r="EG393" s="118">
        <f t="shared" si="605"/>
        <v>0.82617459425972661</v>
      </c>
      <c r="EH393" s="143">
        <f t="shared" si="545"/>
        <v>24914.121064496314</v>
      </c>
      <c r="EI393" s="144">
        <f t="shared" si="546"/>
        <v>0.61749318888955695</v>
      </c>
      <c r="EJ393" s="145">
        <f t="shared" si="547"/>
        <v>19865.385773955775</v>
      </c>
      <c r="EK393" s="146">
        <f t="shared" si="548"/>
        <v>0.78141509433962264</v>
      </c>
      <c r="EL393" s="253">
        <v>4045</v>
      </c>
      <c r="EM393" s="247">
        <v>38.9</v>
      </c>
      <c r="EN393" s="246">
        <v>7.34</v>
      </c>
      <c r="EO393" s="103">
        <v>2057</v>
      </c>
      <c r="EP393" s="274">
        <v>6</v>
      </c>
      <c r="EQ393" s="274">
        <v>56</v>
      </c>
      <c r="ER393" s="103">
        <v>4668</v>
      </c>
      <c r="ES393" s="247">
        <v>6.2</v>
      </c>
      <c r="ET393" s="247">
        <v>43.1</v>
      </c>
      <c r="EU393" s="103">
        <v>4063</v>
      </c>
      <c r="EV393" s="141">
        <f t="shared" si="631"/>
        <v>0.25108684377009305</v>
      </c>
      <c r="EW393" s="142">
        <f t="shared" si="632"/>
        <v>1.2425216316440049</v>
      </c>
      <c r="EX393" s="142">
        <f t="shared" si="633"/>
        <v>4.875092974151122</v>
      </c>
      <c r="EY393" s="118">
        <f t="shared" si="606"/>
        <v>0.81251549569185366</v>
      </c>
      <c r="EZ393" s="143">
        <f t="shared" si="634"/>
        <v>24502.217288083539</v>
      </c>
      <c r="FA393" s="144">
        <f t="shared" si="635"/>
        <v>0.66041583493561451</v>
      </c>
      <c r="FB393" s="145">
        <f t="shared" si="636"/>
        <v>19536.952457002459</v>
      </c>
      <c r="FC393" s="146">
        <f t="shared" si="637"/>
        <v>0.80594339622641509</v>
      </c>
      <c r="FD393" s="253">
        <v>4064</v>
      </c>
      <c r="FE393" s="247">
        <v>38.700000000000003</v>
      </c>
      <c r="FF393" s="246">
        <v>7.16</v>
      </c>
      <c r="FG393" s="103">
        <v>1995</v>
      </c>
      <c r="FH393" s="274">
        <v>5</v>
      </c>
      <c r="FI393" s="274">
        <v>56</v>
      </c>
      <c r="FJ393" s="103">
        <v>5110</v>
      </c>
      <c r="FK393" s="247">
        <v>6.7</v>
      </c>
      <c r="FL393" s="247">
        <v>40.799999999999997</v>
      </c>
      <c r="FM393" s="103">
        <v>4095</v>
      </c>
      <c r="FN393" s="141">
        <f t="shared" si="638"/>
        <v>0.2480370840464392</v>
      </c>
      <c r="FO393" s="142">
        <f t="shared" si="639"/>
        <v>1.2367125984251968</v>
      </c>
      <c r="FP393" s="142">
        <f t="shared" si="640"/>
        <v>4.8979920511619675</v>
      </c>
      <c r="FQ393" s="118">
        <f t="shared" si="607"/>
        <v>0.81633200852699461</v>
      </c>
      <c r="FR393" s="143">
        <f t="shared" si="641"/>
        <v>24617.308049140047</v>
      </c>
      <c r="FS393" s="144">
        <f t="shared" si="642"/>
        <v>0.67065123514659741</v>
      </c>
      <c r="FT393" s="145">
        <f t="shared" si="643"/>
        <v>19628.72058968059</v>
      </c>
      <c r="FU393" s="146">
        <f t="shared" si="644"/>
        <v>0.81179245283018864</v>
      </c>
      <c r="FV393" s="253">
        <v>4044</v>
      </c>
      <c r="FW393" s="283">
        <v>38.6</v>
      </c>
      <c r="FX393" s="246">
        <v>7.15</v>
      </c>
      <c r="FY393" s="103">
        <v>2222</v>
      </c>
      <c r="FZ393" s="274">
        <v>6</v>
      </c>
      <c r="GA393" s="274">
        <v>52</v>
      </c>
      <c r="GB393" s="103">
        <v>4204</v>
      </c>
      <c r="GC393" s="247">
        <v>6.6</v>
      </c>
      <c r="GD393" s="247">
        <v>43.8</v>
      </c>
      <c r="GE393" s="103">
        <v>4280</v>
      </c>
      <c r="GF393" s="141">
        <f t="shared" si="645"/>
        <v>0.27594402728324102</v>
      </c>
      <c r="GG393" s="142">
        <f t="shared" si="646"/>
        <v>1.2428288822947577</v>
      </c>
      <c r="GH393" s="142">
        <f t="shared" si="647"/>
        <v>4.8738877595716037</v>
      </c>
      <c r="GI393" s="118">
        <f t="shared" si="608"/>
        <v>0.81231462659526732</v>
      </c>
      <c r="GJ393" s="143">
        <f t="shared" si="648"/>
        <v>24496.159879606879</v>
      </c>
      <c r="GK393" s="144">
        <f t="shared" si="649"/>
        <v>0.63317646340638567</v>
      </c>
      <c r="GL393" s="145">
        <f t="shared" si="650"/>
        <v>19532.122555282556</v>
      </c>
      <c r="GM393" s="146">
        <f t="shared" si="651"/>
        <v>0.79037735849056601</v>
      </c>
      <c r="GN393" s="286">
        <v>2255</v>
      </c>
      <c r="GO393" s="97">
        <f t="shared" si="609"/>
        <v>2124.6782964782965</v>
      </c>
      <c r="GP393" s="226">
        <f t="shared" si="568"/>
        <v>866.11199999999997</v>
      </c>
      <c r="GQ393" s="103">
        <v>0</v>
      </c>
      <c r="GR393" s="102">
        <f t="shared" si="601"/>
        <v>1</v>
      </c>
      <c r="GS393" s="103">
        <v>0</v>
      </c>
      <c r="GT393" s="102">
        <f t="shared" si="602"/>
        <v>1</v>
      </c>
      <c r="GU393" s="129">
        <v>0</v>
      </c>
      <c r="GV393" s="102">
        <f t="shared" si="565"/>
        <v>1</v>
      </c>
      <c r="GW393" s="170">
        <v>416</v>
      </c>
      <c r="GX393" s="102">
        <f t="shared" si="566"/>
        <v>0.40315638450502156</v>
      </c>
      <c r="GY393" s="170">
        <v>6</v>
      </c>
      <c r="GZ393" s="102">
        <f t="shared" si="567"/>
        <v>0</v>
      </c>
      <c r="HA393" s="310"/>
      <c r="HB393" s="310"/>
      <c r="HC393" s="310"/>
      <c r="HD393" s="311">
        <v>89</v>
      </c>
      <c r="HE393" s="312"/>
      <c r="HF393" s="227">
        <f t="shared" si="562"/>
        <v>117946.2</v>
      </c>
      <c r="HG393" s="102">
        <f t="shared" si="563"/>
        <v>0.78630800000000001</v>
      </c>
      <c r="HH393" s="177">
        <f t="shared" si="564"/>
        <v>0.78726415094339619</v>
      </c>
      <c r="HI393" s="253">
        <v>3616</v>
      </c>
      <c r="HJ393" s="103">
        <v>5308</v>
      </c>
      <c r="HK393" s="103">
        <v>3736</v>
      </c>
      <c r="HL393" s="77">
        <f t="shared" ref="HL393:HL456" si="654">AV393+C393+AX393+AW393</f>
        <v>1612</v>
      </c>
      <c r="HM393" s="77">
        <f t="shared" si="652"/>
        <v>23266.644</v>
      </c>
      <c r="HN393" s="247"/>
      <c r="HO393" s="247"/>
      <c r="HP393" s="103">
        <v>2437</v>
      </c>
      <c r="HQ393" s="247"/>
      <c r="HR393" s="247"/>
      <c r="HS393" s="247"/>
      <c r="HT393" s="103">
        <v>5518</v>
      </c>
      <c r="HU393" s="103">
        <v>5694</v>
      </c>
      <c r="HV393" s="247"/>
      <c r="HW393" s="247"/>
      <c r="HX393" s="247"/>
      <c r="HY393" s="247"/>
      <c r="HZ393" s="298">
        <v>0.9</v>
      </c>
      <c r="IA393" s="298"/>
      <c r="IB393" s="299">
        <v>647</v>
      </c>
      <c r="IC393" s="300"/>
      <c r="ID393" s="300"/>
      <c r="IE393" s="301">
        <v>2.52</v>
      </c>
      <c r="IF393" s="301">
        <v>1.43</v>
      </c>
      <c r="IG393" s="301">
        <v>0.72</v>
      </c>
      <c r="IH393" s="97">
        <f t="shared" si="653"/>
        <v>34107.828999999998</v>
      </c>
      <c r="II393" s="97">
        <f t="shared" ref="II393:II456" si="655">(GN393*AU393/1000+HP393*HL393/1000+AY393*BC393/1000+B393*D393/1000)/(HL393+AU393+AY393+B393)*1000</f>
        <v>3144.6847136136207</v>
      </c>
      <c r="IJ393" s="202">
        <f t="shared" ref="IJ393:IJ456" si="656">20000/(AT393+B393)</f>
        <v>1.5129737499054392</v>
      </c>
      <c r="IK393" s="202">
        <f t="shared" si="549"/>
        <v>2.0784793614629224</v>
      </c>
      <c r="IL393" s="202">
        <f t="shared" si="610"/>
        <v>0.3378323363421124</v>
      </c>
      <c r="IM393" s="203"/>
      <c r="IN393" s="204">
        <f t="shared" si="611"/>
        <v>0.71308203991130825</v>
      </c>
      <c r="IO393" s="247"/>
      <c r="IP393" s="247"/>
      <c r="IQ393" s="103">
        <v>2674</v>
      </c>
      <c r="IR393" s="103">
        <v>2276</v>
      </c>
      <c r="IS393" s="247"/>
      <c r="IT393" s="247"/>
      <c r="IU393" s="247"/>
      <c r="IV393" s="247"/>
      <c r="IW393" s="304">
        <v>0.98</v>
      </c>
      <c r="IX393" s="304">
        <v>0</v>
      </c>
      <c r="IY393" s="246">
        <v>8.2799999999999994</v>
      </c>
      <c r="IZ393" s="247">
        <v>225</v>
      </c>
      <c r="JA393" s="247">
        <v>1.94</v>
      </c>
      <c r="JB393" s="247">
        <v>0.63</v>
      </c>
      <c r="JC393" s="247">
        <v>202</v>
      </c>
      <c r="JD393" s="97">
        <f t="shared" si="612"/>
        <v>8441.4089999999997</v>
      </c>
      <c r="JE393" s="210">
        <f t="shared" si="559"/>
        <v>1.0065606183158085</v>
      </c>
      <c r="JF393" s="210">
        <f t="shared" si="613"/>
        <v>0.64278294642857137</v>
      </c>
      <c r="JG393" s="210">
        <f t="shared" si="614"/>
        <v>0.18504767053719012</v>
      </c>
      <c r="JH393" s="203"/>
      <c r="JI393" s="203">
        <f t="shared" si="615"/>
        <v>0.65224111282843888</v>
      </c>
      <c r="JJ393" s="212">
        <f t="shared" si="603"/>
        <v>2.469151880188833</v>
      </c>
      <c r="JK393" s="203">
        <f t="shared" si="616"/>
        <v>0.97877358490566035</v>
      </c>
      <c r="JL393" s="103"/>
      <c r="JM393" s="246">
        <v>8.36</v>
      </c>
      <c r="JN393" s="307">
        <v>256</v>
      </c>
      <c r="JO393" s="247">
        <v>0.1</v>
      </c>
      <c r="JP393" s="247">
        <v>2.72</v>
      </c>
      <c r="JQ393" s="246">
        <v>0.48</v>
      </c>
      <c r="JR393" s="170">
        <v>366</v>
      </c>
      <c r="JS393" s="247">
        <v>0.27</v>
      </c>
      <c r="JT393" s="308" t="s">
        <v>157</v>
      </c>
    </row>
    <row r="394" spans="1:280" ht="15" customHeight="1">
      <c r="A394" s="244">
        <v>43811</v>
      </c>
      <c r="B394" s="245">
        <v>170</v>
      </c>
      <c r="C394" s="52">
        <v>170</v>
      </c>
      <c r="D394" s="129">
        <v>46401</v>
      </c>
      <c r="E394" s="246">
        <v>5.63</v>
      </c>
      <c r="F394" s="129">
        <v>1033</v>
      </c>
      <c r="G394" s="247">
        <v>38.1</v>
      </c>
      <c r="H394" s="247">
        <v>17.899999999999999</v>
      </c>
      <c r="I394" s="255">
        <v>89.1</v>
      </c>
      <c r="J394" s="253"/>
      <c r="K394" s="129">
        <v>1094</v>
      </c>
      <c r="L394" s="254">
        <v>5.88</v>
      </c>
      <c r="M394" s="129">
        <v>11777</v>
      </c>
      <c r="N394" s="129">
        <v>6455</v>
      </c>
      <c r="O394" s="254">
        <v>5.99</v>
      </c>
      <c r="P394" s="254">
        <v>3.28</v>
      </c>
      <c r="Q394" s="258">
        <v>107</v>
      </c>
      <c r="R394" s="259">
        <v>42.5</v>
      </c>
      <c r="S394" s="260">
        <v>9231</v>
      </c>
      <c r="T394" s="103">
        <v>7404</v>
      </c>
      <c r="U394" s="247">
        <v>3.35</v>
      </c>
      <c r="V394" s="247">
        <v>20.9</v>
      </c>
      <c r="W394" s="247">
        <v>12</v>
      </c>
      <c r="X394" s="247">
        <v>9.41</v>
      </c>
      <c r="Y394" s="129">
        <v>2917</v>
      </c>
      <c r="Z394" s="103">
        <v>19760</v>
      </c>
      <c r="AA394" s="56">
        <v>2.79</v>
      </c>
      <c r="AB394" s="247">
        <v>388</v>
      </c>
      <c r="AC394" s="77">
        <f t="shared" si="581"/>
        <v>12148</v>
      </c>
      <c r="AD394" s="247"/>
      <c r="AE394" s="247"/>
      <c r="AF394" s="247"/>
      <c r="AG394" s="247"/>
      <c r="AH394" s="252"/>
      <c r="AI394" s="263"/>
      <c r="AJ394" s="247"/>
      <c r="AK394" s="247"/>
      <c r="AL394" s="246">
        <v>9.39</v>
      </c>
      <c r="AM394" s="103">
        <v>102284</v>
      </c>
      <c r="AN394" s="264">
        <v>1.77</v>
      </c>
      <c r="AO394" s="264">
        <v>0.61</v>
      </c>
      <c r="AP394" s="103">
        <v>4743</v>
      </c>
      <c r="AQ394" s="267"/>
      <c r="AR394" s="86">
        <f t="shared" si="617"/>
        <v>13159</v>
      </c>
      <c r="AS394" s="103"/>
      <c r="AT394" s="268">
        <v>13159</v>
      </c>
      <c r="AU394" s="129">
        <f t="shared" si="582"/>
        <v>11237</v>
      </c>
      <c r="AV394" s="103">
        <v>720</v>
      </c>
      <c r="AW394" s="103">
        <v>0</v>
      </c>
      <c r="AX394" s="129">
        <v>721</v>
      </c>
      <c r="AY394" s="271">
        <v>481</v>
      </c>
      <c r="AZ394" s="272">
        <v>5.17</v>
      </c>
      <c r="BA394" s="103">
        <v>3808</v>
      </c>
      <c r="BB394" s="247">
        <v>142</v>
      </c>
      <c r="BC394" s="103">
        <v>11166</v>
      </c>
      <c r="BD394" s="97">
        <f t="shared" si="583"/>
        <v>6274.5720000000001</v>
      </c>
      <c r="BE394" s="102">
        <f t="shared" si="584"/>
        <v>0.56193551853842016</v>
      </c>
      <c r="BF394" s="103">
        <v>3550</v>
      </c>
      <c r="BG394" s="97">
        <f t="shared" si="585"/>
        <v>3787.85</v>
      </c>
      <c r="BH394" s="102">
        <f t="shared" si="586"/>
        <v>0.33923070034031882</v>
      </c>
      <c r="BI394" s="103">
        <v>157</v>
      </c>
      <c r="BJ394" s="97">
        <f t="shared" si="587"/>
        <v>308.81900000000002</v>
      </c>
      <c r="BK394" s="102">
        <f t="shared" si="588"/>
        <v>2.7657084005015226E-2</v>
      </c>
      <c r="BL394" s="103">
        <v>637</v>
      </c>
      <c r="BM394" s="97">
        <f t="shared" si="589"/>
        <v>920.46500000000003</v>
      </c>
      <c r="BN394" s="102">
        <f t="shared" si="590"/>
        <v>8.243462296256493E-2</v>
      </c>
      <c r="BO394" s="103">
        <v>611</v>
      </c>
      <c r="BP394" s="97">
        <f t="shared" si="591"/>
        <v>1257.4379999999999</v>
      </c>
      <c r="BQ394" s="102">
        <f t="shared" si="592"/>
        <v>0.11261311123052122</v>
      </c>
      <c r="BR394" s="103">
        <v>0</v>
      </c>
      <c r="BS394" s="105">
        <f t="shared" si="593"/>
        <v>0</v>
      </c>
      <c r="BT394" s="102">
        <f t="shared" si="594"/>
        <v>0</v>
      </c>
      <c r="BU394" s="247">
        <v>10</v>
      </c>
      <c r="BV394" s="246">
        <v>9.9700000000000006</v>
      </c>
      <c r="BW394" s="252">
        <v>149</v>
      </c>
      <c r="BX394" s="117">
        <f t="shared" si="618"/>
        <v>125472.342</v>
      </c>
      <c r="BY394" s="118">
        <f t="shared" si="619"/>
        <v>0.83648228000000002</v>
      </c>
      <c r="BZ394" s="273">
        <v>37.5</v>
      </c>
      <c r="CA394" s="245">
        <v>39</v>
      </c>
      <c r="CB394" s="247">
        <v>6.46</v>
      </c>
      <c r="CC394" s="103">
        <v>6225</v>
      </c>
      <c r="CD394" s="77">
        <f t="shared" si="595"/>
        <v>6136.9950559247854</v>
      </c>
      <c r="CE394" s="77">
        <f t="shared" si="596"/>
        <v>24676</v>
      </c>
      <c r="CF394" s="77">
        <f t="shared" si="597"/>
        <v>11237</v>
      </c>
      <c r="CG394" s="77">
        <f t="shared" si="598"/>
        <v>468.20833333333331</v>
      </c>
      <c r="CH394" s="77">
        <f t="shared" si="599"/>
        <v>13439</v>
      </c>
      <c r="CI394" s="130">
        <f t="shared" si="600"/>
        <v>559.95833333333337</v>
      </c>
      <c r="CJ394" s="253">
        <v>4112</v>
      </c>
      <c r="CK394" s="247">
        <v>38.5</v>
      </c>
      <c r="CL394" s="246">
        <v>6.9</v>
      </c>
      <c r="CM394" s="103">
        <v>2322</v>
      </c>
      <c r="CN394" s="274">
        <v>7.5445544554455397</v>
      </c>
      <c r="CO394" s="274">
        <v>49.366336633663401</v>
      </c>
      <c r="CP394" s="103">
        <v>5880</v>
      </c>
      <c r="CQ394" s="247">
        <v>8.0500000000000007</v>
      </c>
      <c r="CR394" s="247">
        <v>42.2</v>
      </c>
      <c r="CS394" s="103">
        <v>3908</v>
      </c>
      <c r="CT394" s="141">
        <f t="shared" si="550"/>
        <v>0.24911935431800544</v>
      </c>
      <c r="CU394" s="142">
        <f t="shared" si="620"/>
        <v>1.2222762645914398</v>
      </c>
      <c r="CV394" s="142">
        <f t="shared" si="621"/>
        <v>5.0209557640196421</v>
      </c>
      <c r="CW394" s="118">
        <f t="shared" si="622"/>
        <v>0.83682596066994031</v>
      </c>
      <c r="CX394" s="143">
        <f t="shared" si="551"/>
        <v>25235.32366996272</v>
      </c>
      <c r="CY394" s="144">
        <f t="shared" si="552"/>
        <v>0.62163893259808123</v>
      </c>
      <c r="CZ394" s="145">
        <f t="shared" si="553"/>
        <v>20908.667138272001</v>
      </c>
      <c r="DA394" s="146">
        <f t="shared" si="554"/>
        <v>0.79204728640515853</v>
      </c>
      <c r="DB394" s="129">
        <v>4112</v>
      </c>
      <c r="DC394" s="258">
        <v>38.700000000000003</v>
      </c>
      <c r="DD394" s="254">
        <v>6.98</v>
      </c>
      <c r="DE394" s="129">
        <v>2193</v>
      </c>
      <c r="DF394" s="129">
        <v>7.0693069306930703</v>
      </c>
      <c r="DG394" s="129">
        <v>55.1287128712871</v>
      </c>
      <c r="DH394" s="129">
        <v>5462</v>
      </c>
      <c r="DI394" s="258">
        <v>7.82</v>
      </c>
      <c r="DJ394" s="258">
        <v>38</v>
      </c>
      <c r="DK394" s="129">
        <v>4215</v>
      </c>
      <c r="DL394" s="141">
        <f t="shared" si="623"/>
        <v>0.25990109612141565</v>
      </c>
      <c r="DM394" s="142">
        <f t="shared" si="624"/>
        <v>1.2222762645914398</v>
      </c>
      <c r="DN394" s="142">
        <f t="shared" si="625"/>
        <v>5.0209557640196421</v>
      </c>
      <c r="DO394" s="118">
        <f t="shared" si="604"/>
        <v>0.83682596066994031</v>
      </c>
      <c r="DP394" s="143">
        <f t="shared" si="626"/>
        <v>25235.32366996272</v>
      </c>
      <c r="DQ394" s="144">
        <f t="shared" si="627"/>
        <v>0.64265899189818776</v>
      </c>
      <c r="DR394" s="145">
        <f t="shared" si="628"/>
        <v>20908.667138272001</v>
      </c>
      <c r="DS394" s="146">
        <f t="shared" si="629"/>
        <v>0.80360021493820533</v>
      </c>
      <c r="DT394" s="129">
        <v>4113</v>
      </c>
      <c r="DU394" s="258">
        <v>38.4</v>
      </c>
      <c r="DV394" s="254">
        <v>6.98</v>
      </c>
      <c r="DW394" s="129">
        <v>2270</v>
      </c>
      <c r="DX394" s="129">
        <v>7.7623762376237604</v>
      </c>
      <c r="DY394" s="129">
        <v>53.742574257425701</v>
      </c>
      <c r="DZ394" s="129">
        <v>5468</v>
      </c>
      <c r="EA394" s="258">
        <v>3.47</v>
      </c>
      <c r="EB394" s="264">
        <v>40.4</v>
      </c>
      <c r="EC394" s="129">
        <v>5157</v>
      </c>
      <c r="ED394" s="141">
        <f t="shared" si="544"/>
        <v>0.32423866685373054</v>
      </c>
      <c r="EE394" s="142">
        <f t="shared" si="630"/>
        <v>1.2219790906880623</v>
      </c>
      <c r="EF394" s="142">
        <f t="shared" si="555"/>
        <v>5.0221768135731484</v>
      </c>
      <c r="EG394" s="118">
        <f t="shared" si="605"/>
        <v>0.8370294689288581</v>
      </c>
      <c r="EH394" s="143">
        <f t="shared" si="545"/>
        <v>25241.460665018643</v>
      </c>
      <c r="EI394" s="144">
        <f t="shared" si="546"/>
        <v>0.6301121347965738</v>
      </c>
      <c r="EJ394" s="145">
        <f t="shared" si="547"/>
        <v>20913.751930864</v>
      </c>
      <c r="EK394" s="146">
        <f t="shared" si="548"/>
        <v>0.79670428085258815</v>
      </c>
      <c r="EL394" s="253">
        <v>4113</v>
      </c>
      <c r="EM394" s="247">
        <v>38.9</v>
      </c>
      <c r="EN394" s="246">
        <v>7.3</v>
      </c>
      <c r="EO394" s="103">
        <v>2431</v>
      </c>
      <c r="EP394" s="274">
        <v>7.4257425742574297</v>
      </c>
      <c r="EQ394" s="274">
        <v>53.405940594059402</v>
      </c>
      <c r="ER394" s="103">
        <v>5404</v>
      </c>
      <c r="ES394" s="247">
        <v>3.39</v>
      </c>
      <c r="ET394" s="247">
        <v>39.6</v>
      </c>
      <c r="EU394" s="103">
        <v>4169</v>
      </c>
      <c r="EV394" s="141">
        <f t="shared" si="631"/>
        <v>0.27350693959844569</v>
      </c>
      <c r="EW394" s="142">
        <f t="shared" si="632"/>
        <v>1.2219790906880623</v>
      </c>
      <c r="EX394" s="142">
        <f t="shared" si="633"/>
        <v>5.0221768135731484</v>
      </c>
      <c r="EY394" s="118">
        <f t="shared" si="606"/>
        <v>0.8370294689288581</v>
      </c>
      <c r="EZ394" s="143">
        <f t="shared" si="634"/>
        <v>25241.460665018643</v>
      </c>
      <c r="FA394" s="144">
        <f t="shared" si="635"/>
        <v>0.60387779722047186</v>
      </c>
      <c r="FB394" s="145">
        <f t="shared" si="636"/>
        <v>20913.751930864</v>
      </c>
      <c r="FC394" s="146">
        <f t="shared" si="637"/>
        <v>0.78228550958266163</v>
      </c>
      <c r="FD394" s="253">
        <v>4113</v>
      </c>
      <c r="FE394" s="247">
        <v>38.700000000000003</v>
      </c>
      <c r="FF394" s="246">
        <v>7.17</v>
      </c>
      <c r="FG394" s="103">
        <v>2217</v>
      </c>
      <c r="FH394" s="274">
        <v>6.61386138613861</v>
      </c>
      <c r="FI394" s="274">
        <v>54.079207920792101</v>
      </c>
      <c r="FJ394" s="103">
        <v>5730</v>
      </c>
      <c r="FK394" s="247">
        <v>3.59</v>
      </c>
      <c r="FL394" s="247">
        <v>38.299999999999997</v>
      </c>
      <c r="FM394" s="103">
        <v>4296</v>
      </c>
      <c r="FN394" s="141">
        <f t="shared" si="638"/>
        <v>0.26645265002888247</v>
      </c>
      <c r="FO394" s="142">
        <f t="shared" si="639"/>
        <v>1.2219790906880623</v>
      </c>
      <c r="FP394" s="142">
        <f t="shared" si="640"/>
        <v>5.0221768135731484</v>
      </c>
      <c r="FQ394" s="118">
        <f t="shared" si="607"/>
        <v>0.8370294689288581</v>
      </c>
      <c r="FR394" s="143">
        <f t="shared" si="641"/>
        <v>25241.460665018643</v>
      </c>
      <c r="FS394" s="144">
        <f t="shared" si="642"/>
        <v>0.63874828319119126</v>
      </c>
      <c r="FT394" s="145">
        <f t="shared" si="643"/>
        <v>20913.751930864</v>
      </c>
      <c r="FU394" s="146">
        <f t="shared" si="644"/>
        <v>0.80145083288554542</v>
      </c>
      <c r="FV394" s="253">
        <v>4113</v>
      </c>
      <c r="FW394" s="283">
        <v>38.799999999999997</v>
      </c>
      <c r="FX394" s="246">
        <v>6.97</v>
      </c>
      <c r="FY394" s="103">
        <v>1936</v>
      </c>
      <c r="FZ394" s="274">
        <v>6.3366336633663396</v>
      </c>
      <c r="GA394" s="274">
        <v>53.841584158415799</v>
      </c>
      <c r="GB394" s="103">
        <v>5908</v>
      </c>
      <c r="GC394" s="247">
        <v>2.3199999999999998</v>
      </c>
      <c r="GD394" s="247">
        <v>38.700000000000003</v>
      </c>
      <c r="GE394" s="103">
        <v>4460</v>
      </c>
      <c r="GF394" s="141">
        <f t="shared" si="645"/>
        <v>0.25812138027256171</v>
      </c>
      <c r="GG394" s="142">
        <f t="shared" si="646"/>
        <v>1.2219790906880623</v>
      </c>
      <c r="GH394" s="142">
        <f t="shared" si="647"/>
        <v>5.0221768135731484</v>
      </c>
      <c r="GI394" s="118">
        <f t="shared" si="608"/>
        <v>0.8370294689288581</v>
      </c>
      <c r="GJ394" s="143">
        <f t="shared" si="648"/>
        <v>25241.460665018643</v>
      </c>
      <c r="GK394" s="144">
        <f t="shared" si="649"/>
        <v>0.68453616430227615</v>
      </c>
      <c r="GL394" s="145">
        <f t="shared" si="650"/>
        <v>20913.751930864</v>
      </c>
      <c r="GM394" s="146">
        <f t="shared" si="651"/>
        <v>0.82661651441877126</v>
      </c>
      <c r="GN394" s="286">
        <v>1932</v>
      </c>
      <c r="GO394" s="97">
        <f t="shared" si="609"/>
        <v>2228.1642891878751</v>
      </c>
      <c r="GP394" s="226">
        <f t="shared" si="568"/>
        <v>852.01199999999994</v>
      </c>
      <c r="GQ394" s="103">
        <v>0</v>
      </c>
      <c r="GR394" s="102">
        <f t="shared" si="601"/>
        <v>1</v>
      </c>
      <c r="GS394" s="103">
        <v>0</v>
      </c>
      <c r="GT394" s="102">
        <f t="shared" si="602"/>
        <v>1</v>
      </c>
      <c r="GU394" s="129">
        <v>0</v>
      </c>
      <c r="GV394" s="102">
        <f t="shared" si="565"/>
        <v>1</v>
      </c>
      <c r="GW394" s="170">
        <v>414</v>
      </c>
      <c r="GX394" s="102">
        <f t="shared" si="566"/>
        <v>0.35007849293563575</v>
      </c>
      <c r="GY394" s="170">
        <v>0</v>
      </c>
      <c r="GZ394" s="102">
        <f t="shared" si="567"/>
        <v>1</v>
      </c>
      <c r="HA394" s="310"/>
      <c r="HB394" s="310"/>
      <c r="HC394" s="310"/>
      <c r="HD394" s="311">
        <v>120</v>
      </c>
      <c r="HE394" s="312"/>
      <c r="HF394" s="227">
        <f t="shared" si="562"/>
        <v>125472.342</v>
      </c>
      <c r="HG394" s="102">
        <f t="shared" si="563"/>
        <v>0.83648228000000002</v>
      </c>
      <c r="HH394" s="177">
        <f t="shared" si="564"/>
        <v>0.82697474476088129</v>
      </c>
      <c r="HI394" s="253">
        <v>3782</v>
      </c>
      <c r="HJ394" s="103">
        <v>5238</v>
      </c>
      <c r="HK394" s="103">
        <v>3290</v>
      </c>
      <c r="HL394" s="77">
        <f t="shared" si="654"/>
        <v>1611</v>
      </c>
      <c r="HM394" s="77">
        <f t="shared" si="652"/>
        <v>23978.376</v>
      </c>
      <c r="HN394" s="247"/>
      <c r="HO394" s="247"/>
      <c r="HP394" s="103">
        <v>3466</v>
      </c>
      <c r="HQ394" s="247"/>
      <c r="HR394" s="247"/>
      <c r="HS394" s="247"/>
      <c r="HT394" s="103">
        <v>5318</v>
      </c>
      <c r="HU394" s="103">
        <v>6340</v>
      </c>
      <c r="HV394" s="247"/>
      <c r="HW394" s="247"/>
      <c r="HX394" s="247"/>
      <c r="HY394" s="247"/>
      <c r="HZ394" s="298"/>
      <c r="IA394" s="298">
        <v>98</v>
      </c>
      <c r="IB394" s="299">
        <v>710</v>
      </c>
      <c r="IC394" s="300"/>
      <c r="ID394" s="300"/>
      <c r="IE394" s="301"/>
      <c r="IF394" s="301"/>
      <c r="IG394" s="301"/>
      <c r="IH394" s="97">
        <f t="shared" si="653"/>
        <v>32664.455999999998</v>
      </c>
      <c r="II394" s="97">
        <f t="shared" si="655"/>
        <v>3004.1207496851616</v>
      </c>
      <c r="IJ394" s="202">
        <f t="shared" si="656"/>
        <v>1.500487658489009</v>
      </c>
      <c r="IK394" s="202">
        <f t="shared" si="549"/>
        <v>2.0020962736276759</v>
      </c>
      <c r="IL394" s="202">
        <f t="shared" si="610"/>
        <v>0.29523530728419284</v>
      </c>
      <c r="IM394" s="203"/>
      <c r="IN394" s="204">
        <f t="shared" si="611"/>
        <v>0.63250517598343681</v>
      </c>
      <c r="IO394" s="247"/>
      <c r="IP394" s="247"/>
      <c r="IQ394" s="103">
        <v>2708</v>
      </c>
      <c r="IR394" s="103">
        <v>2212</v>
      </c>
      <c r="IS394" s="247"/>
      <c r="IT394" s="247"/>
      <c r="IU394" s="247"/>
      <c r="IV394" s="247"/>
      <c r="IW394" s="304">
        <v>0</v>
      </c>
      <c r="IX394" s="304">
        <v>0.98</v>
      </c>
      <c r="IY394" s="246"/>
      <c r="IZ394" s="247">
        <v>231</v>
      </c>
      <c r="JA394" s="247">
        <v>1.94</v>
      </c>
      <c r="JB394" s="247">
        <v>0.53</v>
      </c>
      <c r="JC394" s="247">
        <v>192</v>
      </c>
      <c r="JD394" s="97">
        <f t="shared" si="612"/>
        <v>9342.89</v>
      </c>
      <c r="JE394" s="210">
        <f t="shared" si="559"/>
        <v>0.99670730622052151</v>
      </c>
      <c r="JF394" s="210">
        <f t="shared" si="613"/>
        <v>0.71234553571428572</v>
      </c>
      <c r="JG394" s="210">
        <f t="shared" si="614"/>
        <v>0.20713780006937935</v>
      </c>
      <c r="JH394" s="203"/>
      <c r="JI394" s="203">
        <f t="shared" si="615"/>
        <v>0.67464788732394365</v>
      </c>
      <c r="JJ394" s="212">
        <f t="shared" si="603"/>
        <v>2.469151880188833</v>
      </c>
      <c r="JK394" s="203">
        <f t="shared" si="616"/>
        <v>0.97931219774314882</v>
      </c>
      <c r="JL394" s="103">
        <v>11990</v>
      </c>
      <c r="JM394" s="246">
        <v>8.52</v>
      </c>
      <c r="JN394" s="307">
        <v>48</v>
      </c>
      <c r="JO394" s="247">
        <v>0.78</v>
      </c>
      <c r="JP394" s="247">
        <v>2.48</v>
      </c>
      <c r="JQ394" s="246">
        <v>0.51</v>
      </c>
      <c r="JR394" s="170">
        <v>274</v>
      </c>
      <c r="JS394" s="247">
        <v>0.26</v>
      </c>
      <c r="JT394" s="308" t="s">
        <v>159</v>
      </c>
    </row>
    <row r="395" spans="1:280" ht="15" customHeight="1">
      <c r="A395" s="244">
        <v>43812</v>
      </c>
      <c r="B395" s="245">
        <v>170</v>
      </c>
      <c r="C395" s="52">
        <v>170</v>
      </c>
      <c r="D395" s="129">
        <v>46450</v>
      </c>
      <c r="E395" s="246">
        <v>5.6</v>
      </c>
      <c r="F395" s="129">
        <v>1407</v>
      </c>
      <c r="G395" s="247">
        <v>42.8</v>
      </c>
      <c r="H395" s="247">
        <v>18.100000000000001</v>
      </c>
      <c r="I395" s="255">
        <v>88.5</v>
      </c>
      <c r="J395" s="253"/>
      <c r="K395" s="129">
        <v>1192</v>
      </c>
      <c r="L395" s="254">
        <v>6.49</v>
      </c>
      <c r="M395" s="129">
        <v>10641</v>
      </c>
      <c r="N395" s="129">
        <v>6208</v>
      </c>
      <c r="O395" s="254">
        <v>5.82</v>
      </c>
      <c r="P395" s="254">
        <v>2.46</v>
      </c>
      <c r="Q395" s="258">
        <v>104</v>
      </c>
      <c r="R395" s="259">
        <v>42.5</v>
      </c>
      <c r="S395" s="260">
        <v>9181</v>
      </c>
      <c r="T395" s="103">
        <v>8019</v>
      </c>
      <c r="U395" s="247">
        <v>3.19</v>
      </c>
      <c r="V395" s="247">
        <v>22.7</v>
      </c>
      <c r="W395" s="247">
        <v>11.8</v>
      </c>
      <c r="X395" s="247">
        <v>10.7</v>
      </c>
      <c r="Y395" s="129">
        <v>2883</v>
      </c>
      <c r="Z395" s="103"/>
      <c r="AA395" s="56"/>
      <c r="AB395" s="247">
        <v>389</v>
      </c>
      <c r="AC395" s="77">
        <f t="shared" si="581"/>
        <v>12064</v>
      </c>
      <c r="AD395" s="247"/>
      <c r="AE395" s="247"/>
      <c r="AF395" s="247"/>
      <c r="AG395" s="247"/>
      <c r="AH395" s="252"/>
      <c r="AI395" s="263"/>
      <c r="AJ395" s="247"/>
      <c r="AK395" s="247"/>
      <c r="AL395" s="246">
        <v>9.1999999999999993</v>
      </c>
      <c r="AM395" s="103">
        <v>100527</v>
      </c>
      <c r="AN395" s="264">
        <v>1.25</v>
      </c>
      <c r="AO395" s="264" t="s">
        <v>125</v>
      </c>
      <c r="AP395" s="103">
        <v>4865</v>
      </c>
      <c r="AQ395" s="267"/>
      <c r="AR395" s="86">
        <f t="shared" si="617"/>
        <v>13116</v>
      </c>
      <c r="AS395" s="103"/>
      <c r="AT395" s="268">
        <v>13116</v>
      </c>
      <c r="AU395" s="129">
        <f t="shared" si="582"/>
        <v>11196</v>
      </c>
      <c r="AV395" s="103">
        <v>720</v>
      </c>
      <c r="AW395" s="103">
        <v>0</v>
      </c>
      <c r="AX395" s="129">
        <v>720</v>
      </c>
      <c r="AY395" s="271">
        <v>480</v>
      </c>
      <c r="AZ395" s="272">
        <v>4.62</v>
      </c>
      <c r="BA395" s="103">
        <v>4318</v>
      </c>
      <c r="BB395" s="247">
        <v>281</v>
      </c>
      <c r="BC395" s="103">
        <v>11091</v>
      </c>
      <c r="BD395" s="97">
        <f t="shared" si="583"/>
        <v>7235.3315999999995</v>
      </c>
      <c r="BE395" s="102">
        <f t="shared" si="584"/>
        <v>0.65236061671625634</v>
      </c>
      <c r="BF395" s="103">
        <v>3531</v>
      </c>
      <c r="BG395" s="97">
        <f t="shared" si="585"/>
        <v>3767.5769999999998</v>
      </c>
      <c r="BH395" s="102">
        <f t="shared" si="586"/>
        <v>0.33969678117392477</v>
      </c>
      <c r="BI395" s="103">
        <v>499</v>
      </c>
      <c r="BJ395" s="97">
        <f t="shared" si="587"/>
        <v>981.53300000000002</v>
      </c>
      <c r="BK395" s="102">
        <f t="shared" si="588"/>
        <v>8.8498151654494636E-2</v>
      </c>
      <c r="BL395" s="103">
        <v>776</v>
      </c>
      <c r="BM395" s="97">
        <f t="shared" si="589"/>
        <v>1121.32</v>
      </c>
      <c r="BN395" s="102">
        <f t="shared" si="590"/>
        <v>0.10110179424758813</v>
      </c>
      <c r="BO395" s="103">
        <v>654</v>
      </c>
      <c r="BP395" s="97">
        <f t="shared" si="591"/>
        <v>1345.9319999999998</v>
      </c>
      <c r="BQ395" s="102">
        <f t="shared" si="592"/>
        <v>0.12135352988909925</v>
      </c>
      <c r="BR395" s="103">
        <v>11.4</v>
      </c>
      <c r="BS395" s="105">
        <f t="shared" si="593"/>
        <v>18.9696</v>
      </c>
      <c r="BT395" s="102">
        <f t="shared" si="594"/>
        <v>1.0278604273735461E-3</v>
      </c>
      <c r="BU395" s="247">
        <v>8.36</v>
      </c>
      <c r="BV395" s="246">
        <v>9.44</v>
      </c>
      <c r="BW395" s="252">
        <v>159</v>
      </c>
      <c r="BX395" s="117">
        <f t="shared" si="618"/>
        <v>124174.836</v>
      </c>
      <c r="BY395" s="118">
        <f t="shared" si="619"/>
        <v>0.82783224</v>
      </c>
      <c r="BZ395" s="273">
        <v>38.1</v>
      </c>
      <c r="CA395" s="245">
        <v>39</v>
      </c>
      <c r="CB395" s="247">
        <v>6.46</v>
      </c>
      <c r="CC395" s="103">
        <v>6225</v>
      </c>
      <c r="CD395" s="77">
        <f t="shared" si="595"/>
        <v>6176.5107157298826</v>
      </c>
      <c r="CE395" s="77">
        <f t="shared" si="596"/>
        <v>24730</v>
      </c>
      <c r="CF395" s="77">
        <f t="shared" si="597"/>
        <v>11196</v>
      </c>
      <c r="CG395" s="77">
        <f t="shared" si="598"/>
        <v>466.5</v>
      </c>
      <c r="CH395" s="77">
        <f t="shared" si="599"/>
        <v>13534</v>
      </c>
      <c r="CI395" s="130">
        <f t="shared" si="600"/>
        <v>563.91666666666663</v>
      </c>
      <c r="CJ395" s="253">
        <v>4113</v>
      </c>
      <c r="CK395" s="247">
        <v>38.4</v>
      </c>
      <c r="CL395" s="246">
        <v>6.93</v>
      </c>
      <c r="CM395" s="103">
        <v>2136</v>
      </c>
      <c r="CN395" s="274">
        <v>7.9207920792079198</v>
      </c>
      <c r="CO395" s="274">
        <v>49.5445544554455</v>
      </c>
      <c r="CP395" s="103">
        <v>4666</v>
      </c>
      <c r="CQ395" s="247">
        <v>7.46</v>
      </c>
      <c r="CR395" s="247">
        <v>37.1</v>
      </c>
      <c r="CS395" s="103">
        <v>3879</v>
      </c>
      <c r="CT395" s="141">
        <f t="shared" si="550"/>
        <v>0.23341287459899743</v>
      </c>
      <c r="CU395" s="142">
        <f t="shared" si="620"/>
        <v>1.2219790906880623</v>
      </c>
      <c r="CV395" s="142">
        <f t="shared" si="621"/>
        <v>5.0545142407077215</v>
      </c>
      <c r="CW395" s="118">
        <f t="shared" si="622"/>
        <v>0.84241904011795354</v>
      </c>
      <c r="CX395" s="143">
        <f t="shared" si="551"/>
        <v>25403.988573797007</v>
      </c>
      <c r="CY395" s="144">
        <f t="shared" si="552"/>
        <v>0.65417367534711912</v>
      </c>
      <c r="CZ395" s="145">
        <f t="shared" si="553"/>
        <v>20652.288737080471</v>
      </c>
      <c r="DA395" s="146">
        <f t="shared" si="554"/>
        <v>0.80741141466053556</v>
      </c>
      <c r="DB395" s="129">
        <v>4113</v>
      </c>
      <c r="DC395" s="258">
        <v>38.4</v>
      </c>
      <c r="DD395" s="254">
        <v>9.93</v>
      </c>
      <c r="DE395" s="129">
        <v>2239</v>
      </c>
      <c r="DF395" s="129">
        <v>7.0099009900990099</v>
      </c>
      <c r="DG395" s="129">
        <v>53.524752475247503</v>
      </c>
      <c r="DH395" s="129">
        <v>4464</v>
      </c>
      <c r="DI395" s="258">
        <v>5.35</v>
      </c>
      <c r="DJ395" s="258">
        <v>36.200000000000003</v>
      </c>
      <c r="DK395" s="129">
        <v>4269</v>
      </c>
      <c r="DL395" s="141">
        <f t="shared" si="623"/>
        <v>0.26360017642175732</v>
      </c>
      <c r="DM395" s="142">
        <f t="shared" si="624"/>
        <v>1.2219790906880623</v>
      </c>
      <c r="DN395" s="142">
        <f t="shared" si="625"/>
        <v>5.0545142407077215</v>
      </c>
      <c r="DO395" s="118">
        <f t="shared" si="604"/>
        <v>0.84241904011795354</v>
      </c>
      <c r="DP395" s="143">
        <f t="shared" si="626"/>
        <v>25403.988573797007</v>
      </c>
      <c r="DQ395" s="144">
        <f t="shared" si="627"/>
        <v>0.63749759321264032</v>
      </c>
      <c r="DR395" s="145">
        <f t="shared" si="628"/>
        <v>20652.288737080471</v>
      </c>
      <c r="DS395" s="146">
        <f t="shared" si="629"/>
        <v>0.79812460553602016</v>
      </c>
      <c r="DT395" s="129">
        <v>4126</v>
      </c>
      <c r="DU395" s="258">
        <v>38.700000000000003</v>
      </c>
      <c r="DV395" s="254">
        <v>6.98</v>
      </c>
      <c r="DW395" s="129">
        <v>2067</v>
      </c>
      <c r="DX395" s="129">
        <v>7.0891089108910901</v>
      </c>
      <c r="DY395" s="129">
        <v>53.306930693069297</v>
      </c>
      <c r="DZ395" s="129">
        <v>5112</v>
      </c>
      <c r="EA395" s="258">
        <v>5.46</v>
      </c>
      <c r="EB395" s="264">
        <v>34.299999999999997</v>
      </c>
      <c r="EC395" s="129">
        <v>5103</v>
      </c>
      <c r="ED395" s="141">
        <f t="shared" ref="ED395:ED458" si="657">EC395/(EH395*EI395)</f>
        <v>0.30095823237935238</v>
      </c>
      <c r="EE395" s="142">
        <f t="shared" si="630"/>
        <v>1.2181289384391663</v>
      </c>
      <c r="EF395" s="142">
        <f t="shared" si="555"/>
        <v>5.0704900941308191</v>
      </c>
      <c r="EG395" s="118">
        <f t="shared" si="605"/>
        <v>0.84508168235513648</v>
      </c>
      <c r="EH395" s="143">
        <f t="shared" ref="EH395:EH458" si="658">DT395*CD395/1000</f>
        <v>25484.283213101495</v>
      </c>
      <c r="EI395" s="144">
        <f t="shared" ref="EI395:EI458" si="659">1-DW395/CD395</f>
        <v>0.66534503134011946</v>
      </c>
      <c r="EJ395" s="145">
        <f t="shared" ref="EJ395:EJ458" si="660">DT395*(CF395/CE395)*BC395/1000</f>
        <v>20717.564631459765</v>
      </c>
      <c r="EK395" s="146">
        <f t="shared" ref="EK395:EK458" si="661">1-DW395/BC395</f>
        <v>0.8136326751420071</v>
      </c>
      <c r="EL395" s="253">
        <v>4126</v>
      </c>
      <c r="EM395" s="247">
        <v>38.6</v>
      </c>
      <c r="EN395" s="246">
        <v>7.37</v>
      </c>
      <c r="EO395" s="103">
        <v>2005</v>
      </c>
      <c r="EP395" s="274">
        <v>7.4653465346534702</v>
      </c>
      <c r="EQ395" s="274">
        <v>52.3762376237624</v>
      </c>
      <c r="ER395" s="103">
        <v>4606</v>
      </c>
      <c r="ES395" s="247">
        <v>3.85</v>
      </c>
      <c r="ET395" s="247">
        <v>35.5</v>
      </c>
      <c r="EU395" s="103">
        <v>4341</v>
      </c>
      <c r="EV395" s="141">
        <f t="shared" si="631"/>
        <v>0.2522128436038692</v>
      </c>
      <c r="EW395" s="142">
        <f t="shared" si="632"/>
        <v>1.2181289384391663</v>
      </c>
      <c r="EX395" s="142">
        <f t="shared" si="633"/>
        <v>5.0704900941308191</v>
      </c>
      <c r="EY395" s="118">
        <f t="shared" si="606"/>
        <v>0.84508168235513648</v>
      </c>
      <c r="EZ395" s="143">
        <f t="shared" si="634"/>
        <v>25484.283213101495</v>
      </c>
      <c r="FA395" s="144">
        <f t="shared" si="635"/>
        <v>0.67538306136281545</v>
      </c>
      <c r="FB395" s="145">
        <f t="shared" si="636"/>
        <v>20717.564631459765</v>
      </c>
      <c r="FC395" s="146">
        <f t="shared" si="637"/>
        <v>0.81922279325579295</v>
      </c>
      <c r="FD395" s="253">
        <v>4126</v>
      </c>
      <c r="FE395" s="247">
        <v>38.6</v>
      </c>
      <c r="FF395" s="246">
        <v>7.17</v>
      </c>
      <c r="FG395" s="103">
        <v>2229</v>
      </c>
      <c r="FH395" s="274">
        <v>6.3168316831683198</v>
      </c>
      <c r="FI395" s="274">
        <v>53.485148514851502</v>
      </c>
      <c r="FJ395" s="103">
        <v>5316</v>
      </c>
      <c r="FK395" s="247">
        <v>4.37</v>
      </c>
      <c r="FL395" s="247">
        <v>36.6</v>
      </c>
      <c r="FM395" s="103">
        <v>4489</v>
      </c>
      <c r="FN395" s="141">
        <f t="shared" si="638"/>
        <v>0.27561132829907126</v>
      </c>
      <c r="FO395" s="142">
        <f t="shared" si="639"/>
        <v>1.2181289384391663</v>
      </c>
      <c r="FP395" s="142">
        <f t="shared" si="640"/>
        <v>5.0704900941308191</v>
      </c>
      <c r="FQ395" s="118">
        <f t="shared" si="607"/>
        <v>0.84508168235513648</v>
      </c>
      <c r="FR395" s="143">
        <f t="shared" si="641"/>
        <v>25484.283213101495</v>
      </c>
      <c r="FS395" s="144">
        <f t="shared" si="642"/>
        <v>0.63911663031307508</v>
      </c>
      <c r="FT395" s="145">
        <f t="shared" si="643"/>
        <v>20717.564631459765</v>
      </c>
      <c r="FU395" s="146">
        <f t="shared" si="644"/>
        <v>0.79902623748985668</v>
      </c>
      <c r="FV395" s="253">
        <v>4126</v>
      </c>
      <c r="FW395" s="283">
        <v>38.5</v>
      </c>
      <c r="FX395" s="246">
        <v>7.17</v>
      </c>
      <c r="FY395" s="103">
        <v>2123</v>
      </c>
      <c r="FZ395" s="274">
        <v>6</v>
      </c>
      <c r="GA395" s="274">
        <v>52.178217821782198</v>
      </c>
      <c r="GB395" s="103">
        <v>5062</v>
      </c>
      <c r="GC395" s="247">
        <v>4.6900000000000004</v>
      </c>
      <c r="GD395" s="247">
        <v>38.700000000000003</v>
      </c>
      <c r="GE395" s="103">
        <v>4621</v>
      </c>
      <c r="GF395" s="141">
        <f t="shared" si="645"/>
        <v>0.27629652286237449</v>
      </c>
      <c r="GG395" s="142">
        <f t="shared" si="646"/>
        <v>1.2181289384391663</v>
      </c>
      <c r="GH395" s="142">
        <f t="shared" si="647"/>
        <v>5.0704900941308191</v>
      </c>
      <c r="GI395" s="118">
        <f t="shared" si="608"/>
        <v>0.84508168235513648</v>
      </c>
      <c r="GJ395" s="143">
        <f t="shared" si="648"/>
        <v>25484.283213101495</v>
      </c>
      <c r="GK395" s="144">
        <f t="shared" si="649"/>
        <v>0.6562784235776844</v>
      </c>
      <c r="GL395" s="145">
        <f t="shared" si="650"/>
        <v>20717.564631459765</v>
      </c>
      <c r="GM395" s="146">
        <f t="shared" si="651"/>
        <v>0.80858353620052292</v>
      </c>
      <c r="GN395" s="286">
        <v>2111</v>
      </c>
      <c r="GO395" s="97">
        <f t="shared" si="609"/>
        <v>2133.109543065103</v>
      </c>
      <c r="GP395" s="226">
        <f t="shared" si="568"/>
        <v>1100.6799999999998</v>
      </c>
      <c r="GQ395" s="103">
        <v>0</v>
      </c>
      <c r="GR395" s="102">
        <f t="shared" si="601"/>
        <v>1</v>
      </c>
      <c r="GS395" s="103">
        <v>0</v>
      </c>
      <c r="GT395" s="102">
        <f t="shared" si="602"/>
        <v>1</v>
      </c>
      <c r="GU395" s="129">
        <v>14</v>
      </c>
      <c r="GV395" s="102">
        <f t="shared" si="565"/>
        <v>0.98573659775066147</v>
      </c>
      <c r="GW395" s="170">
        <v>525</v>
      </c>
      <c r="GX395" s="102">
        <f t="shared" si="566"/>
        <v>0.32345360824742264</v>
      </c>
      <c r="GY395" s="170">
        <v>0</v>
      </c>
      <c r="GZ395" s="102">
        <f t="shared" si="567"/>
        <v>1</v>
      </c>
      <c r="HA395" s="310"/>
      <c r="HB395" s="310"/>
      <c r="HC395" s="310"/>
      <c r="HD395" s="311">
        <v>488</v>
      </c>
      <c r="HE395" s="312"/>
      <c r="HF395" s="227">
        <f t="shared" si="562"/>
        <v>124174.836</v>
      </c>
      <c r="HG395" s="102">
        <f t="shared" si="563"/>
        <v>0.82783224</v>
      </c>
      <c r="HH395" s="177">
        <f t="shared" si="564"/>
        <v>0.80966549454512671</v>
      </c>
      <c r="HI395" s="253">
        <v>3382</v>
      </c>
      <c r="HJ395" s="103">
        <v>4598</v>
      </c>
      <c r="HK395" s="103">
        <v>3110</v>
      </c>
      <c r="HL395" s="77">
        <f t="shared" si="654"/>
        <v>1610</v>
      </c>
      <c r="HM395" s="77">
        <f t="shared" si="652"/>
        <v>23867.54</v>
      </c>
      <c r="HN395" s="247"/>
      <c r="HO395" s="247"/>
      <c r="HP395" s="103">
        <v>3740</v>
      </c>
      <c r="HQ395" s="247"/>
      <c r="HR395" s="247"/>
      <c r="HS395" s="247"/>
      <c r="HT395" s="103">
        <v>5090</v>
      </c>
      <c r="HU395" s="103">
        <v>5362</v>
      </c>
      <c r="HV395" s="247"/>
      <c r="HW395" s="247"/>
      <c r="HX395" s="247"/>
      <c r="HY395" s="247"/>
      <c r="HZ395" s="298">
        <v>0.98</v>
      </c>
      <c r="IA395" s="298"/>
      <c r="IB395" s="299">
        <v>502</v>
      </c>
      <c r="IC395" s="300"/>
      <c r="ID395" s="300"/>
      <c r="IE395" s="301"/>
      <c r="IF395" s="301"/>
      <c r="IG395" s="301"/>
      <c r="IH395" s="97">
        <f t="shared" si="653"/>
        <v>34979.836000000003</v>
      </c>
      <c r="II395" s="97">
        <f t="shared" si="655"/>
        <v>3186.4102259215224</v>
      </c>
      <c r="IJ395" s="202">
        <f t="shared" si="656"/>
        <v>1.5053439710973957</v>
      </c>
      <c r="IK395" s="202">
        <f t="shared" ref="IK395:IK458" si="662">II395/IJ395/1000</f>
        <v>2.1167323130796678</v>
      </c>
      <c r="IL395" s="202">
        <f t="shared" si="610"/>
        <v>0.39936167892353464</v>
      </c>
      <c r="IM395" s="203"/>
      <c r="IN395" s="204">
        <f t="shared" si="611"/>
        <v>0.76219801042160107</v>
      </c>
      <c r="IO395" s="247"/>
      <c r="IP395" s="247"/>
      <c r="IQ395" s="103">
        <v>2104</v>
      </c>
      <c r="IR395" s="103">
        <v>2316</v>
      </c>
      <c r="IS395" s="247"/>
      <c r="IT395" s="247"/>
      <c r="IU395" s="247"/>
      <c r="IV395" s="247"/>
      <c r="IW395" s="304">
        <v>0.9</v>
      </c>
      <c r="IX395" s="304">
        <v>0</v>
      </c>
      <c r="IY395" s="246">
        <v>8.23</v>
      </c>
      <c r="IZ395" s="247">
        <v>244</v>
      </c>
      <c r="JA395" s="247">
        <v>1.63</v>
      </c>
      <c r="JB395" s="247">
        <v>0.46</v>
      </c>
      <c r="JC395" s="247">
        <v>252</v>
      </c>
      <c r="JD395" s="97">
        <f t="shared" si="612"/>
        <v>6584.232</v>
      </c>
      <c r="JE395" s="210">
        <f t="shared" si="559"/>
        <v>1.0003572704537336</v>
      </c>
      <c r="JF395" s="210">
        <f t="shared" si="613"/>
        <v>0.50182071428571429</v>
      </c>
      <c r="JG395" s="210">
        <f t="shared" si="614"/>
        <v>0.14365226853153693</v>
      </c>
      <c r="JH395" s="203"/>
      <c r="JI395" s="203">
        <f t="shared" si="615"/>
        <v>0.51394422310756971</v>
      </c>
      <c r="JJ395" s="212">
        <f t="shared" si="603"/>
        <v>2.469151880188833</v>
      </c>
      <c r="JK395" s="203">
        <f t="shared" si="616"/>
        <v>0.9780001803263908</v>
      </c>
      <c r="JL395" s="103">
        <v>11692</v>
      </c>
      <c r="JM395" s="246">
        <v>8.5299999999999994</v>
      </c>
      <c r="JN395" s="307">
        <v>65</v>
      </c>
      <c r="JO395" s="247">
        <v>0.53</v>
      </c>
      <c r="JP395" s="247">
        <v>1.43</v>
      </c>
      <c r="JQ395" s="246">
        <v>0.56999999999999995</v>
      </c>
      <c r="JR395" s="170">
        <v>292</v>
      </c>
      <c r="JS395" s="247">
        <v>0.43</v>
      </c>
      <c r="JT395" s="308" t="s">
        <v>159</v>
      </c>
    </row>
    <row r="396" spans="1:280" ht="15" customHeight="1">
      <c r="A396" s="244">
        <v>43813</v>
      </c>
      <c r="B396" s="245">
        <v>0</v>
      </c>
      <c r="C396" s="52">
        <v>0</v>
      </c>
      <c r="D396" s="129">
        <v>45471</v>
      </c>
      <c r="E396" s="246">
        <v>5.64</v>
      </c>
      <c r="F396" s="129">
        <v>1298</v>
      </c>
      <c r="G396" s="247">
        <v>40</v>
      </c>
      <c r="H396" s="247">
        <v>17.8</v>
      </c>
      <c r="I396" s="255">
        <v>87.8</v>
      </c>
      <c r="J396" s="253"/>
      <c r="K396" s="129">
        <v>1492</v>
      </c>
      <c r="L396" s="254">
        <v>5.71</v>
      </c>
      <c r="M396" s="129">
        <v>11375</v>
      </c>
      <c r="N396" s="129">
        <v>8766</v>
      </c>
      <c r="O396" s="254">
        <v>0.04</v>
      </c>
      <c r="P396" s="254" t="s">
        <v>125</v>
      </c>
      <c r="Q396" s="258">
        <v>73.400000000000006</v>
      </c>
      <c r="R396" s="259">
        <v>41.3</v>
      </c>
      <c r="S396" s="260">
        <v>9213</v>
      </c>
      <c r="T396" s="103">
        <v>8448</v>
      </c>
      <c r="U396" s="247">
        <v>7.25</v>
      </c>
      <c r="V396" s="247">
        <v>27.2</v>
      </c>
      <c r="W396" s="247">
        <v>5.19</v>
      </c>
      <c r="X396" s="247">
        <v>11.1</v>
      </c>
      <c r="Y396" s="129">
        <v>2643</v>
      </c>
      <c r="Z396" s="103"/>
      <c r="AA396" s="56"/>
      <c r="AB396" s="247">
        <v>407</v>
      </c>
      <c r="AC396" s="77">
        <f t="shared" si="581"/>
        <v>11856</v>
      </c>
      <c r="AD396" s="247"/>
      <c r="AE396" s="247"/>
      <c r="AF396" s="247"/>
      <c r="AG396" s="247"/>
      <c r="AH396" s="252"/>
      <c r="AI396" s="263"/>
      <c r="AJ396" s="247"/>
      <c r="AK396" s="247"/>
      <c r="AL396" s="246">
        <v>9.39</v>
      </c>
      <c r="AM396" s="103">
        <v>99168</v>
      </c>
      <c r="AN396" s="264">
        <v>0.02</v>
      </c>
      <c r="AO396" s="264" t="s">
        <v>125</v>
      </c>
      <c r="AP396" s="103">
        <v>4773</v>
      </c>
      <c r="AQ396" s="267"/>
      <c r="AR396" s="86">
        <f t="shared" si="617"/>
        <v>12908</v>
      </c>
      <c r="AS396" s="103"/>
      <c r="AT396" s="268">
        <v>12908</v>
      </c>
      <c r="AU396" s="129">
        <f t="shared" si="582"/>
        <v>10988</v>
      </c>
      <c r="AV396" s="103">
        <v>720</v>
      </c>
      <c r="AW396" s="103">
        <v>0</v>
      </c>
      <c r="AX396" s="129">
        <v>720</v>
      </c>
      <c r="AY396" s="271">
        <v>480</v>
      </c>
      <c r="AZ396" s="272">
        <v>4.74</v>
      </c>
      <c r="BA396" s="103">
        <v>3767</v>
      </c>
      <c r="BB396" s="247">
        <v>276</v>
      </c>
      <c r="BC396" s="103">
        <v>10497</v>
      </c>
      <c r="BD396" s="97">
        <f t="shared" si="583"/>
        <v>6658.5090399999999</v>
      </c>
      <c r="BE396" s="102">
        <f t="shared" si="584"/>
        <v>0.6343249537963227</v>
      </c>
      <c r="BF396" s="103">
        <v>3292</v>
      </c>
      <c r="BG396" s="97">
        <f t="shared" si="585"/>
        <v>3512.5639999999999</v>
      </c>
      <c r="BH396" s="102">
        <f t="shared" si="586"/>
        <v>0.33462551205106217</v>
      </c>
      <c r="BI396" s="103">
        <v>319</v>
      </c>
      <c r="BJ396" s="97">
        <f t="shared" si="587"/>
        <v>627.47300000000007</v>
      </c>
      <c r="BK396" s="102">
        <f t="shared" si="588"/>
        <v>5.9776412308278563E-2</v>
      </c>
      <c r="BL396" s="103">
        <v>889</v>
      </c>
      <c r="BM396" s="97">
        <f t="shared" si="589"/>
        <v>1284.605</v>
      </c>
      <c r="BN396" s="102">
        <f t="shared" si="590"/>
        <v>0.12237829856149376</v>
      </c>
      <c r="BO396" s="103">
        <v>594</v>
      </c>
      <c r="BP396" s="97">
        <f t="shared" si="591"/>
        <v>1222.452</v>
      </c>
      <c r="BQ396" s="102">
        <f t="shared" si="592"/>
        <v>0.11645727350671621</v>
      </c>
      <c r="BR396" s="103">
        <v>6.86</v>
      </c>
      <c r="BS396" s="105">
        <f t="shared" si="593"/>
        <v>11.415039999999999</v>
      </c>
      <c r="BT396" s="102">
        <f t="shared" si="594"/>
        <v>6.5352005334857576E-4</v>
      </c>
      <c r="BU396" s="247">
        <v>10</v>
      </c>
      <c r="BV396" s="246">
        <v>9.9700000000000006</v>
      </c>
      <c r="BW396" s="252">
        <v>149</v>
      </c>
      <c r="BX396" s="117">
        <f t="shared" si="618"/>
        <v>115341.03599999999</v>
      </c>
      <c r="BY396" s="118">
        <f t="shared" si="619"/>
        <v>0.76894023999999994</v>
      </c>
      <c r="BZ396" s="273">
        <v>43.4</v>
      </c>
      <c r="CA396" s="245">
        <v>39</v>
      </c>
      <c r="CB396" s="247">
        <v>6.66</v>
      </c>
      <c r="CC396" s="103">
        <v>5703</v>
      </c>
      <c r="CD396" s="77">
        <f t="shared" si="595"/>
        <v>5956.4775760590237</v>
      </c>
      <c r="CE396" s="77">
        <f t="shared" si="596"/>
        <v>24126</v>
      </c>
      <c r="CF396" s="77">
        <f t="shared" si="597"/>
        <v>10988</v>
      </c>
      <c r="CG396" s="77">
        <f t="shared" si="598"/>
        <v>457.83333333333331</v>
      </c>
      <c r="CH396" s="77">
        <f t="shared" si="599"/>
        <v>13138</v>
      </c>
      <c r="CI396" s="130">
        <f t="shared" si="600"/>
        <v>547.41666666666663</v>
      </c>
      <c r="CJ396" s="253">
        <v>4020</v>
      </c>
      <c r="CK396" s="247">
        <v>38.5</v>
      </c>
      <c r="CL396" s="246">
        <v>6.96</v>
      </c>
      <c r="CM396" s="103">
        <v>2318</v>
      </c>
      <c r="CN396" s="274">
        <v>7</v>
      </c>
      <c r="CO396" s="274">
        <v>46</v>
      </c>
      <c r="CP396" s="103">
        <v>5238</v>
      </c>
      <c r="CQ396" s="247">
        <v>3.9</v>
      </c>
      <c r="CR396" s="247">
        <v>41.3</v>
      </c>
      <c r="CS396" s="103">
        <v>3830</v>
      </c>
      <c r="CT396" s="141">
        <f t="shared" ref="CT396:CT459" si="663">CS396/(CX396*CY396)</f>
        <v>0.26185026525294847</v>
      </c>
      <c r="CU396" s="142">
        <f t="shared" si="620"/>
        <v>1.2502487562189055</v>
      </c>
      <c r="CV396" s="142">
        <f t="shared" si="621"/>
        <v>4.7642339545875991</v>
      </c>
      <c r="CW396" s="118">
        <f t="shared" si="622"/>
        <v>0.79403899243126652</v>
      </c>
      <c r="CX396" s="143">
        <f t="shared" ref="CX396:CX459" si="664">CJ396*CD396/1000</f>
        <v>23945.039855757273</v>
      </c>
      <c r="CY396" s="144">
        <f t="shared" ref="CY396:CY459" si="665">1-CM396/CD396</f>
        <v>0.61084383003190035</v>
      </c>
      <c r="CZ396" s="145">
        <f t="shared" ref="CZ396:CZ459" si="666">CJ396*(CF396/CE396)*BC396/1000</f>
        <v>19218.725222581445</v>
      </c>
      <c r="DA396" s="146">
        <f t="shared" ref="DA396:DA459" si="667">1-CM396/BC396</f>
        <v>0.77917500238163284</v>
      </c>
      <c r="DB396" s="129">
        <v>4020</v>
      </c>
      <c r="DC396" s="258" t="s">
        <v>160</v>
      </c>
      <c r="DD396" s="254">
        <v>7.01</v>
      </c>
      <c r="DE396" s="129">
        <v>2300</v>
      </c>
      <c r="DF396" s="129">
        <v>7</v>
      </c>
      <c r="DG396" s="129">
        <v>54</v>
      </c>
      <c r="DH396" s="129">
        <v>5024</v>
      </c>
      <c r="DI396" s="258">
        <v>4.4000000000000004</v>
      </c>
      <c r="DJ396" s="258">
        <v>37.5</v>
      </c>
      <c r="DK396" s="129">
        <v>4210</v>
      </c>
      <c r="DL396" s="141">
        <f t="shared" si="623"/>
        <v>0.28641326517330584</v>
      </c>
      <c r="DM396" s="142">
        <f t="shared" si="624"/>
        <v>1.2502487562189055</v>
      </c>
      <c r="DN396" s="142">
        <f t="shared" si="625"/>
        <v>4.7642339545875991</v>
      </c>
      <c r="DO396" s="118">
        <f t="shared" si="604"/>
        <v>0.79403899243126652</v>
      </c>
      <c r="DP396" s="143">
        <f t="shared" si="626"/>
        <v>23945.039855757273</v>
      </c>
      <c r="DQ396" s="144">
        <f t="shared" si="627"/>
        <v>0.61386575024735579</v>
      </c>
      <c r="DR396" s="145">
        <f t="shared" si="628"/>
        <v>19218.725222581445</v>
      </c>
      <c r="DS396" s="146">
        <f t="shared" si="629"/>
        <v>0.78088977803181858</v>
      </c>
      <c r="DT396" s="129">
        <v>4021</v>
      </c>
      <c r="DU396" s="258">
        <v>38.799999999999997</v>
      </c>
      <c r="DV396" s="254">
        <v>7.01</v>
      </c>
      <c r="DW396" s="129">
        <v>2290</v>
      </c>
      <c r="DX396" s="129">
        <v>7</v>
      </c>
      <c r="DY396" s="129">
        <v>51</v>
      </c>
      <c r="DZ396" s="129">
        <v>5228</v>
      </c>
      <c r="EA396" s="258">
        <v>3.5</v>
      </c>
      <c r="EB396" s="264">
        <v>41.2</v>
      </c>
      <c r="EC396" s="129">
        <v>5031</v>
      </c>
      <c r="ED396" s="141">
        <f t="shared" si="657"/>
        <v>0.34124886140157024</v>
      </c>
      <c r="EE396" s="142">
        <f t="shared" si="630"/>
        <v>1.2499378264113405</v>
      </c>
      <c r="EF396" s="142">
        <f t="shared" si="555"/>
        <v>4.7654190874121243</v>
      </c>
      <c r="EG396" s="118">
        <f t="shared" si="605"/>
        <v>0.79423651456868738</v>
      </c>
      <c r="EH396" s="143">
        <f t="shared" si="658"/>
        <v>23950.996333333336</v>
      </c>
      <c r="EI396" s="144">
        <f t="shared" si="659"/>
        <v>0.6155445948114977</v>
      </c>
      <c r="EJ396" s="145">
        <f t="shared" si="660"/>
        <v>19223.506000000001</v>
      </c>
      <c r="EK396" s="146">
        <f t="shared" si="661"/>
        <v>0.78184243117081076</v>
      </c>
      <c r="EL396" s="253">
        <v>4021</v>
      </c>
      <c r="EM396" s="247">
        <v>38.799999999999997</v>
      </c>
      <c r="EN396" s="246">
        <v>7.38</v>
      </c>
      <c r="EO396" s="103">
        <v>2338</v>
      </c>
      <c r="EP396" s="274">
        <v>6</v>
      </c>
      <c r="EQ396" s="274">
        <v>49</v>
      </c>
      <c r="ER396" s="103">
        <v>5202</v>
      </c>
      <c r="ES396" s="247">
        <v>4.9000000000000004</v>
      </c>
      <c r="ET396" s="247">
        <v>38.4</v>
      </c>
      <c r="EU396" s="103">
        <v>4123</v>
      </c>
      <c r="EV396" s="141">
        <f t="shared" si="631"/>
        <v>0.2833696776117221</v>
      </c>
      <c r="EW396" s="142">
        <f t="shared" si="632"/>
        <v>1.2499378264113405</v>
      </c>
      <c r="EX396" s="142">
        <f t="shared" si="633"/>
        <v>4.7654190874121243</v>
      </c>
      <c r="EY396" s="118">
        <f t="shared" si="606"/>
        <v>0.79423651456868738</v>
      </c>
      <c r="EZ396" s="143">
        <f t="shared" si="634"/>
        <v>23950.996333333336</v>
      </c>
      <c r="FA396" s="144">
        <f t="shared" si="635"/>
        <v>0.60748614090361641</v>
      </c>
      <c r="FB396" s="145">
        <f t="shared" si="636"/>
        <v>19223.506000000001</v>
      </c>
      <c r="FC396" s="146">
        <f t="shared" si="637"/>
        <v>0.77726969610364871</v>
      </c>
      <c r="FD396" s="253">
        <v>4022</v>
      </c>
      <c r="FE396" s="247">
        <v>38.6</v>
      </c>
      <c r="FF396" s="246">
        <v>7.23</v>
      </c>
      <c r="FG396" s="103">
        <v>2154</v>
      </c>
      <c r="FH396" s="274">
        <v>7</v>
      </c>
      <c r="FI396" s="274">
        <v>48</v>
      </c>
      <c r="FJ396" s="103">
        <v>5162</v>
      </c>
      <c r="FK396" s="247">
        <v>5.0999999999999996</v>
      </c>
      <c r="FL396" s="247">
        <v>35.9</v>
      </c>
      <c r="FM396" s="103">
        <v>4191</v>
      </c>
      <c r="FN396" s="141">
        <f t="shared" si="638"/>
        <v>0.2740368286804149</v>
      </c>
      <c r="FO396" s="142">
        <f t="shared" si="639"/>
        <v>1.2496270512182994</v>
      </c>
      <c r="FP396" s="142">
        <f t="shared" si="640"/>
        <v>4.7666042202366485</v>
      </c>
      <c r="FQ396" s="118">
        <f t="shared" si="607"/>
        <v>0.79443403670610813</v>
      </c>
      <c r="FR396" s="143">
        <f t="shared" si="641"/>
        <v>23956.952810909395</v>
      </c>
      <c r="FS396" s="144">
        <f t="shared" si="642"/>
        <v>0.63837688088382794</v>
      </c>
      <c r="FT396" s="145">
        <f t="shared" si="643"/>
        <v>19228.286777418554</v>
      </c>
      <c r="FU396" s="146">
        <f t="shared" si="644"/>
        <v>0.79479851386110312</v>
      </c>
      <c r="FV396" s="253">
        <v>4022</v>
      </c>
      <c r="FW396" s="283">
        <v>39.200000000000003</v>
      </c>
      <c r="FX396" s="246">
        <v>7.21</v>
      </c>
      <c r="FY396" s="103">
        <v>2230</v>
      </c>
      <c r="FZ396" s="274">
        <v>6</v>
      </c>
      <c r="GA396" s="274">
        <v>46</v>
      </c>
      <c r="GB396" s="103">
        <v>5130</v>
      </c>
      <c r="GC396" s="247">
        <v>4.7</v>
      </c>
      <c r="GD396" s="247">
        <v>39.200000000000003</v>
      </c>
      <c r="GE396" s="103">
        <v>4372</v>
      </c>
      <c r="GF396" s="141">
        <f t="shared" si="645"/>
        <v>0.29170211284255426</v>
      </c>
      <c r="GG396" s="142">
        <f t="shared" si="646"/>
        <v>1.2496270512182994</v>
      </c>
      <c r="GH396" s="142">
        <f t="shared" si="647"/>
        <v>4.7666042202366485</v>
      </c>
      <c r="GI396" s="118">
        <f t="shared" si="608"/>
        <v>0.79443403670610813</v>
      </c>
      <c r="GJ396" s="143">
        <f t="shared" si="648"/>
        <v>23956.952810909395</v>
      </c>
      <c r="GK396" s="144">
        <f t="shared" si="649"/>
        <v>0.62561766219634929</v>
      </c>
      <c r="GL396" s="145">
        <f t="shared" si="650"/>
        <v>19228.286777418554</v>
      </c>
      <c r="GM396" s="146">
        <f t="shared" si="651"/>
        <v>0.78755835000476326</v>
      </c>
      <c r="GN396" s="286">
        <v>2159</v>
      </c>
      <c r="GO396" s="97">
        <f t="shared" si="609"/>
        <v>2271.6569675868359</v>
      </c>
      <c r="GP396" s="226">
        <f t="shared" si="568"/>
        <v>786.15599999999995</v>
      </c>
      <c r="GQ396" s="103">
        <v>0</v>
      </c>
      <c r="GR396" s="102">
        <f t="shared" si="601"/>
        <v>1</v>
      </c>
      <c r="GS396" s="103">
        <v>0</v>
      </c>
      <c r="GT396" s="102">
        <f t="shared" si="602"/>
        <v>1</v>
      </c>
      <c r="GU396" s="129">
        <v>0</v>
      </c>
      <c r="GV396" s="102">
        <f t="shared" si="565"/>
        <v>1</v>
      </c>
      <c r="GW396" s="170">
        <v>382</v>
      </c>
      <c r="GX396" s="102">
        <f t="shared" si="566"/>
        <v>0.5703037120359955</v>
      </c>
      <c r="GY396" s="170">
        <v>0</v>
      </c>
      <c r="GZ396" s="102">
        <f t="shared" si="567"/>
        <v>1</v>
      </c>
      <c r="HA396" s="310"/>
      <c r="HB396" s="310"/>
      <c r="HC396" s="310"/>
      <c r="HD396" s="313"/>
      <c r="HE396" s="312"/>
      <c r="HF396" s="227">
        <f t="shared" si="562"/>
        <v>115341.03599999999</v>
      </c>
      <c r="HG396" s="102">
        <f t="shared" si="563"/>
        <v>0.76894023999999994</v>
      </c>
      <c r="HH396" s="177">
        <f t="shared" si="564"/>
        <v>0.79432218729160708</v>
      </c>
      <c r="HI396" s="253">
        <v>3690</v>
      </c>
      <c r="HJ396" s="103">
        <v>5332</v>
      </c>
      <c r="HK396" s="103">
        <v>3830</v>
      </c>
      <c r="HL396" s="77">
        <f t="shared" si="654"/>
        <v>1440</v>
      </c>
      <c r="HM396" s="77">
        <f t="shared" si="652"/>
        <v>15115.68</v>
      </c>
      <c r="HN396" s="247"/>
      <c r="HO396" s="247"/>
      <c r="HP396" s="103">
        <v>3742</v>
      </c>
      <c r="HQ396" s="247"/>
      <c r="HR396" s="247"/>
      <c r="HS396" s="247"/>
      <c r="HT396" s="103">
        <v>5364</v>
      </c>
      <c r="HU396" s="103">
        <v>5682</v>
      </c>
      <c r="HV396" s="247"/>
      <c r="HW396" s="247"/>
      <c r="HX396" s="247"/>
      <c r="HY396" s="247"/>
      <c r="HZ396" s="298"/>
      <c r="IA396" s="298">
        <v>99</v>
      </c>
      <c r="IB396" s="299">
        <v>742</v>
      </c>
      <c r="IC396" s="300"/>
      <c r="ID396" s="300"/>
      <c r="IE396" s="301"/>
      <c r="IF396" s="301"/>
      <c r="IG396" s="301"/>
      <c r="IH396" s="97">
        <f t="shared" si="653"/>
        <v>34150.131999999998</v>
      </c>
      <c r="II396" s="97">
        <f t="shared" si="655"/>
        <v>2645.6563371552525</v>
      </c>
      <c r="IJ396" s="202">
        <f t="shared" si="656"/>
        <v>1.5494267121165168</v>
      </c>
      <c r="IK396" s="202">
        <f t="shared" si="662"/>
        <v>1.7075065999999999</v>
      </c>
      <c r="IL396" s="202">
        <f t="shared" si="610"/>
        <v>0.32371428808571928</v>
      </c>
      <c r="IM396" s="203"/>
      <c r="IN396" s="204">
        <f t="shared" si="611"/>
        <v>0.65632237146827233</v>
      </c>
      <c r="IO396" s="247"/>
      <c r="IP396" s="247"/>
      <c r="IQ396" s="103">
        <v>3208</v>
      </c>
      <c r="IR396" s="103">
        <v>2964</v>
      </c>
      <c r="IS396" s="247"/>
      <c r="IT396" s="247"/>
      <c r="IU396" s="247"/>
      <c r="IV396" s="247"/>
      <c r="IW396" s="304">
        <v>0</v>
      </c>
      <c r="IX396" s="304">
        <v>0.96</v>
      </c>
      <c r="IY396" s="246"/>
      <c r="IZ396" s="247">
        <v>204</v>
      </c>
      <c r="JA396" s="247">
        <v>1.4</v>
      </c>
      <c r="JB396" s="247">
        <v>0.54</v>
      </c>
      <c r="JC396" s="247">
        <v>206</v>
      </c>
      <c r="JD396" s="97">
        <f t="shared" si="612"/>
        <v>9577.7360000000008</v>
      </c>
      <c r="JE396" s="210">
        <f t="shared" si="559"/>
        <v>1.0192937750273026</v>
      </c>
      <c r="JF396" s="210">
        <f t="shared" si="613"/>
        <v>0.72795499999999991</v>
      </c>
      <c r="JG396" s="210">
        <f t="shared" si="614"/>
        <v>0.19700997778578674</v>
      </c>
      <c r="JH396" s="203"/>
      <c r="JI396" s="203">
        <f t="shared" si="615"/>
        <v>0.72506738544474392</v>
      </c>
      <c r="JJ396" s="212">
        <f t="shared" si="603"/>
        <v>2.469151880188833</v>
      </c>
      <c r="JK396" s="203">
        <f t="shared" si="616"/>
        <v>0.98056587596456135</v>
      </c>
      <c r="JL396" s="103">
        <v>12197</v>
      </c>
      <c r="JM396" s="246">
        <v>8.4499999999999993</v>
      </c>
      <c r="JN396" s="307">
        <v>130</v>
      </c>
      <c r="JO396" s="247">
        <v>2.04</v>
      </c>
      <c r="JP396" s="247"/>
      <c r="JQ396" s="246">
        <v>0.53</v>
      </c>
      <c r="JR396" s="170">
        <v>483</v>
      </c>
      <c r="JS396" s="247">
        <v>0.24</v>
      </c>
      <c r="JT396" s="308" t="s">
        <v>159</v>
      </c>
    </row>
    <row r="397" spans="1:280" ht="15" customHeight="1">
      <c r="A397" s="229">
        <v>43814</v>
      </c>
      <c r="B397" s="242">
        <v>0</v>
      </c>
      <c r="C397" s="52">
        <v>0</v>
      </c>
      <c r="D397" s="58">
        <v>46166</v>
      </c>
      <c r="E397" s="243">
        <v>5.63</v>
      </c>
      <c r="F397" s="58">
        <v>1564</v>
      </c>
      <c r="G397" s="136">
        <v>38.200000000000003</v>
      </c>
      <c r="H397" s="136">
        <v>19.2</v>
      </c>
      <c r="I397" s="256">
        <v>87.7</v>
      </c>
      <c r="J397" s="238"/>
      <c r="K397" s="58">
        <v>1284</v>
      </c>
      <c r="L397" s="59">
        <v>5.7</v>
      </c>
      <c r="M397" s="58">
        <v>10996</v>
      </c>
      <c r="N397" s="58">
        <v>5867</v>
      </c>
      <c r="O397" s="59">
        <v>10.5</v>
      </c>
      <c r="P397" s="59">
        <v>10.6</v>
      </c>
      <c r="Q397" s="75">
        <v>75.400000000000006</v>
      </c>
      <c r="R397" s="76">
        <v>34.6</v>
      </c>
      <c r="S397" s="67">
        <v>9039</v>
      </c>
      <c r="T397" s="230">
        <v>8023</v>
      </c>
      <c r="U397" s="136">
        <v>2.82</v>
      </c>
      <c r="V397" s="136">
        <v>47.6</v>
      </c>
      <c r="W397" s="136">
        <v>12.2</v>
      </c>
      <c r="X397" s="136">
        <v>10.6</v>
      </c>
      <c r="Y397" s="58">
        <v>2432</v>
      </c>
      <c r="Z397" s="230"/>
      <c r="AA397" s="136"/>
      <c r="AB397" s="136">
        <v>404</v>
      </c>
      <c r="AC397" s="77">
        <f t="shared" si="581"/>
        <v>11471</v>
      </c>
      <c r="AD397" s="136"/>
      <c r="AE397" s="136"/>
      <c r="AF397" s="136"/>
      <c r="AG397" s="136"/>
      <c r="AH397" s="251"/>
      <c r="AI397" s="262"/>
      <c r="AJ397" s="136"/>
      <c r="AK397" s="136"/>
      <c r="AL397" s="243">
        <v>9.08</v>
      </c>
      <c r="AM397" s="230">
        <v>106682</v>
      </c>
      <c r="AN397" s="60">
        <v>0.95</v>
      </c>
      <c r="AO397" s="60">
        <v>0.24</v>
      </c>
      <c r="AP397" s="230">
        <v>4886</v>
      </c>
      <c r="AQ397" s="266"/>
      <c r="AR397" s="86">
        <f t="shared" si="617"/>
        <v>13221</v>
      </c>
      <c r="AS397" s="230"/>
      <c r="AT397" s="89">
        <v>13221</v>
      </c>
      <c r="AU397" s="58">
        <f t="shared" si="582"/>
        <v>11301</v>
      </c>
      <c r="AV397" s="230">
        <v>720</v>
      </c>
      <c r="AW397" s="230">
        <v>0</v>
      </c>
      <c r="AX397" s="58">
        <v>720</v>
      </c>
      <c r="AY397" s="98">
        <v>480</v>
      </c>
      <c r="AZ397" s="270">
        <v>4.93</v>
      </c>
      <c r="BA397" s="230">
        <v>3589</v>
      </c>
      <c r="BB397" s="136">
        <v>622</v>
      </c>
      <c r="BC397" s="230">
        <v>12522</v>
      </c>
      <c r="BD397" s="230">
        <f t="shared" si="583"/>
        <v>7403.9309999999996</v>
      </c>
      <c r="BE397" s="231">
        <f t="shared" si="584"/>
        <v>0.59127383804504074</v>
      </c>
      <c r="BF397" s="230">
        <v>3483</v>
      </c>
      <c r="BG397" s="230">
        <f t="shared" si="585"/>
        <v>3716.3609999999999</v>
      </c>
      <c r="BH397" s="231">
        <f t="shared" si="586"/>
        <v>0.29678653569717295</v>
      </c>
      <c r="BI397" s="230">
        <v>458</v>
      </c>
      <c r="BJ397" s="230">
        <f t="shared" si="587"/>
        <v>900.88600000000008</v>
      </c>
      <c r="BK397" s="231">
        <f t="shared" si="588"/>
        <v>7.1944258105733919E-2</v>
      </c>
      <c r="BL397" s="230">
        <v>934</v>
      </c>
      <c r="BM397" s="230">
        <f t="shared" si="589"/>
        <v>1349.63</v>
      </c>
      <c r="BN397" s="231">
        <f t="shared" si="590"/>
        <v>0.10778070595751478</v>
      </c>
      <c r="BO397" s="230">
        <v>691</v>
      </c>
      <c r="BP397" s="230">
        <f t="shared" si="591"/>
        <v>1422.078</v>
      </c>
      <c r="BQ397" s="231">
        <f t="shared" si="592"/>
        <v>0.11356636320076664</v>
      </c>
      <c r="BR397" s="230">
        <v>9</v>
      </c>
      <c r="BS397" s="232">
        <f t="shared" si="593"/>
        <v>14.975999999999999</v>
      </c>
      <c r="BT397" s="231">
        <f t="shared" si="594"/>
        <v>7.1873502635361761E-4</v>
      </c>
      <c r="BU397" s="136">
        <v>10.6</v>
      </c>
      <c r="BV397" s="243">
        <v>11.1</v>
      </c>
      <c r="BW397" s="251">
        <v>166</v>
      </c>
      <c r="BX397" s="67">
        <f t="shared" si="618"/>
        <v>141511.122</v>
      </c>
      <c r="BY397" s="233">
        <f t="shared" si="619"/>
        <v>0.94340747999999996</v>
      </c>
      <c r="BZ397" s="121">
        <v>46.3</v>
      </c>
      <c r="CA397" s="242">
        <v>39</v>
      </c>
      <c r="CB397" s="136">
        <v>6.8</v>
      </c>
      <c r="CC397" s="230">
        <v>5287</v>
      </c>
      <c r="CD397" s="58">
        <f t="shared" si="595"/>
        <v>6927.6489344058382</v>
      </c>
      <c r="CE397" s="58">
        <f t="shared" si="596"/>
        <v>24118</v>
      </c>
      <c r="CF397" s="58">
        <f t="shared" si="597"/>
        <v>11301</v>
      </c>
      <c r="CG397" s="58">
        <f t="shared" si="598"/>
        <v>470.875</v>
      </c>
      <c r="CH397" s="58">
        <f t="shared" si="599"/>
        <v>12817</v>
      </c>
      <c r="CI397" s="98">
        <f t="shared" si="600"/>
        <v>534.04166666666663</v>
      </c>
      <c r="CJ397" s="238">
        <v>4016</v>
      </c>
      <c r="CK397" s="136">
        <v>38.6</v>
      </c>
      <c r="CL397" s="243">
        <v>6.96</v>
      </c>
      <c r="CM397" s="230">
        <v>1923</v>
      </c>
      <c r="CN397" s="137">
        <v>6</v>
      </c>
      <c r="CO397" s="137">
        <v>43</v>
      </c>
      <c r="CP397" s="230">
        <v>3316</v>
      </c>
      <c r="CQ397" s="136">
        <v>2.7</v>
      </c>
      <c r="CR397" s="136">
        <v>39.9</v>
      </c>
      <c r="CS397" s="230">
        <v>3909</v>
      </c>
      <c r="CT397" s="59">
        <f t="shared" si="663"/>
        <v>0.19449048004417879</v>
      </c>
      <c r="CU397" s="142">
        <f t="shared" si="620"/>
        <v>1.2514940239043826</v>
      </c>
      <c r="CV397" s="142">
        <f t="shared" si="621"/>
        <v>5.5355030084707213</v>
      </c>
      <c r="CW397" s="233">
        <f t="shared" si="622"/>
        <v>0.92258383474512018</v>
      </c>
      <c r="CX397" s="89">
        <f t="shared" si="664"/>
        <v>27821.438120573846</v>
      </c>
      <c r="CY397" s="193">
        <f t="shared" si="665"/>
        <v>0.72241664983202136</v>
      </c>
      <c r="CZ397" s="234">
        <f t="shared" si="666"/>
        <v>23563.67302230699</v>
      </c>
      <c r="DA397" s="235">
        <f t="shared" si="667"/>
        <v>0.84643028270244369</v>
      </c>
      <c r="DB397" s="58">
        <v>4016</v>
      </c>
      <c r="DC397" s="75">
        <v>38.6</v>
      </c>
      <c r="DD397" s="59">
        <v>7.02</v>
      </c>
      <c r="DE397" s="58">
        <v>2181</v>
      </c>
      <c r="DF397" s="58">
        <v>6</v>
      </c>
      <c r="DG397" s="58">
        <v>45</v>
      </c>
      <c r="DH397" s="58">
        <v>4530</v>
      </c>
      <c r="DI397" s="75">
        <v>2.2000000000000002</v>
      </c>
      <c r="DJ397" s="75">
        <v>39.200000000000003</v>
      </c>
      <c r="DK397" s="58">
        <v>4249</v>
      </c>
      <c r="DL397" s="59">
        <f t="shared" si="623"/>
        <v>0.2228978681397448</v>
      </c>
      <c r="DM397" s="142">
        <f t="shared" si="624"/>
        <v>1.2514940239043826</v>
      </c>
      <c r="DN397" s="142">
        <f t="shared" si="625"/>
        <v>5.5355030084707213</v>
      </c>
      <c r="DO397" s="233">
        <f t="shared" si="604"/>
        <v>0.92258383474512018</v>
      </c>
      <c r="DP397" s="89">
        <f t="shared" si="626"/>
        <v>27821.438120573846</v>
      </c>
      <c r="DQ397" s="193">
        <f t="shared" si="627"/>
        <v>0.68517457789060765</v>
      </c>
      <c r="DR397" s="234">
        <f t="shared" si="628"/>
        <v>23563.67302230699</v>
      </c>
      <c r="DS397" s="235">
        <f t="shared" si="629"/>
        <v>0.82582654528030663</v>
      </c>
      <c r="DT397" s="58">
        <v>4018</v>
      </c>
      <c r="DU397" s="75">
        <v>38.799999999999997</v>
      </c>
      <c r="DV397" s="59">
        <v>6.99</v>
      </c>
      <c r="DW397" s="58">
        <v>2001</v>
      </c>
      <c r="DX397" s="58">
        <v>6</v>
      </c>
      <c r="DY397" s="58">
        <v>44</v>
      </c>
      <c r="DZ397" s="58">
        <v>4280</v>
      </c>
      <c r="EA397" s="75">
        <v>2</v>
      </c>
      <c r="EB397" s="60">
        <v>39.1</v>
      </c>
      <c r="EC397" s="58">
        <v>5074</v>
      </c>
      <c r="ED397" s="59">
        <f t="shared" si="657"/>
        <v>0.2563237890225416</v>
      </c>
      <c r="EE397" s="142">
        <f t="shared" si="630"/>
        <v>1.2508710801393728</v>
      </c>
      <c r="EF397" s="142">
        <f t="shared" si="555"/>
        <v>5.5382597330765337</v>
      </c>
      <c r="EG397" s="233">
        <f t="shared" si="605"/>
        <v>0.92304328884608899</v>
      </c>
      <c r="EH397" s="89">
        <f t="shared" si="658"/>
        <v>27835.293418442659</v>
      </c>
      <c r="EI397" s="193">
        <f t="shared" si="659"/>
        <v>0.71115741877996608</v>
      </c>
      <c r="EJ397" s="234">
        <f t="shared" si="660"/>
        <v>23575.407919230449</v>
      </c>
      <c r="EK397" s="235">
        <f t="shared" si="661"/>
        <v>0.84020124580737898</v>
      </c>
      <c r="EL397" s="238">
        <v>4021</v>
      </c>
      <c r="EM397" s="136">
        <v>38.799999999999997</v>
      </c>
      <c r="EN397" s="243">
        <v>7.37</v>
      </c>
      <c r="EO397" s="230">
        <v>2191</v>
      </c>
      <c r="EP397" s="137">
        <v>6</v>
      </c>
      <c r="EQ397" s="137">
        <v>41</v>
      </c>
      <c r="ER397" s="230">
        <v>4414</v>
      </c>
      <c r="ES397" s="136">
        <v>2.4</v>
      </c>
      <c r="ET397" s="136">
        <v>37.6</v>
      </c>
      <c r="EU397" s="230">
        <v>4215</v>
      </c>
      <c r="EV397" s="59">
        <f t="shared" si="631"/>
        <v>0.22130555152306056</v>
      </c>
      <c r="EW397" s="142">
        <f t="shared" si="632"/>
        <v>1.2499378264113405</v>
      </c>
      <c r="EX397" s="142">
        <f t="shared" si="633"/>
        <v>5.5423948199852511</v>
      </c>
      <c r="EY397" s="233">
        <f t="shared" si="606"/>
        <v>0.92373246999754188</v>
      </c>
      <c r="EZ397" s="89">
        <f t="shared" si="634"/>
        <v>27856.076365245874</v>
      </c>
      <c r="FA397" s="193">
        <f t="shared" si="635"/>
        <v>0.68373108673008776</v>
      </c>
      <c r="FB397" s="234">
        <f t="shared" si="636"/>
        <v>23593.010264615641</v>
      </c>
      <c r="FC397" s="235">
        <f t="shared" si="637"/>
        <v>0.82502795080658042</v>
      </c>
      <c r="FD397" s="238">
        <v>4024</v>
      </c>
      <c r="FE397" s="136">
        <v>38</v>
      </c>
      <c r="FF397" s="243">
        <v>7.22</v>
      </c>
      <c r="FG397" s="230">
        <v>1712</v>
      </c>
      <c r="FH397" s="137">
        <v>5</v>
      </c>
      <c r="FI397" s="137">
        <v>38</v>
      </c>
      <c r="FJ397" s="230">
        <v>4281</v>
      </c>
      <c r="FK397" s="136">
        <v>2.5</v>
      </c>
      <c r="FL397" s="136">
        <v>38.9</v>
      </c>
      <c r="FM397" s="230">
        <v>4338</v>
      </c>
      <c r="FN397" s="59">
        <f t="shared" si="638"/>
        <v>0.20669178901856772</v>
      </c>
      <c r="FO397" s="142">
        <f t="shared" si="639"/>
        <v>1.2490059642147118</v>
      </c>
      <c r="FP397" s="142">
        <f t="shared" si="640"/>
        <v>5.5465299068939702</v>
      </c>
      <c r="FQ397" s="233">
        <f t="shared" si="607"/>
        <v>0.92442165114899499</v>
      </c>
      <c r="FR397" s="89">
        <f t="shared" si="641"/>
        <v>27876.859312049095</v>
      </c>
      <c r="FS397" s="193">
        <f t="shared" si="642"/>
        <v>0.75287431331899146</v>
      </c>
      <c r="FT397" s="234">
        <f t="shared" si="643"/>
        <v>23610.61261000083</v>
      </c>
      <c r="FU397" s="235">
        <f t="shared" si="644"/>
        <v>0.86328062609806744</v>
      </c>
      <c r="FV397" s="238">
        <v>4023</v>
      </c>
      <c r="FW397" s="160">
        <v>38.799999999999997</v>
      </c>
      <c r="FX397" s="243">
        <v>7.2</v>
      </c>
      <c r="FY397" s="230">
        <v>1840</v>
      </c>
      <c r="FZ397" s="137">
        <v>5</v>
      </c>
      <c r="GA397" s="137">
        <v>38</v>
      </c>
      <c r="GB397" s="230">
        <v>3902</v>
      </c>
      <c r="GC397" s="136">
        <v>2.2000000000000002</v>
      </c>
      <c r="GD397" s="136">
        <v>38.6</v>
      </c>
      <c r="GE397" s="230">
        <v>4490</v>
      </c>
      <c r="GF397" s="59">
        <f t="shared" si="645"/>
        <v>0.21937097859305035</v>
      </c>
      <c r="GG397" s="142">
        <f t="shared" si="646"/>
        <v>1.2493164305244842</v>
      </c>
      <c r="GH397" s="142">
        <f t="shared" si="647"/>
        <v>5.5451515445910635</v>
      </c>
      <c r="GI397" s="233">
        <f t="shared" si="608"/>
        <v>0.92419192409851059</v>
      </c>
      <c r="GJ397" s="89">
        <f t="shared" si="648"/>
        <v>27869.931663114687</v>
      </c>
      <c r="GK397" s="193">
        <f t="shared" si="649"/>
        <v>0.73439762646433659</v>
      </c>
      <c r="GL397" s="234">
        <f t="shared" si="650"/>
        <v>23604.7451615391</v>
      </c>
      <c r="GM397" s="235">
        <f t="shared" si="651"/>
        <v>0.85305861683437145</v>
      </c>
      <c r="GN397" s="285">
        <v>1995</v>
      </c>
      <c r="GO397" s="230">
        <f t="shared" si="609"/>
        <v>1974.5874865245873</v>
      </c>
      <c r="GP397" s="236">
        <f t="shared" si="568"/>
        <v>1068.1019999999999</v>
      </c>
      <c r="GQ397" s="230">
        <v>0</v>
      </c>
      <c r="GR397" s="231">
        <f t="shared" si="601"/>
        <v>1</v>
      </c>
      <c r="GS397" s="230">
        <v>0</v>
      </c>
      <c r="GT397" s="231">
        <f t="shared" si="602"/>
        <v>1</v>
      </c>
      <c r="GU397" s="58">
        <v>0</v>
      </c>
      <c r="GV397" s="231">
        <f t="shared" si="565"/>
        <v>1</v>
      </c>
      <c r="GW397" s="232">
        <v>519</v>
      </c>
      <c r="GX397" s="231">
        <f t="shared" si="566"/>
        <v>0.44432548179871523</v>
      </c>
      <c r="GY397" s="232">
        <v>0</v>
      </c>
      <c r="GZ397" s="231">
        <f t="shared" si="567"/>
        <v>1</v>
      </c>
      <c r="HA397" s="314"/>
      <c r="HB397" s="314"/>
      <c r="HC397" s="314"/>
      <c r="HD397" s="315"/>
      <c r="HE397" s="316"/>
      <c r="HF397" s="238">
        <f t="shared" si="562"/>
        <v>141511.122</v>
      </c>
      <c r="HG397" s="231">
        <f t="shared" si="563"/>
        <v>0.94340747999999996</v>
      </c>
      <c r="HH397" s="237">
        <f t="shared" si="564"/>
        <v>0.8406804024916148</v>
      </c>
      <c r="HI397" s="238">
        <v>2860</v>
      </c>
      <c r="HJ397" s="230">
        <v>5132</v>
      </c>
      <c r="HK397" s="230">
        <v>3076</v>
      </c>
      <c r="HL397" s="77">
        <f t="shared" si="654"/>
        <v>1440</v>
      </c>
      <c r="HM397" s="77">
        <f t="shared" si="652"/>
        <v>18031.68</v>
      </c>
      <c r="HN397" s="136"/>
      <c r="HO397" s="136"/>
      <c r="HP397" s="230">
        <v>3456</v>
      </c>
      <c r="HQ397" s="136"/>
      <c r="HR397" s="136"/>
      <c r="HS397" s="136"/>
      <c r="HT397" s="230">
        <v>4458</v>
      </c>
      <c r="HU397" s="230">
        <v>5482</v>
      </c>
      <c r="HV397" s="136"/>
      <c r="HW397" s="136"/>
      <c r="HX397" s="136"/>
      <c r="HY397" s="136"/>
      <c r="HZ397" s="295">
        <v>0.98</v>
      </c>
      <c r="IA397" s="295"/>
      <c r="IB397" s="289">
        <v>492</v>
      </c>
      <c r="IC397" s="290"/>
      <c r="ID397" s="290">
        <v>278</v>
      </c>
      <c r="IE397" s="291">
        <v>3.1</v>
      </c>
      <c r="IF397" s="291">
        <v>0.56000000000000005</v>
      </c>
      <c r="IG397" s="291">
        <v>0.68</v>
      </c>
      <c r="IH397" s="97">
        <f t="shared" si="653"/>
        <v>33532.695</v>
      </c>
      <c r="II397" s="97">
        <f t="shared" si="655"/>
        <v>2536.3206262763788</v>
      </c>
      <c r="IJ397" s="202">
        <f t="shared" si="656"/>
        <v>1.5127448755767341</v>
      </c>
      <c r="IK397" s="202">
        <f t="shared" si="662"/>
        <v>1.6766347500000001</v>
      </c>
      <c r="IL397" s="202">
        <f t="shared" si="610"/>
        <v>0.42862763698089962</v>
      </c>
      <c r="IM397" s="205"/>
      <c r="IN397" s="204">
        <f t="shared" si="611"/>
        <v>0.7533834586466166</v>
      </c>
      <c r="IO397" s="136"/>
      <c r="IP397" s="136"/>
      <c r="IQ397" s="230">
        <v>3180</v>
      </c>
      <c r="IR397" s="230">
        <v>2640</v>
      </c>
      <c r="IS397" s="136"/>
      <c r="IT397" s="136"/>
      <c r="IU397" s="136"/>
      <c r="IV397" s="136"/>
      <c r="IW397" s="303">
        <v>0.9</v>
      </c>
      <c r="IX397" s="303">
        <v>0</v>
      </c>
      <c r="IY397" s="243">
        <v>8.4499999999999993</v>
      </c>
      <c r="IZ397" s="136">
        <v>179</v>
      </c>
      <c r="JA397" s="136">
        <v>3.41</v>
      </c>
      <c r="JB397" s="136">
        <v>0.43</v>
      </c>
      <c r="JC397" s="136">
        <v>197</v>
      </c>
      <c r="JD397" s="97">
        <f t="shared" si="612"/>
        <v>6504.732</v>
      </c>
      <c r="JE397" s="211">
        <f t="shared" si="559"/>
        <v>0.99106273781081322</v>
      </c>
      <c r="JF397" s="210">
        <f t="shared" si="613"/>
        <v>0.49643678571428568</v>
      </c>
      <c r="JG397" s="211">
        <f t="shared" si="614"/>
        <v>0.11515018707644842</v>
      </c>
      <c r="JH397" s="205"/>
      <c r="JI397" s="205">
        <f t="shared" si="615"/>
        <v>0.63617886178861793</v>
      </c>
      <c r="JJ397" s="215">
        <f t="shared" si="603"/>
        <v>2.469151880188833</v>
      </c>
      <c r="JK397" s="205">
        <f t="shared" si="616"/>
        <v>0.98570515892030031</v>
      </c>
      <c r="JL397" s="230">
        <v>11616</v>
      </c>
      <c r="JM397" s="243">
        <v>8.52</v>
      </c>
      <c r="JN397" s="217">
        <v>116</v>
      </c>
      <c r="JO397" s="136">
        <v>0.83</v>
      </c>
      <c r="JP397" s="136">
        <v>2.95</v>
      </c>
      <c r="JQ397" s="243">
        <v>0.45</v>
      </c>
      <c r="JR397" s="232">
        <v>209</v>
      </c>
      <c r="JS397" s="136">
        <v>0.19</v>
      </c>
      <c r="JT397" s="223" t="s">
        <v>159</v>
      </c>
    </row>
    <row r="398" spans="1:280" ht="14.25">
      <c r="A398" s="244">
        <v>43815</v>
      </c>
      <c r="B398" s="245">
        <v>120</v>
      </c>
      <c r="C398" s="52">
        <v>120</v>
      </c>
      <c r="D398" s="129">
        <v>47329</v>
      </c>
      <c r="E398" s="246">
        <v>5.77</v>
      </c>
      <c r="F398" s="129">
        <v>1346</v>
      </c>
      <c r="G398" s="247">
        <v>42.1</v>
      </c>
      <c r="H398" s="247">
        <v>20.100000000000001</v>
      </c>
      <c r="I398" s="255">
        <v>88</v>
      </c>
      <c r="J398" s="253"/>
      <c r="K398" s="129">
        <v>1448</v>
      </c>
      <c r="L398" s="254">
        <v>5.54</v>
      </c>
      <c r="M398" s="129">
        <v>15001</v>
      </c>
      <c r="N398" s="129">
        <v>6743</v>
      </c>
      <c r="O398" s="254">
        <v>127</v>
      </c>
      <c r="P398" s="254">
        <v>115</v>
      </c>
      <c r="Q398" s="258">
        <v>66.8</v>
      </c>
      <c r="R398" s="259">
        <v>39.6</v>
      </c>
      <c r="S398" s="260">
        <v>9152</v>
      </c>
      <c r="T398" s="103">
        <v>7377</v>
      </c>
      <c r="U398" s="247">
        <v>3.36</v>
      </c>
      <c r="V398" s="247">
        <v>25.7</v>
      </c>
      <c r="W398" s="247">
        <v>11.7</v>
      </c>
      <c r="X398" s="247">
        <v>9.52</v>
      </c>
      <c r="Y398" s="129">
        <v>2432</v>
      </c>
      <c r="Z398" s="103">
        <v>21032</v>
      </c>
      <c r="AA398" s="56">
        <v>2.82</v>
      </c>
      <c r="AB398" s="247">
        <v>420</v>
      </c>
      <c r="AC398" s="77">
        <f t="shared" si="581"/>
        <v>11584</v>
      </c>
      <c r="AD398" s="247"/>
      <c r="AE398" s="247"/>
      <c r="AF398" s="247"/>
      <c r="AG398" s="247"/>
      <c r="AH398" s="252"/>
      <c r="AI398" s="263"/>
      <c r="AJ398" s="247"/>
      <c r="AK398" s="247"/>
      <c r="AL398" s="246">
        <v>9.3800000000000008</v>
      </c>
      <c r="AM398" s="103">
        <v>97037</v>
      </c>
      <c r="AN398" s="264">
        <v>1.36</v>
      </c>
      <c r="AO398" s="264">
        <v>0.15</v>
      </c>
      <c r="AP398" s="103">
        <v>4705</v>
      </c>
      <c r="AQ398" s="267"/>
      <c r="AR398" s="86">
        <f t="shared" si="617"/>
        <v>12437</v>
      </c>
      <c r="AS398" s="103"/>
      <c r="AT398" s="268">
        <v>12437</v>
      </c>
      <c r="AU398" s="129">
        <f t="shared" si="582"/>
        <v>10517</v>
      </c>
      <c r="AV398" s="103">
        <v>720</v>
      </c>
      <c r="AW398" s="103">
        <v>0</v>
      </c>
      <c r="AX398" s="129">
        <v>720</v>
      </c>
      <c r="AY398" s="271">
        <v>480</v>
      </c>
      <c r="AZ398" s="272">
        <v>5.57</v>
      </c>
      <c r="BA398" s="103">
        <v>5316</v>
      </c>
      <c r="BB398" s="247">
        <v>163</v>
      </c>
      <c r="BC398" s="103">
        <v>10212</v>
      </c>
      <c r="BD398" s="97">
        <f t="shared" si="583"/>
        <v>7256.4218000000001</v>
      </c>
      <c r="BE398" s="102">
        <f t="shared" si="584"/>
        <v>0.71057792792792795</v>
      </c>
      <c r="BF398" s="103">
        <v>3510</v>
      </c>
      <c r="BG398" s="97">
        <f t="shared" si="585"/>
        <v>3745.1699999999996</v>
      </c>
      <c r="BH398" s="102">
        <f t="shared" si="586"/>
        <v>0.36674206815511162</v>
      </c>
      <c r="BI398" s="103">
        <v>499</v>
      </c>
      <c r="BJ398" s="97">
        <f t="shared" si="587"/>
        <v>981.53300000000002</v>
      </c>
      <c r="BK398" s="102">
        <f t="shared" si="588"/>
        <v>9.611564825695261E-2</v>
      </c>
      <c r="BL398" s="103">
        <v>728</v>
      </c>
      <c r="BM398" s="97">
        <f t="shared" si="589"/>
        <v>1051.96</v>
      </c>
      <c r="BN398" s="102">
        <f t="shared" si="590"/>
        <v>0.10301214257735997</v>
      </c>
      <c r="BO398" s="103">
        <v>709</v>
      </c>
      <c r="BP398" s="97">
        <f t="shared" si="591"/>
        <v>1459.1219999999998</v>
      </c>
      <c r="BQ398" s="102">
        <f t="shared" si="592"/>
        <v>0.14288307873090481</v>
      </c>
      <c r="BR398" s="103">
        <v>11.2</v>
      </c>
      <c r="BS398" s="105">
        <f t="shared" si="593"/>
        <v>18.636799999999997</v>
      </c>
      <c r="BT398" s="102">
        <f t="shared" si="594"/>
        <v>1.0967489228358794E-3</v>
      </c>
      <c r="BU398" s="247">
        <v>6.93</v>
      </c>
      <c r="BV398" s="246">
        <v>6.97</v>
      </c>
      <c r="BW398" s="252">
        <v>170</v>
      </c>
      <c r="BX398" s="117">
        <f t="shared" si="618"/>
        <v>107399.60400000001</v>
      </c>
      <c r="BY398" s="118">
        <f t="shared" si="619"/>
        <v>0.71599736000000003</v>
      </c>
      <c r="BZ398" s="273">
        <v>40.200000000000003</v>
      </c>
      <c r="CA398" s="245">
        <v>39</v>
      </c>
      <c r="CB398" s="247">
        <v>7.27</v>
      </c>
      <c r="CC398" s="103">
        <v>5432</v>
      </c>
      <c r="CD398" s="77">
        <f t="shared" si="595"/>
        <v>5718.5527281934419</v>
      </c>
      <c r="CE398" s="77">
        <f t="shared" si="596"/>
        <v>23697</v>
      </c>
      <c r="CF398" s="77">
        <f t="shared" si="597"/>
        <v>10517</v>
      </c>
      <c r="CG398" s="77">
        <f t="shared" si="598"/>
        <v>438.20833333333331</v>
      </c>
      <c r="CH398" s="77">
        <f t="shared" si="599"/>
        <v>13180</v>
      </c>
      <c r="CI398" s="130">
        <f t="shared" si="600"/>
        <v>549.16666666666663</v>
      </c>
      <c r="CJ398" s="253">
        <v>3948</v>
      </c>
      <c r="CK398" s="247">
        <v>38.700000000000003</v>
      </c>
      <c r="CL398" s="246">
        <v>7.02</v>
      </c>
      <c r="CM398" s="103">
        <v>2050</v>
      </c>
      <c r="CN398" s="274">
        <v>6</v>
      </c>
      <c r="CO398" s="274">
        <v>43</v>
      </c>
      <c r="CP398" s="103">
        <v>5030</v>
      </c>
      <c r="CQ398" s="247">
        <v>5.0999999999999996</v>
      </c>
      <c r="CR398" s="247">
        <v>38.200000000000003</v>
      </c>
      <c r="CS398" s="103">
        <v>3964</v>
      </c>
      <c r="CT398" s="141">
        <f t="shared" si="663"/>
        <v>0.27369176874232604</v>
      </c>
      <c r="CU398" s="142">
        <f t="shared" si="620"/>
        <v>1.2730496453900708</v>
      </c>
      <c r="CV398" s="142">
        <f t="shared" si="621"/>
        <v>4.4920107781352385</v>
      </c>
      <c r="CW398" s="118">
        <f t="shared" si="622"/>
        <v>0.74866846302253975</v>
      </c>
      <c r="CX398" s="143">
        <f t="shared" si="664"/>
        <v>22576.846170907709</v>
      </c>
      <c r="CY398" s="144">
        <f t="shared" si="665"/>
        <v>0.64151768857649072</v>
      </c>
      <c r="CZ398" s="145">
        <f t="shared" si="666"/>
        <v>17893.13569616407</v>
      </c>
      <c r="DA398" s="146">
        <f t="shared" si="667"/>
        <v>0.79925577751664711</v>
      </c>
      <c r="DB398" s="129">
        <v>3947</v>
      </c>
      <c r="DC398" s="258">
        <v>38.799999999999997</v>
      </c>
      <c r="DD398" s="254">
        <v>7.08</v>
      </c>
      <c r="DE398" s="129">
        <v>2079</v>
      </c>
      <c r="DF398" s="129">
        <v>6</v>
      </c>
      <c r="DG398" s="129">
        <v>46</v>
      </c>
      <c r="DH398" s="129">
        <v>5434</v>
      </c>
      <c r="DI398" s="258">
        <v>5.9</v>
      </c>
      <c r="DJ398" s="258">
        <v>39.299999999999997</v>
      </c>
      <c r="DK398" s="129">
        <v>3978</v>
      </c>
      <c r="DL398" s="141">
        <f t="shared" si="623"/>
        <v>0.27691701196476287</v>
      </c>
      <c r="DM398" s="142">
        <f t="shared" si="624"/>
        <v>1.2733721814035976</v>
      </c>
      <c r="DN398" s="142">
        <f t="shared" si="625"/>
        <v>4.4908729841184867</v>
      </c>
      <c r="DO398" s="118">
        <f t="shared" si="604"/>
        <v>0.74847883068641441</v>
      </c>
      <c r="DP398" s="143">
        <f t="shared" si="626"/>
        <v>22571.127618179515</v>
      </c>
      <c r="DQ398" s="144">
        <f t="shared" si="627"/>
        <v>0.6364464753904997</v>
      </c>
      <c r="DR398" s="145">
        <f t="shared" si="628"/>
        <v>17888.603493606788</v>
      </c>
      <c r="DS398" s="146">
        <f t="shared" si="629"/>
        <v>0.79641598119858992</v>
      </c>
      <c r="DT398" s="129">
        <v>3947</v>
      </c>
      <c r="DU398" s="258">
        <v>38.200000000000003</v>
      </c>
      <c r="DV398" s="254">
        <v>7.15</v>
      </c>
      <c r="DW398" s="129">
        <v>2260</v>
      </c>
      <c r="DX398" s="129">
        <v>6</v>
      </c>
      <c r="DY398" s="129">
        <v>45</v>
      </c>
      <c r="DZ398" s="129">
        <v>5598</v>
      </c>
      <c r="EA398" s="258">
        <v>7.4</v>
      </c>
      <c r="EB398" s="264">
        <v>39.4</v>
      </c>
      <c r="EC398" s="129">
        <v>4776</v>
      </c>
      <c r="ED398" s="141">
        <f t="shared" si="657"/>
        <v>0.34986684648276356</v>
      </c>
      <c r="EE398" s="142">
        <f t="shared" si="630"/>
        <v>1.2733721814035976</v>
      </c>
      <c r="EF398" s="142">
        <f t="shared" ref="EF398:EF461" si="668">EH398/5026</f>
        <v>4.4908729841184867</v>
      </c>
      <c r="EG398" s="118">
        <f t="shared" si="605"/>
        <v>0.74847883068641441</v>
      </c>
      <c r="EH398" s="143">
        <f t="shared" si="658"/>
        <v>22571.127618179515</v>
      </c>
      <c r="EI398" s="144">
        <f t="shared" si="659"/>
        <v>0.60479511033310684</v>
      </c>
      <c r="EJ398" s="145">
        <f t="shared" si="660"/>
        <v>17888.603493606788</v>
      </c>
      <c r="EK398" s="146">
        <f t="shared" si="661"/>
        <v>0.77869173521347435</v>
      </c>
      <c r="EL398" s="253">
        <v>3947</v>
      </c>
      <c r="EM398" s="247">
        <v>38.799999999999997</v>
      </c>
      <c r="EN398" s="246">
        <v>7.49</v>
      </c>
      <c r="EO398" s="103">
        <v>2147</v>
      </c>
      <c r="EP398" s="274">
        <v>6</v>
      </c>
      <c r="EQ398" s="274">
        <v>49</v>
      </c>
      <c r="ER398" s="103">
        <v>5348</v>
      </c>
      <c r="ES398" s="247">
        <v>4.0999999999999996</v>
      </c>
      <c r="ET398" s="247">
        <v>39.700000000000003</v>
      </c>
      <c r="EU398" s="103">
        <v>3924</v>
      </c>
      <c r="EV398" s="141">
        <f t="shared" si="631"/>
        <v>0.27835870421636494</v>
      </c>
      <c r="EW398" s="142">
        <f t="shared" si="632"/>
        <v>1.2733721814035976</v>
      </c>
      <c r="EX398" s="142">
        <f t="shared" si="633"/>
        <v>4.4908729841184867</v>
      </c>
      <c r="EY398" s="118">
        <f t="shared" si="606"/>
        <v>0.74847883068641441</v>
      </c>
      <c r="EZ398" s="143">
        <f t="shared" si="634"/>
        <v>22571.127618179515</v>
      </c>
      <c r="FA398" s="144">
        <f t="shared" si="635"/>
        <v>0.62455535481645152</v>
      </c>
      <c r="FB398" s="145">
        <f t="shared" si="636"/>
        <v>17888.603493606788</v>
      </c>
      <c r="FC398" s="146">
        <f t="shared" si="637"/>
        <v>0.78975714845280065</v>
      </c>
      <c r="FD398" s="253">
        <v>3954</v>
      </c>
      <c r="FE398" s="247">
        <v>38.799999999999997</v>
      </c>
      <c r="FF398" s="246">
        <v>7.28</v>
      </c>
      <c r="FG398" s="103">
        <v>2194</v>
      </c>
      <c r="FH398" s="274">
        <v>6</v>
      </c>
      <c r="FI398" s="274">
        <v>49</v>
      </c>
      <c r="FJ398" s="103">
        <v>5234</v>
      </c>
      <c r="FK398" s="247">
        <v>4.5999999999999996</v>
      </c>
      <c r="FL398" s="247">
        <v>41.4</v>
      </c>
      <c r="FM398" s="103">
        <v>3972</v>
      </c>
      <c r="FN398" s="141">
        <f t="shared" si="638"/>
        <v>0.2850155550271638</v>
      </c>
      <c r="FO398" s="142">
        <f t="shared" si="639"/>
        <v>1.2711178553363682</v>
      </c>
      <c r="FP398" s="142">
        <f t="shared" si="640"/>
        <v>4.4988375422357487</v>
      </c>
      <c r="FQ398" s="118">
        <f t="shared" si="607"/>
        <v>0.74980625703929149</v>
      </c>
      <c r="FR398" s="143">
        <f t="shared" si="641"/>
        <v>22611.157487276872</v>
      </c>
      <c r="FS398" s="144">
        <f t="shared" si="642"/>
        <v>0.61633649206674179</v>
      </c>
      <c r="FT398" s="145">
        <f t="shared" si="643"/>
        <v>17920.328911507786</v>
      </c>
      <c r="FU398" s="146">
        <f t="shared" si="644"/>
        <v>0.78515471993732866</v>
      </c>
      <c r="FV398" s="253">
        <v>3954</v>
      </c>
      <c r="FW398" s="283">
        <v>38.200000000000003</v>
      </c>
      <c r="FX398" s="246">
        <v>7.15</v>
      </c>
      <c r="FY398" s="103">
        <v>2164</v>
      </c>
      <c r="FZ398" s="274">
        <v>6</v>
      </c>
      <c r="GA398" s="274">
        <v>48</v>
      </c>
      <c r="GB398" s="103">
        <v>5596</v>
      </c>
      <c r="GC398" s="247">
        <v>5.7</v>
      </c>
      <c r="GD398" s="247">
        <v>40.299999999999997</v>
      </c>
      <c r="GE398" s="103">
        <v>4258</v>
      </c>
      <c r="GF398" s="141">
        <f t="shared" si="645"/>
        <v>0.30295912039502138</v>
      </c>
      <c r="GG398" s="142">
        <f t="shared" si="646"/>
        <v>1.2711178553363682</v>
      </c>
      <c r="GH398" s="142">
        <f t="shared" si="647"/>
        <v>4.4988375422357487</v>
      </c>
      <c r="GI398" s="118">
        <f t="shared" si="608"/>
        <v>0.74980625703929149</v>
      </c>
      <c r="GJ398" s="143">
        <f t="shared" si="648"/>
        <v>22611.157487276872</v>
      </c>
      <c r="GK398" s="144">
        <f t="shared" si="649"/>
        <v>0.62158257467293954</v>
      </c>
      <c r="GL398" s="145">
        <f t="shared" si="650"/>
        <v>17920.328911507786</v>
      </c>
      <c r="GM398" s="146">
        <f t="shared" si="651"/>
        <v>0.78809244026635328</v>
      </c>
      <c r="GN398" s="286">
        <v>2133</v>
      </c>
      <c r="GO398" s="97">
        <f t="shared" si="609"/>
        <v>2149.0135460184833</v>
      </c>
      <c r="GP398" s="226">
        <f t="shared" si="568"/>
        <v>148.33849999999998</v>
      </c>
      <c r="GQ398" s="103">
        <v>0</v>
      </c>
      <c r="GR398" s="102">
        <f t="shared" si="601"/>
        <v>1</v>
      </c>
      <c r="GS398" s="103">
        <v>0</v>
      </c>
      <c r="GT398" s="102">
        <f t="shared" si="602"/>
        <v>1</v>
      </c>
      <c r="GU398" s="129">
        <v>22.9</v>
      </c>
      <c r="GV398" s="102">
        <f t="shared" ref="GV398:GV429" si="669">IF(1-GU398/BJ398&gt;0,1-GU398/BJ398,0)</f>
        <v>0.97666914917786773</v>
      </c>
      <c r="GW398" s="170">
        <v>56</v>
      </c>
      <c r="GX398" s="102">
        <f t="shared" ref="GX398:GX429" si="670">IF(1-GW398/BL398&gt;0,1-GW398/BL398,0)</f>
        <v>0.92307692307692313</v>
      </c>
      <c r="GY398" s="170">
        <v>0</v>
      </c>
      <c r="GZ398" s="102">
        <f t="shared" ref="GZ398:GZ429" si="671">IF(1-GY398/BN398&gt;0,1-GY398/BN398,0)</f>
        <v>1</v>
      </c>
      <c r="HA398" s="310"/>
      <c r="HB398" s="310"/>
      <c r="HC398" s="310"/>
      <c r="HD398" s="311">
        <v>97</v>
      </c>
      <c r="HE398" s="312"/>
      <c r="HF398" s="227">
        <f t="shared" si="562"/>
        <v>107399.60400000001</v>
      </c>
      <c r="HG398" s="102">
        <f t="shared" si="563"/>
        <v>0.71599736000000003</v>
      </c>
      <c r="HH398" s="177">
        <f t="shared" si="564"/>
        <v>0.79112808460634554</v>
      </c>
      <c r="HI398" s="253">
        <v>3754</v>
      </c>
      <c r="HJ398" s="103">
        <v>5978</v>
      </c>
      <c r="HK398" s="103">
        <v>3462</v>
      </c>
      <c r="HL398" s="77">
        <f t="shared" si="654"/>
        <v>1560</v>
      </c>
      <c r="HM398" s="77">
        <f t="shared" si="652"/>
        <v>20384.759999999998</v>
      </c>
      <c r="HN398" s="247"/>
      <c r="HO398" s="247"/>
      <c r="HP398" s="103">
        <v>3628</v>
      </c>
      <c r="HQ398" s="247"/>
      <c r="HR398" s="247"/>
      <c r="HS398" s="247"/>
      <c r="HT398" s="103">
        <v>6080</v>
      </c>
      <c r="HU398" s="103">
        <v>6570</v>
      </c>
      <c r="HV398" s="247"/>
      <c r="HW398" s="247"/>
      <c r="HX398" s="247"/>
      <c r="HY398" s="247"/>
      <c r="HZ398" s="298"/>
      <c r="IA398" s="298">
        <v>98</v>
      </c>
      <c r="IB398" s="299">
        <v>538</v>
      </c>
      <c r="IC398" s="300"/>
      <c r="ID398" s="300"/>
      <c r="IE398" s="301"/>
      <c r="IF398" s="301"/>
      <c r="IG398" s="301"/>
      <c r="IH398" s="97">
        <f t="shared" si="653"/>
        <v>32994.201000000001</v>
      </c>
      <c r="II398" s="97">
        <f t="shared" si="655"/>
        <v>3050.6966159185922</v>
      </c>
      <c r="IJ398" s="202">
        <f t="shared" si="656"/>
        <v>1.5927371187385522</v>
      </c>
      <c r="IK398" s="202">
        <f t="shared" si="662"/>
        <v>1.9153798703044882</v>
      </c>
      <c r="IL398" s="202">
        <f t="shared" si="610"/>
        <v>0.3262783325175555</v>
      </c>
      <c r="IM398" s="203"/>
      <c r="IN398" s="204">
        <f t="shared" si="611"/>
        <v>0.74777308954524147</v>
      </c>
      <c r="IO398" s="247"/>
      <c r="IP398" s="247"/>
      <c r="IQ398" s="103">
        <v>2826</v>
      </c>
      <c r="IR398" s="103">
        <v>2706</v>
      </c>
      <c r="IS398" s="247"/>
      <c r="IT398" s="247"/>
      <c r="IU398" s="247"/>
      <c r="IV398" s="247"/>
      <c r="IW398" s="304">
        <v>0</v>
      </c>
      <c r="IX398" s="304">
        <v>0.9</v>
      </c>
      <c r="IY398" s="246"/>
      <c r="IZ398" s="247">
        <v>216</v>
      </c>
      <c r="JA398" s="247">
        <v>2.25</v>
      </c>
      <c r="JB398" s="247">
        <v>0.55000000000000004</v>
      </c>
      <c r="JC398" s="247">
        <v>188</v>
      </c>
      <c r="JD398" s="97">
        <f t="shared" si="612"/>
        <v>6691.1059999999998</v>
      </c>
      <c r="JE398" s="210">
        <f t="shared" si="559"/>
        <v>1.0649424740895692</v>
      </c>
      <c r="JF398" s="210">
        <f t="shared" si="613"/>
        <v>0.50519160714285716</v>
      </c>
      <c r="JG398" s="210">
        <f t="shared" si="614"/>
        <v>0.13474339156749618</v>
      </c>
      <c r="JH398" s="203"/>
      <c r="JI398" s="203">
        <f t="shared" si="615"/>
        <v>0.5985130111524164</v>
      </c>
      <c r="JJ398" s="212">
        <f t="shared" si="603"/>
        <v>2.469151880188833</v>
      </c>
      <c r="JK398" s="203">
        <f t="shared" si="616"/>
        <v>0.97884841363102237</v>
      </c>
      <c r="JL398" s="103">
        <v>9605</v>
      </c>
      <c r="JM398" s="246">
        <v>8.5299999999999994</v>
      </c>
      <c r="JN398" s="307">
        <v>40</v>
      </c>
      <c r="JO398" s="247">
        <v>0.45</v>
      </c>
      <c r="JP398" s="247">
        <v>1.95</v>
      </c>
      <c r="JQ398" s="246">
        <v>0.55000000000000004</v>
      </c>
      <c r="JR398" s="170">
        <v>185</v>
      </c>
      <c r="JS398" s="247">
        <v>0.41</v>
      </c>
      <c r="JT398" s="308" t="s">
        <v>159</v>
      </c>
    </row>
    <row r="399" spans="1:280" ht="14.25">
      <c r="A399" s="244">
        <v>43816</v>
      </c>
      <c r="B399" s="245">
        <v>0</v>
      </c>
      <c r="C399" s="52">
        <v>0</v>
      </c>
      <c r="D399" s="129">
        <v>48269</v>
      </c>
      <c r="E399" s="246">
        <v>5.74</v>
      </c>
      <c r="F399" s="129">
        <v>1419</v>
      </c>
      <c r="G399" s="247">
        <v>40.299999999999997</v>
      </c>
      <c r="H399" s="247">
        <v>19.899999999999999</v>
      </c>
      <c r="I399" s="255">
        <v>88.1</v>
      </c>
      <c r="J399" s="253"/>
      <c r="K399" s="129">
        <v>1180</v>
      </c>
      <c r="L399" s="254">
        <v>5.79</v>
      </c>
      <c r="M399" s="129">
        <v>10313</v>
      </c>
      <c r="N399" s="129">
        <v>5763</v>
      </c>
      <c r="O399" s="254">
        <v>10.9</v>
      </c>
      <c r="P399" s="254">
        <v>5.95</v>
      </c>
      <c r="Q399" s="258"/>
      <c r="R399" s="259">
        <v>51.8</v>
      </c>
      <c r="S399" s="260">
        <v>9024</v>
      </c>
      <c r="T399" s="103">
        <v>7216</v>
      </c>
      <c r="U399" s="247">
        <v>3.26</v>
      </c>
      <c r="V399" s="247">
        <v>22.1</v>
      </c>
      <c r="W399" s="247">
        <v>9.3699999999999992</v>
      </c>
      <c r="X399" s="247">
        <v>8.39</v>
      </c>
      <c r="Y399" s="129">
        <v>2432</v>
      </c>
      <c r="Z399" s="103"/>
      <c r="AA399" s="56"/>
      <c r="AB399" s="247">
        <v>380</v>
      </c>
      <c r="AC399" s="77">
        <f t="shared" si="581"/>
        <v>11456</v>
      </c>
      <c r="AD399" s="247"/>
      <c r="AE399" s="247"/>
      <c r="AF399" s="247"/>
      <c r="AG399" s="247"/>
      <c r="AH399" s="252"/>
      <c r="AI399" s="263"/>
      <c r="AJ399" s="247"/>
      <c r="AK399" s="247"/>
      <c r="AL399" s="246">
        <v>9.35</v>
      </c>
      <c r="AM399" s="103">
        <v>96076</v>
      </c>
      <c r="AN399" s="264">
        <v>1.34</v>
      </c>
      <c r="AO399" s="264">
        <v>0.17</v>
      </c>
      <c r="AP399" s="103">
        <v>4566</v>
      </c>
      <c r="AQ399" s="267"/>
      <c r="AR399" s="86">
        <f t="shared" si="617"/>
        <v>12769</v>
      </c>
      <c r="AS399" s="103"/>
      <c r="AT399" s="268">
        <v>12769</v>
      </c>
      <c r="AU399" s="129">
        <f t="shared" si="582"/>
        <v>10849</v>
      </c>
      <c r="AV399" s="103">
        <v>720</v>
      </c>
      <c r="AW399" s="103">
        <v>0</v>
      </c>
      <c r="AX399" s="129">
        <v>720</v>
      </c>
      <c r="AY399" s="271">
        <v>480</v>
      </c>
      <c r="AZ399" s="272">
        <v>5.66</v>
      </c>
      <c r="BA399" s="103">
        <v>4885</v>
      </c>
      <c r="BB399" s="247">
        <v>254</v>
      </c>
      <c r="BC399" s="103">
        <v>9798</v>
      </c>
      <c r="BD399" s="97">
        <f t="shared" si="583"/>
        <v>6039.8851999999988</v>
      </c>
      <c r="BE399" s="102">
        <f t="shared" si="584"/>
        <v>0.61644062053480286</v>
      </c>
      <c r="BF399" s="103">
        <v>3201</v>
      </c>
      <c r="BG399" s="97">
        <f t="shared" si="585"/>
        <v>3415.4669999999996</v>
      </c>
      <c r="BH399" s="102">
        <f t="shared" si="586"/>
        <v>0.34858818126148189</v>
      </c>
      <c r="BI399" s="103">
        <v>282</v>
      </c>
      <c r="BJ399" s="97">
        <f t="shared" si="587"/>
        <v>554.69400000000007</v>
      </c>
      <c r="BK399" s="102">
        <f t="shared" si="588"/>
        <v>5.6612982241273736E-2</v>
      </c>
      <c r="BL399" s="103">
        <v>587</v>
      </c>
      <c r="BM399" s="97">
        <f t="shared" si="589"/>
        <v>848.21500000000003</v>
      </c>
      <c r="BN399" s="102">
        <f t="shared" si="590"/>
        <v>8.6570218411920807E-2</v>
      </c>
      <c r="BO399" s="103">
        <v>565</v>
      </c>
      <c r="BP399" s="97">
        <f t="shared" si="591"/>
        <v>1162.77</v>
      </c>
      <c r="BQ399" s="102">
        <f t="shared" si="592"/>
        <v>0.11867421922841397</v>
      </c>
      <c r="BR399" s="103">
        <v>35.299999999999997</v>
      </c>
      <c r="BS399" s="105">
        <f t="shared" si="593"/>
        <v>58.73919999999999</v>
      </c>
      <c r="BT399" s="102">
        <f t="shared" si="594"/>
        <v>3.6027760767503567E-3</v>
      </c>
      <c r="BU399" s="247">
        <v>5.27</v>
      </c>
      <c r="BV399" s="246">
        <v>6.2</v>
      </c>
      <c r="BW399" s="252">
        <v>171</v>
      </c>
      <c r="BX399" s="117">
        <f t="shared" si="618"/>
        <v>106298.50199999999</v>
      </c>
      <c r="BY399" s="118">
        <f t="shared" si="619"/>
        <v>0.70865667999999993</v>
      </c>
      <c r="BZ399" s="273">
        <v>43.3</v>
      </c>
      <c r="CA399" s="245">
        <v>39</v>
      </c>
      <c r="CB399" s="247">
        <v>7.33</v>
      </c>
      <c r="CC399" s="103">
        <v>5122</v>
      </c>
      <c r="CD399" s="77">
        <f t="shared" si="595"/>
        <v>5658.0624814799139</v>
      </c>
      <c r="CE399" s="77">
        <f t="shared" si="596"/>
        <v>23623</v>
      </c>
      <c r="CF399" s="77">
        <f t="shared" si="597"/>
        <v>10849</v>
      </c>
      <c r="CG399" s="77">
        <f t="shared" si="598"/>
        <v>452.04166666666669</v>
      </c>
      <c r="CH399" s="77">
        <f t="shared" si="599"/>
        <v>12774</v>
      </c>
      <c r="CI399" s="130">
        <f t="shared" si="600"/>
        <v>532.25</v>
      </c>
      <c r="CJ399" s="253">
        <v>3932</v>
      </c>
      <c r="CK399" s="247">
        <v>38.9</v>
      </c>
      <c r="CL399" s="246">
        <v>7.06</v>
      </c>
      <c r="CM399" s="103">
        <v>2064</v>
      </c>
      <c r="CN399" s="274">
        <v>5</v>
      </c>
      <c r="CO399" s="274">
        <v>61</v>
      </c>
      <c r="CP399" s="103">
        <v>5550</v>
      </c>
      <c r="CQ399" s="247">
        <v>10.1</v>
      </c>
      <c r="CR399" s="247">
        <v>38.700000000000003</v>
      </c>
      <c r="CS399" s="103">
        <v>3441</v>
      </c>
      <c r="CT399" s="141">
        <f t="shared" si="663"/>
        <v>0.24349247300492052</v>
      </c>
      <c r="CU399" s="142">
        <f t="shared" si="620"/>
        <v>1.2782299084435402</v>
      </c>
      <c r="CV399" s="142">
        <f t="shared" si="621"/>
        <v>4.4264826257817393</v>
      </c>
      <c r="CW399" s="118">
        <f t="shared" si="622"/>
        <v>0.73774710429695656</v>
      </c>
      <c r="CX399" s="143">
        <f t="shared" si="664"/>
        <v>22247.501677179021</v>
      </c>
      <c r="CY399" s="144">
        <f t="shared" si="665"/>
        <v>0.63521081522943112</v>
      </c>
      <c r="CZ399" s="145">
        <f t="shared" si="666"/>
        <v>17693.168093129574</v>
      </c>
      <c r="DA399" s="146">
        <f t="shared" si="667"/>
        <v>0.78934476423759947</v>
      </c>
      <c r="DB399" s="129">
        <v>3932</v>
      </c>
      <c r="DC399" s="258">
        <v>39</v>
      </c>
      <c r="DD399" s="254">
        <v>7.13</v>
      </c>
      <c r="DE399" s="129">
        <v>1935</v>
      </c>
      <c r="DF399" s="129">
        <v>5</v>
      </c>
      <c r="DG399" s="129">
        <v>64</v>
      </c>
      <c r="DH399" s="129">
        <v>5448</v>
      </c>
      <c r="DI399" s="258">
        <v>6.2</v>
      </c>
      <c r="DJ399" s="258">
        <v>37.700000000000003</v>
      </c>
      <c r="DK399" s="129">
        <v>3859</v>
      </c>
      <c r="DL399" s="141">
        <f t="shared" si="623"/>
        <v>0.26360943159541389</v>
      </c>
      <c r="DM399" s="142">
        <f t="shared" si="624"/>
        <v>1.2782299084435402</v>
      </c>
      <c r="DN399" s="142">
        <f t="shared" si="625"/>
        <v>4.4264826257817393</v>
      </c>
      <c r="DO399" s="118">
        <f t="shared" si="604"/>
        <v>0.73774710429695656</v>
      </c>
      <c r="DP399" s="143">
        <f t="shared" si="626"/>
        <v>22247.501677179021</v>
      </c>
      <c r="DQ399" s="144">
        <f t="shared" si="627"/>
        <v>0.65801013927759167</v>
      </c>
      <c r="DR399" s="145">
        <f t="shared" si="628"/>
        <v>17693.168093129574</v>
      </c>
      <c r="DS399" s="146">
        <f t="shared" si="629"/>
        <v>0.80251071647274952</v>
      </c>
      <c r="DT399" s="129">
        <v>3939</v>
      </c>
      <c r="DU399" s="258">
        <v>39.1</v>
      </c>
      <c r="DV399" s="254">
        <v>7.5</v>
      </c>
      <c r="DW399" s="129">
        <v>2048</v>
      </c>
      <c r="DX399" s="129">
        <v>6</v>
      </c>
      <c r="DY399" s="129">
        <v>62</v>
      </c>
      <c r="DZ399" s="129">
        <v>5638</v>
      </c>
      <c r="EA399" s="258">
        <v>4.5</v>
      </c>
      <c r="EB399" s="264">
        <v>40.200000000000003</v>
      </c>
      <c r="EC399" s="129">
        <v>4621</v>
      </c>
      <c r="ED399" s="141">
        <f t="shared" si="657"/>
        <v>0.32496401294452232</v>
      </c>
      <c r="EE399" s="142">
        <f t="shared" si="630"/>
        <v>1.2759583650672759</v>
      </c>
      <c r="EF399" s="142">
        <f t="shared" si="668"/>
        <v>4.4343629356445247</v>
      </c>
      <c r="EG399" s="118">
        <f t="shared" si="605"/>
        <v>0.73906048927408741</v>
      </c>
      <c r="EH399" s="143">
        <f t="shared" si="658"/>
        <v>22287.108114549381</v>
      </c>
      <c r="EI399" s="144">
        <f t="shared" si="659"/>
        <v>0.63803863836718744</v>
      </c>
      <c r="EJ399" s="145">
        <f t="shared" si="660"/>
        <v>17724.666612115314</v>
      </c>
      <c r="EK399" s="146">
        <f t="shared" si="661"/>
        <v>0.79097775056133901</v>
      </c>
      <c r="EL399" s="253">
        <v>3940</v>
      </c>
      <c r="EM399" s="247">
        <v>39</v>
      </c>
      <c r="EN399" s="246">
        <v>7.33</v>
      </c>
      <c r="EO399" s="103">
        <v>2077</v>
      </c>
      <c r="EP399" s="274">
        <v>6</v>
      </c>
      <c r="EQ399" s="274">
        <v>62</v>
      </c>
      <c r="ER399" s="103">
        <v>5638</v>
      </c>
      <c r="ES399" s="247">
        <v>4.5999999999999996</v>
      </c>
      <c r="ET399" s="247">
        <v>40.200000000000003</v>
      </c>
      <c r="EU399" s="103">
        <v>3706</v>
      </c>
      <c r="EV399" s="141">
        <f t="shared" si="631"/>
        <v>0.26266202891470364</v>
      </c>
      <c r="EW399" s="142">
        <f t="shared" si="632"/>
        <v>1.2756345177664974</v>
      </c>
      <c r="EX399" s="142">
        <f t="shared" si="633"/>
        <v>4.4354886941963514</v>
      </c>
      <c r="EY399" s="118">
        <f t="shared" si="606"/>
        <v>0.73924811569939186</v>
      </c>
      <c r="EZ399" s="143">
        <f t="shared" si="634"/>
        <v>22292.766177030862</v>
      </c>
      <c r="FA399" s="144">
        <f t="shared" si="635"/>
        <v>0.63291320893000402</v>
      </c>
      <c r="FB399" s="145">
        <f t="shared" si="636"/>
        <v>17729.166400541842</v>
      </c>
      <c r="FC399" s="146">
        <f t="shared" si="637"/>
        <v>0.78801796284956116</v>
      </c>
      <c r="FD399" s="253">
        <v>3940</v>
      </c>
      <c r="FE399" s="247">
        <v>38.9</v>
      </c>
      <c r="FF399" s="246">
        <v>7.33</v>
      </c>
      <c r="FG399" s="103">
        <v>2025</v>
      </c>
      <c r="FH399" s="274">
        <v>5</v>
      </c>
      <c r="FI399" s="274">
        <v>61</v>
      </c>
      <c r="FJ399" s="103">
        <v>5708</v>
      </c>
      <c r="FK399" s="247">
        <v>5.7</v>
      </c>
      <c r="FL399" s="247">
        <v>41.5</v>
      </c>
      <c r="FM399" s="103">
        <v>3776</v>
      </c>
      <c r="FN399" s="141">
        <f t="shared" si="638"/>
        <v>0.26379277521463812</v>
      </c>
      <c r="FO399" s="142">
        <f t="shared" si="639"/>
        <v>1.2756345177664974</v>
      </c>
      <c r="FP399" s="142">
        <f t="shared" si="640"/>
        <v>4.4354886941963514</v>
      </c>
      <c r="FQ399" s="118">
        <f t="shared" si="607"/>
        <v>0.73924811569939186</v>
      </c>
      <c r="FR399" s="143">
        <f t="shared" si="641"/>
        <v>22292.766177030862</v>
      </c>
      <c r="FS399" s="144">
        <f t="shared" si="642"/>
        <v>0.64210363412771221</v>
      </c>
      <c r="FT399" s="145">
        <f t="shared" si="643"/>
        <v>17729.166400541842</v>
      </c>
      <c r="FU399" s="146">
        <f t="shared" si="644"/>
        <v>0.79332516840171463</v>
      </c>
      <c r="FV399" s="253">
        <v>3940</v>
      </c>
      <c r="FW399" s="283">
        <v>39</v>
      </c>
      <c r="FX399" s="246">
        <v>7.27</v>
      </c>
      <c r="FY399" s="103">
        <v>2049</v>
      </c>
      <c r="FZ399" s="274">
        <v>5</v>
      </c>
      <c r="GA399" s="274">
        <v>55</v>
      </c>
      <c r="GB399" s="103">
        <v>5596</v>
      </c>
      <c r="GC399" s="247">
        <v>5</v>
      </c>
      <c r="GD399" s="247">
        <v>40.1</v>
      </c>
      <c r="GE399" s="103">
        <v>4041</v>
      </c>
      <c r="GF399" s="141">
        <f t="shared" si="645"/>
        <v>0.28418308716726093</v>
      </c>
      <c r="GG399" s="142">
        <f t="shared" si="646"/>
        <v>1.2756345177664974</v>
      </c>
      <c r="GH399" s="142">
        <f t="shared" si="647"/>
        <v>4.4354886941963514</v>
      </c>
      <c r="GI399" s="118">
        <f t="shared" si="608"/>
        <v>0.73924811569939186</v>
      </c>
      <c r="GJ399" s="143">
        <f t="shared" si="648"/>
        <v>22292.766177030862</v>
      </c>
      <c r="GK399" s="144">
        <f t="shared" si="649"/>
        <v>0.63786189942107763</v>
      </c>
      <c r="GL399" s="145">
        <f t="shared" si="650"/>
        <v>17729.166400541842</v>
      </c>
      <c r="GM399" s="146">
        <f t="shared" si="651"/>
        <v>0.79087568891610527</v>
      </c>
      <c r="GN399" s="286">
        <v>2142</v>
      </c>
      <c r="GO399" s="97">
        <f t="shared" si="609"/>
        <v>2033.0220547771239</v>
      </c>
      <c r="GP399" s="226">
        <f t="shared" si="568"/>
        <v>642.096</v>
      </c>
      <c r="GQ399" s="103">
        <v>0</v>
      </c>
      <c r="GR399" s="102">
        <f t="shared" si="601"/>
        <v>1</v>
      </c>
      <c r="GS399" s="103">
        <v>0</v>
      </c>
      <c r="GT399" s="102">
        <f t="shared" si="602"/>
        <v>1</v>
      </c>
      <c r="GU399" s="129">
        <v>0</v>
      </c>
      <c r="GV399" s="102">
        <f t="shared" si="669"/>
        <v>1</v>
      </c>
      <c r="GW399" s="170">
        <v>312</v>
      </c>
      <c r="GX399" s="102">
        <f t="shared" si="670"/>
        <v>0.46848381601362865</v>
      </c>
      <c r="GY399" s="170">
        <v>0</v>
      </c>
      <c r="GZ399" s="102">
        <f t="shared" si="671"/>
        <v>1</v>
      </c>
      <c r="HA399" s="310"/>
      <c r="HB399" s="310"/>
      <c r="HC399" s="310"/>
      <c r="HD399" s="311">
        <v>694</v>
      </c>
      <c r="HE399" s="312"/>
      <c r="HF399" s="227">
        <f t="shared" si="562"/>
        <v>106298.50199999999</v>
      </c>
      <c r="HG399" s="102">
        <f t="shared" si="563"/>
        <v>0.70865667999999993</v>
      </c>
      <c r="HH399" s="177">
        <f t="shared" si="564"/>
        <v>0.78138395590936927</v>
      </c>
      <c r="HI399" s="253">
        <v>3918</v>
      </c>
      <c r="HJ399" s="103">
        <v>6450</v>
      </c>
      <c r="HK399" s="103">
        <v>3770</v>
      </c>
      <c r="HL399" s="77">
        <f t="shared" si="654"/>
        <v>1440</v>
      </c>
      <c r="HM399" s="77">
        <f t="shared" si="652"/>
        <v>14109.12</v>
      </c>
      <c r="HN399" s="247"/>
      <c r="HO399" s="247"/>
      <c r="HP399" s="103">
        <v>3107</v>
      </c>
      <c r="HQ399" s="247"/>
      <c r="HR399" s="247"/>
      <c r="HS399" s="247"/>
      <c r="HT399" s="103">
        <v>4478</v>
      </c>
      <c r="HU399" s="103">
        <v>5756</v>
      </c>
      <c r="HV399" s="247"/>
      <c r="HW399" s="247"/>
      <c r="HX399" s="247"/>
      <c r="HY399" s="247"/>
      <c r="HZ399" s="298">
        <v>0.98</v>
      </c>
      <c r="IA399" s="298"/>
      <c r="IB399" s="299">
        <v>585</v>
      </c>
      <c r="IC399" s="300"/>
      <c r="ID399" s="300"/>
      <c r="IE399" s="301">
        <v>3.88</v>
      </c>
      <c r="IF399" s="301">
        <v>0.75</v>
      </c>
      <c r="IG399" s="301">
        <v>0.63</v>
      </c>
      <c r="IH399" s="97">
        <f t="shared" si="653"/>
        <v>32415.678</v>
      </c>
      <c r="II399" s="97">
        <f t="shared" si="655"/>
        <v>2538.6230715012921</v>
      </c>
      <c r="IJ399" s="202">
        <f t="shared" si="656"/>
        <v>1.5662933667475918</v>
      </c>
      <c r="IK399" s="202">
        <f t="shared" si="662"/>
        <v>1.6207838999999999</v>
      </c>
      <c r="IL399" s="202">
        <f t="shared" si="610"/>
        <v>0.41208165350839732</v>
      </c>
      <c r="IM399" s="203"/>
      <c r="IN399" s="204">
        <f t="shared" si="611"/>
        <v>0.72689075630252109</v>
      </c>
      <c r="IO399" s="247"/>
      <c r="IP399" s="247"/>
      <c r="IQ399" s="103">
        <v>2610</v>
      </c>
      <c r="IR399" s="103">
        <v>2794</v>
      </c>
      <c r="IS399" s="247"/>
      <c r="IT399" s="247"/>
      <c r="IU399" s="247"/>
      <c r="IV399" s="247"/>
      <c r="IW399" s="304">
        <v>0.91</v>
      </c>
      <c r="IX399" s="304">
        <v>0</v>
      </c>
      <c r="IY399" s="246">
        <v>8.4600000000000009</v>
      </c>
      <c r="IZ399" s="247">
        <v>212</v>
      </c>
      <c r="JA399" s="247">
        <v>1.01</v>
      </c>
      <c r="JB399" s="247">
        <v>0.63</v>
      </c>
      <c r="JC399" s="247">
        <v>208</v>
      </c>
      <c r="JD399" s="97">
        <f t="shared" si="612"/>
        <v>7469.8649999999998</v>
      </c>
      <c r="JE399" s="210">
        <f t="shared" ref="JE399:JE462" si="672">11200/AU399</f>
        <v>1.0323532122776293</v>
      </c>
      <c r="JF399" s="210">
        <f t="shared" si="613"/>
        <v>0.56666651785714284</v>
      </c>
      <c r="JG399" s="210">
        <f t="shared" si="614"/>
        <v>0.16820368351480386</v>
      </c>
      <c r="JH399" s="203"/>
      <c r="JI399" s="203">
        <f t="shared" si="615"/>
        <v>0.63760683760683756</v>
      </c>
      <c r="JJ399" s="212">
        <f t="shared" ref="JJ399:JJ408" si="673">30336/$AU$7</f>
        <v>2.469151880188833</v>
      </c>
      <c r="JK399" s="203">
        <f t="shared" si="616"/>
        <v>0.97836293121045115</v>
      </c>
      <c r="JL399" s="103">
        <v>11287</v>
      </c>
      <c r="JM399" s="246">
        <v>8.49</v>
      </c>
      <c r="JN399" s="307">
        <v>488</v>
      </c>
      <c r="JO399" s="247">
        <v>0.28000000000000003</v>
      </c>
      <c r="JP399" s="247">
        <v>3.49</v>
      </c>
      <c r="JQ399" s="246">
        <v>0.33</v>
      </c>
      <c r="JR399" s="170">
        <v>206</v>
      </c>
      <c r="JS399" s="247">
        <v>0.41</v>
      </c>
      <c r="JT399" s="308" t="s">
        <v>159</v>
      </c>
    </row>
    <row r="400" spans="1:280" ht="14.25">
      <c r="A400" s="244">
        <v>43817</v>
      </c>
      <c r="B400" s="245">
        <v>0</v>
      </c>
      <c r="C400" s="52">
        <v>0</v>
      </c>
      <c r="D400" s="129">
        <v>42490</v>
      </c>
      <c r="E400" s="246">
        <v>5.69</v>
      </c>
      <c r="F400" s="129">
        <v>1433</v>
      </c>
      <c r="G400" s="247">
        <v>38.799999999999997</v>
      </c>
      <c r="H400" s="247">
        <v>20.9</v>
      </c>
      <c r="I400" s="255">
        <v>88.3</v>
      </c>
      <c r="J400" s="253"/>
      <c r="K400" s="129">
        <v>1157</v>
      </c>
      <c r="L400" s="254">
        <v>83.5</v>
      </c>
      <c r="M400" s="129">
        <v>10124</v>
      </c>
      <c r="N400" s="129">
        <v>5784</v>
      </c>
      <c r="O400" s="254">
        <v>7.67</v>
      </c>
      <c r="P400" s="254">
        <v>3.17</v>
      </c>
      <c r="Q400" s="258"/>
      <c r="R400" s="259">
        <v>52.4</v>
      </c>
      <c r="S400" s="260">
        <v>9134</v>
      </c>
      <c r="T400" s="103">
        <v>7188</v>
      </c>
      <c r="U400" s="247">
        <v>2.87</v>
      </c>
      <c r="V400" s="247">
        <v>22.6</v>
      </c>
      <c r="W400" s="247">
        <v>10.8</v>
      </c>
      <c r="X400" s="247">
        <v>9.31</v>
      </c>
      <c r="Y400" s="129">
        <v>2433</v>
      </c>
      <c r="Z400" s="103">
        <v>18929</v>
      </c>
      <c r="AA400" s="56">
        <v>2.87</v>
      </c>
      <c r="AB400" s="247">
        <v>420</v>
      </c>
      <c r="AC400" s="77">
        <f t="shared" si="581"/>
        <v>11567</v>
      </c>
      <c r="AD400" s="247"/>
      <c r="AE400" s="247"/>
      <c r="AF400" s="247"/>
      <c r="AG400" s="247"/>
      <c r="AH400" s="252"/>
      <c r="AI400" s="263"/>
      <c r="AJ400" s="247"/>
      <c r="AK400" s="247"/>
      <c r="AL400" s="246">
        <v>9.51</v>
      </c>
      <c r="AM400" s="103">
        <v>40224</v>
      </c>
      <c r="AN400" s="264">
        <v>1.68</v>
      </c>
      <c r="AO400" s="264" t="s">
        <v>125</v>
      </c>
      <c r="AP400" s="103">
        <v>2907</v>
      </c>
      <c r="AQ400" s="267"/>
      <c r="AR400" s="86">
        <f t="shared" si="617"/>
        <v>12476</v>
      </c>
      <c r="AS400" s="103"/>
      <c r="AT400" s="268">
        <v>12476</v>
      </c>
      <c r="AU400" s="129">
        <f t="shared" si="582"/>
        <v>10556</v>
      </c>
      <c r="AV400" s="103">
        <v>720</v>
      </c>
      <c r="AW400" s="103">
        <v>0</v>
      </c>
      <c r="AX400" s="129">
        <v>720</v>
      </c>
      <c r="AY400" s="271">
        <v>480</v>
      </c>
      <c r="AZ400" s="272">
        <v>5.86</v>
      </c>
      <c r="BA400" s="103">
        <v>4398</v>
      </c>
      <c r="BB400" s="247">
        <v>490</v>
      </c>
      <c r="BC400" s="103">
        <v>9107</v>
      </c>
      <c r="BD400" s="97">
        <f t="shared" si="583"/>
        <v>5996.2707999999993</v>
      </c>
      <c r="BE400" s="102">
        <f t="shared" si="584"/>
        <v>0.65842437685297017</v>
      </c>
      <c r="BF400" s="103">
        <v>3218</v>
      </c>
      <c r="BG400" s="97">
        <f t="shared" si="585"/>
        <v>3433.6059999999998</v>
      </c>
      <c r="BH400" s="102">
        <f t="shared" si="586"/>
        <v>0.37702931810695067</v>
      </c>
      <c r="BI400" s="103">
        <v>225</v>
      </c>
      <c r="BJ400" s="97">
        <f t="shared" si="587"/>
        <v>442.57500000000005</v>
      </c>
      <c r="BK400" s="102">
        <f t="shared" si="588"/>
        <v>4.8597232897770952E-2</v>
      </c>
      <c r="BL400" s="103">
        <v>685</v>
      </c>
      <c r="BM400" s="97">
        <f t="shared" si="589"/>
        <v>989.82500000000005</v>
      </c>
      <c r="BN400" s="102">
        <f t="shared" si="590"/>
        <v>0.10868837158229934</v>
      </c>
      <c r="BO400" s="103">
        <v>526</v>
      </c>
      <c r="BP400" s="97">
        <f t="shared" si="591"/>
        <v>1082.5079999999998</v>
      </c>
      <c r="BQ400" s="102">
        <f t="shared" si="592"/>
        <v>0.1188654880860876</v>
      </c>
      <c r="BR400" s="103">
        <v>28.7</v>
      </c>
      <c r="BS400" s="105">
        <f t="shared" si="593"/>
        <v>47.756799999999998</v>
      </c>
      <c r="BT400" s="102">
        <f t="shared" si="594"/>
        <v>3.1514219830899308E-3</v>
      </c>
      <c r="BU400" s="247">
        <v>6.61</v>
      </c>
      <c r="BV400" s="246">
        <v>5.03</v>
      </c>
      <c r="BW400" s="252">
        <v>171</v>
      </c>
      <c r="BX400" s="117">
        <f t="shared" si="618"/>
        <v>96133.491999999998</v>
      </c>
      <c r="BY400" s="118">
        <f t="shared" si="619"/>
        <v>0.64088994666666665</v>
      </c>
      <c r="BZ400" s="273">
        <v>46.8</v>
      </c>
      <c r="CA400" s="245">
        <v>39</v>
      </c>
      <c r="CB400" s="247">
        <v>7.55</v>
      </c>
      <c r="CC400" s="103">
        <v>4963</v>
      </c>
      <c r="CD400" s="77">
        <f t="shared" si="595"/>
        <v>5158.9158143859349</v>
      </c>
      <c r="CE400" s="77">
        <f t="shared" si="596"/>
        <v>23662</v>
      </c>
      <c r="CF400" s="77">
        <f t="shared" si="597"/>
        <v>10556</v>
      </c>
      <c r="CG400" s="77">
        <f t="shared" si="598"/>
        <v>439.83333333333331</v>
      </c>
      <c r="CH400" s="77">
        <f t="shared" si="599"/>
        <v>13106</v>
      </c>
      <c r="CI400" s="130">
        <f t="shared" si="600"/>
        <v>546.08333333333337</v>
      </c>
      <c r="CJ400" s="253">
        <v>3960</v>
      </c>
      <c r="CK400" s="247">
        <v>38.9</v>
      </c>
      <c r="CL400" s="246">
        <v>7.11</v>
      </c>
      <c r="CM400" s="103">
        <v>1837</v>
      </c>
      <c r="CN400" s="274">
        <v>6</v>
      </c>
      <c r="CO400" s="274">
        <v>61</v>
      </c>
      <c r="CP400" s="103">
        <v>5260</v>
      </c>
      <c r="CQ400" s="247">
        <v>3.53</v>
      </c>
      <c r="CR400" s="247">
        <v>36.5</v>
      </c>
      <c r="CS400" s="103">
        <v>3201</v>
      </c>
      <c r="CT400" s="141">
        <f t="shared" si="663"/>
        <v>0.24333347938341898</v>
      </c>
      <c r="CU400" s="142">
        <f t="shared" si="620"/>
        <v>1.2691919191919192</v>
      </c>
      <c r="CV400" s="142">
        <f t="shared" si="621"/>
        <v>4.0647247562611026</v>
      </c>
      <c r="CW400" s="118">
        <f t="shared" si="622"/>
        <v>0.67745412604351707</v>
      </c>
      <c r="CX400" s="143">
        <f t="shared" si="664"/>
        <v>20429.3066249683</v>
      </c>
      <c r="CY400" s="144">
        <f t="shared" si="665"/>
        <v>0.6439174303101789</v>
      </c>
      <c r="CZ400" s="145">
        <f t="shared" si="666"/>
        <v>16088.607400895951</v>
      </c>
      <c r="DA400" s="146">
        <f t="shared" si="667"/>
        <v>0.79828703195344242</v>
      </c>
      <c r="DB400" s="129">
        <v>3960</v>
      </c>
      <c r="DC400" s="258">
        <v>38.9</v>
      </c>
      <c r="DD400" s="254">
        <v>7.17</v>
      </c>
      <c r="DE400" s="129">
        <v>1621</v>
      </c>
      <c r="DF400" s="129">
        <v>5</v>
      </c>
      <c r="DG400" s="129">
        <v>65</v>
      </c>
      <c r="DH400" s="129">
        <v>5524</v>
      </c>
      <c r="DI400" s="258">
        <v>3.24</v>
      </c>
      <c r="DJ400" s="258">
        <v>39.200000000000003</v>
      </c>
      <c r="DK400" s="129">
        <v>3700</v>
      </c>
      <c r="DL400" s="141">
        <f t="shared" si="623"/>
        <v>0.26409430957746111</v>
      </c>
      <c r="DM400" s="142">
        <f t="shared" si="624"/>
        <v>1.2691919191919192</v>
      </c>
      <c r="DN400" s="142">
        <f t="shared" si="625"/>
        <v>4.0647247562611026</v>
      </c>
      <c r="DO400" s="118">
        <f t="shared" si="604"/>
        <v>0.67745412604351707</v>
      </c>
      <c r="DP400" s="143">
        <f t="shared" si="626"/>
        <v>20429.3066249683</v>
      </c>
      <c r="DQ400" s="144">
        <f t="shared" si="627"/>
        <v>0.68578669272335324</v>
      </c>
      <c r="DR400" s="145">
        <f t="shared" si="628"/>
        <v>16088.607400895951</v>
      </c>
      <c r="DS400" s="146">
        <f t="shared" si="629"/>
        <v>0.8220050510596244</v>
      </c>
      <c r="DT400" s="129">
        <v>3960</v>
      </c>
      <c r="DU400" s="258">
        <v>39.1</v>
      </c>
      <c r="DV400" s="254">
        <v>7.11</v>
      </c>
      <c r="DW400" s="129">
        <v>1808</v>
      </c>
      <c r="DX400" s="129">
        <v>5</v>
      </c>
      <c r="DY400" s="129">
        <v>63</v>
      </c>
      <c r="DZ400" s="129">
        <v>5694</v>
      </c>
      <c r="EA400" s="258">
        <v>3.1</v>
      </c>
      <c r="EB400" s="264">
        <v>40.1</v>
      </c>
      <c r="EC400" s="129">
        <v>4249</v>
      </c>
      <c r="ED400" s="141">
        <f t="shared" si="657"/>
        <v>0.32020494020570461</v>
      </c>
      <c r="EE400" s="142">
        <f t="shared" si="630"/>
        <v>1.2691919191919192</v>
      </c>
      <c r="EF400" s="142">
        <f t="shared" si="668"/>
        <v>4.0647247562611026</v>
      </c>
      <c r="EG400" s="118">
        <f t="shared" si="605"/>
        <v>0.67745412604351707</v>
      </c>
      <c r="EH400" s="143">
        <f t="shared" si="658"/>
        <v>20429.3066249683</v>
      </c>
      <c r="EI400" s="144">
        <f t="shared" si="659"/>
        <v>0.64953876646750319</v>
      </c>
      <c r="EJ400" s="145">
        <f t="shared" si="660"/>
        <v>16088.607400895951</v>
      </c>
      <c r="EK400" s="146">
        <f t="shared" si="661"/>
        <v>0.80147139562973535</v>
      </c>
      <c r="EL400" s="253">
        <v>3960</v>
      </c>
      <c r="EM400" s="247">
        <v>39.1</v>
      </c>
      <c r="EN400" s="246">
        <v>7.48</v>
      </c>
      <c r="EO400" s="103">
        <v>1766</v>
      </c>
      <c r="EP400" s="274">
        <v>5</v>
      </c>
      <c r="EQ400" s="274">
        <v>64</v>
      </c>
      <c r="ER400" s="103">
        <v>5314</v>
      </c>
      <c r="ES400" s="247">
        <v>3</v>
      </c>
      <c r="ET400" s="247">
        <v>42</v>
      </c>
      <c r="EU400" s="103">
        <v>3418</v>
      </c>
      <c r="EV400" s="141">
        <f t="shared" si="631"/>
        <v>0.25439219843641375</v>
      </c>
      <c r="EW400" s="142">
        <f t="shared" si="632"/>
        <v>1.2691919191919192</v>
      </c>
      <c r="EX400" s="142">
        <f t="shared" si="633"/>
        <v>4.0647247562611026</v>
      </c>
      <c r="EY400" s="118">
        <f t="shared" si="606"/>
        <v>0.67745412604351707</v>
      </c>
      <c r="EZ400" s="143">
        <f t="shared" si="634"/>
        <v>20429.3066249683</v>
      </c>
      <c r="FA400" s="144">
        <f t="shared" si="635"/>
        <v>0.65768001193673165</v>
      </c>
      <c r="FB400" s="145">
        <f t="shared" si="636"/>
        <v>16088.607400895951</v>
      </c>
      <c r="FC400" s="146">
        <f t="shared" si="637"/>
        <v>0.80608323267815962</v>
      </c>
      <c r="FD400" s="253">
        <v>3961</v>
      </c>
      <c r="FE400" s="247">
        <v>38.9</v>
      </c>
      <c r="FF400" s="246">
        <v>7.4</v>
      </c>
      <c r="FG400" s="103">
        <v>1814</v>
      </c>
      <c r="FH400" s="274">
        <v>5</v>
      </c>
      <c r="FI400" s="274">
        <v>64</v>
      </c>
      <c r="FJ400" s="103">
        <v>5138</v>
      </c>
      <c r="FK400" s="247">
        <v>3.88</v>
      </c>
      <c r="FL400" s="247">
        <v>39.1</v>
      </c>
      <c r="FM400" s="103">
        <v>3558</v>
      </c>
      <c r="FN400" s="141">
        <f t="shared" si="638"/>
        <v>0.26854428197844393</v>
      </c>
      <c r="FO400" s="142">
        <f t="shared" si="639"/>
        <v>1.2688714970966928</v>
      </c>
      <c r="FP400" s="142">
        <f t="shared" si="640"/>
        <v>4.0657512019066235</v>
      </c>
      <c r="FQ400" s="118">
        <f t="shared" si="607"/>
        <v>0.67762520031777063</v>
      </c>
      <c r="FR400" s="143">
        <f t="shared" si="641"/>
        <v>20434.46554078269</v>
      </c>
      <c r="FS400" s="144">
        <f t="shared" si="642"/>
        <v>0.64837573140047056</v>
      </c>
      <c r="FT400" s="145">
        <f t="shared" si="643"/>
        <v>16092.670180542642</v>
      </c>
      <c r="FU400" s="146">
        <f t="shared" si="644"/>
        <v>0.80081256176567472</v>
      </c>
      <c r="FV400" s="253">
        <v>3861</v>
      </c>
      <c r="FW400" s="283">
        <v>39.299999999999997</v>
      </c>
      <c r="FX400" s="246">
        <v>7.33</v>
      </c>
      <c r="FY400" s="103">
        <v>1899</v>
      </c>
      <c r="FZ400" s="274">
        <v>5</v>
      </c>
      <c r="GA400" s="274">
        <v>65</v>
      </c>
      <c r="GB400" s="103">
        <v>5474</v>
      </c>
      <c r="GC400" s="247">
        <v>3.23</v>
      </c>
      <c r="GD400" s="247">
        <v>39.9</v>
      </c>
      <c r="GE400" s="103">
        <v>3745</v>
      </c>
      <c r="GF400" s="141">
        <f t="shared" si="645"/>
        <v>0.29754018974219398</v>
      </c>
      <c r="GG400" s="142">
        <f t="shared" si="646"/>
        <v>1.3017353017353017</v>
      </c>
      <c r="GH400" s="142">
        <f t="shared" si="647"/>
        <v>3.9631066373545756</v>
      </c>
      <c r="GI400" s="118">
        <f t="shared" si="608"/>
        <v>0.6605177728924293</v>
      </c>
      <c r="GJ400" s="143">
        <f t="shared" si="648"/>
        <v>19918.573959344096</v>
      </c>
      <c r="GK400" s="144">
        <f t="shared" si="649"/>
        <v>0.6318994012841751</v>
      </c>
      <c r="GL400" s="145">
        <f t="shared" si="650"/>
        <v>15686.392215873553</v>
      </c>
      <c r="GM400" s="146">
        <f t="shared" si="651"/>
        <v>0.79147908202481609</v>
      </c>
      <c r="GN400" s="286">
        <v>1979</v>
      </c>
      <c r="GO400" s="97">
        <f t="shared" si="609"/>
        <v>1790.3817513312483</v>
      </c>
      <c r="GP400" s="226">
        <f t="shared" si="568"/>
        <v>689.43</v>
      </c>
      <c r="GQ400" s="103">
        <v>0</v>
      </c>
      <c r="GR400" s="102">
        <f t="shared" si="601"/>
        <v>1</v>
      </c>
      <c r="GS400" s="103">
        <v>0</v>
      </c>
      <c r="GT400" s="102">
        <f t="shared" si="602"/>
        <v>1</v>
      </c>
      <c r="GU400" s="129">
        <v>0</v>
      </c>
      <c r="GV400" s="102">
        <f t="shared" si="669"/>
        <v>1</v>
      </c>
      <c r="GW400" s="170">
        <v>335</v>
      </c>
      <c r="GX400" s="102">
        <f t="shared" si="670"/>
        <v>0.51094890510948909</v>
      </c>
      <c r="GY400" s="170">
        <v>0</v>
      </c>
      <c r="GZ400" s="102">
        <f t="shared" si="671"/>
        <v>1</v>
      </c>
      <c r="HA400" s="310"/>
      <c r="HB400" s="310"/>
      <c r="HC400" s="310"/>
      <c r="HD400" s="311">
        <v>520</v>
      </c>
      <c r="HE400" s="312"/>
      <c r="HF400" s="227">
        <f t="shared" si="562"/>
        <v>96133.491999999998</v>
      </c>
      <c r="HG400" s="102">
        <f t="shared" si="563"/>
        <v>0.64088994666666665</v>
      </c>
      <c r="HH400" s="177">
        <f t="shared" si="564"/>
        <v>0.78269463050400789</v>
      </c>
      <c r="HI400" s="253">
        <v>3638</v>
      </c>
      <c r="HJ400" s="103">
        <v>6210</v>
      </c>
      <c r="HK400" s="103">
        <v>3782</v>
      </c>
      <c r="HL400" s="77">
        <f t="shared" si="654"/>
        <v>1440</v>
      </c>
      <c r="HM400" s="77">
        <f t="shared" si="652"/>
        <v>13114.08</v>
      </c>
      <c r="HN400" s="247"/>
      <c r="HO400" s="247"/>
      <c r="HP400" s="103">
        <v>2737</v>
      </c>
      <c r="HQ400" s="247"/>
      <c r="HR400" s="247"/>
      <c r="HS400" s="247"/>
      <c r="HT400" s="103">
        <v>6136</v>
      </c>
      <c r="HU400" s="103">
        <v>5426</v>
      </c>
      <c r="HV400" s="247"/>
      <c r="HW400" s="247"/>
      <c r="HX400" s="247"/>
      <c r="HY400" s="247"/>
      <c r="HZ400" s="298"/>
      <c r="IA400" s="298">
        <v>0.98</v>
      </c>
      <c r="IB400" s="299">
        <v>573</v>
      </c>
      <c r="IC400" s="300"/>
      <c r="ID400" s="300"/>
      <c r="IE400" s="301"/>
      <c r="IF400" s="301"/>
      <c r="IG400" s="301"/>
      <c r="IH400" s="97">
        <f t="shared" si="653"/>
        <v>29202.964</v>
      </c>
      <c r="II400" s="97">
        <f t="shared" si="655"/>
        <v>2340.7313241423535</v>
      </c>
      <c r="IJ400" s="202">
        <f t="shared" si="656"/>
        <v>1.6030779095864058</v>
      </c>
      <c r="IK400" s="202">
        <f t="shared" si="662"/>
        <v>1.4601482000000001</v>
      </c>
      <c r="IL400" s="202">
        <f t="shared" si="610"/>
        <v>0.27102274680627592</v>
      </c>
      <c r="IM400" s="203"/>
      <c r="IN400" s="204">
        <f t="shared" si="611"/>
        <v>0.71045982819605857</v>
      </c>
      <c r="IO400" s="247"/>
      <c r="IP400" s="247"/>
      <c r="IQ400" s="103">
        <v>2511</v>
      </c>
      <c r="IR400" s="103">
        <v>2536</v>
      </c>
      <c r="IS400" s="247"/>
      <c r="IT400" s="247"/>
      <c r="IU400" s="247"/>
      <c r="IV400" s="247"/>
      <c r="IW400" s="304">
        <v>0</v>
      </c>
      <c r="IX400" s="304">
        <v>0.95</v>
      </c>
      <c r="IY400" s="246"/>
      <c r="IZ400" s="247">
        <v>214</v>
      </c>
      <c r="JA400" s="247">
        <v>1.58</v>
      </c>
      <c r="JB400" s="247">
        <v>0.6</v>
      </c>
      <c r="JC400" s="247">
        <v>200</v>
      </c>
      <c r="JD400" s="97">
        <f t="shared" si="612"/>
        <v>7148.7479999999996</v>
      </c>
      <c r="JE400" s="210">
        <f t="shared" si="672"/>
        <v>1.0610079575596818</v>
      </c>
      <c r="JF400" s="210">
        <f t="shared" si="613"/>
        <v>0.54005249999999994</v>
      </c>
      <c r="JG400" s="210">
        <f t="shared" si="614"/>
        <v>0.16897549229770215</v>
      </c>
      <c r="JH400" s="203"/>
      <c r="JI400" s="203">
        <f t="shared" si="615"/>
        <v>0.62652705061082026</v>
      </c>
      <c r="JJ400" s="212">
        <f t="shared" si="673"/>
        <v>2.469151880188833</v>
      </c>
      <c r="JK400" s="203">
        <f t="shared" si="616"/>
        <v>0.97650159218183818</v>
      </c>
      <c r="JL400" s="103">
        <v>11637</v>
      </c>
      <c r="JM400" s="246">
        <v>8.49</v>
      </c>
      <c r="JN400" s="307">
        <v>442</v>
      </c>
      <c r="JO400" s="247">
        <v>0.72</v>
      </c>
      <c r="JP400" s="247">
        <v>1.71</v>
      </c>
      <c r="JQ400" s="246">
        <v>0.48</v>
      </c>
      <c r="JR400" s="170">
        <v>391</v>
      </c>
      <c r="JS400" s="247">
        <v>0.3</v>
      </c>
      <c r="JT400" s="308" t="s">
        <v>161</v>
      </c>
    </row>
    <row r="401" spans="1:280" ht="14.25">
      <c r="A401" s="244">
        <v>43818</v>
      </c>
      <c r="B401" s="245">
        <v>0</v>
      </c>
      <c r="C401" s="52">
        <v>0</v>
      </c>
      <c r="D401" s="129">
        <v>45389</v>
      </c>
      <c r="E401" s="246">
        <v>5.63</v>
      </c>
      <c r="F401" s="129">
        <v>1334</v>
      </c>
      <c r="G401" s="247">
        <v>42.3</v>
      </c>
      <c r="H401" s="247">
        <v>20.399999999999999</v>
      </c>
      <c r="I401" s="255">
        <v>88.1</v>
      </c>
      <c r="J401" s="253"/>
      <c r="K401" s="129">
        <v>1359</v>
      </c>
      <c r="L401" s="254">
        <v>9.4600000000000009</v>
      </c>
      <c r="M401" s="129">
        <v>9478</v>
      </c>
      <c r="N401" s="129">
        <v>5185</v>
      </c>
      <c r="O401" s="254">
        <v>0.62</v>
      </c>
      <c r="P401" s="254">
        <v>0.11</v>
      </c>
      <c r="Q401" s="258">
        <v>72.599999999999994</v>
      </c>
      <c r="R401" s="259">
        <v>55.7</v>
      </c>
      <c r="S401" s="260">
        <v>9165</v>
      </c>
      <c r="T401" s="103">
        <v>7689</v>
      </c>
      <c r="U401" s="247">
        <v>3.13</v>
      </c>
      <c r="V401" s="247">
        <v>26.6</v>
      </c>
      <c r="W401" s="247">
        <v>12.8</v>
      </c>
      <c r="X401" s="247">
        <v>10.6</v>
      </c>
      <c r="Y401" s="129">
        <v>2433</v>
      </c>
      <c r="Z401" s="103">
        <v>7689</v>
      </c>
      <c r="AA401" s="56">
        <v>2.82</v>
      </c>
      <c r="AB401" s="247">
        <v>491</v>
      </c>
      <c r="AC401" s="77">
        <f t="shared" si="581"/>
        <v>11598</v>
      </c>
      <c r="AD401" s="247"/>
      <c r="AE401" s="247"/>
      <c r="AF401" s="247"/>
      <c r="AG401" s="247"/>
      <c r="AH401" s="252"/>
      <c r="AI401" s="263"/>
      <c r="AJ401" s="247"/>
      <c r="AK401" s="247"/>
      <c r="AL401" s="246">
        <v>9.3800000000000008</v>
      </c>
      <c r="AM401" s="103">
        <v>45691</v>
      </c>
      <c r="AN401" s="264">
        <v>2.23</v>
      </c>
      <c r="AO401" s="264">
        <v>0.46</v>
      </c>
      <c r="AP401" s="103">
        <v>2778</v>
      </c>
      <c r="AQ401" s="267"/>
      <c r="AR401" s="86">
        <f t="shared" si="617"/>
        <v>10451</v>
      </c>
      <c r="AS401" s="103"/>
      <c r="AT401" s="268">
        <v>10451</v>
      </c>
      <c r="AU401" s="129">
        <f t="shared" si="582"/>
        <v>8531</v>
      </c>
      <c r="AV401" s="103">
        <v>720</v>
      </c>
      <c r="AW401" s="103">
        <v>0</v>
      </c>
      <c r="AX401" s="129">
        <v>720</v>
      </c>
      <c r="AY401" s="271">
        <v>480</v>
      </c>
      <c r="AZ401" s="272">
        <v>5.46</v>
      </c>
      <c r="BA401" s="103">
        <v>4033</v>
      </c>
      <c r="BB401" s="247">
        <v>150</v>
      </c>
      <c r="BC401" s="103">
        <v>10451</v>
      </c>
      <c r="BD401" s="97">
        <f t="shared" si="583"/>
        <v>6878.7259999999987</v>
      </c>
      <c r="BE401" s="102">
        <f t="shared" si="584"/>
        <v>0.65818830733901046</v>
      </c>
      <c r="BF401" s="103">
        <v>3246</v>
      </c>
      <c r="BG401" s="97">
        <f t="shared" si="585"/>
        <v>3463.482</v>
      </c>
      <c r="BH401" s="102">
        <f t="shared" si="586"/>
        <v>0.33140197110324371</v>
      </c>
      <c r="BI401" s="103">
        <v>486</v>
      </c>
      <c r="BJ401" s="97">
        <f t="shared" si="587"/>
        <v>955.96199999999999</v>
      </c>
      <c r="BK401" s="102">
        <f t="shared" si="588"/>
        <v>9.1470864032150032E-2</v>
      </c>
      <c r="BL401" s="103">
        <v>698</v>
      </c>
      <c r="BM401" s="97">
        <f t="shared" si="589"/>
        <v>1008.61</v>
      </c>
      <c r="BN401" s="102">
        <f t="shared" si="590"/>
        <v>9.6508468089178068E-2</v>
      </c>
      <c r="BO401" s="103">
        <v>696</v>
      </c>
      <c r="BP401" s="97">
        <f t="shared" si="591"/>
        <v>1432.3679999999999</v>
      </c>
      <c r="BQ401" s="102">
        <f t="shared" si="592"/>
        <v>0.13705559276624246</v>
      </c>
      <c r="BR401" s="103">
        <v>11</v>
      </c>
      <c r="BS401" s="105">
        <f t="shared" si="593"/>
        <v>18.303999999999998</v>
      </c>
      <c r="BT401" s="102">
        <f t="shared" si="594"/>
        <v>1.0525308582910726E-3</v>
      </c>
      <c r="BU401" s="247">
        <v>7.93</v>
      </c>
      <c r="BV401" s="246">
        <v>7.57</v>
      </c>
      <c r="BW401" s="252">
        <v>169</v>
      </c>
      <c r="BX401" s="117">
        <f t="shared" si="618"/>
        <v>89157.481</v>
      </c>
      <c r="BY401" s="118">
        <f t="shared" si="619"/>
        <v>0.59438320666666666</v>
      </c>
      <c r="BZ401" s="273">
        <v>46.4</v>
      </c>
      <c r="CA401" s="245">
        <v>39</v>
      </c>
      <c r="CB401" s="247">
        <v>7.29</v>
      </c>
      <c r="CC401" s="103">
        <v>5568</v>
      </c>
      <c r="CD401" s="77">
        <f t="shared" si="595"/>
        <v>4995.1190651604456</v>
      </c>
      <c r="CE401" s="77">
        <f t="shared" si="596"/>
        <v>24432</v>
      </c>
      <c r="CF401" s="77">
        <f t="shared" si="597"/>
        <v>8531</v>
      </c>
      <c r="CG401" s="77">
        <f t="shared" si="598"/>
        <v>355.45833333333331</v>
      </c>
      <c r="CH401" s="77">
        <f t="shared" si="599"/>
        <v>15901</v>
      </c>
      <c r="CI401" s="130">
        <f t="shared" si="600"/>
        <v>662.54166666666663</v>
      </c>
      <c r="CJ401" s="253">
        <v>4056</v>
      </c>
      <c r="CK401" s="247">
        <v>38.9</v>
      </c>
      <c r="CL401" s="246">
        <v>7.08</v>
      </c>
      <c r="CM401" s="103">
        <v>2168</v>
      </c>
      <c r="CN401" s="274">
        <v>6</v>
      </c>
      <c r="CO401" s="274">
        <v>65</v>
      </c>
      <c r="CP401" s="103">
        <v>4765</v>
      </c>
      <c r="CQ401" s="247">
        <v>3.8</v>
      </c>
      <c r="CR401" s="247">
        <v>46</v>
      </c>
      <c r="CS401" s="103">
        <v>3277</v>
      </c>
      <c r="CT401" s="141">
        <f t="shared" si="663"/>
        <v>0.28578168707936141</v>
      </c>
      <c r="CU401" s="142">
        <f t="shared" si="620"/>
        <v>1.2391518737672584</v>
      </c>
      <c r="CV401" s="142">
        <f t="shared" si="621"/>
        <v>4.0310789749882145</v>
      </c>
      <c r="CW401" s="118">
        <f t="shared" si="622"/>
        <v>0.67184649583136913</v>
      </c>
      <c r="CX401" s="143">
        <f t="shared" si="664"/>
        <v>20260.202928290764</v>
      </c>
      <c r="CY401" s="144">
        <f t="shared" si="665"/>
        <v>0.56597631173174789</v>
      </c>
      <c r="CZ401" s="145">
        <f t="shared" si="666"/>
        <v>14801.19281827112</v>
      </c>
      <c r="DA401" s="146">
        <f t="shared" si="667"/>
        <v>0.79255573629317766</v>
      </c>
      <c r="DB401" s="129">
        <v>4056</v>
      </c>
      <c r="DC401" s="258">
        <v>38.9</v>
      </c>
      <c r="DD401" s="254">
        <v>7.13</v>
      </c>
      <c r="DE401" s="129">
        <v>1933</v>
      </c>
      <c r="DF401" s="129">
        <v>6</v>
      </c>
      <c r="DG401" s="129">
        <v>69</v>
      </c>
      <c r="DH401" s="129">
        <v>3860</v>
      </c>
      <c r="DI401" s="258">
        <v>2.2000000000000002</v>
      </c>
      <c r="DJ401" s="258">
        <v>40.200000000000003</v>
      </c>
      <c r="DK401" s="129">
        <v>3851</v>
      </c>
      <c r="DL401" s="141">
        <f t="shared" si="623"/>
        <v>0.31006553745440807</v>
      </c>
      <c r="DM401" s="142">
        <f t="shared" si="624"/>
        <v>1.2391518737672584</v>
      </c>
      <c r="DN401" s="142">
        <f t="shared" si="625"/>
        <v>4.0310789749882145</v>
      </c>
      <c r="DO401" s="118">
        <f t="shared" si="604"/>
        <v>0.67184649583136913</v>
      </c>
      <c r="DP401" s="143">
        <f t="shared" si="626"/>
        <v>20260.202928290764</v>
      </c>
      <c r="DQ401" s="144">
        <f t="shared" si="627"/>
        <v>0.61302223735123096</v>
      </c>
      <c r="DR401" s="145">
        <f t="shared" si="628"/>
        <v>14801.19281827112</v>
      </c>
      <c r="DS401" s="146">
        <f t="shared" si="629"/>
        <v>0.81504162281121428</v>
      </c>
      <c r="DT401" s="129">
        <v>4080</v>
      </c>
      <c r="DU401" s="258">
        <v>38.9</v>
      </c>
      <c r="DV401" s="254">
        <v>7.11</v>
      </c>
      <c r="DW401" s="129">
        <v>2125</v>
      </c>
      <c r="DX401" s="129">
        <v>6</v>
      </c>
      <c r="DY401" s="129">
        <v>68</v>
      </c>
      <c r="DZ401" s="129">
        <v>3930</v>
      </c>
      <c r="EA401" s="258">
        <v>3.3</v>
      </c>
      <c r="EB401" s="264">
        <v>40.700000000000003</v>
      </c>
      <c r="EC401" s="129">
        <v>4416</v>
      </c>
      <c r="ED401" s="141">
        <f t="shared" si="657"/>
        <v>0.37711081547620906</v>
      </c>
      <c r="EE401" s="142">
        <f t="shared" si="630"/>
        <v>1.2318627450980393</v>
      </c>
      <c r="EF401" s="142">
        <f t="shared" si="668"/>
        <v>4.0549315133017547</v>
      </c>
      <c r="EG401" s="118">
        <f t="shared" si="605"/>
        <v>0.67582191888362575</v>
      </c>
      <c r="EH401" s="143">
        <f t="shared" si="658"/>
        <v>20380.085785854619</v>
      </c>
      <c r="EI401" s="144">
        <f t="shared" si="659"/>
        <v>0.57458471514297249</v>
      </c>
      <c r="EJ401" s="145">
        <f t="shared" si="660"/>
        <v>14888.77384086444</v>
      </c>
      <c r="EK401" s="146">
        <f t="shared" si="661"/>
        <v>0.79667017510286098</v>
      </c>
      <c r="EL401" s="253">
        <v>4080</v>
      </c>
      <c r="EM401" s="247">
        <v>39.1</v>
      </c>
      <c r="EN401" s="246">
        <v>7.45</v>
      </c>
      <c r="EO401" s="103">
        <v>1875</v>
      </c>
      <c r="EP401" s="274">
        <v>6</v>
      </c>
      <c r="EQ401" s="274">
        <v>68</v>
      </c>
      <c r="ER401" s="103">
        <v>2694</v>
      </c>
      <c r="ES401" s="247">
        <v>3.2</v>
      </c>
      <c r="ET401" s="247">
        <v>41.2</v>
      </c>
      <c r="EU401" s="103">
        <v>3717</v>
      </c>
      <c r="EV401" s="141">
        <f t="shared" si="631"/>
        <v>0.29198546361174138</v>
      </c>
      <c r="EW401" s="142">
        <f t="shared" si="632"/>
        <v>1.2318627450980393</v>
      </c>
      <c r="EX401" s="142">
        <f t="shared" si="633"/>
        <v>4.0549315133017547</v>
      </c>
      <c r="EY401" s="118">
        <f t="shared" si="606"/>
        <v>0.67582191888362575</v>
      </c>
      <c r="EZ401" s="143">
        <f t="shared" si="634"/>
        <v>20380.085785854619</v>
      </c>
      <c r="FA401" s="144">
        <f t="shared" si="635"/>
        <v>0.62463357218497573</v>
      </c>
      <c r="FB401" s="145">
        <f t="shared" si="636"/>
        <v>14888.77384086444</v>
      </c>
      <c r="FC401" s="146">
        <f t="shared" si="637"/>
        <v>0.82059133097311265</v>
      </c>
      <c r="FD401" s="253">
        <v>4080</v>
      </c>
      <c r="FE401" s="247">
        <v>38.700000000000003</v>
      </c>
      <c r="FF401" s="246">
        <v>7.41</v>
      </c>
      <c r="FG401" s="103">
        <v>1994</v>
      </c>
      <c r="FH401" s="274">
        <v>5</v>
      </c>
      <c r="FI401" s="274">
        <v>69</v>
      </c>
      <c r="FJ401" s="103">
        <v>2630</v>
      </c>
      <c r="FK401" s="247">
        <v>3.5</v>
      </c>
      <c r="FL401" s="247">
        <v>46.1</v>
      </c>
      <c r="FM401" s="103">
        <v>3922</v>
      </c>
      <c r="FN401" s="141">
        <f t="shared" si="638"/>
        <v>0.32030535574653385</v>
      </c>
      <c r="FO401" s="142">
        <f t="shared" si="639"/>
        <v>1.2318627450980393</v>
      </c>
      <c r="FP401" s="142">
        <f t="shared" si="640"/>
        <v>4.0549315133017547</v>
      </c>
      <c r="FQ401" s="118">
        <f t="shared" si="607"/>
        <v>0.67582191888362575</v>
      </c>
      <c r="FR401" s="143">
        <f t="shared" si="641"/>
        <v>20380.085785854619</v>
      </c>
      <c r="FS401" s="144">
        <f t="shared" si="642"/>
        <v>0.6008103162329822</v>
      </c>
      <c r="FT401" s="145">
        <f t="shared" si="643"/>
        <v>14888.77384086444</v>
      </c>
      <c r="FU401" s="146">
        <f t="shared" si="644"/>
        <v>0.80920486077887288</v>
      </c>
      <c r="FV401" s="253">
        <v>4080</v>
      </c>
      <c r="FW401" s="283">
        <v>39.4</v>
      </c>
      <c r="FX401" s="246">
        <v>7.4</v>
      </c>
      <c r="FY401" s="103">
        <v>1847</v>
      </c>
      <c r="FZ401" s="274">
        <v>5</v>
      </c>
      <c r="GA401" s="274">
        <v>69</v>
      </c>
      <c r="GB401" s="103">
        <v>2574</v>
      </c>
      <c r="GC401" s="247">
        <v>3.7</v>
      </c>
      <c r="GD401" s="247">
        <v>39.799999999999997</v>
      </c>
      <c r="GE401" s="103">
        <v>4006</v>
      </c>
      <c r="GF401" s="141">
        <f t="shared" si="645"/>
        <v>0.31188869441569167</v>
      </c>
      <c r="GG401" s="142">
        <f t="shared" si="646"/>
        <v>1.2318627450980393</v>
      </c>
      <c r="GH401" s="142">
        <f t="shared" si="647"/>
        <v>4.0549315133017547</v>
      </c>
      <c r="GI401" s="118">
        <f t="shared" si="608"/>
        <v>0.67582191888362575</v>
      </c>
      <c r="GJ401" s="143">
        <f t="shared" si="648"/>
        <v>20380.085785854619</v>
      </c>
      <c r="GK401" s="144">
        <f t="shared" si="649"/>
        <v>0.63023904417368004</v>
      </c>
      <c r="GL401" s="145">
        <f t="shared" si="650"/>
        <v>14888.77384086444</v>
      </c>
      <c r="GM401" s="146">
        <f t="shared" si="651"/>
        <v>0.82327050043058081</v>
      </c>
      <c r="GN401" s="286">
        <v>2068</v>
      </c>
      <c r="GO401" s="97">
        <f t="shared" si="609"/>
        <v>1990.2151277013752</v>
      </c>
      <c r="GP401" s="226">
        <f t="shared" si="568"/>
        <v>1010.1334499999999</v>
      </c>
      <c r="GQ401" s="103">
        <v>0</v>
      </c>
      <c r="GR401" s="102">
        <f t="shared" si="601"/>
        <v>1</v>
      </c>
      <c r="GS401" s="103">
        <v>0</v>
      </c>
      <c r="GT401" s="102">
        <f t="shared" si="602"/>
        <v>1</v>
      </c>
      <c r="GU401" s="129">
        <v>2.61</v>
      </c>
      <c r="GV401" s="102">
        <f t="shared" si="669"/>
        <v>0.99726976595303995</v>
      </c>
      <c r="GW401" s="170">
        <v>489</v>
      </c>
      <c r="GX401" s="102">
        <f t="shared" si="670"/>
        <v>0.29942693409742116</v>
      </c>
      <c r="GY401" s="170">
        <v>0</v>
      </c>
      <c r="GZ401" s="102">
        <f t="shared" si="671"/>
        <v>1</v>
      </c>
      <c r="HA401" s="310"/>
      <c r="HB401" s="310"/>
      <c r="HC401" s="310"/>
      <c r="HD401" s="313"/>
      <c r="HE401" s="312">
        <v>32</v>
      </c>
      <c r="HF401" s="227">
        <f t="shared" si="562"/>
        <v>89157.481</v>
      </c>
      <c r="HG401" s="102">
        <f t="shared" si="563"/>
        <v>0.59438320666666666</v>
      </c>
      <c r="HH401" s="177">
        <f t="shared" si="564"/>
        <v>0.80212419864127837</v>
      </c>
      <c r="HI401" s="253">
        <v>2488</v>
      </c>
      <c r="HJ401" s="103">
        <v>5238</v>
      </c>
      <c r="HK401" s="103">
        <v>3002</v>
      </c>
      <c r="HL401" s="77">
        <f t="shared" si="654"/>
        <v>1440</v>
      </c>
      <c r="HM401" s="77">
        <f t="shared" si="652"/>
        <v>15049.44</v>
      </c>
      <c r="HN401" s="247"/>
      <c r="HO401" s="247"/>
      <c r="HP401" s="103">
        <v>2725</v>
      </c>
      <c r="HQ401" s="247"/>
      <c r="HR401" s="247"/>
      <c r="HS401" s="247"/>
      <c r="HT401" s="103">
        <v>5294</v>
      </c>
      <c r="HU401" s="103">
        <v>4162</v>
      </c>
      <c r="HV401" s="247"/>
      <c r="HW401" s="247"/>
      <c r="HX401" s="247"/>
      <c r="HY401" s="247"/>
      <c r="HZ401" s="298">
        <v>0.98</v>
      </c>
      <c r="IA401" s="298"/>
      <c r="IB401" s="299">
        <v>544</v>
      </c>
      <c r="IC401" s="300"/>
      <c r="ID401" s="300">
        <v>68</v>
      </c>
      <c r="IE401" s="301">
        <v>3.22</v>
      </c>
      <c r="IF401" s="301">
        <v>0.87</v>
      </c>
      <c r="IG401" s="301">
        <v>0.71</v>
      </c>
      <c r="IH401" s="97">
        <f t="shared" si="653"/>
        <v>26582.588</v>
      </c>
      <c r="II401" s="97">
        <f t="shared" si="655"/>
        <v>2543.5449239307241</v>
      </c>
      <c r="IJ401" s="202">
        <f t="shared" si="656"/>
        <v>1.9136924696201321</v>
      </c>
      <c r="IK401" s="202">
        <f t="shared" si="662"/>
        <v>1.3291293999999998</v>
      </c>
      <c r="IL401" s="202">
        <f t="shared" si="610"/>
        <v>0.35407063359841912</v>
      </c>
      <c r="IM401" s="203"/>
      <c r="IN401" s="204">
        <f t="shared" si="611"/>
        <v>0.73694390715667313</v>
      </c>
      <c r="IO401" s="247"/>
      <c r="IP401" s="247"/>
      <c r="IQ401" s="103">
        <v>1906</v>
      </c>
      <c r="IR401" s="103">
        <v>2160</v>
      </c>
      <c r="IS401" s="247"/>
      <c r="IT401" s="247"/>
      <c r="IU401" s="247"/>
      <c r="IV401" s="247"/>
      <c r="IW401" s="304">
        <v>0.91</v>
      </c>
      <c r="IX401" s="304">
        <v>0</v>
      </c>
      <c r="IY401" s="246">
        <v>8.43</v>
      </c>
      <c r="IZ401" s="247">
        <v>205</v>
      </c>
      <c r="JA401" s="247">
        <v>1.55</v>
      </c>
      <c r="JB401" s="247">
        <v>0.4</v>
      </c>
      <c r="JC401" s="247"/>
      <c r="JD401" s="97">
        <f t="shared" si="612"/>
        <v>5685.3440000000001</v>
      </c>
      <c r="JE401" s="210">
        <f t="shared" si="672"/>
        <v>1.3128589848786778</v>
      </c>
      <c r="JF401" s="210">
        <f t="shared" si="613"/>
        <v>0.41436285714285714</v>
      </c>
      <c r="JG401" s="210">
        <f t="shared" si="614"/>
        <v>0.21788869997366558</v>
      </c>
      <c r="JH401" s="203"/>
      <c r="JI401" s="203">
        <f t="shared" si="615"/>
        <v>0.62316176470588236</v>
      </c>
      <c r="JJ401" s="212">
        <f t="shared" si="673"/>
        <v>2.469151880188833</v>
      </c>
      <c r="JK401" s="203">
        <f t="shared" si="616"/>
        <v>0.9803846521863937</v>
      </c>
      <c r="JL401" s="103">
        <v>9149</v>
      </c>
      <c r="JM401" s="246">
        <v>8.4600000000000009</v>
      </c>
      <c r="JN401" s="307">
        <v>80</v>
      </c>
      <c r="JO401" s="247">
        <v>0.74</v>
      </c>
      <c r="JP401" s="247">
        <v>2.17</v>
      </c>
      <c r="JQ401" s="246">
        <v>0.51</v>
      </c>
      <c r="JR401" s="170">
        <v>242</v>
      </c>
      <c r="JS401" s="247">
        <v>0.33</v>
      </c>
      <c r="JT401" s="308" t="s">
        <v>162</v>
      </c>
    </row>
    <row r="402" spans="1:280" ht="14.25">
      <c r="A402" s="244">
        <v>43819</v>
      </c>
      <c r="B402" s="245">
        <v>120</v>
      </c>
      <c r="C402" s="52">
        <v>120</v>
      </c>
      <c r="D402" s="129">
        <v>46707</v>
      </c>
      <c r="E402" s="246">
        <v>5.65</v>
      </c>
      <c r="F402" s="129">
        <v>1473</v>
      </c>
      <c r="G402" s="247">
        <v>38.200000000000003</v>
      </c>
      <c r="H402" s="247">
        <v>19.7</v>
      </c>
      <c r="I402" s="255">
        <v>88.4</v>
      </c>
      <c r="J402" s="253"/>
      <c r="K402" s="129">
        <v>1307</v>
      </c>
      <c r="L402" s="254">
        <v>9.61</v>
      </c>
      <c r="M402" s="129">
        <v>12776</v>
      </c>
      <c r="N402" s="129">
        <v>6826</v>
      </c>
      <c r="O402" s="254">
        <v>0.18</v>
      </c>
      <c r="P402" s="254">
        <v>0.46</v>
      </c>
      <c r="Q402" s="258">
        <v>153</v>
      </c>
      <c r="R402" s="259">
        <v>63.9</v>
      </c>
      <c r="S402" s="260">
        <v>12389</v>
      </c>
      <c r="T402" s="103">
        <v>7795</v>
      </c>
      <c r="U402" s="247">
        <v>3.26</v>
      </c>
      <c r="V402" s="247">
        <v>25.5</v>
      </c>
      <c r="W402" s="247">
        <v>12.4</v>
      </c>
      <c r="X402" s="247">
        <v>11.1</v>
      </c>
      <c r="Y402" s="129">
        <v>2432</v>
      </c>
      <c r="Z402" s="103"/>
      <c r="AA402" s="56"/>
      <c r="AB402" s="247">
        <v>576</v>
      </c>
      <c r="AC402" s="77">
        <f t="shared" si="581"/>
        <v>14821</v>
      </c>
      <c r="AD402" s="247"/>
      <c r="AE402" s="247"/>
      <c r="AF402" s="247"/>
      <c r="AG402" s="247"/>
      <c r="AH402" s="252"/>
      <c r="AI402" s="263"/>
      <c r="AJ402" s="247"/>
      <c r="AK402" s="247"/>
      <c r="AL402" s="246">
        <v>9.35</v>
      </c>
      <c r="AM402" s="103">
        <v>102372</v>
      </c>
      <c r="AN402" s="264">
        <v>1.59</v>
      </c>
      <c r="AO402" s="264">
        <v>0.26</v>
      </c>
      <c r="AP402" s="103">
        <v>4934</v>
      </c>
      <c r="AQ402" s="267"/>
      <c r="AR402" s="86">
        <f t="shared" si="617"/>
        <v>12819</v>
      </c>
      <c r="AS402" s="103"/>
      <c r="AT402" s="268">
        <v>12819</v>
      </c>
      <c r="AU402" s="129">
        <f t="shared" si="582"/>
        <v>10899</v>
      </c>
      <c r="AV402" s="103">
        <v>720</v>
      </c>
      <c r="AW402" s="103">
        <v>0</v>
      </c>
      <c r="AX402" s="129">
        <v>720</v>
      </c>
      <c r="AY402" s="271">
        <v>480</v>
      </c>
      <c r="AZ402" s="272">
        <v>5.6</v>
      </c>
      <c r="BA402" s="103">
        <v>4494</v>
      </c>
      <c r="BB402" s="247">
        <v>238</v>
      </c>
      <c r="BC402" s="103">
        <v>9432</v>
      </c>
      <c r="BD402" s="97">
        <f t="shared" si="583"/>
        <v>6715.4789999999994</v>
      </c>
      <c r="BE402" s="102">
        <f t="shared" si="584"/>
        <v>0.71198886768447833</v>
      </c>
      <c r="BF402" s="103">
        <v>3323</v>
      </c>
      <c r="BG402" s="97">
        <f t="shared" si="585"/>
        <v>3545.6409999999996</v>
      </c>
      <c r="BH402" s="102">
        <f t="shared" si="586"/>
        <v>0.37591613655640371</v>
      </c>
      <c r="BI402" s="103">
        <v>428</v>
      </c>
      <c r="BJ402" s="97">
        <f t="shared" si="587"/>
        <v>841.87600000000009</v>
      </c>
      <c r="BK402" s="102">
        <f t="shared" si="588"/>
        <v>8.925742154368109E-2</v>
      </c>
      <c r="BL402" s="103">
        <v>644</v>
      </c>
      <c r="BM402" s="97">
        <f t="shared" si="589"/>
        <v>930.58</v>
      </c>
      <c r="BN402" s="102">
        <f t="shared" si="590"/>
        <v>9.866200169635285E-2</v>
      </c>
      <c r="BO402" s="103">
        <v>679</v>
      </c>
      <c r="BP402" s="97">
        <f t="shared" si="591"/>
        <v>1397.3819999999998</v>
      </c>
      <c r="BQ402" s="102">
        <f t="shared" si="592"/>
        <v>0.14815330788804071</v>
      </c>
      <c r="BR402" s="103">
        <v>0</v>
      </c>
      <c r="BS402" s="105">
        <f t="shared" si="593"/>
        <v>0</v>
      </c>
      <c r="BT402" s="102">
        <f t="shared" si="594"/>
        <v>0</v>
      </c>
      <c r="BU402" s="247">
        <v>7.06</v>
      </c>
      <c r="BV402" s="246">
        <v>5.92</v>
      </c>
      <c r="BW402" s="252">
        <v>139</v>
      </c>
      <c r="BX402" s="117">
        <f t="shared" si="618"/>
        <v>102799.368</v>
      </c>
      <c r="BY402" s="118">
        <f t="shared" si="619"/>
        <v>0.68532912000000001</v>
      </c>
      <c r="BZ402" s="273">
        <v>47.9</v>
      </c>
      <c r="CA402" s="245">
        <v>39</v>
      </c>
      <c r="CB402" s="247">
        <v>7.41</v>
      </c>
      <c r="CC402" s="103">
        <v>5437</v>
      </c>
      <c r="CD402" s="77">
        <f t="shared" si="595"/>
        <v>6032.9702240566039</v>
      </c>
      <c r="CE402" s="77">
        <f t="shared" si="596"/>
        <v>20352</v>
      </c>
      <c r="CF402" s="77">
        <f t="shared" si="597"/>
        <v>10899</v>
      </c>
      <c r="CG402" s="77">
        <f t="shared" si="598"/>
        <v>454.125</v>
      </c>
      <c r="CH402" s="77">
        <f t="shared" si="599"/>
        <v>9453</v>
      </c>
      <c r="CI402" s="130">
        <f t="shared" si="600"/>
        <v>393.875</v>
      </c>
      <c r="CJ402" s="253">
        <v>4056</v>
      </c>
      <c r="CK402" s="247">
        <v>38.799999999999997</v>
      </c>
      <c r="CL402" s="246">
        <v>7.06</v>
      </c>
      <c r="CM402" s="103">
        <v>2188</v>
      </c>
      <c r="CN402" s="274">
        <v>5</v>
      </c>
      <c r="CO402" s="274">
        <v>66</v>
      </c>
      <c r="CP402" s="103">
        <v>4382</v>
      </c>
      <c r="CQ402" s="247">
        <v>5.2</v>
      </c>
      <c r="CR402" s="247">
        <v>44.7</v>
      </c>
      <c r="CS402" s="103">
        <v>3175</v>
      </c>
      <c r="CT402" s="141">
        <f t="shared" si="663"/>
        <v>0.20358829364244571</v>
      </c>
      <c r="CU402" s="142">
        <f t="shared" si="620"/>
        <v>1.2391518737672584</v>
      </c>
      <c r="CV402" s="142">
        <f t="shared" si="621"/>
        <v>4.8686285771535189</v>
      </c>
      <c r="CW402" s="118">
        <f t="shared" si="622"/>
        <v>0.81143809619225316</v>
      </c>
      <c r="CX402" s="143">
        <f t="shared" si="664"/>
        <v>24469.727228773587</v>
      </c>
      <c r="CY402" s="144">
        <f t="shared" si="665"/>
        <v>0.63732623919221398</v>
      </c>
      <c r="CZ402" s="145">
        <f t="shared" si="666"/>
        <v>20487.138198113207</v>
      </c>
      <c r="DA402" s="146">
        <f t="shared" si="667"/>
        <v>0.76802374893977943</v>
      </c>
      <c r="DB402" s="129">
        <v>4056</v>
      </c>
      <c r="DC402" s="258">
        <v>38.299999999999997</v>
      </c>
      <c r="DD402" s="254">
        <v>7.12</v>
      </c>
      <c r="DE402" s="129">
        <v>2059</v>
      </c>
      <c r="DF402" s="129">
        <v>5</v>
      </c>
      <c r="DG402" s="129">
        <v>67</v>
      </c>
      <c r="DH402" s="129">
        <v>6114</v>
      </c>
      <c r="DI402" s="258">
        <v>6.5</v>
      </c>
      <c r="DJ402" s="258">
        <v>42.7</v>
      </c>
      <c r="DK402" s="129">
        <v>3770</v>
      </c>
      <c r="DL402" s="141">
        <f t="shared" si="623"/>
        <v>0.23389384597309962</v>
      </c>
      <c r="DM402" s="142">
        <f t="shared" si="624"/>
        <v>1.2391518737672584</v>
      </c>
      <c r="DN402" s="142">
        <f t="shared" si="625"/>
        <v>4.8686285771535189</v>
      </c>
      <c r="DO402" s="118">
        <f t="shared" si="604"/>
        <v>0.81143809619225316</v>
      </c>
      <c r="DP402" s="143">
        <f t="shared" si="626"/>
        <v>24469.727228773587</v>
      </c>
      <c r="DQ402" s="144">
        <f t="shared" si="627"/>
        <v>0.65870874154331283</v>
      </c>
      <c r="DR402" s="145">
        <f t="shared" si="628"/>
        <v>20487.138198113207</v>
      </c>
      <c r="DS402" s="146">
        <f t="shared" si="629"/>
        <v>0.78170059372349443</v>
      </c>
      <c r="DT402" s="129">
        <v>4080</v>
      </c>
      <c r="DU402" s="258">
        <v>37.6</v>
      </c>
      <c r="DV402" s="254">
        <v>7.15</v>
      </c>
      <c r="DW402" s="129">
        <v>2004</v>
      </c>
      <c r="DX402" s="129">
        <v>5</v>
      </c>
      <c r="DY402" s="129">
        <v>67</v>
      </c>
      <c r="DZ402" s="129">
        <v>6222</v>
      </c>
      <c r="EA402" s="258">
        <v>7.9</v>
      </c>
      <c r="EB402" s="258">
        <v>45</v>
      </c>
      <c r="EC402" s="129">
        <v>4329</v>
      </c>
      <c r="ED402" s="141">
        <f t="shared" si="657"/>
        <v>0.26335002562922871</v>
      </c>
      <c r="EE402" s="142">
        <f t="shared" si="630"/>
        <v>1.2318627450980393</v>
      </c>
      <c r="EF402" s="142">
        <f t="shared" si="668"/>
        <v>4.8974370302727701</v>
      </c>
      <c r="EG402" s="118">
        <f t="shared" si="605"/>
        <v>0.81623950504546172</v>
      </c>
      <c r="EH402" s="143">
        <f t="shared" si="658"/>
        <v>24614.518514150943</v>
      </c>
      <c r="EI402" s="144">
        <f t="shared" si="659"/>
        <v>0.66782531231316122</v>
      </c>
      <c r="EJ402" s="145">
        <f t="shared" si="660"/>
        <v>20608.363867924527</v>
      </c>
      <c r="EK402" s="146">
        <f t="shared" si="661"/>
        <v>0.78753180661577604</v>
      </c>
      <c r="EL402" s="253">
        <v>4080</v>
      </c>
      <c r="EM402" s="247">
        <v>38.9</v>
      </c>
      <c r="EN402" s="246">
        <v>7.51</v>
      </c>
      <c r="EO402" s="103">
        <v>2087</v>
      </c>
      <c r="EP402" s="274">
        <v>5</v>
      </c>
      <c r="EQ402" s="274">
        <v>67</v>
      </c>
      <c r="ER402" s="103">
        <v>6472</v>
      </c>
      <c r="ES402" s="247">
        <v>7.7</v>
      </c>
      <c r="ET402" s="247">
        <v>44.5</v>
      </c>
      <c r="EU402" s="103">
        <v>3666</v>
      </c>
      <c r="EV402" s="141">
        <f t="shared" si="631"/>
        <v>0.22770810744764933</v>
      </c>
      <c r="EW402" s="142">
        <f t="shared" si="632"/>
        <v>1.2318627450980393</v>
      </c>
      <c r="EX402" s="142">
        <f t="shared" si="633"/>
        <v>4.8974370302727701</v>
      </c>
      <c r="EY402" s="118">
        <f t="shared" si="606"/>
        <v>0.81623950504546172</v>
      </c>
      <c r="EZ402" s="143">
        <f t="shared" si="634"/>
        <v>24614.518514150943</v>
      </c>
      <c r="FA402" s="144">
        <f t="shared" si="635"/>
        <v>0.65406757824229911</v>
      </c>
      <c r="FB402" s="145">
        <f t="shared" si="636"/>
        <v>20608.363867924527</v>
      </c>
      <c r="FC402" s="146">
        <f t="shared" si="637"/>
        <v>0.77873197625106028</v>
      </c>
      <c r="FD402" s="253">
        <v>4080</v>
      </c>
      <c r="FE402" s="247">
        <v>38.700000000000003</v>
      </c>
      <c r="FF402" s="246">
        <v>7.4</v>
      </c>
      <c r="FG402" s="103">
        <v>1929</v>
      </c>
      <c r="FH402" s="274">
        <v>5</v>
      </c>
      <c r="FI402" s="274">
        <v>67</v>
      </c>
      <c r="FJ402" s="103">
        <v>6722</v>
      </c>
      <c r="FK402" s="247">
        <v>8.6999999999999993</v>
      </c>
      <c r="FL402" s="247">
        <v>44.9</v>
      </c>
      <c r="FM402" s="103">
        <v>3829</v>
      </c>
      <c r="FN402" s="141">
        <f t="shared" si="638"/>
        <v>0.22867621861769113</v>
      </c>
      <c r="FO402" s="142">
        <f t="shared" si="639"/>
        <v>1.2318627450980393</v>
      </c>
      <c r="FP402" s="142">
        <f t="shared" si="640"/>
        <v>4.8974370302727701</v>
      </c>
      <c r="FQ402" s="118">
        <f t="shared" si="607"/>
        <v>0.81623950504546172</v>
      </c>
      <c r="FR402" s="143">
        <f t="shared" si="641"/>
        <v>24614.518514150943</v>
      </c>
      <c r="FS402" s="144">
        <f t="shared" si="642"/>
        <v>0.68025699972659082</v>
      </c>
      <c r="FT402" s="145">
        <f t="shared" si="643"/>
        <v>20608.363867924527</v>
      </c>
      <c r="FU402" s="146">
        <f t="shared" si="644"/>
        <v>0.79548346055979646</v>
      </c>
      <c r="FV402" s="253"/>
      <c r="FW402" s="283">
        <v>38.799999999999997</v>
      </c>
      <c r="FX402" s="246">
        <v>7.31</v>
      </c>
      <c r="FY402" s="103">
        <v>1929</v>
      </c>
      <c r="FZ402" s="274">
        <v>4</v>
      </c>
      <c r="GA402" s="274">
        <v>66</v>
      </c>
      <c r="GB402" s="103">
        <v>6486</v>
      </c>
      <c r="GC402" s="247">
        <v>8</v>
      </c>
      <c r="GD402" s="247">
        <v>43.8</v>
      </c>
      <c r="GE402" s="103">
        <v>3995</v>
      </c>
      <c r="GF402" s="141" t="e">
        <f t="shared" si="645"/>
        <v>#DIV/0!</v>
      </c>
      <c r="GG402" s="142" t="e">
        <f t="shared" si="646"/>
        <v>#DIV/0!</v>
      </c>
      <c r="GH402" s="142">
        <f t="shared" si="647"/>
        <v>0</v>
      </c>
      <c r="GI402" s="118">
        <f t="shared" si="608"/>
        <v>0</v>
      </c>
      <c r="GJ402" s="143">
        <f t="shared" si="648"/>
        <v>0</v>
      </c>
      <c r="GK402" s="144">
        <f t="shared" si="649"/>
        <v>0.68025699972659082</v>
      </c>
      <c r="GL402" s="145">
        <f t="shared" si="650"/>
        <v>0</v>
      </c>
      <c r="GM402" s="146">
        <f t="shared" si="651"/>
        <v>0.79548346055979646</v>
      </c>
      <c r="GN402" s="286">
        <v>2114</v>
      </c>
      <c r="GO402" s="97">
        <f t="shared" si="609"/>
        <v>2053.2346698113206</v>
      </c>
      <c r="GP402" s="226">
        <f t="shared" si="568"/>
        <v>1122.7749999999999</v>
      </c>
      <c r="GQ402" s="103">
        <v>0</v>
      </c>
      <c r="GR402" s="102">
        <f t="shared" si="601"/>
        <v>1</v>
      </c>
      <c r="GS402" s="103">
        <v>0</v>
      </c>
      <c r="GT402" s="102">
        <f t="shared" si="602"/>
        <v>1</v>
      </c>
      <c r="GU402" s="129">
        <v>12.2</v>
      </c>
      <c r="GV402" s="102">
        <f t="shared" si="669"/>
        <v>0.98550855470401821</v>
      </c>
      <c r="GW402" s="170">
        <v>537</v>
      </c>
      <c r="GX402" s="102">
        <f t="shared" si="670"/>
        <v>0.16614906832298137</v>
      </c>
      <c r="GY402" s="170">
        <v>0</v>
      </c>
      <c r="GZ402" s="102">
        <f t="shared" si="671"/>
        <v>1</v>
      </c>
      <c r="HA402" s="310"/>
      <c r="HB402" s="310"/>
      <c r="HC402" s="310"/>
      <c r="HD402" s="313"/>
      <c r="HE402" s="312">
        <v>28</v>
      </c>
      <c r="HF402" s="227">
        <f t="shared" si="562"/>
        <v>102799.368</v>
      </c>
      <c r="HG402" s="102">
        <f t="shared" si="563"/>
        <v>0.68532912000000001</v>
      </c>
      <c r="HH402" s="177">
        <f t="shared" si="564"/>
        <v>0.77586938083121293</v>
      </c>
      <c r="HI402" s="253">
        <v>2106</v>
      </c>
      <c r="HJ402" s="103">
        <v>6172</v>
      </c>
      <c r="HK402" s="103">
        <v>3566</v>
      </c>
      <c r="HL402" s="77">
        <f t="shared" si="654"/>
        <v>1560</v>
      </c>
      <c r="HM402" s="77">
        <f t="shared" si="652"/>
        <v>19186.919999999998</v>
      </c>
      <c r="HN402" s="247"/>
      <c r="HO402" s="247"/>
      <c r="HP402" s="103">
        <v>2094</v>
      </c>
      <c r="HQ402" s="247"/>
      <c r="HR402" s="247"/>
      <c r="HS402" s="247"/>
      <c r="HT402" s="103">
        <v>5332</v>
      </c>
      <c r="HU402" s="103">
        <v>5584</v>
      </c>
      <c r="HV402" s="247"/>
      <c r="HW402" s="247"/>
      <c r="HX402" s="247"/>
      <c r="HY402" s="247"/>
      <c r="HZ402" s="298">
        <v>0.97</v>
      </c>
      <c r="IA402" s="298"/>
      <c r="IB402" s="299">
        <v>464</v>
      </c>
      <c r="IC402" s="300"/>
      <c r="ID402" s="300"/>
      <c r="IE402" s="301"/>
      <c r="IF402" s="301"/>
      <c r="IG402" s="301"/>
      <c r="IH402" s="97">
        <f t="shared" si="653"/>
        <v>30834.486000000001</v>
      </c>
      <c r="II402" s="97">
        <f t="shared" si="655"/>
        <v>2790.3611302549966</v>
      </c>
      <c r="IJ402" s="202">
        <f t="shared" si="656"/>
        <v>1.5457145065306437</v>
      </c>
      <c r="IK402" s="202">
        <f t="shared" si="662"/>
        <v>1.8052241332184702</v>
      </c>
      <c r="IL402" s="202">
        <f t="shared" si="610"/>
        <v>0.35210434655147832</v>
      </c>
      <c r="IM402" s="203"/>
      <c r="IN402" s="204">
        <f t="shared" si="611"/>
        <v>0.78051087984862821</v>
      </c>
      <c r="IO402" s="247"/>
      <c r="IP402" s="247"/>
      <c r="IQ402" s="103">
        <v>2162</v>
      </c>
      <c r="IR402" s="103">
        <v>2206</v>
      </c>
      <c r="IS402" s="247"/>
      <c r="IT402" s="247"/>
      <c r="IU402" s="247"/>
      <c r="IV402" s="247"/>
      <c r="IW402" s="304">
        <v>0.93</v>
      </c>
      <c r="IX402" s="304">
        <v>0</v>
      </c>
      <c r="IY402" s="246"/>
      <c r="IZ402" s="247">
        <v>208</v>
      </c>
      <c r="JA402" s="247"/>
      <c r="JB402" s="247"/>
      <c r="JC402" s="247"/>
      <c r="JD402" s="97">
        <f t="shared" si="612"/>
        <v>5948.0159999999996</v>
      </c>
      <c r="JE402" s="210">
        <f t="shared" si="672"/>
        <v>1.027617212588311</v>
      </c>
      <c r="JF402" s="210">
        <f t="shared" si="613"/>
        <v>0.45152999999999999</v>
      </c>
      <c r="JG402" s="210">
        <f t="shared" si="614"/>
        <v>0.13926813847674963</v>
      </c>
      <c r="JH402" s="203"/>
      <c r="JI402" s="203">
        <f t="shared" si="615"/>
        <v>0.55172413793103448</v>
      </c>
      <c r="JJ402" s="212">
        <f t="shared" si="673"/>
        <v>2.469151880188833</v>
      </c>
      <c r="JK402" s="203">
        <f t="shared" si="616"/>
        <v>0.9779474130619169</v>
      </c>
      <c r="JL402" s="103">
        <v>11867</v>
      </c>
      <c r="JM402" s="246">
        <v>8.66</v>
      </c>
      <c r="JN402" s="307">
        <v>70</v>
      </c>
      <c r="JO402" s="247">
        <v>0.74</v>
      </c>
      <c r="JP402" s="247">
        <v>2.79</v>
      </c>
      <c r="JQ402" s="246">
        <v>0.51</v>
      </c>
      <c r="JR402" s="170">
        <v>194</v>
      </c>
      <c r="JS402" s="247">
        <v>0.36</v>
      </c>
      <c r="JT402" s="308" t="s">
        <v>159</v>
      </c>
    </row>
    <row r="403" spans="1:280" ht="14.25">
      <c r="A403" s="244">
        <v>43820</v>
      </c>
      <c r="B403" s="245">
        <v>0</v>
      </c>
      <c r="C403" s="52">
        <v>0</v>
      </c>
      <c r="D403" s="129">
        <v>48278</v>
      </c>
      <c r="E403" s="246">
        <v>5.62</v>
      </c>
      <c r="F403" s="129">
        <v>1390</v>
      </c>
      <c r="G403" s="247">
        <v>40.4</v>
      </c>
      <c r="H403" s="247">
        <v>19.3</v>
      </c>
      <c r="I403" s="255">
        <v>88.8</v>
      </c>
      <c r="J403" s="253"/>
      <c r="K403" s="129">
        <v>1799</v>
      </c>
      <c r="L403" s="254"/>
      <c r="M403" s="129">
        <v>11192</v>
      </c>
      <c r="N403" s="129">
        <v>6207</v>
      </c>
      <c r="O403" s="254">
        <v>3.08</v>
      </c>
      <c r="P403" s="254">
        <v>1.62</v>
      </c>
      <c r="Q403" s="258">
        <v>133</v>
      </c>
      <c r="R403" s="259">
        <v>60.6</v>
      </c>
      <c r="S403" s="260">
        <v>9192</v>
      </c>
      <c r="T403" s="103">
        <v>7127</v>
      </c>
      <c r="U403" s="247">
        <v>3.17</v>
      </c>
      <c r="V403" s="247">
        <v>25.1</v>
      </c>
      <c r="W403" s="247">
        <v>1.62</v>
      </c>
      <c r="X403" s="247">
        <v>24</v>
      </c>
      <c r="Y403" s="129">
        <v>2432</v>
      </c>
      <c r="Z403" s="103"/>
      <c r="AA403" s="56">
        <v>9.34</v>
      </c>
      <c r="AB403" s="247">
        <v>358</v>
      </c>
      <c r="AC403" s="77">
        <f t="shared" si="581"/>
        <v>11624</v>
      </c>
      <c r="AD403" s="247"/>
      <c r="AE403" s="247"/>
      <c r="AF403" s="247"/>
      <c r="AG403" s="247"/>
      <c r="AH403" s="252"/>
      <c r="AI403" s="263"/>
      <c r="AJ403" s="247"/>
      <c r="AK403" s="247"/>
      <c r="AL403" s="246"/>
      <c r="AM403" s="103"/>
      <c r="AN403" s="264"/>
      <c r="AO403" s="264"/>
      <c r="AP403" s="103"/>
      <c r="AQ403" s="267"/>
      <c r="AR403" s="86">
        <f t="shared" si="617"/>
        <v>12960</v>
      </c>
      <c r="AS403" s="103"/>
      <c r="AT403" s="268">
        <v>12960</v>
      </c>
      <c r="AU403" s="129">
        <f t="shared" si="582"/>
        <v>11040</v>
      </c>
      <c r="AV403" s="103">
        <v>720</v>
      </c>
      <c r="AW403" s="103">
        <v>0</v>
      </c>
      <c r="AX403" s="129">
        <v>720</v>
      </c>
      <c r="AY403" s="271">
        <v>480</v>
      </c>
      <c r="AZ403" s="272">
        <v>5.39</v>
      </c>
      <c r="BA403" s="103">
        <v>4316</v>
      </c>
      <c r="BB403" s="247">
        <v>10</v>
      </c>
      <c r="BC403" s="103">
        <v>9206</v>
      </c>
      <c r="BD403" s="97">
        <f t="shared" si="583"/>
        <v>6428.0830000000005</v>
      </c>
      <c r="BE403" s="102">
        <f t="shared" si="584"/>
        <v>0.69824929393873569</v>
      </c>
      <c r="BF403" s="103">
        <v>3279</v>
      </c>
      <c r="BG403" s="97">
        <f t="shared" si="585"/>
        <v>3498.6929999999998</v>
      </c>
      <c r="BH403" s="102">
        <f t="shared" si="586"/>
        <v>0.38004486204649141</v>
      </c>
      <c r="BI403" s="103">
        <v>330</v>
      </c>
      <c r="BJ403" s="97">
        <f t="shared" si="587"/>
        <v>649.11</v>
      </c>
      <c r="BK403" s="102">
        <f t="shared" si="588"/>
        <v>7.0509450358461873E-2</v>
      </c>
      <c r="BL403" s="103">
        <v>752</v>
      </c>
      <c r="BM403" s="97">
        <f t="shared" si="589"/>
        <v>1086.6400000000001</v>
      </c>
      <c r="BN403" s="102">
        <f t="shared" si="590"/>
        <v>0.11803606343688899</v>
      </c>
      <c r="BO403" s="103">
        <v>580</v>
      </c>
      <c r="BP403" s="97">
        <f t="shared" si="591"/>
        <v>1193.6399999999999</v>
      </c>
      <c r="BQ403" s="102">
        <f t="shared" si="592"/>
        <v>0.12965891809689331</v>
      </c>
      <c r="BR403" s="103">
        <v>0</v>
      </c>
      <c r="BS403" s="105">
        <f t="shared" si="593"/>
        <v>0</v>
      </c>
      <c r="BT403" s="102">
        <f t="shared" si="594"/>
        <v>0</v>
      </c>
      <c r="BU403" s="247">
        <v>6.08</v>
      </c>
      <c r="BV403" s="246">
        <v>6.38</v>
      </c>
      <c r="BW403" s="252">
        <v>168</v>
      </c>
      <c r="BX403" s="117">
        <f t="shared" si="618"/>
        <v>101634.24000000001</v>
      </c>
      <c r="BY403" s="118">
        <f t="shared" si="619"/>
        <v>0.67756159999999999</v>
      </c>
      <c r="BZ403" s="273">
        <v>53.9</v>
      </c>
      <c r="CA403" s="245">
        <v>39</v>
      </c>
      <c r="CB403" s="247">
        <v>7.34</v>
      </c>
      <c r="CC403" s="103">
        <v>5714</v>
      </c>
      <c r="CD403" s="77">
        <f t="shared" si="595"/>
        <v>5117.7288412789276</v>
      </c>
      <c r="CE403" s="77">
        <f t="shared" si="596"/>
        <v>24458</v>
      </c>
      <c r="CF403" s="77">
        <f t="shared" si="597"/>
        <v>11040</v>
      </c>
      <c r="CG403" s="77">
        <f t="shared" si="598"/>
        <v>460</v>
      </c>
      <c r="CH403" s="77">
        <f t="shared" si="599"/>
        <v>13418</v>
      </c>
      <c r="CI403" s="130">
        <f t="shared" si="600"/>
        <v>559.08333333333337</v>
      </c>
      <c r="CJ403" s="253">
        <v>4071</v>
      </c>
      <c r="CK403" s="247">
        <v>38.799999999999997</v>
      </c>
      <c r="CL403" s="246">
        <v>7.13</v>
      </c>
      <c r="CM403" s="103">
        <v>1845</v>
      </c>
      <c r="CN403" s="274">
        <v>7</v>
      </c>
      <c r="CO403" s="274">
        <v>61</v>
      </c>
      <c r="CP403" s="103">
        <v>4592</v>
      </c>
      <c r="CQ403" s="247">
        <v>5.53</v>
      </c>
      <c r="CR403" s="247">
        <v>43.8</v>
      </c>
      <c r="CS403" s="103">
        <v>3365</v>
      </c>
      <c r="CT403" s="141">
        <f t="shared" si="663"/>
        <v>0.2525654511549949</v>
      </c>
      <c r="CU403" s="142">
        <f t="shared" si="620"/>
        <v>1.2345860967821174</v>
      </c>
      <c r="CV403" s="142">
        <f t="shared" si="621"/>
        <v>4.1452992663841055</v>
      </c>
      <c r="CW403" s="118">
        <f t="shared" si="622"/>
        <v>0.69088321106401762</v>
      </c>
      <c r="CX403" s="143">
        <f t="shared" si="664"/>
        <v>20834.274112846513</v>
      </c>
      <c r="CY403" s="144">
        <f t="shared" si="665"/>
        <v>0.63948851976711374</v>
      </c>
      <c r="CZ403" s="145">
        <f t="shared" si="666"/>
        <v>16916.877546814947</v>
      </c>
      <c r="DA403" s="146">
        <f t="shared" si="667"/>
        <v>0.79958722572235497</v>
      </c>
      <c r="DB403" s="129">
        <v>4071</v>
      </c>
      <c r="DC403" s="258">
        <v>38.5</v>
      </c>
      <c r="DD403" s="254">
        <v>7.1</v>
      </c>
      <c r="DE403" s="129">
        <v>1791</v>
      </c>
      <c r="DF403" s="129">
        <v>5</v>
      </c>
      <c r="DG403" s="129">
        <v>63</v>
      </c>
      <c r="DH403" s="129">
        <v>2946</v>
      </c>
      <c r="DI403" s="258">
        <v>5.9</v>
      </c>
      <c r="DJ403" s="258">
        <v>39.700000000000003</v>
      </c>
      <c r="DK403" s="129">
        <v>3905</v>
      </c>
      <c r="DL403" s="141">
        <f t="shared" si="623"/>
        <v>0.2883384320474926</v>
      </c>
      <c r="DM403" s="142">
        <f t="shared" si="624"/>
        <v>1.2345860967821174</v>
      </c>
      <c r="DN403" s="142">
        <f t="shared" si="625"/>
        <v>4.1452992663841055</v>
      </c>
      <c r="DO403" s="118">
        <f t="shared" si="604"/>
        <v>0.69088321106401762</v>
      </c>
      <c r="DP403" s="143">
        <f t="shared" si="626"/>
        <v>20834.274112846513</v>
      </c>
      <c r="DQ403" s="144">
        <f t="shared" si="627"/>
        <v>0.65004007528612506</v>
      </c>
      <c r="DR403" s="145">
        <f t="shared" si="628"/>
        <v>16916.877546814947</v>
      </c>
      <c r="DS403" s="146">
        <f t="shared" si="629"/>
        <v>0.80545296545731049</v>
      </c>
      <c r="DT403" s="129">
        <v>4079</v>
      </c>
      <c r="DU403" s="258">
        <v>39.1</v>
      </c>
      <c r="DV403" s="254">
        <v>7.14</v>
      </c>
      <c r="DW403" s="129">
        <v>1975</v>
      </c>
      <c r="DX403" s="129">
        <v>6</v>
      </c>
      <c r="DY403" s="129">
        <v>66</v>
      </c>
      <c r="DZ403" s="129">
        <v>1974</v>
      </c>
      <c r="EA403" s="258">
        <v>6.9</v>
      </c>
      <c r="EB403" s="258">
        <v>42.8</v>
      </c>
      <c r="EC403" s="129">
        <v>4513</v>
      </c>
      <c r="ED403" s="141">
        <f t="shared" si="657"/>
        <v>0.35205029863926851</v>
      </c>
      <c r="EE403" s="142">
        <f t="shared" si="630"/>
        <v>1.2321647462613385</v>
      </c>
      <c r="EF403" s="142">
        <f t="shared" si="668"/>
        <v>4.1534452732942189</v>
      </c>
      <c r="EG403" s="118">
        <f t="shared" si="605"/>
        <v>0.69224087888236985</v>
      </c>
      <c r="EH403" s="143">
        <f t="shared" si="658"/>
        <v>20875.215943576746</v>
      </c>
      <c r="EI403" s="144">
        <f t="shared" si="659"/>
        <v>0.61408662685097548</v>
      </c>
      <c r="EJ403" s="145">
        <f t="shared" si="660"/>
        <v>16950.121226592524</v>
      </c>
      <c r="EK403" s="146">
        <f t="shared" si="661"/>
        <v>0.78546600043449921</v>
      </c>
      <c r="EL403" s="253">
        <v>4079</v>
      </c>
      <c r="EM403" s="247">
        <v>38.799999999999997</v>
      </c>
      <c r="EN403" s="246">
        <v>7.51</v>
      </c>
      <c r="EO403" s="103">
        <v>1727</v>
      </c>
      <c r="EP403" s="274">
        <v>6</v>
      </c>
      <c r="EQ403" s="274">
        <v>62</v>
      </c>
      <c r="ER403" s="103">
        <v>3318</v>
      </c>
      <c r="ES403" s="247">
        <v>5.9</v>
      </c>
      <c r="ET403" s="247">
        <v>43.9</v>
      </c>
      <c r="EU403" s="103">
        <v>3855</v>
      </c>
      <c r="EV403" s="141">
        <f t="shared" si="631"/>
        <v>0.27872608627628909</v>
      </c>
      <c r="EW403" s="142">
        <f t="shared" si="632"/>
        <v>1.2321647462613385</v>
      </c>
      <c r="EX403" s="142">
        <f t="shared" si="633"/>
        <v>4.1534452732942189</v>
      </c>
      <c r="EY403" s="118">
        <f t="shared" si="606"/>
        <v>0.69224087888236985</v>
      </c>
      <c r="EZ403" s="143">
        <f t="shared" si="634"/>
        <v>20875.215943576746</v>
      </c>
      <c r="FA403" s="144">
        <f t="shared" si="635"/>
        <v>0.66254562256791627</v>
      </c>
      <c r="FB403" s="145">
        <f t="shared" si="636"/>
        <v>16950.121226592524</v>
      </c>
      <c r="FC403" s="146">
        <f t="shared" si="637"/>
        <v>0.81240495329133178</v>
      </c>
      <c r="FD403" s="253">
        <v>4079</v>
      </c>
      <c r="FE403" s="247">
        <v>38.5</v>
      </c>
      <c r="FF403" s="246">
        <v>7.39</v>
      </c>
      <c r="FG403" s="103">
        <v>1681</v>
      </c>
      <c r="FH403" s="274">
        <v>5</v>
      </c>
      <c r="FI403" s="274">
        <v>67</v>
      </c>
      <c r="FJ403" s="103">
        <v>4462</v>
      </c>
      <c r="FK403" s="247">
        <v>5.0999999999999996</v>
      </c>
      <c r="FL403" s="247">
        <v>43.6</v>
      </c>
      <c r="FM403" s="103">
        <v>4015</v>
      </c>
      <c r="FN403" s="141">
        <f t="shared" si="638"/>
        <v>0.28640894447355392</v>
      </c>
      <c r="FO403" s="142">
        <f t="shared" si="639"/>
        <v>1.2321647462613385</v>
      </c>
      <c r="FP403" s="142">
        <f t="shared" si="640"/>
        <v>4.1534452732942189</v>
      </c>
      <c r="FQ403" s="118">
        <f t="shared" si="607"/>
        <v>0.69224087888236985</v>
      </c>
      <c r="FR403" s="143">
        <f t="shared" si="641"/>
        <v>20875.215943576746</v>
      </c>
      <c r="FS403" s="144">
        <f t="shared" si="642"/>
        <v>0.67153398467670367</v>
      </c>
      <c r="FT403" s="145">
        <f t="shared" si="643"/>
        <v>16950.121226592524</v>
      </c>
      <c r="FU403" s="146">
        <f t="shared" si="644"/>
        <v>0.8174016945470346</v>
      </c>
      <c r="FV403" s="253">
        <v>4079</v>
      </c>
      <c r="FW403" s="283">
        <v>38.6</v>
      </c>
      <c r="FX403" s="246">
        <v>7.31</v>
      </c>
      <c r="FY403" s="103">
        <v>1701</v>
      </c>
      <c r="FZ403" s="274">
        <v>6</v>
      </c>
      <c r="GA403" s="274">
        <v>66</v>
      </c>
      <c r="GB403" s="103">
        <v>4710</v>
      </c>
      <c r="GC403" s="247">
        <v>4.33</v>
      </c>
      <c r="GD403" s="247">
        <v>43.9</v>
      </c>
      <c r="GE403" s="103">
        <v>4093</v>
      </c>
      <c r="GF403" s="141">
        <f t="shared" si="645"/>
        <v>0.29368213293809076</v>
      </c>
      <c r="GG403" s="142">
        <f t="shared" si="646"/>
        <v>1.2321647462613385</v>
      </c>
      <c r="GH403" s="142">
        <f t="shared" si="647"/>
        <v>4.1534452732942189</v>
      </c>
      <c r="GI403" s="118">
        <f t="shared" si="608"/>
        <v>0.69224087888236985</v>
      </c>
      <c r="GJ403" s="143">
        <f t="shared" si="648"/>
        <v>20875.215943576746</v>
      </c>
      <c r="GK403" s="144">
        <f t="shared" si="649"/>
        <v>0.6676260011511439</v>
      </c>
      <c r="GL403" s="145">
        <f t="shared" si="650"/>
        <v>16950.121226592524</v>
      </c>
      <c r="GM403" s="146">
        <f t="shared" si="651"/>
        <v>0.81522919834890284</v>
      </c>
      <c r="GN403" s="286">
        <v>1754</v>
      </c>
      <c r="GO403" s="97">
        <f t="shared" si="609"/>
        <v>1786.6461689426771</v>
      </c>
      <c r="GP403" s="226">
        <f t="shared" si="568"/>
        <v>475.37199999999996</v>
      </c>
      <c r="GQ403" s="103">
        <v>0</v>
      </c>
      <c r="GR403" s="102">
        <f t="shared" si="601"/>
        <v>1</v>
      </c>
      <c r="GS403" s="103">
        <v>0</v>
      </c>
      <c r="GT403" s="102">
        <f t="shared" si="602"/>
        <v>1</v>
      </c>
      <c r="GU403" s="129">
        <v>8.8000000000000007</v>
      </c>
      <c r="GV403" s="102">
        <f t="shared" si="669"/>
        <v>0.98644297576681916</v>
      </c>
      <c r="GW403" s="170">
        <v>224</v>
      </c>
      <c r="GX403" s="102">
        <f t="shared" si="670"/>
        <v>0.7021276595744681</v>
      </c>
      <c r="GY403" s="170">
        <v>1</v>
      </c>
      <c r="GZ403" s="102">
        <f t="shared" si="671"/>
        <v>0</v>
      </c>
      <c r="HA403" s="310"/>
      <c r="HB403" s="310"/>
      <c r="HC403" s="310"/>
      <c r="HD403" s="313"/>
      <c r="HE403" s="312">
        <v>29</v>
      </c>
      <c r="HF403" s="227">
        <f t="shared" si="562"/>
        <v>101634.24000000001</v>
      </c>
      <c r="HG403" s="102">
        <f t="shared" si="563"/>
        <v>0.67756159999999999</v>
      </c>
      <c r="HH403" s="177">
        <f t="shared" si="564"/>
        <v>0.80947208342385402</v>
      </c>
      <c r="HI403" s="253">
        <v>2842</v>
      </c>
      <c r="HJ403" s="103">
        <v>5342</v>
      </c>
      <c r="HK403" s="103">
        <v>2652</v>
      </c>
      <c r="HL403" s="77">
        <f t="shared" si="654"/>
        <v>1440</v>
      </c>
      <c r="HM403" s="77">
        <f t="shared" si="652"/>
        <v>13256.64</v>
      </c>
      <c r="HN403" s="247"/>
      <c r="HO403" s="247"/>
      <c r="HP403" s="103">
        <v>1786</v>
      </c>
      <c r="HQ403" s="247"/>
      <c r="HR403" s="247"/>
      <c r="HS403" s="247"/>
      <c r="HT403" s="103">
        <v>5644</v>
      </c>
      <c r="HU403" s="103">
        <v>4524</v>
      </c>
      <c r="HV403" s="247"/>
      <c r="HW403" s="247"/>
      <c r="HX403" s="247"/>
      <c r="HY403" s="247"/>
      <c r="HZ403" s="298">
        <v>0.99</v>
      </c>
      <c r="IA403" s="298"/>
      <c r="IB403" s="299">
        <v>328</v>
      </c>
      <c r="IC403" s="300"/>
      <c r="ID403" s="300"/>
      <c r="IE403" s="301">
        <v>2.33</v>
      </c>
      <c r="IF403" s="301">
        <v>0.64</v>
      </c>
      <c r="IG403" s="301">
        <v>0.7</v>
      </c>
      <c r="IH403" s="97">
        <f t="shared" si="653"/>
        <v>26354.880000000001</v>
      </c>
      <c r="II403" s="97">
        <f t="shared" si="655"/>
        <v>2033.5555555555557</v>
      </c>
      <c r="IJ403" s="202">
        <f t="shared" si="656"/>
        <v>1.5432098765432098</v>
      </c>
      <c r="IK403" s="202">
        <f t="shared" si="662"/>
        <v>1.3177440000000002</v>
      </c>
      <c r="IL403" s="202">
        <f t="shared" si="610"/>
        <v>0.29292670940878901</v>
      </c>
      <c r="IM403" s="203"/>
      <c r="IN403" s="204">
        <f t="shared" si="611"/>
        <v>0.81299885974914488</v>
      </c>
      <c r="IO403" s="247"/>
      <c r="IP403" s="247"/>
      <c r="IQ403" s="103">
        <v>2134</v>
      </c>
      <c r="IR403" s="103">
        <v>2386</v>
      </c>
      <c r="IS403" s="247"/>
      <c r="IT403" s="247"/>
      <c r="IU403" s="247"/>
      <c r="IV403" s="247"/>
      <c r="IW403" s="304">
        <v>0.91</v>
      </c>
      <c r="IX403" s="304">
        <v>0</v>
      </c>
      <c r="IY403" s="246">
        <v>9.9700000000000006</v>
      </c>
      <c r="IZ403" s="247">
        <v>196</v>
      </c>
      <c r="JA403" s="247">
        <v>2.1</v>
      </c>
      <c r="JB403" s="247">
        <v>0.4</v>
      </c>
      <c r="JC403" s="247"/>
      <c r="JD403" s="97">
        <f t="shared" si="612"/>
        <v>4250.88</v>
      </c>
      <c r="JE403" s="210">
        <f t="shared" si="672"/>
        <v>1.0144927536231885</v>
      </c>
      <c r="JF403" s="210">
        <f t="shared" si="613"/>
        <v>0.32331428571428567</v>
      </c>
      <c r="JG403" s="210">
        <f t="shared" si="614"/>
        <v>7.2613177947108934E-2</v>
      </c>
      <c r="JH403" s="203"/>
      <c r="JI403" s="203">
        <f t="shared" si="615"/>
        <v>0.40243902439024393</v>
      </c>
      <c r="JJ403" s="212">
        <f t="shared" si="673"/>
        <v>2.469151880188833</v>
      </c>
      <c r="JK403" s="203">
        <f t="shared" si="616"/>
        <v>0.97870953725830978</v>
      </c>
      <c r="JL403" s="103">
        <v>9253</v>
      </c>
      <c r="JM403" s="246">
        <v>8.58</v>
      </c>
      <c r="JN403" s="307">
        <v>22</v>
      </c>
      <c r="JO403" s="247">
        <v>0.74</v>
      </c>
      <c r="JP403" s="247">
        <v>0</v>
      </c>
      <c r="JQ403" s="246">
        <v>0.51</v>
      </c>
      <c r="JR403" s="170">
        <v>394</v>
      </c>
      <c r="JS403" s="247">
        <v>0.42</v>
      </c>
      <c r="JT403" s="308" t="s">
        <v>159</v>
      </c>
    </row>
    <row r="404" spans="1:280" ht="14.25">
      <c r="A404" s="229">
        <v>43821</v>
      </c>
      <c r="B404" s="242">
        <v>0</v>
      </c>
      <c r="C404" s="52">
        <v>0</v>
      </c>
      <c r="D404" s="58">
        <v>42301</v>
      </c>
      <c r="E404" s="243">
        <v>5.63</v>
      </c>
      <c r="F404" s="58">
        <v>1371</v>
      </c>
      <c r="G404" s="136">
        <v>37.700000000000003</v>
      </c>
      <c r="H404" s="136">
        <v>18.8</v>
      </c>
      <c r="I404" s="256">
        <v>89.3</v>
      </c>
      <c r="J404" s="238"/>
      <c r="K404" s="58">
        <v>1674</v>
      </c>
      <c r="L404" s="59">
        <v>9.8699999999999992</v>
      </c>
      <c r="M404" s="58">
        <v>10578</v>
      </c>
      <c r="N404" s="58">
        <v>5609</v>
      </c>
      <c r="O404" s="59" t="s">
        <v>125</v>
      </c>
      <c r="P404" s="59">
        <v>0.63</v>
      </c>
      <c r="Q404" s="75"/>
      <c r="R404" s="76">
        <v>64.400000000000006</v>
      </c>
      <c r="S404" s="67">
        <v>8691</v>
      </c>
      <c r="T404" s="230">
        <v>6929</v>
      </c>
      <c r="U404" s="136">
        <v>3.06</v>
      </c>
      <c r="V404" s="136">
        <v>34</v>
      </c>
      <c r="W404" s="136">
        <v>12.6</v>
      </c>
      <c r="X404" s="136">
        <v>10.5</v>
      </c>
      <c r="Y404" s="58">
        <v>2432</v>
      </c>
      <c r="Z404" s="230">
        <v>5817</v>
      </c>
      <c r="AA404" s="136">
        <v>3.14</v>
      </c>
      <c r="AB404" s="136">
        <v>349</v>
      </c>
      <c r="AC404" s="77">
        <f t="shared" si="581"/>
        <v>11123</v>
      </c>
      <c r="AD404" s="136"/>
      <c r="AE404" s="136"/>
      <c r="AF404" s="136"/>
      <c r="AG404" s="136"/>
      <c r="AH404" s="251"/>
      <c r="AI404" s="262"/>
      <c r="AJ404" s="136"/>
      <c r="AK404" s="136"/>
      <c r="AL404" s="243"/>
      <c r="AM404" s="230"/>
      <c r="AN404" s="60"/>
      <c r="AO404" s="60"/>
      <c r="AP404" s="230"/>
      <c r="AQ404" s="266"/>
      <c r="AR404" s="86">
        <f t="shared" si="617"/>
        <v>13254</v>
      </c>
      <c r="AS404" s="230"/>
      <c r="AT404" s="89">
        <v>13254</v>
      </c>
      <c r="AU404" s="58">
        <f t="shared" si="582"/>
        <v>10854</v>
      </c>
      <c r="AV404" s="230">
        <v>720</v>
      </c>
      <c r="AW404" s="230">
        <v>0</v>
      </c>
      <c r="AX404" s="58">
        <v>720</v>
      </c>
      <c r="AY404" s="98">
        <v>960</v>
      </c>
      <c r="AZ404" s="270">
        <v>5.6</v>
      </c>
      <c r="BA404" s="230">
        <v>4682</v>
      </c>
      <c r="BB404" s="136">
        <v>626</v>
      </c>
      <c r="BC404" s="230">
        <v>9900</v>
      </c>
      <c r="BD404" s="230">
        <f t="shared" si="583"/>
        <v>6999.8411999999998</v>
      </c>
      <c r="BE404" s="231">
        <f t="shared" si="584"/>
        <v>0.70705466666666661</v>
      </c>
      <c r="BF404" s="230">
        <v>3305</v>
      </c>
      <c r="BG404" s="230">
        <f t="shared" si="585"/>
        <v>3526.4349999999999</v>
      </c>
      <c r="BH404" s="231">
        <f t="shared" si="586"/>
        <v>0.35620555555555555</v>
      </c>
      <c r="BI404" s="230">
        <v>552</v>
      </c>
      <c r="BJ404" s="230">
        <f t="shared" si="587"/>
        <v>1085.7840000000001</v>
      </c>
      <c r="BK404" s="231">
        <f t="shared" si="588"/>
        <v>0.10967515151515153</v>
      </c>
      <c r="BL404" s="230">
        <v>795</v>
      </c>
      <c r="BM404" s="230">
        <f t="shared" si="589"/>
        <v>1148.7750000000001</v>
      </c>
      <c r="BN404" s="231">
        <f t="shared" si="590"/>
        <v>0.1160378787878788</v>
      </c>
      <c r="BO404" s="230">
        <v>590</v>
      </c>
      <c r="BP404" s="230">
        <f t="shared" si="591"/>
        <v>1214.2199999999998</v>
      </c>
      <c r="BQ404" s="231">
        <f t="shared" si="592"/>
        <v>0.12264848484848483</v>
      </c>
      <c r="BR404" s="230">
        <v>14.8</v>
      </c>
      <c r="BS404" s="232">
        <f t="shared" si="593"/>
        <v>24.627199999999998</v>
      </c>
      <c r="BT404" s="231">
        <f t="shared" si="594"/>
        <v>1.494949494949495E-3</v>
      </c>
      <c r="BU404" s="136">
        <v>5.76</v>
      </c>
      <c r="BV404" s="243">
        <v>6.82</v>
      </c>
      <c r="BW404" s="251">
        <v>182</v>
      </c>
      <c r="BX404" s="67">
        <f t="shared" si="618"/>
        <v>107454.6</v>
      </c>
      <c r="BY404" s="233">
        <f t="shared" si="619"/>
        <v>0.716364</v>
      </c>
      <c r="BZ404" s="121">
        <v>52.5</v>
      </c>
      <c r="CA404" s="242">
        <v>39</v>
      </c>
      <c r="CB404" s="136">
        <v>7.28</v>
      </c>
      <c r="CC404" s="230">
        <v>5371</v>
      </c>
      <c r="CD404" s="58">
        <f t="shared" si="595"/>
        <v>5501.8468915208396</v>
      </c>
      <c r="CE404" s="58">
        <f t="shared" si="596"/>
        <v>24401</v>
      </c>
      <c r="CF404" s="58">
        <f t="shared" si="597"/>
        <v>10854</v>
      </c>
      <c r="CG404" s="58">
        <f t="shared" si="598"/>
        <v>452.25</v>
      </c>
      <c r="CH404" s="58">
        <f t="shared" si="599"/>
        <v>13547</v>
      </c>
      <c r="CI404" s="98">
        <f t="shared" si="600"/>
        <v>564.45833333333337</v>
      </c>
      <c r="CJ404" s="238">
        <v>4054</v>
      </c>
      <c r="CK404" s="136">
        <v>38.700000000000003</v>
      </c>
      <c r="CL404" s="243">
        <v>7.11</v>
      </c>
      <c r="CM404" s="230">
        <v>1786</v>
      </c>
      <c r="CN404" s="137">
        <v>6</v>
      </c>
      <c r="CO404" s="137">
        <v>66</v>
      </c>
      <c r="CP404" s="230">
        <v>5346</v>
      </c>
      <c r="CQ404" s="136">
        <v>5.9</v>
      </c>
      <c r="CR404" s="136">
        <v>42.5</v>
      </c>
      <c r="CS404" s="230">
        <v>4469</v>
      </c>
      <c r="CT404" s="59">
        <f t="shared" si="663"/>
        <v>0.29666669907450671</v>
      </c>
      <c r="CU404" s="142">
        <f t="shared" si="620"/>
        <v>1.2397631968426246</v>
      </c>
      <c r="CV404" s="142">
        <f t="shared" si="621"/>
        <v>4.4378207915291457</v>
      </c>
      <c r="CW404" s="233">
        <f t="shared" si="622"/>
        <v>0.73963679858819098</v>
      </c>
      <c r="CX404" s="89">
        <f t="shared" si="664"/>
        <v>22304.487298225486</v>
      </c>
      <c r="CY404" s="193">
        <f t="shared" si="665"/>
        <v>0.67538173358613629</v>
      </c>
      <c r="CZ404" s="234">
        <f t="shared" si="666"/>
        <v>17852.585894020736</v>
      </c>
      <c r="DA404" s="235">
        <f t="shared" si="667"/>
        <v>0.81959595959595966</v>
      </c>
      <c r="DB404" s="58">
        <v>4062</v>
      </c>
      <c r="DC404" s="75">
        <v>38.799999999999997</v>
      </c>
      <c r="DD404" s="59">
        <v>7.11</v>
      </c>
      <c r="DE404" s="58">
        <v>2005</v>
      </c>
      <c r="DF404" s="58">
        <v>7</v>
      </c>
      <c r="DG404" s="58">
        <v>67</v>
      </c>
      <c r="DH404" s="58">
        <v>5362</v>
      </c>
      <c r="DI404" s="75">
        <v>5.0999999999999996</v>
      </c>
      <c r="DJ404" s="75">
        <v>38.9</v>
      </c>
      <c r="DK404" s="58">
        <v>4315</v>
      </c>
      <c r="DL404" s="59">
        <f t="shared" si="623"/>
        <v>0.30378355753816566</v>
      </c>
      <c r="DM404" s="142">
        <f t="shared" si="624"/>
        <v>1.2373215164943379</v>
      </c>
      <c r="DN404" s="142">
        <f t="shared" si="625"/>
        <v>4.4465782079899823</v>
      </c>
      <c r="DO404" s="233">
        <f t="shared" si="604"/>
        <v>0.74109636799833034</v>
      </c>
      <c r="DP404" s="89">
        <f t="shared" si="626"/>
        <v>22348.502073357649</v>
      </c>
      <c r="DQ404" s="193">
        <f t="shared" si="627"/>
        <v>0.63557691816360762</v>
      </c>
      <c r="DR404" s="234">
        <f t="shared" si="628"/>
        <v>17887.815466579239</v>
      </c>
      <c r="DS404" s="235">
        <f t="shared" si="629"/>
        <v>0.79747474747474745</v>
      </c>
      <c r="DT404" s="58">
        <v>4070</v>
      </c>
      <c r="DU404" s="75">
        <v>38.200000000000003</v>
      </c>
      <c r="DV404" s="59">
        <v>7.19</v>
      </c>
      <c r="DW404" s="58">
        <v>1935</v>
      </c>
      <c r="DX404" s="58">
        <v>7</v>
      </c>
      <c r="DY404" s="58">
        <v>67</v>
      </c>
      <c r="DZ404" s="58">
        <v>5612</v>
      </c>
      <c r="EA404" s="75">
        <v>5.3</v>
      </c>
      <c r="EB404" s="75">
        <v>41.2</v>
      </c>
      <c r="EC404" s="58">
        <v>4715</v>
      </c>
      <c r="ED404" s="59">
        <f t="shared" si="657"/>
        <v>0.3247901280065052</v>
      </c>
      <c r="EE404" s="142">
        <f t="shared" si="630"/>
        <v>1.2348894348894348</v>
      </c>
      <c r="EF404" s="142">
        <f t="shared" si="668"/>
        <v>4.4553356244508189</v>
      </c>
      <c r="EG404" s="233">
        <f t="shared" si="605"/>
        <v>0.74255593740846981</v>
      </c>
      <c r="EH404" s="89">
        <f t="shared" si="658"/>
        <v>22392.516848489817</v>
      </c>
      <c r="EI404" s="193">
        <f t="shared" si="659"/>
        <v>0.64829991852697288</v>
      </c>
      <c r="EJ404" s="234">
        <f t="shared" si="660"/>
        <v>17923.045039137738</v>
      </c>
      <c r="EK404" s="235">
        <f t="shared" si="661"/>
        <v>0.80454545454545456</v>
      </c>
      <c r="EL404" s="238">
        <v>4070</v>
      </c>
      <c r="EM404" s="136">
        <v>38.799999999999997</v>
      </c>
      <c r="EN404" s="243">
        <v>7.45</v>
      </c>
      <c r="EO404" s="230">
        <v>2088</v>
      </c>
      <c r="EP404" s="137">
        <v>7</v>
      </c>
      <c r="EQ404" s="137">
        <v>67</v>
      </c>
      <c r="ER404" s="230">
        <v>5294</v>
      </c>
      <c r="ES404" s="136">
        <v>4.8</v>
      </c>
      <c r="ET404" s="136">
        <v>42.5</v>
      </c>
      <c r="EU404" s="230">
        <v>4143</v>
      </c>
      <c r="EV404" s="59">
        <f t="shared" si="631"/>
        <v>0.29817860914161742</v>
      </c>
      <c r="EW404" s="142">
        <f t="shared" si="632"/>
        <v>1.2348894348894348</v>
      </c>
      <c r="EX404" s="142">
        <f t="shared" si="633"/>
        <v>4.4553356244508189</v>
      </c>
      <c r="EY404" s="233">
        <f t="shared" si="606"/>
        <v>0.74255593740846981</v>
      </c>
      <c r="EZ404" s="89">
        <f t="shared" si="634"/>
        <v>22392.516848489817</v>
      </c>
      <c r="FA404" s="193">
        <f t="shared" si="635"/>
        <v>0.62049107487561728</v>
      </c>
      <c r="FB404" s="234">
        <f t="shared" si="636"/>
        <v>17923.045039137738</v>
      </c>
      <c r="FC404" s="235">
        <f t="shared" si="637"/>
        <v>0.78909090909090907</v>
      </c>
      <c r="FD404" s="238">
        <v>4072</v>
      </c>
      <c r="FE404" s="136">
        <v>38.6</v>
      </c>
      <c r="FF404" s="243">
        <v>7.31</v>
      </c>
      <c r="FG404" s="230">
        <v>2083</v>
      </c>
      <c r="FH404" s="137">
        <v>6</v>
      </c>
      <c r="FI404" s="137">
        <v>68</v>
      </c>
      <c r="FJ404" s="230">
        <v>5840</v>
      </c>
      <c r="FK404" s="136">
        <v>5.4</v>
      </c>
      <c r="FL404" s="136">
        <v>43.8</v>
      </c>
      <c r="FM404" s="230">
        <v>4469</v>
      </c>
      <c r="FN404" s="59">
        <f t="shared" si="638"/>
        <v>0.32101323142916022</v>
      </c>
      <c r="FO404" s="142">
        <f t="shared" si="639"/>
        <v>1.2342829076620825</v>
      </c>
      <c r="FP404" s="142">
        <f t="shared" si="640"/>
        <v>4.4575249785660285</v>
      </c>
      <c r="FQ404" s="233">
        <f t="shared" si="607"/>
        <v>0.74292082976100471</v>
      </c>
      <c r="FR404" s="89">
        <f t="shared" si="641"/>
        <v>22403.520542272858</v>
      </c>
      <c r="FS404" s="193">
        <f t="shared" si="642"/>
        <v>0.62139986061585772</v>
      </c>
      <c r="FT404" s="234">
        <f t="shared" si="643"/>
        <v>17931.852432277366</v>
      </c>
      <c r="FU404" s="235">
        <f t="shared" si="644"/>
        <v>0.78959595959595963</v>
      </c>
      <c r="FV404" s="238">
        <v>4073</v>
      </c>
      <c r="FW404" s="160">
        <v>38.5</v>
      </c>
      <c r="FX404" s="243">
        <v>7.39</v>
      </c>
      <c r="FY404" s="230">
        <v>2066</v>
      </c>
      <c r="FZ404" s="137">
        <v>6</v>
      </c>
      <c r="GA404" s="137">
        <v>68</v>
      </c>
      <c r="GB404" s="230">
        <v>5552</v>
      </c>
      <c r="GC404" s="136">
        <v>5</v>
      </c>
      <c r="GD404" s="136">
        <v>42.1</v>
      </c>
      <c r="GE404" s="230">
        <v>4315</v>
      </c>
      <c r="GF404" s="59">
        <f t="shared" si="645"/>
        <v>0.30834193070247534</v>
      </c>
      <c r="GG404" s="142">
        <f t="shared" si="646"/>
        <v>1.2339798674195925</v>
      </c>
      <c r="GH404" s="142">
        <f t="shared" si="647"/>
        <v>4.4586196556236333</v>
      </c>
      <c r="GI404" s="233">
        <f t="shared" si="608"/>
        <v>0.74310327593727221</v>
      </c>
      <c r="GJ404" s="89">
        <f t="shared" si="648"/>
        <v>22409.02238916438</v>
      </c>
      <c r="GK404" s="193">
        <f t="shared" si="649"/>
        <v>0.624489732132675</v>
      </c>
      <c r="GL404" s="234">
        <f t="shared" si="650"/>
        <v>17936.256128847177</v>
      </c>
      <c r="GM404" s="235">
        <f t="shared" si="651"/>
        <v>0.7913131313131313</v>
      </c>
      <c r="GN404" s="285">
        <v>1978</v>
      </c>
      <c r="GO404" s="230">
        <f t="shared" si="609"/>
        <v>1993.9821318798411</v>
      </c>
      <c r="GP404" s="236">
        <f t="shared" si="568"/>
        <v>937.34049999999991</v>
      </c>
      <c r="GQ404" s="230">
        <v>0</v>
      </c>
      <c r="GR404" s="231">
        <f t="shared" si="601"/>
        <v>1</v>
      </c>
      <c r="GS404" s="230">
        <v>0</v>
      </c>
      <c r="GT404" s="231">
        <f t="shared" si="602"/>
        <v>1</v>
      </c>
      <c r="GU404" s="58">
        <v>14.9</v>
      </c>
      <c r="GV404" s="231">
        <f t="shared" si="669"/>
        <v>0.98627719693788085</v>
      </c>
      <c r="GW404" s="232">
        <v>445</v>
      </c>
      <c r="GX404" s="231">
        <f t="shared" si="670"/>
        <v>0.44025157232704404</v>
      </c>
      <c r="GY404" s="232">
        <v>0</v>
      </c>
      <c r="GZ404" s="231">
        <f t="shared" si="671"/>
        <v>1</v>
      </c>
      <c r="HA404" s="314"/>
      <c r="HB404" s="314"/>
      <c r="HC404" s="314"/>
      <c r="HD404" s="315"/>
      <c r="HE404" s="316">
        <v>30</v>
      </c>
      <c r="HF404" s="238">
        <f t="shared" si="562"/>
        <v>107454.6</v>
      </c>
      <c r="HG404" s="231">
        <f t="shared" si="563"/>
        <v>0.716364</v>
      </c>
      <c r="HH404" s="237">
        <f t="shared" si="564"/>
        <v>0.80020202020202025</v>
      </c>
      <c r="HI404" s="238">
        <v>4008</v>
      </c>
      <c r="HJ404" s="230">
        <v>6040</v>
      </c>
      <c r="HK404" s="230">
        <v>3724</v>
      </c>
      <c r="HL404" s="77">
        <f t="shared" si="654"/>
        <v>1440</v>
      </c>
      <c r="HM404" s="77">
        <f t="shared" si="652"/>
        <v>14256</v>
      </c>
      <c r="HN404" s="136"/>
      <c r="HO404" s="136"/>
      <c r="HP404" s="230">
        <v>1635</v>
      </c>
      <c r="HQ404" s="136"/>
      <c r="HR404" s="136"/>
      <c r="HS404" s="136"/>
      <c r="HT404" s="230">
        <v>5152</v>
      </c>
      <c r="HU404" s="230">
        <v>5328</v>
      </c>
      <c r="HV404" s="136"/>
      <c r="HW404" s="136"/>
      <c r="HX404" s="136"/>
      <c r="HY404" s="136"/>
      <c r="HZ404" s="295"/>
      <c r="IA404" s="295">
        <v>0.98</v>
      </c>
      <c r="IB404" s="289">
        <v>285</v>
      </c>
      <c r="IC404" s="290"/>
      <c r="ID404" s="290"/>
      <c r="IE404" s="291"/>
      <c r="IF404" s="291"/>
      <c r="IG404" s="291"/>
      <c r="IH404" s="97">
        <f t="shared" si="653"/>
        <v>33327.612000000001</v>
      </c>
      <c r="II404" s="97">
        <f t="shared" si="655"/>
        <v>2514.5323675871432</v>
      </c>
      <c r="IJ404" s="202">
        <f t="shared" si="656"/>
        <v>1.5089784216085711</v>
      </c>
      <c r="IK404" s="202">
        <f t="shared" si="662"/>
        <v>1.6663805999999997</v>
      </c>
      <c r="IL404" s="202">
        <f t="shared" si="610"/>
        <v>0.41774575634041955</v>
      </c>
      <c r="IM404" s="205"/>
      <c r="IN404" s="204">
        <f t="shared" si="611"/>
        <v>0.85591506572295251</v>
      </c>
      <c r="IO404" s="136"/>
      <c r="IP404" s="136"/>
      <c r="IQ404" s="230">
        <v>2728</v>
      </c>
      <c r="IR404" s="230">
        <v>3148</v>
      </c>
      <c r="IS404" s="136"/>
      <c r="IT404" s="136"/>
      <c r="IU404" s="136"/>
      <c r="IV404" s="136"/>
      <c r="IW404" s="303">
        <v>0</v>
      </c>
      <c r="IX404" s="303">
        <v>0.95</v>
      </c>
      <c r="IY404" s="243"/>
      <c r="IZ404" s="136">
        <v>159</v>
      </c>
      <c r="JA404" s="136"/>
      <c r="JB404" s="136"/>
      <c r="JC404" s="136"/>
      <c r="JD404" s="97">
        <f t="shared" si="612"/>
        <v>3777.39</v>
      </c>
      <c r="JE404" s="211">
        <f t="shared" si="672"/>
        <v>1.0318776487930716</v>
      </c>
      <c r="JF404" s="210">
        <f t="shared" si="613"/>
        <v>0.27619553571428573</v>
      </c>
      <c r="JG404" s="211">
        <f t="shared" si="614"/>
        <v>5.6400548576764277E-2</v>
      </c>
      <c r="JH404" s="205"/>
      <c r="JI404" s="205">
        <f t="shared" si="615"/>
        <v>0.44210526315789478</v>
      </c>
      <c r="JJ404" s="215">
        <f t="shared" si="673"/>
        <v>2.469151880188833</v>
      </c>
      <c r="JK404" s="205">
        <f t="shared" si="616"/>
        <v>0.98393939393939389</v>
      </c>
      <c r="JL404" s="230">
        <v>11990</v>
      </c>
      <c r="JM404" s="243">
        <v>8.43</v>
      </c>
      <c r="JN404" s="217">
        <v>456</v>
      </c>
      <c r="JO404" s="136">
        <v>0.52</v>
      </c>
      <c r="JP404" s="136"/>
      <c r="JQ404" s="243">
        <v>0.54</v>
      </c>
      <c r="JR404" s="232">
        <v>243</v>
      </c>
      <c r="JS404" s="136">
        <v>0.3</v>
      </c>
      <c r="JT404" s="223" t="s">
        <v>163</v>
      </c>
    </row>
    <row r="405" spans="1:280" ht="14.25">
      <c r="A405" s="244">
        <v>43822</v>
      </c>
      <c r="B405" s="245">
        <v>0</v>
      </c>
      <c r="C405" s="52">
        <v>0</v>
      </c>
      <c r="D405" s="129">
        <v>44914</v>
      </c>
      <c r="E405" s="246">
        <v>5.79</v>
      </c>
      <c r="F405" s="129">
        <v>1439</v>
      </c>
      <c r="G405" s="247">
        <v>39.4</v>
      </c>
      <c r="H405" s="247">
        <v>18.3</v>
      </c>
      <c r="I405" s="255">
        <v>89.1</v>
      </c>
      <c r="J405" s="253"/>
      <c r="K405" s="129">
        <v>1263</v>
      </c>
      <c r="L405" s="254">
        <v>10.3</v>
      </c>
      <c r="M405" s="129">
        <v>8809</v>
      </c>
      <c r="N405" s="129">
        <v>5703</v>
      </c>
      <c r="O405" s="254">
        <v>0.1</v>
      </c>
      <c r="P405" s="254">
        <v>0.06</v>
      </c>
      <c r="Q405" s="258">
        <v>93</v>
      </c>
      <c r="R405" s="259">
        <v>65.099999999999994</v>
      </c>
      <c r="S405" s="260">
        <v>9865</v>
      </c>
      <c r="T405" s="103">
        <v>8662</v>
      </c>
      <c r="U405" s="247">
        <v>3.19</v>
      </c>
      <c r="V405" s="247">
        <v>28.4</v>
      </c>
      <c r="W405" s="247">
        <v>12.8</v>
      </c>
      <c r="X405" s="247">
        <v>11.3</v>
      </c>
      <c r="Y405" s="129">
        <v>2432</v>
      </c>
      <c r="Z405" s="103">
        <v>20968</v>
      </c>
      <c r="AA405" s="56">
        <v>3.06</v>
      </c>
      <c r="AB405" s="247">
        <v>440</v>
      </c>
      <c r="AC405" s="77">
        <f t="shared" si="581"/>
        <v>12297</v>
      </c>
      <c r="AD405" s="247"/>
      <c r="AE405" s="247"/>
      <c r="AF405" s="247"/>
      <c r="AG405" s="247"/>
      <c r="AH405" s="252"/>
      <c r="AI405" s="263"/>
      <c r="AJ405" s="247"/>
      <c r="AK405" s="247"/>
      <c r="AL405" s="246">
        <v>9.49</v>
      </c>
      <c r="AM405" s="103"/>
      <c r="AN405" s="264">
        <v>1.26</v>
      </c>
      <c r="AO405" s="264">
        <v>0.17</v>
      </c>
      <c r="AP405" s="103">
        <v>2346</v>
      </c>
      <c r="AQ405" s="267"/>
      <c r="AR405" s="86">
        <f t="shared" si="617"/>
        <v>13392</v>
      </c>
      <c r="AS405" s="103"/>
      <c r="AT405" s="268">
        <v>13392</v>
      </c>
      <c r="AU405" s="129">
        <f t="shared" si="582"/>
        <v>10272</v>
      </c>
      <c r="AV405" s="103">
        <v>1080</v>
      </c>
      <c r="AW405" s="103">
        <v>0</v>
      </c>
      <c r="AX405" s="129">
        <v>1080</v>
      </c>
      <c r="AY405" s="271">
        <v>960</v>
      </c>
      <c r="AZ405" s="272">
        <v>5.42</v>
      </c>
      <c r="BA405" s="103">
        <v>4847</v>
      </c>
      <c r="BB405" s="247">
        <v>79</v>
      </c>
      <c r="BC405" s="103">
        <v>10205</v>
      </c>
      <c r="BD405" s="97">
        <f t="shared" si="583"/>
        <v>6948.1849999999995</v>
      </c>
      <c r="BE405" s="102">
        <f t="shared" si="584"/>
        <v>0.68086085252327289</v>
      </c>
      <c r="BF405" s="103">
        <v>3300</v>
      </c>
      <c r="BG405" s="97">
        <f t="shared" si="585"/>
        <v>3521.1</v>
      </c>
      <c r="BH405" s="102">
        <f t="shared" si="586"/>
        <v>0.34503674669279766</v>
      </c>
      <c r="BI405" s="103">
        <v>519</v>
      </c>
      <c r="BJ405" s="97">
        <f t="shared" si="587"/>
        <v>1020.873</v>
      </c>
      <c r="BK405" s="102">
        <f t="shared" si="588"/>
        <v>0.10003655071043606</v>
      </c>
      <c r="BL405" s="103">
        <v>696</v>
      </c>
      <c r="BM405" s="97">
        <f t="shared" si="589"/>
        <v>1005.72</v>
      </c>
      <c r="BN405" s="102">
        <f t="shared" si="590"/>
        <v>9.855169034786869E-2</v>
      </c>
      <c r="BO405" s="103">
        <v>670</v>
      </c>
      <c r="BP405" s="97">
        <f t="shared" si="591"/>
        <v>1378.86</v>
      </c>
      <c r="BQ405" s="102">
        <f t="shared" si="592"/>
        <v>0.13511611954924055</v>
      </c>
      <c r="BR405" s="103">
        <v>13</v>
      </c>
      <c r="BS405" s="105">
        <f t="shared" si="593"/>
        <v>21.631999999999998</v>
      </c>
      <c r="BT405" s="102">
        <f t="shared" si="594"/>
        <v>1.2738853503184713E-3</v>
      </c>
      <c r="BU405" s="247">
        <v>6.8</v>
      </c>
      <c r="BV405" s="246">
        <v>7.11</v>
      </c>
      <c r="BW405" s="252">
        <v>181</v>
      </c>
      <c r="BX405" s="117">
        <f t="shared" si="618"/>
        <v>104825.76</v>
      </c>
      <c r="BY405" s="118">
        <f t="shared" si="619"/>
        <v>0.69883839999999997</v>
      </c>
      <c r="BZ405" s="273">
        <v>47</v>
      </c>
      <c r="CA405" s="245">
        <v>38</v>
      </c>
      <c r="CB405" s="247">
        <v>7.4</v>
      </c>
      <c r="CC405" s="103">
        <v>5244</v>
      </c>
      <c r="CD405" s="77">
        <f t="shared" si="595"/>
        <v>5617.7806744596755</v>
      </c>
      <c r="CE405" s="77">
        <f t="shared" si="596"/>
        <v>23782</v>
      </c>
      <c r="CF405" s="77">
        <f t="shared" si="597"/>
        <v>10272</v>
      </c>
      <c r="CG405" s="77">
        <f t="shared" si="598"/>
        <v>428</v>
      </c>
      <c r="CH405" s="77">
        <f t="shared" si="599"/>
        <v>13510</v>
      </c>
      <c r="CI405" s="130">
        <f t="shared" si="600"/>
        <v>562.91666666666663</v>
      </c>
      <c r="CJ405" s="253">
        <v>3958</v>
      </c>
      <c r="CK405" s="247">
        <v>38.6</v>
      </c>
      <c r="CL405" s="246">
        <v>7.08</v>
      </c>
      <c r="CM405" s="103">
        <v>2091</v>
      </c>
      <c r="CN405" s="274">
        <v>7</v>
      </c>
      <c r="CO405" s="274">
        <v>69</v>
      </c>
      <c r="CP405" s="103">
        <v>5712</v>
      </c>
      <c r="CQ405" s="247">
        <v>3.2</v>
      </c>
      <c r="CR405" s="247">
        <v>37.6</v>
      </c>
      <c r="CS405" s="103">
        <v>3106</v>
      </c>
      <c r="CT405" s="141">
        <f t="shared" si="663"/>
        <v>0.22250880902300524</v>
      </c>
      <c r="CU405" s="142">
        <f t="shared" si="620"/>
        <v>1.2698332491157149</v>
      </c>
      <c r="CV405" s="142">
        <f t="shared" si="621"/>
        <v>4.4240302247336638</v>
      </c>
      <c r="CW405" s="118">
        <f t="shared" si="622"/>
        <v>0.73733837078894393</v>
      </c>
      <c r="CX405" s="143">
        <f t="shared" si="664"/>
        <v>22235.175909511396</v>
      </c>
      <c r="CY405" s="144">
        <f t="shared" si="665"/>
        <v>0.62778895774511256</v>
      </c>
      <c r="CZ405" s="145">
        <f t="shared" si="666"/>
        <v>17445.982595240097</v>
      </c>
      <c r="DA405" s="146">
        <f t="shared" si="667"/>
        <v>0.79510044096031351</v>
      </c>
      <c r="DB405" s="129">
        <v>3958</v>
      </c>
      <c r="DC405" s="258">
        <v>38.700000000000003</v>
      </c>
      <c r="DD405" s="254">
        <v>7.1</v>
      </c>
      <c r="DE405" s="129">
        <v>1942</v>
      </c>
      <c r="DF405" s="129">
        <v>7</v>
      </c>
      <c r="DG405" s="129">
        <v>66</v>
      </c>
      <c r="DH405" s="129">
        <v>4060</v>
      </c>
      <c r="DI405" s="258">
        <v>3.2</v>
      </c>
      <c r="DJ405" s="258">
        <v>37.6</v>
      </c>
      <c r="DK405" s="129">
        <v>3674</v>
      </c>
      <c r="DL405" s="141">
        <f t="shared" si="623"/>
        <v>0.2525304612530796</v>
      </c>
      <c r="DM405" s="142">
        <f t="shared" si="624"/>
        <v>1.2698332491157149</v>
      </c>
      <c r="DN405" s="142">
        <f t="shared" si="625"/>
        <v>4.4240302247336638</v>
      </c>
      <c r="DO405" s="118">
        <f t="shared" si="604"/>
        <v>0.73733837078894393</v>
      </c>
      <c r="DP405" s="143">
        <f t="shared" si="626"/>
        <v>22235.175909511396</v>
      </c>
      <c r="DQ405" s="144">
        <f t="shared" si="627"/>
        <v>0.65431188710712995</v>
      </c>
      <c r="DR405" s="145">
        <f t="shared" si="628"/>
        <v>17445.982595240097</v>
      </c>
      <c r="DS405" s="146">
        <f t="shared" si="629"/>
        <v>0.80970112689857909</v>
      </c>
      <c r="DT405" s="129">
        <v>3963</v>
      </c>
      <c r="DU405" s="258">
        <v>38.6</v>
      </c>
      <c r="DV405" s="254">
        <v>7.16</v>
      </c>
      <c r="DW405" s="129">
        <v>2140</v>
      </c>
      <c r="DX405" s="129">
        <v>6</v>
      </c>
      <c r="DY405" s="129">
        <v>66</v>
      </c>
      <c r="DZ405" s="129">
        <v>4498</v>
      </c>
      <c r="EA405" s="258">
        <v>7.9</v>
      </c>
      <c r="EB405" s="258">
        <v>39.5</v>
      </c>
      <c r="EC405" s="129">
        <v>4223</v>
      </c>
      <c r="ED405" s="141">
        <f t="shared" si="657"/>
        <v>0.30640427422951699</v>
      </c>
      <c r="EE405" s="142">
        <f t="shared" si="630"/>
        <v>1.2682311380267475</v>
      </c>
      <c r="EF405" s="142">
        <f t="shared" si="668"/>
        <v>4.4296189440675873</v>
      </c>
      <c r="EG405" s="118">
        <f t="shared" si="605"/>
        <v>0.73826982401126451</v>
      </c>
      <c r="EH405" s="143">
        <f t="shared" si="658"/>
        <v>22263.264812883695</v>
      </c>
      <c r="EI405" s="144">
        <f t="shared" si="659"/>
        <v>0.61906665211599288</v>
      </c>
      <c r="EJ405" s="145">
        <f t="shared" si="660"/>
        <v>17468.021481792952</v>
      </c>
      <c r="EK405" s="146">
        <f t="shared" si="661"/>
        <v>0.79029887310142088</v>
      </c>
      <c r="EL405" s="253">
        <v>3963</v>
      </c>
      <c r="EM405" s="247">
        <v>38.6</v>
      </c>
      <c r="EN405" s="246">
        <v>7.29</v>
      </c>
      <c r="EO405" s="103">
        <v>2049</v>
      </c>
      <c r="EP405" s="274">
        <v>8</v>
      </c>
      <c r="EQ405" s="274">
        <v>67</v>
      </c>
      <c r="ER405" s="103">
        <v>2054</v>
      </c>
      <c r="ES405" s="247">
        <v>4.3</v>
      </c>
      <c r="ET405" s="247">
        <v>37.6</v>
      </c>
      <c r="EU405" s="103">
        <v>3474</v>
      </c>
      <c r="EV405" s="141">
        <f t="shared" si="631"/>
        <v>0.24563253104888846</v>
      </c>
      <c r="EW405" s="142">
        <f t="shared" si="632"/>
        <v>1.2682311380267475</v>
      </c>
      <c r="EX405" s="142">
        <f t="shared" si="633"/>
        <v>4.4296189440675873</v>
      </c>
      <c r="EY405" s="118">
        <f t="shared" si="606"/>
        <v>0.73826982401126451</v>
      </c>
      <c r="EZ405" s="143">
        <f t="shared" si="634"/>
        <v>22263.264812883695</v>
      </c>
      <c r="FA405" s="144">
        <f t="shared" si="635"/>
        <v>0.6352652197129296</v>
      </c>
      <c r="FB405" s="145">
        <f t="shared" si="636"/>
        <v>17468.021481792952</v>
      </c>
      <c r="FC405" s="146">
        <f t="shared" si="637"/>
        <v>0.79921607055365018</v>
      </c>
      <c r="FD405" s="253">
        <v>3970</v>
      </c>
      <c r="FE405" s="247">
        <v>38.4</v>
      </c>
      <c r="FF405" s="246">
        <v>6.96</v>
      </c>
      <c r="FG405" s="103">
        <v>2071</v>
      </c>
      <c r="FH405" s="274">
        <v>6</v>
      </c>
      <c r="FI405" s="274">
        <v>67</v>
      </c>
      <c r="FJ405" s="103">
        <v>3814</v>
      </c>
      <c r="FK405" s="247">
        <v>3.3</v>
      </c>
      <c r="FL405" s="247">
        <v>35.9</v>
      </c>
      <c r="FM405" s="103">
        <v>3604</v>
      </c>
      <c r="FN405" s="141">
        <f t="shared" si="638"/>
        <v>0.25595283372576616</v>
      </c>
      <c r="FO405" s="142">
        <f t="shared" si="639"/>
        <v>1.2659949622166247</v>
      </c>
      <c r="FP405" s="142">
        <f t="shared" si="640"/>
        <v>4.4374431511350796</v>
      </c>
      <c r="FQ405" s="118">
        <f t="shared" si="607"/>
        <v>0.73957385852251323</v>
      </c>
      <c r="FR405" s="143">
        <f t="shared" si="641"/>
        <v>22302.589277604911</v>
      </c>
      <c r="FS405" s="144">
        <f t="shared" si="642"/>
        <v>0.63134908249169208</v>
      </c>
      <c r="FT405" s="145">
        <f t="shared" si="643"/>
        <v>17498.875922966949</v>
      </c>
      <c r="FU405" s="146">
        <f t="shared" si="644"/>
        <v>0.79706026457618817</v>
      </c>
      <c r="FV405" s="253">
        <v>3970</v>
      </c>
      <c r="FW405" s="283">
        <v>38.799999999999997</v>
      </c>
      <c r="FX405" s="246">
        <v>7.23</v>
      </c>
      <c r="FY405" s="103">
        <v>1805</v>
      </c>
      <c r="FZ405" s="274">
        <v>6</v>
      </c>
      <c r="GA405" s="274">
        <v>67</v>
      </c>
      <c r="GB405" s="103">
        <v>4094</v>
      </c>
      <c r="GC405" s="247">
        <v>3.1</v>
      </c>
      <c r="GD405" s="247">
        <v>38</v>
      </c>
      <c r="GE405" s="103">
        <v>3717</v>
      </c>
      <c r="GF405" s="141">
        <f t="shared" si="645"/>
        <v>0.24556147343433277</v>
      </c>
      <c r="GG405" s="142">
        <f t="shared" si="646"/>
        <v>1.2659949622166247</v>
      </c>
      <c r="GH405" s="142">
        <f t="shared" si="647"/>
        <v>4.4374431511350796</v>
      </c>
      <c r="GI405" s="118">
        <f t="shared" si="608"/>
        <v>0.73957385852251323</v>
      </c>
      <c r="GJ405" s="143">
        <f t="shared" si="648"/>
        <v>22302.589277604911</v>
      </c>
      <c r="GK405" s="144">
        <f t="shared" si="649"/>
        <v>0.67869874162119959</v>
      </c>
      <c r="GL405" s="145">
        <f t="shared" si="650"/>
        <v>17498.875922966949</v>
      </c>
      <c r="GM405" s="146">
        <f t="shared" si="651"/>
        <v>0.82312591866731988</v>
      </c>
      <c r="GN405" s="286">
        <v>2130</v>
      </c>
      <c r="GO405" s="97">
        <f t="shared" si="609"/>
        <v>2016.2871499453368</v>
      </c>
      <c r="GP405" s="226">
        <f t="shared" si="568"/>
        <v>872.63599999999997</v>
      </c>
      <c r="GQ405" s="103">
        <v>0</v>
      </c>
      <c r="GR405" s="102">
        <f t="shared" si="601"/>
        <v>1</v>
      </c>
      <c r="GS405" s="103">
        <v>0</v>
      </c>
      <c r="GT405" s="102">
        <f t="shared" si="602"/>
        <v>1</v>
      </c>
      <c r="GU405" s="129">
        <v>10</v>
      </c>
      <c r="GV405" s="102">
        <f t="shared" si="669"/>
        <v>0.9902044622592624</v>
      </c>
      <c r="GW405" s="170">
        <v>417</v>
      </c>
      <c r="GX405" s="102">
        <f t="shared" si="670"/>
        <v>0.40086206896551724</v>
      </c>
      <c r="GY405" s="170">
        <v>0</v>
      </c>
      <c r="GZ405" s="102">
        <f t="shared" si="671"/>
        <v>1</v>
      </c>
      <c r="HA405" s="310"/>
      <c r="HB405" s="310"/>
      <c r="HC405" s="310"/>
      <c r="HD405" s="313"/>
      <c r="HE405" s="312">
        <v>32</v>
      </c>
      <c r="HF405" s="227">
        <f t="shared" si="562"/>
        <v>104825.76</v>
      </c>
      <c r="HG405" s="102">
        <f t="shared" si="563"/>
        <v>0.69883839999999997</v>
      </c>
      <c r="HH405" s="177">
        <f t="shared" si="564"/>
        <v>0.7912787849093581</v>
      </c>
      <c r="HI405" s="253">
        <v>5600</v>
      </c>
      <c r="HJ405" s="103">
        <v>3137</v>
      </c>
      <c r="HK405" s="103">
        <v>3206</v>
      </c>
      <c r="HL405" s="77">
        <f t="shared" si="654"/>
        <v>2160</v>
      </c>
      <c r="HM405" s="77">
        <f t="shared" si="652"/>
        <v>22042.799999999999</v>
      </c>
      <c r="HN405" s="247"/>
      <c r="HO405" s="247"/>
      <c r="HP405" s="103">
        <v>2105</v>
      </c>
      <c r="HQ405" s="247"/>
      <c r="HR405" s="247"/>
      <c r="HS405" s="247"/>
      <c r="HT405" s="103">
        <v>3942</v>
      </c>
      <c r="HU405" s="103">
        <v>4612</v>
      </c>
      <c r="HV405" s="247"/>
      <c r="HW405" s="247"/>
      <c r="HX405" s="247"/>
      <c r="HY405" s="247"/>
      <c r="HZ405" s="298">
        <v>0.98</v>
      </c>
      <c r="IA405" s="298"/>
      <c r="IB405" s="299">
        <v>346</v>
      </c>
      <c r="IC405" s="300"/>
      <c r="ID405" s="300"/>
      <c r="IE405" s="301">
        <v>2.33</v>
      </c>
      <c r="IF405" s="301">
        <v>0.79</v>
      </c>
      <c r="IG405" s="301">
        <v>0.74</v>
      </c>
      <c r="IH405" s="97">
        <f t="shared" si="653"/>
        <v>36222.959999999999</v>
      </c>
      <c r="II405" s="97">
        <f t="shared" si="655"/>
        <v>2704.820788530466</v>
      </c>
      <c r="IJ405" s="202">
        <f t="shared" si="656"/>
        <v>1.4934289127837514</v>
      </c>
      <c r="IK405" s="202">
        <f t="shared" si="662"/>
        <v>1.8111480000000002</v>
      </c>
      <c r="IL405" s="202">
        <f t="shared" si="610"/>
        <v>0.57469460781547832</v>
      </c>
      <c r="IM405" s="203"/>
      <c r="IN405" s="204">
        <f t="shared" si="611"/>
        <v>0.83755868544600942</v>
      </c>
      <c r="IO405" s="247"/>
      <c r="IP405" s="247"/>
      <c r="IQ405" s="103">
        <v>1718</v>
      </c>
      <c r="IR405" s="103">
        <v>1682</v>
      </c>
      <c r="IS405" s="247"/>
      <c r="IT405" s="247"/>
      <c r="IU405" s="247"/>
      <c r="IV405" s="247"/>
      <c r="IW405" s="304">
        <v>0.83</v>
      </c>
      <c r="IX405" s="304">
        <v>0</v>
      </c>
      <c r="IY405" s="246">
        <v>8.51</v>
      </c>
      <c r="IZ405" s="247">
        <v>223</v>
      </c>
      <c r="JA405" s="247">
        <v>1.78</v>
      </c>
      <c r="JB405" s="247">
        <v>0.47</v>
      </c>
      <c r="JC405" s="247"/>
      <c r="JD405" s="97">
        <f t="shared" si="612"/>
        <v>4633.6319999999996</v>
      </c>
      <c r="JE405" s="210">
        <f t="shared" si="672"/>
        <v>1.0903426791277258</v>
      </c>
      <c r="JF405" s="210">
        <f t="shared" si="613"/>
        <v>0.3173314285714286</v>
      </c>
      <c r="JG405" s="210">
        <f t="shared" si="614"/>
        <v>9.3340985497154916E-2</v>
      </c>
      <c r="JH405" s="203"/>
      <c r="JI405" s="203">
        <f t="shared" si="615"/>
        <v>0.3554913294797688</v>
      </c>
      <c r="JJ405" s="212">
        <f t="shared" si="673"/>
        <v>2.469151880188833</v>
      </c>
      <c r="JK405" s="203">
        <f t="shared" si="616"/>
        <v>0.97814796668299853</v>
      </c>
      <c r="JL405" s="103">
        <v>9865</v>
      </c>
      <c r="JM405" s="246">
        <v>8.39</v>
      </c>
      <c r="JN405" s="307">
        <v>61</v>
      </c>
      <c r="JO405" s="247">
        <v>0.42</v>
      </c>
      <c r="JP405" s="247"/>
      <c r="JQ405" s="246">
        <v>0.43</v>
      </c>
      <c r="JR405" s="170">
        <v>265</v>
      </c>
      <c r="JS405" s="247">
        <v>0.21</v>
      </c>
      <c r="JT405" s="308" t="s">
        <v>164</v>
      </c>
    </row>
    <row r="406" spans="1:280" ht="14.25">
      <c r="A406" s="244">
        <v>43823</v>
      </c>
      <c r="B406" s="245">
        <v>0</v>
      </c>
      <c r="C406" s="52">
        <v>0</v>
      </c>
      <c r="D406" s="129">
        <v>45708</v>
      </c>
      <c r="E406" s="246">
        <v>5.68</v>
      </c>
      <c r="F406" s="129">
        <v>1101</v>
      </c>
      <c r="G406" s="247">
        <v>40</v>
      </c>
      <c r="H406" s="247">
        <v>18.7</v>
      </c>
      <c r="I406" s="255">
        <v>89.6</v>
      </c>
      <c r="J406" s="253"/>
      <c r="K406" s="129">
        <v>1155</v>
      </c>
      <c r="L406" s="254">
        <v>11.4</v>
      </c>
      <c r="M406" s="129">
        <v>8532</v>
      </c>
      <c r="N406" s="129">
        <v>5657</v>
      </c>
      <c r="O406" s="254">
        <v>0.1</v>
      </c>
      <c r="P406" s="254">
        <v>0.1</v>
      </c>
      <c r="Q406" s="258">
        <v>77.900000000000006</v>
      </c>
      <c r="R406" s="259">
        <v>67.400000000000006</v>
      </c>
      <c r="S406" s="260">
        <v>8887</v>
      </c>
      <c r="T406" s="103">
        <v>8307</v>
      </c>
      <c r="U406" s="247">
        <v>3.54</v>
      </c>
      <c r="V406" s="247">
        <v>24.5</v>
      </c>
      <c r="W406" s="247">
        <v>11.2</v>
      </c>
      <c r="X406" s="247">
        <v>9.32</v>
      </c>
      <c r="Y406" s="129">
        <v>2432</v>
      </c>
      <c r="Z406" s="103"/>
      <c r="AA406" s="56"/>
      <c r="AB406" s="247">
        <v>457</v>
      </c>
      <c r="AC406" s="77">
        <f t="shared" si="581"/>
        <v>11319</v>
      </c>
      <c r="AD406" s="247"/>
      <c r="AE406" s="247"/>
      <c r="AF406" s="247"/>
      <c r="AG406" s="247"/>
      <c r="AH406" s="252"/>
      <c r="AI406" s="263"/>
      <c r="AJ406" s="247"/>
      <c r="AK406" s="247"/>
      <c r="AL406" s="246"/>
      <c r="AM406" s="103"/>
      <c r="AN406" s="264"/>
      <c r="AO406" s="264"/>
      <c r="AP406" s="103"/>
      <c r="AQ406" s="267"/>
      <c r="AR406" s="86">
        <f t="shared" si="617"/>
        <v>13350</v>
      </c>
      <c r="AS406" s="103"/>
      <c r="AT406" s="268">
        <v>13350</v>
      </c>
      <c r="AU406" s="129">
        <f t="shared" si="582"/>
        <v>10230</v>
      </c>
      <c r="AV406" s="103">
        <v>1080</v>
      </c>
      <c r="AW406" s="103">
        <v>0</v>
      </c>
      <c r="AX406" s="129">
        <v>1080</v>
      </c>
      <c r="AY406" s="271">
        <v>960</v>
      </c>
      <c r="AZ406" s="272">
        <v>5.42</v>
      </c>
      <c r="BA406" s="103">
        <v>4847</v>
      </c>
      <c r="BB406" s="247">
        <v>179</v>
      </c>
      <c r="BC406" s="103">
        <v>10883</v>
      </c>
      <c r="BD406" s="97">
        <f t="shared" si="583"/>
        <v>6187.8630000000003</v>
      </c>
      <c r="BE406" s="102">
        <f t="shared" si="584"/>
        <v>0.56858063034089867</v>
      </c>
      <c r="BF406" s="103">
        <v>3397</v>
      </c>
      <c r="BG406" s="97">
        <f t="shared" si="585"/>
        <v>3624.5989999999997</v>
      </c>
      <c r="BH406" s="102">
        <f t="shared" si="586"/>
        <v>0.3330514563998897</v>
      </c>
      <c r="BI406" s="103">
        <v>246</v>
      </c>
      <c r="BJ406" s="97">
        <f t="shared" si="587"/>
        <v>483.88200000000001</v>
      </c>
      <c r="BK406" s="102">
        <f t="shared" si="588"/>
        <v>4.4462188734723879E-2</v>
      </c>
      <c r="BL406" s="103">
        <v>486</v>
      </c>
      <c r="BM406" s="97">
        <f t="shared" si="589"/>
        <v>702.27</v>
      </c>
      <c r="BN406" s="102">
        <f t="shared" si="590"/>
        <v>6.4529082054580536E-2</v>
      </c>
      <c r="BO406" s="103">
        <v>636</v>
      </c>
      <c r="BP406" s="97">
        <f t="shared" si="591"/>
        <v>1308.8879999999999</v>
      </c>
      <c r="BQ406" s="102">
        <f t="shared" si="592"/>
        <v>0.12026904346228061</v>
      </c>
      <c r="BR406" s="103">
        <v>41</v>
      </c>
      <c r="BS406" s="105">
        <f t="shared" si="593"/>
        <v>68.224000000000004</v>
      </c>
      <c r="BT406" s="102">
        <f t="shared" si="594"/>
        <v>3.7673435633556922E-3</v>
      </c>
      <c r="BU406" s="247">
        <v>7.12</v>
      </c>
      <c r="BV406" s="246">
        <v>8.48</v>
      </c>
      <c r="BW406" s="252">
        <v>195</v>
      </c>
      <c r="BX406" s="117">
        <f t="shared" si="618"/>
        <v>111333.09</v>
      </c>
      <c r="BY406" s="118">
        <f t="shared" si="619"/>
        <v>0.74222060000000001</v>
      </c>
      <c r="BZ406" s="273">
        <v>41.1</v>
      </c>
      <c r="CA406" s="245">
        <v>39</v>
      </c>
      <c r="CB406" s="247">
        <v>7.28</v>
      </c>
      <c r="CC406" s="103">
        <v>5472</v>
      </c>
      <c r="CD406" s="77">
        <f t="shared" si="595"/>
        <v>6109.5838194268326</v>
      </c>
      <c r="CE406" s="77">
        <f t="shared" si="596"/>
        <v>23658</v>
      </c>
      <c r="CF406" s="77">
        <f t="shared" si="597"/>
        <v>10230</v>
      </c>
      <c r="CG406" s="77">
        <f t="shared" si="598"/>
        <v>426.25</v>
      </c>
      <c r="CH406" s="77">
        <f t="shared" si="599"/>
        <v>13428</v>
      </c>
      <c r="CI406" s="130">
        <f t="shared" si="600"/>
        <v>559.5</v>
      </c>
      <c r="CJ406" s="253">
        <v>3942</v>
      </c>
      <c r="CK406" s="247">
        <v>38.6</v>
      </c>
      <c r="CL406" s="246">
        <v>7</v>
      </c>
      <c r="CM406" s="103">
        <v>2558</v>
      </c>
      <c r="CN406" s="274">
        <v>7</v>
      </c>
      <c r="CO406" s="274">
        <v>63</v>
      </c>
      <c r="CP406" s="103">
        <v>4440</v>
      </c>
      <c r="CQ406" s="247">
        <v>5.4</v>
      </c>
      <c r="CR406" s="247">
        <v>35.700000000000003</v>
      </c>
      <c r="CS406" s="103">
        <v>3216</v>
      </c>
      <c r="CT406" s="141">
        <f t="shared" si="663"/>
        <v>0.22970865102374433</v>
      </c>
      <c r="CU406" s="142">
        <f t="shared" si="620"/>
        <v>1.2749873160832066</v>
      </c>
      <c r="CV406" s="142">
        <f t="shared" si="621"/>
        <v>4.7918781170275713</v>
      </c>
      <c r="CW406" s="118">
        <f t="shared" si="622"/>
        <v>0.79864635283792851</v>
      </c>
      <c r="CX406" s="143">
        <f t="shared" si="664"/>
        <v>24083.979416180573</v>
      </c>
      <c r="CY406" s="144">
        <f t="shared" si="665"/>
        <v>0.58131354350745656</v>
      </c>
      <c r="CZ406" s="145">
        <f t="shared" si="666"/>
        <v>18550.809061628199</v>
      </c>
      <c r="DA406" s="146">
        <f t="shared" si="667"/>
        <v>0.76495451621795463</v>
      </c>
      <c r="DB406" s="129">
        <v>3942</v>
      </c>
      <c r="DC406" s="258">
        <v>38.6</v>
      </c>
      <c r="DD406" s="254">
        <v>7.04</v>
      </c>
      <c r="DE406" s="129">
        <v>2511</v>
      </c>
      <c r="DF406" s="129">
        <v>7</v>
      </c>
      <c r="DG406" s="129">
        <v>65</v>
      </c>
      <c r="DH406" s="129">
        <v>4566</v>
      </c>
      <c r="DI406" s="258">
        <v>4.4000000000000004</v>
      </c>
      <c r="DJ406" s="258">
        <v>34.5</v>
      </c>
      <c r="DK406" s="129">
        <v>3788</v>
      </c>
      <c r="DL406" s="141">
        <f t="shared" si="623"/>
        <v>0.26703102789726202</v>
      </c>
      <c r="DM406" s="142">
        <f t="shared" si="624"/>
        <v>1.2749873160832066</v>
      </c>
      <c r="DN406" s="142">
        <f t="shared" si="625"/>
        <v>4.7918781170275713</v>
      </c>
      <c r="DO406" s="118">
        <f t="shared" si="604"/>
        <v>0.79864635283792851</v>
      </c>
      <c r="DP406" s="143">
        <f t="shared" si="626"/>
        <v>24083.979416180573</v>
      </c>
      <c r="DQ406" s="144">
        <f t="shared" si="627"/>
        <v>0.58900637519437971</v>
      </c>
      <c r="DR406" s="145">
        <f t="shared" si="628"/>
        <v>18550.809061628199</v>
      </c>
      <c r="DS406" s="146">
        <f t="shared" si="629"/>
        <v>0.76927317835155751</v>
      </c>
      <c r="DT406" s="129">
        <v>3943</v>
      </c>
      <c r="DU406" s="258">
        <v>38.5</v>
      </c>
      <c r="DV406" s="254">
        <v>6.98</v>
      </c>
      <c r="DW406" s="129">
        <v>2396</v>
      </c>
      <c r="DX406" s="129">
        <v>8</v>
      </c>
      <c r="DY406" s="129">
        <v>65</v>
      </c>
      <c r="DZ406" s="129">
        <v>4568</v>
      </c>
      <c r="EA406" s="258">
        <v>5.6</v>
      </c>
      <c r="EB406" s="258">
        <v>33.5</v>
      </c>
      <c r="EC406" s="129">
        <v>4303</v>
      </c>
      <c r="ED406" s="141">
        <f t="shared" si="657"/>
        <v>0.29386735102315076</v>
      </c>
      <c r="EE406" s="142">
        <f t="shared" si="630"/>
        <v>1.2746639614506721</v>
      </c>
      <c r="EF406" s="142">
        <f t="shared" si="668"/>
        <v>4.7930937126939916</v>
      </c>
      <c r="EG406" s="118">
        <f t="shared" si="605"/>
        <v>0.79884895211566531</v>
      </c>
      <c r="EH406" s="143">
        <f t="shared" si="658"/>
        <v>24090.089</v>
      </c>
      <c r="EI406" s="144">
        <f t="shared" si="659"/>
        <v>0.60782926123685144</v>
      </c>
      <c r="EJ406" s="145">
        <f t="shared" si="660"/>
        <v>18555.514999999999</v>
      </c>
      <c r="EK406" s="146">
        <f t="shared" si="661"/>
        <v>0.77984011761462835</v>
      </c>
      <c r="EL406" s="253">
        <v>3941</v>
      </c>
      <c r="EM406" s="247">
        <v>38.700000000000003</v>
      </c>
      <c r="EN406" s="246">
        <v>7.36</v>
      </c>
      <c r="EO406" s="103">
        <v>2365</v>
      </c>
      <c r="EP406" s="274">
        <v>7</v>
      </c>
      <c r="EQ406" s="274">
        <v>65</v>
      </c>
      <c r="ER406" s="103">
        <v>5160</v>
      </c>
      <c r="ES406" s="247">
        <v>5.6</v>
      </c>
      <c r="ET406" s="247">
        <v>34</v>
      </c>
      <c r="EU406" s="103">
        <v>3646</v>
      </c>
      <c r="EV406" s="141">
        <f t="shared" si="631"/>
        <v>0.24706240978120877</v>
      </c>
      <c r="EW406" s="142">
        <f t="shared" si="632"/>
        <v>1.2753108348134992</v>
      </c>
      <c r="EX406" s="142">
        <f t="shared" si="633"/>
        <v>4.7906625213611509</v>
      </c>
      <c r="EY406" s="118">
        <f t="shared" si="606"/>
        <v>0.79844375356019182</v>
      </c>
      <c r="EZ406" s="143">
        <f t="shared" si="634"/>
        <v>24077.869832361146</v>
      </c>
      <c r="FA406" s="144">
        <f t="shared" si="635"/>
        <v>0.61290325660482203</v>
      </c>
      <c r="FB406" s="145">
        <f t="shared" si="636"/>
        <v>18546.103123256406</v>
      </c>
      <c r="FC406" s="146">
        <f t="shared" si="637"/>
        <v>0.78268859689423875</v>
      </c>
      <c r="FD406" s="253">
        <v>3945</v>
      </c>
      <c r="FE406" s="247">
        <v>38.799999999999997</v>
      </c>
      <c r="FF406" s="246">
        <v>7.38</v>
      </c>
      <c r="FG406" s="103">
        <v>2453</v>
      </c>
      <c r="FH406" s="274">
        <v>7</v>
      </c>
      <c r="FI406" s="274">
        <v>65</v>
      </c>
      <c r="FJ406" s="103">
        <v>4812</v>
      </c>
      <c r="FK406" s="247">
        <v>6.3</v>
      </c>
      <c r="FL406" s="247">
        <v>32.6</v>
      </c>
      <c r="FM406" s="103">
        <v>3772</v>
      </c>
      <c r="FN406" s="141">
        <f t="shared" si="638"/>
        <v>0.26148642250901188</v>
      </c>
      <c r="FO406" s="142">
        <f t="shared" si="639"/>
        <v>1.2740177439797211</v>
      </c>
      <c r="FP406" s="142">
        <f t="shared" si="640"/>
        <v>4.7955249040268315</v>
      </c>
      <c r="FQ406" s="118">
        <f t="shared" si="607"/>
        <v>0.79925415067113859</v>
      </c>
      <c r="FR406" s="143">
        <f t="shared" si="641"/>
        <v>24102.308167638854</v>
      </c>
      <c r="FS406" s="144">
        <f t="shared" si="642"/>
        <v>0.59849965685058282</v>
      </c>
      <c r="FT406" s="145">
        <f t="shared" si="643"/>
        <v>18564.926876743597</v>
      </c>
      <c r="FU406" s="146">
        <f t="shared" si="644"/>
        <v>0.77460259119728014</v>
      </c>
      <c r="FV406" s="253">
        <v>3945</v>
      </c>
      <c r="FW406" s="283">
        <v>38.700000000000003</v>
      </c>
      <c r="FX406" s="246">
        <v>7.21</v>
      </c>
      <c r="FY406" s="103">
        <v>2453</v>
      </c>
      <c r="FZ406" s="274">
        <v>6</v>
      </c>
      <c r="GA406" s="274">
        <v>65</v>
      </c>
      <c r="GB406" s="103">
        <v>4904</v>
      </c>
      <c r="GC406" s="247">
        <v>5.8</v>
      </c>
      <c r="GD406" s="247">
        <v>32.700000000000003</v>
      </c>
      <c r="GE406" s="103">
        <v>3779</v>
      </c>
      <c r="GF406" s="141">
        <f t="shared" si="645"/>
        <v>0.26197168363243795</v>
      </c>
      <c r="GG406" s="142">
        <f t="shared" si="646"/>
        <v>1.2740177439797211</v>
      </c>
      <c r="GH406" s="142">
        <f t="shared" si="647"/>
        <v>4.7955249040268315</v>
      </c>
      <c r="GI406" s="118">
        <f t="shared" si="608"/>
        <v>0.79925415067113859</v>
      </c>
      <c r="GJ406" s="143">
        <f t="shared" si="648"/>
        <v>24102.308167638854</v>
      </c>
      <c r="GK406" s="144">
        <f t="shared" si="649"/>
        <v>0.59849965685058282</v>
      </c>
      <c r="GL406" s="145">
        <f t="shared" si="650"/>
        <v>18564.926876743597</v>
      </c>
      <c r="GM406" s="146">
        <f t="shared" si="651"/>
        <v>0.77460259119728014</v>
      </c>
      <c r="GN406" s="286">
        <v>2473</v>
      </c>
      <c r="GO406" s="97">
        <f t="shared" si="609"/>
        <v>2456.0005494969987</v>
      </c>
      <c r="GP406" s="226">
        <f t="shared" si="568"/>
        <v>502.15199999999993</v>
      </c>
      <c r="GQ406" s="103">
        <v>0</v>
      </c>
      <c r="GR406" s="102">
        <f t="shared" si="601"/>
        <v>1</v>
      </c>
      <c r="GS406" s="103">
        <v>0</v>
      </c>
      <c r="GT406" s="102">
        <f t="shared" si="602"/>
        <v>1</v>
      </c>
      <c r="GU406" s="129">
        <v>0</v>
      </c>
      <c r="GV406" s="102">
        <f t="shared" si="669"/>
        <v>1</v>
      </c>
      <c r="GW406" s="170">
        <v>244</v>
      </c>
      <c r="GX406" s="102">
        <f t="shared" si="670"/>
        <v>0.49794238683127567</v>
      </c>
      <c r="GY406" s="170">
        <v>0</v>
      </c>
      <c r="GZ406" s="102">
        <f t="shared" si="671"/>
        <v>1</v>
      </c>
      <c r="HA406" s="310"/>
      <c r="HB406" s="310"/>
      <c r="HC406" s="310"/>
      <c r="HD406" s="313"/>
      <c r="HE406" s="312">
        <v>15</v>
      </c>
      <c r="HF406" s="227">
        <f t="shared" si="562"/>
        <v>111333.09</v>
      </c>
      <c r="HG406" s="102">
        <f t="shared" si="563"/>
        <v>0.74222060000000001</v>
      </c>
      <c r="HH406" s="177">
        <f t="shared" si="564"/>
        <v>0.77276486262978961</v>
      </c>
      <c r="HI406" s="253">
        <v>3562</v>
      </c>
      <c r="HJ406" s="103">
        <v>5300</v>
      </c>
      <c r="HK406" s="103">
        <v>3190</v>
      </c>
      <c r="HL406" s="77">
        <f t="shared" si="654"/>
        <v>2160</v>
      </c>
      <c r="HM406" s="77">
        <f t="shared" si="652"/>
        <v>23507.279999999999</v>
      </c>
      <c r="HN406" s="247"/>
      <c r="HO406" s="247"/>
      <c r="HP406" s="103">
        <v>320</v>
      </c>
      <c r="HQ406" s="247"/>
      <c r="HR406" s="247"/>
      <c r="HS406" s="247"/>
      <c r="HT406" s="103">
        <v>4726</v>
      </c>
      <c r="HU406" s="103">
        <v>4358</v>
      </c>
      <c r="HV406" s="247"/>
      <c r="HW406" s="247"/>
      <c r="HX406" s="247"/>
      <c r="HY406" s="247"/>
      <c r="HZ406" s="298">
        <v>0.97</v>
      </c>
      <c r="IA406" s="298"/>
      <c r="IB406" s="299">
        <v>350</v>
      </c>
      <c r="IC406" s="300"/>
      <c r="ID406" s="300"/>
      <c r="IE406" s="301"/>
      <c r="IF406" s="301"/>
      <c r="IG406" s="301"/>
      <c r="IH406" s="97">
        <f t="shared" si="653"/>
        <v>36437.67</v>
      </c>
      <c r="II406" s="97">
        <f t="shared" si="655"/>
        <v>2729.4134831460674</v>
      </c>
      <c r="IJ406" s="202">
        <f t="shared" si="656"/>
        <v>1.4981273408239701</v>
      </c>
      <c r="IK406" s="202">
        <f t="shared" si="662"/>
        <v>1.8218835</v>
      </c>
      <c r="IL406" s="202">
        <f t="shared" si="610"/>
        <v>0.49579425845847819</v>
      </c>
      <c r="IM406" s="203"/>
      <c r="IN406" s="204">
        <f t="shared" si="611"/>
        <v>0.85847149211484031</v>
      </c>
      <c r="IO406" s="247"/>
      <c r="IP406" s="247"/>
      <c r="IQ406" s="103">
        <v>2586</v>
      </c>
      <c r="IR406" s="103">
        <v>2240</v>
      </c>
      <c r="IS406" s="247"/>
      <c r="IT406" s="247"/>
      <c r="IU406" s="247"/>
      <c r="IV406" s="247"/>
      <c r="IW406" s="304">
        <v>0.95</v>
      </c>
      <c r="IX406" s="304">
        <v>0</v>
      </c>
      <c r="IY406" s="246"/>
      <c r="IZ406" s="247">
        <v>201</v>
      </c>
      <c r="JA406" s="247"/>
      <c r="JB406" s="247"/>
      <c r="JC406" s="247"/>
      <c r="JD406" s="97">
        <f t="shared" si="612"/>
        <v>4672.5</v>
      </c>
      <c r="JE406" s="210">
        <f t="shared" si="672"/>
        <v>1.0948191593352883</v>
      </c>
      <c r="JF406" s="210">
        <f t="shared" si="613"/>
        <v>0.31968750000000001</v>
      </c>
      <c r="JG406" s="210">
        <f t="shared" si="614"/>
        <v>7.519057047535456E-2</v>
      </c>
      <c r="JH406" s="203"/>
      <c r="JI406" s="203">
        <f t="shared" si="615"/>
        <v>0.42571428571428571</v>
      </c>
      <c r="JJ406" s="212">
        <f t="shared" si="673"/>
        <v>2.469151880188833</v>
      </c>
      <c r="JK406" s="203">
        <f t="shared" si="616"/>
        <v>0.98153082789671964</v>
      </c>
      <c r="JL406" s="103">
        <v>9585</v>
      </c>
      <c r="JM406" s="246">
        <v>8.48</v>
      </c>
      <c r="JN406" s="307">
        <v>82</v>
      </c>
      <c r="JO406" s="247">
        <v>0.3</v>
      </c>
      <c r="JP406" s="247">
        <v>3.41</v>
      </c>
      <c r="JQ406" s="246">
        <v>0.22</v>
      </c>
      <c r="JR406" s="170">
        <v>219</v>
      </c>
      <c r="JS406" s="247">
        <v>0.13</v>
      </c>
      <c r="JT406" s="308" t="s">
        <v>159</v>
      </c>
    </row>
    <row r="407" spans="1:280" ht="14.25">
      <c r="A407" s="244">
        <v>43824</v>
      </c>
      <c r="B407" s="245">
        <v>0</v>
      </c>
      <c r="C407" s="52">
        <v>0</v>
      </c>
      <c r="D407" s="129">
        <v>47351</v>
      </c>
      <c r="E407" s="246">
        <v>5.63</v>
      </c>
      <c r="F407" s="129">
        <v>1398</v>
      </c>
      <c r="G407" s="247">
        <v>33.5</v>
      </c>
      <c r="H407" s="247">
        <v>17.100000000000001</v>
      </c>
      <c r="I407" s="255">
        <v>90</v>
      </c>
      <c r="J407" s="253"/>
      <c r="K407" s="129">
        <v>1638</v>
      </c>
      <c r="L407" s="254">
        <v>12</v>
      </c>
      <c r="M407" s="129">
        <v>8744</v>
      </c>
      <c r="N407" s="129">
        <v>6034</v>
      </c>
      <c r="O407" s="254">
        <v>0.08</v>
      </c>
      <c r="P407" s="254">
        <v>0.03</v>
      </c>
      <c r="Q407" s="258">
        <v>78.2</v>
      </c>
      <c r="R407" s="259">
        <v>58.3</v>
      </c>
      <c r="S407" s="260">
        <v>8921</v>
      </c>
      <c r="T407" s="103">
        <v>9056</v>
      </c>
      <c r="U407" s="247">
        <v>6.4</v>
      </c>
      <c r="V407" s="247">
        <v>24.9</v>
      </c>
      <c r="W407" s="247">
        <v>11.2</v>
      </c>
      <c r="X407" s="247">
        <v>8.34</v>
      </c>
      <c r="Y407" s="129">
        <v>2432</v>
      </c>
      <c r="Z407" s="103">
        <v>20407</v>
      </c>
      <c r="AA407" s="56"/>
      <c r="AB407" s="247">
        <v>464</v>
      </c>
      <c r="AC407" s="77">
        <f t="shared" si="581"/>
        <v>11353</v>
      </c>
      <c r="AD407" s="247"/>
      <c r="AE407" s="247"/>
      <c r="AF407" s="247"/>
      <c r="AG407" s="247"/>
      <c r="AH407" s="252"/>
      <c r="AI407" s="263"/>
      <c r="AJ407" s="247"/>
      <c r="AK407" s="247"/>
      <c r="AL407" s="246"/>
      <c r="AM407" s="103"/>
      <c r="AN407" s="264"/>
      <c r="AO407" s="264"/>
      <c r="AP407" s="103"/>
      <c r="AQ407" s="267"/>
      <c r="AR407" s="86">
        <f t="shared" si="617"/>
        <v>13348</v>
      </c>
      <c r="AS407" s="103"/>
      <c r="AT407" s="268">
        <v>13348</v>
      </c>
      <c r="AU407" s="129">
        <f t="shared" si="582"/>
        <v>10228</v>
      </c>
      <c r="AV407" s="103">
        <v>1080</v>
      </c>
      <c r="AW407" s="103">
        <v>0</v>
      </c>
      <c r="AX407" s="129">
        <v>1080</v>
      </c>
      <c r="AY407" s="271">
        <v>960</v>
      </c>
      <c r="AZ407" s="272">
        <v>6.4</v>
      </c>
      <c r="BA407" s="103">
        <v>3462</v>
      </c>
      <c r="BB407" s="247">
        <v>10</v>
      </c>
      <c r="BC407" s="103">
        <v>10165</v>
      </c>
      <c r="BD407" s="97">
        <f t="shared" si="583"/>
        <v>6518.4866000000002</v>
      </c>
      <c r="BE407" s="102">
        <f t="shared" si="584"/>
        <v>0.64126774225282834</v>
      </c>
      <c r="BF407" s="103">
        <v>3357</v>
      </c>
      <c r="BG407" s="97">
        <f t="shared" si="585"/>
        <v>3581.9189999999999</v>
      </c>
      <c r="BH407" s="102">
        <f t="shared" si="586"/>
        <v>0.35237766847024099</v>
      </c>
      <c r="BI407" s="103">
        <v>347</v>
      </c>
      <c r="BJ407" s="97">
        <f t="shared" si="587"/>
        <v>682.54899999999998</v>
      </c>
      <c r="BK407" s="102">
        <f t="shared" si="588"/>
        <v>6.7146974913920313E-2</v>
      </c>
      <c r="BL407" s="103">
        <v>703</v>
      </c>
      <c r="BM407" s="97">
        <f t="shared" si="589"/>
        <v>1015.835</v>
      </c>
      <c r="BN407" s="102">
        <f t="shared" si="590"/>
        <v>9.9934579439252338E-2</v>
      </c>
      <c r="BO407" s="103">
        <v>571</v>
      </c>
      <c r="BP407" s="97">
        <f t="shared" si="591"/>
        <v>1175.1179999999999</v>
      </c>
      <c r="BQ407" s="102">
        <f t="shared" si="592"/>
        <v>0.11560432857845548</v>
      </c>
      <c r="BR407" s="103">
        <v>37.9</v>
      </c>
      <c r="BS407" s="105">
        <f t="shared" si="593"/>
        <v>63.065599999999996</v>
      </c>
      <c r="BT407" s="102">
        <f t="shared" si="594"/>
        <v>3.7284800787014262E-3</v>
      </c>
      <c r="BU407" s="247">
        <v>0.35</v>
      </c>
      <c r="BV407" s="246">
        <v>0.36</v>
      </c>
      <c r="BW407" s="252">
        <v>169</v>
      </c>
      <c r="BX407" s="117">
        <f t="shared" si="618"/>
        <v>103967.62</v>
      </c>
      <c r="BY407" s="118">
        <f t="shared" si="619"/>
        <v>0.69311746666666663</v>
      </c>
      <c r="BZ407" s="273">
        <v>48.8</v>
      </c>
      <c r="CA407" s="245">
        <v>39</v>
      </c>
      <c r="CB407" s="247">
        <v>6.85</v>
      </c>
      <c r="CC407" s="103">
        <v>5501</v>
      </c>
      <c r="CD407" s="77">
        <f t="shared" si="595"/>
        <v>5796.0408016574356</v>
      </c>
      <c r="CE407" s="77">
        <f t="shared" si="596"/>
        <v>23651</v>
      </c>
      <c r="CF407" s="77">
        <f t="shared" si="597"/>
        <v>10228</v>
      </c>
      <c r="CG407" s="77">
        <f t="shared" si="598"/>
        <v>426.16666666666669</v>
      </c>
      <c r="CH407" s="77">
        <f t="shared" si="599"/>
        <v>13423</v>
      </c>
      <c r="CI407" s="130">
        <f t="shared" si="600"/>
        <v>559.29166666666663</v>
      </c>
      <c r="CJ407" s="253">
        <v>3944</v>
      </c>
      <c r="CK407" s="247">
        <v>38.6</v>
      </c>
      <c r="CL407" s="246">
        <v>9.94</v>
      </c>
      <c r="CM407" s="103">
        <v>2125</v>
      </c>
      <c r="CN407" s="274">
        <v>8</v>
      </c>
      <c r="CO407" s="274">
        <v>59</v>
      </c>
      <c r="CP407" s="103">
        <v>4808</v>
      </c>
      <c r="CQ407" s="247">
        <v>4.9000000000000004</v>
      </c>
      <c r="CR407" s="247">
        <v>37.4</v>
      </c>
      <c r="CS407" s="103">
        <v>3165</v>
      </c>
      <c r="CT407" s="141">
        <f t="shared" si="663"/>
        <v>0.21859871093122754</v>
      </c>
      <c r="CU407" s="142">
        <f t="shared" si="620"/>
        <v>1.274340770791075</v>
      </c>
      <c r="CV407" s="142">
        <f t="shared" si="621"/>
        <v>4.5482660011414495</v>
      </c>
      <c r="CW407" s="118">
        <f t="shared" si="622"/>
        <v>0.75804433352357492</v>
      </c>
      <c r="CX407" s="143">
        <f t="shared" si="664"/>
        <v>22859.584921736925</v>
      </c>
      <c r="CY407" s="144">
        <f t="shared" si="665"/>
        <v>0.63337042082375694</v>
      </c>
      <c r="CZ407" s="145">
        <f t="shared" si="666"/>
        <v>17337.461133990106</v>
      </c>
      <c r="DA407" s="146">
        <f t="shared" si="667"/>
        <v>0.79094933595671424</v>
      </c>
      <c r="DB407" s="129">
        <v>3944</v>
      </c>
      <c r="DC407" s="258">
        <v>38.700000000000003</v>
      </c>
      <c r="DD407" s="254">
        <v>7.03</v>
      </c>
      <c r="DE407" s="129">
        <v>2063</v>
      </c>
      <c r="DF407" s="129">
        <v>7</v>
      </c>
      <c r="DG407" s="129">
        <v>57</v>
      </c>
      <c r="DH407" s="129">
        <v>5080</v>
      </c>
      <c r="DI407" s="258">
        <v>5.3</v>
      </c>
      <c r="DJ407" s="258">
        <v>37.9</v>
      </c>
      <c r="DK407" s="129">
        <v>3625</v>
      </c>
      <c r="DL407" s="141">
        <f t="shared" si="623"/>
        <v>0.24621151921263326</v>
      </c>
      <c r="DM407" s="142">
        <f t="shared" si="624"/>
        <v>1.274340770791075</v>
      </c>
      <c r="DN407" s="142">
        <f t="shared" si="625"/>
        <v>4.5482660011414495</v>
      </c>
      <c r="DO407" s="118">
        <f t="shared" si="604"/>
        <v>0.75804433352357492</v>
      </c>
      <c r="DP407" s="143">
        <f t="shared" si="626"/>
        <v>22859.584921736925</v>
      </c>
      <c r="DQ407" s="144">
        <f t="shared" si="627"/>
        <v>0.64406737795736968</v>
      </c>
      <c r="DR407" s="145">
        <f t="shared" si="628"/>
        <v>17337.461133990106</v>
      </c>
      <c r="DS407" s="146">
        <f t="shared" si="629"/>
        <v>0.79704869650762422</v>
      </c>
      <c r="DT407" s="129">
        <v>3946</v>
      </c>
      <c r="DU407" s="258">
        <v>38.200000000000003</v>
      </c>
      <c r="DV407" s="254">
        <v>7.01</v>
      </c>
      <c r="DW407" s="129">
        <v>2176</v>
      </c>
      <c r="DX407" s="129">
        <v>7</v>
      </c>
      <c r="DY407" s="129">
        <v>59</v>
      </c>
      <c r="DZ407" s="129">
        <v>4604</v>
      </c>
      <c r="EA407" s="258">
        <v>5.3</v>
      </c>
      <c r="EB407" s="258">
        <v>36.299999999999997</v>
      </c>
      <c r="EC407" s="129">
        <v>4248</v>
      </c>
      <c r="ED407" s="141">
        <f t="shared" si="657"/>
        <v>0.29738150953505188</v>
      </c>
      <c r="EE407" s="142">
        <f t="shared" si="630"/>
        <v>1.2736948808920425</v>
      </c>
      <c r="EF407" s="142">
        <f t="shared" si="668"/>
        <v>4.5505724240629206</v>
      </c>
      <c r="EG407" s="118">
        <f t="shared" si="605"/>
        <v>0.7584287373438201</v>
      </c>
      <c r="EH407" s="143">
        <f t="shared" si="658"/>
        <v>22871.177003340239</v>
      </c>
      <c r="EI407" s="144">
        <f t="shared" si="659"/>
        <v>0.62457131092352713</v>
      </c>
      <c r="EJ407" s="145">
        <f t="shared" si="660"/>
        <v>17346.252949980975</v>
      </c>
      <c r="EK407" s="146">
        <f t="shared" si="661"/>
        <v>0.78593212001967538</v>
      </c>
      <c r="EL407" s="253">
        <v>3939</v>
      </c>
      <c r="EM407" s="247">
        <v>38.799999999999997</v>
      </c>
      <c r="EN407" s="246">
        <v>7.12</v>
      </c>
      <c r="EO407" s="103">
        <v>2286</v>
      </c>
      <c r="EP407" s="274">
        <v>8</v>
      </c>
      <c r="EQ407" s="274">
        <v>62</v>
      </c>
      <c r="ER407" s="103">
        <v>4328</v>
      </c>
      <c r="ES407" s="247">
        <v>4.2</v>
      </c>
      <c r="ET407" s="247">
        <v>35.700000000000003</v>
      </c>
      <c r="EU407" s="103">
        <v>3511</v>
      </c>
      <c r="EV407" s="141">
        <f t="shared" si="631"/>
        <v>0.25394091716284345</v>
      </c>
      <c r="EW407" s="142">
        <f t="shared" si="632"/>
        <v>1.2759583650672759</v>
      </c>
      <c r="EX407" s="142">
        <f t="shared" si="633"/>
        <v>4.5424999438377709</v>
      </c>
      <c r="EY407" s="118">
        <f t="shared" si="606"/>
        <v>0.75708332397296185</v>
      </c>
      <c r="EZ407" s="143">
        <f t="shared" si="634"/>
        <v>22830.604717728638</v>
      </c>
      <c r="FA407" s="144">
        <f t="shared" si="635"/>
        <v>0.60559283858969803</v>
      </c>
      <c r="FB407" s="145">
        <f t="shared" si="636"/>
        <v>17315.481594012937</v>
      </c>
      <c r="FC407" s="146">
        <f t="shared" si="637"/>
        <v>0.77511067388096411</v>
      </c>
      <c r="FD407" s="253">
        <v>3939</v>
      </c>
      <c r="FE407" s="247">
        <v>38.200000000000003</v>
      </c>
      <c r="FF407" s="246">
        <v>7.2</v>
      </c>
      <c r="FG407" s="103">
        <v>2241</v>
      </c>
      <c r="FH407" s="274">
        <v>7</v>
      </c>
      <c r="FI407" s="274">
        <v>62</v>
      </c>
      <c r="FJ407" s="103">
        <v>4760</v>
      </c>
      <c r="FK407" s="247">
        <v>5.5</v>
      </c>
      <c r="FL407" s="247">
        <v>34.799999999999997</v>
      </c>
      <c r="FM407" s="103">
        <v>3585</v>
      </c>
      <c r="FN407" s="141">
        <f t="shared" si="638"/>
        <v>0.25601097856924415</v>
      </c>
      <c r="FO407" s="142">
        <f t="shared" si="639"/>
        <v>1.2759583650672759</v>
      </c>
      <c r="FP407" s="142">
        <f t="shared" si="640"/>
        <v>4.5424999438377709</v>
      </c>
      <c r="FQ407" s="118">
        <f t="shared" si="607"/>
        <v>0.75708332397296185</v>
      </c>
      <c r="FR407" s="143">
        <f t="shared" si="641"/>
        <v>22830.604717728638</v>
      </c>
      <c r="FS407" s="144">
        <f t="shared" si="642"/>
        <v>0.61335675908990084</v>
      </c>
      <c r="FT407" s="145">
        <f t="shared" si="643"/>
        <v>17315.481594012937</v>
      </c>
      <c r="FU407" s="146">
        <f t="shared" si="644"/>
        <v>0.77953762911952773</v>
      </c>
      <c r="FV407" s="253">
        <v>3939</v>
      </c>
      <c r="FW407" s="283">
        <v>38.799999999999997</v>
      </c>
      <c r="FX407" s="246">
        <v>7.14</v>
      </c>
      <c r="FY407" s="103">
        <v>2346</v>
      </c>
      <c r="FZ407" s="274">
        <v>9</v>
      </c>
      <c r="GA407" s="274">
        <v>60</v>
      </c>
      <c r="GB407" s="103">
        <v>4720</v>
      </c>
      <c r="GC407" s="247">
        <v>3.89</v>
      </c>
      <c r="GD407" s="247">
        <v>34.5</v>
      </c>
      <c r="GE407" s="103">
        <v>3736</v>
      </c>
      <c r="GF407" s="141">
        <f t="shared" si="645"/>
        <v>0.27491387253197019</v>
      </c>
      <c r="GG407" s="142">
        <f t="shared" si="646"/>
        <v>1.2759583650672759</v>
      </c>
      <c r="GH407" s="142">
        <f t="shared" si="647"/>
        <v>4.5424999438377709</v>
      </c>
      <c r="GI407" s="118">
        <f t="shared" si="608"/>
        <v>0.75708332397296185</v>
      </c>
      <c r="GJ407" s="143">
        <f t="shared" si="648"/>
        <v>22830.604717728638</v>
      </c>
      <c r="GK407" s="144">
        <f t="shared" si="649"/>
        <v>0.59524094458942767</v>
      </c>
      <c r="GL407" s="145">
        <f t="shared" si="650"/>
        <v>17315.481594012937</v>
      </c>
      <c r="GM407" s="146">
        <f t="shared" si="651"/>
        <v>0.76920806689621246</v>
      </c>
      <c r="GN407" s="286">
        <v>2467</v>
      </c>
      <c r="GO407" s="97">
        <f t="shared" si="609"/>
        <v>2206.110312460361</v>
      </c>
      <c r="GP407" s="226">
        <f t="shared" si="568"/>
        <v>590.64599999999996</v>
      </c>
      <c r="GQ407" s="103">
        <v>0</v>
      </c>
      <c r="GR407" s="102">
        <f t="shared" si="601"/>
        <v>1</v>
      </c>
      <c r="GS407" s="103">
        <v>0</v>
      </c>
      <c r="GT407" s="102">
        <f t="shared" si="602"/>
        <v>1</v>
      </c>
      <c r="GU407" s="129">
        <v>0</v>
      </c>
      <c r="GV407" s="102">
        <f t="shared" si="669"/>
        <v>1</v>
      </c>
      <c r="GW407" s="170">
        <v>287</v>
      </c>
      <c r="GX407" s="102">
        <f t="shared" si="670"/>
        <v>0.59174964438122335</v>
      </c>
      <c r="GY407" s="170">
        <v>0</v>
      </c>
      <c r="GZ407" s="102">
        <f t="shared" si="671"/>
        <v>1</v>
      </c>
      <c r="HA407" s="310"/>
      <c r="HB407" s="310"/>
      <c r="HC407" s="310"/>
      <c r="HD407" s="313"/>
      <c r="HE407" s="312">
        <v>45</v>
      </c>
      <c r="HF407" s="227">
        <f t="shared" si="562"/>
        <v>103967.62</v>
      </c>
      <c r="HG407" s="102">
        <f t="shared" si="563"/>
        <v>0.69311746666666663</v>
      </c>
      <c r="HH407" s="177">
        <f t="shared" si="564"/>
        <v>0.75730447614363006</v>
      </c>
      <c r="HI407" s="253">
        <v>3304</v>
      </c>
      <c r="HJ407" s="103">
        <v>5368</v>
      </c>
      <c r="HK407" s="103">
        <v>2308</v>
      </c>
      <c r="HL407" s="77">
        <f t="shared" si="654"/>
        <v>2160</v>
      </c>
      <c r="HM407" s="77">
        <f t="shared" si="652"/>
        <v>21956.400000000001</v>
      </c>
      <c r="HN407" s="247"/>
      <c r="HO407" s="247"/>
      <c r="HP407" s="103">
        <v>2536</v>
      </c>
      <c r="HQ407" s="247"/>
      <c r="HR407" s="247"/>
      <c r="HS407" s="247"/>
      <c r="HT407" s="103">
        <v>5272</v>
      </c>
      <c r="HU407" s="103">
        <v>4798</v>
      </c>
      <c r="HV407" s="247"/>
      <c r="HW407" s="247"/>
      <c r="HX407" s="247"/>
      <c r="HY407" s="247"/>
      <c r="HZ407" s="298">
        <v>0.99</v>
      </c>
      <c r="IA407" s="298"/>
      <c r="IB407" s="299">
        <v>308</v>
      </c>
      <c r="IC407" s="300"/>
      <c r="ID407" s="300"/>
      <c r="IE407" s="301">
        <v>2.72</v>
      </c>
      <c r="IF407" s="301">
        <v>0.72</v>
      </c>
      <c r="IG407" s="301">
        <v>0.74</v>
      </c>
      <c r="IH407" s="97">
        <f t="shared" si="653"/>
        <v>40468.635999999999</v>
      </c>
      <c r="II407" s="97">
        <f t="shared" si="655"/>
        <v>3031.8127060233742</v>
      </c>
      <c r="IJ407" s="202">
        <f t="shared" si="656"/>
        <v>1.4983518130056936</v>
      </c>
      <c r="IK407" s="202">
        <f t="shared" si="662"/>
        <v>2.0234318</v>
      </c>
      <c r="IL407" s="202">
        <f t="shared" si="610"/>
        <v>0.50328091292961363</v>
      </c>
      <c r="IM407" s="203"/>
      <c r="IN407" s="204">
        <f t="shared" si="611"/>
        <v>0.87515200648561009</v>
      </c>
      <c r="IO407" s="247"/>
      <c r="IP407" s="247"/>
      <c r="IQ407" s="103">
        <v>2138</v>
      </c>
      <c r="IR407" s="103">
        <v>1950</v>
      </c>
      <c r="IS407" s="247"/>
      <c r="IT407" s="247"/>
      <c r="IU407" s="247"/>
      <c r="IV407" s="247"/>
      <c r="IW407" s="304">
        <v>0.9</v>
      </c>
      <c r="IX407" s="304">
        <v>0</v>
      </c>
      <c r="IY407" s="246">
        <v>8.5399999999999991</v>
      </c>
      <c r="IZ407" s="247">
        <v>188</v>
      </c>
      <c r="JA407" s="247">
        <v>2.94</v>
      </c>
      <c r="JB407" s="247">
        <v>0.45</v>
      </c>
      <c r="JC407" s="247"/>
      <c r="JD407" s="97">
        <f t="shared" si="612"/>
        <v>4111.1840000000002</v>
      </c>
      <c r="JE407" s="210">
        <f t="shared" si="672"/>
        <v>1.0950332420805631</v>
      </c>
      <c r="JF407" s="210">
        <f t="shared" si="613"/>
        <v>0.28127000000000002</v>
      </c>
      <c r="JG407" s="210">
        <f t="shared" si="614"/>
        <v>7.3248548619995454E-2</v>
      </c>
      <c r="JH407" s="203"/>
      <c r="JI407" s="203">
        <f t="shared" si="615"/>
        <v>0.38961038961038963</v>
      </c>
      <c r="JJ407" s="212">
        <f t="shared" si="673"/>
        <v>2.469151880188833</v>
      </c>
      <c r="JK407" s="203">
        <f t="shared" si="616"/>
        <v>0.98150516478111161</v>
      </c>
      <c r="JL407" s="103">
        <v>11259</v>
      </c>
      <c r="JM407" s="246">
        <v>8.5299999999999994</v>
      </c>
      <c r="JN407" s="307">
        <v>20</v>
      </c>
      <c r="JO407" s="247">
        <v>0.42</v>
      </c>
      <c r="JP407" s="247">
        <v>2.48</v>
      </c>
      <c r="JQ407" s="246">
        <v>0.48</v>
      </c>
      <c r="JR407" s="170">
        <v>183</v>
      </c>
      <c r="JS407" s="247">
        <v>0.35</v>
      </c>
      <c r="JT407" s="308" t="s">
        <v>165</v>
      </c>
    </row>
    <row r="408" spans="1:280" ht="14.25">
      <c r="A408" s="244">
        <v>43825</v>
      </c>
      <c r="B408" s="245">
        <v>0</v>
      </c>
      <c r="C408" s="52">
        <v>0</v>
      </c>
      <c r="D408" s="129">
        <v>40233</v>
      </c>
      <c r="E408" s="246">
        <v>5.63</v>
      </c>
      <c r="F408" s="129">
        <v>9.2899999999999991</v>
      </c>
      <c r="G408" s="247">
        <v>36</v>
      </c>
      <c r="H408" s="247">
        <v>18.5</v>
      </c>
      <c r="I408" s="255">
        <v>90.3</v>
      </c>
      <c r="J408" s="253"/>
      <c r="K408" s="129">
        <v>715</v>
      </c>
      <c r="L408" s="254">
        <v>10.4</v>
      </c>
      <c r="M408" s="129">
        <v>7481</v>
      </c>
      <c r="N408" s="129">
        <v>5390</v>
      </c>
      <c r="O408" s="254">
        <v>0.04</v>
      </c>
      <c r="P408" s="254">
        <v>0.02</v>
      </c>
      <c r="Q408" s="258"/>
      <c r="R408" s="259">
        <v>57.5</v>
      </c>
      <c r="S408" s="260">
        <v>8527</v>
      </c>
      <c r="T408" s="103">
        <v>7860</v>
      </c>
      <c r="U408" s="247">
        <v>3.84</v>
      </c>
      <c r="V408" s="247">
        <v>63</v>
      </c>
      <c r="W408" s="247">
        <v>10.9</v>
      </c>
      <c r="X408" s="247">
        <v>8.98</v>
      </c>
      <c r="Y408" s="129">
        <v>2432</v>
      </c>
      <c r="Z408" s="103"/>
      <c r="AA408" s="56"/>
      <c r="AB408" s="247">
        <v>469</v>
      </c>
      <c r="AC408" s="77">
        <f t="shared" si="581"/>
        <v>10959</v>
      </c>
      <c r="AD408" s="247"/>
      <c r="AE408" s="247"/>
      <c r="AF408" s="247"/>
      <c r="AG408" s="247"/>
      <c r="AH408" s="252"/>
      <c r="AI408" s="263"/>
      <c r="AJ408" s="247"/>
      <c r="AK408" s="247"/>
      <c r="AL408" s="246"/>
      <c r="AM408" s="103">
        <v>35972</v>
      </c>
      <c r="AN408" s="264"/>
      <c r="AO408" s="264"/>
      <c r="AP408" s="103">
        <v>2736</v>
      </c>
      <c r="AQ408" s="267"/>
      <c r="AR408" s="86">
        <f t="shared" si="617"/>
        <v>12583</v>
      </c>
      <c r="AS408" s="103"/>
      <c r="AT408" s="268">
        <v>12583</v>
      </c>
      <c r="AU408" s="129">
        <f t="shared" si="582"/>
        <v>9703</v>
      </c>
      <c r="AV408" s="103">
        <v>960</v>
      </c>
      <c r="AW408" s="103">
        <v>0</v>
      </c>
      <c r="AX408" s="129">
        <v>960</v>
      </c>
      <c r="AY408" s="271">
        <v>960</v>
      </c>
      <c r="AZ408" s="272">
        <v>6.24</v>
      </c>
      <c r="BA408" s="103">
        <v>3586</v>
      </c>
      <c r="BB408" s="247">
        <v>204</v>
      </c>
      <c r="BC408" s="103">
        <v>9803</v>
      </c>
      <c r="BD408" s="97">
        <f t="shared" si="583"/>
        <v>6092.0003999999999</v>
      </c>
      <c r="BE408" s="102">
        <f t="shared" si="584"/>
        <v>0.62144245639090079</v>
      </c>
      <c r="BF408" s="103">
        <v>3237</v>
      </c>
      <c r="BG408" s="97">
        <f t="shared" si="585"/>
        <v>3453.8789999999999</v>
      </c>
      <c r="BH408" s="102">
        <f t="shared" si="586"/>
        <v>0.35232877690502906</v>
      </c>
      <c r="BI408" s="103">
        <v>288</v>
      </c>
      <c r="BJ408" s="97">
        <f t="shared" si="587"/>
        <v>566.49599999999998</v>
      </c>
      <c r="BK408" s="102">
        <f t="shared" si="588"/>
        <v>5.7788024074262978E-2</v>
      </c>
      <c r="BL408" s="103">
        <v>629</v>
      </c>
      <c r="BM408" s="97">
        <f t="shared" si="589"/>
        <v>908.90500000000009</v>
      </c>
      <c r="BN408" s="102">
        <f t="shared" si="590"/>
        <v>9.2717025400387648E-2</v>
      </c>
      <c r="BO408" s="103">
        <v>537</v>
      </c>
      <c r="BP408" s="97">
        <f t="shared" si="591"/>
        <v>1105.146</v>
      </c>
      <c r="BQ408" s="102">
        <f t="shared" si="592"/>
        <v>0.11273548913597878</v>
      </c>
      <c r="BR408" s="103">
        <v>34.6</v>
      </c>
      <c r="BS408" s="105">
        <f t="shared" si="593"/>
        <v>57.574399999999997</v>
      </c>
      <c r="BT408" s="102">
        <f t="shared" si="594"/>
        <v>3.5295317759869429E-3</v>
      </c>
      <c r="BU408" s="247">
        <v>6.48</v>
      </c>
      <c r="BV408" s="246">
        <v>7.11</v>
      </c>
      <c r="BW408" s="252">
        <v>166</v>
      </c>
      <c r="BX408" s="117">
        <f t="shared" si="618"/>
        <v>95118.509000000005</v>
      </c>
      <c r="BY408" s="118">
        <f t="shared" si="619"/>
        <v>0.63412339333333334</v>
      </c>
      <c r="BZ408" s="273">
        <v>47.1</v>
      </c>
      <c r="CA408" s="245">
        <v>39</v>
      </c>
      <c r="CB408" s="247">
        <v>7.47</v>
      </c>
      <c r="CC408" s="103">
        <v>5311</v>
      </c>
      <c r="CD408" s="77">
        <f t="shared" si="595"/>
        <v>5292.9466261661964</v>
      </c>
      <c r="CE408" s="77">
        <f t="shared" si="596"/>
        <v>23045</v>
      </c>
      <c r="CF408" s="77">
        <f t="shared" si="597"/>
        <v>9703</v>
      </c>
      <c r="CG408" s="77">
        <f t="shared" si="598"/>
        <v>404.29166666666669</v>
      </c>
      <c r="CH408" s="77">
        <f t="shared" si="599"/>
        <v>13342</v>
      </c>
      <c r="CI408" s="130">
        <f t="shared" si="600"/>
        <v>555.91666666666663</v>
      </c>
      <c r="CJ408" s="253">
        <v>3833</v>
      </c>
      <c r="CK408" s="247">
        <v>38.6</v>
      </c>
      <c r="CL408" s="246">
        <v>6.97</v>
      </c>
      <c r="CM408" s="103">
        <v>1996</v>
      </c>
      <c r="CN408" s="274">
        <v>10</v>
      </c>
      <c r="CO408" s="274">
        <v>57</v>
      </c>
      <c r="CP408" s="103">
        <v>5100</v>
      </c>
      <c r="CQ408" s="247">
        <v>4.0999999999999996</v>
      </c>
      <c r="CR408" s="247">
        <v>35.799999999999997</v>
      </c>
      <c r="CS408" s="103">
        <v>3210</v>
      </c>
      <c r="CT408" s="141">
        <f t="shared" si="663"/>
        <v>0.25401203667323274</v>
      </c>
      <c r="CU408" s="142">
        <f t="shared" si="620"/>
        <v>1.3112444560396557</v>
      </c>
      <c r="CV408" s="142">
        <f t="shared" si="621"/>
        <v>4.0365826538191465</v>
      </c>
      <c r="CW408" s="118">
        <f t="shared" si="622"/>
        <v>0.67276377563652445</v>
      </c>
      <c r="CX408" s="143">
        <f t="shared" si="664"/>
        <v>20287.864418095029</v>
      </c>
      <c r="CY408" s="144">
        <f t="shared" si="665"/>
        <v>0.62289436471311088</v>
      </c>
      <c r="CZ408" s="145">
        <f t="shared" si="666"/>
        <v>15820.75265771317</v>
      </c>
      <c r="DA408" s="146">
        <f t="shared" si="667"/>
        <v>0.79638886055289193</v>
      </c>
      <c r="DB408" s="129">
        <v>3833</v>
      </c>
      <c r="DC408" s="258">
        <v>38.6</v>
      </c>
      <c r="DD408" s="254">
        <v>7.04</v>
      </c>
      <c r="DE408" s="129">
        <v>2050</v>
      </c>
      <c r="DF408" s="129">
        <v>7</v>
      </c>
      <c r="DG408" s="129">
        <v>61</v>
      </c>
      <c r="DH408" s="129">
        <v>5508</v>
      </c>
      <c r="DI408" s="258">
        <v>4.5</v>
      </c>
      <c r="DJ408" s="258">
        <v>36.1</v>
      </c>
      <c r="DK408" s="129">
        <v>3717</v>
      </c>
      <c r="DL408" s="141">
        <f t="shared" si="623"/>
        <v>0.29902943545278299</v>
      </c>
      <c r="DM408" s="142">
        <f t="shared" si="624"/>
        <v>1.3112444560396557</v>
      </c>
      <c r="DN408" s="142">
        <f t="shared" si="625"/>
        <v>4.0365826538191465</v>
      </c>
      <c r="DO408" s="118">
        <f t="shared" si="604"/>
        <v>0.67276377563652445</v>
      </c>
      <c r="DP408" s="143">
        <f t="shared" si="626"/>
        <v>20287.864418095029</v>
      </c>
      <c r="DQ408" s="144">
        <f t="shared" si="627"/>
        <v>0.61269210804703267</v>
      </c>
      <c r="DR408" s="145">
        <f t="shared" si="628"/>
        <v>15820.75265771317</v>
      </c>
      <c r="DS408" s="146">
        <f t="shared" si="629"/>
        <v>0.79088034275221875</v>
      </c>
      <c r="DT408" s="129">
        <v>3841</v>
      </c>
      <c r="DU408" s="258">
        <v>38.5</v>
      </c>
      <c r="DV408" s="254">
        <v>7.01</v>
      </c>
      <c r="DW408" s="129">
        <v>1955</v>
      </c>
      <c r="DX408" s="129">
        <v>7</v>
      </c>
      <c r="DY408" s="129">
        <v>60</v>
      </c>
      <c r="DZ408" s="129">
        <v>5776</v>
      </c>
      <c r="EA408" s="258">
        <v>4.0999999999999996</v>
      </c>
      <c r="EB408" s="258">
        <v>37.200000000000003</v>
      </c>
      <c r="EC408" s="129">
        <v>4264</v>
      </c>
      <c r="ED408" s="141">
        <f t="shared" si="657"/>
        <v>0.33257798738984179</v>
      </c>
      <c r="EE408" s="142">
        <f t="shared" si="630"/>
        <v>1.3085134079666754</v>
      </c>
      <c r="EF408" s="142">
        <f t="shared" si="668"/>
        <v>4.0450075589145174</v>
      </c>
      <c r="EG408" s="118">
        <f t="shared" si="605"/>
        <v>0.67416792648575286</v>
      </c>
      <c r="EH408" s="143">
        <f t="shared" si="658"/>
        <v>20330.207991104362</v>
      </c>
      <c r="EI408" s="144">
        <f t="shared" si="659"/>
        <v>0.63064052255217029</v>
      </c>
      <c r="EJ408" s="145">
        <f t="shared" si="660"/>
        <v>15853.77275196355</v>
      </c>
      <c r="EK408" s="146">
        <f t="shared" si="661"/>
        <v>0.80057125369784754</v>
      </c>
      <c r="EL408" s="253">
        <v>3846</v>
      </c>
      <c r="EM408" s="247">
        <v>38.700000000000003</v>
      </c>
      <c r="EN408" s="246">
        <v>7.33</v>
      </c>
      <c r="EO408" s="103">
        <v>1814</v>
      </c>
      <c r="EP408" s="274">
        <v>9</v>
      </c>
      <c r="EQ408" s="274">
        <v>60</v>
      </c>
      <c r="ER408" s="103">
        <v>5868</v>
      </c>
      <c r="ES408" s="247">
        <v>4.4000000000000004</v>
      </c>
      <c r="ET408" s="247">
        <v>39.1</v>
      </c>
      <c r="EU408" s="103">
        <v>3623</v>
      </c>
      <c r="EV408" s="141">
        <f t="shared" si="631"/>
        <v>0.27077669821722239</v>
      </c>
      <c r="EW408" s="142">
        <f t="shared" si="632"/>
        <v>1.3068122724908997</v>
      </c>
      <c r="EX408" s="142">
        <f t="shared" si="633"/>
        <v>4.0502731245991228</v>
      </c>
      <c r="EY408" s="118">
        <f t="shared" si="606"/>
        <v>0.67504552076652047</v>
      </c>
      <c r="EZ408" s="143">
        <f t="shared" si="634"/>
        <v>20356.672724235192</v>
      </c>
      <c r="FA408" s="144">
        <f t="shared" si="635"/>
        <v>0.65727974829137437</v>
      </c>
      <c r="FB408" s="145">
        <f t="shared" si="636"/>
        <v>15874.410310870038</v>
      </c>
      <c r="FC408" s="146">
        <f t="shared" si="637"/>
        <v>0.81495460573293887</v>
      </c>
      <c r="FD408" s="253">
        <v>3846</v>
      </c>
      <c r="FE408" s="247">
        <v>38.799999999999997</v>
      </c>
      <c r="FF408" s="246">
        <v>7.16</v>
      </c>
      <c r="FG408" s="103">
        <v>1814</v>
      </c>
      <c r="FH408" s="274">
        <v>7</v>
      </c>
      <c r="FI408" s="274">
        <v>61</v>
      </c>
      <c r="FJ408" s="103">
        <v>5316</v>
      </c>
      <c r="FK408" s="247">
        <v>4.5</v>
      </c>
      <c r="FL408" s="247">
        <v>36.700000000000003</v>
      </c>
      <c r="FM408" s="103">
        <v>3623</v>
      </c>
      <c r="FN408" s="141">
        <f t="shared" si="638"/>
        <v>0.27077669821722239</v>
      </c>
      <c r="FO408" s="142">
        <f t="shared" si="639"/>
        <v>1.3068122724908997</v>
      </c>
      <c r="FP408" s="142">
        <f t="shared" si="640"/>
        <v>4.0502731245991228</v>
      </c>
      <c r="FQ408" s="118">
        <f t="shared" si="607"/>
        <v>0.67504552076652047</v>
      </c>
      <c r="FR408" s="143">
        <f t="shared" si="641"/>
        <v>20356.672724235192</v>
      </c>
      <c r="FS408" s="144">
        <f t="shared" si="642"/>
        <v>0.65727974829137437</v>
      </c>
      <c r="FT408" s="145">
        <f t="shared" si="643"/>
        <v>15874.410310870038</v>
      </c>
      <c r="FU408" s="146">
        <f t="shared" si="644"/>
        <v>0.81495460573293887</v>
      </c>
      <c r="FV408" s="253">
        <v>3846</v>
      </c>
      <c r="FW408" s="283">
        <v>38.700000000000003</v>
      </c>
      <c r="FX408" s="246">
        <v>7.1</v>
      </c>
      <c r="FY408" s="103">
        <v>1752</v>
      </c>
      <c r="FZ408" s="274">
        <v>7</v>
      </c>
      <c r="GA408" s="274">
        <v>60</v>
      </c>
      <c r="GB408" s="103">
        <v>5576</v>
      </c>
      <c r="GC408" s="247">
        <v>4</v>
      </c>
      <c r="GD408" s="247">
        <v>37.200000000000003</v>
      </c>
      <c r="GE408" s="103">
        <v>3836</v>
      </c>
      <c r="GF408" s="141">
        <f t="shared" si="645"/>
        <v>0.28167606047079291</v>
      </c>
      <c r="GG408" s="142">
        <f t="shared" si="646"/>
        <v>1.3068122724908997</v>
      </c>
      <c r="GH408" s="142">
        <f t="shared" si="647"/>
        <v>4.0502731245991228</v>
      </c>
      <c r="GI408" s="118">
        <f t="shared" si="608"/>
        <v>0.67504552076652047</v>
      </c>
      <c r="GJ408" s="143">
        <f t="shared" si="648"/>
        <v>20356.672724235192</v>
      </c>
      <c r="GK408" s="144">
        <f t="shared" si="649"/>
        <v>0.66899345038946412</v>
      </c>
      <c r="GL408" s="145">
        <f t="shared" si="650"/>
        <v>15874.410310870038</v>
      </c>
      <c r="GM408" s="146">
        <f t="shared" si="651"/>
        <v>0.82127920024482304</v>
      </c>
      <c r="GN408" s="286">
        <v>2013</v>
      </c>
      <c r="GO408" s="97">
        <f t="shared" si="609"/>
        <v>1896.6783684096333</v>
      </c>
      <c r="GP408" s="226">
        <f t="shared" si="568"/>
        <v>567.6579999999999</v>
      </c>
      <c r="GQ408" s="103">
        <v>0</v>
      </c>
      <c r="GR408" s="102">
        <f t="shared" si="601"/>
        <v>1</v>
      </c>
      <c r="GS408" s="103">
        <v>0</v>
      </c>
      <c r="GT408" s="102">
        <f t="shared" si="602"/>
        <v>1</v>
      </c>
      <c r="GU408" s="129">
        <v>0</v>
      </c>
      <c r="GV408" s="102">
        <f t="shared" si="669"/>
        <v>1</v>
      </c>
      <c r="GW408" s="170">
        <v>273</v>
      </c>
      <c r="GX408" s="102">
        <f t="shared" si="670"/>
        <v>0.56597774244833066</v>
      </c>
      <c r="GY408" s="170">
        <v>3.5</v>
      </c>
      <c r="GZ408" s="102">
        <f t="shared" si="671"/>
        <v>0</v>
      </c>
      <c r="HA408" s="310"/>
      <c r="HB408" s="310"/>
      <c r="HC408" s="310"/>
      <c r="HD408" s="313"/>
      <c r="HE408" s="312">
        <v>15</v>
      </c>
      <c r="HF408" s="227">
        <f t="shared" si="562"/>
        <v>95118.509000000005</v>
      </c>
      <c r="HG408" s="102">
        <f t="shared" si="563"/>
        <v>0.63412339333333334</v>
      </c>
      <c r="HH408" s="177">
        <f t="shared" si="564"/>
        <v>0.79465469754156892</v>
      </c>
      <c r="HI408" s="253">
        <v>4006</v>
      </c>
      <c r="HJ408" s="103">
        <v>5738</v>
      </c>
      <c r="HK408" s="103">
        <v>3494</v>
      </c>
      <c r="HL408" s="77">
        <f t="shared" si="654"/>
        <v>1920</v>
      </c>
      <c r="HM408" s="77">
        <f t="shared" si="652"/>
        <v>18821.759999999998</v>
      </c>
      <c r="HN408" s="247"/>
      <c r="HO408" s="247"/>
      <c r="HP408" s="103">
        <v>1914</v>
      </c>
      <c r="HQ408" s="247"/>
      <c r="HR408" s="247"/>
      <c r="HS408" s="247"/>
      <c r="HT408" s="103">
        <v>5476</v>
      </c>
      <c r="HU408" s="103">
        <v>5638</v>
      </c>
      <c r="HV408" s="247"/>
      <c r="HW408" s="247"/>
      <c r="HX408" s="247"/>
      <c r="HY408" s="247"/>
      <c r="HZ408" s="298"/>
      <c r="IA408" s="298">
        <v>0.98</v>
      </c>
      <c r="IB408" s="299">
        <v>413</v>
      </c>
      <c r="IC408" s="300"/>
      <c r="ID408" s="300"/>
      <c r="IE408" s="301"/>
      <c r="IF408" s="301"/>
      <c r="IG408" s="301"/>
      <c r="IH408" s="97">
        <f t="shared" si="653"/>
        <v>32617.898999999998</v>
      </c>
      <c r="II408" s="97">
        <f t="shared" si="655"/>
        <v>2592.2195819756816</v>
      </c>
      <c r="IJ408" s="202">
        <f t="shared" si="656"/>
        <v>1.5894460780418025</v>
      </c>
      <c r="IK408" s="202">
        <f t="shared" si="662"/>
        <v>1.6308949500000001</v>
      </c>
      <c r="IL408" s="202">
        <f t="shared" si="610"/>
        <v>0.37625697131910391</v>
      </c>
      <c r="IM408" s="203"/>
      <c r="IN408" s="204">
        <f t="shared" si="611"/>
        <v>0.79483358171882768</v>
      </c>
      <c r="IO408" s="247"/>
      <c r="IP408" s="247"/>
      <c r="IQ408" s="103">
        <v>2600</v>
      </c>
      <c r="IR408" s="103">
        <v>2392</v>
      </c>
      <c r="IS408" s="247"/>
      <c r="IT408" s="247"/>
      <c r="IU408" s="247"/>
      <c r="IV408" s="247"/>
      <c r="IW408" s="304">
        <v>0</v>
      </c>
      <c r="IX408" s="304">
        <v>0.94</v>
      </c>
      <c r="IY408" s="246"/>
      <c r="IZ408" s="247">
        <v>178</v>
      </c>
      <c r="JA408" s="247">
        <v>2.64</v>
      </c>
      <c r="JB408" s="247">
        <v>0.45</v>
      </c>
      <c r="JC408" s="247"/>
      <c r="JD408" s="97">
        <f t="shared" si="612"/>
        <v>5196.7790000000005</v>
      </c>
      <c r="JE408" s="210">
        <f t="shared" si="672"/>
        <v>1.1542821807688344</v>
      </c>
      <c r="JF408" s="210">
        <f t="shared" si="613"/>
        <v>0.35779812500000002</v>
      </c>
      <c r="JG408" s="210">
        <f t="shared" si="614"/>
        <v>0.11721216277281413</v>
      </c>
      <c r="JH408" s="203"/>
      <c r="JI408" s="203">
        <f t="shared" si="615"/>
        <v>0.5690072639225181</v>
      </c>
      <c r="JJ408" s="212">
        <f t="shared" si="673"/>
        <v>2.469151880188833</v>
      </c>
      <c r="JK408" s="203">
        <f t="shared" si="616"/>
        <v>0.98184229317555849</v>
      </c>
      <c r="JL408" s="103">
        <v>11260</v>
      </c>
      <c r="JM408" s="246">
        <v>8.64</v>
      </c>
      <c r="JN408" s="307">
        <v>354</v>
      </c>
      <c r="JO408" s="247">
        <v>0.38</v>
      </c>
      <c r="JP408" s="247">
        <v>1.32</v>
      </c>
      <c r="JQ408" s="246">
        <v>0.36</v>
      </c>
      <c r="JR408" s="170">
        <v>121</v>
      </c>
      <c r="JS408" s="247">
        <v>0.26</v>
      </c>
      <c r="JT408" s="308" t="s">
        <v>166</v>
      </c>
    </row>
    <row r="409" spans="1:280" ht="14.25">
      <c r="A409" s="244">
        <v>43826</v>
      </c>
      <c r="B409" s="245">
        <v>0</v>
      </c>
      <c r="C409" s="52">
        <v>0</v>
      </c>
      <c r="D409" s="129">
        <v>41909</v>
      </c>
      <c r="E409" s="246">
        <v>5.7</v>
      </c>
      <c r="F409" s="129">
        <v>1240</v>
      </c>
      <c r="G409" s="247">
        <v>39.5</v>
      </c>
      <c r="H409" s="247">
        <v>18.600000000000001</v>
      </c>
      <c r="I409" s="255">
        <v>90.5</v>
      </c>
      <c r="J409" s="253">
        <v>979</v>
      </c>
      <c r="K409" s="129">
        <v>1069</v>
      </c>
      <c r="L409" s="254">
        <v>11.5</v>
      </c>
      <c r="M409" s="129">
        <v>10241</v>
      </c>
      <c r="N409" s="129">
        <v>6526</v>
      </c>
      <c r="O409" s="254">
        <v>0.06</v>
      </c>
      <c r="P409" s="254">
        <v>0.02</v>
      </c>
      <c r="Q409" s="258">
        <v>129</v>
      </c>
      <c r="R409" s="259">
        <v>57.4</v>
      </c>
      <c r="S409" s="260">
        <v>8697</v>
      </c>
      <c r="T409" s="103">
        <v>6519</v>
      </c>
      <c r="U409" s="247">
        <v>3.09</v>
      </c>
      <c r="V409" s="247">
        <v>40.799999999999997</v>
      </c>
      <c r="W409" s="247">
        <v>11.9</v>
      </c>
      <c r="X409" s="247">
        <v>10.8</v>
      </c>
      <c r="Y409" s="129">
        <v>2433</v>
      </c>
      <c r="Z409" s="103">
        <v>20661</v>
      </c>
      <c r="AA409" s="56">
        <v>2.67</v>
      </c>
      <c r="AB409" s="247">
        <v>473</v>
      </c>
      <c r="AC409" s="77">
        <f t="shared" si="581"/>
        <v>11130</v>
      </c>
      <c r="AD409" s="247"/>
      <c r="AE409" s="247"/>
      <c r="AF409" s="247"/>
      <c r="AG409" s="247"/>
      <c r="AH409" s="252"/>
      <c r="AI409" s="263"/>
      <c r="AJ409" s="247"/>
      <c r="AK409" s="247"/>
      <c r="AL409" s="246"/>
      <c r="AM409" s="103"/>
      <c r="AN409" s="264"/>
      <c r="AO409" s="264"/>
      <c r="AP409" s="103"/>
      <c r="AQ409" s="267"/>
      <c r="AR409" s="86">
        <f t="shared" si="617"/>
        <v>13384</v>
      </c>
      <c r="AS409" s="103"/>
      <c r="AT409" s="268">
        <v>13384</v>
      </c>
      <c r="AU409" s="129">
        <f t="shared" si="582"/>
        <v>10984</v>
      </c>
      <c r="AV409" s="103">
        <v>840</v>
      </c>
      <c r="AW409" s="103">
        <v>0</v>
      </c>
      <c r="AX409" s="129">
        <v>840</v>
      </c>
      <c r="AY409" s="271">
        <v>720</v>
      </c>
      <c r="AZ409" s="272">
        <v>5.33</v>
      </c>
      <c r="BA409" s="103">
        <v>4326</v>
      </c>
      <c r="BB409" s="247">
        <v>169</v>
      </c>
      <c r="BC409" s="103">
        <v>9898</v>
      </c>
      <c r="BD409" s="97">
        <f t="shared" si="583"/>
        <v>6494.8617999999997</v>
      </c>
      <c r="BE409" s="102">
        <f t="shared" si="584"/>
        <v>0.6561792079207921</v>
      </c>
      <c r="BF409" s="103">
        <v>3844</v>
      </c>
      <c r="BG409" s="97">
        <f t="shared" si="585"/>
        <v>4101.5479999999998</v>
      </c>
      <c r="BH409" s="102">
        <f t="shared" si="586"/>
        <v>0.41438149121034551</v>
      </c>
      <c r="BI409" s="103">
        <v>53</v>
      </c>
      <c r="BJ409" s="97">
        <f t="shared" si="587"/>
        <v>104.251</v>
      </c>
      <c r="BK409" s="102">
        <f t="shared" si="588"/>
        <v>1.0532531824611033E-2</v>
      </c>
      <c r="BL409" s="103">
        <v>662</v>
      </c>
      <c r="BM409" s="97">
        <f t="shared" si="589"/>
        <v>956.59</v>
      </c>
      <c r="BN409" s="102">
        <f t="shared" si="590"/>
        <v>9.6644776722570214E-2</v>
      </c>
      <c r="BO409" s="103">
        <v>638</v>
      </c>
      <c r="BP409" s="97">
        <f t="shared" si="591"/>
        <v>1313.0039999999999</v>
      </c>
      <c r="BQ409" s="102">
        <f t="shared" si="592"/>
        <v>0.13265346534653463</v>
      </c>
      <c r="BR409" s="103">
        <v>11.7</v>
      </c>
      <c r="BS409" s="105">
        <f t="shared" si="593"/>
        <v>19.468799999999998</v>
      </c>
      <c r="BT409" s="102">
        <f t="shared" si="594"/>
        <v>1.1820569812083248E-3</v>
      </c>
      <c r="BU409" s="247">
        <v>6.57</v>
      </c>
      <c r="BV409" s="246">
        <v>6.75</v>
      </c>
      <c r="BW409" s="252">
        <v>181</v>
      </c>
      <c r="BX409" s="117">
        <f t="shared" si="618"/>
        <v>108719.632</v>
      </c>
      <c r="BY409" s="118">
        <f t="shared" si="619"/>
        <v>0.72479754666666663</v>
      </c>
      <c r="BZ409" s="273">
        <v>42.9</v>
      </c>
      <c r="CA409" s="245">
        <v>39</v>
      </c>
      <c r="CB409" s="247">
        <v>6.95</v>
      </c>
      <c r="CC409" s="103">
        <v>5036</v>
      </c>
      <c r="CD409" s="77">
        <f t="shared" si="595"/>
        <v>5700.3906392127674</v>
      </c>
      <c r="CE409" s="77">
        <f t="shared" si="596"/>
        <v>24186</v>
      </c>
      <c r="CF409" s="77">
        <f t="shared" si="597"/>
        <v>10984</v>
      </c>
      <c r="CG409" s="77">
        <f t="shared" si="598"/>
        <v>457.66666666666669</v>
      </c>
      <c r="CH409" s="77">
        <f t="shared" si="599"/>
        <v>13202</v>
      </c>
      <c r="CI409" s="130">
        <f t="shared" si="600"/>
        <v>550.08333333333337</v>
      </c>
      <c r="CJ409" s="253">
        <v>4018</v>
      </c>
      <c r="CK409" s="247">
        <v>38.299999999999997</v>
      </c>
      <c r="CL409" s="246">
        <v>6.95</v>
      </c>
      <c r="CM409" s="103">
        <v>1818</v>
      </c>
      <c r="CN409" s="274">
        <v>6</v>
      </c>
      <c r="CO409" s="274">
        <v>54</v>
      </c>
      <c r="CP409" s="103">
        <v>5218</v>
      </c>
      <c r="CQ409" s="247">
        <v>5.3</v>
      </c>
      <c r="CR409" s="247">
        <v>51.5</v>
      </c>
      <c r="CS409" s="103">
        <v>3078</v>
      </c>
      <c r="CT409" s="141">
        <f t="shared" si="663"/>
        <v>0.19731470471600318</v>
      </c>
      <c r="CU409" s="142">
        <f t="shared" si="620"/>
        <v>1.2508710801393728</v>
      </c>
      <c r="CV409" s="142">
        <f t="shared" si="621"/>
        <v>4.5571368062787307</v>
      </c>
      <c r="CW409" s="118">
        <f t="shared" si="622"/>
        <v>0.75952280104645509</v>
      </c>
      <c r="CX409" s="143">
        <f t="shared" si="664"/>
        <v>22904.169588356901</v>
      </c>
      <c r="CY409" s="144">
        <f t="shared" si="665"/>
        <v>0.68107448856328401</v>
      </c>
      <c r="CZ409" s="145">
        <f t="shared" si="666"/>
        <v>18061.501752087985</v>
      </c>
      <c r="DA409" s="146">
        <f t="shared" si="667"/>
        <v>0.81632653061224492</v>
      </c>
      <c r="DB409" s="129">
        <v>4018</v>
      </c>
      <c r="DC409" s="258">
        <v>37.700000000000003</v>
      </c>
      <c r="DD409" s="254">
        <v>7.03</v>
      </c>
      <c r="DE409" s="129">
        <v>1705</v>
      </c>
      <c r="DF409" s="129">
        <v>6</v>
      </c>
      <c r="DG409" s="129">
        <v>61</v>
      </c>
      <c r="DH409" s="129">
        <v>5322</v>
      </c>
      <c r="DI409" s="258">
        <v>5.3</v>
      </c>
      <c r="DJ409" s="258">
        <v>55.7</v>
      </c>
      <c r="DK409" s="129">
        <v>3864</v>
      </c>
      <c r="DL409" s="141">
        <f t="shared" si="623"/>
        <v>0.24069548154547388</v>
      </c>
      <c r="DM409" s="142">
        <f t="shared" si="624"/>
        <v>1.2508710801393728</v>
      </c>
      <c r="DN409" s="142">
        <f t="shared" si="625"/>
        <v>4.5571368062787307</v>
      </c>
      <c r="DO409" s="118">
        <f t="shared" si="604"/>
        <v>0.75952280104645509</v>
      </c>
      <c r="DP409" s="143">
        <f t="shared" si="626"/>
        <v>22904.169588356901</v>
      </c>
      <c r="DQ409" s="144">
        <f t="shared" si="627"/>
        <v>0.70089769141936153</v>
      </c>
      <c r="DR409" s="145">
        <f t="shared" si="628"/>
        <v>18061.501752087985</v>
      </c>
      <c r="DS409" s="146">
        <f t="shared" si="629"/>
        <v>0.82774297837947064</v>
      </c>
      <c r="DT409" s="129">
        <v>4030</v>
      </c>
      <c r="DU409" s="258">
        <v>37.799999999999997</v>
      </c>
      <c r="DV409" s="254">
        <v>7</v>
      </c>
      <c r="DW409" s="129">
        <v>1521</v>
      </c>
      <c r="DX409" s="129">
        <v>5</v>
      </c>
      <c r="DY409" s="129">
        <v>59</v>
      </c>
      <c r="DZ409" s="129">
        <v>4888</v>
      </c>
      <c r="EA409" s="258">
        <v>6.2</v>
      </c>
      <c r="EB409" s="258">
        <v>50.8</v>
      </c>
      <c r="EC409" s="129">
        <v>4336</v>
      </c>
      <c r="ED409" s="141">
        <f t="shared" si="657"/>
        <v>0.25743717540949329</v>
      </c>
      <c r="EE409" s="142">
        <f t="shared" si="630"/>
        <v>1.2471464019851117</v>
      </c>
      <c r="EF409" s="142">
        <f t="shared" si="668"/>
        <v>4.5707469709565167</v>
      </c>
      <c r="EG409" s="118">
        <f t="shared" si="605"/>
        <v>0.76179116182608608</v>
      </c>
      <c r="EH409" s="143">
        <f t="shared" si="658"/>
        <v>22972.574276027452</v>
      </c>
      <c r="EI409" s="144">
        <f t="shared" si="659"/>
        <v>0.7331761810257178</v>
      </c>
      <c r="EJ409" s="145">
        <f t="shared" si="660"/>
        <v>18115.443519391385</v>
      </c>
      <c r="EK409" s="146">
        <f t="shared" si="661"/>
        <v>0.8463325924429177</v>
      </c>
      <c r="EL409" s="253">
        <v>4030</v>
      </c>
      <c r="EM409" s="247">
        <v>38.5</v>
      </c>
      <c r="EN409" s="246">
        <v>7.37</v>
      </c>
      <c r="EO409" s="103">
        <v>1858</v>
      </c>
      <c r="EP409" s="274">
        <v>6</v>
      </c>
      <c r="EQ409" s="274">
        <v>54</v>
      </c>
      <c r="ER409" s="103">
        <v>5884</v>
      </c>
      <c r="ES409" s="247">
        <v>6.22</v>
      </c>
      <c r="ET409" s="247">
        <v>47.3</v>
      </c>
      <c r="EU409" s="103">
        <v>3689</v>
      </c>
      <c r="EV409" s="141">
        <f t="shared" si="631"/>
        <v>0.23823309531384876</v>
      </c>
      <c r="EW409" s="142">
        <f t="shared" si="632"/>
        <v>1.2471464019851117</v>
      </c>
      <c r="EX409" s="142">
        <f t="shared" si="633"/>
        <v>4.5707469709565167</v>
      </c>
      <c r="EY409" s="118">
        <f t="shared" si="606"/>
        <v>0.76179116182608608</v>
      </c>
      <c r="EZ409" s="143">
        <f t="shared" si="634"/>
        <v>22972.574276027452</v>
      </c>
      <c r="FA409" s="144">
        <f t="shared" si="635"/>
        <v>0.67405742560538051</v>
      </c>
      <c r="FB409" s="145">
        <f t="shared" si="636"/>
        <v>18115.443519391385</v>
      </c>
      <c r="FC409" s="146">
        <f t="shared" si="637"/>
        <v>0.81228531016366945</v>
      </c>
      <c r="FD409" s="253">
        <v>4045</v>
      </c>
      <c r="FE409" s="247">
        <v>38.200000000000003</v>
      </c>
      <c r="FF409" s="246">
        <v>7.27</v>
      </c>
      <c r="FG409" s="103">
        <v>2077</v>
      </c>
      <c r="FH409" s="274">
        <v>6</v>
      </c>
      <c r="FI409" s="274">
        <v>59</v>
      </c>
      <c r="FJ409" s="103">
        <v>6072</v>
      </c>
      <c r="FK409" s="247">
        <v>5.0999999999999996</v>
      </c>
      <c r="FL409" s="247">
        <v>53.5</v>
      </c>
      <c r="FM409" s="103">
        <v>3971</v>
      </c>
      <c r="FN409" s="141">
        <f t="shared" si="638"/>
        <v>0.27093568080057251</v>
      </c>
      <c r="FO409" s="142">
        <f t="shared" si="639"/>
        <v>1.2425216316440049</v>
      </c>
      <c r="FP409" s="142">
        <f t="shared" si="640"/>
        <v>4.5877596768037492</v>
      </c>
      <c r="FQ409" s="118">
        <f t="shared" si="607"/>
        <v>0.76462661280062483</v>
      </c>
      <c r="FR409" s="143">
        <f t="shared" si="641"/>
        <v>23058.080135615644</v>
      </c>
      <c r="FS409" s="144">
        <f t="shared" si="642"/>
        <v>0.63563900591085865</v>
      </c>
      <c r="FT409" s="145">
        <f t="shared" si="643"/>
        <v>18182.870728520633</v>
      </c>
      <c r="FU409" s="146">
        <f t="shared" si="644"/>
        <v>0.79015962820771879</v>
      </c>
      <c r="FV409" s="253">
        <v>4045</v>
      </c>
      <c r="FW409" s="283">
        <v>38.5</v>
      </c>
      <c r="FX409" s="246">
        <v>7.18</v>
      </c>
      <c r="FY409" s="103">
        <v>2032</v>
      </c>
      <c r="FZ409" s="274">
        <v>6</v>
      </c>
      <c r="GA409" s="274">
        <v>58</v>
      </c>
      <c r="GB409" s="103">
        <v>5366</v>
      </c>
      <c r="GC409" s="247">
        <v>5.8</v>
      </c>
      <c r="GD409" s="247">
        <v>48.4</v>
      </c>
      <c r="GE409" s="103">
        <v>4057</v>
      </c>
      <c r="GF409" s="141">
        <f t="shared" si="645"/>
        <v>0.27340780306831525</v>
      </c>
      <c r="GG409" s="142">
        <f t="shared" si="646"/>
        <v>1.2425216316440049</v>
      </c>
      <c r="GH409" s="142">
        <f t="shared" si="647"/>
        <v>4.5877596768037492</v>
      </c>
      <c r="GI409" s="118">
        <f t="shared" si="608"/>
        <v>0.76462661280062483</v>
      </c>
      <c r="GJ409" s="143">
        <f t="shared" si="648"/>
        <v>23058.080135615644</v>
      </c>
      <c r="GK409" s="144">
        <f t="shared" si="649"/>
        <v>0.64353320173850004</v>
      </c>
      <c r="GL409" s="145">
        <f t="shared" si="650"/>
        <v>18182.870728520633</v>
      </c>
      <c r="GM409" s="146">
        <f t="shared" si="651"/>
        <v>0.79470600121236612</v>
      </c>
      <c r="GN409" s="286">
        <v>2208</v>
      </c>
      <c r="GO409" s="97">
        <f t="shared" si="609"/>
        <v>1835.5118250227404</v>
      </c>
      <c r="GP409" s="226">
        <f t="shared" si="568"/>
        <v>983.72399999999993</v>
      </c>
      <c r="GQ409" s="103">
        <v>0</v>
      </c>
      <c r="GR409" s="102">
        <f t="shared" si="601"/>
        <v>1</v>
      </c>
      <c r="GS409" s="103">
        <v>0</v>
      </c>
      <c r="GT409" s="102">
        <f t="shared" si="602"/>
        <v>1</v>
      </c>
      <c r="GU409" s="129">
        <v>0</v>
      </c>
      <c r="GV409" s="102">
        <f t="shared" si="669"/>
        <v>1</v>
      </c>
      <c r="GW409" s="170">
        <v>478</v>
      </c>
      <c r="GX409" s="102">
        <f t="shared" si="670"/>
        <v>0.27794561933534745</v>
      </c>
      <c r="GY409" s="170">
        <v>0</v>
      </c>
      <c r="GZ409" s="102">
        <f t="shared" si="671"/>
        <v>1</v>
      </c>
      <c r="HA409" s="310"/>
      <c r="HB409" s="310"/>
      <c r="HC409" s="310"/>
      <c r="HD409" s="313"/>
      <c r="HE409" s="312">
        <v>80</v>
      </c>
      <c r="HF409" s="227">
        <f t="shared" si="562"/>
        <v>108719.632</v>
      </c>
      <c r="HG409" s="102">
        <f t="shared" si="563"/>
        <v>0.72479754666666663</v>
      </c>
      <c r="HH409" s="177">
        <f t="shared" si="564"/>
        <v>0.77692463123863409</v>
      </c>
      <c r="HI409" s="253">
        <v>4060</v>
      </c>
      <c r="HJ409" s="103">
        <v>5176</v>
      </c>
      <c r="HK409" s="103">
        <v>3964</v>
      </c>
      <c r="HL409" s="77">
        <f t="shared" si="654"/>
        <v>1680</v>
      </c>
      <c r="HM409" s="77">
        <f t="shared" si="652"/>
        <v>16628.64</v>
      </c>
      <c r="HN409" s="247"/>
      <c r="HO409" s="247"/>
      <c r="HP409" s="103">
        <v>2041</v>
      </c>
      <c r="HQ409" s="247"/>
      <c r="HR409" s="247"/>
      <c r="HS409" s="247"/>
      <c r="HT409" s="103">
        <v>5670</v>
      </c>
      <c r="HU409" s="103">
        <v>6114</v>
      </c>
      <c r="HV409" s="247"/>
      <c r="HW409" s="247"/>
      <c r="HX409" s="247"/>
      <c r="HY409" s="247"/>
      <c r="HZ409" s="298">
        <v>0.98</v>
      </c>
      <c r="IA409" s="298"/>
      <c r="IB409" s="299">
        <v>478</v>
      </c>
      <c r="IC409" s="300"/>
      <c r="ID409" s="300"/>
      <c r="IE409" s="301">
        <v>3.49</v>
      </c>
      <c r="IF409" s="301">
        <v>0.86</v>
      </c>
      <c r="IG409" s="301">
        <v>0.95</v>
      </c>
      <c r="IH409" s="97">
        <f t="shared" si="653"/>
        <v>34808.112000000001</v>
      </c>
      <c r="II409" s="97">
        <f t="shared" si="655"/>
        <v>2600.7256425582787</v>
      </c>
      <c r="IJ409" s="202">
        <f t="shared" si="656"/>
        <v>1.4943215780035863</v>
      </c>
      <c r="IK409" s="202">
        <f t="shared" si="662"/>
        <v>1.7404056000000001</v>
      </c>
      <c r="IL409" s="202">
        <f t="shared" si="610"/>
        <v>0.35938381527696478</v>
      </c>
      <c r="IM409" s="203"/>
      <c r="IN409" s="204">
        <f t="shared" si="611"/>
        <v>0.78351449275362317</v>
      </c>
      <c r="IO409" s="247"/>
      <c r="IP409" s="247"/>
      <c r="IQ409" s="103">
        <v>2604</v>
      </c>
      <c r="IR409" s="103">
        <v>2514</v>
      </c>
      <c r="IS409" s="247"/>
      <c r="IT409" s="247"/>
      <c r="IU409" s="247"/>
      <c r="IV409" s="247"/>
      <c r="IW409" s="304">
        <v>0.9</v>
      </c>
      <c r="IX409" s="304">
        <v>0</v>
      </c>
      <c r="IY409" s="246">
        <v>8.48</v>
      </c>
      <c r="IZ409" s="247">
        <v>195</v>
      </c>
      <c r="JA409" s="247">
        <v>0.39</v>
      </c>
      <c r="JB409" s="247">
        <v>0.34</v>
      </c>
      <c r="JC409" s="247"/>
      <c r="JD409" s="97">
        <f t="shared" si="612"/>
        <v>6397.5519999999997</v>
      </c>
      <c r="JE409" s="210">
        <f t="shared" si="672"/>
        <v>1.0196649672250546</v>
      </c>
      <c r="JF409" s="210">
        <f t="shared" si="613"/>
        <v>0.46878142857142857</v>
      </c>
      <c r="JG409" s="210">
        <f t="shared" si="614"/>
        <v>0.13242526764247509</v>
      </c>
      <c r="JH409" s="203"/>
      <c r="JI409" s="203">
        <f t="shared" si="615"/>
        <v>0.59205020920502094</v>
      </c>
      <c r="JJ409" s="212">
        <f t="shared" ref="JJ409:JJ418" si="674">30336/$AU$7</f>
        <v>2.469151880188833</v>
      </c>
      <c r="JK409" s="203">
        <f t="shared" si="616"/>
        <v>0.98029905031319453</v>
      </c>
      <c r="JL409" s="103">
        <v>11261</v>
      </c>
      <c r="JM409" s="246">
        <v>8.56</v>
      </c>
      <c r="JN409" s="307">
        <v>48</v>
      </c>
      <c r="JO409" s="247">
        <v>0.47</v>
      </c>
      <c r="JP409" s="247">
        <v>2.1</v>
      </c>
      <c r="JQ409" s="246">
        <v>0.56000000000000005</v>
      </c>
      <c r="JR409" s="170">
        <v>202</v>
      </c>
      <c r="JS409" s="247">
        <v>0.34</v>
      </c>
      <c r="JT409" s="308" t="s">
        <v>167</v>
      </c>
    </row>
    <row r="410" spans="1:280" ht="14.25">
      <c r="A410" s="244">
        <v>43827</v>
      </c>
      <c r="B410" s="245">
        <v>0</v>
      </c>
      <c r="C410" s="52">
        <v>0</v>
      </c>
      <c r="D410" s="129">
        <v>4178</v>
      </c>
      <c r="E410" s="246">
        <v>5.78</v>
      </c>
      <c r="F410" s="129">
        <v>1155</v>
      </c>
      <c r="G410" s="247">
        <v>35.1</v>
      </c>
      <c r="H410" s="247">
        <v>18.7</v>
      </c>
      <c r="I410" s="255">
        <v>90.6</v>
      </c>
      <c r="J410" s="253"/>
      <c r="K410" s="129">
        <v>1057</v>
      </c>
      <c r="L410" s="254">
        <v>12</v>
      </c>
      <c r="M410" s="129">
        <v>8719</v>
      </c>
      <c r="N410" s="129">
        <v>6700</v>
      </c>
      <c r="O410" s="254" t="s">
        <v>168</v>
      </c>
      <c r="P410" s="254">
        <v>0.01</v>
      </c>
      <c r="Q410" s="258">
        <v>95.8</v>
      </c>
      <c r="R410" s="259">
        <v>57</v>
      </c>
      <c r="S410" s="260">
        <v>8403</v>
      </c>
      <c r="T410" s="103">
        <v>8719</v>
      </c>
      <c r="U410" s="247">
        <v>3.11</v>
      </c>
      <c r="V410" s="247">
        <v>26</v>
      </c>
      <c r="W410" s="247">
        <v>12</v>
      </c>
      <c r="X410" s="247">
        <v>9.48</v>
      </c>
      <c r="Y410" s="129">
        <v>2432</v>
      </c>
      <c r="Z410" s="103"/>
      <c r="AA410" s="56"/>
      <c r="AB410" s="247">
        <v>484</v>
      </c>
      <c r="AC410" s="77">
        <f t="shared" si="581"/>
        <v>10835</v>
      </c>
      <c r="AD410" s="247"/>
      <c r="AE410" s="247"/>
      <c r="AF410" s="247"/>
      <c r="AG410" s="247"/>
      <c r="AH410" s="252"/>
      <c r="AI410" s="263"/>
      <c r="AJ410" s="247"/>
      <c r="AK410" s="247"/>
      <c r="AL410" s="246"/>
      <c r="AM410" s="103"/>
      <c r="AN410" s="264"/>
      <c r="AO410" s="264"/>
      <c r="AP410" s="103"/>
      <c r="AQ410" s="267"/>
      <c r="AR410" s="86">
        <f t="shared" si="617"/>
        <v>12815</v>
      </c>
      <c r="AS410" s="103"/>
      <c r="AT410" s="268">
        <v>12815</v>
      </c>
      <c r="AU410" s="129">
        <f t="shared" si="582"/>
        <v>10415</v>
      </c>
      <c r="AV410" s="103">
        <v>840</v>
      </c>
      <c r="AW410" s="103">
        <v>0</v>
      </c>
      <c r="AX410" s="129">
        <v>840</v>
      </c>
      <c r="AY410" s="271">
        <v>720</v>
      </c>
      <c r="AZ410" s="272">
        <v>5.47</v>
      </c>
      <c r="BA410" s="103">
        <v>4191</v>
      </c>
      <c r="BB410" s="247">
        <v>40</v>
      </c>
      <c r="BC410" s="103">
        <v>9143</v>
      </c>
      <c r="BD410" s="97">
        <f t="shared" si="583"/>
        <v>6374.9039999999995</v>
      </c>
      <c r="BE410" s="102">
        <f t="shared" si="584"/>
        <v>0.6972442305588975</v>
      </c>
      <c r="BF410" s="103">
        <v>3387</v>
      </c>
      <c r="BG410" s="97">
        <f t="shared" si="585"/>
        <v>3613.9289999999996</v>
      </c>
      <c r="BH410" s="102">
        <f t="shared" si="586"/>
        <v>0.39526730832330742</v>
      </c>
      <c r="BI410" s="103">
        <v>357</v>
      </c>
      <c r="BJ410" s="97">
        <f t="shared" si="587"/>
        <v>702.21900000000005</v>
      </c>
      <c r="BK410" s="102">
        <f t="shared" si="588"/>
        <v>7.680400306245215E-2</v>
      </c>
      <c r="BL410" s="103">
        <v>546</v>
      </c>
      <c r="BM410" s="97">
        <f t="shared" si="589"/>
        <v>788.97</v>
      </c>
      <c r="BN410" s="102">
        <f t="shared" si="590"/>
        <v>8.6292245433665107E-2</v>
      </c>
      <c r="BO410" s="103">
        <v>617</v>
      </c>
      <c r="BP410" s="97">
        <f t="shared" si="591"/>
        <v>1269.7859999999998</v>
      </c>
      <c r="BQ410" s="102">
        <f t="shared" si="592"/>
        <v>0.1388806737394728</v>
      </c>
      <c r="BR410" s="103">
        <v>0</v>
      </c>
      <c r="BS410" s="105">
        <f t="shared" si="593"/>
        <v>0</v>
      </c>
      <c r="BT410" s="102">
        <f t="shared" si="594"/>
        <v>0</v>
      </c>
      <c r="BU410" s="247">
        <v>5.79</v>
      </c>
      <c r="BV410" s="246">
        <v>6.81</v>
      </c>
      <c r="BW410" s="252">
        <v>168</v>
      </c>
      <c r="BX410" s="117">
        <f t="shared" si="618"/>
        <v>95224.345000000001</v>
      </c>
      <c r="BY410" s="118">
        <f t="shared" si="619"/>
        <v>0.63482896666666666</v>
      </c>
      <c r="BZ410" s="273">
        <v>40.5</v>
      </c>
      <c r="CA410" s="245">
        <v>39</v>
      </c>
      <c r="CB410" s="247">
        <v>7.33</v>
      </c>
      <c r="CC410" s="103">
        <v>5785</v>
      </c>
      <c r="CD410" s="77">
        <f t="shared" si="595"/>
        <v>5031.0888194415893</v>
      </c>
      <c r="CE410" s="77">
        <f t="shared" si="596"/>
        <v>24319</v>
      </c>
      <c r="CF410" s="77">
        <f t="shared" si="597"/>
        <v>10415</v>
      </c>
      <c r="CG410" s="77">
        <f t="shared" si="598"/>
        <v>433.95833333333331</v>
      </c>
      <c r="CH410" s="77">
        <f t="shared" si="599"/>
        <v>13904</v>
      </c>
      <c r="CI410" s="130">
        <f t="shared" si="600"/>
        <v>579.33333333333337</v>
      </c>
      <c r="CJ410" s="253">
        <v>4019</v>
      </c>
      <c r="CK410" s="247">
        <v>38.5</v>
      </c>
      <c r="CL410" s="246">
        <v>7.11</v>
      </c>
      <c r="CM410" s="103">
        <v>1801</v>
      </c>
      <c r="CN410" s="274">
        <v>4</v>
      </c>
      <c r="CO410" s="274">
        <v>58</v>
      </c>
      <c r="CP410" s="103">
        <v>4926</v>
      </c>
      <c r="CQ410" s="247">
        <v>7.1</v>
      </c>
      <c r="CR410" s="247">
        <v>40.799999999999997</v>
      </c>
      <c r="CS410" s="103">
        <v>3480</v>
      </c>
      <c r="CT410" s="141">
        <f t="shared" si="663"/>
        <v>0.26806911047292981</v>
      </c>
      <c r="CU410" s="142">
        <f t="shared" si="620"/>
        <v>1.2505598407564071</v>
      </c>
      <c r="CV410" s="142">
        <f t="shared" si="621"/>
        <v>4.0230692330552627</v>
      </c>
      <c r="CW410" s="118">
        <f t="shared" si="622"/>
        <v>0.67051153884254378</v>
      </c>
      <c r="CX410" s="143">
        <f t="shared" si="664"/>
        <v>20219.945965335748</v>
      </c>
      <c r="CY410" s="144">
        <f t="shared" si="665"/>
        <v>0.64202579905955692</v>
      </c>
      <c r="CZ410" s="145">
        <f t="shared" si="666"/>
        <v>15736.939946338254</v>
      </c>
      <c r="DA410" s="146">
        <f t="shared" si="667"/>
        <v>0.80301870283276822</v>
      </c>
      <c r="DB410" s="129">
        <v>4019</v>
      </c>
      <c r="DC410" s="258">
        <v>38.5</v>
      </c>
      <c r="DD410" s="254">
        <v>7.1</v>
      </c>
      <c r="DE410" s="129">
        <v>2215</v>
      </c>
      <c r="DF410" s="129">
        <v>4</v>
      </c>
      <c r="DG410" s="129">
        <v>60</v>
      </c>
      <c r="DH410" s="129">
        <v>5070</v>
      </c>
      <c r="DI410" s="258">
        <v>8.1</v>
      </c>
      <c r="DJ410" s="258">
        <v>39.700000000000003</v>
      </c>
      <c r="DK410" s="129">
        <v>3922</v>
      </c>
      <c r="DL410" s="141">
        <f t="shared" si="623"/>
        <v>0.34653191199399513</v>
      </c>
      <c r="DM410" s="142">
        <f t="shared" si="624"/>
        <v>1.2505598407564071</v>
      </c>
      <c r="DN410" s="142">
        <f t="shared" si="625"/>
        <v>4.0230692330552627</v>
      </c>
      <c r="DO410" s="118">
        <f t="shared" si="604"/>
        <v>0.67051153884254378</v>
      </c>
      <c r="DP410" s="143">
        <f t="shared" si="626"/>
        <v>20219.945965335748</v>
      </c>
      <c r="DQ410" s="144">
        <f t="shared" si="627"/>
        <v>0.55973744859351393</v>
      </c>
      <c r="DR410" s="145">
        <f t="shared" si="628"/>
        <v>15736.939946338254</v>
      </c>
      <c r="DS410" s="146">
        <f t="shared" si="629"/>
        <v>0.75773816034124464</v>
      </c>
      <c r="DT410" s="129">
        <v>4083</v>
      </c>
      <c r="DU410" s="258">
        <v>38.6</v>
      </c>
      <c r="DV410" s="254">
        <v>7.08</v>
      </c>
      <c r="DW410" s="129">
        <v>2041</v>
      </c>
      <c r="DX410" s="129">
        <v>9</v>
      </c>
      <c r="DY410" s="129">
        <v>60</v>
      </c>
      <c r="DZ410" s="129">
        <v>5070</v>
      </c>
      <c r="EA410" s="258">
        <v>8.6999999999999993</v>
      </c>
      <c r="EB410" s="258">
        <v>37.9</v>
      </c>
      <c r="EC410" s="129">
        <v>4540</v>
      </c>
      <c r="ED410" s="141">
        <f t="shared" si="657"/>
        <v>0.37187106184147434</v>
      </c>
      <c r="EE410" s="142">
        <f t="shared" si="630"/>
        <v>1.2309576291942199</v>
      </c>
      <c r="EF410" s="142">
        <f t="shared" si="668"/>
        <v>4.0871340329844825</v>
      </c>
      <c r="EG410" s="118">
        <f t="shared" si="605"/>
        <v>0.68118900549741379</v>
      </c>
      <c r="EH410" s="143">
        <f t="shared" si="658"/>
        <v>20541.935649780007</v>
      </c>
      <c r="EI410" s="144">
        <f t="shared" si="659"/>
        <v>0.59432240748503928</v>
      </c>
      <c r="EJ410" s="145">
        <f t="shared" si="660"/>
        <v>15987.540632221719</v>
      </c>
      <c r="EK410" s="146">
        <f t="shared" si="661"/>
        <v>0.77676911298260964</v>
      </c>
      <c r="EL410" s="253">
        <v>4030</v>
      </c>
      <c r="EM410" s="247">
        <v>38.799999999999997</v>
      </c>
      <c r="EN410" s="246">
        <v>7.45</v>
      </c>
      <c r="EO410" s="103">
        <v>2019</v>
      </c>
      <c r="EP410" s="274">
        <v>5</v>
      </c>
      <c r="EQ410" s="274">
        <v>60</v>
      </c>
      <c r="ER410" s="103">
        <v>5050</v>
      </c>
      <c r="ES410" s="247">
        <v>8.1999999999999993</v>
      </c>
      <c r="ET410" s="247">
        <v>40.5</v>
      </c>
      <c r="EU410" s="103">
        <v>3754</v>
      </c>
      <c r="EV410" s="141">
        <f t="shared" si="631"/>
        <v>0.30925835972372584</v>
      </c>
      <c r="EW410" s="142">
        <f t="shared" si="632"/>
        <v>1.2471464019851117</v>
      </c>
      <c r="EX410" s="142">
        <f t="shared" si="633"/>
        <v>4.034080370543097</v>
      </c>
      <c r="EY410" s="118">
        <f t="shared" si="606"/>
        <v>0.67234672842384946</v>
      </c>
      <c r="EZ410" s="143">
        <f t="shared" si="634"/>
        <v>20275.287942349605</v>
      </c>
      <c r="FA410" s="144">
        <f t="shared" si="635"/>
        <v>0.59869521837937012</v>
      </c>
      <c r="FB410" s="145">
        <f t="shared" si="636"/>
        <v>15780.011939224474</v>
      </c>
      <c r="FC410" s="146">
        <f t="shared" si="637"/>
        <v>0.77917532538554091</v>
      </c>
      <c r="FD410" s="253">
        <v>4081</v>
      </c>
      <c r="FE410" s="247">
        <v>38.6</v>
      </c>
      <c r="FF410" s="246">
        <v>7.3</v>
      </c>
      <c r="FG410" s="103">
        <v>2037</v>
      </c>
      <c r="FH410" s="274">
        <v>4</v>
      </c>
      <c r="FI410" s="274">
        <v>60</v>
      </c>
      <c r="FJ410" s="103">
        <v>5044</v>
      </c>
      <c r="FK410" s="247">
        <v>8.6999999999999993</v>
      </c>
      <c r="FL410" s="247">
        <v>39.4</v>
      </c>
      <c r="FM410" s="103">
        <v>3877</v>
      </c>
      <c r="FN410" s="141">
        <f t="shared" si="638"/>
        <v>0.31729594851372039</v>
      </c>
      <c r="FO410" s="142">
        <f t="shared" si="639"/>
        <v>1.2315608919382504</v>
      </c>
      <c r="FP410" s="142">
        <f t="shared" si="640"/>
        <v>4.0851320079866937</v>
      </c>
      <c r="FQ410" s="118">
        <f t="shared" si="607"/>
        <v>0.68085533466444892</v>
      </c>
      <c r="FR410" s="143">
        <f t="shared" si="641"/>
        <v>20531.873472141124</v>
      </c>
      <c r="FS410" s="144">
        <f t="shared" si="642"/>
        <v>0.59511746401128129</v>
      </c>
      <c r="FT410" s="145">
        <f t="shared" si="643"/>
        <v>15979.709360787861</v>
      </c>
      <c r="FU410" s="146">
        <f t="shared" si="644"/>
        <v>0.77720660614677894</v>
      </c>
      <c r="FV410" s="253">
        <v>4087</v>
      </c>
      <c r="FW410" s="283">
        <v>38.799999999999997</v>
      </c>
      <c r="FX410" s="246">
        <v>7.22</v>
      </c>
      <c r="FY410" s="103">
        <v>2171</v>
      </c>
      <c r="FZ410" s="274">
        <v>5</v>
      </c>
      <c r="GA410" s="274">
        <v>60</v>
      </c>
      <c r="GB410" s="103">
        <v>5234</v>
      </c>
      <c r="GC410" s="247">
        <v>9.6999999999999993</v>
      </c>
      <c r="GD410" s="247">
        <v>36.5</v>
      </c>
      <c r="GE410" s="103">
        <v>4090</v>
      </c>
      <c r="GF410" s="141">
        <f t="shared" si="645"/>
        <v>0.3498961388687562</v>
      </c>
      <c r="GG410" s="142">
        <f t="shared" si="646"/>
        <v>1.2297528749694153</v>
      </c>
      <c r="GH410" s="142">
        <f t="shared" si="647"/>
        <v>4.0911380829800583</v>
      </c>
      <c r="GI410" s="118">
        <f t="shared" si="608"/>
        <v>0.68185634716334309</v>
      </c>
      <c r="GJ410" s="143">
        <f t="shared" si="648"/>
        <v>20562.060005057774</v>
      </c>
      <c r="GK410" s="144">
        <f t="shared" si="649"/>
        <v>0.56848307038217549</v>
      </c>
      <c r="GL410" s="145">
        <f t="shared" si="650"/>
        <v>16003.203175089437</v>
      </c>
      <c r="GM410" s="146">
        <f t="shared" si="651"/>
        <v>0.76255058514710705</v>
      </c>
      <c r="GN410" s="286">
        <v>1951</v>
      </c>
      <c r="GO410" s="97">
        <f t="shared" si="609"/>
        <v>2047.6232986553723</v>
      </c>
      <c r="GP410" s="226">
        <f t="shared" si="568"/>
        <v>883.58299999999997</v>
      </c>
      <c r="GQ410" s="103">
        <v>0</v>
      </c>
      <c r="GR410" s="102">
        <f t="shared" si="601"/>
        <v>1</v>
      </c>
      <c r="GS410" s="103">
        <v>0</v>
      </c>
      <c r="GT410" s="102">
        <f t="shared" si="602"/>
        <v>1</v>
      </c>
      <c r="GU410" s="129">
        <v>19</v>
      </c>
      <c r="GV410" s="102">
        <f t="shared" si="669"/>
        <v>0.97294291382033238</v>
      </c>
      <c r="GW410" s="170">
        <v>416</v>
      </c>
      <c r="GX410" s="102">
        <f t="shared" si="670"/>
        <v>0.23809523809523814</v>
      </c>
      <c r="GY410" s="170">
        <v>0</v>
      </c>
      <c r="GZ410" s="102">
        <f t="shared" si="671"/>
        <v>1</v>
      </c>
      <c r="HA410" s="310"/>
      <c r="HB410" s="310"/>
      <c r="HC410" s="310"/>
      <c r="HD410" s="311">
        <v>160</v>
      </c>
      <c r="HE410" s="312">
        <v>37</v>
      </c>
      <c r="HF410" s="227">
        <f t="shared" si="562"/>
        <v>95224.345000000001</v>
      </c>
      <c r="HG410" s="102">
        <f t="shared" si="563"/>
        <v>0.63482896666666666</v>
      </c>
      <c r="HH410" s="177">
        <f t="shared" si="564"/>
        <v>0.78661270917641912</v>
      </c>
      <c r="HI410" s="253">
        <v>3686</v>
      </c>
      <c r="HJ410" s="103">
        <v>5536</v>
      </c>
      <c r="HK410" s="103">
        <v>3680</v>
      </c>
      <c r="HL410" s="77">
        <f t="shared" si="654"/>
        <v>1680</v>
      </c>
      <c r="HM410" s="77">
        <f t="shared" si="652"/>
        <v>15360.24</v>
      </c>
      <c r="HN410" s="247"/>
      <c r="HO410" s="247"/>
      <c r="HP410" s="103">
        <v>1420</v>
      </c>
      <c r="HQ410" s="247"/>
      <c r="HR410" s="247"/>
      <c r="HS410" s="247"/>
      <c r="HT410" s="103">
        <v>5124</v>
      </c>
      <c r="HU410" s="103">
        <v>5548</v>
      </c>
      <c r="HV410" s="247"/>
      <c r="HW410" s="247"/>
      <c r="HX410" s="247"/>
      <c r="HY410" s="247"/>
      <c r="HZ410" s="298">
        <v>0.97</v>
      </c>
      <c r="IA410" s="298"/>
      <c r="IB410" s="299">
        <v>468</v>
      </c>
      <c r="IC410" s="300"/>
      <c r="ID410" s="300"/>
      <c r="IE410" s="301">
        <v>3.72</v>
      </c>
      <c r="IF410" s="301">
        <v>0.86</v>
      </c>
      <c r="IG410" s="301">
        <v>1</v>
      </c>
      <c r="IH410" s="97">
        <f t="shared" si="653"/>
        <v>29288.224999999999</v>
      </c>
      <c r="II410" s="97">
        <f t="shared" si="655"/>
        <v>2285.4642996488492</v>
      </c>
      <c r="IJ410" s="202">
        <f t="shared" si="656"/>
        <v>1.5606710885680843</v>
      </c>
      <c r="IK410" s="202">
        <f t="shared" si="662"/>
        <v>1.4644112500000002</v>
      </c>
      <c r="IL410" s="202">
        <f t="shared" si="610"/>
        <v>0.33903864392479555</v>
      </c>
      <c r="IM410" s="203"/>
      <c r="IN410" s="204">
        <f t="shared" si="611"/>
        <v>0.76012301383905689</v>
      </c>
      <c r="IO410" s="247"/>
      <c r="IP410" s="247"/>
      <c r="IQ410" s="103">
        <v>2696</v>
      </c>
      <c r="IR410" s="103">
        <v>2214</v>
      </c>
      <c r="IS410" s="247"/>
      <c r="IT410" s="247"/>
      <c r="IU410" s="247"/>
      <c r="IV410" s="247"/>
      <c r="IW410" s="304">
        <v>0.95</v>
      </c>
      <c r="IX410" s="304">
        <v>0</v>
      </c>
      <c r="IY410" s="246">
        <v>8.65</v>
      </c>
      <c r="IZ410" s="247">
        <v>194</v>
      </c>
      <c r="JA410" s="247"/>
      <c r="JB410" s="247"/>
      <c r="JC410" s="247"/>
      <c r="JD410" s="97">
        <f t="shared" si="612"/>
        <v>5997.42</v>
      </c>
      <c r="JE410" s="210">
        <f t="shared" si="672"/>
        <v>1.0753720595295246</v>
      </c>
      <c r="JF410" s="210">
        <f t="shared" si="613"/>
        <v>0.43519821428571431</v>
      </c>
      <c r="JG410" s="210">
        <f t="shared" si="614"/>
        <v>0.12505181837996154</v>
      </c>
      <c r="JH410" s="203"/>
      <c r="JI410" s="203">
        <f t="shared" si="615"/>
        <v>0.58547008547008539</v>
      </c>
      <c r="JJ410" s="212">
        <f t="shared" si="674"/>
        <v>2.469151880188833</v>
      </c>
      <c r="JK410" s="203">
        <f t="shared" si="616"/>
        <v>0.97878158153778849</v>
      </c>
      <c r="JL410" s="103">
        <v>8342</v>
      </c>
      <c r="JM410" s="246">
        <v>8.67</v>
      </c>
      <c r="JN410" s="307" t="s">
        <v>131</v>
      </c>
      <c r="JO410" s="247">
        <v>1.47</v>
      </c>
      <c r="JP410" s="247">
        <v>3.1</v>
      </c>
      <c r="JQ410" s="246">
        <v>0.45</v>
      </c>
      <c r="JR410" s="170">
        <v>189</v>
      </c>
      <c r="JS410" s="247">
        <v>0.37</v>
      </c>
      <c r="JT410" s="308" t="s">
        <v>169</v>
      </c>
    </row>
    <row r="411" spans="1:280" ht="14.25">
      <c r="A411" s="229">
        <v>43828</v>
      </c>
      <c r="B411" s="242">
        <v>120</v>
      </c>
      <c r="C411" s="52">
        <v>120</v>
      </c>
      <c r="D411" s="58">
        <v>47090</v>
      </c>
      <c r="E411" s="243">
        <v>5.69</v>
      </c>
      <c r="F411" s="58">
        <v>1398</v>
      </c>
      <c r="G411" s="136">
        <v>39</v>
      </c>
      <c r="H411" s="136">
        <v>19.2</v>
      </c>
      <c r="I411" s="256">
        <v>90.1</v>
      </c>
      <c r="J411" s="238"/>
      <c r="K411" s="58">
        <v>850</v>
      </c>
      <c r="L411" s="59">
        <v>10.3</v>
      </c>
      <c r="M411" s="58">
        <v>11928</v>
      </c>
      <c r="N411" s="58">
        <v>7544</v>
      </c>
      <c r="O411" s="59">
        <v>0.32</v>
      </c>
      <c r="P411" s="59">
        <v>0.12</v>
      </c>
      <c r="Q411" s="75">
        <v>167</v>
      </c>
      <c r="R411" s="76">
        <v>65.099999999999994</v>
      </c>
      <c r="S411" s="67">
        <v>8184</v>
      </c>
      <c r="T411" s="230">
        <v>6624</v>
      </c>
      <c r="U411" s="136">
        <v>3.08</v>
      </c>
      <c r="V411" s="136">
        <v>26.6</v>
      </c>
      <c r="W411" s="136">
        <v>12.3</v>
      </c>
      <c r="X411" s="136">
        <v>10.3</v>
      </c>
      <c r="Y411" s="58">
        <v>2432</v>
      </c>
      <c r="Z411" s="230"/>
      <c r="AA411" s="136"/>
      <c r="AB411" s="136">
        <v>477</v>
      </c>
      <c r="AC411" s="77">
        <f t="shared" si="581"/>
        <v>10616</v>
      </c>
      <c r="AD411" s="136"/>
      <c r="AE411" s="136"/>
      <c r="AF411" s="136"/>
      <c r="AG411" s="136"/>
      <c r="AH411" s="251"/>
      <c r="AI411" s="262"/>
      <c r="AJ411" s="136"/>
      <c r="AK411" s="136"/>
      <c r="AL411" s="243"/>
      <c r="AM411" s="230"/>
      <c r="AN411" s="60"/>
      <c r="AO411" s="60"/>
      <c r="AP411" s="230"/>
      <c r="AQ411" s="266"/>
      <c r="AR411" s="86">
        <f t="shared" si="617"/>
        <v>13318</v>
      </c>
      <c r="AS411" s="230"/>
      <c r="AT411" s="89">
        <v>13318</v>
      </c>
      <c r="AU411" s="58">
        <f t="shared" si="582"/>
        <v>10918</v>
      </c>
      <c r="AV411" s="230">
        <v>840</v>
      </c>
      <c r="AW411" s="230">
        <v>0</v>
      </c>
      <c r="AX411" s="58">
        <v>840</v>
      </c>
      <c r="AY411" s="98">
        <v>720</v>
      </c>
      <c r="AZ411" s="270">
        <v>6.34</v>
      </c>
      <c r="BA411" s="230">
        <v>4241</v>
      </c>
      <c r="BB411" s="136">
        <v>14</v>
      </c>
      <c r="BC411" s="230">
        <v>10443</v>
      </c>
      <c r="BD411" s="230">
        <f t="shared" si="583"/>
        <v>6496.415399999999</v>
      </c>
      <c r="BE411" s="231">
        <f t="shared" si="584"/>
        <v>0.62208325193909786</v>
      </c>
      <c r="BF411" s="230">
        <v>3639</v>
      </c>
      <c r="BG411" s="230">
        <f t="shared" si="585"/>
        <v>3882.8129999999996</v>
      </c>
      <c r="BH411" s="231">
        <f t="shared" si="586"/>
        <v>0.371810112036771</v>
      </c>
      <c r="BI411" s="230">
        <v>338</v>
      </c>
      <c r="BJ411" s="230">
        <f t="shared" si="587"/>
        <v>664.846</v>
      </c>
      <c r="BK411" s="231">
        <f t="shared" si="588"/>
        <v>6.3664272718567463E-2</v>
      </c>
      <c r="BL411" s="230">
        <v>520</v>
      </c>
      <c r="BM411" s="230">
        <f t="shared" si="589"/>
        <v>751.4</v>
      </c>
      <c r="BN411" s="231">
        <f t="shared" si="590"/>
        <v>7.1952504069711765E-2</v>
      </c>
      <c r="BO411" s="230">
        <v>551</v>
      </c>
      <c r="BP411" s="230">
        <f t="shared" si="591"/>
        <v>1133.9579999999999</v>
      </c>
      <c r="BQ411" s="231">
        <f t="shared" si="592"/>
        <v>0.10858546394714161</v>
      </c>
      <c r="BR411" s="230">
        <v>38.1</v>
      </c>
      <c r="BS411" s="232">
        <f t="shared" si="593"/>
        <v>63.398400000000002</v>
      </c>
      <c r="BT411" s="231">
        <f t="shared" si="594"/>
        <v>3.6483769031887391E-3</v>
      </c>
      <c r="BU411" s="136">
        <v>6.33</v>
      </c>
      <c r="BV411" s="243">
        <v>7.27</v>
      </c>
      <c r="BW411" s="251">
        <v>172</v>
      </c>
      <c r="BX411" s="67">
        <f t="shared" si="618"/>
        <v>114016.674</v>
      </c>
      <c r="BY411" s="233">
        <f t="shared" si="619"/>
        <v>0.76011116000000001</v>
      </c>
      <c r="BZ411" s="121">
        <v>40.799999999999997</v>
      </c>
      <c r="CA411" s="242">
        <v>39</v>
      </c>
      <c r="CB411" s="136">
        <v>6.89</v>
      </c>
      <c r="CC411" s="230">
        <v>4696</v>
      </c>
      <c r="CD411" s="58">
        <f t="shared" si="595"/>
        <v>5677.4769860902716</v>
      </c>
      <c r="CE411" s="58">
        <f t="shared" si="596"/>
        <v>24659</v>
      </c>
      <c r="CF411" s="58">
        <f t="shared" si="597"/>
        <v>10918</v>
      </c>
      <c r="CG411" s="58">
        <f t="shared" si="598"/>
        <v>454.91666666666669</v>
      </c>
      <c r="CH411" s="58">
        <f t="shared" si="599"/>
        <v>13741</v>
      </c>
      <c r="CI411" s="98">
        <f t="shared" si="600"/>
        <v>572.54166666666663</v>
      </c>
      <c r="CJ411" s="238">
        <v>4081</v>
      </c>
      <c r="CK411" s="136">
        <v>38</v>
      </c>
      <c r="CL411" s="243">
        <v>6.98</v>
      </c>
      <c r="CM411" s="230">
        <v>1741</v>
      </c>
      <c r="CN411" s="137">
        <v>7</v>
      </c>
      <c r="CO411" s="137">
        <v>58</v>
      </c>
      <c r="CP411" s="230">
        <v>4794</v>
      </c>
      <c r="CQ411" s="136">
        <v>4.3</v>
      </c>
      <c r="CR411" s="136">
        <v>35.4</v>
      </c>
      <c r="CS411" s="230">
        <v>3379</v>
      </c>
      <c r="CT411" s="59">
        <f t="shared" si="663"/>
        <v>0.21033613059164782</v>
      </c>
      <c r="CU411" s="142">
        <f t="shared" si="620"/>
        <v>1.2315608919382504</v>
      </c>
      <c r="CV411" s="142">
        <f t="shared" si="621"/>
        <v>4.6099847951122959</v>
      </c>
      <c r="CW411" s="233">
        <f t="shared" si="622"/>
        <v>0.76833079918538261</v>
      </c>
      <c r="CX411" s="89">
        <f t="shared" si="664"/>
        <v>23169.783580234398</v>
      </c>
      <c r="CY411" s="193">
        <f t="shared" si="665"/>
        <v>0.69334970370370108</v>
      </c>
      <c r="CZ411" s="234">
        <f t="shared" si="666"/>
        <v>18869.461316111767</v>
      </c>
      <c r="DA411" s="235">
        <f t="shared" si="667"/>
        <v>0.83328545437134927</v>
      </c>
      <c r="DB411" s="58">
        <v>4081</v>
      </c>
      <c r="DC411" s="75">
        <v>37.799999999999997</v>
      </c>
      <c r="DD411" s="59">
        <v>7.05</v>
      </c>
      <c r="DE411" s="58">
        <v>2045</v>
      </c>
      <c r="DF411" s="58">
        <v>7</v>
      </c>
      <c r="DG411" s="58">
        <v>61</v>
      </c>
      <c r="DH411" s="58">
        <v>4568</v>
      </c>
      <c r="DI411" s="75">
        <v>4.0999999999999996</v>
      </c>
      <c r="DJ411" s="75">
        <v>32.299999999999997</v>
      </c>
      <c r="DK411" s="58">
        <v>3901</v>
      </c>
      <c r="DL411" s="59">
        <f t="shared" si="623"/>
        <v>0.26315188426539365</v>
      </c>
      <c r="DM411" s="142">
        <f t="shared" si="624"/>
        <v>1.2315608919382504</v>
      </c>
      <c r="DN411" s="142">
        <f t="shared" si="625"/>
        <v>4.6099847951122959</v>
      </c>
      <c r="DO411" s="233">
        <f t="shared" si="604"/>
        <v>0.76833079918538261</v>
      </c>
      <c r="DP411" s="89">
        <f t="shared" si="626"/>
        <v>23169.783580234398</v>
      </c>
      <c r="DQ411" s="193">
        <f t="shared" si="627"/>
        <v>0.63980479269044732</v>
      </c>
      <c r="DR411" s="234">
        <f t="shared" si="628"/>
        <v>18869.461316111767</v>
      </c>
      <c r="DS411" s="235">
        <f t="shared" si="629"/>
        <v>0.80417504548501384</v>
      </c>
      <c r="DT411" s="58">
        <v>4103</v>
      </c>
      <c r="DU411" s="75">
        <v>38.5</v>
      </c>
      <c r="DV411" s="59">
        <v>7.01</v>
      </c>
      <c r="DW411" s="58">
        <v>2033</v>
      </c>
      <c r="DX411" s="58">
        <v>6</v>
      </c>
      <c r="DY411" s="58">
        <v>57</v>
      </c>
      <c r="DZ411" s="58">
        <v>3878</v>
      </c>
      <c r="EA411" s="75">
        <v>6.7</v>
      </c>
      <c r="EB411" s="75">
        <v>37.200000000000003</v>
      </c>
      <c r="EC411" s="58">
        <v>4553</v>
      </c>
      <c r="ED411" s="59">
        <f t="shared" si="657"/>
        <v>0.3044815075459435</v>
      </c>
      <c r="EE411" s="142">
        <f t="shared" si="630"/>
        <v>1.2249573482817451</v>
      </c>
      <c r="EF411" s="142">
        <f t="shared" si="668"/>
        <v>4.634836465166809</v>
      </c>
      <c r="EG411" s="233">
        <f t="shared" si="605"/>
        <v>0.77247274419446821</v>
      </c>
      <c r="EH411" s="89">
        <f t="shared" si="658"/>
        <v>23294.688073928384</v>
      </c>
      <c r="EI411" s="193">
        <f t="shared" si="659"/>
        <v>0.6419184075988652</v>
      </c>
      <c r="EJ411" s="234">
        <f t="shared" si="660"/>
        <v>18971.183479540941</v>
      </c>
      <c r="EK411" s="235">
        <f t="shared" si="661"/>
        <v>0.80532414057263235</v>
      </c>
      <c r="EL411" s="238">
        <v>4122</v>
      </c>
      <c r="EM411" s="136">
        <v>38</v>
      </c>
      <c r="EN411" s="243">
        <v>7.4</v>
      </c>
      <c r="EO411" s="230">
        <v>2004</v>
      </c>
      <c r="EP411" s="137">
        <v>7</v>
      </c>
      <c r="EQ411" s="137">
        <v>57</v>
      </c>
      <c r="ER411" s="230">
        <v>4664</v>
      </c>
      <c r="ES411" s="136">
        <v>5</v>
      </c>
      <c r="ET411" s="136">
        <v>34.1</v>
      </c>
      <c r="EU411" s="230">
        <v>3766</v>
      </c>
      <c r="EV411" s="59">
        <f t="shared" si="631"/>
        <v>0.24871100639398194</v>
      </c>
      <c r="EW411" s="142">
        <f t="shared" si="632"/>
        <v>1.2193110140708394</v>
      </c>
      <c r="EX411" s="142">
        <f t="shared" si="633"/>
        <v>4.6562992711229798</v>
      </c>
      <c r="EY411" s="233">
        <f t="shared" si="606"/>
        <v>0.77604987852049667</v>
      </c>
      <c r="EZ411" s="89">
        <f t="shared" si="634"/>
        <v>23402.560136664099</v>
      </c>
      <c r="FA411" s="193">
        <f t="shared" si="635"/>
        <v>0.64702631029420843</v>
      </c>
      <c r="FB411" s="234">
        <f t="shared" si="636"/>
        <v>19059.034438866136</v>
      </c>
      <c r="FC411" s="235">
        <f t="shared" si="637"/>
        <v>0.80810112036771042</v>
      </c>
      <c r="FD411" s="238">
        <v>4136</v>
      </c>
      <c r="FE411" s="136">
        <v>38.6</v>
      </c>
      <c r="FF411" s="243">
        <v>7.32</v>
      </c>
      <c r="FG411" s="230">
        <v>1987</v>
      </c>
      <c r="FH411" s="137">
        <v>9</v>
      </c>
      <c r="FI411" s="137">
        <v>60</v>
      </c>
      <c r="FJ411" s="230">
        <v>4302</v>
      </c>
      <c r="FK411" s="136">
        <v>4.8</v>
      </c>
      <c r="FL411" s="136">
        <v>32.1</v>
      </c>
      <c r="FM411" s="230">
        <v>3816</v>
      </c>
      <c r="FN411" s="59">
        <f t="shared" si="638"/>
        <v>0.2500030658383478</v>
      </c>
      <c r="FO411" s="142">
        <f t="shared" si="639"/>
        <v>1.2151837524177949</v>
      </c>
      <c r="FP411" s="142">
        <f t="shared" si="640"/>
        <v>4.6721139702485797</v>
      </c>
      <c r="FQ411" s="233">
        <f t="shared" si="607"/>
        <v>0.77868566170809661</v>
      </c>
      <c r="FR411" s="89">
        <f t="shared" si="641"/>
        <v>23482.044814469362</v>
      </c>
      <c r="FS411" s="193">
        <f t="shared" si="642"/>
        <v>0.65002059808113377</v>
      </c>
      <c r="FT411" s="234">
        <f t="shared" si="643"/>
        <v>19123.766724684701</v>
      </c>
      <c r="FU411" s="235">
        <f t="shared" si="644"/>
        <v>0.80972900507516998</v>
      </c>
      <c r="FV411" s="238">
        <v>4136</v>
      </c>
      <c r="FW411" s="160">
        <v>38.299999999999997</v>
      </c>
      <c r="FX411" s="243">
        <v>7.22</v>
      </c>
      <c r="FY411" s="230">
        <v>2061</v>
      </c>
      <c r="FZ411" s="137">
        <v>7</v>
      </c>
      <c r="GA411" s="137">
        <v>58</v>
      </c>
      <c r="GB411" s="230">
        <v>4060</v>
      </c>
      <c r="GC411" s="136">
        <v>4.3</v>
      </c>
      <c r="GD411" s="136">
        <v>31.8</v>
      </c>
      <c r="GE411" s="230">
        <v>4066</v>
      </c>
      <c r="GF411" s="59">
        <f t="shared" si="645"/>
        <v>0.27183234926814381</v>
      </c>
      <c r="GG411" s="142">
        <f t="shared" si="646"/>
        <v>1.2151837524177949</v>
      </c>
      <c r="GH411" s="142">
        <f t="shared" si="647"/>
        <v>4.6721139702485797</v>
      </c>
      <c r="GI411" s="233">
        <f t="shared" si="608"/>
        <v>0.77868566170809661</v>
      </c>
      <c r="GJ411" s="89">
        <f t="shared" si="648"/>
        <v>23482.044814469362</v>
      </c>
      <c r="GK411" s="193">
        <f t="shared" si="649"/>
        <v>0.6369866394792234</v>
      </c>
      <c r="GL411" s="234">
        <f t="shared" si="650"/>
        <v>19123.766724684701</v>
      </c>
      <c r="GM411" s="235">
        <f t="shared" si="651"/>
        <v>0.80264291870152249</v>
      </c>
      <c r="GN411" s="285">
        <v>1891</v>
      </c>
      <c r="GO411" s="230">
        <f t="shared" si="609"/>
        <v>1978.7939900239264</v>
      </c>
      <c r="GP411" s="236">
        <f t="shared" si="568"/>
        <v>564.84410000000003</v>
      </c>
      <c r="GQ411" s="230">
        <v>0</v>
      </c>
      <c r="GR411" s="231">
        <f t="shared" si="601"/>
        <v>1</v>
      </c>
      <c r="GS411" s="230">
        <v>0</v>
      </c>
      <c r="GT411" s="231">
        <f t="shared" si="602"/>
        <v>1</v>
      </c>
      <c r="GU411" s="58">
        <v>7.78</v>
      </c>
      <c r="GV411" s="231">
        <f t="shared" si="669"/>
        <v>0.98829804195257243</v>
      </c>
      <c r="GW411" s="232">
        <v>269</v>
      </c>
      <c r="GX411" s="231">
        <f t="shared" si="670"/>
        <v>0.48269230769230764</v>
      </c>
      <c r="GY411" s="232">
        <v>0</v>
      </c>
      <c r="GZ411" s="231">
        <f t="shared" si="671"/>
        <v>1</v>
      </c>
      <c r="HA411" s="314"/>
      <c r="HB411" s="314"/>
      <c r="HC411" s="314"/>
      <c r="HD411" s="315"/>
      <c r="HE411" s="316">
        <v>25</v>
      </c>
      <c r="HF411" s="238">
        <f t="shared" si="562"/>
        <v>114016.674</v>
      </c>
      <c r="HG411" s="231">
        <f t="shared" si="563"/>
        <v>0.76011116000000001</v>
      </c>
      <c r="HH411" s="237">
        <f t="shared" si="564"/>
        <v>0.81892176577611797</v>
      </c>
      <c r="HI411" s="238">
        <v>3378</v>
      </c>
      <c r="HJ411" s="230">
        <v>3004</v>
      </c>
      <c r="HK411" s="230">
        <v>3316</v>
      </c>
      <c r="HL411" s="77">
        <f t="shared" si="654"/>
        <v>1800</v>
      </c>
      <c r="HM411" s="77">
        <f t="shared" si="652"/>
        <v>23195.040000000001</v>
      </c>
      <c r="HN411" s="136"/>
      <c r="HO411" s="136"/>
      <c r="HP411" s="230">
        <v>1509</v>
      </c>
      <c r="HQ411" s="136"/>
      <c r="HR411" s="136"/>
      <c r="HS411" s="136"/>
      <c r="HT411" s="230">
        <v>5580</v>
      </c>
      <c r="HU411" s="230">
        <v>5176</v>
      </c>
      <c r="HV411" s="136"/>
      <c r="HW411" s="136"/>
      <c r="HX411" s="136"/>
      <c r="HY411" s="136"/>
      <c r="HZ411" s="295">
        <v>0.99</v>
      </c>
      <c r="IA411" s="295"/>
      <c r="IB411" s="289">
        <v>442</v>
      </c>
      <c r="IC411" s="290"/>
      <c r="ID411" s="290"/>
      <c r="IE411" s="291"/>
      <c r="IF411" s="291">
        <v>0.97</v>
      </c>
      <c r="IG411" s="291">
        <v>0.95</v>
      </c>
      <c r="IH411" s="97">
        <f t="shared" si="653"/>
        <v>30881.097999999998</v>
      </c>
      <c r="II411" s="97">
        <f t="shared" si="655"/>
        <v>2694.490190293554</v>
      </c>
      <c r="IJ411" s="202">
        <f t="shared" si="656"/>
        <v>1.4883167137966959</v>
      </c>
      <c r="IK411" s="202">
        <f t="shared" si="662"/>
        <v>1.810427958858239</v>
      </c>
      <c r="IL411" s="202">
        <f t="shared" si="610"/>
        <v>0.31841709857467249</v>
      </c>
      <c r="IM411" s="205"/>
      <c r="IN411" s="204">
        <f t="shared" si="611"/>
        <v>0.76626123744050767</v>
      </c>
      <c r="IO411" s="136"/>
      <c r="IP411" s="136"/>
      <c r="IQ411" s="230">
        <v>1990</v>
      </c>
      <c r="IR411" s="230">
        <v>1990</v>
      </c>
      <c r="IS411" s="136"/>
      <c r="IT411" s="136"/>
      <c r="IU411" s="136"/>
      <c r="IV411" s="136"/>
      <c r="IW411" s="303">
        <v>0.94</v>
      </c>
      <c r="IX411" s="303">
        <v>0</v>
      </c>
      <c r="IY411" s="243">
        <v>8.49</v>
      </c>
      <c r="IZ411" s="136">
        <v>207</v>
      </c>
      <c r="JA411" s="136">
        <v>2.64</v>
      </c>
      <c r="JB411" s="136">
        <v>0.45</v>
      </c>
      <c r="JC411" s="136">
        <v>203</v>
      </c>
      <c r="JD411" s="97">
        <f t="shared" si="612"/>
        <v>5886.5559999999996</v>
      </c>
      <c r="JE411" s="211">
        <f t="shared" si="672"/>
        <v>1.0258289063931123</v>
      </c>
      <c r="JF411" s="210">
        <f t="shared" si="613"/>
        <v>0.43087107142857145</v>
      </c>
      <c r="JG411" s="211">
        <f t="shared" si="614"/>
        <v>0.14404915215388167</v>
      </c>
      <c r="JH411" s="205"/>
      <c r="JI411" s="205">
        <f t="shared" si="615"/>
        <v>0.53167420814479638</v>
      </c>
      <c r="JJ411" s="215">
        <f t="shared" si="674"/>
        <v>2.469151880188833</v>
      </c>
      <c r="JK411" s="205">
        <f t="shared" si="616"/>
        <v>0.98017810973858088</v>
      </c>
      <c r="JL411" s="230">
        <v>9449</v>
      </c>
      <c r="JM411" s="243">
        <v>8.6</v>
      </c>
      <c r="JN411" s="217" t="s">
        <v>131</v>
      </c>
      <c r="JO411" s="136">
        <v>2.4700000000000002</v>
      </c>
      <c r="JP411" s="136">
        <v>4.0999999999999996</v>
      </c>
      <c r="JQ411" s="243">
        <v>1.45</v>
      </c>
      <c r="JR411" s="232">
        <v>301</v>
      </c>
      <c r="JS411" s="136">
        <v>0.25</v>
      </c>
      <c r="JT411" s="223" t="s">
        <v>170</v>
      </c>
    </row>
    <row r="412" spans="1:280" ht="14.25">
      <c r="A412" s="244">
        <v>43829</v>
      </c>
      <c r="B412" s="245">
        <v>120</v>
      </c>
      <c r="C412" s="52">
        <v>120</v>
      </c>
      <c r="D412" s="129"/>
      <c r="E412" s="246"/>
      <c r="F412" s="129"/>
      <c r="G412" s="247"/>
      <c r="H412" s="247"/>
      <c r="I412" s="255">
        <v>88.9</v>
      </c>
      <c r="J412" s="253"/>
      <c r="K412" s="129">
        <v>709</v>
      </c>
      <c r="L412" s="254"/>
      <c r="M412" s="129"/>
      <c r="N412" s="129"/>
      <c r="O412" s="254"/>
      <c r="P412" s="254"/>
      <c r="Q412" s="258"/>
      <c r="R412" s="259">
        <v>58.1</v>
      </c>
      <c r="S412" s="260">
        <v>8639</v>
      </c>
      <c r="T412" s="103"/>
      <c r="U412" s="247"/>
      <c r="V412" s="247"/>
      <c r="W412" s="247"/>
      <c r="X412" s="247"/>
      <c r="Y412" s="129">
        <v>2433</v>
      </c>
      <c r="Z412" s="103"/>
      <c r="AA412" s="56"/>
      <c r="AB412" s="247">
        <v>459</v>
      </c>
      <c r="AC412" s="77">
        <f t="shared" si="581"/>
        <v>11072</v>
      </c>
      <c r="AD412" s="247"/>
      <c r="AE412" s="247"/>
      <c r="AF412" s="247"/>
      <c r="AG412" s="247"/>
      <c r="AH412" s="252"/>
      <c r="AI412" s="263"/>
      <c r="AJ412" s="247"/>
      <c r="AK412" s="247"/>
      <c r="AL412" s="246"/>
      <c r="AM412" s="103"/>
      <c r="AN412" s="264"/>
      <c r="AO412" s="264"/>
      <c r="AP412" s="103"/>
      <c r="AQ412" s="267"/>
      <c r="AR412" s="86">
        <f t="shared" si="617"/>
        <v>12894</v>
      </c>
      <c r="AS412" s="103"/>
      <c r="AT412" s="268">
        <v>12894</v>
      </c>
      <c r="AU412" s="129">
        <f t="shared" si="582"/>
        <v>10494</v>
      </c>
      <c r="AV412" s="103">
        <v>840</v>
      </c>
      <c r="AW412" s="103">
        <v>0</v>
      </c>
      <c r="AX412" s="129">
        <v>840</v>
      </c>
      <c r="AY412" s="271">
        <v>720</v>
      </c>
      <c r="AZ412" s="272">
        <v>5.18</v>
      </c>
      <c r="BA412" s="103">
        <v>3974</v>
      </c>
      <c r="BB412" s="247">
        <v>358</v>
      </c>
      <c r="BC412" s="103">
        <v>10357</v>
      </c>
      <c r="BD412" s="97">
        <f t="shared" si="583"/>
        <v>6614.0112000000008</v>
      </c>
      <c r="BE412" s="102">
        <f t="shared" si="584"/>
        <v>0.63860299314473312</v>
      </c>
      <c r="BF412" s="103">
        <v>3349</v>
      </c>
      <c r="BG412" s="97">
        <f t="shared" si="585"/>
        <v>3573.3829999999998</v>
      </c>
      <c r="BH412" s="102">
        <f t="shared" si="586"/>
        <v>0.34502104856618709</v>
      </c>
      <c r="BI412" s="103">
        <v>369</v>
      </c>
      <c r="BJ412" s="97">
        <f t="shared" si="587"/>
        <v>725.82299999999998</v>
      </c>
      <c r="BK412" s="102">
        <f t="shared" si="588"/>
        <v>7.0080428695568214E-2</v>
      </c>
      <c r="BL412" s="103">
        <v>756</v>
      </c>
      <c r="BM412" s="97">
        <f t="shared" si="589"/>
        <v>1092.42</v>
      </c>
      <c r="BN412" s="102">
        <f t="shared" si="590"/>
        <v>0.10547648933088732</v>
      </c>
      <c r="BO412" s="103">
        <v>563</v>
      </c>
      <c r="BP412" s="97">
        <f t="shared" si="591"/>
        <v>1158.654</v>
      </c>
      <c r="BQ412" s="102">
        <f t="shared" si="592"/>
        <v>0.11187158443564739</v>
      </c>
      <c r="BR412" s="103">
        <v>38.299999999999997</v>
      </c>
      <c r="BS412" s="105">
        <f t="shared" si="593"/>
        <v>63.731199999999994</v>
      </c>
      <c r="BT412" s="102">
        <f t="shared" si="594"/>
        <v>3.6979820411316014E-3</v>
      </c>
      <c r="BU412" s="247">
        <v>5.87</v>
      </c>
      <c r="BV412" s="246">
        <v>6.73</v>
      </c>
      <c r="BW412" s="252">
        <v>188</v>
      </c>
      <c r="BX412" s="117">
        <f t="shared" si="618"/>
        <v>108686.35799999999</v>
      </c>
      <c r="BY412" s="118">
        <f t="shared" si="619"/>
        <v>0.72457571999999992</v>
      </c>
      <c r="BZ412" s="273">
        <v>50.5</v>
      </c>
      <c r="CA412" s="245">
        <v>39</v>
      </c>
      <c r="CB412" s="247">
        <v>7.2</v>
      </c>
      <c r="CC412" s="103">
        <v>5611</v>
      </c>
      <c r="CD412" s="77">
        <f t="shared" si="595"/>
        <v>5690.4546822742477</v>
      </c>
      <c r="CE412" s="77">
        <f t="shared" si="596"/>
        <v>23920</v>
      </c>
      <c r="CF412" s="77">
        <f t="shared" si="597"/>
        <v>10494</v>
      </c>
      <c r="CG412" s="77">
        <f t="shared" si="598"/>
        <v>437.25</v>
      </c>
      <c r="CH412" s="77">
        <f t="shared" si="599"/>
        <v>13426</v>
      </c>
      <c r="CI412" s="130">
        <f t="shared" si="600"/>
        <v>559.41666666666663</v>
      </c>
      <c r="CJ412" s="253">
        <v>3962</v>
      </c>
      <c r="CK412" s="247">
        <v>38.700000000000003</v>
      </c>
      <c r="CL412" s="246">
        <v>7.1</v>
      </c>
      <c r="CM412" s="103">
        <v>2029</v>
      </c>
      <c r="CN412" s="274">
        <v>7</v>
      </c>
      <c r="CO412" s="274">
        <v>57</v>
      </c>
      <c r="CP412" s="103">
        <v>4570</v>
      </c>
      <c r="CQ412" s="247">
        <v>7.1</v>
      </c>
      <c r="CR412" s="247">
        <v>39.200000000000003</v>
      </c>
      <c r="CS412" s="103">
        <v>3682</v>
      </c>
      <c r="CT412" s="141">
        <f t="shared" si="663"/>
        <v>0.25381404456736062</v>
      </c>
      <c r="CU412" s="142">
        <f t="shared" si="620"/>
        <v>1.2685512367491165</v>
      </c>
      <c r="CV412" s="142">
        <f t="shared" si="621"/>
        <v>4.4857901812913994</v>
      </c>
      <c r="CW412" s="118">
        <f t="shared" si="622"/>
        <v>0.7476316968818999</v>
      </c>
      <c r="CX412" s="143">
        <f t="shared" si="664"/>
        <v>22545.581451170572</v>
      </c>
      <c r="CY412" s="144">
        <f t="shared" si="665"/>
        <v>0.64343798285217346</v>
      </c>
      <c r="CZ412" s="145">
        <f t="shared" si="666"/>
        <v>18002.313979765884</v>
      </c>
      <c r="DA412" s="146">
        <f t="shared" si="667"/>
        <v>0.80409384957033891</v>
      </c>
      <c r="DB412" s="129">
        <v>3962</v>
      </c>
      <c r="DC412" s="258">
        <v>38.799999999999997</v>
      </c>
      <c r="DD412" s="254">
        <v>7.04</v>
      </c>
      <c r="DE412" s="129">
        <v>1566</v>
      </c>
      <c r="DF412" s="129">
        <v>6</v>
      </c>
      <c r="DG412" s="129">
        <v>63</v>
      </c>
      <c r="DH412" s="129">
        <v>4650</v>
      </c>
      <c r="DI412" s="258">
        <v>8</v>
      </c>
      <c r="DJ412" s="258">
        <v>38.5</v>
      </c>
      <c r="DK412" s="129">
        <v>4089</v>
      </c>
      <c r="DL412" s="141">
        <f t="shared" si="623"/>
        <v>0.25022811436278447</v>
      </c>
      <c r="DM412" s="142">
        <f t="shared" si="624"/>
        <v>1.2685512367491165</v>
      </c>
      <c r="DN412" s="142">
        <f t="shared" si="625"/>
        <v>4.4857901812913994</v>
      </c>
      <c r="DO412" s="118">
        <f t="shared" si="604"/>
        <v>0.7476316968818999</v>
      </c>
      <c r="DP412" s="143">
        <f t="shared" si="626"/>
        <v>22545.581451170572</v>
      </c>
      <c r="DQ412" s="144">
        <f t="shared" si="627"/>
        <v>0.72480230712001159</v>
      </c>
      <c r="DR412" s="145">
        <f t="shared" si="628"/>
        <v>18002.313979765884</v>
      </c>
      <c r="DS412" s="146">
        <f t="shared" si="629"/>
        <v>0.84879791445399244</v>
      </c>
      <c r="DT412" s="129">
        <v>3985</v>
      </c>
      <c r="DU412" s="258">
        <v>38.5</v>
      </c>
      <c r="DV412" s="254">
        <v>7.08</v>
      </c>
      <c r="DW412" s="129">
        <v>1593</v>
      </c>
      <c r="DX412" s="129">
        <v>7</v>
      </c>
      <c r="DY412" s="129">
        <v>63</v>
      </c>
      <c r="DZ412" s="129">
        <v>4558</v>
      </c>
      <c r="EA412" s="258">
        <v>7.3</v>
      </c>
      <c r="EB412" s="258">
        <v>36.1</v>
      </c>
      <c r="EC412" s="129">
        <v>4756</v>
      </c>
      <c r="ED412" s="141">
        <f t="shared" si="657"/>
        <v>0.29127241807278775</v>
      </c>
      <c r="EE412" s="142">
        <f t="shared" si="630"/>
        <v>1.2612296110414052</v>
      </c>
      <c r="EF412" s="142">
        <f t="shared" si="668"/>
        <v>4.5118308612938476</v>
      </c>
      <c r="EG412" s="118">
        <f t="shared" si="605"/>
        <v>0.7519718102156413</v>
      </c>
      <c r="EH412" s="143">
        <f t="shared" si="658"/>
        <v>22676.461908862879</v>
      </c>
      <c r="EI412" s="144">
        <f t="shared" si="659"/>
        <v>0.72005751931173601</v>
      </c>
      <c r="EJ412" s="145">
        <f t="shared" si="660"/>
        <v>18106.820093227423</v>
      </c>
      <c r="EK412" s="146">
        <f t="shared" si="661"/>
        <v>0.84619098194457854</v>
      </c>
      <c r="EL412" s="253">
        <v>3996</v>
      </c>
      <c r="EM412" s="247">
        <v>38.799999999999997</v>
      </c>
      <c r="EN412" s="246">
        <v>7.1</v>
      </c>
      <c r="EO412" s="103">
        <v>1406</v>
      </c>
      <c r="EP412" s="274">
        <v>7</v>
      </c>
      <c r="EQ412" s="274">
        <v>61</v>
      </c>
      <c r="ER412" s="103">
        <v>4482</v>
      </c>
      <c r="ES412" s="247">
        <v>6.2</v>
      </c>
      <c r="ET412" s="247">
        <v>37.200000000000003</v>
      </c>
      <c r="EU412" s="103">
        <v>3858</v>
      </c>
      <c r="EV412" s="141">
        <f t="shared" si="631"/>
        <v>0.22534150482669665</v>
      </c>
      <c r="EW412" s="142">
        <f t="shared" si="632"/>
        <v>1.2577577577577577</v>
      </c>
      <c r="EX412" s="142">
        <f t="shared" si="633"/>
        <v>4.5242850995558879</v>
      </c>
      <c r="EY412" s="118">
        <f t="shared" si="606"/>
        <v>0.75404751659264801</v>
      </c>
      <c r="EZ412" s="143">
        <f t="shared" si="634"/>
        <v>22739.056910367894</v>
      </c>
      <c r="FA412" s="144">
        <f t="shared" si="635"/>
        <v>0.75291956820608963</v>
      </c>
      <c r="FB412" s="145">
        <f t="shared" si="636"/>
        <v>18156.801277926421</v>
      </c>
      <c r="FC412" s="146">
        <f t="shared" si="637"/>
        <v>0.86424640339866754</v>
      </c>
      <c r="FD412" s="253">
        <v>4008</v>
      </c>
      <c r="FE412" s="247">
        <v>38.5</v>
      </c>
      <c r="FF412" s="246">
        <v>7.3</v>
      </c>
      <c r="FG412" s="103">
        <v>1512</v>
      </c>
      <c r="FH412" s="274">
        <v>7</v>
      </c>
      <c r="FI412" s="274">
        <v>63</v>
      </c>
      <c r="FJ412" s="103">
        <v>4670</v>
      </c>
      <c r="FK412" s="247">
        <v>7.1</v>
      </c>
      <c r="FL412" s="247">
        <v>38.299999999999997</v>
      </c>
      <c r="FM412" s="103">
        <v>3974</v>
      </c>
      <c r="FN412" s="141">
        <f t="shared" si="638"/>
        <v>0.23729274132708839</v>
      </c>
      <c r="FO412" s="142">
        <f t="shared" si="639"/>
        <v>1.253992015968064</v>
      </c>
      <c r="FP412" s="142">
        <f t="shared" si="640"/>
        <v>4.5378715412962967</v>
      </c>
      <c r="FQ412" s="118">
        <f t="shared" si="607"/>
        <v>0.75631192354938281</v>
      </c>
      <c r="FR412" s="143">
        <f t="shared" si="641"/>
        <v>22807.342366555185</v>
      </c>
      <c r="FS412" s="144">
        <f t="shared" si="642"/>
        <v>0.73429188273656298</v>
      </c>
      <c r="FT412" s="145">
        <f t="shared" si="643"/>
        <v>18211.326206688962</v>
      </c>
      <c r="FU412" s="146">
        <f t="shared" si="644"/>
        <v>0.85401177947282036</v>
      </c>
      <c r="FV412" s="253">
        <v>4007</v>
      </c>
      <c r="FW412" s="283">
        <v>39.1</v>
      </c>
      <c r="FX412" s="246">
        <v>7.23</v>
      </c>
      <c r="FY412" s="103">
        <v>1946</v>
      </c>
      <c r="FZ412" s="274">
        <v>7</v>
      </c>
      <c r="GA412" s="274">
        <v>63</v>
      </c>
      <c r="GB412" s="103">
        <v>4720</v>
      </c>
      <c r="GC412" s="247">
        <v>6.5</v>
      </c>
      <c r="GD412" s="247">
        <v>39.1</v>
      </c>
      <c r="GE412" s="103">
        <v>4222</v>
      </c>
      <c r="GF412" s="141">
        <f t="shared" si="645"/>
        <v>0.2813910679196307</v>
      </c>
      <c r="GG412" s="142">
        <f t="shared" si="646"/>
        <v>1.2543049663089594</v>
      </c>
      <c r="GH412" s="142">
        <f t="shared" si="647"/>
        <v>4.536739337817929</v>
      </c>
      <c r="GI412" s="118">
        <f t="shared" si="608"/>
        <v>0.75612322296965484</v>
      </c>
      <c r="GJ412" s="143">
        <f t="shared" si="648"/>
        <v>22801.651911872912</v>
      </c>
      <c r="GK412" s="144">
        <f t="shared" si="649"/>
        <v>0.65802381204057636</v>
      </c>
      <c r="GL412" s="145">
        <f t="shared" si="650"/>
        <v>18206.782462625419</v>
      </c>
      <c r="GM412" s="146">
        <f t="shared" si="651"/>
        <v>0.81210775321038908</v>
      </c>
      <c r="GN412" s="286">
        <v>2043</v>
      </c>
      <c r="GO412" s="97">
        <f t="shared" si="609"/>
        <v>1675.0664297658864</v>
      </c>
      <c r="GP412" s="226">
        <f t="shared" si="568"/>
        <v>619.45799999999997</v>
      </c>
      <c r="GQ412" s="103">
        <v>0</v>
      </c>
      <c r="GR412" s="102">
        <f t="shared" si="601"/>
        <v>1</v>
      </c>
      <c r="GS412" s="103">
        <v>0</v>
      </c>
      <c r="GT412" s="102">
        <f t="shared" si="602"/>
        <v>1</v>
      </c>
      <c r="GU412" s="129">
        <v>0</v>
      </c>
      <c r="GV412" s="102">
        <f t="shared" si="669"/>
        <v>1</v>
      </c>
      <c r="GW412" s="170">
        <v>301</v>
      </c>
      <c r="GX412" s="102">
        <f t="shared" si="670"/>
        <v>0.60185185185185186</v>
      </c>
      <c r="GY412" s="170">
        <v>0</v>
      </c>
      <c r="GZ412" s="102">
        <f t="shared" si="671"/>
        <v>1</v>
      </c>
      <c r="HA412" s="310"/>
      <c r="HB412" s="310"/>
      <c r="HC412" s="310"/>
      <c r="HD412" s="313"/>
      <c r="HE412" s="312">
        <v>31</v>
      </c>
      <c r="HF412" s="227">
        <f t="shared" si="562"/>
        <v>108686.35799999999</v>
      </c>
      <c r="HG412" s="102">
        <f t="shared" si="563"/>
        <v>0.72457571999999992</v>
      </c>
      <c r="HH412" s="177">
        <f t="shared" si="564"/>
        <v>0.80274210678767988</v>
      </c>
      <c r="HI412" s="253"/>
      <c r="HJ412" s="103"/>
      <c r="HK412" s="103"/>
      <c r="HL412" s="77">
        <f t="shared" si="654"/>
        <v>1800</v>
      </c>
      <c r="HM412" s="77">
        <f t="shared" si="652"/>
        <v>17399.759999999998</v>
      </c>
      <c r="HN412" s="247"/>
      <c r="HO412" s="247"/>
      <c r="HP412" s="103"/>
      <c r="HQ412" s="247"/>
      <c r="HR412" s="247"/>
      <c r="HS412" s="247"/>
      <c r="HT412" s="103"/>
      <c r="HU412" s="103"/>
      <c r="HV412" s="247"/>
      <c r="HW412" s="247"/>
      <c r="HX412" s="247"/>
      <c r="HY412" s="247"/>
      <c r="HZ412" s="298"/>
      <c r="IA412" s="298"/>
      <c r="IB412" s="299"/>
      <c r="IC412" s="300"/>
      <c r="ID412" s="300"/>
      <c r="IE412" s="301"/>
      <c r="IF412" s="301"/>
      <c r="IG412" s="301"/>
      <c r="IH412" s="97">
        <f t="shared" si="653"/>
        <v>28896.281999999999</v>
      </c>
      <c r="II412" s="97">
        <f t="shared" si="655"/>
        <v>2200.1128369118319</v>
      </c>
      <c r="IJ412" s="202">
        <f t="shared" si="656"/>
        <v>1.536806516059628</v>
      </c>
      <c r="IK412" s="202">
        <f t="shared" si="662"/>
        <v>1.4316134229785291</v>
      </c>
      <c r="IL412" s="202" t="e">
        <f t="shared" si="610"/>
        <v>#DIV/0!</v>
      </c>
      <c r="IM412" s="203"/>
      <c r="IN412" s="204">
        <f t="shared" si="611"/>
        <v>1</v>
      </c>
      <c r="IO412" s="247"/>
      <c r="IP412" s="247"/>
      <c r="IQ412" s="103"/>
      <c r="IR412" s="103"/>
      <c r="IS412" s="247"/>
      <c r="IT412" s="247"/>
      <c r="IU412" s="247"/>
      <c r="IV412" s="247"/>
      <c r="IW412" s="304">
        <v>0</v>
      </c>
      <c r="IX412" s="304">
        <v>0</v>
      </c>
      <c r="IY412" s="246"/>
      <c r="IZ412" s="247"/>
      <c r="JA412" s="247">
        <v>3.72</v>
      </c>
      <c r="JB412" s="247">
        <v>0.57999999999999996</v>
      </c>
      <c r="JC412" s="247">
        <v>217</v>
      </c>
      <c r="JD412" s="97">
        <f t="shared" si="612"/>
        <v>0</v>
      </c>
      <c r="JE412" s="210">
        <f t="shared" si="672"/>
        <v>1.0672765389746521</v>
      </c>
      <c r="JF412" s="210">
        <f t="shared" si="613"/>
        <v>0</v>
      </c>
      <c r="JG412" s="210"/>
      <c r="JH412" s="203"/>
      <c r="JI412" s="203"/>
      <c r="JJ412" s="212">
        <f t="shared" si="674"/>
        <v>2.469151880188833</v>
      </c>
      <c r="JK412" s="203">
        <f t="shared" si="616"/>
        <v>1</v>
      </c>
      <c r="JL412" s="103">
        <v>9450</v>
      </c>
      <c r="JM412" s="246"/>
      <c r="JN412" s="307">
        <v>108</v>
      </c>
      <c r="JO412" s="247"/>
      <c r="JP412" s="247"/>
      <c r="JQ412" s="246"/>
      <c r="JR412" s="170"/>
      <c r="JS412" s="247"/>
      <c r="JT412" s="308" t="s">
        <v>171</v>
      </c>
    </row>
    <row r="413" spans="1:280" ht="14.25">
      <c r="A413" s="244">
        <v>43830</v>
      </c>
      <c r="B413" s="245">
        <v>120</v>
      </c>
      <c r="C413" s="52">
        <v>120</v>
      </c>
      <c r="D413" s="129">
        <v>45165</v>
      </c>
      <c r="E413" s="246">
        <v>5.66</v>
      </c>
      <c r="F413" s="129">
        <v>1177</v>
      </c>
      <c r="G413" s="247">
        <v>35.1</v>
      </c>
      <c r="H413" s="247">
        <v>18.3</v>
      </c>
      <c r="I413" s="255">
        <v>88.8</v>
      </c>
      <c r="J413" s="253"/>
      <c r="K413" s="129">
        <v>904</v>
      </c>
      <c r="L413" s="254">
        <v>10.43</v>
      </c>
      <c r="M413" s="129">
        <v>14434</v>
      </c>
      <c r="N413" s="129">
        <v>8520</v>
      </c>
      <c r="O413" s="254">
        <v>0.14000000000000001</v>
      </c>
      <c r="P413" s="254">
        <v>0.01</v>
      </c>
      <c r="Q413" s="258">
        <v>200</v>
      </c>
      <c r="R413" s="259">
        <v>55.6</v>
      </c>
      <c r="S413" s="260">
        <v>8848</v>
      </c>
      <c r="T413" s="103">
        <v>6365</v>
      </c>
      <c r="U413" s="247">
        <v>3.65</v>
      </c>
      <c r="V413" s="247">
        <v>25.3</v>
      </c>
      <c r="W413" s="247">
        <v>10.199999999999999</v>
      </c>
      <c r="X413" s="247">
        <v>8.5399999999999991</v>
      </c>
      <c r="Y413" s="129">
        <v>2435</v>
      </c>
      <c r="Z413" s="103" t="s">
        <v>129</v>
      </c>
      <c r="AA413" s="56"/>
      <c r="AB413" s="247">
        <v>444</v>
      </c>
      <c r="AC413" s="77">
        <f t="shared" si="581"/>
        <v>11283</v>
      </c>
      <c r="AD413" s="247"/>
      <c r="AE413" s="247"/>
      <c r="AF413" s="247"/>
      <c r="AG413" s="247"/>
      <c r="AH413" s="252"/>
      <c r="AI413" s="263"/>
      <c r="AJ413" s="247"/>
      <c r="AK413" s="247"/>
      <c r="AL413" s="246" t="s">
        <v>129</v>
      </c>
      <c r="AM413" s="103" t="s">
        <v>129</v>
      </c>
      <c r="AN413" s="264" t="s">
        <v>129</v>
      </c>
      <c r="AO413" s="264" t="s">
        <v>129</v>
      </c>
      <c r="AP413" s="103" t="s">
        <v>129</v>
      </c>
      <c r="AQ413" s="267"/>
      <c r="AR413" s="86">
        <f t="shared" si="617"/>
        <v>13393</v>
      </c>
      <c r="AS413" s="103"/>
      <c r="AT413" s="268">
        <v>13393</v>
      </c>
      <c r="AU413" s="129">
        <f t="shared" si="582"/>
        <v>10753</v>
      </c>
      <c r="AV413" s="103">
        <v>840</v>
      </c>
      <c r="AW413" s="103">
        <v>0</v>
      </c>
      <c r="AX413" s="129">
        <v>840</v>
      </c>
      <c r="AY413" s="271">
        <v>960</v>
      </c>
      <c r="AZ413" s="272">
        <v>6.17</v>
      </c>
      <c r="BA413" s="103">
        <v>4591</v>
      </c>
      <c r="BB413" s="247">
        <v>354</v>
      </c>
      <c r="BC413" s="103">
        <v>11427</v>
      </c>
      <c r="BD413" s="97">
        <f t="shared" si="583"/>
        <v>7153.1840000000002</v>
      </c>
      <c r="BE413" s="102">
        <f t="shared" si="584"/>
        <v>0.62598967358011726</v>
      </c>
      <c r="BF413" s="103">
        <v>3531</v>
      </c>
      <c r="BG413" s="97">
        <f t="shared" si="585"/>
        <v>3767.5769999999998</v>
      </c>
      <c r="BH413" s="102">
        <f t="shared" si="586"/>
        <v>0.32970832239432918</v>
      </c>
      <c r="BI413" s="103">
        <v>548</v>
      </c>
      <c r="BJ413" s="97">
        <f t="shared" si="587"/>
        <v>1077.9159999999999</v>
      </c>
      <c r="BK413" s="102">
        <f t="shared" si="588"/>
        <v>9.4330620460313291E-2</v>
      </c>
      <c r="BL413" s="103">
        <v>715</v>
      </c>
      <c r="BM413" s="97">
        <f t="shared" si="589"/>
        <v>1033.175</v>
      </c>
      <c r="BN413" s="102">
        <f t="shared" si="590"/>
        <v>9.0415244596131969E-2</v>
      </c>
      <c r="BO413" s="103">
        <v>610</v>
      </c>
      <c r="BP413" s="97">
        <f t="shared" si="591"/>
        <v>1255.3799999999999</v>
      </c>
      <c r="BQ413" s="102">
        <f t="shared" si="592"/>
        <v>0.10986085586768179</v>
      </c>
      <c r="BR413" s="103">
        <v>11.5</v>
      </c>
      <c r="BS413" s="105">
        <f t="shared" si="593"/>
        <v>19.135999999999999</v>
      </c>
      <c r="BT413" s="102">
        <f t="shared" si="594"/>
        <v>1.0063883784020302E-3</v>
      </c>
      <c r="BU413" s="247">
        <v>5.84</v>
      </c>
      <c r="BV413" s="246">
        <v>6.49</v>
      </c>
      <c r="BW413" s="252">
        <v>193</v>
      </c>
      <c r="BX413" s="117">
        <f t="shared" si="618"/>
        <v>122874.531</v>
      </c>
      <c r="BY413" s="118">
        <f t="shared" si="619"/>
        <v>0.81916354000000002</v>
      </c>
      <c r="BZ413" s="273">
        <v>52.1</v>
      </c>
      <c r="CA413" s="245">
        <v>39</v>
      </c>
      <c r="CB413" s="247">
        <v>6.92</v>
      </c>
      <c r="CC413" s="103">
        <v>4589</v>
      </c>
      <c r="CD413" s="77">
        <f t="shared" si="595"/>
        <v>6169.7256902275121</v>
      </c>
      <c r="CE413" s="77">
        <f t="shared" si="596"/>
        <v>24702</v>
      </c>
      <c r="CF413" s="77">
        <f t="shared" si="597"/>
        <v>10753</v>
      </c>
      <c r="CG413" s="77">
        <f t="shared" si="598"/>
        <v>448.04166666666669</v>
      </c>
      <c r="CH413" s="77">
        <f t="shared" si="599"/>
        <v>13949</v>
      </c>
      <c r="CI413" s="130">
        <f t="shared" si="600"/>
        <v>581.20833333333337</v>
      </c>
      <c r="CJ413" s="253">
        <v>4090</v>
      </c>
      <c r="CK413" s="247">
        <v>38.5</v>
      </c>
      <c r="CL413" s="246">
        <v>7.08</v>
      </c>
      <c r="CM413" s="103">
        <v>2045</v>
      </c>
      <c r="CN413" s="274">
        <v>8</v>
      </c>
      <c r="CO413" s="274">
        <v>60</v>
      </c>
      <c r="CP413" s="103">
        <v>4654</v>
      </c>
      <c r="CQ413" s="247">
        <v>7.1</v>
      </c>
      <c r="CR413" s="247">
        <v>48.4</v>
      </c>
      <c r="CS413" s="103">
        <v>3716</v>
      </c>
      <c r="CT413" s="141">
        <f t="shared" si="663"/>
        <v>0.22027100113961748</v>
      </c>
      <c r="CU413" s="142">
        <f t="shared" si="620"/>
        <v>1.2288508557457212</v>
      </c>
      <c r="CV413" s="142">
        <f t="shared" si="621"/>
        <v>5.0207278298906735</v>
      </c>
      <c r="CW413" s="118">
        <f t="shared" si="622"/>
        <v>0.83678797164844554</v>
      </c>
      <c r="CX413" s="143">
        <f t="shared" si="664"/>
        <v>25234.178073030525</v>
      </c>
      <c r="CY413" s="144">
        <f t="shared" si="665"/>
        <v>0.66854280033240998</v>
      </c>
      <c r="CZ413" s="145">
        <f t="shared" si="666"/>
        <v>20344.783085984942</v>
      </c>
      <c r="DA413" s="146">
        <f t="shared" si="667"/>
        <v>0.82103789271024763</v>
      </c>
      <c r="DB413" s="129">
        <v>4090</v>
      </c>
      <c r="DC413" s="258">
        <v>38.5</v>
      </c>
      <c r="DD413" s="254">
        <v>7.06</v>
      </c>
      <c r="DE413" s="129">
        <v>1978</v>
      </c>
      <c r="DF413" s="129">
        <v>6</v>
      </c>
      <c r="DG413" s="129">
        <v>60</v>
      </c>
      <c r="DH413" s="129">
        <v>6710</v>
      </c>
      <c r="DI413" s="258">
        <v>7</v>
      </c>
      <c r="DJ413" s="258">
        <v>49.5</v>
      </c>
      <c r="DK413" s="129">
        <v>4388</v>
      </c>
      <c r="DL413" s="141">
        <f t="shared" si="623"/>
        <v>0.25594724344631203</v>
      </c>
      <c r="DM413" s="142">
        <f t="shared" si="624"/>
        <v>1.2288508557457212</v>
      </c>
      <c r="DN413" s="142">
        <f t="shared" si="625"/>
        <v>5.0207278298906735</v>
      </c>
      <c r="DO413" s="118">
        <f t="shared" si="604"/>
        <v>0.83678797164844554</v>
      </c>
      <c r="DP413" s="143">
        <f t="shared" si="626"/>
        <v>25234.178073030525</v>
      </c>
      <c r="DQ413" s="144">
        <f t="shared" si="627"/>
        <v>0.67940227826772959</v>
      </c>
      <c r="DR413" s="145">
        <f t="shared" si="628"/>
        <v>20344.783085984942</v>
      </c>
      <c r="DS413" s="146">
        <f t="shared" si="629"/>
        <v>0.82690119891485081</v>
      </c>
      <c r="DT413" s="129">
        <v>4121</v>
      </c>
      <c r="DU413" s="258">
        <v>38.200000000000003</v>
      </c>
      <c r="DV413" s="254">
        <v>6.99</v>
      </c>
      <c r="DW413" s="129">
        <v>2144</v>
      </c>
      <c r="DX413" s="129">
        <v>7</v>
      </c>
      <c r="DY413" s="129">
        <v>60</v>
      </c>
      <c r="DZ413" s="129">
        <v>6042</v>
      </c>
      <c r="EA413" s="258">
        <v>6.4</v>
      </c>
      <c r="EB413" s="258">
        <v>48.4</v>
      </c>
      <c r="EC413" s="129">
        <v>4952</v>
      </c>
      <c r="ED413" s="141">
        <f t="shared" si="657"/>
        <v>0.29849278798301115</v>
      </c>
      <c r="EE413" s="142">
        <f t="shared" si="630"/>
        <v>1.2196068915311817</v>
      </c>
      <c r="EF413" s="142">
        <f t="shared" si="668"/>
        <v>5.0587822462052481</v>
      </c>
      <c r="EG413" s="118">
        <f t="shared" si="605"/>
        <v>0.84313037436754135</v>
      </c>
      <c r="EH413" s="143">
        <f t="shared" si="658"/>
        <v>25425.439569427577</v>
      </c>
      <c r="EI413" s="144">
        <f t="shared" si="659"/>
        <v>0.65249670606977361</v>
      </c>
      <c r="EJ413" s="145">
        <f t="shared" si="660"/>
        <v>20498.985598372601</v>
      </c>
      <c r="EK413" s="146">
        <f t="shared" si="661"/>
        <v>0.81237420145269978</v>
      </c>
      <c r="EL413" s="253">
        <v>4121</v>
      </c>
      <c r="EM413" s="247">
        <v>38.700000000000003</v>
      </c>
      <c r="EN413" s="246">
        <v>7.37</v>
      </c>
      <c r="EO413" s="103">
        <v>2128</v>
      </c>
      <c r="EP413" s="274">
        <v>6</v>
      </c>
      <c r="EQ413" s="274">
        <v>60</v>
      </c>
      <c r="ER413" s="103">
        <v>5198</v>
      </c>
      <c r="ES413" s="247">
        <v>8.3000000000000007</v>
      </c>
      <c r="ET413" s="247">
        <v>45.3</v>
      </c>
      <c r="EU413" s="103">
        <v>4140</v>
      </c>
      <c r="EV413" s="141">
        <f t="shared" si="631"/>
        <v>0.24855980054595467</v>
      </c>
      <c r="EW413" s="142">
        <f t="shared" si="632"/>
        <v>1.2196068915311817</v>
      </c>
      <c r="EX413" s="142">
        <f t="shared" si="633"/>
        <v>5.0587822462052481</v>
      </c>
      <c r="EY413" s="118">
        <f t="shared" si="606"/>
        <v>0.84313037436754135</v>
      </c>
      <c r="EZ413" s="143">
        <f t="shared" si="634"/>
        <v>25425.439569427577</v>
      </c>
      <c r="FA413" s="144">
        <f t="shared" si="635"/>
        <v>0.65509001423343205</v>
      </c>
      <c r="FB413" s="145">
        <f t="shared" si="636"/>
        <v>20498.985598372601</v>
      </c>
      <c r="FC413" s="146">
        <f t="shared" si="637"/>
        <v>0.81377439397917217</v>
      </c>
      <c r="FD413" s="253">
        <v>4140</v>
      </c>
      <c r="FE413" s="247">
        <v>38.5</v>
      </c>
      <c r="FF413" s="246">
        <v>7.32</v>
      </c>
      <c r="FG413" s="103">
        <v>1851</v>
      </c>
      <c r="FH413" s="274">
        <v>6</v>
      </c>
      <c r="FI413" s="274">
        <v>58</v>
      </c>
      <c r="FJ413" s="103">
        <v>4402</v>
      </c>
      <c r="FK413" s="247">
        <v>8.4</v>
      </c>
      <c r="FL413" s="247">
        <v>49.4</v>
      </c>
      <c r="FM413" s="103">
        <v>4363</v>
      </c>
      <c r="FN413" s="141">
        <f t="shared" si="638"/>
        <v>0.24402215141476116</v>
      </c>
      <c r="FO413" s="142">
        <f t="shared" si="639"/>
        <v>1.2140096618357488</v>
      </c>
      <c r="FP413" s="142">
        <f t="shared" si="640"/>
        <v>5.0821059207206325</v>
      </c>
      <c r="FQ413" s="118">
        <f t="shared" si="607"/>
        <v>0.84701765345343871</v>
      </c>
      <c r="FR413" s="143">
        <f t="shared" si="641"/>
        <v>25542.6643575419</v>
      </c>
      <c r="FS413" s="144">
        <f t="shared" si="642"/>
        <v>0.69998666181676816</v>
      </c>
      <c r="FT413" s="145">
        <f t="shared" si="643"/>
        <v>20593.496815642458</v>
      </c>
      <c r="FU413" s="146">
        <f t="shared" si="644"/>
        <v>0.83801522709372533</v>
      </c>
      <c r="FV413" s="253">
        <v>4140</v>
      </c>
      <c r="FW413" s="283">
        <v>38.9</v>
      </c>
      <c r="FX413" s="246">
        <v>7.21</v>
      </c>
      <c r="FY413" s="103">
        <v>1748</v>
      </c>
      <c r="FZ413" s="274">
        <v>6</v>
      </c>
      <c r="GA413" s="274">
        <v>60</v>
      </c>
      <c r="GB413" s="103">
        <v>3582</v>
      </c>
      <c r="GC413" s="247">
        <v>8</v>
      </c>
      <c r="GD413" s="247">
        <v>39.1</v>
      </c>
      <c r="GE413" s="103">
        <v>4489</v>
      </c>
      <c r="GF413" s="141">
        <f t="shared" si="645"/>
        <v>0.24522089176735468</v>
      </c>
      <c r="GG413" s="142">
        <f t="shared" si="646"/>
        <v>1.2140096618357488</v>
      </c>
      <c r="GH413" s="142">
        <f t="shared" si="647"/>
        <v>5.0821059207206325</v>
      </c>
      <c r="GI413" s="118">
        <f t="shared" si="608"/>
        <v>0.84701765345343871</v>
      </c>
      <c r="GJ413" s="143">
        <f t="shared" si="648"/>
        <v>25542.6643575419</v>
      </c>
      <c r="GK413" s="144">
        <f t="shared" si="649"/>
        <v>0.7166810831203192</v>
      </c>
      <c r="GL413" s="145">
        <f t="shared" si="650"/>
        <v>20593.496815642458</v>
      </c>
      <c r="GM413" s="146">
        <f t="shared" si="651"/>
        <v>0.84702896648289139</v>
      </c>
      <c r="GN413" s="286">
        <v>2117</v>
      </c>
      <c r="GO413" s="97">
        <f t="shared" si="609"/>
        <v>1981.9788681078455</v>
      </c>
      <c r="GP413" s="226">
        <f t="shared" si="568"/>
        <v>987.83999999999992</v>
      </c>
      <c r="GQ413" s="103">
        <v>0</v>
      </c>
      <c r="GR413" s="102">
        <f t="shared" si="601"/>
        <v>1</v>
      </c>
      <c r="GS413" s="103">
        <v>0</v>
      </c>
      <c r="GT413" s="102">
        <f t="shared" si="602"/>
        <v>1</v>
      </c>
      <c r="GU413" s="129">
        <v>0</v>
      </c>
      <c r="GV413" s="102">
        <f t="shared" si="669"/>
        <v>1</v>
      </c>
      <c r="GW413" s="170">
        <v>480</v>
      </c>
      <c r="GX413" s="102">
        <f t="shared" si="670"/>
        <v>0.32867132867132864</v>
      </c>
      <c r="GY413" s="170">
        <v>0</v>
      </c>
      <c r="GZ413" s="102">
        <f t="shared" si="671"/>
        <v>1</v>
      </c>
      <c r="HA413" s="310"/>
      <c r="HB413" s="310"/>
      <c r="HC413" s="310"/>
      <c r="HD413" s="313"/>
      <c r="HE413" s="312">
        <v>78</v>
      </c>
      <c r="HF413" s="227">
        <f t="shared" si="562"/>
        <v>122874.531</v>
      </c>
      <c r="HG413" s="102">
        <f t="shared" si="563"/>
        <v>0.81916354000000002</v>
      </c>
      <c r="HH413" s="177">
        <f t="shared" si="564"/>
        <v>0.81473702634112188</v>
      </c>
      <c r="HI413" s="253">
        <v>3670</v>
      </c>
      <c r="HJ413" s="103">
        <v>4712</v>
      </c>
      <c r="HK413" s="103">
        <v>2184</v>
      </c>
      <c r="HL413" s="77">
        <f t="shared" si="654"/>
        <v>1800</v>
      </c>
      <c r="HM413" s="77">
        <f t="shared" si="652"/>
        <v>24617.16</v>
      </c>
      <c r="HN413" s="247"/>
      <c r="HO413" s="247"/>
      <c r="HP413" s="103">
        <v>1133</v>
      </c>
      <c r="HQ413" s="247"/>
      <c r="HR413" s="247"/>
      <c r="HS413" s="247"/>
      <c r="HT413" s="103">
        <v>5200</v>
      </c>
      <c r="HU413" s="103" t="s">
        <v>129</v>
      </c>
      <c r="HV413" s="247"/>
      <c r="HW413" s="247"/>
      <c r="HX413" s="247"/>
      <c r="HY413" s="247"/>
      <c r="HZ413" s="298">
        <v>0.98</v>
      </c>
      <c r="IA413" s="298"/>
      <c r="IB413" s="299">
        <v>517</v>
      </c>
      <c r="IC413" s="300"/>
      <c r="ID413" s="300">
        <v>254</v>
      </c>
      <c r="IE413" s="301">
        <v>0.85</v>
      </c>
      <c r="IF413" s="301">
        <v>1</v>
      </c>
      <c r="IG413" s="301">
        <v>1.03</v>
      </c>
      <c r="IH413" s="97">
        <f t="shared" si="653"/>
        <v>35773.421000000002</v>
      </c>
      <c r="II413" s="97">
        <f t="shared" si="655"/>
        <v>3021.5815301107609</v>
      </c>
      <c r="IJ413" s="202">
        <f t="shared" si="656"/>
        <v>1.4800562421372012</v>
      </c>
      <c r="IK413" s="202">
        <f t="shared" si="662"/>
        <v>2.0415315608193358</v>
      </c>
      <c r="IL413" s="202">
        <f t="shared" si="610"/>
        <v>0.38822042950398977</v>
      </c>
      <c r="IM413" s="203"/>
      <c r="IN413" s="204">
        <f t="shared" si="611"/>
        <v>0.75578649031648559</v>
      </c>
      <c r="IO413" s="247"/>
      <c r="IP413" s="247"/>
      <c r="IQ413" s="103">
        <v>2696</v>
      </c>
      <c r="IR413" s="103">
        <v>2214</v>
      </c>
      <c r="IS413" s="247"/>
      <c r="IT413" s="247"/>
      <c r="IU413" s="247"/>
      <c r="IV413" s="247"/>
      <c r="IW413" s="304">
        <v>0.95</v>
      </c>
      <c r="IX413" s="304" t="e">
        <v>#VALUE!</v>
      </c>
      <c r="IY413" s="246">
        <v>8.65</v>
      </c>
      <c r="IZ413" s="247">
        <v>194</v>
      </c>
      <c r="JA413" s="247">
        <v>0.7</v>
      </c>
      <c r="JB413" s="247">
        <v>0.61</v>
      </c>
      <c r="JC413" s="247">
        <v>196</v>
      </c>
      <c r="JD413" s="97">
        <f t="shared" si="612"/>
        <v>6924.1809999999996</v>
      </c>
      <c r="JE413" s="210">
        <f t="shared" si="672"/>
        <v>1.0415697944759601</v>
      </c>
      <c r="JF413" s="210">
        <f t="shared" si="613"/>
        <v>0.49636616071428574</v>
      </c>
      <c r="JG413" s="210">
        <f t="shared" si="614"/>
        <v>0.14922131316055337</v>
      </c>
      <c r="JH413" s="203"/>
      <c r="JI413" s="203">
        <f t="shared" si="615"/>
        <v>0.62475822050290142</v>
      </c>
      <c r="JJ413" s="212">
        <f t="shared" si="674"/>
        <v>2.469151880188833</v>
      </c>
      <c r="JK413" s="203">
        <f t="shared" si="616"/>
        <v>0.9830226656165223</v>
      </c>
      <c r="JL413" s="103">
        <v>8595</v>
      </c>
      <c r="JM413" s="246">
        <v>8.68</v>
      </c>
      <c r="JN413" s="307">
        <v>83</v>
      </c>
      <c r="JO413" s="247">
        <v>0.33</v>
      </c>
      <c r="JP413" s="247">
        <v>0.93</v>
      </c>
      <c r="JQ413" s="246">
        <v>0.65</v>
      </c>
      <c r="JR413" s="170">
        <v>228</v>
      </c>
      <c r="JS413" s="247">
        <v>0.41</v>
      </c>
      <c r="JT413" s="308" t="s">
        <v>172</v>
      </c>
    </row>
    <row r="414" spans="1:280" ht="14.25">
      <c r="A414" s="244">
        <v>43831</v>
      </c>
      <c r="B414" s="245">
        <v>120</v>
      </c>
      <c r="C414" s="52">
        <v>120</v>
      </c>
      <c r="D414" s="129">
        <v>43584</v>
      </c>
      <c r="E414" s="246">
        <v>5.65</v>
      </c>
      <c r="F414" s="129">
        <v>1311</v>
      </c>
      <c r="G414" s="247">
        <v>38.1</v>
      </c>
      <c r="H414" s="247">
        <v>19.399999999999999</v>
      </c>
      <c r="I414" s="255">
        <v>87.5</v>
      </c>
      <c r="J414" s="253"/>
      <c r="K414" s="129">
        <v>1339</v>
      </c>
      <c r="L414" s="254">
        <v>11.9</v>
      </c>
      <c r="M414" s="129">
        <v>11668</v>
      </c>
      <c r="N414" s="129">
        <v>7747</v>
      </c>
      <c r="O414" s="254">
        <v>0.01</v>
      </c>
      <c r="P414" s="254">
        <v>0.04</v>
      </c>
      <c r="Q414" s="258"/>
      <c r="R414" s="259">
        <v>68.2</v>
      </c>
      <c r="S414" s="260">
        <v>8302</v>
      </c>
      <c r="T414" s="103">
        <v>5895</v>
      </c>
      <c r="U414" s="247">
        <v>3.18</v>
      </c>
      <c r="V414" s="247">
        <v>26.5</v>
      </c>
      <c r="W414" s="247">
        <v>10.3</v>
      </c>
      <c r="X414" s="247">
        <v>8.6300000000000008</v>
      </c>
      <c r="Y414" s="129">
        <v>2432</v>
      </c>
      <c r="Z414" s="103">
        <v>19423</v>
      </c>
      <c r="AA414" s="56">
        <v>2.95</v>
      </c>
      <c r="AB414" s="247">
        <v>455</v>
      </c>
      <c r="AC414" s="77">
        <f t="shared" si="581"/>
        <v>10734</v>
      </c>
      <c r="AD414" s="247"/>
      <c r="AE414" s="247"/>
      <c r="AF414" s="247"/>
      <c r="AG414" s="247"/>
      <c r="AH414" s="252"/>
      <c r="AI414" s="263"/>
      <c r="AJ414" s="247"/>
      <c r="AK414" s="247"/>
      <c r="AL414" s="246" t="s">
        <v>129</v>
      </c>
      <c r="AM414" s="103" t="s">
        <v>129</v>
      </c>
      <c r="AN414" s="264" t="s">
        <v>129</v>
      </c>
      <c r="AO414" s="264" t="s">
        <v>129</v>
      </c>
      <c r="AP414" s="103" t="s">
        <v>129</v>
      </c>
      <c r="AQ414" s="267"/>
      <c r="AR414" s="86">
        <f t="shared" si="617"/>
        <v>13138</v>
      </c>
      <c r="AS414" s="103"/>
      <c r="AT414" s="268">
        <v>13138</v>
      </c>
      <c r="AU414" s="129">
        <f t="shared" si="582"/>
        <v>10498</v>
      </c>
      <c r="AV414" s="103">
        <v>840</v>
      </c>
      <c r="AW414" s="103">
        <v>0</v>
      </c>
      <c r="AX414" s="129">
        <v>840</v>
      </c>
      <c r="AY414" s="271">
        <v>960</v>
      </c>
      <c r="AZ414" s="272">
        <v>5.37</v>
      </c>
      <c r="BA414" s="103">
        <v>4144</v>
      </c>
      <c r="BB414" s="247">
        <v>29</v>
      </c>
      <c r="BC414" s="103">
        <v>9556</v>
      </c>
      <c r="BD414" s="97">
        <f t="shared" si="583"/>
        <v>6095.7470000000003</v>
      </c>
      <c r="BE414" s="102">
        <f t="shared" si="584"/>
        <v>0.63789734198409376</v>
      </c>
      <c r="BF414" s="103">
        <v>3352</v>
      </c>
      <c r="BG414" s="97">
        <f t="shared" si="585"/>
        <v>3576.5839999999998</v>
      </c>
      <c r="BH414" s="102">
        <f t="shared" si="586"/>
        <v>0.37427626622017579</v>
      </c>
      <c r="BI414" s="103">
        <v>413</v>
      </c>
      <c r="BJ414" s="97">
        <f t="shared" si="587"/>
        <v>812.37099999999998</v>
      </c>
      <c r="BK414" s="102">
        <f t="shared" si="588"/>
        <v>8.5011615738802851E-2</v>
      </c>
      <c r="BL414" s="103">
        <v>442</v>
      </c>
      <c r="BM414" s="97">
        <f t="shared" si="589"/>
        <v>638.69000000000005</v>
      </c>
      <c r="BN414" s="102">
        <f t="shared" si="590"/>
        <v>6.6836542486395992E-2</v>
      </c>
      <c r="BO414" s="103">
        <v>519</v>
      </c>
      <c r="BP414" s="97">
        <f t="shared" si="591"/>
        <v>1068.1019999999999</v>
      </c>
      <c r="BQ414" s="102">
        <f t="shared" si="592"/>
        <v>0.11177291753871911</v>
      </c>
      <c r="BR414" s="103">
        <v>0</v>
      </c>
      <c r="BS414" s="105">
        <f t="shared" si="593"/>
        <v>0</v>
      </c>
      <c r="BT414" s="102">
        <f t="shared" si="594"/>
        <v>0</v>
      </c>
      <c r="BU414" s="247">
        <v>5.51</v>
      </c>
      <c r="BV414" s="246">
        <v>5.99</v>
      </c>
      <c r="BW414" s="252">
        <v>179</v>
      </c>
      <c r="BX414" s="117">
        <f t="shared" si="618"/>
        <v>100318.88800000001</v>
      </c>
      <c r="BY414" s="118">
        <f t="shared" si="619"/>
        <v>0.66879258666666674</v>
      </c>
      <c r="BZ414" s="273">
        <v>50.3</v>
      </c>
      <c r="CA414" s="245">
        <v>39</v>
      </c>
      <c r="CB414" s="247">
        <v>8.68</v>
      </c>
      <c r="CC414" s="103">
        <v>4085</v>
      </c>
      <c r="CD414" s="77">
        <f t="shared" si="595"/>
        <v>5232.1343514559148</v>
      </c>
      <c r="CE414" s="77">
        <f t="shared" si="596"/>
        <v>24555</v>
      </c>
      <c r="CF414" s="77">
        <f t="shared" si="597"/>
        <v>10498</v>
      </c>
      <c r="CG414" s="77">
        <f t="shared" si="598"/>
        <v>437.41666666666669</v>
      </c>
      <c r="CH414" s="77">
        <f t="shared" si="599"/>
        <v>14057</v>
      </c>
      <c r="CI414" s="130">
        <f t="shared" si="600"/>
        <v>585.70833333333337</v>
      </c>
      <c r="CJ414" s="253">
        <v>4078</v>
      </c>
      <c r="CK414" s="247">
        <v>38.700000000000003</v>
      </c>
      <c r="CL414" s="246">
        <v>7.12</v>
      </c>
      <c r="CM414" s="103">
        <v>1698</v>
      </c>
      <c r="CN414" s="274">
        <v>7</v>
      </c>
      <c r="CO414" s="274">
        <v>61</v>
      </c>
      <c r="CP414" s="103">
        <v>4646</v>
      </c>
      <c r="CQ414" s="247">
        <v>5.8</v>
      </c>
      <c r="CR414" s="247">
        <v>36.200000000000003</v>
      </c>
      <c r="CS414" s="103">
        <v>3383</v>
      </c>
      <c r="CT414" s="141">
        <f t="shared" si="663"/>
        <v>0.23473168752435164</v>
      </c>
      <c r="CU414" s="142">
        <f t="shared" si="620"/>
        <v>1.2324668955370279</v>
      </c>
      <c r="CV414" s="142">
        <f t="shared" si="621"/>
        <v>4.2452534590603301</v>
      </c>
      <c r="CW414" s="118">
        <f t="shared" si="622"/>
        <v>0.70754224317672165</v>
      </c>
      <c r="CX414" s="143">
        <f t="shared" si="664"/>
        <v>21336.643885237219</v>
      </c>
      <c r="CY414" s="144">
        <f t="shared" si="665"/>
        <v>0.67546704921147382</v>
      </c>
      <c r="CZ414" s="145">
        <f t="shared" si="666"/>
        <v>16660.575250010181</v>
      </c>
      <c r="DA414" s="146">
        <f t="shared" si="667"/>
        <v>0.82231059020510677</v>
      </c>
      <c r="DB414" s="129">
        <v>4078</v>
      </c>
      <c r="DC414" s="258">
        <v>38.700000000000003</v>
      </c>
      <c r="DD414" s="254">
        <v>7.06</v>
      </c>
      <c r="DE414" s="129">
        <v>1212</v>
      </c>
      <c r="DF414" s="129">
        <v>7</v>
      </c>
      <c r="DG414" s="129">
        <v>64</v>
      </c>
      <c r="DH414" s="129">
        <v>4940</v>
      </c>
      <c r="DI414" s="258">
        <v>5.8</v>
      </c>
      <c r="DJ414" s="258">
        <v>33.200000000000003</v>
      </c>
      <c r="DK414" s="129">
        <v>4067</v>
      </c>
      <c r="DL414" s="141">
        <f t="shared" si="623"/>
        <v>0.24807693279012183</v>
      </c>
      <c r="DM414" s="142">
        <f t="shared" si="624"/>
        <v>1.2324668955370279</v>
      </c>
      <c r="DN414" s="142">
        <f t="shared" si="625"/>
        <v>4.2452534590603301</v>
      </c>
      <c r="DO414" s="118">
        <f t="shared" si="604"/>
        <v>0.70754224317672165</v>
      </c>
      <c r="DP414" s="143">
        <f t="shared" si="626"/>
        <v>21336.643885237219</v>
      </c>
      <c r="DQ414" s="144">
        <f t="shared" si="627"/>
        <v>0.76835457222868442</v>
      </c>
      <c r="DR414" s="145">
        <f t="shared" si="628"/>
        <v>16660.575250010181</v>
      </c>
      <c r="DS414" s="146">
        <f t="shared" si="629"/>
        <v>0.87316868982838014</v>
      </c>
      <c r="DT414" s="129">
        <v>4092</v>
      </c>
      <c r="DU414" s="258">
        <v>38.700000000000003</v>
      </c>
      <c r="DV414" s="254">
        <v>7.02</v>
      </c>
      <c r="DW414" s="129">
        <v>1662</v>
      </c>
      <c r="DX414" s="129">
        <v>7</v>
      </c>
      <c r="DY414" s="129">
        <v>63</v>
      </c>
      <c r="DZ414" s="129">
        <v>5160</v>
      </c>
      <c r="EA414" s="258">
        <v>6.08</v>
      </c>
      <c r="EB414" s="258">
        <v>36.299999999999997</v>
      </c>
      <c r="EC414" s="129">
        <v>4617</v>
      </c>
      <c r="ED414" s="141">
        <f t="shared" si="657"/>
        <v>0.31603828012088092</v>
      </c>
      <c r="EE414" s="142">
        <f t="shared" si="630"/>
        <v>1.2282502443792767</v>
      </c>
      <c r="EF414" s="142">
        <f t="shared" si="668"/>
        <v>4.2598276494543583</v>
      </c>
      <c r="EG414" s="118">
        <f t="shared" si="605"/>
        <v>0.70997127490905976</v>
      </c>
      <c r="EH414" s="143">
        <f t="shared" si="658"/>
        <v>21409.893766157606</v>
      </c>
      <c r="EI414" s="144">
        <f t="shared" si="659"/>
        <v>0.68234760647200787</v>
      </c>
      <c r="EJ414" s="145">
        <f t="shared" si="660"/>
        <v>16717.77192816127</v>
      </c>
      <c r="EK414" s="146">
        <f t="shared" si="661"/>
        <v>0.8260778568438677</v>
      </c>
      <c r="EL414" s="253">
        <v>4094</v>
      </c>
      <c r="EM414" s="247">
        <v>38.9</v>
      </c>
      <c r="EN414" s="246">
        <v>7.42</v>
      </c>
      <c r="EO414" s="103">
        <v>1610</v>
      </c>
      <c r="EP414" s="274">
        <v>7</v>
      </c>
      <c r="EQ414" s="274">
        <v>64</v>
      </c>
      <c r="ER414" s="103">
        <v>5144</v>
      </c>
      <c r="ES414" s="247">
        <v>5.9</v>
      </c>
      <c r="ET414" s="247">
        <v>36</v>
      </c>
      <c r="EU414" s="103">
        <v>4094</v>
      </c>
      <c r="EV414" s="141">
        <f t="shared" si="631"/>
        <v>0.27608031700923813</v>
      </c>
      <c r="EW414" s="142">
        <f t="shared" si="632"/>
        <v>1.2276502198339032</v>
      </c>
      <c r="EX414" s="142">
        <f t="shared" si="633"/>
        <v>4.261909676653505</v>
      </c>
      <c r="EY414" s="118">
        <f t="shared" si="606"/>
        <v>0.71031827944225079</v>
      </c>
      <c r="EZ414" s="143">
        <f t="shared" si="634"/>
        <v>21420.358034860514</v>
      </c>
      <c r="FA414" s="144">
        <f t="shared" si="635"/>
        <v>0.69228618918166829</v>
      </c>
      <c r="FB414" s="145">
        <f t="shared" si="636"/>
        <v>16725.942882182855</v>
      </c>
      <c r="FC414" s="146">
        <f t="shared" si="637"/>
        <v>0.8315194642109669</v>
      </c>
      <c r="FD414" s="253">
        <v>4105</v>
      </c>
      <c r="FE414" s="247">
        <v>38.6</v>
      </c>
      <c r="FF414" s="246">
        <v>7.32</v>
      </c>
      <c r="FG414" s="103">
        <v>1456</v>
      </c>
      <c r="FH414" s="274">
        <v>6</v>
      </c>
      <c r="FI414" s="274">
        <v>63</v>
      </c>
      <c r="FJ414" s="103">
        <v>5238</v>
      </c>
      <c r="FK414" s="247">
        <v>5.8</v>
      </c>
      <c r="FL414" s="247">
        <v>36.799999999999997</v>
      </c>
      <c r="FM414" s="103">
        <v>4082</v>
      </c>
      <c r="FN414" s="141">
        <f t="shared" si="638"/>
        <v>0.26333731381996284</v>
      </c>
      <c r="FO414" s="142">
        <f t="shared" si="639"/>
        <v>1.2243605359317904</v>
      </c>
      <c r="FP414" s="142">
        <f t="shared" si="640"/>
        <v>4.2733608262488127</v>
      </c>
      <c r="FQ414" s="118">
        <f t="shared" si="607"/>
        <v>0.71222680437480212</v>
      </c>
      <c r="FR414" s="143">
        <f t="shared" si="641"/>
        <v>21477.911512726532</v>
      </c>
      <c r="FS414" s="144">
        <f t="shared" si="642"/>
        <v>0.72171968412950871</v>
      </c>
      <c r="FT414" s="145">
        <f t="shared" si="643"/>
        <v>16770.883129301568</v>
      </c>
      <c r="FU414" s="146">
        <f t="shared" si="644"/>
        <v>0.84763499372122231</v>
      </c>
      <c r="FV414" s="253">
        <v>4108</v>
      </c>
      <c r="FW414" s="283">
        <v>38.9</v>
      </c>
      <c r="FX414" s="246">
        <v>7.25</v>
      </c>
      <c r="FY414" s="103">
        <v>1860</v>
      </c>
      <c r="FZ414" s="274">
        <v>7</v>
      </c>
      <c r="GA414" s="274">
        <v>64</v>
      </c>
      <c r="GB414" s="103">
        <v>4898</v>
      </c>
      <c r="GC414" s="247">
        <v>5.7</v>
      </c>
      <c r="GD414" s="247">
        <v>36.700000000000003</v>
      </c>
      <c r="GE414" s="103">
        <v>4207</v>
      </c>
      <c r="GF414" s="141">
        <f t="shared" si="645"/>
        <v>0.3036946964942136</v>
      </c>
      <c r="GG414" s="142">
        <f t="shared" si="646"/>
        <v>1.2234664070107109</v>
      </c>
      <c r="GH414" s="142">
        <f t="shared" si="647"/>
        <v>4.2764838670475331</v>
      </c>
      <c r="GI414" s="118">
        <f t="shared" si="608"/>
        <v>0.71274731117458889</v>
      </c>
      <c r="GJ414" s="143">
        <f t="shared" si="648"/>
        <v>21493.6079157809</v>
      </c>
      <c r="GK414" s="144">
        <f t="shared" si="649"/>
        <v>0.64450454153907022</v>
      </c>
      <c r="GL414" s="145">
        <f t="shared" si="650"/>
        <v>16783.139560333944</v>
      </c>
      <c r="GM414" s="146">
        <f t="shared" si="651"/>
        <v>0.80535789033068228</v>
      </c>
      <c r="GN414" s="286">
        <v>2003</v>
      </c>
      <c r="GO414" s="97">
        <f t="shared" si="609"/>
        <v>1583.2614131541438</v>
      </c>
      <c r="GP414" s="226">
        <f t="shared" si="568"/>
        <v>475.39799999999997</v>
      </c>
      <c r="GQ414" s="103">
        <v>0</v>
      </c>
      <c r="GR414" s="102">
        <f t="shared" si="601"/>
        <v>1</v>
      </c>
      <c r="GS414" s="103">
        <v>0</v>
      </c>
      <c r="GT414" s="102">
        <f t="shared" si="602"/>
        <v>1</v>
      </c>
      <c r="GU414" s="129">
        <v>0</v>
      </c>
      <c r="GV414" s="102">
        <f t="shared" si="669"/>
        <v>1</v>
      </c>
      <c r="GW414" s="170">
        <v>231</v>
      </c>
      <c r="GX414" s="102">
        <f t="shared" si="670"/>
        <v>0.4773755656108597</v>
      </c>
      <c r="GY414" s="170">
        <v>0</v>
      </c>
      <c r="GZ414" s="102">
        <f t="shared" si="671"/>
        <v>1</v>
      </c>
      <c r="HA414" s="310"/>
      <c r="HB414" s="310"/>
      <c r="HC414" s="310"/>
      <c r="HD414" s="313"/>
      <c r="HE414" s="312">
        <v>29</v>
      </c>
      <c r="HF414" s="227">
        <f t="shared" si="562"/>
        <v>100318.88800000001</v>
      </c>
      <c r="HG414" s="102">
        <f t="shared" si="563"/>
        <v>0.66879258666666674</v>
      </c>
      <c r="HH414" s="177">
        <f t="shared" si="564"/>
        <v>0.79039347007115945</v>
      </c>
      <c r="HI414" s="253">
        <v>4136</v>
      </c>
      <c r="HJ414" s="103">
        <v>5508</v>
      </c>
      <c r="HK414" s="103">
        <v>4232</v>
      </c>
      <c r="HL414" s="77">
        <f t="shared" si="654"/>
        <v>1800</v>
      </c>
      <c r="HM414" s="77">
        <f t="shared" si="652"/>
        <v>21284.16</v>
      </c>
      <c r="HN414" s="247"/>
      <c r="HO414" s="247"/>
      <c r="HP414" s="103">
        <v>1187</v>
      </c>
      <c r="HQ414" s="247"/>
      <c r="HR414" s="247"/>
      <c r="HS414" s="247"/>
      <c r="HT414" s="103">
        <v>5736</v>
      </c>
      <c r="HU414" s="103">
        <v>5910</v>
      </c>
      <c r="HV414" s="247"/>
      <c r="HW414" s="247"/>
      <c r="HX414" s="247"/>
      <c r="HY414" s="247"/>
      <c r="HZ414" s="298">
        <v>0.98</v>
      </c>
      <c r="IA414" s="298"/>
      <c r="IB414" s="299">
        <v>486</v>
      </c>
      <c r="IC414" s="300"/>
      <c r="ID414" s="300">
        <v>308</v>
      </c>
      <c r="IE414" s="301">
        <v>1.86</v>
      </c>
      <c r="IF414" s="301">
        <v>1.1399999999999999</v>
      </c>
      <c r="IG414" s="301">
        <v>0.45</v>
      </c>
      <c r="IH414" s="97">
        <f t="shared" si="653"/>
        <v>32337.853999999999</v>
      </c>
      <c r="II414" s="97">
        <f t="shared" si="655"/>
        <v>2808.1876214680819</v>
      </c>
      <c r="IJ414" s="202">
        <f t="shared" si="656"/>
        <v>1.5085231558304419</v>
      </c>
      <c r="IK414" s="202">
        <f t="shared" si="662"/>
        <v>1.8615475742711916</v>
      </c>
      <c r="IL414" s="202">
        <f t="shared" si="610"/>
        <v>0.32499555957569565</v>
      </c>
      <c r="IM414" s="203"/>
      <c r="IN414" s="204">
        <f t="shared" si="611"/>
        <v>0.75736395406889667</v>
      </c>
      <c r="IO414" s="247"/>
      <c r="IP414" s="247"/>
      <c r="IQ414" s="103">
        <v>2300</v>
      </c>
      <c r="IR414" s="103">
        <v>2004</v>
      </c>
      <c r="IS414" s="247"/>
      <c r="IT414" s="247"/>
      <c r="IU414" s="247"/>
      <c r="IV414" s="247"/>
      <c r="IW414" s="304">
        <v>0.96</v>
      </c>
      <c r="IX414" s="304">
        <v>0</v>
      </c>
      <c r="IY414" s="246">
        <v>8.5</v>
      </c>
      <c r="IZ414" s="247">
        <v>226</v>
      </c>
      <c r="JA414" s="247"/>
      <c r="JB414" s="247"/>
      <c r="JC414" s="247"/>
      <c r="JD414" s="97">
        <f t="shared" si="612"/>
        <v>6385.0680000000002</v>
      </c>
      <c r="JE414" s="210">
        <f t="shared" si="672"/>
        <v>1.0668698799771386</v>
      </c>
      <c r="JF414" s="210">
        <f t="shared" si="613"/>
        <v>0.45553821428571428</v>
      </c>
      <c r="JG414" s="210">
        <f t="shared" si="614"/>
        <v>0.14147125332361443</v>
      </c>
      <c r="JH414" s="203"/>
      <c r="JI414" s="203">
        <f t="shared" si="615"/>
        <v>0.53497942386831276</v>
      </c>
      <c r="JJ414" s="212">
        <f t="shared" si="674"/>
        <v>2.469151880188833</v>
      </c>
      <c r="JK414" s="203">
        <f t="shared" si="616"/>
        <v>0.97634993721222274</v>
      </c>
      <c r="JL414" s="103">
        <v>9410</v>
      </c>
      <c r="JM414" s="246">
        <v>8.44</v>
      </c>
      <c r="JN414" s="307">
        <v>70</v>
      </c>
      <c r="JO414" s="247">
        <v>1.1200000000000001</v>
      </c>
      <c r="JP414" s="247">
        <v>3.41</v>
      </c>
      <c r="JQ414" s="246">
        <v>0.46</v>
      </c>
      <c r="JR414" s="170">
        <v>289</v>
      </c>
      <c r="JS414" s="247">
        <v>0.28000000000000003</v>
      </c>
      <c r="JT414" s="308" t="s">
        <v>159</v>
      </c>
    </row>
    <row r="415" spans="1:280" ht="14.25">
      <c r="A415" s="244">
        <v>43832</v>
      </c>
      <c r="B415" s="245">
        <v>120</v>
      </c>
      <c r="C415" s="52">
        <v>120</v>
      </c>
      <c r="D415" s="129">
        <v>47742</v>
      </c>
      <c r="E415" s="246">
        <v>5.62</v>
      </c>
      <c r="F415" s="129">
        <v>1450</v>
      </c>
      <c r="G415" s="247">
        <v>29.8</v>
      </c>
      <c r="H415" s="247">
        <v>23.4</v>
      </c>
      <c r="I415" s="255">
        <v>87.9</v>
      </c>
      <c r="J415" s="253"/>
      <c r="K415" s="129">
        <v>1228</v>
      </c>
      <c r="L415" s="254">
        <v>9.82</v>
      </c>
      <c r="M415" s="129">
        <v>13702</v>
      </c>
      <c r="N415" s="129">
        <v>7842</v>
      </c>
      <c r="O415" s="254" t="s">
        <v>125</v>
      </c>
      <c r="P415" s="254">
        <v>0.09</v>
      </c>
      <c r="Q415" s="258">
        <v>188</v>
      </c>
      <c r="R415" s="259">
        <v>66.5</v>
      </c>
      <c r="S415" s="260">
        <v>8549</v>
      </c>
      <c r="T415" s="103">
        <v>6591</v>
      </c>
      <c r="U415" s="247">
        <v>3.23</v>
      </c>
      <c r="V415" s="247">
        <v>27.7</v>
      </c>
      <c r="W415" s="247">
        <v>10.7</v>
      </c>
      <c r="X415" s="247">
        <v>8.89</v>
      </c>
      <c r="Y415" s="129">
        <v>2432</v>
      </c>
      <c r="Z415" s="103"/>
      <c r="AA415" s="56"/>
      <c r="AB415" s="247">
        <v>422</v>
      </c>
      <c r="AC415" s="77">
        <f t="shared" si="581"/>
        <v>10981</v>
      </c>
      <c r="AD415" s="247"/>
      <c r="AE415" s="247"/>
      <c r="AF415" s="247"/>
      <c r="AG415" s="247"/>
      <c r="AH415" s="252"/>
      <c r="AI415" s="263"/>
      <c r="AJ415" s="247"/>
      <c r="AK415" s="247"/>
      <c r="AL415" s="246" t="s">
        <v>129</v>
      </c>
      <c r="AM415" s="103" t="s">
        <v>129</v>
      </c>
      <c r="AN415" s="264" t="s">
        <v>129</v>
      </c>
      <c r="AO415" s="264" t="s">
        <v>129</v>
      </c>
      <c r="AP415" s="103" t="s">
        <v>129</v>
      </c>
      <c r="AQ415" s="267"/>
      <c r="AR415" s="86">
        <f t="shared" si="617"/>
        <v>13123</v>
      </c>
      <c r="AS415" s="103"/>
      <c r="AT415" s="268">
        <v>13123</v>
      </c>
      <c r="AU415" s="129">
        <f t="shared" si="582"/>
        <v>10483</v>
      </c>
      <c r="AV415" s="103">
        <v>840</v>
      </c>
      <c r="AW415" s="103">
        <v>0</v>
      </c>
      <c r="AX415" s="129">
        <v>840</v>
      </c>
      <c r="AY415" s="271">
        <v>960</v>
      </c>
      <c r="AZ415" s="272">
        <v>4.92</v>
      </c>
      <c r="BA415" s="103">
        <v>4037</v>
      </c>
      <c r="BB415" s="247">
        <v>12</v>
      </c>
      <c r="BC415" s="103">
        <v>10825</v>
      </c>
      <c r="BD415" s="97">
        <f t="shared" si="583"/>
        <v>6918.8602000000001</v>
      </c>
      <c r="BE415" s="102">
        <f t="shared" si="584"/>
        <v>0.6391556766743649</v>
      </c>
      <c r="BF415" s="103">
        <v>3861</v>
      </c>
      <c r="BG415" s="97">
        <f t="shared" si="585"/>
        <v>4119.6869999999999</v>
      </c>
      <c r="BH415" s="102">
        <f t="shared" si="586"/>
        <v>0.38057154734411086</v>
      </c>
      <c r="BI415" s="103">
        <v>384</v>
      </c>
      <c r="BJ415" s="97">
        <f t="shared" si="587"/>
        <v>755.32799999999997</v>
      </c>
      <c r="BK415" s="102">
        <f t="shared" si="588"/>
        <v>6.9776258660508086E-2</v>
      </c>
      <c r="BL415" s="103">
        <v>536</v>
      </c>
      <c r="BM415" s="97">
        <f t="shared" si="589"/>
        <v>774.52</v>
      </c>
      <c r="BN415" s="102">
        <f t="shared" si="590"/>
        <v>7.1549191685912242E-2</v>
      </c>
      <c r="BO415" s="103">
        <v>585</v>
      </c>
      <c r="BP415" s="97">
        <f t="shared" si="591"/>
        <v>1203.9299999999998</v>
      </c>
      <c r="BQ415" s="102">
        <f t="shared" si="592"/>
        <v>0.11121755196304849</v>
      </c>
      <c r="BR415" s="103">
        <v>39.299999999999997</v>
      </c>
      <c r="BS415" s="105">
        <f t="shared" si="593"/>
        <v>65.395199999999988</v>
      </c>
      <c r="BT415" s="102">
        <f t="shared" si="594"/>
        <v>3.6304849884526555E-3</v>
      </c>
      <c r="BU415" s="247">
        <v>5.35</v>
      </c>
      <c r="BV415" s="246">
        <v>7.01</v>
      </c>
      <c r="BW415" s="252">
        <v>167</v>
      </c>
      <c r="BX415" s="117">
        <f t="shared" si="618"/>
        <v>113478.47500000001</v>
      </c>
      <c r="BY415" s="118">
        <f t="shared" si="619"/>
        <v>0.75652316666666675</v>
      </c>
      <c r="BZ415" s="273">
        <v>47.6</v>
      </c>
      <c r="CA415" s="245">
        <v>39</v>
      </c>
      <c r="CB415" s="247">
        <v>7.02</v>
      </c>
      <c r="CC415" s="103">
        <v>4197</v>
      </c>
      <c r="CD415" s="77">
        <f t="shared" si="595"/>
        <v>5718.8882206129047</v>
      </c>
      <c r="CE415" s="77">
        <f t="shared" si="596"/>
        <v>24441</v>
      </c>
      <c r="CF415" s="77">
        <f t="shared" si="597"/>
        <v>10483</v>
      </c>
      <c r="CG415" s="77">
        <f t="shared" si="598"/>
        <v>436.79166666666669</v>
      </c>
      <c r="CH415" s="77">
        <f t="shared" si="599"/>
        <v>13958</v>
      </c>
      <c r="CI415" s="130">
        <f t="shared" si="600"/>
        <v>581.58333333333337</v>
      </c>
      <c r="CJ415" s="253">
        <v>4069</v>
      </c>
      <c r="CK415" s="247">
        <v>38.6</v>
      </c>
      <c r="CL415" s="246">
        <v>7.1</v>
      </c>
      <c r="CM415" s="103">
        <v>2119</v>
      </c>
      <c r="CN415" s="274">
        <v>8</v>
      </c>
      <c r="CO415" s="274">
        <v>57</v>
      </c>
      <c r="CP415" s="103">
        <v>4782</v>
      </c>
      <c r="CQ415" s="247">
        <v>2.9</v>
      </c>
      <c r="CR415" s="247">
        <v>43.9</v>
      </c>
      <c r="CS415" s="103">
        <v>3497</v>
      </c>
      <c r="CT415" s="141">
        <f t="shared" si="663"/>
        <v>0.23873655720939935</v>
      </c>
      <c r="CU415" s="142">
        <f t="shared" si="620"/>
        <v>1.2351929220938807</v>
      </c>
      <c r="CV415" s="142">
        <f t="shared" si="621"/>
        <v>4.629955465514108</v>
      </c>
      <c r="CW415" s="118">
        <f t="shared" si="622"/>
        <v>0.77165924425235133</v>
      </c>
      <c r="CX415" s="143">
        <f t="shared" si="664"/>
        <v>23270.156169673908</v>
      </c>
      <c r="CY415" s="144">
        <f t="shared" si="665"/>
        <v>0.62947343639933873</v>
      </c>
      <c r="CZ415" s="145">
        <f t="shared" si="666"/>
        <v>18892.185866985801</v>
      </c>
      <c r="DA415" s="146">
        <f t="shared" si="667"/>
        <v>0.80424942263279442</v>
      </c>
      <c r="DB415" s="129">
        <v>4069</v>
      </c>
      <c r="DC415" s="258">
        <v>38.5</v>
      </c>
      <c r="DD415" s="254">
        <v>7.1</v>
      </c>
      <c r="DE415" s="129">
        <v>2047</v>
      </c>
      <c r="DF415" s="129">
        <v>6</v>
      </c>
      <c r="DG415" s="129">
        <v>59</v>
      </c>
      <c r="DH415" s="129">
        <v>2870</v>
      </c>
      <c r="DI415" s="258">
        <v>3.5</v>
      </c>
      <c r="DJ415" s="258">
        <v>37.700000000000003</v>
      </c>
      <c r="DK415" s="129">
        <v>4074</v>
      </c>
      <c r="DL415" s="141">
        <f t="shared" si="623"/>
        <v>0.27267409653843244</v>
      </c>
      <c r="DM415" s="142">
        <f t="shared" si="624"/>
        <v>1.2351929220938807</v>
      </c>
      <c r="DN415" s="142">
        <f t="shared" si="625"/>
        <v>4.629955465514108</v>
      </c>
      <c r="DO415" s="118">
        <f t="shared" si="604"/>
        <v>0.77165924425235133</v>
      </c>
      <c r="DP415" s="143">
        <f t="shared" si="626"/>
        <v>23270.156169673908</v>
      </c>
      <c r="DQ415" s="144">
        <f t="shared" si="627"/>
        <v>0.64206329604032386</v>
      </c>
      <c r="DR415" s="145">
        <f t="shared" si="628"/>
        <v>18892.185866985801</v>
      </c>
      <c r="DS415" s="146">
        <f t="shared" si="629"/>
        <v>0.81090069284064659</v>
      </c>
      <c r="DT415" s="129">
        <v>4070</v>
      </c>
      <c r="DU415" s="258">
        <v>38.6</v>
      </c>
      <c r="DV415" s="254">
        <v>7.01</v>
      </c>
      <c r="DW415" s="129">
        <v>2085</v>
      </c>
      <c r="DX415" s="129">
        <v>7</v>
      </c>
      <c r="DY415" s="129">
        <v>57</v>
      </c>
      <c r="DZ415" s="129">
        <v>3050</v>
      </c>
      <c r="EA415" s="258">
        <v>3.2</v>
      </c>
      <c r="EB415" s="258">
        <v>46.2</v>
      </c>
      <c r="EC415" s="129">
        <v>4699</v>
      </c>
      <c r="ED415" s="141">
        <f t="shared" si="657"/>
        <v>0.31771628196937901</v>
      </c>
      <c r="EE415" s="142">
        <f t="shared" si="630"/>
        <v>1.2348894348894348</v>
      </c>
      <c r="EF415" s="142">
        <f t="shared" si="668"/>
        <v>4.6310933262822367</v>
      </c>
      <c r="EG415" s="118">
        <f t="shared" si="605"/>
        <v>0.77184888771370608</v>
      </c>
      <c r="EH415" s="143">
        <f t="shared" si="658"/>
        <v>23275.875057894522</v>
      </c>
      <c r="EI415" s="144">
        <f t="shared" si="659"/>
        <v>0.63541864789647062</v>
      </c>
      <c r="EJ415" s="145">
        <f t="shared" si="660"/>
        <v>18896.828822470437</v>
      </c>
      <c r="EK415" s="146">
        <f t="shared" si="661"/>
        <v>0.80739030023094682</v>
      </c>
      <c r="EL415" s="253">
        <v>4070</v>
      </c>
      <c r="EM415" s="247">
        <v>38.700000000000003</v>
      </c>
      <c r="EN415" s="246">
        <v>7.38</v>
      </c>
      <c r="EO415" s="103">
        <v>1692</v>
      </c>
      <c r="EP415" s="274">
        <v>7</v>
      </c>
      <c r="EQ415" s="274">
        <v>53</v>
      </c>
      <c r="ER415" s="103">
        <v>4894</v>
      </c>
      <c r="ES415" s="247">
        <v>2.6</v>
      </c>
      <c r="ET415" s="247">
        <v>40.700000000000003</v>
      </c>
      <c r="EU415" s="103">
        <v>3873</v>
      </c>
      <c r="EV415" s="141">
        <f t="shared" si="631"/>
        <v>0.23631076887756666</v>
      </c>
      <c r="EW415" s="142">
        <f t="shared" si="632"/>
        <v>1.2348894348894348</v>
      </c>
      <c r="EX415" s="142">
        <f t="shared" si="633"/>
        <v>4.6310933262822367</v>
      </c>
      <c r="EY415" s="118">
        <f t="shared" si="606"/>
        <v>0.77184888771370608</v>
      </c>
      <c r="EZ415" s="143">
        <f t="shared" si="634"/>
        <v>23275.875057894522</v>
      </c>
      <c r="FA415" s="144">
        <f t="shared" si="635"/>
        <v>0.70413829843684805</v>
      </c>
      <c r="FB415" s="145">
        <f t="shared" si="636"/>
        <v>18896.828822470437</v>
      </c>
      <c r="FC415" s="146">
        <f t="shared" si="637"/>
        <v>0.84369515011547347</v>
      </c>
      <c r="FD415" s="253">
        <v>4084</v>
      </c>
      <c r="FE415" s="247">
        <v>38.6</v>
      </c>
      <c r="FF415" s="246">
        <v>7.26</v>
      </c>
      <c r="FG415" s="103">
        <v>2009</v>
      </c>
      <c r="FH415" s="274">
        <v>6</v>
      </c>
      <c r="FI415" s="274">
        <v>52</v>
      </c>
      <c r="FJ415" s="103">
        <v>4634</v>
      </c>
      <c r="FK415" s="247">
        <v>3</v>
      </c>
      <c r="FL415" s="247">
        <v>38.200000000000003</v>
      </c>
      <c r="FM415" s="103">
        <v>4069</v>
      </c>
      <c r="FN415" s="141">
        <f t="shared" si="638"/>
        <v>0.2685598786315575</v>
      </c>
      <c r="FO415" s="142">
        <f t="shared" si="639"/>
        <v>1.2306562193927522</v>
      </c>
      <c r="FP415" s="142">
        <f t="shared" si="640"/>
        <v>4.6470233770360334</v>
      </c>
      <c r="FQ415" s="118">
        <f t="shared" si="607"/>
        <v>0.77450389617267223</v>
      </c>
      <c r="FR415" s="143">
        <f t="shared" si="641"/>
        <v>23355.939492983103</v>
      </c>
      <c r="FS415" s="144">
        <f t="shared" si="642"/>
        <v>0.64870794418417721</v>
      </c>
      <c r="FT415" s="145">
        <f t="shared" si="643"/>
        <v>18961.830199255346</v>
      </c>
      <c r="FU415" s="146">
        <f t="shared" si="644"/>
        <v>0.81441108545034646</v>
      </c>
      <c r="FV415" s="253">
        <v>4079</v>
      </c>
      <c r="FW415" s="283">
        <v>38.9</v>
      </c>
      <c r="FX415" s="246">
        <v>7.23</v>
      </c>
      <c r="FY415" s="103">
        <v>1892</v>
      </c>
      <c r="FZ415" s="274">
        <v>6</v>
      </c>
      <c r="GA415" s="274">
        <v>51</v>
      </c>
      <c r="GB415" s="103">
        <v>4702</v>
      </c>
      <c r="GC415" s="247">
        <v>2.8</v>
      </c>
      <c r="GD415" s="247">
        <v>36.299999999999997</v>
      </c>
      <c r="GE415" s="103">
        <v>4284</v>
      </c>
      <c r="GF415" s="141">
        <f t="shared" si="645"/>
        <v>0.27444162345173884</v>
      </c>
      <c r="GG415" s="142">
        <f t="shared" si="646"/>
        <v>1.2321647462613385</v>
      </c>
      <c r="GH415" s="142">
        <f t="shared" si="647"/>
        <v>4.6413340731953916</v>
      </c>
      <c r="GI415" s="118">
        <f t="shared" si="608"/>
        <v>0.7735556788658986</v>
      </c>
      <c r="GJ415" s="143">
        <f t="shared" si="648"/>
        <v>23327.345051880038</v>
      </c>
      <c r="GK415" s="144">
        <f t="shared" si="649"/>
        <v>0.66916646610077812</v>
      </c>
      <c r="GL415" s="145">
        <f t="shared" si="650"/>
        <v>18938.615421832168</v>
      </c>
      <c r="GM415" s="146">
        <f t="shared" si="651"/>
        <v>0.8252193995381063</v>
      </c>
      <c r="GN415" s="286">
        <v>1884</v>
      </c>
      <c r="GO415" s="97">
        <f t="shared" si="609"/>
        <v>1973.9809336770181</v>
      </c>
      <c r="GP415" s="226">
        <f t="shared" si="568"/>
        <v>561.83399999999995</v>
      </c>
      <c r="GQ415" s="103">
        <v>0</v>
      </c>
      <c r="GR415" s="102">
        <f t="shared" si="601"/>
        <v>1</v>
      </c>
      <c r="GS415" s="103">
        <v>0</v>
      </c>
      <c r="GT415" s="102">
        <f t="shared" si="602"/>
        <v>1</v>
      </c>
      <c r="GU415" s="129">
        <v>0</v>
      </c>
      <c r="GV415" s="102">
        <f t="shared" si="669"/>
        <v>1</v>
      </c>
      <c r="GW415" s="170">
        <v>273</v>
      </c>
      <c r="GX415" s="102">
        <f t="shared" si="670"/>
        <v>0.49067164179104472</v>
      </c>
      <c r="GY415" s="170">
        <v>0</v>
      </c>
      <c r="GZ415" s="102">
        <f t="shared" si="671"/>
        <v>1</v>
      </c>
      <c r="HA415" s="310"/>
      <c r="HB415" s="310"/>
      <c r="HC415" s="310"/>
      <c r="HD415" s="313"/>
      <c r="HE415" s="312">
        <v>33</v>
      </c>
      <c r="HF415" s="227">
        <f t="shared" si="562"/>
        <v>113478.47500000001</v>
      </c>
      <c r="HG415" s="102">
        <f t="shared" si="563"/>
        <v>0.75652316666666675</v>
      </c>
      <c r="HH415" s="177">
        <f t="shared" si="564"/>
        <v>0.82595842956120091</v>
      </c>
      <c r="HI415" s="253">
        <v>3190</v>
      </c>
      <c r="HJ415" s="103">
        <v>4372</v>
      </c>
      <c r="HK415" s="103">
        <v>4228</v>
      </c>
      <c r="HL415" s="77">
        <f t="shared" si="654"/>
        <v>1800</v>
      </c>
      <c r="HM415" s="77">
        <f t="shared" si="652"/>
        <v>23915.040000000001</v>
      </c>
      <c r="HN415" s="247"/>
      <c r="HO415" s="247"/>
      <c r="HP415" s="103"/>
      <c r="HQ415" s="247"/>
      <c r="HR415" s="247"/>
      <c r="HS415" s="247"/>
      <c r="HT415" s="103">
        <v>5378</v>
      </c>
      <c r="HU415" s="103">
        <v>5302</v>
      </c>
      <c r="HV415" s="247"/>
      <c r="HW415" s="247"/>
      <c r="HX415" s="247"/>
      <c r="HY415" s="247"/>
      <c r="HZ415" s="298">
        <v>0.98</v>
      </c>
      <c r="IA415" s="298"/>
      <c r="IB415" s="299">
        <v>446</v>
      </c>
      <c r="IC415" s="300"/>
      <c r="ID415" s="300">
        <v>10</v>
      </c>
      <c r="IE415" s="301">
        <v>1.32</v>
      </c>
      <c r="IF415" s="301">
        <v>1.4</v>
      </c>
      <c r="IG415" s="301">
        <v>0.97</v>
      </c>
      <c r="IH415" s="97">
        <f t="shared" si="653"/>
        <v>30141.972000000002</v>
      </c>
      <c r="II415" s="97">
        <f t="shared" si="655"/>
        <v>2684.3532140986308</v>
      </c>
      <c r="IJ415" s="202">
        <f t="shared" si="656"/>
        <v>1.5102318205844598</v>
      </c>
      <c r="IK415" s="202">
        <f t="shared" si="662"/>
        <v>1.7774444807154082</v>
      </c>
      <c r="IL415" s="202">
        <f t="shared" si="610"/>
        <v>0.32598357850916315</v>
      </c>
      <c r="IM415" s="203"/>
      <c r="IN415" s="204">
        <f t="shared" si="611"/>
        <v>0.76326963906581735</v>
      </c>
      <c r="IO415" s="247"/>
      <c r="IP415" s="247"/>
      <c r="IQ415" s="103">
        <v>1858</v>
      </c>
      <c r="IR415" s="103">
        <v>1578</v>
      </c>
      <c r="IS415" s="247"/>
      <c r="IT415" s="247"/>
      <c r="IU415" s="247"/>
      <c r="IV415" s="247"/>
      <c r="IW415" s="304">
        <v>0.87</v>
      </c>
      <c r="IX415" s="304">
        <v>0</v>
      </c>
      <c r="IY415" s="246">
        <v>8.5</v>
      </c>
      <c r="IZ415" s="247">
        <v>261</v>
      </c>
      <c r="JA415" s="247">
        <v>1.21</v>
      </c>
      <c r="JB415" s="247">
        <v>1.3</v>
      </c>
      <c r="JC415" s="247">
        <v>199</v>
      </c>
      <c r="JD415" s="97">
        <f t="shared" si="612"/>
        <v>5852.8580000000002</v>
      </c>
      <c r="JE415" s="210">
        <f t="shared" si="672"/>
        <v>1.0683964513975006</v>
      </c>
      <c r="JF415" s="210">
        <f t="shared" si="613"/>
        <v>0.41744803571428579</v>
      </c>
      <c r="JG415" s="210">
        <f t="shared" si="614"/>
        <v>0.12464462684830749</v>
      </c>
      <c r="JH415" s="203"/>
      <c r="JI415" s="203">
        <f t="shared" si="615"/>
        <v>0.41479820627802688</v>
      </c>
      <c r="JJ415" s="212">
        <f t="shared" si="674"/>
        <v>2.469151880188833</v>
      </c>
      <c r="JK415" s="203">
        <f t="shared" si="616"/>
        <v>0.97588914549653583</v>
      </c>
      <c r="JL415" s="103">
        <v>9460</v>
      </c>
      <c r="JM415" s="246">
        <v>8.5500000000000007</v>
      </c>
      <c r="JN415" s="307" t="s">
        <v>131</v>
      </c>
      <c r="JO415" s="247">
        <v>0.62</v>
      </c>
      <c r="JP415" s="247">
        <v>1.0900000000000001</v>
      </c>
      <c r="JQ415" s="246">
        <v>0.64</v>
      </c>
      <c r="JR415" s="170">
        <v>249</v>
      </c>
      <c r="JS415" s="247">
        <v>0.43</v>
      </c>
      <c r="JT415" s="308" t="s">
        <v>159</v>
      </c>
    </row>
    <row r="416" spans="1:280" ht="14.25">
      <c r="A416" s="244">
        <v>43833</v>
      </c>
      <c r="B416" s="245">
        <v>0</v>
      </c>
      <c r="C416" s="52">
        <v>0</v>
      </c>
      <c r="D416" s="129"/>
      <c r="E416" s="246"/>
      <c r="F416" s="129"/>
      <c r="G416" s="247"/>
      <c r="H416" s="247"/>
      <c r="I416" s="255">
        <v>87.3</v>
      </c>
      <c r="J416" s="253"/>
      <c r="K416" s="129">
        <v>1256</v>
      </c>
      <c r="L416" s="254"/>
      <c r="M416" s="129"/>
      <c r="N416" s="129"/>
      <c r="O416" s="254"/>
      <c r="P416" s="254"/>
      <c r="Q416" s="258"/>
      <c r="R416" s="259">
        <v>59.5</v>
      </c>
      <c r="S416" s="260">
        <v>8857</v>
      </c>
      <c r="T416" s="103"/>
      <c r="U416" s="247"/>
      <c r="V416" s="247"/>
      <c r="W416" s="247"/>
      <c r="X416" s="247"/>
      <c r="Y416" s="129">
        <v>2432</v>
      </c>
      <c r="Z416" s="103"/>
      <c r="AA416" s="56"/>
      <c r="AB416" s="247">
        <v>433</v>
      </c>
      <c r="AC416" s="77">
        <f t="shared" si="581"/>
        <v>11289</v>
      </c>
      <c r="AD416" s="247"/>
      <c r="AE416" s="247"/>
      <c r="AF416" s="247"/>
      <c r="AG416" s="247"/>
      <c r="AH416" s="252"/>
      <c r="AI416" s="263"/>
      <c r="AJ416" s="247"/>
      <c r="AK416" s="247"/>
      <c r="AL416" s="246"/>
      <c r="AM416" s="103"/>
      <c r="AN416" s="264"/>
      <c r="AO416" s="264"/>
      <c r="AP416" s="103"/>
      <c r="AQ416" s="267"/>
      <c r="AR416" s="86">
        <f t="shared" si="617"/>
        <v>12807</v>
      </c>
      <c r="AS416" s="103"/>
      <c r="AT416" s="268">
        <v>12807</v>
      </c>
      <c r="AU416" s="129">
        <f t="shared" si="582"/>
        <v>10167</v>
      </c>
      <c r="AV416" s="103">
        <v>840</v>
      </c>
      <c r="AW416" s="103">
        <v>0</v>
      </c>
      <c r="AX416" s="129">
        <v>840</v>
      </c>
      <c r="AY416" s="271">
        <v>960</v>
      </c>
      <c r="AZ416" s="272">
        <v>5.05</v>
      </c>
      <c r="BA416" s="103">
        <v>4108</v>
      </c>
      <c r="BB416" s="247">
        <v>202</v>
      </c>
      <c r="BC416" s="103">
        <v>10389</v>
      </c>
      <c r="BD416" s="97">
        <f t="shared" si="583"/>
        <v>7088.9007999999994</v>
      </c>
      <c r="BE416" s="102">
        <f t="shared" si="584"/>
        <v>0.68234678987390507</v>
      </c>
      <c r="BF416" s="103">
        <v>3773</v>
      </c>
      <c r="BG416" s="97">
        <f t="shared" si="585"/>
        <v>4025.7909999999997</v>
      </c>
      <c r="BH416" s="102">
        <f t="shared" si="586"/>
        <v>0.38750514967754351</v>
      </c>
      <c r="BI416" s="103">
        <v>404</v>
      </c>
      <c r="BJ416" s="97">
        <f t="shared" si="587"/>
        <v>794.66800000000001</v>
      </c>
      <c r="BK416" s="102">
        <f t="shared" si="588"/>
        <v>7.6491288863220722E-2</v>
      </c>
      <c r="BL416" s="103">
        <v>689</v>
      </c>
      <c r="BM416" s="97">
        <f t="shared" si="589"/>
        <v>995.60500000000002</v>
      </c>
      <c r="BN416" s="102">
        <f t="shared" si="590"/>
        <v>9.5832611415920685E-2</v>
      </c>
      <c r="BO416" s="103">
        <v>588</v>
      </c>
      <c r="BP416" s="97">
        <f t="shared" si="591"/>
        <v>1210.1039999999998</v>
      </c>
      <c r="BQ416" s="102">
        <f t="shared" si="592"/>
        <v>0.11647935316199826</v>
      </c>
      <c r="BR416" s="103">
        <v>37.700000000000003</v>
      </c>
      <c r="BS416" s="105">
        <f t="shared" si="593"/>
        <v>62.732800000000005</v>
      </c>
      <c r="BT416" s="102">
        <f t="shared" si="594"/>
        <v>3.6288381942439123E-3</v>
      </c>
      <c r="BU416" s="247">
        <v>5.81</v>
      </c>
      <c r="BV416" s="246">
        <v>6.3</v>
      </c>
      <c r="BW416" s="252">
        <v>167</v>
      </c>
      <c r="BX416" s="117">
        <f t="shared" si="618"/>
        <v>105624.963</v>
      </c>
      <c r="BY416" s="118">
        <f t="shared" si="619"/>
        <v>0.70416642000000007</v>
      </c>
      <c r="BZ416" s="273">
        <v>54.4</v>
      </c>
      <c r="CA416" s="245">
        <v>39</v>
      </c>
      <c r="CB416" s="247">
        <v>6.91</v>
      </c>
      <c r="CC416" s="103">
        <v>4526</v>
      </c>
      <c r="CD416" s="77">
        <f t="shared" si="595"/>
        <v>5580.0717957221023</v>
      </c>
      <c r="CE416" s="77">
        <f t="shared" si="596"/>
        <v>24124</v>
      </c>
      <c r="CF416" s="77">
        <f t="shared" si="597"/>
        <v>10167</v>
      </c>
      <c r="CG416" s="77">
        <f t="shared" si="598"/>
        <v>423.625</v>
      </c>
      <c r="CH416" s="77">
        <f t="shared" si="599"/>
        <v>13957</v>
      </c>
      <c r="CI416" s="130">
        <f t="shared" si="600"/>
        <v>581.54166666666663</v>
      </c>
      <c r="CJ416" s="253">
        <v>4016</v>
      </c>
      <c r="CK416" s="247">
        <v>38.5</v>
      </c>
      <c r="CL416" s="246">
        <v>7.09</v>
      </c>
      <c r="CM416" s="103">
        <v>2026</v>
      </c>
      <c r="CN416" s="274">
        <v>8</v>
      </c>
      <c r="CO416" s="274">
        <v>58</v>
      </c>
      <c r="CP416" s="103">
        <v>6450</v>
      </c>
      <c r="CQ416" s="247">
        <v>2.7</v>
      </c>
      <c r="CR416" s="247">
        <v>39.6</v>
      </c>
      <c r="CS416" s="103">
        <v>3758</v>
      </c>
      <c r="CT416" s="141">
        <f t="shared" si="663"/>
        <v>0.26329152192082556</v>
      </c>
      <c r="CU416" s="142">
        <f t="shared" si="620"/>
        <v>1.2514940239043826</v>
      </c>
      <c r="CV416" s="142">
        <f t="shared" si="621"/>
        <v>4.4587282792717797</v>
      </c>
      <c r="CW416" s="118">
        <f t="shared" si="622"/>
        <v>0.74312137987862992</v>
      </c>
      <c r="CX416" s="143">
        <f t="shared" si="664"/>
        <v>22409.568331619965</v>
      </c>
      <c r="CY416" s="144">
        <f t="shared" si="665"/>
        <v>0.6369222343065174</v>
      </c>
      <c r="CZ416" s="145">
        <f t="shared" si="666"/>
        <v>17583.727881280054</v>
      </c>
      <c r="DA416" s="146">
        <f t="shared" si="667"/>
        <v>0.80498604293002218</v>
      </c>
      <c r="DB416" s="129">
        <v>4016</v>
      </c>
      <c r="DC416" s="258">
        <v>38.6</v>
      </c>
      <c r="DD416" s="254">
        <v>7.04</v>
      </c>
      <c r="DE416" s="129">
        <v>1858</v>
      </c>
      <c r="DF416" s="129">
        <v>7</v>
      </c>
      <c r="DG416" s="129">
        <v>63</v>
      </c>
      <c r="DH416" s="129">
        <v>6264</v>
      </c>
      <c r="DI416" s="258">
        <v>2.2000000000000002</v>
      </c>
      <c r="DJ416" s="258">
        <v>38.5</v>
      </c>
      <c r="DK416" s="129">
        <v>4208</v>
      </c>
      <c r="DL416" s="141">
        <f t="shared" si="623"/>
        <v>0.28151223900208466</v>
      </c>
      <c r="DM416" s="142">
        <f t="shared" si="624"/>
        <v>1.2514940239043826</v>
      </c>
      <c r="DN416" s="142">
        <f t="shared" si="625"/>
        <v>4.4587282792717797</v>
      </c>
      <c r="DO416" s="118">
        <f t="shared" si="604"/>
        <v>0.74312137987862992</v>
      </c>
      <c r="DP416" s="143">
        <f t="shared" si="626"/>
        <v>22409.568331619965</v>
      </c>
      <c r="DQ416" s="144">
        <f t="shared" si="627"/>
        <v>0.66702937381120897</v>
      </c>
      <c r="DR416" s="145">
        <f t="shared" si="628"/>
        <v>17583.727881280054</v>
      </c>
      <c r="DS416" s="146">
        <f t="shared" si="629"/>
        <v>0.82115699297333722</v>
      </c>
      <c r="DT416" s="129">
        <v>4016</v>
      </c>
      <c r="DU416" s="258">
        <v>38.6</v>
      </c>
      <c r="DV416" s="254">
        <v>7</v>
      </c>
      <c r="DW416" s="129">
        <v>1457</v>
      </c>
      <c r="DX416" s="129">
        <v>7</v>
      </c>
      <c r="DY416" s="129">
        <v>62</v>
      </c>
      <c r="DZ416" s="129">
        <v>6796</v>
      </c>
      <c r="EA416" s="258">
        <v>2.2000000000000002</v>
      </c>
      <c r="EB416" s="258">
        <v>38.700000000000003</v>
      </c>
      <c r="EC416" s="129">
        <v>4800</v>
      </c>
      <c r="ED416" s="141">
        <f t="shared" si="657"/>
        <v>0.28988559567312822</v>
      </c>
      <c r="EE416" s="142">
        <f t="shared" si="630"/>
        <v>1.2514940239043826</v>
      </c>
      <c r="EF416" s="142">
        <f t="shared" si="668"/>
        <v>4.4587282792717797</v>
      </c>
      <c r="EG416" s="118">
        <f t="shared" si="605"/>
        <v>0.74312137987862992</v>
      </c>
      <c r="EH416" s="143">
        <f t="shared" si="658"/>
        <v>22409.568331619965</v>
      </c>
      <c r="EI416" s="144">
        <f t="shared" si="659"/>
        <v>0.73889224846228818</v>
      </c>
      <c r="EJ416" s="145">
        <f t="shared" si="660"/>
        <v>17583.727881280054</v>
      </c>
      <c r="EK416" s="146">
        <f t="shared" si="661"/>
        <v>0.85975551063624989</v>
      </c>
      <c r="EL416" s="253">
        <v>4016</v>
      </c>
      <c r="EM416" s="247">
        <v>38.700000000000003</v>
      </c>
      <c r="EN416" s="246">
        <v>7.38</v>
      </c>
      <c r="EO416" s="103">
        <v>1495</v>
      </c>
      <c r="EP416" s="274">
        <v>7</v>
      </c>
      <c r="EQ416" s="274">
        <v>61</v>
      </c>
      <c r="ER416" s="103">
        <v>6480</v>
      </c>
      <c r="ES416" s="247">
        <v>2.4</v>
      </c>
      <c r="ET416" s="247">
        <v>39.9</v>
      </c>
      <c r="EU416" s="103">
        <v>3953</v>
      </c>
      <c r="EV416" s="141">
        <f t="shared" si="631"/>
        <v>0.24095359842506536</v>
      </c>
      <c r="EW416" s="142">
        <f t="shared" si="632"/>
        <v>1.2514940239043826</v>
      </c>
      <c r="EX416" s="142">
        <f t="shared" si="633"/>
        <v>4.4587282792717797</v>
      </c>
      <c r="EY416" s="118">
        <f t="shared" si="606"/>
        <v>0.74312137987862992</v>
      </c>
      <c r="EZ416" s="143">
        <f t="shared" si="634"/>
        <v>22409.568331619965</v>
      </c>
      <c r="FA416" s="144">
        <f t="shared" si="635"/>
        <v>0.73208230024098886</v>
      </c>
      <c r="FB416" s="145">
        <f t="shared" si="636"/>
        <v>17583.727881280054</v>
      </c>
      <c r="FC416" s="146">
        <f t="shared" si="637"/>
        <v>0.85609779574550005</v>
      </c>
      <c r="FD416" s="253">
        <v>4036</v>
      </c>
      <c r="FE416" s="247">
        <v>38.5</v>
      </c>
      <c r="FF416" s="246">
        <v>7.28</v>
      </c>
      <c r="FG416" s="103">
        <v>1591</v>
      </c>
      <c r="FH416" s="274">
        <v>6</v>
      </c>
      <c r="FI416" s="274">
        <v>63</v>
      </c>
      <c r="FJ416" s="103">
        <v>6436</v>
      </c>
      <c r="FK416" s="247">
        <v>4.5</v>
      </c>
      <c r="FL416" s="247">
        <v>36.200000000000003</v>
      </c>
      <c r="FM416" s="103">
        <v>4053</v>
      </c>
      <c r="FN416" s="141">
        <f t="shared" si="638"/>
        <v>0.2517407914934765</v>
      </c>
      <c r="FO416" s="142">
        <f t="shared" si="639"/>
        <v>1.2452923686818633</v>
      </c>
      <c r="FP416" s="142">
        <f t="shared" si="640"/>
        <v>4.4809331013797067</v>
      </c>
      <c r="FQ416" s="118">
        <f t="shared" si="607"/>
        <v>0.74682218356328445</v>
      </c>
      <c r="FR416" s="143">
        <f t="shared" si="641"/>
        <v>22521.169767534404</v>
      </c>
      <c r="FS416" s="144">
        <f t="shared" si="642"/>
        <v>0.71487822052402228</v>
      </c>
      <c r="FT416" s="145">
        <f t="shared" si="643"/>
        <v>17671.296247222683</v>
      </c>
      <c r="FU416" s="146">
        <f t="shared" si="644"/>
        <v>0.8468572528636058</v>
      </c>
      <c r="FV416" s="253">
        <v>4024</v>
      </c>
      <c r="FW416" s="283">
        <v>39</v>
      </c>
      <c r="FX416" s="246">
        <v>7.23</v>
      </c>
      <c r="FY416" s="103">
        <v>1721</v>
      </c>
      <c r="FZ416" s="274">
        <v>6</v>
      </c>
      <c r="GA416" s="274">
        <v>62</v>
      </c>
      <c r="GB416" s="103">
        <v>6528</v>
      </c>
      <c r="GC416" s="247">
        <v>2.9</v>
      </c>
      <c r="GD416" s="247">
        <v>37.1</v>
      </c>
      <c r="GE416" s="103">
        <v>4316</v>
      </c>
      <c r="GF416" s="141">
        <f t="shared" si="645"/>
        <v>0.27793331378675412</v>
      </c>
      <c r="GG416" s="142">
        <f t="shared" si="646"/>
        <v>1.2490059642147118</v>
      </c>
      <c r="GH416" s="142">
        <f t="shared" si="647"/>
        <v>4.4676102081149498</v>
      </c>
      <c r="GI416" s="118">
        <f t="shared" si="608"/>
        <v>0.7446017013524916</v>
      </c>
      <c r="GJ416" s="143">
        <f t="shared" si="648"/>
        <v>22454.208905985739</v>
      </c>
      <c r="GK416" s="144">
        <f t="shared" si="649"/>
        <v>0.69158102924063003</v>
      </c>
      <c r="GL416" s="145">
        <f t="shared" si="650"/>
        <v>17618.7552276571</v>
      </c>
      <c r="GM416" s="146">
        <f t="shared" si="651"/>
        <v>0.8343440177110405</v>
      </c>
      <c r="GN416" s="286">
        <v>2077</v>
      </c>
      <c r="GO416" s="97">
        <f t="shared" si="609"/>
        <v>1691.259990051401</v>
      </c>
      <c r="GP416" s="226">
        <f t="shared" si="568"/>
        <v>666.79199999999992</v>
      </c>
      <c r="GQ416" s="103">
        <v>0</v>
      </c>
      <c r="GR416" s="102">
        <f t="shared" si="601"/>
        <v>1</v>
      </c>
      <c r="GS416" s="103">
        <v>0</v>
      </c>
      <c r="GT416" s="102">
        <f t="shared" si="602"/>
        <v>1</v>
      </c>
      <c r="GU416" s="129">
        <v>0</v>
      </c>
      <c r="GV416" s="102">
        <f t="shared" si="669"/>
        <v>1</v>
      </c>
      <c r="GW416" s="170">
        <v>324</v>
      </c>
      <c r="GX416" s="102">
        <f t="shared" si="670"/>
        <v>0.52975326560232228</v>
      </c>
      <c r="GY416" s="170">
        <v>0</v>
      </c>
      <c r="GZ416" s="102">
        <f t="shared" si="671"/>
        <v>1</v>
      </c>
      <c r="HA416" s="310"/>
      <c r="HB416" s="310"/>
      <c r="HC416" s="310"/>
      <c r="HD416" s="313"/>
      <c r="HE416" s="312">
        <v>8</v>
      </c>
      <c r="HF416" s="227">
        <f t="shared" si="562"/>
        <v>105624.963</v>
      </c>
      <c r="HG416" s="102">
        <f t="shared" si="563"/>
        <v>0.70416642000000007</v>
      </c>
      <c r="HH416" s="177">
        <f t="shared" si="564"/>
        <v>0.80007700452401576</v>
      </c>
      <c r="HI416" s="253"/>
      <c r="HJ416" s="103"/>
      <c r="HK416" s="103"/>
      <c r="HL416" s="77">
        <f t="shared" si="654"/>
        <v>1680</v>
      </c>
      <c r="HM416" s="77">
        <f t="shared" si="652"/>
        <v>17453.52</v>
      </c>
      <c r="HN416" s="247"/>
      <c r="HO416" s="247"/>
      <c r="HP416" s="103"/>
      <c r="HQ416" s="247"/>
      <c r="HR416" s="247"/>
      <c r="HS416" s="247"/>
      <c r="HT416" s="103"/>
      <c r="HU416" s="103"/>
      <c r="HV416" s="247"/>
      <c r="HW416" s="247"/>
      <c r="HX416" s="247"/>
      <c r="HY416" s="247"/>
      <c r="HZ416" s="298"/>
      <c r="IA416" s="298"/>
      <c r="IB416" s="299"/>
      <c r="IC416" s="300"/>
      <c r="ID416" s="300"/>
      <c r="IE416" s="301"/>
      <c r="IF416" s="301"/>
      <c r="IG416" s="301"/>
      <c r="IH416" s="97">
        <f t="shared" si="653"/>
        <v>31090.298999999999</v>
      </c>
      <c r="II416" s="97">
        <f t="shared" si="655"/>
        <v>2427.6020145233078</v>
      </c>
      <c r="IJ416" s="202">
        <f t="shared" si="656"/>
        <v>1.5616459748574998</v>
      </c>
      <c r="IK416" s="202">
        <f t="shared" si="662"/>
        <v>1.5545149500000002</v>
      </c>
      <c r="IL416" s="202" t="e">
        <f t="shared" si="610"/>
        <v>#DIV/0!</v>
      </c>
      <c r="IM416" s="203"/>
      <c r="IN416" s="204">
        <f t="shared" si="611"/>
        <v>1</v>
      </c>
      <c r="IO416" s="247"/>
      <c r="IP416" s="247"/>
      <c r="IQ416" s="103"/>
      <c r="IR416" s="103"/>
      <c r="IS416" s="247"/>
      <c r="IT416" s="247"/>
      <c r="IU416" s="247"/>
      <c r="IV416" s="247"/>
      <c r="IW416" s="304">
        <v>0</v>
      </c>
      <c r="IX416" s="304">
        <v>0</v>
      </c>
      <c r="IY416" s="246"/>
      <c r="IZ416" s="247"/>
      <c r="JA416" s="247">
        <v>2.48</v>
      </c>
      <c r="JB416" s="247">
        <v>0.18</v>
      </c>
      <c r="JC416" s="247">
        <v>204</v>
      </c>
      <c r="JD416" s="97">
        <f t="shared" si="612"/>
        <v>0</v>
      </c>
      <c r="JE416" s="210">
        <f t="shared" si="672"/>
        <v>1.1016032261237336</v>
      </c>
      <c r="JF416" s="210">
        <f t="shared" si="613"/>
        <v>0</v>
      </c>
      <c r="JG416" s="210"/>
      <c r="JH416" s="203"/>
      <c r="JI416" s="203"/>
      <c r="JJ416" s="212">
        <f t="shared" si="674"/>
        <v>2.469151880188833</v>
      </c>
      <c r="JK416" s="203">
        <f t="shared" si="616"/>
        <v>1</v>
      </c>
      <c r="JL416" s="103">
        <v>10758</v>
      </c>
      <c r="JM416" s="246" t="s">
        <v>124</v>
      </c>
      <c r="JN416" s="307" t="s">
        <v>124</v>
      </c>
      <c r="JO416" s="247" t="s">
        <v>124</v>
      </c>
      <c r="JP416" s="247" t="s">
        <v>124</v>
      </c>
      <c r="JQ416" s="246" t="s">
        <v>124</v>
      </c>
      <c r="JR416" s="170" t="s">
        <v>124</v>
      </c>
      <c r="JS416" s="247"/>
      <c r="JT416" s="308" t="s">
        <v>159</v>
      </c>
    </row>
    <row r="417" spans="1:280" ht="14.25">
      <c r="A417" s="244">
        <v>43834</v>
      </c>
      <c r="B417" s="245">
        <v>0</v>
      </c>
      <c r="C417" s="52">
        <v>0</v>
      </c>
      <c r="D417" s="129">
        <v>43274</v>
      </c>
      <c r="E417" s="246">
        <v>5.61</v>
      </c>
      <c r="F417" s="129">
        <v>1358</v>
      </c>
      <c r="G417" s="247">
        <v>41.5</v>
      </c>
      <c r="H417" s="247">
        <v>19.2</v>
      </c>
      <c r="I417" s="255">
        <v>87.3</v>
      </c>
      <c r="J417" s="253">
        <v>1137</v>
      </c>
      <c r="K417" s="129">
        <v>1384</v>
      </c>
      <c r="L417" s="254">
        <v>6.2519999999999998</v>
      </c>
      <c r="M417" s="129">
        <v>11388</v>
      </c>
      <c r="N417" s="129">
        <v>7033</v>
      </c>
      <c r="O417" s="254">
        <v>2.78</v>
      </c>
      <c r="P417" s="254">
        <v>1.54</v>
      </c>
      <c r="Q417" s="258">
        <v>129</v>
      </c>
      <c r="R417" s="259">
        <v>63.2</v>
      </c>
      <c r="S417" s="260">
        <v>8788</v>
      </c>
      <c r="T417" s="103">
        <v>5680</v>
      </c>
      <c r="U417" s="247">
        <v>3.4</v>
      </c>
      <c r="V417" s="247">
        <v>23.3</v>
      </c>
      <c r="W417" s="247">
        <v>9.69</v>
      </c>
      <c r="X417" s="247">
        <v>8.82</v>
      </c>
      <c r="Y417" s="129">
        <v>2432</v>
      </c>
      <c r="Z417" s="103" t="s">
        <v>129</v>
      </c>
      <c r="AA417" s="56"/>
      <c r="AB417" s="247">
        <v>447</v>
      </c>
      <c r="AC417" s="77">
        <f t="shared" si="581"/>
        <v>11220</v>
      </c>
      <c r="AD417" s="247"/>
      <c r="AE417" s="247"/>
      <c r="AF417" s="247"/>
      <c r="AG417" s="247"/>
      <c r="AH417" s="252"/>
      <c r="AI417" s="263"/>
      <c r="AJ417" s="247"/>
      <c r="AK417" s="247"/>
      <c r="AL417" s="246" t="s">
        <v>129</v>
      </c>
      <c r="AM417" s="103" t="s">
        <v>129</v>
      </c>
      <c r="AN417" s="264" t="s">
        <v>129</v>
      </c>
      <c r="AO417" s="264" t="s">
        <v>129</v>
      </c>
      <c r="AP417" s="103" t="s">
        <v>129</v>
      </c>
      <c r="AQ417" s="267"/>
      <c r="AR417" s="86">
        <f t="shared" si="617"/>
        <v>12430</v>
      </c>
      <c r="AS417" s="103"/>
      <c r="AT417" s="268">
        <v>12430</v>
      </c>
      <c r="AU417" s="129">
        <f t="shared" si="582"/>
        <v>9790</v>
      </c>
      <c r="AV417" s="103">
        <v>840</v>
      </c>
      <c r="AW417" s="103">
        <v>0</v>
      </c>
      <c r="AX417" s="129">
        <v>840</v>
      </c>
      <c r="AY417" s="271">
        <v>960</v>
      </c>
      <c r="AZ417" s="272">
        <v>5.17</v>
      </c>
      <c r="BA417" s="103">
        <v>4012</v>
      </c>
      <c r="BB417" s="247">
        <v>270</v>
      </c>
      <c r="BC417" s="103">
        <v>10221</v>
      </c>
      <c r="BD417" s="97">
        <f t="shared" si="583"/>
        <v>7566.3149999999996</v>
      </c>
      <c r="BE417" s="102">
        <f t="shared" si="584"/>
        <v>0.74027149985324325</v>
      </c>
      <c r="BF417" s="103">
        <v>4056</v>
      </c>
      <c r="BG417" s="97">
        <f t="shared" si="585"/>
        <v>4327.7519999999995</v>
      </c>
      <c r="BH417" s="102">
        <f t="shared" si="586"/>
        <v>0.42341766950396237</v>
      </c>
      <c r="BI417" s="103">
        <v>448</v>
      </c>
      <c r="BJ417" s="97">
        <f t="shared" si="587"/>
        <v>881.21600000000001</v>
      </c>
      <c r="BK417" s="102">
        <f t="shared" si="588"/>
        <v>8.621622150474513E-2</v>
      </c>
      <c r="BL417" s="103">
        <v>781</v>
      </c>
      <c r="BM417" s="97">
        <f t="shared" si="589"/>
        <v>1128.5450000000001</v>
      </c>
      <c r="BN417" s="102">
        <f t="shared" si="590"/>
        <v>0.11041434301927405</v>
      </c>
      <c r="BO417" s="103">
        <v>589</v>
      </c>
      <c r="BP417" s="97">
        <f t="shared" si="591"/>
        <v>1212.1619999999998</v>
      </c>
      <c r="BQ417" s="102">
        <f t="shared" si="592"/>
        <v>0.11859524508365128</v>
      </c>
      <c r="BR417" s="103">
        <v>10</v>
      </c>
      <c r="BS417" s="105">
        <f t="shared" si="593"/>
        <v>16.64</v>
      </c>
      <c r="BT417" s="102">
        <f t="shared" si="594"/>
        <v>9.7837784952548674E-4</v>
      </c>
      <c r="BU417" s="247">
        <v>5.35</v>
      </c>
      <c r="BV417" s="246">
        <v>5.15</v>
      </c>
      <c r="BW417" s="252">
        <v>160</v>
      </c>
      <c r="BX417" s="117">
        <f t="shared" si="618"/>
        <v>100063.59</v>
      </c>
      <c r="BY417" s="118">
        <f t="shared" si="619"/>
        <v>0.66709059999999998</v>
      </c>
      <c r="BZ417" s="273">
        <v>66.8</v>
      </c>
      <c r="CA417" s="245">
        <v>39</v>
      </c>
      <c r="CB417" s="247">
        <v>7.39</v>
      </c>
      <c r="CC417" s="103">
        <v>4603</v>
      </c>
      <c r="CD417" s="77">
        <f t="shared" si="595"/>
        <v>5065.7127139364302</v>
      </c>
      <c r="CE417" s="77">
        <f t="shared" si="596"/>
        <v>24540</v>
      </c>
      <c r="CF417" s="77">
        <f t="shared" si="597"/>
        <v>9790</v>
      </c>
      <c r="CG417" s="77">
        <f t="shared" si="598"/>
        <v>407.91666666666669</v>
      </c>
      <c r="CH417" s="77">
        <f t="shared" si="599"/>
        <v>14750</v>
      </c>
      <c r="CI417" s="130">
        <f t="shared" si="600"/>
        <v>614.58333333333337</v>
      </c>
      <c r="CJ417" s="253">
        <v>4073</v>
      </c>
      <c r="CK417" s="247">
        <v>38.799999999999997</v>
      </c>
      <c r="CL417" s="246">
        <v>7.14</v>
      </c>
      <c r="CM417" s="103">
        <v>1598</v>
      </c>
      <c r="CN417" s="274">
        <v>8</v>
      </c>
      <c r="CO417" s="274">
        <v>62</v>
      </c>
      <c r="CP417" s="103">
        <v>4418</v>
      </c>
      <c r="CQ417" s="247">
        <v>2.4</v>
      </c>
      <c r="CR417" s="247">
        <v>41</v>
      </c>
      <c r="CS417" s="103">
        <v>3587</v>
      </c>
      <c r="CT417" s="141">
        <f t="shared" si="663"/>
        <v>0.25396499244439724</v>
      </c>
      <c r="CU417" s="142">
        <f t="shared" si="620"/>
        <v>1.2339798674195925</v>
      </c>
      <c r="CV417" s="142">
        <f t="shared" si="621"/>
        <v>4.1051826271116356</v>
      </c>
      <c r="CW417" s="118">
        <f t="shared" si="622"/>
        <v>0.68419710451860594</v>
      </c>
      <c r="CX417" s="143">
        <f t="shared" si="664"/>
        <v>20632.647883863079</v>
      </c>
      <c r="CY417" s="144">
        <f t="shared" si="665"/>
        <v>0.68454586940872197</v>
      </c>
      <c r="CZ417" s="145">
        <f t="shared" si="666"/>
        <v>16607.946294621026</v>
      </c>
      <c r="DA417" s="146">
        <f t="shared" si="667"/>
        <v>0.84365521964582724</v>
      </c>
      <c r="DB417" s="129">
        <v>4073</v>
      </c>
      <c r="DC417" s="258">
        <v>38.700000000000003</v>
      </c>
      <c r="DD417" s="254">
        <v>7.09</v>
      </c>
      <c r="DE417" s="129">
        <v>1867</v>
      </c>
      <c r="DF417" s="129">
        <v>7</v>
      </c>
      <c r="DG417" s="129">
        <v>63</v>
      </c>
      <c r="DH417" s="129">
        <v>4628</v>
      </c>
      <c r="DI417" s="258">
        <v>2.9</v>
      </c>
      <c r="DJ417" s="258">
        <v>39.200000000000003</v>
      </c>
      <c r="DK417" s="129">
        <v>4280</v>
      </c>
      <c r="DL417" s="141">
        <f t="shared" si="623"/>
        <v>0.32851418165411228</v>
      </c>
      <c r="DM417" s="142">
        <f t="shared" si="624"/>
        <v>1.2339798674195925</v>
      </c>
      <c r="DN417" s="142">
        <f t="shared" si="625"/>
        <v>4.1051826271116356</v>
      </c>
      <c r="DO417" s="118">
        <f t="shared" si="604"/>
        <v>0.68419710451860594</v>
      </c>
      <c r="DP417" s="143">
        <f t="shared" si="626"/>
        <v>20632.647883863079</v>
      </c>
      <c r="DQ417" s="144">
        <f t="shared" si="627"/>
        <v>0.63144376607389485</v>
      </c>
      <c r="DR417" s="145">
        <f t="shared" si="628"/>
        <v>16607.946294621026</v>
      </c>
      <c r="DS417" s="146">
        <f t="shared" si="629"/>
        <v>0.81733685549359159</v>
      </c>
      <c r="DT417" s="129">
        <v>4088</v>
      </c>
      <c r="DU417" s="258">
        <v>38.9</v>
      </c>
      <c r="DV417" s="254">
        <v>7.06</v>
      </c>
      <c r="DW417" s="129">
        <v>1686</v>
      </c>
      <c r="DX417" s="129">
        <v>7</v>
      </c>
      <c r="DY417" s="129">
        <v>64</v>
      </c>
      <c r="DZ417" s="129">
        <v>4624</v>
      </c>
      <c r="EA417" s="258">
        <v>2.8</v>
      </c>
      <c r="EB417" s="258">
        <v>39.5</v>
      </c>
      <c r="EC417" s="129">
        <v>4979</v>
      </c>
      <c r="ED417" s="141">
        <f t="shared" si="657"/>
        <v>0.36037234324472622</v>
      </c>
      <c r="EE417" s="142">
        <f t="shared" si="630"/>
        <v>1.2294520547945205</v>
      </c>
      <c r="EF417" s="142">
        <f t="shared" si="668"/>
        <v>4.1203011489399373</v>
      </c>
      <c r="EG417" s="118">
        <f t="shared" si="605"/>
        <v>0.68671685815665617</v>
      </c>
      <c r="EH417" s="143">
        <f t="shared" si="658"/>
        <v>20708.633574572126</v>
      </c>
      <c r="EI417" s="144">
        <f t="shared" si="659"/>
        <v>0.66717417761145503</v>
      </c>
      <c r="EJ417" s="145">
        <f t="shared" si="660"/>
        <v>16669.109858190706</v>
      </c>
      <c r="EK417" s="146">
        <f t="shared" si="661"/>
        <v>0.83504549457000299</v>
      </c>
      <c r="EL417" s="253">
        <v>4088</v>
      </c>
      <c r="EM417" s="247">
        <v>38.700000000000003</v>
      </c>
      <c r="EN417" s="246">
        <v>7</v>
      </c>
      <c r="EO417" s="103">
        <v>1504</v>
      </c>
      <c r="EP417" s="274">
        <v>7</v>
      </c>
      <c r="EQ417" s="274">
        <v>64</v>
      </c>
      <c r="ER417" s="103">
        <v>5076</v>
      </c>
      <c r="ES417" s="247">
        <v>3</v>
      </c>
      <c r="ET417" s="247">
        <v>38.200000000000003</v>
      </c>
      <c r="EU417" s="103">
        <v>4150</v>
      </c>
      <c r="EV417" s="141">
        <f t="shared" si="631"/>
        <v>0.28502196051259771</v>
      </c>
      <c r="EW417" s="142">
        <f t="shared" si="632"/>
        <v>1.2294520547945205</v>
      </c>
      <c r="EX417" s="142">
        <f t="shared" si="633"/>
        <v>4.1203011489399373</v>
      </c>
      <c r="EY417" s="118">
        <f t="shared" si="606"/>
        <v>0.68671685815665617</v>
      </c>
      <c r="EZ417" s="143">
        <f t="shared" si="634"/>
        <v>20708.633574572126</v>
      </c>
      <c r="FA417" s="144">
        <f t="shared" si="635"/>
        <v>0.70310199473762069</v>
      </c>
      <c r="FB417" s="145">
        <f t="shared" si="636"/>
        <v>16669.109858190706</v>
      </c>
      <c r="FC417" s="146">
        <f t="shared" si="637"/>
        <v>0.85285197143136682</v>
      </c>
      <c r="FD417" s="253">
        <v>4109</v>
      </c>
      <c r="FE417" s="247">
        <v>38.799999999999997</v>
      </c>
      <c r="FF417" s="246">
        <v>7.28</v>
      </c>
      <c r="FG417" s="103">
        <v>1512</v>
      </c>
      <c r="FH417" s="274">
        <v>6</v>
      </c>
      <c r="FI417" s="274">
        <v>64</v>
      </c>
      <c r="FJ417" s="103">
        <v>5270</v>
      </c>
      <c r="FK417" s="247">
        <v>2.7</v>
      </c>
      <c r="FL417" s="247">
        <v>39.700000000000003</v>
      </c>
      <c r="FM417" s="103">
        <v>4329</v>
      </c>
      <c r="FN417" s="141">
        <f t="shared" si="638"/>
        <v>0.2964620644242828</v>
      </c>
      <c r="FO417" s="142">
        <f t="shared" si="639"/>
        <v>1.223168654173765</v>
      </c>
      <c r="FP417" s="142">
        <f t="shared" si="640"/>
        <v>4.1414670794995612</v>
      </c>
      <c r="FQ417" s="118">
        <f t="shared" si="607"/>
        <v>0.69024451324992686</v>
      </c>
      <c r="FR417" s="143">
        <f t="shared" si="641"/>
        <v>20815.013541564793</v>
      </c>
      <c r="FS417" s="144">
        <f t="shared" si="642"/>
        <v>0.70152275002877817</v>
      </c>
      <c r="FT417" s="145">
        <f t="shared" si="643"/>
        <v>16754.738847188262</v>
      </c>
      <c r="FU417" s="146">
        <f t="shared" si="644"/>
        <v>0.85206926915174641</v>
      </c>
      <c r="FV417" s="253">
        <v>4109</v>
      </c>
      <c r="FW417" s="283">
        <v>38.799999999999997</v>
      </c>
      <c r="FX417" s="246">
        <v>7.23</v>
      </c>
      <c r="FY417" s="103">
        <v>1508</v>
      </c>
      <c r="FZ417" s="274">
        <v>6</v>
      </c>
      <c r="GA417" s="274">
        <v>63</v>
      </c>
      <c r="GB417" s="103">
        <v>4248</v>
      </c>
      <c r="GC417" s="247">
        <v>2.8</v>
      </c>
      <c r="GD417" s="247">
        <v>40</v>
      </c>
      <c r="GE417" s="103">
        <v>4539</v>
      </c>
      <c r="GF417" s="141">
        <f t="shared" si="645"/>
        <v>0.3104939666995995</v>
      </c>
      <c r="GG417" s="142">
        <f t="shared" si="646"/>
        <v>1.223168654173765</v>
      </c>
      <c r="GH417" s="142">
        <f t="shared" si="647"/>
        <v>4.1414670794995612</v>
      </c>
      <c r="GI417" s="118">
        <f t="shared" si="608"/>
        <v>0.69024451324992686</v>
      </c>
      <c r="GJ417" s="143">
        <f t="shared" si="648"/>
        <v>20815.013541564793</v>
      </c>
      <c r="GK417" s="144">
        <f t="shared" si="649"/>
        <v>0.70231237238319943</v>
      </c>
      <c r="GL417" s="145">
        <f t="shared" si="650"/>
        <v>16754.738847188262</v>
      </c>
      <c r="GM417" s="146">
        <f t="shared" si="651"/>
        <v>0.85246062029155656</v>
      </c>
      <c r="GN417" s="286">
        <v>1644</v>
      </c>
      <c r="GO417" s="97">
        <f t="shared" si="609"/>
        <v>1612.1778728606357</v>
      </c>
      <c r="GP417" s="226">
        <f t="shared" si="568"/>
        <v>1053.10805</v>
      </c>
      <c r="GQ417" s="103">
        <v>0</v>
      </c>
      <c r="GR417" s="102">
        <f t="shared" si="601"/>
        <v>1</v>
      </c>
      <c r="GS417" s="103">
        <v>0</v>
      </c>
      <c r="GT417" s="102">
        <f t="shared" si="602"/>
        <v>1</v>
      </c>
      <c r="GU417" s="129">
        <v>5.29</v>
      </c>
      <c r="GV417" s="102">
        <f t="shared" si="669"/>
        <v>0.99399693151281865</v>
      </c>
      <c r="GW417" s="170">
        <v>508</v>
      </c>
      <c r="GX417" s="102">
        <f t="shared" si="670"/>
        <v>0.34955185659411014</v>
      </c>
      <c r="GY417" s="170">
        <v>0</v>
      </c>
      <c r="GZ417" s="102">
        <f t="shared" si="671"/>
        <v>1</v>
      </c>
      <c r="HA417" s="310"/>
      <c r="HB417" s="310"/>
      <c r="HC417" s="310"/>
      <c r="HD417" s="313"/>
      <c r="HE417" s="312">
        <v>30</v>
      </c>
      <c r="HF417" s="227">
        <f t="shared" si="562"/>
        <v>100063.59</v>
      </c>
      <c r="HG417" s="102">
        <f t="shared" si="563"/>
        <v>0.66709059999999998</v>
      </c>
      <c r="HH417" s="177">
        <f t="shared" si="564"/>
        <v>0.83915468153800998</v>
      </c>
      <c r="HI417" s="253">
        <v>3058</v>
      </c>
      <c r="HJ417" s="103">
        <v>4968</v>
      </c>
      <c r="HK417" s="103">
        <v>3528</v>
      </c>
      <c r="HL417" s="77">
        <f t="shared" si="654"/>
        <v>1680</v>
      </c>
      <c r="HM417" s="77">
        <f t="shared" si="652"/>
        <v>17171.28</v>
      </c>
      <c r="HN417" s="247"/>
      <c r="HO417" s="247"/>
      <c r="HP417" s="103">
        <v>1073</v>
      </c>
      <c r="HQ417" s="247"/>
      <c r="HR417" s="247"/>
      <c r="HS417" s="247"/>
      <c r="HT417" s="103">
        <v>5278</v>
      </c>
      <c r="HU417" s="103">
        <v>5820</v>
      </c>
      <c r="HV417" s="247"/>
      <c r="HW417" s="247"/>
      <c r="HX417" s="247"/>
      <c r="HY417" s="247"/>
      <c r="HZ417" s="298">
        <v>0.98</v>
      </c>
      <c r="IA417" s="298"/>
      <c r="IB417" s="299">
        <v>435</v>
      </c>
      <c r="IC417" s="300"/>
      <c r="ID417" s="300">
        <v>239</v>
      </c>
      <c r="IE417" s="301">
        <v>1.78</v>
      </c>
      <c r="IF417" s="301">
        <v>1.39</v>
      </c>
      <c r="IG417" s="301">
        <v>1.1599999999999999</v>
      </c>
      <c r="IH417" s="97">
        <f t="shared" si="653"/>
        <v>27709.56</v>
      </c>
      <c r="II417" s="97">
        <f t="shared" si="655"/>
        <v>2229.2485921158491</v>
      </c>
      <c r="IJ417" s="202">
        <f t="shared" si="656"/>
        <v>1.6090104585679808</v>
      </c>
      <c r="IK417" s="202">
        <f t="shared" si="662"/>
        <v>1.385478</v>
      </c>
      <c r="IL417" s="202">
        <f t="shared" si="610"/>
        <v>0.31060869060619595</v>
      </c>
      <c r="IM417" s="203"/>
      <c r="IN417" s="204">
        <f t="shared" si="611"/>
        <v>0.73540145985401462</v>
      </c>
      <c r="IO417" s="247"/>
      <c r="IP417" s="247"/>
      <c r="IQ417" s="103">
        <v>1698</v>
      </c>
      <c r="IR417" s="103">
        <v>2268</v>
      </c>
      <c r="IS417" s="247"/>
      <c r="IT417" s="247"/>
      <c r="IU417" s="247"/>
      <c r="IV417" s="247"/>
      <c r="IW417" s="304">
        <v>0.95</v>
      </c>
      <c r="IX417" s="304">
        <v>0</v>
      </c>
      <c r="IY417" s="246">
        <v>8.35</v>
      </c>
      <c r="IZ417" s="247">
        <v>193</v>
      </c>
      <c r="JA417" s="247">
        <v>3.03</v>
      </c>
      <c r="JB417" s="247">
        <v>0.4</v>
      </c>
      <c r="JC417" s="247">
        <v>204</v>
      </c>
      <c r="JD417" s="97">
        <f t="shared" si="612"/>
        <v>5407.05</v>
      </c>
      <c r="JE417" s="210">
        <f t="shared" si="672"/>
        <v>1.1440245148110317</v>
      </c>
      <c r="JF417" s="210">
        <f t="shared" si="613"/>
        <v>0.38023660714285712</v>
      </c>
      <c r="JG417" s="210">
        <f t="shared" si="614"/>
        <v>0.18095313720040765</v>
      </c>
      <c r="JH417" s="203"/>
      <c r="JI417" s="203">
        <f t="shared" si="615"/>
        <v>0.55632183908045985</v>
      </c>
      <c r="JJ417" s="212">
        <f t="shared" si="674"/>
        <v>2.469151880188833</v>
      </c>
      <c r="JK417" s="203">
        <f t="shared" si="616"/>
        <v>0.98111730750415815</v>
      </c>
      <c r="JL417" s="103">
        <v>9125</v>
      </c>
      <c r="JM417" s="246">
        <v>8.6199999999999992</v>
      </c>
      <c r="JN417" s="307">
        <v>224</v>
      </c>
      <c r="JO417" s="247">
        <v>0.35</v>
      </c>
      <c r="JP417" s="247">
        <v>1.24</v>
      </c>
      <c r="JQ417" s="246">
        <v>0.77</v>
      </c>
      <c r="JR417" s="170">
        <v>185</v>
      </c>
      <c r="JS417" s="247">
        <v>0.47</v>
      </c>
      <c r="JT417" s="308" t="s">
        <v>159</v>
      </c>
    </row>
    <row r="418" spans="1:280" ht="14.25">
      <c r="A418" s="229">
        <v>43835</v>
      </c>
      <c r="B418" s="242">
        <v>0</v>
      </c>
      <c r="C418" s="52">
        <v>0</v>
      </c>
      <c r="D418" s="58">
        <v>46595</v>
      </c>
      <c r="E418" s="243">
        <v>5.61</v>
      </c>
      <c r="F418" s="58">
        <v>1339</v>
      </c>
      <c r="G418" s="136">
        <v>38.9</v>
      </c>
      <c r="H418" s="136">
        <v>18.3</v>
      </c>
      <c r="I418" s="256">
        <v>87.3</v>
      </c>
      <c r="J418" s="238"/>
      <c r="K418" s="58">
        <v>1128</v>
      </c>
      <c r="L418" s="59">
        <v>7.24</v>
      </c>
      <c r="M418" s="58">
        <v>13178</v>
      </c>
      <c r="N418" s="58">
        <v>6982</v>
      </c>
      <c r="O418" s="59">
        <v>4.17</v>
      </c>
      <c r="P418" s="59">
        <v>2.98</v>
      </c>
      <c r="Q418" s="75"/>
      <c r="R418" s="76">
        <v>67.5</v>
      </c>
      <c r="S418" s="67">
        <v>8774</v>
      </c>
      <c r="T418" s="230">
        <v>6461</v>
      </c>
      <c r="U418" s="136">
        <v>2.95</v>
      </c>
      <c r="V418" s="136">
        <v>23.6</v>
      </c>
      <c r="W418" s="136">
        <v>9.33</v>
      </c>
      <c r="X418" s="136">
        <v>8.42</v>
      </c>
      <c r="Y418" s="58">
        <v>2432</v>
      </c>
      <c r="Z418" s="230"/>
      <c r="AA418" s="136"/>
      <c r="AB418" s="136">
        <v>451</v>
      </c>
      <c r="AC418" s="58">
        <f t="shared" si="581"/>
        <v>11206</v>
      </c>
      <c r="AD418" s="136"/>
      <c r="AE418" s="136"/>
      <c r="AF418" s="136"/>
      <c r="AG418" s="136"/>
      <c r="AH418" s="251"/>
      <c r="AI418" s="262"/>
      <c r="AJ418" s="136"/>
      <c r="AK418" s="136"/>
      <c r="AL418" s="243"/>
      <c r="AM418" s="230"/>
      <c r="AN418" s="60"/>
      <c r="AO418" s="60"/>
      <c r="AP418" s="230"/>
      <c r="AQ418" s="266"/>
      <c r="AR418" s="86">
        <f t="shared" si="617"/>
        <v>12907</v>
      </c>
      <c r="AS418" s="230"/>
      <c r="AT418" s="89">
        <v>12907</v>
      </c>
      <c r="AU418" s="58">
        <f t="shared" si="582"/>
        <v>10747</v>
      </c>
      <c r="AV418" s="230">
        <v>1080</v>
      </c>
      <c r="AW418" s="230">
        <v>0</v>
      </c>
      <c r="AX418" s="58">
        <v>1080</v>
      </c>
      <c r="AY418" s="98">
        <v>0</v>
      </c>
      <c r="AZ418" s="270">
        <v>5.22</v>
      </c>
      <c r="BA418" s="230">
        <v>4497</v>
      </c>
      <c r="BB418" s="136">
        <v>736</v>
      </c>
      <c r="BC418" s="230">
        <v>11102</v>
      </c>
      <c r="BD418" s="97">
        <f t="shared" si="583"/>
        <v>6821.6290000000008</v>
      </c>
      <c r="BE418" s="102">
        <f t="shared" si="584"/>
        <v>0.61445045937668896</v>
      </c>
      <c r="BF418" s="230">
        <v>3727</v>
      </c>
      <c r="BG418" s="230">
        <f t="shared" si="585"/>
        <v>3976.7089999999998</v>
      </c>
      <c r="BH418" s="231">
        <f t="shared" si="586"/>
        <v>0.35819753197622051</v>
      </c>
      <c r="BI418" s="230">
        <v>369</v>
      </c>
      <c r="BJ418" s="230">
        <f t="shared" si="587"/>
        <v>725.82299999999998</v>
      </c>
      <c r="BK418" s="231">
        <f t="shared" si="588"/>
        <v>6.5377679697351823E-2</v>
      </c>
      <c r="BL418" s="230">
        <v>649</v>
      </c>
      <c r="BM418" s="230">
        <f t="shared" si="589"/>
        <v>937.80500000000006</v>
      </c>
      <c r="BN418" s="231">
        <f t="shared" si="590"/>
        <v>8.4471716807782385E-2</v>
      </c>
      <c r="BO418" s="230">
        <v>574</v>
      </c>
      <c r="BP418" s="230">
        <f t="shared" si="591"/>
        <v>1181.2919999999999</v>
      </c>
      <c r="BQ418" s="231">
        <f t="shared" si="592"/>
        <v>0.10640353089533416</v>
      </c>
      <c r="BR418" s="230">
        <v>0</v>
      </c>
      <c r="BS418" s="232">
        <f t="shared" si="593"/>
        <v>0</v>
      </c>
      <c r="BT418" s="231">
        <f t="shared" si="594"/>
        <v>0</v>
      </c>
      <c r="BU418" s="136">
        <v>5.69</v>
      </c>
      <c r="BV418" s="243">
        <v>5.83</v>
      </c>
      <c r="BW418" s="251">
        <v>163</v>
      </c>
      <c r="BX418" s="117">
        <f t="shared" si="618"/>
        <v>119313.194</v>
      </c>
      <c r="BY418" s="118">
        <f t="shared" si="619"/>
        <v>0.79542129333333333</v>
      </c>
      <c r="BZ418" s="121">
        <v>70.8</v>
      </c>
      <c r="CA418" s="242">
        <v>39</v>
      </c>
      <c r="CB418" s="136">
        <v>7.08</v>
      </c>
      <c r="CC418" s="230">
        <v>5637</v>
      </c>
      <c r="CD418" s="58">
        <f t="shared" si="595"/>
        <v>5956.6250561293218</v>
      </c>
      <c r="CE418" s="58">
        <f t="shared" si="596"/>
        <v>24497</v>
      </c>
      <c r="CF418" s="58">
        <f t="shared" si="597"/>
        <v>10747</v>
      </c>
      <c r="CG418" s="58">
        <f t="shared" si="598"/>
        <v>447.79166666666669</v>
      </c>
      <c r="CH418" s="58">
        <f t="shared" si="599"/>
        <v>13750</v>
      </c>
      <c r="CI418" s="98">
        <f t="shared" si="600"/>
        <v>572.91666666666663</v>
      </c>
      <c r="CJ418" s="238">
        <v>4019</v>
      </c>
      <c r="CK418" s="136">
        <v>38.799999999999997</v>
      </c>
      <c r="CL418" s="243">
        <v>7.15</v>
      </c>
      <c r="CM418" s="230">
        <v>1989</v>
      </c>
      <c r="CN418" s="137">
        <v>6</v>
      </c>
      <c r="CO418" s="137">
        <v>62</v>
      </c>
      <c r="CP418" s="230">
        <v>4927</v>
      </c>
      <c r="CQ418" s="136">
        <v>5</v>
      </c>
      <c r="CR418" s="136">
        <v>33.4</v>
      </c>
      <c r="CS418" s="230">
        <v>3768</v>
      </c>
      <c r="CT418" s="141">
        <f t="shared" si="663"/>
        <v>0.23629920673779728</v>
      </c>
      <c r="CU418" s="142">
        <f t="shared" si="620"/>
        <v>1.2505598407564071</v>
      </c>
      <c r="CV418" s="142">
        <f t="shared" si="621"/>
        <v>4.7631667530011423</v>
      </c>
      <c r="CW418" s="118">
        <f t="shared" si="622"/>
        <v>0.79386112550019039</v>
      </c>
      <c r="CX418" s="143">
        <f t="shared" si="664"/>
        <v>23939.676100583743</v>
      </c>
      <c r="CY418" s="144">
        <f t="shared" si="665"/>
        <v>0.6660860837709881</v>
      </c>
      <c r="CZ418" s="145">
        <f t="shared" si="666"/>
        <v>19574.630635832957</v>
      </c>
      <c r="DA418" s="146">
        <f t="shared" si="667"/>
        <v>0.82084309133489464</v>
      </c>
      <c r="DB418" s="58">
        <v>4079</v>
      </c>
      <c r="DC418" s="75">
        <v>38.799999999999997</v>
      </c>
      <c r="DD418" s="59">
        <v>7.09</v>
      </c>
      <c r="DE418" s="58">
        <v>1915</v>
      </c>
      <c r="DF418" s="58">
        <v>6</v>
      </c>
      <c r="DG418" s="58">
        <v>65</v>
      </c>
      <c r="DH418" s="58">
        <v>4260</v>
      </c>
      <c r="DI418" s="75">
        <v>6.9</v>
      </c>
      <c r="DJ418" s="75">
        <v>28.4</v>
      </c>
      <c r="DK418" s="58">
        <v>4233</v>
      </c>
      <c r="DL418" s="141">
        <f t="shared" si="623"/>
        <v>0.25676660678430546</v>
      </c>
      <c r="DM418" s="142">
        <f t="shared" si="624"/>
        <v>1.2321647462613385</v>
      </c>
      <c r="DN418" s="142">
        <f t="shared" si="625"/>
        <v>4.8342764830782938</v>
      </c>
      <c r="DO418" s="118">
        <f t="shared" si="604"/>
        <v>0.80571274717971564</v>
      </c>
      <c r="DP418" s="143">
        <f t="shared" si="626"/>
        <v>24297.073603951503</v>
      </c>
      <c r="DQ418" s="144">
        <f t="shared" si="627"/>
        <v>0.67850922595346508</v>
      </c>
      <c r="DR418" s="145">
        <f t="shared" si="628"/>
        <v>19866.861996407722</v>
      </c>
      <c r="DS418" s="146">
        <f t="shared" si="629"/>
        <v>0.82750855701675374</v>
      </c>
      <c r="DT418" s="58">
        <v>4105</v>
      </c>
      <c r="DU418" s="75">
        <v>38.799999999999997</v>
      </c>
      <c r="DV418" s="59">
        <v>7.04</v>
      </c>
      <c r="DW418" s="58">
        <v>1959</v>
      </c>
      <c r="DX418" s="58">
        <v>6</v>
      </c>
      <c r="DY418" s="58">
        <v>64</v>
      </c>
      <c r="DZ418" s="58">
        <v>4736</v>
      </c>
      <c r="EA418" s="75">
        <v>5.7</v>
      </c>
      <c r="EB418" s="75">
        <v>28.5</v>
      </c>
      <c r="EC418" s="58">
        <v>4850</v>
      </c>
      <c r="ED418" s="141">
        <f t="shared" si="657"/>
        <v>0.29554697504217825</v>
      </c>
      <c r="EE418" s="142">
        <f t="shared" si="630"/>
        <v>1.2243605359317904</v>
      </c>
      <c r="EF418" s="142">
        <f t="shared" si="668"/>
        <v>4.8650906994450596</v>
      </c>
      <c r="EG418" s="118">
        <f t="shared" si="605"/>
        <v>0.81084844990750993</v>
      </c>
      <c r="EH418" s="143">
        <f t="shared" si="658"/>
        <v>24451.945855410868</v>
      </c>
      <c r="EI418" s="144">
        <f t="shared" si="659"/>
        <v>0.67112249276388414</v>
      </c>
      <c r="EJ418" s="145">
        <f t="shared" si="660"/>
        <v>19993.49558599012</v>
      </c>
      <c r="EK418" s="146">
        <f t="shared" si="661"/>
        <v>0.82354530715186458</v>
      </c>
      <c r="EL418" s="238">
        <v>4106</v>
      </c>
      <c r="EM418" s="136">
        <v>39.1</v>
      </c>
      <c r="EN418" s="243">
        <v>7.44</v>
      </c>
      <c r="EO418" s="230">
        <v>2081</v>
      </c>
      <c r="EP418" s="137">
        <v>6</v>
      </c>
      <c r="EQ418" s="137">
        <v>61</v>
      </c>
      <c r="ER418" s="230">
        <v>4986</v>
      </c>
      <c r="ES418" s="136">
        <v>5.2</v>
      </c>
      <c r="ET418" s="136">
        <v>29.5</v>
      </c>
      <c r="EU418" s="230">
        <v>4035</v>
      </c>
      <c r="EV418" s="141">
        <f t="shared" si="631"/>
        <v>0.25356122370549294</v>
      </c>
      <c r="EW418" s="142">
        <f t="shared" si="632"/>
        <v>1.2240623477837311</v>
      </c>
      <c r="EX418" s="142">
        <f t="shared" si="633"/>
        <v>4.866275861613012</v>
      </c>
      <c r="EY418" s="118">
        <f t="shared" si="606"/>
        <v>0.81104597693550196</v>
      </c>
      <c r="EZ418" s="143">
        <f t="shared" si="634"/>
        <v>24457.902480466997</v>
      </c>
      <c r="FA418" s="144">
        <f t="shared" si="635"/>
        <v>0.65064109619277333</v>
      </c>
      <c r="FB418" s="145">
        <f t="shared" si="636"/>
        <v>19998.366108666367</v>
      </c>
      <c r="FC418" s="146">
        <f t="shared" si="637"/>
        <v>0.81255629616285352</v>
      </c>
      <c r="FD418" s="238">
        <v>4094</v>
      </c>
      <c r="FE418" s="136">
        <v>38.799999999999997</v>
      </c>
      <c r="FF418" s="243">
        <v>7.28</v>
      </c>
      <c r="FG418" s="230">
        <v>1847</v>
      </c>
      <c r="FH418" s="137">
        <v>6</v>
      </c>
      <c r="FI418" s="137">
        <v>56</v>
      </c>
      <c r="FJ418" s="230">
        <v>5038</v>
      </c>
      <c r="FK418" s="136">
        <v>4.5</v>
      </c>
      <c r="FL418" s="136">
        <v>35.799999999999997</v>
      </c>
      <c r="FM418" s="230">
        <v>4125</v>
      </c>
      <c r="FN418" s="141">
        <f t="shared" si="638"/>
        <v>0.24517371850396583</v>
      </c>
      <c r="FO418" s="142">
        <f t="shared" si="639"/>
        <v>1.2276502198339032</v>
      </c>
      <c r="FP418" s="142">
        <f t="shared" si="640"/>
        <v>4.8520539155975815</v>
      </c>
      <c r="FQ418" s="118">
        <f t="shared" si="607"/>
        <v>0.80867565259959695</v>
      </c>
      <c r="FR418" s="143">
        <f t="shared" si="641"/>
        <v>24386.422979793446</v>
      </c>
      <c r="FS418" s="144">
        <f t="shared" si="642"/>
        <v>0.68992508633736294</v>
      </c>
      <c r="FT418" s="145">
        <f t="shared" si="643"/>
        <v>19939.919836551413</v>
      </c>
      <c r="FU418" s="146">
        <f t="shared" si="644"/>
        <v>0.83363357953521888</v>
      </c>
      <c r="FV418" s="238">
        <v>4094</v>
      </c>
      <c r="FW418" s="160">
        <v>38.6</v>
      </c>
      <c r="FX418" s="243">
        <v>7.25</v>
      </c>
      <c r="FY418" s="230">
        <v>1899</v>
      </c>
      <c r="FZ418" s="137">
        <v>6</v>
      </c>
      <c r="GA418" s="137">
        <v>57</v>
      </c>
      <c r="GB418" s="230">
        <v>5588</v>
      </c>
      <c r="GC418" s="136">
        <v>4.8</v>
      </c>
      <c r="GD418" s="136">
        <v>36</v>
      </c>
      <c r="GE418" s="230">
        <v>4379</v>
      </c>
      <c r="GF418" s="141">
        <f t="shared" si="645"/>
        <v>0.26360594056222209</v>
      </c>
      <c r="GG418" s="142">
        <f t="shared" si="646"/>
        <v>1.2276502198339032</v>
      </c>
      <c r="GH418" s="142">
        <f t="shared" si="647"/>
        <v>4.8520539155975815</v>
      </c>
      <c r="GI418" s="118">
        <f t="shared" si="608"/>
        <v>0.80867565259959695</v>
      </c>
      <c r="GJ418" s="143">
        <f t="shared" si="648"/>
        <v>24386.422979793446</v>
      </c>
      <c r="GK418" s="144">
        <f t="shared" si="649"/>
        <v>0.68119531074967643</v>
      </c>
      <c r="GL418" s="145">
        <f t="shared" si="650"/>
        <v>19939.919836551413</v>
      </c>
      <c r="GM418" s="146">
        <f t="shared" si="651"/>
        <v>0.82894973878580436</v>
      </c>
      <c r="GN418" s="285">
        <v>1935</v>
      </c>
      <c r="GO418" s="97">
        <f t="shared" si="609"/>
        <v>1948.299016206066</v>
      </c>
      <c r="GP418" s="236">
        <f t="shared" si="568"/>
        <v>835.54799999999989</v>
      </c>
      <c r="GQ418" s="230">
        <v>0</v>
      </c>
      <c r="GR418" s="231">
        <f t="shared" si="601"/>
        <v>1</v>
      </c>
      <c r="GS418" s="230">
        <v>0</v>
      </c>
      <c r="GT418" s="231">
        <f t="shared" si="602"/>
        <v>1</v>
      </c>
      <c r="GU418" s="58">
        <v>0</v>
      </c>
      <c r="GV418" s="231">
        <f t="shared" si="669"/>
        <v>1</v>
      </c>
      <c r="GW418" s="232">
        <v>406</v>
      </c>
      <c r="GX418" s="231">
        <f t="shared" si="670"/>
        <v>0.37442218798151006</v>
      </c>
      <c r="GY418" s="232">
        <v>0</v>
      </c>
      <c r="GZ418" s="231">
        <f t="shared" si="671"/>
        <v>1</v>
      </c>
      <c r="HA418" s="314"/>
      <c r="HB418" s="314"/>
      <c r="HC418" s="314"/>
      <c r="HD418" s="315"/>
      <c r="HE418" s="316">
        <v>29</v>
      </c>
      <c r="HF418" s="238">
        <f t="shared" si="562"/>
        <v>119313.194</v>
      </c>
      <c r="HG418" s="231">
        <f t="shared" si="563"/>
        <v>0.79542129333333333</v>
      </c>
      <c r="HH418" s="237">
        <f t="shared" si="564"/>
        <v>0.82570707980544045</v>
      </c>
      <c r="HI418" s="238">
        <v>3568</v>
      </c>
      <c r="HJ418" s="230">
        <v>5594</v>
      </c>
      <c r="HK418" s="230">
        <v>4628</v>
      </c>
      <c r="HL418" s="77">
        <f t="shared" si="654"/>
        <v>2160</v>
      </c>
      <c r="HM418" s="77">
        <f t="shared" si="652"/>
        <v>23980.32</v>
      </c>
      <c r="HN418" s="136"/>
      <c r="HO418" s="136"/>
      <c r="HP418" s="230">
        <v>1125</v>
      </c>
      <c r="HQ418" s="136"/>
      <c r="HR418" s="136"/>
      <c r="HS418" s="136"/>
      <c r="HT418" s="230">
        <v>4818</v>
      </c>
      <c r="HU418" s="230">
        <v>5074</v>
      </c>
      <c r="HV418" s="136"/>
      <c r="HW418" s="136"/>
      <c r="HX418" s="136"/>
      <c r="HY418" s="136"/>
      <c r="HZ418" s="295"/>
      <c r="IA418" s="295">
        <v>0.98</v>
      </c>
      <c r="IB418" s="289">
        <v>433</v>
      </c>
      <c r="IC418" s="290"/>
      <c r="ID418" s="290">
        <v>716</v>
      </c>
      <c r="IE418" s="291">
        <v>2.02</v>
      </c>
      <c r="IF418" s="291">
        <v>0.86</v>
      </c>
      <c r="IG418" s="291">
        <v>1.08</v>
      </c>
      <c r="IH418" s="97">
        <f t="shared" si="653"/>
        <v>23225.445</v>
      </c>
      <c r="II418" s="97">
        <f t="shared" si="655"/>
        <v>1799.4456496474779</v>
      </c>
      <c r="IJ418" s="202">
        <f t="shared" si="656"/>
        <v>1.5495467575734099</v>
      </c>
      <c r="IK418" s="202">
        <f t="shared" si="662"/>
        <v>1.1612722499999997</v>
      </c>
      <c r="IL418" s="202">
        <f t="shared" si="610"/>
        <v>0.28990846832673256</v>
      </c>
      <c r="IM418" s="205"/>
      <c r="IN418" s="204">
        <f t="shared" si="611"/>
        <v>0.7762273901808785</v>
      </c>
      <c r="IO418" s="136"/>
      <c r="IP418" s="136"/>
      <c r="IQ418" s="230">
        <v>2638</v>
      </c>
      <c r="IR418" s="230">
        <v>2600</v>
      </c>
      <c r="IS418" s="136"/>
      <c r="IT418" s="136"/>
      <c r="IU418" s="136"/>
      <c r="IV418" s="136"/>
      <c r="IW418" s="303">
        <v>0</v>
      </c>
      <c r="IX418" s="303">
        <v>0.94</v>
      </c>
      <c r="IY418" s="243">
        <v>8.27</v>
      </c>
      <c r="IZ418" s="136">
        <v>213</v>
      </c>
      <c r="JA418" s="136"/>
      <c r="JB418" s="136"/>
      <c r="JC418" s="136"/>
      <c r="JD418" s="97">
        <f t="shared" si="612"/>
        <v>5588.7309999999998</v>
      </c>
      <c r="JE418" s="211">
        <f t="shared" si="672"/>
        <v>1.0421512980366614</v>
      </c>
      <c r="JF418" s="210">
        <f t="shared" si="613"/>
        <v>0.41548669642857139</v>
      </c>
      <c r="JG418" s="211">
        <f t="shared" si="614"/>
        <v>0.10015807080671982</v>
      </c>
      <c r="JH418" s="205"/>
      <c r="JI418" s="205">
        <f t="shared" si="615"/>
        <v>0.50808314087759809</v>
      </c>
      <c r="JJ418" s="215">
        <f t="shared" si="674"/>
        <v>2.469151880188833</v>
      </c>
      <c r="JK418" s="205">
        <f t="shared" si="616"/>
        <v>0.98081426769951363</v>
      </c>
      <c r="JL418" s="230">
        <v>9485</v>
      </c>
      <c r="JM418" s="243">
        <v>7.7</v>
      </c>
      <c r="JN418" s="217">
        <v>496</v>
      </c>
      <c r="JO418" s="136">
        <v>0.22</v>
      </c>
      <c r="JP418" s="136">
        <v>2.33</v>
      </c>
      <c r="JQ418" s="243">
        <v>0.71</v>
      </c>
      <c r="JR418" s="232">
        <v>187</v>
      </c>
      <c r="JS418" s="136">
        <v>0.44</v>
      </c>
      <c r="JT418" s="223" t="s">
        <v>159</v>
      </c>
    </row>
    <row r="419" spans="1:280" ht="14.25">
      <c r="A419" s="244">
        <v>43836</v>
      </c>
      <c r="B419" s="245">
        <v>0</v>
      </c>
      <c r="C419" s="52">
        <v>0</v>
      </c>
      <c r="D419" s="129">
        <v>51819</v>
      </c>
      <c r="E419" s="246">
        <v>5.58</v>
      </c>
      <c r="F419" s="129">
        <v>1424</v>
      </c>
      <c r="G419" s="247">
        <v>34.700000000000003</v>
      </c>
      <c r="H419" s="247">
        <v>19.100000000000001</v>
      </c>
      <c r="I419" s="255">
        <v>87.4</v>
      </c>
      <c r="J419" s="253"/>
      <c r="K419" s="129">
        <v>936</v>
      </c>
      <c r="L419" s="254">
        <v>10.5</v>
      </c>
      <c r="M419" s="129">
        <v>12214</v>
      </c>
      <c r="N419" s="129">
        <v>6669</v>
      </c>
      <c r="O419" s="254">
        <v>0.06</v>
      </c>
      <c r="P419" s="254">
        <v>0.04</v>
      </c>
      <c r="Q419" s="258">
        <v>125</v>
      </c>
      <c r="R419" s="259">
        <v>67.8</v>
      </c>
      <c r="S419" s="260">
        <v>8358</v>
      </c>
      <c r="T419" s="103">
        <v>7062</v>
      </c>
      <c r="U419" s="247">
        <v>3.07</v>
      </c>
      <c r="V419" s="247">
        <v>24.6</v>
      </c>
      <c r="W419" s="247">
        <v>0.46</v>
      </c>
      <c r="X419" s="247">
        <v>0.41</v>
      </c>
      <c r="Y419" s="129">
        <v>2432</v>
      </c>
      <c r="Z419" s="103"/>
      <c r="AA419" s="56"/>
      <c r="AB419" s="247">
        <v>434</v>
      </c>
      <c r="AC419" s="77">
        <f t="shared" si="581"/>
        <v>10790</v>
      </c>
      <c r="AD419" s="247"/>
      <c r="AE419" s="247"/>
      <c r="AF419" s="247"/>
      <c r="AG419" s="247"/>
      <c r="AH419" s="252"/>
      <c r="AI419" s="263"/>
      <c r="AJ419" s="247"/>
      <c r="AK419" s="247"/>
      <c r="AL419" s="246"/>
      <c r="AM419" s="103"/>
      <c r="AN419" s="264"/>
      <c r="AO419" s="264"/>
      <c r="AP419" s="103"/>
      <c r="AQ419" s="267"/>
      <c r="AR419" s="86">
        <f t="shared" si="617"/>
        <v>13296</v>
      </c>
      <c r="AS419" s="103"/>
      <c r="AT419" s="268">
        <v>13296</v>
      </c>
      <c r="AU419" s="129">
        <f t="shared" si="582"/>
        <v>10656</v>
      </c>
      <c r="AV419" s="103">
        <v>1080</v>
      </c>
      <c r="AW419" s="103">
        <v>0</v>
      </c>
      <c r="AX419" s="129">
        <v>1080</v>
      </c>
      <c r="AY419" s="271">
        <v>480</v>
      </c>
      <c r="AZ419" s="272">
        <v>4.8899999999999997</v>
      </c>
      <c r="BA419" s="103">
        <v>3961</v>
      </c>
      <c r="BB419" s="247">
        <v>20</v>
      </c>
      <c r="BC419" s="103">
        <v>10865</v>
      </c>
      <c r="BD419" s="97">
        <f t="shared" si="583"/>
        <v>6364.9071999999996</v>
      </c>
      <c r="BE419" s="102">
        <f t="shared" si="584"/>
        <v>0.58581750575241598</v>
      </c>
      <c r="BF419" s="103">
        <v>3580</v>
      </c>
      <c r="BG419" s="97">
        <f t="shared" si="585"/>
        <v>3819.8599999999997</v>
      </c>
      <c r="BH419" s="102">
        <f t="shared" si="586"/>
        <v>0.35157478140819143</v>
      </c>
      <c r="BI419" s="103">
        <v>328</v>
      </c>
      <c r="BJ419" s="97">
        <f t="shared" si="587"/>
        <v>645.17600000000004</v>
      </c>
      <c r="BK419" s="102">
        <f t="shared" si="588"/>
        <v>5.9381132075471701E-2</v>
      </c>
      <c r="BL419" s="103">
        <v>468</v>
      </c>
      <c r="BM419" s="97">
        <f t="shared" si="589"/>
        <v>676.26</v>
      </c>
      <c r="BN419" s="102">
        <f t="shared" si="590"/>
        <v>6.2242061665899677E-2</v>
      </c>
      <c r="BO419" s="103">
        <v>564</v>
      </c>
      <c r="BP419" s="97">
        <f t="shared" si="591"/>
        <v>1160.712</v>
      </c>
      <c r="BQ419" s="102">
        <f t="shared" si="592"/>
        <v>0.10683037275655775</v>
      </c>
      <c r="BR419" s="103">
        <v>37.799999999999997</v>
      </c>
      <c r="BS419" s="105">
        <f t="shared" si="593"/>
        <v>62.899199999999993</v>
      </c>
      <c r="BT419" s="102">
        <f t="shared" si="594"/>
        <v>3.4790612057063962E-3</v>
      </c>
      <c r="BU419" s="247">
        <v>5.7</v>
      </c>
      <c r="BV419" s="246">
        <v>6.11</v>
      </c>
      <c r="BW419" s="252">
        <v>175</v>
      </c>
      <c r="BX419" s="117">
        <f t="shared" si="618"/>
        <v>115777.44</v>
      </c>
      <c r="BY419" s="118">
        <f t="shared" si="619"/>
        <v>0.77184960000000002</v>
      </c>
      <c r="BZ419" s="273">
        <v>64.2</v>
      </c>
      <c r="CA419" s="245">
        <v>39</v>
      </c>
      <c r="CB419" s="247">
        <v>7.99</v>
      </c>
      <c r="CC419" s="103">
        <v>3957</v>
      </c>
      <c r="CD419" s="77">
        <f t="shared" si="595"/>
        <v>5572.3332383008183</v>
      </c>
      <c r="CE419" s="77">
        <f t="shared" si="596"/>
        <v>24553</v>
      </c>
      <c r="CF419" s="77">
        <f t="shared" si="597"/>
        <v>10656</v>
      </c>
      <c r="CG419" s="77">
        <f t="shared" si="598"/>
        <v>444</v>
      </c>
      <c r="CH419" s="77">
        <f t="shared" si="599"/>
        <v>13897</v>
      </c>
      <c r="CI419" s="130">
        <f t="shared" si="600"/>
        <v>579.04166666666663</v>
      </c>
      <c r="CJ419" s="253">
        <v>4079</v>
      </c>
      <c r="CK419" s="247">
        <v>38.799999999999997</v>
      </c>
      <c r="CL419" s="246">
        <v>7.17</v>
      </c>
      <c r="CM419" s="103">
        <v>1801</v>
      </c>
      <c r="CN419" s="274">
        <v>6</v>
      </c>
      <c r="CO419" s="274">
        <v>62</v>
      </c>
      <c r="CP419" s="103">
        <v>4658</v>
      </c>
      <c r="CQ419" s="247">
        <v>2.4</v>
      </c>
      <c r="CR419" s="247">
        <v>35.9</v>
      </c>
      <c r="CS419" s="103">
        <v>3482</v>
      </c>
      <c r="CT419" s="141">
        <f t="shared" si="663"/>
        <v>0.22634981961192041</v>
      </c>
      <c r="CU419" s="142">
        <f t="shared" si="620"/>
        <v>1.2321647462613385</v>
      </c>
      <c r="CV419" s="142">
        <f t="shared" si="621"/>
        <v>4.5223930121426656</v>
      </c>
      <c r="CW419" s="118">
        <f t="shared" si="622"/>
        <v>0.75373216869044424</v>
      </c>
      <c r="CX419" s="143">
        <f t="shared" si="664"/>
        <v>22729.547279029037</v>
      </c>
      <c r="CY419" s="144">
        <f t="shared" si="665"/>
        <v>0.67679607033889777</v>
      </c>
      <c r="CZ419" s="145">
        <f t="shared" si="666"/>
        <v>19234.153779986151</v>
      </c>
      <c r="DA419" s="146">
        <f t="shared" si="667"/>
        <v>0.83423838011965024</v>
      </c>
      <c r="DB419" s="129">
        <v>4104</v>
      </c>
      <c r="DC419" s="258">
        <v>38.9</v>
      </c>
      <c r="DD419" s="254">
        <v>7.12</v>
      </c>
      <c r="DE419" s="129">
        <v>1808</v>
      </c>
      <c r="DF419" s="129">
        <v>6</v>
      </c>
      <c r="DG419" s="129">
        <v>60</v>
      </c>
      <c r="DH419" s="129">
        <v>4876</v>
      </c>
      <c r="DI419" s="258">
        <v>2.2999999999999998</v>
      </c>
      <c r="DJ419" s="258">
        <v>38.200000000000003</v>
      </c>
      <c r="DK419" s="129">
        <v>4104</v>
      </c>
      <c r="DL419" s="141">
        <f t="shared" si="623"/>
        <v>0.26565129511525121</v>
      </c>
      <c r="DM419" s="142">
        <f t="shared" si="624"/>
        <v>1.2246588693957114</v>
      </c>
      <c r="DN419" s="142">
        <f t="shared" si="625"/>
        <v>4.550110547152121</v>
      </c>
      <c r="DO419" s="118">
        <f t="shared" si="604"/>
        <v>0.7583517578586868</v>
      </c>
      <c r="DP419" s="143">
        <f t="shared" si="626"/>
        <v>22868.85560998656</v>
      </c>
      <c r="DQ419" s="144">
        <f t="shared" si="627"/>
        <v>0.67553986406037037</v>
      </c>
      <c r="DR419" s="145">
        <f t="shared" si="628"/>
        <v>19352.039007860545</v>
      </c>
      <c r="DS419" s="146">
        <f t="shared" si="629"/>
        <v>0.83359410952600088</v>
      </c>
      <c r="DT419" s="129">
        <v>4092</v>
      </c>
      <c r="DU419" s="258">
        <v>38.9</v>
      </c>
      <c r="DV419" s="254">
        <v>7.12</v>
      </c>
      <c r="DW419" s="129">
        <v>1774</v>
      </c>
      <c r="DX419" s="129">
        <v>6</v>
      </c>
      <c r="DY419" s="129">
        <v>52</v>
      </c>
      <c r="DZ419" s="129">
        <v>4828</v>
      </c>
      <c r="EA419" s="258">
        <v>2</v>
      </c>
      <c r="EB419" s="258">
        <v>35.700000000000003</v>
      </c>
      <c r="EC419" s="129">
        <v>4727</v>
      </c>
      <c r="ED419" s="141">
        <f t="shared" si="657"/>
        <v>0.30412835530499188</v>
      </c>
      <c r="EE419" s="142">
        <f t="shared" si="630"/>
        <v>1.2282502443792767</v>
      </c>
      <c r="EF419" s="142">
        <f t="shared" si="668"/>
        <v>4.536806130347582</v>
      </c>
      <c r="EG419" s="118">
        <f t="shared" si="605"/>
        <v>0.75613435505793036</v>
      </c>
      <c r="EH419" s="143">
        <f t="shared" si="658"/>
        <v>22801.987611126948</v>
      </c>
      <c r="EI419" s="144">
        <f t="shared" si="659"/>
        <v>0.68164143741321737</v>
      </c>
      <c r="EJ419" s="145">
        <f t="shared" si="660"/>
        <v>19295.454098480837</v>
      </c>
      <c r="EK419" s="146">
        <f t="shared" si="661"/>
        <v>0.8367234238380119</v>
      </c>
      <c r="EL419" s="253">
        <v>4095</v>
      </c>
      <c r="EM419" s="247">
        <v>38.9</v>
      </c>
      <c r="EN419" s="246">
        <v>7.46</v>
      </c>
      <c r="EO419" s="103">
        <v>1737</v>
      </c>
      <c r="EP419" s="274">
        <v>6</v>
      </c>
      <c r="EQ419" s="274">
        <v>47</v>
      </c>
      <c r="ER419" s="103">
        <v>4828</v>
      </c>
      <c r="ES419" s="247">
        <v>2</v>
      </c>
      <c r="ET419" s="247">
        <v>35.700000000000003</v>
      </c>
      <c r="EU419" s="103">
        <v>3882</v>
      </c>
      <c r="EV419" s="141">
        <f t="shared" si="631"/>
        <v>0.24717157260768755</v>
      </c>
      <c r="EW419" s="142">
        <f t="shared" si="632"/>
        <v>1.2273504273504274</v>
      </c>
      <c r="EX419" s="142">
        <f t="shared" si="633"/>
        <v>4.5401322345487172</v>
      </c>
      <c r="EY419" s="118">
        <f t="shared" si="606"/>
        <v>0.75668870575811953</v>
      </c>
      <c r="EZ419" s="143">
        <f t="shared" si="634"/>
        <v>22818.704610841851</v>
      </c>
      <c r="FA419" s="144">
        <f t="shared" si="635"/>
        <v>0.68828138488543322</v>
      </c>
      <c r="FB419" s="145">
        <f t="shared" si="636"/>
        <v>19309.600325825766</v>
      </c>
      <c r="FC419" s="146">
        <f t="shared" si="637"/>
        <v>0.84012885411872984</v>
      </c>
      <c r="FD419" s="253">
        <v>4092</v>
      </c>
      <c r="FE419" s="247">
        <v>38.799999999999997</v>
      </c>
      <c r="FF419" s="246">
        <v>7.23</v>
      </c>
      <c r="FG419" s="103">
        <v>1748</v>
      </c>
      <c r="FH419" s="274">
        <v>5</v>
      </c>
      <c r="FI419" s="274">
        <v>42</v>
      </c>
      <c r="FJ419" s="103">
        <v>4724</v>
      </c>
      <c r="FK419" s="247">
        <v>2.4</v>
      </c>
      <c r="FL419" s="247">
        <v>41.6</v>
      </c>
      <c r="FM419" s="103">
        <v>4015</v>
      </c>
      <c r="FN419" s="141">
        <f t="shared" si="638"/>
        <v>0.25656310121522569</v>
      </c>
      <c r="FO419" s="142">
        <f t="shared" si="639"/>
        <v>1.2282502443792767</v>
      </c>
      <c r="FP419" s="142">
        <f t="shared" si="640"/>
        <v>4.536806130347582</v>
      </c>
      <c r="FQ419" s="118">
        <f t="shared" si="607"/>
        <v>0.75613435505793036</v>
      </c>
      <c r="FR419" s="143">
        <f t="shared" si="641"/>
        <v>22801.987611126948</v>
      </c>
      <c r="FS419" s="144">
        <f t="shared" si="642"/>
        <v>0.68630734644774749</v>
      </c>
      <c r="FT419" s="145">
        <f t="shared" si="643"/>
        <v>19295.454098480837</v>
      </c>
      <c r="FU419" s="146">
        <f t="shared" si="644"/>
        <v>0.83911642890013804</v>
      </c>
      <c r="FV419" s="253">
        <v>4091</v>
      </c>
      <c r="FW419" s="283">
        <v>38.9</v>
      </c>
      <c r="FX419" s="246">
        <v>7.21</v>
      </c>
      <c r="FY419" s="103">
        <v>1986</v>
      </c>
      <c r="FZ419" s="274">
        <v>6</v>
      </c>
      <c r="GA419" s="274">
        <v>59</v>
      </c>
      <c r="GB419" s="103">
        <v>4836</v>
      </c>
      <c r="GC419" s="247">
        <v>2.6</v>
      </c>
      <c r="GD419" s="247">
        <v>34.9</v>
      </c>
      <c r="GE419" s="103">
        <v>4339</v>
      </c>
      <c r="GF419" s="141">
        <f t="shared" si="645"/>
        <v>0.29573963282736659</v>
      </c>
      <c r="GG419" s="142">
        <f t="shared" si="646"/>
        <v>1.2285504766560744</v>
      </c>
      <c r="GH419" s="142">
        <f t="shared" si="647"/>
        <v>4.5356974289472047</v>
      </c>
      <c r="GI419" s="118">
        <f t="shared" si="608"/>
        <v>0.75594957149120079</v>
      </c>
      <c r="GJ419" s="143">
        <f t="shared" si="648"/>
        <v>22796.415277888649</v>
      </c>
      <c r="GK419" s="144">
        <f t="shared" si="649"/>
        <v>0.64359633297781838</v>
      </c>
      <c r="GL419" s="145">
        <f t="shared" si="650"/>
        <v>19290.738689365859</v>
      </c>
      <c r="GM419" s="146">
        <f t="shared" si="651"/>
        <v>0.81721122871606078</v>
      </c>
      <c r="GN419" s="286">
        <v>1514</v>
      </c>
      <c r="GO419" s="97">
        <f t="shared" si="609"/>
        <v>1808.9877408056043</v>
      </c>
      <c r="GP419" s="226">
        <f t="shared" si="568"/>
        <v>742.93799999999999</v>
      </c>
      <c r="GQ419" s="103">
        <v>0</v>
      </c>
      <c r="GR419" s="102">
        <f t="shared" si="601"/>
        <v>1</v>
      </c>
      <c r="GS419" s="103">
        <v>0</v>
      </c>
      <c r="GT419" s="102">
        <f t="shared" si="602"/>
        <v>1</v>
      </c>
      <c r="GU419" s="129">
        <v>0</v>
      </c>
      <c r="GV419" s="102">
        <f t="shared" si="669"/>
        <v>1</v>
      </c>
      <c r="GW419" s="170">
        <v>361</v>
      </c>
      <c r="GX419" s="102">
        <f t="shared" si="670"/>
        <v>0.2286324786324786</v>
      </c>
      <c r="GY419" s="170">
        <v>0</v>
      </c>
      <c r="GZ419" s="102">
        <f t="shared" si="671"/>
        <v>1</v>
      </c>
      <c r="HA419" s="310"/>
      <c r="HB419" s="310"/>
      <c r="HC419" s="310"/>
      <c r="HD419" s="313"/>
      <c r="HE419" s="312">
        <v>31</v>
      </c>
      <c r="HF419" s="227">
        <f t="shared" si="562"/>
        <v>115777.44</v>
      </c>
      <c r="HG419" s="102">
        <f t="shared" si="563"/>
        <v>0.77184960000000002</v>
      </c>
      <c r="HH419" s="177">
        <f t="shared" si="564"/>
        <v>0.86065347445927287</v>
      </c>
      <c r="HI419" s="253">
        <v>4248</v>
      </c>
      <c r="HJ419" s="103">
        <v>3960</v>
      </c>
      <c r="HK419" s="103">
        <v>3670</v>
      </c>
      <c r="HL419" s="77">
        <f t="shared" si="654"/>
        <v>2160</v>
      </c>
      <c r="HM419" s="77">
        <f t="shared" si="652"/>
        <v>23468.400000000001</v>
      </c>
      <c r="HN419" s="247"/>
      <c r="HO419" s="247"/>
      <c r="HP419" s="103">
        <v>1128</v>
      </c>
      <c r="HQ419" s="247"/>
      <c r="HR419" s="247"/>
      <c r="HS419" s="247"/>
      <c r="HT419" s="103">
        <v>4608</v>
      </c>
      <c r="HU419" s="103">
        <v>5682</v>
      </c>
      <c r="HV419" s="247"/>
      <c r="HW419" s="247"/>
      <c r="HX419" s="247"/>
      <c r="HY419" s="247"/>
      <c r="HZ419" s="298">
        <v>0.99</v>
      </c>
      <c r="IA419" s="298"/>
      <c r="IB419" s="299">
        <v>446</v>
      </c>
      <c r="IC419" s="300"/>
      <c r="ID419" s="300">
        <v>10</v>
      </c>
      <c r="IE419" s="301">
        <v>1.47</v>
      </c>
      <c r="IF419" s="301">
        <v>1.22</v>
      </c>
      <c r="IG419" s="301">
        <v>0.83</v>
      </c>
      <c r="IH419" s="97">
        <f t="shared" si="653"/>
        <v>23784.864000000001</v>
      </c>
      <c r="II419" s="97">
        <f t="shared" si="655"/>
        <v>1788.8736462093864</v>
      </c>
      <c r="IJ419" s="202">
        <f t="shared" si="656"/>
        <v>1.5042117930204573</v>
      </c>
      <c r="IK419" s="202">
        <f t="shared" si="662"/>
        <v>1.1892432000000002</v>
      </c>
      <c r="IL419" s="202">
        <f t="shared" si="610"/>
        <v>0.27384989148612149</v>
      </c>
      <c r="IM419" s="203"/>
      <c r="IN419" s="204">
        <f t="shared" si="611"/>
        <v>0.70541611624834877</v>
      </c>
      <c r="IO419" s="247"/>
      <c r="IP419" s="247"/>
      <c r="IQ419" s="103">
        <v>1878</v>
      </c>
      <c r="IR419" s="103">
        <v>1636</v>
      </c>
      <c r="IS419" s="247"/>
      <c r="IT419" s="247"/>
      <c r="IU419" s="247"/>
      <c r="IV419" s="247"/>
      <c r="IW419" s="304">
        <v>0.89</v>
      </c>
      <c r="IX419" s="304">
        <v>0</v>
      </c>
      <c r="IY419" s="246">
        <v>8.43</v>
      </c>
      <c r="IZ419" s="247">
        <v>240</v>
      </c>
      <c r="JA419" s="247">
        <v>1.35</v>
      </c>
      <c r="JB419" s="247">
        <v>0.24</v>
      </c>
      <c r="JC419" s="247">
        <v>203</v>
      </c>
      <c r="JD419" s="97">
        <f t="shared" si="612"/>
        <v>5930.0159999999996</v>
      </c>
      <c r="JE419" s="210">
        <f t="shared" si="672"/>
        <v>1.0510510510510511</v>
      </c>
      <c r="JF419" s="210">
        <f t="shared" si="613"/>
        <v>0.42433714285714286</v>
      </c>
      <c r="JG419" s="210">
        <f t="shared" si="614"/>
        <v>0.13686689884772948</v>
      </c>
      <c r="JH419" s="203"/>
      <c r="JI419" s="203">
        <f t="shared" si="615"/>
        <v>0.46188340807174888</v>
      </c>
      <c r="JJ419" s="212">
        <f t="shared" ref="JJ419:JJ428" si="675">30336/$AU$7</f>
        <v>2.469151880188833</v>
      </c>
      <c r="JK419" s="203">
        <f t="shared" si="616"/>
        <v>0.97791072250345146</v>
      </c>
      <c r="JL419" s="103">
        <v>9678</v>
      </c>
      <c r="JM419" s="246">
        <v>8.0500000000000007</v>
      </c>
      <c r="JN419" s="307">
        <v>10</v>
      </c>
      <c r="JO419" s="247">
        <v>0.54</v>
      </c>
      <c r="JP419" s="247">
        <v>2.56</v>
      </c>
      <c r="JQ419" s="246">
        <v>0.47</v>
      </c>
      <c r="JR419" s="170">
        <v>282</v>
      </c>
      <c r="JS419" s="247">
        <v>0.19</v>
      </c>
      <c r="JT419" s="308" t="s">
        <v>159</v>
      </c>
    </row>
    <row r="420" spans="1:280" ht="14.25">
      <c r="A420" s="244">
        <v>43837</v>
      </c>
      <c r="B420" s="245">
        <v>0</v>
      </c>
      <c r="C420" s="52">
        <v>0</v>
      </c>
      <c r="D420" s="129"/>
      <c r="E420" s="246"/>
      <c r="F420" s="129"/>
      <c r="G420" s="247"/>
      <c r="H420" s="247"/>
      <c r="I420" s="255">
        <v>87.4</v>
      </c>
      <c r="J420" s="253"/>
      <c r="K420" s="129">
        <v>1090</v>
      </c>
      <c r="L420" s="254"/>
      <c r="M420" s="129"/>
      <c r="N420" s="129"/>
      <c r="O420" s="254"/>
      <c r="P420" s="254"/>
      <c r="Q420" s="258"/>
      <c r="R420" s="259">
        <v>58.5</v>
      </c>
      <c r="S420" s="260">
        <v>8248</v>
      </c>
      <c r="T420" s="103"/>
      <c r="U420" s="247"/>
      <c r="V420" s="247"/>
      <c r="W420" s="247"/>
      <c r="X420" s="247"/>
      <c r="Y420" s="129">
        <v>2432</v>
      </c>
      <c r="Z420" s="103"/>
      <c r="AA420" s="56"/>
      <c r="AB420" s="247">
        <v>453</v>
      </c>
      <c r="AC420" s="77">
        <f t="shared" ref="AC420:AC451" si="676">S420+Y420</f>
        <v>10680</v>
      </c>
      <c r="AD420" s="247"/>
      <c r="AE420" s="247"/>
      <c r="AF420" s="247"/>
      <c r="AG420" s="247"/>
      <c r="AH420" s="252"/>
      <c r="AI420" s="263"/>
      <c r="AJ420" s="247"/>
      <c r="AK420" s="247"/>
      <c r="AL420" s="246"/>
      <c r="AM420" s="103"/>
      <c r="AN420" s="264"/>
      <c r="AO420" s="264"/>
      <c r="AP420" s="103"/>
      <c r="AQ420" s="267"/>
      <c r="AR420" s="86">
        <f t="shared" si="617"/>
        <v>13675</v>
      </c>
      <c r="AS420" s="103"/>
      <c r="AT420" s="268">
        <v>13675</v>
      </c>
      <c r="AU420" s="129">
        <f t="shared" si="582"/>
        <v>10715</v>
      </c>
      <c r="AV420" s="103">
        <v>960</v>
      </c>
      <c r="AW420" s="103">
        <v>560</v>
      </c>
      <c r="AX420" s="129">
        <v>960</v>
      </c>
      <c r="AY420" s="271">
        <v>480</v>
      </c>
      <c r="AZ420" s="272">
        <v>5.14</v>
      </c>
      <c r="BA420" s="103">
        <v>4304</v>
      </c>
      <c r="BB420" s="247">
        <v>196</v>
      </c>
      <c r="BC420" s="103">
        <v>10225</v>
      </c>
      <c r="BD420" s="97">
        <f t="shared" si="583"/>
        <v>6426.1071999999986</v>
      </c>
      <c r="BE420" s="102">
        <f t="shared" si="584"/>
        <v>0.62847014180929084</v>
      </c>
      <c r="BF420" s="103">
        <v>3439</v>
      </c>
      <c r="BG420" s="97">
        <f t="shared" si="585"/>
        <v>3669.413</v>
      </c>
      <c r="BH420" s="102">
        <f t="shared" si="586"/>
        <v>0.35886679706601465</v>
      </c>
      <c r="BI420" s="103">
        <v>423</v>
      </c>
      <c r="BJ420" s="97">
        <f t="shared" si="587"/>
        <v>832.04100000000005</v>
      </c>
      <c r="BK420" s="102">
        <f t="shared" si="588"/>
        <v>8.1373202933985339E-2</v>
      </c>
      <c r="BL420" s="103">
        <v>504</v>
      </c>
      <c r="BM420" s="97">
        <f t="shared" si="589"/>
        <v>728.28000000000009</v>
      </c>
      <c r="BN420" s="102">
        <f t="shared" si="590"/>
        <v>7.1225427872860639E-2</v>
      </c>
      <c r="BO420" s="103">
        <v>573</v>
      </c>
      <c r="BP420" s="97">
        <f t="shared" si="591"/>
        <v>1179.2339999999999</v>
      </c>
      <c r="BQ420" s="102">
        <f t="shared" si="592"/>
        <v>0.1153285085574572</v>
      </c>
      <c r="BR420" s="103">
        <v>10.3</v>
      </c>
      <c r="BS420" s="105">
        <f t="shared" si="593"/>
        <v>17.139199999999999</v>
      </c>
      <c r="BT420" s="102">
        <f t="shared" si="594"/>
        <v>1.0073349633251834E-3</v>
      </c>
      <c r="BU420" s="247">
        <v>5.91</v>
      </c>
      <c r="BV420" s="246">
        <v>6.61</v>
      </c>
      <c r="BW420" s="252">
        <v>175</v>
      </c>
      <c r="BX420" s="117">
        <f t="shared" si="618"/>
        <v>109560.875</v>
      </c>
      <c r="BY420" s="118">
        <f t="shared" si="619"/>
        <v>0.73040583333333331</v>
      </c>
      <c r="BZ420" s="273">
        <v>57.7</v>
      </c>
      <c r="CA420" s="245">
        <v>39</v>
      </c>
      <c r="CB420" s="247">
        <v>7.11</v>
      </c>
      <c r="CC420" s="103">
        <v>4993</v>
      </c>
      <c r="CD420" s="77">
        <f t="shared" si="595"/>
        <v>5747.1406696610866</v>
      </c>
      <c r="CE420" s="77">
        <f t="shared" si="596"/>
        <v>24490</v>
      </c>
      <c r="CF420" s="77">
        <f t="shared" si="597"/>
        <v>10715</v>
      </c>
      <c r="CG420" s="77">
        <f t="shared" si="598"/>
        <v>446.45833333333331</v>
      </c>
      <c r="CH420" s="77">
        <f t="shared" si="599"/>
        <v>13775</v>
      </c>
      <c r="CI420" s="130">
        <f t="shared" si="600"/>
        <v>573.95833333333337</v>
      </c>
      <c r="CJ420" s="253">
        <v>4078</v>
      </c>
      <c r="CK420" s="247">
        <v>38.6</v>
      </c>
      <c r="CL420" s="246">
        <v>7.13</v>
      </c>
      <c r="CM420" s="103">
        <v>2093</v>
      </c>
      <c r="CN420" s="274">
        <v>6</v>
      </c>
      <c r="CO420" s="274">
        <v>58</v>
      </c>
      <c r="CP420" s="103">
        <v>5570</v>
      </c>
      <c r="CQ420" s="247">
        <v>2.2999999999999998</v>
      </c>
      <c r="CR420" s="247">
        <v>37.299999999999997</v>
      </c>
      <c r="CS420" s="103">
        <v>3769</v>
      </c>
      <c r="CT420" s="141">
        <f t="shared" si="663"/>
        <v>0.25292610385915226</v>
      </c>
      <c r="CU420" s="142">
        <f t="shared" si="620"/>
        <v>1.2324668955370279</v>
      </c>
      <c r="CV420" s="142">
        <f t="shared" si="621"/>
        <v>4.6631197076955653</v>
      </c>
      <c r="CW420" s="118">
        <f t="shared" si="622"/>
        <v>0.77718661794926092</v>
      </c>
      <c r="CX420" s="143">
        <f t="shared" si="664"/>
        <v>23436.839650877911</v>
      </c>
      <c r="CY420" s="144">
        <f t="shared" si="665"/>
        <v>0.63581890190214785</v>
      </c>
      <c r="CZ420" s="145">
        <f t="shared" si="666"/>
        <v>18243.742272356063</v>
      </c>
      <c r="DA420" s="146">
        <f t="shared" si="667"/>
        <v>0.79530562347188261</v>
      </c>
      <c r="DB420" s="129">
        <v>4078</v>
      </c>
      <c r="DC420" s="258">
        <v>38.700000000000003</v>
      </c>
      <c r="DD420" s="254">
        <v>7.11</v>
      </c>
      <c r="DE420" s="129">
        <v>1624</v>
      </c>
      <c r="DF420" s="129">
        <v>5</v>
      </c>
      <c r="DG420" s="129">
        <v>62</v>
      </c>
      <c r="DH420" s="129">
        <v>5708</v>
      </c>
      <c r="DI420" s="258">
        <v>2.7</v>
      </c>
      <c r="DJ420" s="258">
        <v>35.6</v>
      </c>
      <c r="DK420" s="129">
        <v>4158</v>
      </c>
      <c r="DL420" s="141">
        <f t="shared" si="623"/>
        <v>0.24729145601108002</v>
      </c>
      <c r="DM420" s="142">
        <f t="shared" si="624"/>
        <v>1.2324668955370279</v>
      </c>
      <c r="DN420" s="142">
        <f t="shared" si="625"/>
        <v>4.6631197076955653</v>
      </c>
      <c r="DO420" s="118">
        <f t="shared" si="604"/>
        <v>0.77718661794926092</v>
      </c>
      <c r="DP420" s="143">
        <f t="shared" si="626"/>
        <v>23436.839650877911</v>
      </c>
      <c r="DQ420" s="144">
        <f t="shared" si="627"/>
        <v>0.71742469980367329</v>
      </c>
      <c r="DR420" s="145">
        <f t="shared" si="628"/>
        <v>18243.742272356063</v>
      </c>
      <c r="DS420" s="146">
        <f t="shared" si="629"/>
        <v>0.8411735941320293</v>
      </c>
      <c r="DT420" s="129">
        <v>4078</v>
      </c>
      <c r="DU420" s="258">
        <v>38.700000000000003</v>
      </c>
      <c r="DV420" s="254">
        <v>7.09</v>
      </c>
      <c r="DW420" s="129">
        <v>1793</v>
      </c>
      <c r="DX420" s="129">
        <v>6</v>
      </c>
      <c r="DY420" s="129">
        <v>62</v>
      </c>
      <c r="DZ420" s="129">
        <v>5662</v>
      </c>
      <c r="EA420" s="258">
        <v>2.7</v>
      </c>
      <c r="EB420" s="258">
        <v>31.2</v>
      </c>
      <c r="EC420" s="129">
        <v>4791</v>
      </c>
      <c r="ED420" s="141">
        <f t="shared" si="657"/>
        <v>0.29711654346428262</v>
      </c>
      <c r="EE420" s="142">
        <f t="shared" si="630"/>
        <v>1.2324668955370279</v>
      </c>
      <c r="EF420" s="142">
        <f t="shared" si="668"/>
        <v>4.6631197076955653</v>
      </c>
      <c r="EG420" s="118">
        <f t="shared" si="605"/>
        <v>0.77718661794926092</v>
      </c>
      <c r="EH420" s="143">
        <f t="shared" si="658"/>
        <v>23436.839650877911</v>
      </c>
      <c r="EI420" s="144">
        <f t="shared" si="659"/>
        <v>0.68801877262807021</v>
      </c>
      <c r="EJ420" s="145">
        <f t="shared" si="660"/>
        <v>18243.742272356063</v>
      </c>
      <c r="EK420" s="146">
        <f t="shared" si="661"/>
        <v>0.82464547677261613</v>
      </c>
      <c r="EL420" s="253">
        <v>4078</v>
      </c>
      <c r="EM420" s="247">
        <v>38.9</v>
      </c>
      <c r="EN420" s="246">
        <v>7.42</v>
      </c>
      <c r="EO420" s="103">
        <v>1902</v>
      </c>
      <c r="EP420" s="274">
        <v>6</v>
      </c>
      <c r="EQ420" s="274">
        <v>63</v>
      </c>
      <c r="ER420" s="103">
        <v>5606</v>
      </c>
      <c r="ES420" s="247">
        <v>2.7</v>
      </c>
      <c r="ET420" s="247">
        <v>32.5</v>
      </c>
      <c r="EU420" s="103">
        <v>3814</v>
      </c>
      <c r="EV420" s="141">
        <f t="shared" si="631"/>
        <v>0.2432322933984542</v>
      </c>
      <c r="EW420" s="142">
        <f t="shared" si="632"/>
        <v>1.2324668955370279</v>
      </c>
      <c r="EX420" s="142">
        <f t="shared" si="633"/>
        <v>4.6631197076955653</v>
      </c>
      <c r="EY420" s="118">
        <f t="shared" si="606"/>
        <v>0.77718661794926092</v>
      </c>
      <c r="EZ420" s="143">
        <f t="shared" si="634"/>
        <v>23436.839650877911</v>
      </c>
      <c r="FA420" s="144">
        <f t="shared" si="635"/>
        <v>0.66905281959765173</v>
      </c>
      <c r="FB420" s="145">
        <f t="shared" si="636"/>
        <v>18243.742272356063</v>
      </c>
      <c r="FC420" s="146">
        <f t="shared" si="637"/>
        <v>0.81398533007334961</v>
      </c>
      <c r="FD420" s="253">
        <v>4089</v>
      </c>
      <c r="FE420" s="247">
        <v>38.5</v>
      </c>
      <c r="FF420" s="246">
        <v>7.3</v>
      </c>
      <c r="FG420" s="103">
        <v>1676</v>
      </c>
      <c r="FH420" s="274">
        <v>5</v>
      </c>
      <c r="FI420" s="274">
        <v>62</v>
      </c>
      <c r="FJ420" s="103">
        <v>5896</v>
      </c>
      <c r="FK420" s="247">
        <v>2.5</v>
      </c>
      <c r="FL420" s="247">
        <v>38.6</v>
      </c>
      <c r="FM420" s="103">
        <v>3880</v>
      </c>
      <c r="FN420" s="141">
        <f t="shared" si="638"/>
        <v>0.23307650987589257</v>
      </c>
      <c r="FO420" s="142">
        <f t="shared" si="639"/>
        <v>1.2291513817559305</v>
      </c>
      <c r="FP420" s="142">
        <f t="shared" si="640"/>
        <v>4.6756980099968528</v>
      </c>
      <c r="FQ420" s="118">
        <f t="shared" si="607"/>
        <v>0.77928300166614217</v>
      </c>
      <c r="FR420" s="143">
        <f t="shared" si="641"/>
        <v>23500.058198244184</v>
      </c>
      <c r="FS420" s="144">
        <f t="shared" si="642"/>
        <v>0.70837672221118009</v>
      </c>
      <c r="FT420" s="145">
        <f t="shared" si="643"/>
        <v>18292.95295528787</v>
      </c>
      <c r="FU420" s="146">
        <f t="shared" si="644"/>
        <v>0.8360880195599022</v>
      </c>
      <c r="FV420" s="253">
        <v>4089</v>
      </c>
      <c r="FW420" s="283">
        <v>38.799999999999997</v>
      </c>
      <c r="FX420" s="246">
        <v>7.26</v>
      </c>
      <c r="FY420" s="103">
        <v>1504</v>
      </c>
      <c r="FZ420" s="274">
        <v>5</v>
      </c>
      <c r="GA420" s="274">
        <v>62</v>
      </c>
      <c r="GB420" s="103">
        <v>5922</v>
      </c>
      <c r="GC420" s="247">
        <v>3.2</v>
      </c>
      <c r="GD420" s="247">
        <v>39.200000000000003</v>
      </c>
      <c r="GE420" s="103">
        <v>4260</v>
      </c>
      <c r="GF420" s="141">
        <f t="shared" si="645"/>
        <v>0.24553027978147171</v>
      </c>
      <c r="GG420" s="142">
        <f t="shared" si="646"/>
        <v>1.2291513817559305</v>
      </c>
      <c r="GH420" s="142">
        <f t="shared" si="647"/>
        <v>4.6756980099968528</v>
      </c>
      <c r="GI420" s="118">
        <f t="shared" si="608"/>
        <v>0.77928300166614217</v>
      </c>
      <c r="GJ420" s="143">
        <f t="shared" si="648"/>
        <v>23500.058198244184</v>
      </c>
      <c r="GK420" s="144">
        <f t="shared" si="649"/>
        <v>0.73830464809404228</v>
      </c>
      <c r="GL420" s="145">
        <f t="shared" si="650"/>
        <v>18292.95295528787</v>
      </c>
      <c r="GM420" s="146">
        <f t="shared" si="651"/>
        <v>0.85290953545232273</v>
      </c>
      <c r="GN420" s="286">
        <v>2264</v>
      </c>
      <c r="GO420" s="97">
        <f t="shared" si="609"/>
        <v>1765.1758268681094</v>
      </c>
      <c r="GP420" s="226">
        <f t="shared" si="568"/>
        <v>835.09815999999989</v>
      </c>
      <c r="GQ420" s="103">
        <v>0</v>
      </c>
      <c r="GR420" s="102">
        <f t="shared" si="601"/>
        <v>1</v>
      </c>
      <c r="GS420" s="103">
        <v>0</v>
      </c>
      <c r="GT420" s="102">
        <f t="shared" si="602"/>
        <v>1</v>
      </c>
      <c r="GU420" s="129">
        <v>0</v>
      </c>
      <c r="GV420" s="102">
        <f t="shared" si="669"/>
        <v>1</v>
      </c>
      <c r="GW420" s="170">
        <v>403</v>
      </c>
      <c r="GX420" s="102">
        <f t="shared" si="670"/>
        <v>0.20039682539682535</v>
      </c>
      <c r="GY420" s="170">
        <v>3.44</v>
      </c>
      <c r="GZ420" s="102">
        <f t="shared" si="671"/>
        <v>0</v>
      </c>
      <c r="HA420" s="310"/>
      <c r="HB420" s="310"/>
      <c r="HC420" s="310"/>
      <c r="HD420" s="313"/>
      <c r="HE420" s="312">
        <v>39</v>
      </c>
      <c r="HF420" s="227">
        <f t="shared" si="562"/>
        <v>109560.875</v>
      </c>
      <c r="HG420" s="102">
        <f t="shared" si="563"/>
        <v>0.73040583333333331</v>
      </c>
      <c r="HH420" s="177">
        <f t="shared" si="564"/>
        <v>0.7785819070904646</v>
      </c>
      <c r="HI420" s="253"/>
      <c r="HJ420" s="103"/>
      <c r="HK420" s="103"/>
      <c r="HL420" s="77">
        <f t="shared" si="654"/>
        <v>2480</v>
      </c>
      <c r="HM420" s="77">
        <f t="shared" si="652"/>
        <v>25358</v>
      </c>
      <c r="HN420" s="247"/>
      <c r="HO420" s="247"/>
      <c r="HP420" s="103"/>
      <c r="HQ420" s="247"/>
      <c r="HR420" s="247"/>
      <c r="HS420" s="247"/>
      <c r="HT420" s="103"/>
      <c r="HU420" s="103"/>
      <c r="HV420" s="247"/>
      <c r="HW420" s="247"/>
      <c r="HX420" s="247"/>
      <c r="HY420" s="247"/>
      <c r="HZ420" s="298"/>
      <c r="IA420" s="298"/>
      <c r="IB420" s="299"/>
      <c r="IC420" s="300"/>
      <c r="ID420" s="300"/>
      <c r="IE420" s="301"/>
      <c r="IF420" s="301"/>
      <c r="IG420" s="301"/>
      <c r="IH420" s="97">
        <f t="shared" si="653"/>
        <v>29166.76</v>
      </c>
      <c r="II420" s="97">
        <f t="shared" si="655"/>
        <v>2132.8526508226687</v>
      </c>
      <c r="IJ420" s="202">
        <f t="shared" si="656"/>
        <v>1.4625228519195612</v>
      </c>
      <c r="IK420" s="202">
        <f t="shared" si="662"/>
        <v>1.4583379999999997</v>
      </c>
      <c r="IL420" s="202" t="e">
        <f t="shared" si="610"/>
        <v>#DIV/0!</v>
      </c>
      <c r="IM420" s="203"/>
      <c r="IN420" s="204">
        <f t="shared" si="611"/>
        <v>1</v>
      </c>
      <c r="IO420" s="247"/>
      <c r="IP420" s="247"/>
      <c r="IQ420" s="103"/>
      <c r="IR420" s="103"/>
      <c r="IS420" s="247"/>
      <c r="IT420" s="247"/>
      <c r="IU420" s="247"/>
      <c r="IV420" s="247"/>
      <c r="IW420" s="304">
        <v>0</v>
      </c>
      <c r="IX420" s="304">
        <v>0</v>
      </c>
      <c r="IY420" s="246"/>
      <c r="IZ420" s="247"/>
      <c r="JA420" s="247">
        <v>1.4</v>
      </c>
      <c r="JB420" s="247">
        <v>0.28000000000000003</v>
      </c>
      <c r="JC420" s="247">
        <v>211</v>
      </c>
      <c r="JD420" s="97">
        <f t="shared" si="612"/>
        <v>0</v>
      </c>
      <c r="JE420" s="210">
        <f t="shared" si="672"/>
        <v>1.0452636490900606</v>
      </c>
      <c r="JF420" s="210">
        <f t="shared" si="613"/>
        <v>0</v>
      </c>
      <c r="JG420" s="210"/>
      <c r="JH420" s="203"/>
      <c r="JI420" s="203"/>
      <c r="JJ420" s="212">
        <f t="shared" si="675"/>
        <v>2.469151880188833</v>
      </c>
      <c r="JK420" s="203">
        <f t="shared" si="616"/>
        <v>1</v>
      </c>
      <c r="JL420" s="103">
        <v>12752</v>
      </c>
      <c r="JM420" s="246" t="s">
        <v>124</v>
      </c>
      <c r="JN420" s="307" t="s">
        <v>124</v>
      </c>
      <c r="JO420" s="247" t="s">
        <v>124</v>
      </c>
      <c r="JP420" s="247" t="s">
        <v>124</v>
      </c>
      <c r="JQ420" s="246" t="s">
        <v>124</v>
      </c>
      <c r="JR420" s="170" t="s">
        <v>124</v>
      </c>
      <c r="JS420" s="247"/>
      <c r="JT420" s="308" t="s">
        <v>159</v>
      </c>
    </row>
    <row r="421" spans="1:280" ht="14.25">
      <c r="A421" s="244">
        <v>43838</v>
      </c>
      <c r="B421" s="245">
        <v>0</v>
      </c>
      <c r="C421" s="52">
        <v>0</v>
      </c>
      <c r="D421" s="129">
        <v>44557</v>
      </c>
      <c r="E421" s="246">
        <v>5.65</v>
      </c>
      <c r="F421" s="129">
        <v>1338</v>
      </c>
      <c r="G421" s="247">
        <v>39.6</v>
      </c>
      <c r="H421" s="247">
        <v>20</v>
      </c>
      <c r="I421" s="255">
        <v>87.5</v>
      </c>
      <c r="J421" s="253">
        <v>1070</v>
      </c>
      <c r="K421" s="129">
        <v>973</v>
      </c>
      <c r="L421" s="254">
        <v>11.8</v>
      </c>
      <c r="M421" s="129">
        <v>9819</v>
      </c>
      <c r="N421" s="129">
        <v>6679</v>
      </c>
      <c r="O421" s="254">
        <v>0.06</v>
      </c>
      <c r="P421" s="254">
        <v>0.02</v>
      </c>
      <c r="Q421" s="258">
        <v>102</v>
      </c>
      <c r="R421" s="259">
        <v>59</v>
      </c>
      <c r="S421" s="260">
        <v>8214</v>
      </c>
      <c r="T421" s="103">
        <v>6055</v>
      </c>
      <c r="U421" s="247">
        <v>2.9</v>
      </c>
      <c r="V421" s="247">
        <v>26.3</v>
      </c>
      <c r="W421" s="247">
        <v>10.6</v>
      </c>
      <c r="X421" s="247">
        <v>9.48</v>
      </c>
      <c r="Y421" s="129">
        <v>2434</v>
      </c>
      <c r="Z421" s="103">
        <v>21789</v>
      </c>
      <c r="AA421" s="56">
        <v>2.66</v>
      </c>
      <c r="AB421" s="247">
        <v>438</v>
      </c>
      <c r="AC421" s="77">
        <f t="shared" si="676"/>
        <v>10648</v>
      </c>
      <c r="AD421" s="247"/>
      <c r="AE421" s="247"/>
      <c r="AF421" s="247"/>
      <c r="AG421" s="247"/>
      <c r="AH421" s="252"/>
      <c r="AI421" s="263"/>
      <c r="AJ421" s="247"/>
      <c r="AK421" s="247"/>
      <c r="AL421" s="246" t="s">
        <v>129</v>
      </c>
      <c r="AM421" s="103" t="s">
        <v>129</v>
      </c>
      <c r="AN421" s="264" t="s">
        <v>129</v>
      </c>
      <c r="AO421" s="264" t="s">
        <v>129</v>
      </c>
      <c r="AP421" s="103" t="s">
        <v>129</v>
      </c>
      <c r="AQ421" s="267"/>
      <c r="AR421" s="86">
        <f t="shared" si="617"/>
        <v>14222</v>
      </c>
      <c r="AS421" s="103"/>
      <c r="AT421" s="268">
        <v>14222</v>
      </c>
      <c r="AU421" s="129">
        <f t="shared" ref="AU421:AU452" si="677">AT421-AV421-AW421-AX421-AY421</f>
        <v>10742</v>
      </c>
      <c r="AV421" s="103">
        <v>1080</v>
      </c>
      <c r="AW421" s="103">
        <v>840</v>
      </c>
      <c r="AX421" s="129">
        <v>1080</v>
      </c>
      <c r="AY421" s="271">
        <v>480</v>
      </c>
      <c r="AZ421" s="272">
        <v>5.07</v>
      </c>
      <c r="BA421" s="103">
        <v>4096</v>
      </c>
      <c r="BB421" s="247">
        <v>13</v>
      </c>
      <c r="BC421" s="103">
        <v>9667</v>
      </c>
      <c r="BD421" s="97">
        <f t="shared" ref="BD421:BD452" si="678">BG421+BJ421+BM421+BP421+BS421</f>
        <v>6502.26224</v>
      </c>
      <c r="BE421" s="102">
        <f t="shared" ref="BE421:BE452" si="679">BD421/BC421</f>
        <v>0.67262462397848355</v>
      </c>
      <c r="BF421" s="103">
        <v>3538</v>
      </c>
      <c r="BG421" s="97">
        <f t="shared" ref="BG421:BG452" si="680">BF421*1.067</f>
        <v>3775.0459999999998</v>
      </c>
      <c r="BH421" s="102">
        <f t="shared" ref="BH421:BH452" si="681">BG421/BC421</f>
        <v>0.39050853418847625</v>
      </c>
      <c r="BI421" s="103">
        <v>358</v>
      </c>
      <c r="BJ421" s="97">
        <f t="shared" ref="BJ421:BJ452" si="682">BI421*1.967</f>
        <v>704.18600000000004</v>
      </c>
      <c r="BK421" s="102">
        <f t="shared" ref="BK421:BK452" si="683">BJ421/BC421</f>
        <v>7.284431571325127E-2</v>
      </c>
      <c r="BL421" s="103">
        <v>568</v>
      </c>
      <c r="BM421" s="97">
        <f t="shared" ref="BM421:BM452" si="684">BL421*1.445</f>
        <v>820.76</v>
      </c>
      <c r="BN421" s="102">
        <f t="shared" ref="BN421:BN452" si="685">BM421/BC421</f>
        <v>8.490327919726906E-2</v>
      </c>
      <c r="BO421" s="103">
        <v>578</v>
      </c>
      <c r="BP421" s="97">
        <f t="shared" ref="BP421:BP452" si="686">BO421*2.058</f>
        <v>1189.5239999999999</v>
      </c>
      <c r="BQ421" s="102">
        <f t="shared" ref="BQ421:BQ452" si="687">BP421/BC421</f>
        <v>0.1230499637943519</v>
      </c>
      <c r="BR421" s="103">
        <v>7.66</v>
      </c>
      <c r="BS421" s="105">
        <f t="shared" ref="BS421:BS452" si="688">BR421*1.664</f>
        <v>12.74624</v>
      </c>
      <c r="BT421" s="102">
        <f t="shared" ref="BT421:BT452" si="689">BR421/BC421</f>
        <v>7.9238646943208854E-4</v>
      </c>
      <c r="BU421" s="247">
        <v>5.3</v>
      </c>
      <c r="BV421" s="246">
        <v>5.91</v>
      </c>
      <c r="BW421" s="252">
        <v>175</v>
      </c>
      <c r="BX421" s="117">
        <f t="shared" si="618"/>
        <v>103842.914</v>
      </c>
      <c r="BY421" s="118">
        <f t="shared" si="619"/>
        <v>0.69228609333333335</v>
      </c>
      <c r="BZ421" s="273">
        <v>56.4</v>
      </c>
      <c r="CA421" s="245">
        <v>38</v>
      </c>
      <c r="CB421" s="247">
        <v>7.33</v>
      </c>
      <c r="CC421" s="103">
        <v>3784</v>
      </c>
      <c r="CD421" s="77">
        <f t="shared" ref="CD421:CD452" si="690">(CF421*BC421+GN421*CH421)/CE421</f>
        <v>5058.7242505921749</v>
      </c>
      <c r="CE421" s="77">
        <f t="shared" ref="CE421:CE452" si="691">CJ421+DB421+DT421+EL421++FD421+FV421</f>
        <v>24486</v>
      </c>
      <c r="CF421" s="77">
        <f t="shared" ref="CF421:CF452" si="692">CE421-CH421</f>
        <v>10742</v>
      </c>
      <c r="CG421" s="77">
        <f t="shared" ref="CG421:CG452" si="693">CF421/24</f>
        <v>447.58333333333331</v>
      </c>
      <c r="CH421" s="77">
        <f t="shared" ref="CH421:CH452" si="694">CE421-AU421</f>
        <v>13744</v>
      </c>
      <c r="CI421" s="130">
        <f t="shared" ref="CI421:CI452" si="695">CH421/24</f>
        <v>572.66666666666663</v>
      </c>
      <c r="CJ421" s="253">
        <v>4069</v>
      </c>
      <c r="CK421" s="247">
        <v>38.700000000000003</v>
      </c>
      <c r="CL421" s="246">
        <v>7.1</v>
      </c>
      <c r="CM421" s="103">
        <v>1411</v>
      </c>
      <c r="CN421" s="274">
        <v>6</v>
      </c>
      <c r="CO421" s="274">
        <v>56</v>
      </c>
      <c r="CP421" s="103">
        <v>2868</v>
      </c>
      <c r="CQ421" s="247">
        <v>2.7</v>
      </c>
      <c r="CR421" s="247">
        <v>38.9</v>
      </c>
      <c r="CS421" s="103">
        <v>3372</v>
      </c>
      <c r="CT421" s="141">
        <f t="shared" si="663"/>
        <v>0.2271840699992225</v>
      </c>
      <c r="CU421" s="142">
        <f t="shared" si="620"/>
        <v>1.2351929220938807</v>
      </c>
      <c r="CV421" s="142">
        <f t="shared" si="621"/>
        <v>4.0954932303341742</v>
      </c>
      <c r="CW421" s="118">
        <f t="shared" si="622"/>
        <v>0.68258220505569567</v>
      </c>
      <c r="CX421" s="143">
        <f t="shared" si="664"/>
        <v>20583.948975659561</v>
      </c>
      <c r="CY421" s="144">
        <f t="shared" si="665"/>
        <v>0.72107592149644684</v>
      </c>
      <c r="CZ421" s="145">
        <f t="shared" si="666"/>
        <v>17256.26141738136</v>
      </c>
      <c r="DA421" s="146">
        <f t="shared" si="667"/>
        <v>0.85403951587876281</v>
      </c>
      <c r="DB421" s="129">
        <v>4069</v>
      </c>
      <c r="DC421" s="258">
        <v>38.700000000000003</v>
      </c>
      <c r="DD421" s="254">
        <v>7.06</v>
      </c>
      <c r="DE421" s="129">
        <v>1432</v>
      </c>
      <c r="DF421" s="129">
        <v>6</v>
      </c>
      <c r="DG421" s="129">
        <v>62</v>
      </c>
      <c r="DH421" s="129">
        <v>5116</v>
      </c>
      <c r="DI421" s="258">
        <v>3.3</v>
      </c>
      <c r="DJ421" s="258">
        <v>37.200000000000003</v>
      </c>
      <c r="DK421" s="129">
        <v>4224</v>
      </c>
      <c r="DL421" s="141">
        <f t="shared" si="623"/>
        <v>0.28623430561292795</v>
      </c>
      <c r="DM421" s="142">
        <f t="shared" si="624"/>
        <v>1.2351929220938807</v>
      </c>
      <c r="DN421" s="142">
        <f t="shared" si="625"/>
        <v>4.0954932303341742</v>
      </c>
      <c r="DO421" s="118">
        <f t="shared" si="604"/>
        <v>0.68258220505569567</v>
      </c>
      <c r="DP421" s="143">
        <f t="shared" si="626"/>
        <v>20583.948975659561</v>
      </c>
      <c r="DQ421" s="144">
        <f t="shared" si="627"/>
        <v>0.71692467723806652</v>
      </c>
      <c r="DR421" s="145">
        <f t="shared" si="628"/>
        <v>17256.26141738136</v>
      </c>
      <c r="DS421" s="146">
        <f t="shared" si="629"/>
        <v>0.8518671769938968</v>
      </c>
      <c r="DT421" s="129">
        <v>4081</v>
      </c>
      <c r="DU421" s="258">
        <v>38.6</v>
      </c>
      <c r="DV421" s="254">
        <v>7.05</v>
      </c>
      <c r="DW421" s="129">
        <v>1448</v>
      </c>
      <c r="DX421" s="129">
        <v>5</v>
      </c>
      <c r="DY421" s="129">
        <v>60</v>
      </c>
      <c r="DZ421" s="129">
        <v>4926</v>
      </c>
      <c r="EA421" s="258">
        <v>4.4000000000000004</v>
      </c>
      <c r="EB421" s="258">
        <v>35.4</v>
      </c>
      <c r="EC421" s="129">
        <v>4592</v>
      </c>
      <c r="ED421" s="141">
        <f t="shared" si="657"/>
        <v>0.31163122136749605</v>
      </c>
      <c r="EE421" s="142">
        <f t="shared" si="630"/>
        <v>1.2315608919382504</v>
      </c>
      <c r="EF421" s="142">
        <f t="shared" si="668"/>
        <v>4.1075713622496348</v>
      </c>
      <c r="EG421" s="118">
        <f t="shared" si="605"/>
        <v>0.6845952270416058</v>
      </c>
      <c r="EH421" s="143">
        <f t="shared" si="658"/>
        <v>20644.653666666665</v>
      </c>
      <c r="EI421" s="144">
        <f t="shared" si="659"/>
        <v>0.71376182446977676</v>
      </c>
      <c r="EJ421" s="145">
        <f t="shared" si="660"/>
        <v>17307.152333333332</v>
      </c>
      <c r="EK421" s="146">
        <f t="shared" si="661"/>
        <v>0.85021206165304641</v>
      </c>
      <c r="EL421" s="253">
        <v>4081</v>
      </c>
      <c r="EM421" s="247">
        <v>38.200000000000003</v>
      </c>
      <c r="EN421" s="246">
        <v>7.29</v>
      </c>
      <c r="EO421" s="103">
        <v>1556</v>
      </c>
      <c r="EP421" s="274">
        <v>6</v>
      </c>
      <c r="EQ421" s="274">
        <v>59</v>
      </c>
      <c r="ER421" s="103">
        <v>4826</v>
      </c>
      <c r="ES421" s="247">
        <v>2.9</v>
      </c>
      <c r="ET421" s="247">
        <v>37.5</v>
      </c>
      <c r="EU421" s="103">
        <v>3822</v>
      </c>
      <c r="EV421" s="141">
        <f t="shared" si="631"/>
        <v>0.26737336311641585</v>
      </c>
      <c r="EW421" s="142">
        <f t="shared" si="632"/>
        <v>1.2315608919382504</v>
      </c>
      <c r="EX421" s="142">
        <f t="shared" si="633"/>
        <v>4.1075713622496348</v>
      </c>
      <c r="EY421" s="118">
        <f t="shared" si="606"/>
        <v>0.6845952270416058</v>
      </c>
      <c r="EZ421" s="143">
        <f t="shared" si="634"/>
        <v>20644.653666666665</v>
      </c>
      <c r="FA421" s="144">
        <f t="shared" si="635"/>
        <v>0.69241256828382092</v>
      </c>
      <c r="FB421" s="145">
        <f t="shared" si="636"/>
        <v>17307.152333333332</v>
      </c>
      <c r="FC421" s="146">
        <f t="shared" si="637"/>
        <v>0.83904003310230679</v>
      </c>
      <c r="FD421" s="253">
        <v>4093</v>
      </c>
      <c r="FE421" s="247">
        <v>38.200000000000003</v>
      </c>
      <c r="FF421" s="246">
        <v>7.34</v>
      </c>
      <c r="FG421" s="103">
        <v>1754</v>
      </c>
      <c r="FH421" s="274">
        <v>5</v>
      </c>
      <c r="FI421" s="274">
        <v>60</v>
      </c>
      <c r="FJ421" s="103">
        <v>4238</v>
      </c>
      <c r="FK421" s="247">
        <v>2.7</v>
      </c>
      <c r="FL421" s="247">
        <v>38.700000000000003</v>
      </c>
      <c r="FM421" s="103">
        <v>4242</v>
      </c>
      <c r="FN421" s="141">
        <f t="shared" si="638"/>
        <v>0.31361273659789385</v>
      </c>
      <c r="FO421" s="142">
        <f t="shared" si="639"/>
        <v>1.2279501588077204</v>
      </c>
      <c r="FP421" s="142">
        <f t="shared" si="640"/>
        <v>4.1196494941650963</v>
      </c>
      <c r="FQ421" s="118">
        <f t="shared" si="607"/>
        <v>0.68660824902751605</v>
      </c>
      <c r="FR421" s="143">
        <f t="shared" si="641"/>
        <v>20705.358357673773</v>
      </c>
      <c r="FS421" s="144">
        <f t="shared" si="642"/>
        <v>0.65327226527623505</v>
      </c>
      <c r="FT421" s="145">
        <f t="shared" si="643"/>
        <v>17358.043249285307</v>
      </c>
      <c r="FU421" s="146">
        <f t="shared" si="644"/>
        <v>0.81855798075928421</v>
      </c>
      <c r="FV421" s="253">
        <v>4093</v>
      </c>
      <c r="FW421" s="283">
        <v>38.1</v>
      </c>
      <c r="FX421" s="246">
        <v>7.24</v>
      </c>
      <c r="FY421" s="103">
        <v>1752</v>
      </c>
      <c r="FZ421" s="274">
        <v>5</v>
      </c>
      <c r="GA421" s="274">
        <v>58</v>
      </c>
      <c r="GB421" s="103">
        <v>4448</v>
      </c>
      <c r="GC421" s="247">
        <v>4.3</v>
      </c>
      <c r="GD421" s="247">
        <v>38</v>
      </c>
      <c r="GE421" s="103">
        <v>4393</v>
      </c>
      <c r="GF421" s="141">
        <f t="shared" si="645"/>
        <v>0.32457979246593027</v>
      </c>
      <c r="GG421" s="142">
        <f t="shared" si="646"/>
        <v>1.2279501588077204</v>
      </c>
      <c r="GH421" s="142">
        <f t="shared" si="647"/>
        <v>4.1196494941650963</v>
      </c>
      <c r="GI421" s="118">
        <f t="shared" si="608"/>
        <v>0.68660824902751605</v>
      </c>
      <c r="GJ421" s="143">
        <f t="shared" si="648"/>
        <v>20705.358357673773</v>
      </c>
      <c r="GK421" s="144">
        <f t="shared" si="649"/>
        <v>0.65366762187227134</v>
      </c>
      <c r="GL421" s="145">
        <f t="shared" si="650"/>
        <v>17358.043249285307</v>
      </c>
      <c r="GM421" s="146">
        <f t="shared" si="651"/>
        <v>0.81876487017689048</v>
      </c>
      <c r="GN421" s="286">
        <v>1457</v>
      </c>
      <c r="GO421" s="97">
        <f t="shared" si="609"/>
        <v>1559.1582536959895</v>
      </c>
      <c r="GP421" s="226">
        <f t="shared" si="568"/>
        <v>900.82328999999993</v>
      </c>
      <c r="GQ421" s="103">
        <v>0</v>
      </c>
      <c r="GR421" s="102">
        <f t="shared" ref="GR421:GR452" si="696">IF(1-GQ421/BF421&gt;0,1-GQ421/BF421)</f>
        <v>1</v>
      </c>
      <c r="GS421" s="103">
        <v>0</v>
      </c>
      <c r="GT421" s="102">
        <f t="shared" ref="GT421:GT442" si="697">IF(1-GS421/BI421&gt;0,1-GS421/BI421)</f>
        <v>1</v>
      </c>
      <c r="GU421" s="129">
        <v>4.8499999999999996</v>
      </c>
      <c r="GV421" s="102">
        <f t="shared" si="669"/>
        <v>0.99311261513293358</v>
      </c>
      <c r="GW421" s="170">
        <v>432</v>
      </c>
      <c r="GX421" s="102">
        <f t="shared" si="670"/>
        <v>0.23943661971830987</v>
      </c>
      <c r="GY421" s="170">
        <v>2.86</v>
      </c>
      <c r="GZ421" s="102">
        <f t="shared" si="671"/>
        <v>0</v>
      </c>
      <c r="HA421" s="310"/>
      <c r="HB421" s="310"/>
      <c r="HC421" s="310"/>
      <c r="HD421" s="313"/>
      <c r="HE421" s="312">
        <v>40</v>
      </c>
      <c r="HF421" s="227">
        <f t="shared" si="562"/>
        <v>103842.914</v>
      </c>
      <c r="HG421" s="102">
        <f t="shared" si="563"/>
        <v>0.69228609333333335</v>
      </c>
      <c r="HH421" s="177">
        <f t="shared" si="564"/>
        <v>0.84928105927381814</v>
      </c>
      <c r="HI421" s="253">
        <v>2994</v>
      </c>
      <c r="HJ421" s="103">
        <v>3222</v>
      </c>
      <c r="HK421" s="103">
        <v>3480</v>
      </c>
      <c r="HL421" s="77">
        <f t="shared" si="654"/>
        <v>3000</v>
      </c>
      <c r="HM421" s="77">
        <f t="shared" si="652"/>
        <v>29001</v>
      </c>
      <c r="HN421" s="247"/>
      <c r="HO421" s="247"/>
      <c r="HP421" s="103">
        <v>1788</v>
      </c>
      <c r="HQ421" s="247"/>
      <c r="HR421" s="247"/>
      <c r="HS421" s="247"/>
      <c r="HT421" s="103">
        <v>5690</v>
      </c>
      <c r="HU421" s="103">
        <v>5006</v>
      </c>
      <c r="HV421" s="247"/>
      <c r="HW421" s="247"/>
      <c r="HX421" s="247"/>
      <c r="HY421" s="247"/>
      <c r="HZ421" s="298">
        <v>0.98</v>
      </c>
      <c r="IA421" s="298"/>
      <c r="IB421" s="299">
        <v>476</v>
      </c>
      <c r="IC421" s="300"/>
      <c r="ID421" s="300">
        <v>45</v>
      </c>
      <c r="IE421" s="301">
        <v>1.35</v>
      </c>
      <c r="IF421" s="301">
        <v>1.21</v>
      </c>
      <c r="IG421" s="301">
        <v>0.85</v>
      </c>
      <c r="IH421" s="97">
        <f t="shared" si="653"/>
        <v>25655.253999999997</v>
      </c>
      <c r="II421" s="97">
        <f t="shared" si="655"/>
        <v>1803.9132330192658</v>
      </c>
      <c r="IJ421" s="202">
        <f t="shared" si="656"/>
        <v>1.4062719729995781</v>
      </c>
      <c r="IK421" s="202">
        <f t="shared" si="662"/>
        <v>1.2827626999999999</v>
      </c>
      <c r="IL421" s="202">
        <f t="shared" si="610"/>
        <v>0.21345819546289471</v>
      </c>
      <c r="IM421" s="203"/>
      <c r="IN421" s="204">
        <f t="shared" si="611"/>
        <v>0.67330130404941668</v>
      </c>
      <c r="IO421" s="247"/>
      <c r="IP421" s="247"/>
      <c r="IQ421" s="103">
        <v>1886</v>
      </c>
      <c r="IR421" s="103">
        <v>1224</v>
      </c>
      <c r="IS421" s="247"/>
      <c r="IT421" s="247"/>
      <c r="IU421" s="247"/>
      <c r="IV421" s="247"/>
      <c r="IW421" s="304">
        <v>0.95</v>
      </c>
      <c r="IX421" s="304">
        <v>0</v>
      </c>
      <c r="IY421" s="246">
        <v>8.51</v>
      </c>
      <c r="IZ421" s="247">
        <v>181</v>
      </c>
      <c r="JA421" s="247">
        <v>0.47</v>
      </c>
      <c r="JB421" s="247">
        <v>0.37</v>
      </c>
      <c r="JC421" s="247">
        <v>218</v>
      </c>
      <c r="JD421" s="97">
        <f t="shared" si="612"/>
        <v>6769.6719999999996</v>
      </c>
      <c r="JE421" s="210">
        <f t="shared" si="672"/>
        <v>1.0426363805622789</v>
      </c>
      <c r="JF421" s="210">
        <f t="shared" si="613"/>
        <v>0.45653499999999997</v>
      </c>
      <c r="JG421" s="210">
        <f t="shared" si="614"/>
        <v>0.20708843869703622</v>
      </c>
      <c r="JH421" s="203"/>
      <c r="JI421" s="203">
        <f t="shared" si="615"/>
        <v>0.61974789915966388</v>
      </c>
      <c r="JJ421" s="212">
        <f t="shared" si="675"/>
        <v>2.469151880188833</v>
      </c>
      <c r="JK421" s="203">
        <f t="shared" si="616"/>
        <v>0.98127650770663077</v>
      </c>
      <c r="JL421" s="103">
        <v>9765</v>
      </c>
      <c r="JM421" s="246">
        <v>8.6199999999999992</v>
      </c>
      <c r="JN421" s="307">
        <v>50</v>
      </c>
      <c r="JO421" s="247">
        <v>0.24</v>
      </c>
      <c r="JP421" s="247">
        <v>0</v>
      </c>
      <c r="JQ421" s="246">
        <v>0.69</v>
      </c>
      <c r="JR421" s="170">
        <v>178</v>
      </c>
      <c r="JS421" s="247">
        <v>0.42</v>
      </c>
      <c r="JT421" s="308" t="s">
        <v>159</v>
      </c>
    </row>
    <row r="422" spans="1:280" ht="14.25">
      <c r="A422" s="244">
        <v>43839</v>
      </c>
      <c r="B422" s="245">
        <v>0</v>
      </c>
      <c r="C422" s="52">
        <v>0</v>
      </c>
      <c r="D422" s="129">
        <v>44856</v>
      </c>
      <c r="E422" s="246">
        <v>5.58</v>
      </c>
      <c r="F422" s="129">
        <v>1311</v>
      </c>
      <c r="G422" s="247">
        <v>39</v>
      </c>
      <c r="H422" s="247">
        <v>19.100000000000001</v>
      </c>
      <c r="I422" s="255">
        <v>87.7</v>
      </c>
      <c r="J422" s="253"/>
      <c r="K422" s="129">
        <v>1477</v>
      </c>
      <c r="L422" s="254">
        <v>11.8</v>
      </c>
      <c r="M422" s="129">
        <v>10262</v>
      </c>
      <c r="N422" s="129">
        <v>6751</v>
      </c>
      <c r="O422" s="254">
        <v>0.31</v>
      </c>
      <c r="P422" s="254">
        <v>0.06</v>
      </c>
      <c r="Q422" s="258">
        <v>128</v>
      </c>
      <c r="R422" s="259">
        <v>47.6</v>
      </c>
      <c r="S422" s="260">
        <v>8194</v>
      </c>
      <c r="T422" s="103">
        <v>6880</v>
      </c>
      <c r="U422" s="247">
        <v>3.15</v>
      </c>
      <c r="V422" s="247">
        <v>24.4</v>
      </c>
      <c r="W422" s="247">
        <v>25.1</v>
      </c>
      <c r="X422" s="247">
        <v>23.2</v>
      </c>
      <c r="Y422" s="129">
        <v>2433</v>
      </c>
      <c r="Z422" s="103"/>
      <c r="AA422" s="56"/>
      <c r="AB422" s="247">
        <v>467</v>
      </c>
      <c r="AC422" s="77">
        <f t="shared" si="676"/>
        <v>10627</v>
      </c>
      <c r="AD422" s="247"/>
      <c r="AE422" s="247"/>
      <c r="AF422" s="247"/>
      <c r="AG422" s="247"/>
      <c r="AH422" s="252"/>
      <c r="AI422" s="263"/>
      <c r="AJ422" s="247"/>
      <c r="AK422" s="247"/>
      <c r="AL422" s="246" t="s">
        <v>129</v>
      </c>
      <c r="AM422" s="103" t="s">
        <v>129</v>
      </c>
      <c r="AN422" s="264" t="s">
        <v>129</v>
      </c>
      <c r="AO422" s="264" t="s">
        <v>129</v>
      </c>
      <c r="AP422" s="103" t="s">
        <v>129</v>
      </c>
      <c r="AQ422" s="267"/>
      <c r="AR422" s="86">
        <f t="shared" si="617"/>
        <v>13853</v>
      </c>
      <c r="AS422" s="103"/>
      <c r="AT422" s="268">
        <v>13853</v>
      </c>
      <c r="AU422" s="129">
        <f t="shared" si="677"/>
        <v>10733</v>
      </c>
      <c r="AV422" s="103">
        <v>960</v>
      </c>
      <c r="AW422" s="103">
        <v>720</v>
      </c>
      <c r="AX422" s="129">
        <v>960</v>
      </c>
      <c r="AY422" s="271">
        <v>480</v>
      </c>
      <c r="AZ422" s="272">
        <v>5.15</v>
      </c>
      <c r="BA422" s="103">
        <v>4087</v>
      </c>
      <c r="BB422" s="247">
        <v>145</v>
      </c>
      <c r="BC422" s="103">
        <v>10293</v>
      </c>
      <c r="BD422" s="97">
        <f t="shared" si="678"/>
        <v>4416.3249999999998</v>
      </c>
      <c r="BE422" s="102">
        <f t="shared" si="679"/>
        <v>0.42906101233848243</v>
      </c>
      <c r="BF422" s="103">
        <v>1659</v>
      </c>
      <c r="BG422" s="97">
        <f t="shared" si="680"/>
        <v>1770.153</v>
      </c>
      <c r="BH422" s="102">
        <f t="shared" si="681"/>
        <v>0.17197639172252988</v>
      </c>
      <c r="BI422" s="103">
        <v>317</v>
      </c>
      <c r="BJ422" s="97">
        <f t="shared" si="682"/>
        <v>623.53899999999999</v>
      </c>
      <c r="BK422" s="102">
        <f t="shared" si="683"/>
        <v>6.0578937141746815E-2</v>
      </c>
      <c r="BL422" s="103">
        <v>615</v>
      </c>
      <c r="BM422" s="97">
        <f t="shared" si="684"/>
        <v>888.67500000000007</v>
      </c>
      <c r="BN422" s="102">
        <f t="shared" si="685"/>
        <v>8.6337802389973781E-2</v>
      </c>
      <c r="BO422" s="103">
        <v>551</v>
      </c>
      <c r="BP422" s="97">
        <f t="shared" si="686"/>
        <v>1133.9579999999999</v>
      </c>
      <c r="BQ422" s="102">
        <f t="shared" si="687"/>
        <v>0.11016788108423199</v>
      </c>
      <c r="BR422" s="103">
        <v>0</v>
      </c>
      <c r="BS422" s="105">
        <f t="shared" si="688"/>
        <v>0</v>
      </c>
      <c r="BT422" s="102">
        <f t="shared" si="689"/>
        <v>0</v>
      </c>
      <c r="BU422" s="247">
        <v>14.2</v>
      </c>
      <c r="BV422" s="246">
        <v>15.3</v>
      </c>
      <c r="BW422" s="252">
        <v>172</v>
      </c>
      <c r="BX422" s="117">
        <f t="shared" si="618"/>
        <v>110474.769</v>
      </c>
      <c r="BY422" s="118">
        <f t="shared" si="619"/>
        <v>0.73649845999999997</v>
      </c>
      <c r="BZ422" s="273">
        <v>60</v>
      </c>
      <c r="CA422" s="245">
        <v>39</v>
      </c>
      <c r="CB422" s="247">
        <v>7.04</v>
      </c>
      <c r="CC422" s="103">
        <v>3856</v>
      </c>
      <c r="CD422" s="77">
        <f t="shared" si="690"/>
        <v>5628.8435120753174</v>
      </c>
      <c r="CE422" s="77">
        <f t="shared" si="691"/>
        <v>24430</v>
      </c>
      <c r="CF422" s="77">
        <f t="shared" si="692"/>
        <v>10733</v>
      </c>
      <c r="CG422" s="77">
        <f t="shared" si="693"/>
        <v>447.20833333333331</v>
      </c>
      <c r="CH422" s="77">
        <f t="shared" si="694"/>
        <v>13697</v>
      </c>
      <c r="CI422" s="130">
        <f t="shared" si="695"/>
        <v>570.70833333333337</v>
      </c>
      <c r="CJ422" s="253">
        <v>4057</v>
      </c>
      <c r="CK422" s="247">
        <v>38.1</v>
      </c>
      <c r="CL422" s="246">
        <v>7.09</v>
      </c>
      <c r="CM422" s="103">
        <v>1667</v>
      </c>
      <c r="CN422" s="274">
        <v>6</v>
      </c>
      <c r="CO422" s="274">
        <v>57</v>
      </c>
      <c r="CP422" s="103">
        <v>3390</v>
      </c>
      <c r="CQ422" s="247">
        <v>8.6999999999999993</v>
      </c>
      <c r="CR422" s="247">
        <v>32.1</v>
      </c>
      <c r="CS422" s="103">
        <v>3327</v>
      </c>
      <c r="CT422" s="141">
        <f t="shared" si="663"/>
        <v>0.20699052960172257</v>
      </c>
      <c r="CU422" s="142">
        <f t="shared" si="620"/>
        <v>1.2388464382548681</v>
      </c>
      <c r="CV422" s="142">
        <f t="shared" si="621"/>
        <v>4.5436168182430476</v>
      </c>
      <c r="CW422" s="118">
        <f t="shared" si="622"/>
        <v>0.75726946970717457</v>
      </c>
      <c r="CX422" s="143">
        <f t="shared" si="664"/>
        <v>22836.21812848956</v>
      </c>
      <c r="CY422" s="144">
        <f t="shared" si="665"/>
        <v>0.70384680326893867</v>
      </c>
      <c r="CZ422" s="145">
        <f t="shared" si="666"/>
        <v>18346.137447114204</v>
      </c>
      <c r="DA422" s="146">
        <f t="shared" si="667"/>
        <v>0.83804527348683577</v>
      </c>
      <c r="DB422" s="129">
        <v>4062</v>
      </c>
      <c r="DC422" s="258">
        <v>38.299999999999997</v>
      </c>
      <c r="DD422" s="254">
        <v>7.05</v>
      </c>
      <c r="DE422" s="129">
        <v>1857</v>
      </c>
      <c r="DF422" s="129">
        <v>5</v>
      </c>
      <c r="DG422" s="129">
        <v>61</v>
      </c>
      <c r="DH422" s="129">
        <v>3550</v>
      </c>
      <c r="DI422" s="258">
        <v>5.9</v>
      </c>
      <c r="DJ422" s="258">
        <v>36</v>
      </c>
      <c r="DK422" s="129">
        <v>4055</v>
      </c>
      <c r="DL422" s="141">
        <f t="shared" si="623"/>
        <v>0.26466546339578867</v>
      </c>
      <c r="DM422" s="142">
        <f t="shared" si="624"/>
        <v>1.2373215164943379</v>
      </c>
      <c r="DN422" s="142">
        <f t="shared" si="625"/>
        <v>4.5492165431854232</v>
      </c>
      <c r="DO422" s="118">
        <f t="shared" si="604"/>
        <v>0.75820275719757058</v>
      </c>
      <c r="DP422" s="143">
        <f t="shared" si="626"/>
        <v>22864.362346049937</v>
      </c>
      <c r="DQ422" s="144">
        <f t="shared" si="627"/>
        <v>0.67009208978429458</v>
      </c>
      <c r="DR422" s="145">
        <f t="shared" si="628"/>
        <v>18368.747919688911</v>
      </c>
      <c r="DS422" s="146">
        <f t="shared" si="629"/>
        <v>0.81958612649373364</v>
      </c>
      <c r="DT422" s="129">
        <v>4078</v>
      </c>
      <c r="DU422" s="258">
        <v>38.1</v>
      </c>
      <c r="DV422" s="254">
        <v>7.02</v>
      </c>
      <c r="DW422" s="129">
        <v>1646</v>
      </c>
      <c r="DX422" s="129">
        <v>5</v>
      </c>
      <c r="DY422" s="129">
        <v>55</v>
      </c>
      <c r="DZ422" s="129">
        <v>3102</v>
      </c>
      <c r="EA422" s="258">
        <v>7.5</v>
      </c>
      <c r="EB422" s="258">
        <v>35.5</v>
      </c>
      <c r="EC422" s="129">
        <v>4465</v>
      </c>
      <c r="ED422" s="141">
        <f t="shared" si="657"/>
        <v>0.27490396175504012</v>
      </c>
      <c r="EE422" s="142">
        <f t="shared" si="630"/>
        <v>1.2324668955370279</v>
      </c>
      <c r="EF422" s="142">
        <f t="shared" si="668"/>
        <v>4.5671356630010234</v>
      </c>
      <c r="EG422" s="118">
        <f t="shared" si="605"/>
        <v>0.76118927716683726</v>
      </c>
      <c r="EH422" s="143">
        <f t="shared" si="658"/>
        <v>22954.423842243144</v>
      </c>
      <c r="EI422" s="144">
        <f t="shared" si="659"/>
        <v>0.70757758739092558</v>
      </c>
      <c r="EJ422" s="145">
        <f t="shared" si="660"/>
        <v>18441.101431927957</v>
      </c>
      <c r="EK422" s="146">
        <f t="shared" si="661"/>
        <v>0.84008549499659968</v>
      </c>
      <c r="EL422" s="253">
        <v>4077</v>
      </c>
      <c r="EM422" s="247">
        <v>38.200000000000003</v>
      </c>
      <c r="EN422" s="246">
        <v>7.4</v>
      </c>
      <c r="EO422" s="103">
        <v>1685</v>
      </c>
      <c r="EP422" s="274">
        <v>5</v>
      </c>
      <c r="EQ422" s="274">
        <v>50</v>
      </c>
      <c r="ER422" s="103">
        <v>3494</v>
      </c>
      <c r="ES422" s="247">
        <v>7.7</v>
      </c>
      <c r="ET422" s="247">
        <v>35.9</v>
      </c>
      <c r="EU422" s="103">
        <v>3684</v>
      </c>
      <c r="EV422" s="141">
        <f t="shared" si="631"/>
        <v>0.22911801383108674</v>
      </c>
      <c r="EW422" s="142">
        <f t="shared" si="632"/>
        <v>1.2327691930340936</v>
      </c>
      <c r="EX422" s="142">
        <f t="shared" si="633"/>
        <v>4.5660157180125482</v>
      </c>
      <c r="EY422" s="118">
        <f t="shared" si="606"/>
        <v>0.76100261966875804</v>
      </c>
      <c r="EZ422" s="143">
        <f t="shared" si="634"/>
        <v>22948.794998731068</v>
      </c>
      <c r="FA422" s="144">
        <f t="shared" si="635"/>
        <v>0.70064898830723554</v>
      </c>
      <c r="FB422" s="145">
        <f t="shared" si="636"/>
        <v>18436.579337413015</v>
      </c>
      <c r="FC422" s="146">
        <f t="shared" si="637"/>
        <v>0.83629651219275236</v>
      </c>
      <c r="FD422" s="253">
        <v>4078</v>
      </c>
      <c r="FE422" s="247">
        <v>37.9</v>
      </c>
      <c r="FF422" s="246">
        <v>7.32</v>
      </c>
      <c r="FG422" s="103">
        <v>1412</v>
      </c>
      <c r="FH422" s="274">
        <v>4</v>
      </c>
      <c r="FI422" s="274">
        <v>48</v>
      </c>
      <c r="FJ422" s="103">
        <v>4524</v>
      </c>
      <c r="FK422" s="247">
        <v>6.3</v>
      </c>
      <c r="FL422" s="247">
        <v>36.299999999999997</v>
      </c>
      <c r="FM422" s="103">
        <v>3919</v>
      </c>
      <c r="FN422" s="141">
        <f t="shared" si="638"/>
        <v>0.22789802287287089</v>
      </c>
      <c r="FO422" s="142">
        <f t="shared" si="639"/>
        <v>1.2324668955370279</v>
      </c>
      <c r="FP422" s="142">
        <f t="shared" si="640"/>
        <v>4.5671356630010234</v>
      </c>
      <c r="FQ422" s="118">
        <f t="shared" si="607"/>
        <v>0.76118927716683726</v>
      </c>
      <c r="FR422" s="143">
        <f t="shared" si="641"/>
        <v>22954.423842243144</v>
      </c>
      <c r="FS422" s="144">
        <f t="shared" si="642"/>
        <v>0.74914918189306623</v>
      </c>
      <c r="FT422" s="145">
        <f t="shared" si="643"/>
        <v>18441.101431927957</v>
      </c>
      <c r="FU422" s="146">
        <f t="shared" si="644"/>
        <v>0.86281939181968326</v>
      </c>
      <c r="FV422" s="253">
        <v>4078</v>
      </c>
      <c r="FW422" s="283">
        <v>38.9</v>
      </c>
      <c r="FX422" s="246">
        <v>7.23</v>
      </c>
      <c r="FY422" s="103">
        <v>1491</v>
      </c>
      <c r="FZ422" s="274">
        <v>5</v>
      </c>
      <c r="GA422" s="274">
        <v>44</v>
      </c>
      <c r="GB422" s="103">
        <v>5230</v>
      </c>
      <c r="GC422" s="247">
        <v>6.1</v>
      </c>
      <c r="GD422" s="247">
        <v>37.6</v>
      </c>
      <c r="GE422" s="103">
        <v>4367</v>
      </c>
      <c r="GF422" s="141">
        <f t="shared" si="645"/>
        <v>0.25879859145458861</v>
      </c>
      <c r="GG422" s="142">
        <f t="shared" si="646"/>
        <v>1.2324668955370279</v>
      </c>
      <c r="GH422" s="142">
        <f t="shared" si="647"/>
        <v>4.5671356630010234</v>
      </c>
      <c r="GI422" s="118">
        <f t="shared" si="608"/>
        <v>0.76118927716683726</v>
      </c>
      <c r="GJ422" s="143">
        <f t="shared" si="648"/>
        <v>22954.423842243144</v>
      </c>
      <c r="GK422" s="144">
        <f t="shared" si="649"/>
        <v>0.73511432733892468</v>
      </c>
      <c r="GL422" s="145">
        <f t="shared" si="650"/>
        <v>18441.101431927957</v>
      </c>
      <c r="GM422" s="146">
        <f t="shared" si="651"/>
        <v>0.85514427280676186</v>
      </c>
      <c r="GN422" s="286">
        <v>1974</v>
      </c>
      <c r="GO422" s="97">
        <f t="shared" si="609"/>
        <v>1626.1449038067949</v>
      </c>
      <c r="GP422" s="226">
        <f t="shared" si="568"/>
        <v>754.54649999999992</v>
      </c>
      <c r="GQ422" s="103">
        <v>0</v>
      </c>
      <c r="GR422" s="102">
        <f t="shared" si="696"/>
        <v>1</v>
      </c>
      <c r="GS422" s="103">
        <v>0</v>
      </c>
      <c r="GT422" s="102">
        <f t="shared" si="697"/>
        <v>1</v>
      </c>
      <c r="GU422" s="129">
        <v>23.7</v>
      </c>
      <c r="GV422" s="102">
        <f t="shared" si="669"/>
        <v>0.9619911505134402</v>
      </c>
      <c r="GW422" s="170">
        <v>350</v>
      </c>
      <c r="GX422" s="102">
        <f t="shared" si="670"/>
        <v>0.43089430894308944</v>
      </c>
      <c r="GY422" s="170">
        <v>0</v>
      </c>
      <c r="GZ422" s="102">
        <f t="shared" si="671"/>
        <v>1</v>
      </c>
      <c r="HA422" s="310"/>
      <c r="HB422" s="310"/>
      <c r="HC422" s="310"/>
      <c r="HD422" s="313"/>
      <c r="HE422" s="312">
        <v>42</v>
      </c>
      <c r="HF422" s="227">
        <f t="shared" si="562"/>
        <v>110474.769</v>
      </c>
      <c r="HG422" s="102">
        <f t="shared" si="563"/>
        <v>0.73649845999999997</v>
      </c>
      <c r="HH422" s="177">
        <f t="shared" si="564"/>
        <v>0.80821917808219179</v>
      </c>
      <c r="HI422" s="253">
        <v>4074</v>
      </c>
      <c r="HJ422" s="103">
        <v>3368</v>
      </c>
      <c r="HK422" s="103">
        <v>4258</v>
      </c>
      <c r="HL422" s="77">
        <f t="shared" si="654"/>
        <v>2640</v>
      </c>
      <c r="HM422" s="77">
        <f t="shared" si="652"/>
        <v>27173.52</v>
      </c>
      <c r="HN422" s="247"/>
      <c r="HO422" s="247"/>
      <c r="HP422" s="103">
        <v>2047</v>
      </c>
      <c r="HQ422" s="247"/>
      <c r="HR422" s="247"/>
      <c r="HS422" s="247"/>
      <c r="HT422" s="103">
        <v>6486</v>
      </c>
      <c r="HU422" s="103">
        <v>6334</v>
      </c>
      <c r="HV422" s="247"/>
      <c r="HW422" s="247"/>
      <c r="HX422" s="247"/>
      <c r="HY422" s="247"/>
      <c r="HZ422" s="298">
        <v>0.98</v>
      </c>
      <c r="IA422" s="298"/>
      <c r="IB422" s="299">
        <v>462</v>
      </c>
      <c r="IC422" s="300"/>
      <c r="ID422" s="300">
        <v>788</v>
      </c>
      <c r="IE422" s="301">
        <v>1.32</v>
      </c>
      <c r="IF422" s="301">
        <v>1.02</v>
      </c>
      <c r="IG422" s="301">
        <v>0.92</v>
      </c>
      <c r="IH422" s="97">
        <f t="shared" si="653"/>
        <v>31531.661999999997</v>
      </c>
      <c r="II422" s="97">
        <f t="shared" si="655"/>
        <v>2276.1612647080055</v>
      </c>
      <c r="IJ422" s="202">
        <f t="shared" si="656"/>
        <v>1.4437305998700642</v>
      </c>
      <c r="IK422" s="202">
        <f t="shared" si="662"/>
        <v>1.5765831000000001</v>
      </c>
      <c r="IL422" s="202">
        <f t="shared" si="610"/>
        <v>0.26880090515574689</v>
      </c>
      <c r="IM422" s="203"/>
      <c r="IN422" s="204">
        <f t="shared" si="611"/>
        <v>0.76595744680851063</v>
      </c>
      <c r="IO422" s="247"/>
      <c r="IP422" s="247"/>
      <c r="IQ422" s="103">
        <v>6484</v>
      </c>
      <c r="IR422" s="103">
        <v>6334</v>
      </c>
      <c r="IS422" s="247"/>
      <c r="IT422" s="247"/>
      <c r="IU422" s="247"/>
      <c r="IV422" s="247"/>
      <c r="IW422" s="304">
        <v>0.98</v>
      </c>
      <c r="IX422" s="304">
        <v>0</v>
      </c>
      <c r="IY422" s="246">
        <v>8.39</v>
      </c>
      <c r="IZ422" s="247">
        <v>222</v>
      </c>
      <c r="JA422" s="247"/>
      <c r="JB422" s="247"/>
      <c r="JC422" s="247"/>
      <c r="JD422" s="97">
        <f t="shared" si="612"/>
        <v>6400.0860000000002</v>
      </c>
      <c r="JE422" s="210">
        <f t="shared" si="672"/>
        <v>1.0435106680331687</v>
      </c>
      <c r="JF422" s="210">
        <f t="shared" si="613"/>
        <v>0.44273625</v>
      </c>
      <c r="JG422" s="210">
        <f t="shared" si="614"/>
        <v>4.7773926867002797E-2</v>
      </c>
      <c r="JH422" s="203"/>
      <c r="JI422" s="203">
        <f t="shared" si="615"/>
        <v>0.51948051948051943</v>
      </c>
      <c r="JJ422" s="212">
        <f t="shared" si="675"/>
        <v>2.469151880188833</v>
      </c>
      <c r="JK422" s="203">
        <f t="shared" si="616"/>
        <v>0.97843194403963862</v>
      </c>
      <c r="JL422" s="103">
        <v>9337</v>
      </c>
      <c r="JM422" s="246">
        <v>8.56</v>
      </c>
      <c r="JN422" s="307">
        <v>94</v>
      </c>
      <c r="JO422" s="247">
        <v>0.78</v>
      </c>
      <c r="JP422" s="247">
        <v>1.33</v>
      </c>
      <c r="JQ422" s="246">
        <v>0.53</v>
      </c>
      <c r="JR422" s="170">
        <v>234</v>
      </c>
      <c r="JS422" s="247">
        <v>0.25</v>
      </c>
      <c r="JT422" s="308" t="s">
        <v>159</v>
      </c>
    </row>
    <row r="423" spans="1:280" ht="14.25">
      <c r="A423" s="244">
        <v>43840</v>
      </c>
      <c r="B423" s="245">
        <v>0</v>
      </c>
      <c r="C423" s="52">
        <v>0</v>
      </c>
      <c r="D423" s="129">
        <v>49005</v>
      </c>
      <c r="E423" s="246">
        <v>5.61</v>
      </c>
      <c r="F423" s="129">
        <v>1417</v>
      </c>
      <c r="G423" s="247">
        <v>38.700000000000003</v>
      </c>
      <c r="H423" s="247">
        <v>17.899999999999999</v>
      </c>
      <c r="I423" s="255">
        <v>87.7</v>
      </c>
      <c r="J423" s="253"/>
      <c r="K423" s="129">
        <v>1278</v>
      </c>
      <c r="L423" s="254">
        <v>11.3</v>
      </c>
      <c r="M423" s="129">
        <v>10063</v>
      </c>
      <c r="N423" s="129">
        <v>5900</v>
      </c>
      <c r="O423" s="254">
        <v>0.03</v>
      </c>
      <c r="P423" s="254">
        <v>0.01</v>
      </c>
      <c r="Q423" s="258">
        <v>109</v>
      </c>
      <c r="R423" s="259">
        <v>48.3</v>
      </c>
      <c r="S423" s="260">
        <v>8402</v>
      </c>
      <c r="T423" s="103">
        <v>6364</v>
      </c>
      <c r="U423" s="247">
        <v>3.03</v>
      </c>
      <c r="V423" s="247">
        <v>27.2</v>
      </c>
      <c r="W423" s="247">
        <v>10.1</v>
      </c>
      <c r="X423" s="247">
        <v>10.5</v>
      </c>
      <c r="Y423" s="129">
        <v>2432</v>
      </c>
      <c r="Z423" s="103"/>
      <c r="AA423" s="56"/>
      <c r="AB423" s="247">
        <v>458</v>
      </c>
      <c r="AC423" s="77">
        <f t="shared" si="676"/>
        <v>10834</v>
      </c>
      <c r="AD423" s="247"/>
      <c r="AE423" s="247"/>
      <c r="AF423" s="247"/>
      <c r="AG423" s="247"/>
      <c r="AH423" s="252"/>
      <c r="AI423" s="263"/>
      <c r="AJ423" s="247"/>
      <c r="AK423" s="247"/>
      <c r="AL423" s="246" t="s">
        <v>129</v>
      </c>
      <c r="AM423" s="103" t="s">
        <v>129</v>
      </c>
      <c r="AN423" s="264" t="s">
        <v>129</v>
      </c>
      <c r="AO423" s="264" t="s">
        <v>129</v>
      </c>
      <c r="AP423" s="103" t="s">
        <v>129</v>
      </c>
      <c r="AQ423" s="267"/>
      <c r="AR423" s="86">
        <f t="shared" si="617"/>
        <v>13445</v>
      </c>
      <c r="AS423" s="103"/>
      <c r="AT423" s="268">
        <v>13445</v>
      </c>
      <c r="AU423" s="129">
        <f t="shared" si="677"/>
        <v>11525</v>
      </c>
      <c r="AV423" s="103">
        <v>960</v>
      </c>
      <c r="AW423" s="103">
        <v>0</v>
      </c>
      <c r="AX423" s="129">
        <v>960</v>
      </c>
      <c r="AY423" s="271">
        <v>0</v>
      </c>
      <c r="AZ423" s="272">
        <v>4.9000000000000004</v>
      </c>
      <c r="BA423" s="103">
        <v>1310</v>
      </c>
      <c r="BB423" s="247">
        <v>18</v>
      </c>
      <c r="BC423" s="103">
        <v>10237</v>
      </c>
      <c r="BD423" s="97">
        <f t="shared" si="678"/>
        <v>6364.4739999999993</v>
      </c>
      <c r="BE423" s="102">
        <f t="shared" si="679"/>
        <v>0.62171280648627525</v>
      </c>
      <c r="BF423" s="103">
        <v>3331</v>
      </c>
      <c r="BG423" s="97">
        <f t="shared" si="680"/>
        <v>3554.1769999999997</v>
      </c>
      <c r="BH423" s="102">
        <f t="shared" si="681"/>
        <v>0.34718931327537361</v>
      </c>
      <c r="BI423" s="103">
        <v>366</v>
      </c>
      <c r="BJ423" s="97">
        <f t="shared" si="682"/>
        <v>719.92200000000003</v>
      </c>
      <c r="BK423" s="102">
        <f t="shared" si="683"/>
        <v>7.0325485982221353E-2</v>
      </c>
      <c r="BL423" s="103">
        <v>613</v>
      </c>
      <c r="BM423" s="97">
        <f t="shared" si="684"/>
        <v>885.78500000000008</v>
      </c>
      <c r="BN423" s="102">
        <f t="shared" si="685"/>
        <v>8.6527791345120647E-2</v>
      </c>
      <c r="BO423" s="103">
        <v>555</v>
      </c>
      <c r="BP423" s="97">
        <f t="shared" si="686"/>
        <v>1142.1899999999998</v>
      </c>
      <c r="BQ423" s="102">
        <f t="shared" si="687"/>
        <v>0.11157468008205527</v>
      </c>
      <c r="BR423" s="103">
        <v>37.5</v>
      </c>
      <c r="BS423" s="105">
        <f t="shared" si="688"/>
        <v>62.4</v>
      </c>
      <c r="BT423" s="102">
        <f t="shared" si="689"/>
        <v>3.6631825730194393E-3</v>
      </c>
      <c r="BU423" s="247">
        <v>6.29</v>
      </c>
      <c r="BV423" s="246">
        <v>6.29</v>
      </c>
      <c r="BW423" s="252">
        <v>172</v>
      </c>
      <c r="BX423" s="117">
        <f t="shared" si="618"/>
        <v>117981.425</v>
      </c>
      <c r="BY423" s="118">
        <f t="shared" si="619"/>
        <v>0.7865428333333333</v>
      </c>
      <c r="BZ423" s="273">
        <v>58</v>
      </c>
      <c r="CA423" s="245">
        <v>39</v>
      </c>
      <c r="CB423" s="247">
        <v>7.16</v>
      </c>
      <c r="CC423" s="103">
        <v>3501</v>
      </c>
      <c r="CD423" s="77">
        <f t="shared" si="690"/>
        <v>5648.7419618417289</v>
      </c>
      <c r="CE423" s="77">
        <f t="shared" si="691"/>
        <v>24477</v>
      </c>
      <c r="CF423" s="77">
        <f t="shared" si="692"/>
        <v>11525</v>
      </c>
      <c r="CG423" s="77">
        <f t="shared" si="693"/>
        <v>480.20833333333331</v>
      </c>
      <c r="CH423" s="77">
        <f t="shared" si="694"/>
        <v>12952</v>
      </c>
      <c r="CI423" s="130">
        <f t="shared" si="695"/>
        <v>539.66666666666663</v>
      </c>
      <c r="CJ423" s="253">
        <v>4079</v>
      </c>
      <c r="CK423" s="247">
        <v>37.799999999999997</v>
      </c>
      <c r="CL423" s="246">
        <v>7.1</v>
      </c>
      <c r="CM423" s="103">
        <v>1452</v>
      </c>
      <c r="CN423" s="274">
        <v>6</v>
      </c>
      <c r="CO423" s="274">
        <v>60</v>
      </c>
      <c r="CP423" s="103">
        <v>4630</v>
      </c>
      <c r="CQ423" s="247">
        <v>3.58</v>
      </c>
      <c r="CR423" s="247">
        <v>30.1</v>
      </c>
      <c r="CS423" s="103">
        <v>3310</v>
      </c>
      <c r="CT423" s="141">
        <f t="shared" si="663"/>
        <v>0.1933579447393779</v>
      </c>
      <c r="CU423" s="142">
        <f t="shared" si="620"/>
        <v>1.2321647462613385</v>
      </c>
      <c r="CV423" s="142">
        <f t="shared" si="621"/>
        <v>4.5844047875750924</v>
      </c>
      <c r="CW423" s="118">
        <f t="shared" si="622"/>
        <v>0.76406746459584873</v>
      </c>
      <c r="CX423" s="143">
        <f t="shared" si="664"/>
        <v>23041.218462352415</v>
      </c>
      <c r="CY423" s="144">
        <f t="shared" si="665"/>
        <v>0.74295161474740357</v>
      </c>
      <c r="CZ423" s="145">
        <f t="shared" si="666"/>
        <v>19661.160786656859</v>
      </c>
      <c r="DA423" s="146">
        <f t="shared" si="667"/>
        <v>0.85816157077268729</v>
      </c>
      <c r="DB423" s="129">
        <v>4079</v>
      </c>
      <c r="DC423" s="258">
        <v>37.799999999999997</v>
      </c>
      <c r="DD423" s="254">
        <v>7.06</v>
      </c>
      <c r="DE423" s="129">
        <v>1143</v>
      </c>
      <c r="DF423" s="129">
        <v>5</v>
      </c>
      <c r="DG423" s="129">
        <v>50</v>
      </c>
      <c r="DH423" s="129">
        <v>4942</v>
      </c>
      <c r="DI423" s="258">
        <v>3.4</v>
      </c>
      <c r="DJ423" s="258">
        <v>28.2</v>
      </c>
      <c r="DK423" s="129">
        <v>3979</v>
      </c>
      <c r="DL423" s="141">
        <f t="shared" si="623"/>
        <v>0.21649801421430676</v>
      </c>
      <c r="DM423" s="142">
        <f t="shared" si="624"/>
        <v>1.2321647462613385</v>
      </c>
      <c r="DN423" s="142">
        <f t="shared" si="625"/>
        <v>4.5844047875750924</v>
      </c>
      <c r="DO423" s="118">
        <f t="shared" si="604"/>
        <v>0.76406746459584873</v>
      </c>
      <c r="DP423" s="143">
        <f t="shared" si="626"/>
        <v>23041.218462352415</v>
      </c>
      <c r="DQ423" s="144">
        <f t="shared" si="627"/>
        <v>0.79765406036934039</v>
      </c>
      <c r="DR423" s="145">
        <f t="shared" si="628"/>
        <v>19661.160786656859</v>
      </c>
      <c r="DS423" s="146">
        <f t="shared" si="629"/>
        <v>0.88834619517436753</v>
      </c>
      <c r="DT423" s="129">
        <v>4079</v>
      </c>
      <c r="DU423" s="258">
        <v>37.799999999999997</v>
      </c>
      <c r="DV423" s="254">
        <v>7.02</v>
      </c>
      <c r="DW423" s="129">
        <v>1255</v>
      </c>
      <c r="DX423" s="129">
        <v>5</v>
      </c>
      <c r="DY423" s="129">
        <v>45</v>
      </c>
      <c r="DZ423" s="129">
        <v>4908</v>
      </c>
      <c r="EA423" s="258">
        <v>4</v>
      </c>
      <c r="EB423" s="258">
        <v>24.5</v>
      </c>
      <c r="EC423" s="129">
        <v>4510</v>
      </c>
      <c r="ED423" s="141">
        <f t="shared" si="657"/>
        <v>0.25164499015550995</v>
      </c>
      <c r="EE423" s="142">
        <f t="shared" si="630"/>
        <v>1.2321647462613385</v>
      </c>
      <c r="EF423" s="142">
        <f t="shared" si="668"/>
        <v>4.5844047875750924</v>
      </c>
      <c r="EG423" s="118">
        <f t="shared" si="605"/>
        <v>0.76406746459584873</v>
      </c>
      <c r="EH423" s="143">
        <f t="shared" si="658"/>
        <v>23041.218462352415</v>
      </c>
      <c r="EI423" s="144">
        <f t="shared" si="659"/>
        <v>0.77782663671349273</v>
      </c>
      <c r="EJ423" s="145">
        <f t="shared" si="660"/>
        <v>19661.160786656859</v>
      </c>
      <c r="EK423" s="146">
        <f t="shared" si="661"/>
        <v>0.87740548988961609</v>
      </c>
      <c r="EL423" s="253">
        <v>4079</v>
      </c>
      <c r="EM423" s="247">
        <v>38</v>
      </c>
      <c r="EN423" s="246">
        <v>7.39</v>
      </c>
      <c r="EO423" s="103">
        <v>1235</v>
      </c>
      <c r="EP423" s="274">
        <v>5</v>
      </c>
      <c r="EQ423" s="274">
        <v>44</v>
      </c>
      <c r="ER423" s="103">
        <v>4722</v>
      </c>
      <c r="ES423" s="247">
        <v>3</v>
      </c>
      <c r="ET423" s="247">
        <v>28.1</v>
      </c>
      <c r="EU423" s="103">
        <v>3770</v>
      </c>
      <c r="EV423" s="141">
        <f t="shared" si="631"/>
        <v>0.20940194210488874</v>
      </c>
      <c r="EW423" s="142">
        <f t="shared" si="632"/>
        <v>1.2321647462613385</v>
      </c>
      <c r="EX423" s="142">
        <f t="shared" si="633"/>
        <v>4.5844047875750924</v>
      </c>
      <c r="EY423" s="118">
        <f t="shared" si="606"/>
        <v>0.76406746459584873</v>
      </c>
      <c r="EZ423" s="143">
        <f t="shared" si="634"/>
        <v>23041.218462352415</v>
      </c>
      <c r="FA423" s="144">
        <f t="shared" si="635"/>
        <v>0.78136724808060842</v>
      </c>
      <c r="FB423" s="145">
        <f t="shared" si="636"/>
        <v>19661.160786656859</v>
      </c>
      <c r="FC423" s="146">
        <f t="shared" si="637"/>
        <v>0.8793591872618931</v>
      </c>
      <c r="FD423" s="253">
        <v>4079</v>
      </c>
      <c r="FE423" s="247">
        <v>37.5</v>
      </c>
      <c r="FF423" s="246">
        <v>7.31</v>
      </c>
      <c r="FG423" s="103">
        <v>1321</v>
      </c>
      <c r="FH423" s="274">
        <v>5</v>
      </c>
      <c r="FI423" s="274">
        <v>44</v>
      </c>
      <c r="FJ423" s="103">
        <v>5284</v>
      </c>
      <c r="FK423" s="247">
        <v>3.2</v>
      </c>
      <c r="FL423" s="247">
        <v>35.200000000000003</v>
      </c>
      <c r="FM423" s="103">
        <v>3900</v>
      </c>
      <c r="FN423" s="141">
        <f t="shared" si="638"/>
        <v>0.22092738053669903</v>
      </c>
      <c r="FO423" s="142">
        <f t="shared" si="639"/>
        <v>1.2321647462613385</v>
      </c>
      <c r="FP423" s="142">
        <f t="shared" si="640"/>
        <v>4.5844047875750924</v>
      </c>
      <c r="FQ423" s="118">
        <f t="shared" si="607"/>
        <v>0.76406746459584873</v>
      </c>
      <c r="FR423" s="143">
        <f t="shared" si="641"/>
        <v>23041.218462352415</v>
      </c>
      <c r="FS423" s="144">
        <f t="shared" si="642"/>
        <v>0.7661426192020111</v>
      </c>
      <c r="FT423" s="145">
        <f t="shared" si="643"/>
        <v>19661.160786656859</v>
      </c>
      <c r="FU423" s="146">
        <f t="shared" si="644"/>
        <v>0.87095828856110191</v>
      </c>
      <c r="FV423" s="253">
        <v>4082</v>
      </c>
      <c r="FW423" s="283">
        <v>38.200000000000003</v>
      </c>
      <c r="FX423" s="246">
        <v>7.23</v>
      </c>
      <c r="FY423" s="103">
        <v>1563</v>
      </c>
      <c r="FZ423" s="274">
        <v>5</v>
      </c>
      <c r="GA423" s="274">
        <v>42</v>
      </c>
      <c r="GB423" s="103">
        <v>4968</v>
      </c>
      <c r="GC423" s="247">
        <v>3.9</v>
      </c>
      <c r="GD423" s="247">
        <v>32.6</v>
      </c>
      <c r="GE423" s="103">
        <v>4209</v>
      </c>
      <c r="GF423" s="141">
        <f t="shared" si="645"/>
        <v>0.25236840934448407</v>
      </c>
      <c r="GG423" s="142">
        <f t="shared" si="646"/>
        <v>1.2312591866731994</v>
      </c>
      <c r="GH423" s="142">
        <f t="shared" si="647"/>
        <v>4.5877764998483759</v>
      </c>
      <c r="GI423" s="118">
        <f t="shared" si="608"/>
        <v>0.76462941664139594</v>
      </c>
      <c r="GJ423" s="143">
        <f t="shared" si="648"/>
        <v>23058.164688237939</v>
      </c>
      <c r="GK423" s="144">
        <f t="shared" si="649"/>
        <v>0.72330122165991173</v>
      </c>
      <c r="GL423" s="145">
        <f t="shared" si="650"/>
        <v>19675.621066715696</v>
      </c>
      <c r="GM423" s="146">
        <f t="shared" si="651"/>
        <v>0.84731855035654979</v>
      </c>
      <c r="GN423" s="286">
        <v>1566</v>
      </c>
      <c r="GO423" s="97">
        <f t="shared" si="609"/>
        <v>1328.1954487886587</v>
      </c>
      <c r="GP423" s="226">
        <f t="shared" si="568"/>
        <v>681.19799999999998</v>
      </c>
      <c r="GQ423" s="103">
        <v>0</v>
      </c>
      <c r="GR423" s="102">
        <f t="shared" si="696"/>
        <v>1</v>
      </c>
      <c r="GS423" s="103">
        <v>0</v>
      </c>
      <c r="GT423" s="102">
        <f t="shared" si="697"/>
        <v>1</v>
      </c>
      <c r="GU423" s="129">
        <v>0</v>
      </c>
      <c r="GV423" s="102">
        <f t="shared" si="669"/>
        <v>1</v>
      </c>
      <c r="GW423" s="170">
        <v>331</v>
      </c>
      <c r="GX423" s="102">
        <f t="shared" si="670"/>
        <v>0.46003262642740617</v>
      </c>
      <c r="GY423" s="170">
        <v>0</v>
      </c>
      <c r="GZ423" s="102">
        <f t="shared" si="671"/>
        <v>1</v>
      </c>
      <c r="HA423" s="310"/>
      <c r="HB423" s="310"/>
      <c r="HC423" s="310"/>
      <c r="HD423" s="313"/>
      <c r="HE423" s="312">
        <v>30</v>
      </c>
      <c r="HF423" s="227">
        <f t="shared" si="562"/>
        <v>117981.425</v>
      </c>
      <c r="HG423" s="102">
        <f t="shared" si="563"/>
        <v>0.7865428333333333</v>
      </c>
      <c r="HH423" s="177">
        <f t="shared" si="564"/>
        <v>0.84702549575070818</v>
      </c>
      <c r="HI423" s="253">
        <v>3858</v>
      </c>
      <c r="HJ423" s="103">
        <v>3160</v>
      </c>
      <c r="HK423" s="103">
        <v>3506</v>
      </c>
      <c r="HL423" s="77">
        <f t="shared" si="654"/>
        <v>1920</v>
      </c>
      <c r="HM423" s="77">
        <f t="shared" si="652"/>
        <v>19655.04</v>
      </c>
      <c r="HN423" s="247"/>
      <c r="HO423" s="247"/>
      <c r="HP423" s="103">
        <v>1595</v>
      </c>
      <c r="HQ423" s="247"/>
      <c r="HR423" s="247"/>
      <c r="HS423" s="247"/>
      <c r="HT423" s="103">
        <v>5934</v>
      </c>
      <c r="HU423" s="103">
        <v>5630</v>
      </c>
      <c r="HV423" s="247"/>
      <c r="HW423" s="247"/>
      <c r="HX423" s="247"/>
      <c r="HY423" s="247"/>
      <c r="HZ423" s="298">
        <v>0.99</v>
      </c>
      <c r="IA423" s="298"/>
      <c r="IB423" s="299">
        <v>426</v>
      </c>
      <c r="IC423" s="300"/>
      <c r="ID423" s="300">
        <v>2119</v>
      </c>
      <c r="IE423" s="301">
        <v>2.72</v>
      </c>
      <c r="IF423" s="301">
        <v>1.1100000000000001</v>
      </c>
      <c r="IG423" s="301">
        <v>0.81</v>
      </c>
      <c r="IH423" s="97">
        <f t="shared" si="653"/>
        <v>21110.550000000003</v>
      </c>
      <c r="II423" s="97">
        <f t="shared" si="655"/>
        <v>1570.1413164745261</v>
      </c>
      <c r="IJ423" s="202">
        <f t="shared" si="656"/>
        <v>1.4875418371141689</v>
      </c>
      <c r="IK423" s="202">
        <f t="shared" si="662"/>
        <v>1.0555275000000002</v>
      </c>
      <c r="IL423" s="202">
        <f t="shared" si="610"/>
        <v>0.19262129279685733</v>
      </c>
      <c r="IM423" s="203"/>
      <c r="IN423" s="204">
        <f t="shared" si="611"/>
        <v>0.72796934865900376</v>
      </c>
      <c r="IO423" s="247"/>
      <c r="IP423" s="247"/>
      <c r="IQ423" s="103">
        <v>2140</v>
      </c>
      <c r="IR423" s="103">
        <v>2528</v>
      </c>
      <c r="IS423" s="247"/>
      <c r="IT423" s="247"/>
      <c r="IU423" s="247"/>
      <c r="IV423" s="247"/>
      <c r="IW423" s="304">
        <v>0.95</v>
      </c>
      <c r="IX423" s="304">
        <v>0</v>
      </c>
      <c r="IY423" s="246">
        <v>8.2200000000000006</v>
      </c>
      <c r="IZ423" s="247">
        <v>244</v>
      </c>
      <c r="JA423" s="247">
        <v>0.39</v>
      </c>
      <c r="JB423" s="247">
        <v>0.38</v>
      </c>
      <c r="JC423" s="247">
        <v>201</v>
      </c>
      <c r="JD423" s="97">
        <f t="shared" si="612"/>
        <v>5727.57</v>
      </c>
      <c r="JE423" s="210">
        <f t="shared" si="672"/>
        <v>0.97180043383947934</v>
      </c>
      <c r="JF423" s="210">
        <f t="shared" si="613"/>
        <v>0.43836160714285716</v>
      </c>
      <c r="JG423" s="210">
        <f t="shared" si="614"/>
        <v>9.9215034362519508E-2</v>
      </c>
      <c r="JH423" s="203"/>
      <c r="JI423" s="203">
        <f t="shared" si="615"/>
        <v>0.42723004694835676</v>
      </c>
      <c r="JJ423" s="212">
        <f t="shared" si="675"/>
        <v>2.469151880188833</v>
      </c>
      <c r="JK423" s="203">
        <f t="shared" si="616"/>
        <v>0.97616489205822021</v>
      </c>
      <c r="JL423" s="103">
        <v>9811</v>
      </c>
      <c r="JM423" s="246">
        <v>8.16</v>
      </c>
      <c r="JN423" s="307">
        <v>10</v>
      </c>
      <c r="JO423" s="247">
        <v>1.57</v>
      </c>
      <c r="JP423" s="247">
        <v>1.94</v>
      </c>
      <c r="JQ423" s="246">
        <v>0.45</v>
      </c>
      <c r="JR423" s="170">
        <v>267</v>
      </c>
      <c r="JS423" s="247">
        <v>0.19</v>
      </c>
      <c r="JT423" s="308" t="s">
        <v>159</v>
      </c>
    </row>
    <row r="424" spans="1:280" ht="14.25">
      <c r="A424" s="244">
        <v>43841</v>
      </c>
      <c r="B424" s="245">
        <v>0</v>
      </c>
      <c r="C424" s="52">
        <v>0</v>
      </c>
      <c r="D424" s="129"/>
      <c r="E424" s="246"/>
      <c r="F424" s="129"/>
      <c r="G424" s="247"/>
      <c r="H424" s="247"/>
      <c r="I424" s="255">
        <v>87.9</v>
      </c>
      <c r="J424" s="253"/>
      <c r="K424" s="129">
        <v>1565</v>
      </c>
      <c r="L424" s="254"/>
      <c r="M424" s="129"/>
      <c r="N424" s="129"/>
      <c r="O424" s="254"/>
      <c r="P424" s="254"/>
      <c r="Q424" s="258"/>
      <c r="R424" s="259">
        <v>63.8</v>
      </c>
      <c r="S424" s="260">
        <v>8396</v>
      </c>
      <c r="T424" s="103"/>
      <c r="U424" s="247"/>
      <c r="V424" s="247"/>
      <c r="W424" s="247"/>
      <c r="X424" s="247"/>
      <c r="Y424" s="129">
        <v>2432</v>
      </c>
      <c r="Z424" s="103"/>
      <c r="AA424" s="56"/>
      <c r="AB424" s="247">
        <v>447</v>
      </c>
      <c r="AC424" s="77">
        <f t="shared" si="676"/>
        <v>10828</v>
      </c>
      <c r="AD424" s="247"/>
      <c r="AE424" s="247"/>
      <c r="AF424" s="247"/>
      <c r="AG424" s="247"/>
      <c r="AH424" s="252"/>
      <c r="AI424" s="263"/>
      <c r="AJ424" s="247"/>
      <c r="AK424" s="247"/>
      <c r="AL424" s="246"/>
      <c r="AM424" s="103"/>
      <c r="AN424" s="264"/>
      <c r="AO424" s="264"/>
      <c r="AP424" s="103"/>
      <c r="AQ424" s="267"/>
      <c r="AR424" s="86">
        <f t="shared" si="617"/>
        <v>13140</v>
      </c>
      <c r="AS424" s="103"/>
      <c r="AT424" s="268">
        <v>13140</v>
      </c>
      <c r="AU424" s="129">
        <f t="shared" si="677"/>
        <v>10500</v>
      </c>
      <c r="AV424" s="103">
        <v>960</v>
      </c>
      <c r="AW424" s="103">
        <v>720</v>
      </c>
      <c r="AX424" s="129">
        <v>960</v>
      </c>
      <c r="AY424" s="271">
        <v>0</v>
      </c>
      <c r="AZ424" s="272">
        <v>4.92</v>
      </c>
      <c r="BA424" s="103">
        <v>3569</v>
      </c>
      <c r="BB424" s="247">
        <v>328</v>
      </c>
      <c r="BC424" s="103">
        <v>10516</v>
      </c>
      <c r="BD424" s="97">
        <f t="shared" si="678"/>
        <v>6305.9053599999997</v>
      </c>
      <c r="BE424" s="102">
        <f t="shared" si="679"/>
        <v>0.59964866489159374</v>
      </c>
      <c r="BF424" s="103">
        <v>3365</v>
      </c>
      <c r="BG424" s="97">
        <f t="shared" si="680"/>
        <v>3590.4549999999999</v>
      </c>
      <c r="BH424" s="102">
        <f t="shared" si="681"/>
        <v>0.3414278242677824</v>
      </c>
      <c r="BI424" s="103">
        <v>317</v>
      </c>
      <c r="BJ424" s="97">
        <f t="shared" si="682"/>
        <v>623.53899999999999</v>
      </c>
      <c r="BK424" s="102">
        <f t="shared" si="683"/>
        <v>5.9294313427158615E-2</v>
      </c>
      <c r="BL424" s="103">
        <v>668</v>
      </c>
      <c r="BM424" s="97">
        <f t="shared" si="684"/>
        <v>965.26</v>
      </c>
      <c r="BN424" s="102">
        <f t="shared" si="685"/>
        <v>9.1789653860783568E-2</v>
      </c>
      <c r="BO424" s="103">
        <v>542</v>
      </c>
      <c r="BP424" s="97">
        <f t="shared" si="686"/>
        <v>1115.4359999999999</v>
      </c>
      <c r="BQ424" s="102">
        <f t="shared" si="687"/>
        <v>0.10607036896158234</v>
      </c>
      <c r="BR424" s="103">
        <v>6.74</v>
      </c>
      <c r="BS424" s="105">
        <f t="shared" si="688"/>
        <v>11.21536</v>
      </c>
      <c r="BT424" s="102">
        <f t="shared" si="689"/>
        <v>6.4092810954735646E-4</v>
      </c>
      <c r="BU424" s="247">
        <v>5.77</v>
      </c>
      <c r="BV424" s="246">
        <v>6.52</v>
      </c>
      <c r="BW424" s="252">
        <v>177</v>
      </c>
      <c r="BX424" s="117">
        <f t="shared" si="618"/>
        <v>110418</v>
      </c>
      <c r="BY424" s="118">
        <f t="shared" si="619"/>
        <v>0.73612</v>
      </c>
      <c r="BZ424" s="273">
        <v>56.3</v>
      </c>
      <c r="CA424" s="245">
        <v>39</v>
      </c>
      <c r="CB424" s="247">
        <v>7.02</v>
      </c>
      <c r="CC424" s="103">
        <v>3716</v>
      </c>
      <c r="CD424" s="77">
        <f t="shared" si="690"/>
        <v>5284.4931350114421</v>
      </c>
      <c r="CE424" s="77">
        <f t="shared" si="691"/>
        <v>24472</v>
      </c>
      <c r="CF424" s="77">
        <f t="shared" si="692"/>
        <v>10500</v>
      </c>
      <c r="CG424" s="77">
        <f t="shared" si="693"/>
        <v>437.5</v>
      </c>
      <c r="CH424" s="77">
        <f t="shared" si="694"/>
        <v>13972</v>
      </c>
      <c r="CI424" s="130">
        <f t="shared" si="695"/>
        <v>582.16666666666663</v>
      </c>
      <c r="CJ424" s="253">
        <v>4072</v>
      </c>
      <c r="CK424" s="247">
        <v>37.6</v>
      </c>
      <c r="CL424" s="246">
        <v>7.07</v>
      </c>
      <c r="CM424" s="103">
        <v>1295</v>
      </c>
      <c r="CN424" s="274">
        <v>6</v>
      </c>
      <c r="CO424" s="274">
        <v>58</v>
      </c>
      <c r="CP424" s="103">
        <v>5716</v>
      </c>
      <c r="CQ424" s="247">
        <v>4.7</v>
      </c>
      <c r="CR424" s="247">
        <v>36.200000000000003</v>
      </c>
      <c r="CS424" s="103">
        <v>3520</v>
      </c>
      <c r="CT424" s="141">
        <f t="shared" si="663"/>
        <v>0.21667917435405801</v>
      </c>
      <c r="CU424" s="142">
        <f t="shared" si="620"/>
        <v>1.2342829076620825</v>
      </c>
      <c r="CV424" s="142">
        <f t="shared" si="621"/>
        <v>4.281427784673018</v>
      </c>
      <c r="CW424" s="118">
        <f t="shared" si="622"/>
        <v>0.71357129744550296</v>
      </c>
      <c r="CX424" s="143">
        <f t="shared" si="664"/>
        <v>21518.45604576659</v>
      </c>
      <c r="CY424" s="144">
        <f t="shared" si="665"/>
        <v>0.75494338493502533</v>
      </c>
      <c r="CZ424" s="145">
        <f t="shared" si="666"/>
        <v>18372.919908466818</v>
      </c>
      <c r="DA424" s="146">
        <f t="shared" si="667"/>
        <v>0.87685431723088625</v>
      </c>
      <c r="DB424" s="129">
        <v>4079</v>
      </c>
      <c r="DC424" s="258">
        <v>37.799999999999997</v>
      </c>
      <c r="DD424" s="254">
        <v>7.02</v>
      </c>
      <c r="DE424" s="129">
        <v>1356</v>
      </c>
      <c r="DF424" s="129">
        <v>5</v>
      </c>
      <c r="DG424" s="129">
        <v>59</v>
      </c>
      <c r="DH424" s="129">
        <v>4942</v>
      </c>
      <c r="DI424" s="258">
        <v>4.3</v>
      </c>
      <c r="DJ424" s="258">
        <v>34.5</v>
      </c>
      <c r="DK424" s="129">
        <v>4221</v>
      </c>
      <c r="DL424" s="141">
        <f t="shared" si="623"/>
        <v>0.26341205609102769</v>
      </c>
      <c r="DM424" s="142">
        <f t="shared" si="624"/>
        <v>1.2321647462613385</v>
      </c>
      <c r="DN424" s="142">
        <f t="shared" si="625"/>
        <v>4.2887878029669064</v>
      </c>
      <c r="DO424" s="118">
        <f t="shared" si="604"/>
        <v>0.71479796716115107</v>
      </c>
      <c r="DP424" s="143">
        <f t="shared" si="626"/>
        <v>21555.447497711673</v>
      </c>
      <c r="DQ424" s="144">
        <f t="shared" si="627"/>
        <v>0.74340017758447441</v>
      </c>
      <c r="DR424" s="145">
        <f t="shared" si="628"/>
        <v>18404.504004576662</v>
      </c>
      <c r="DS424" s="146">
        <f t="shared" si="629"/>
        <v>0.87105363255990875</v>
      </c>
      <c r="DT424" s="129">
        <v>4078</v>
      </c>
      <c r="DU424" s="258">
        <v>37.9</v>
      </c>
      <c r="DV424" s="254">
        <v>6.98</v>
      </c>
      <c r="DW424" s="129">
        <v>1338</v>
      </c>
      <c r="DX424" s="129">
        <v>5</v>
      </c>
      <c r="DY424" s="129">
        <v>55</v>
      </c>
      <c r="DZ424" s="129">
        <v>5650</v>
      </c>
      <c r="EA424" s="258">
        <v>4.3</v>
      </c>
      <c r="EB424" s="258">
        <v>35.700000000000003</v>
      </c>
      <c r="EC424" s="129">
        <v>4724</v>
      </c>
      <c r="ED424" s="141">
        <f t="shared" si="657"/>
        <v>0.2935292033072251</v>
      </c>
      <c r="EE424" s="142">
        <f t="shared" si="630"/>
        <v>1.2324668955370279</v>
      </c>
      <c r="EF424" s="142">
        <f t="shared" si="668"/>
        <v>4.2877363717820653</v>
      </c>
      <c r="EG424" s="118">
        <f t="shared" si="605"/>
        <v>0.71462272863034426</v>
      </c>
      <c r="EH424" s="143">
        <f t="shared" si="658"/>
        <v>21550.163004576661</v>
      </c>
      <c r="EI424" s="144">
        <f t="shared" si="659"/>
        <v>0.74680636991742388</v>
      </c>
      <c r="EJ424" s="145">
        <f t="shared" si="660"/>
        <v>18399.991990846684</v>
      </c>
      <c r="EK424" s="146">
        <f t="shared" si="661"/>
        <v>0.87276531000380375</v>
      </c>
      <c r="EL424" s="253">
        <v>4076</v>
      </c>
      <c r="EM424" s="247">
        <v>37.9</v>
      </c>
      <c r="EN424" s="246">
        <v>7.36</v>
      </c>
      <c r="EO424" s="103">
        <v>1278</v>
      </c>
      <c r="EP424" s="274">
        <v>5</v>
      </c>
      <c r="EQ424" s="274">
        <v>49</v>
      </c>
      <c r="ER424" s="103">
        <v>5512</v>
      </c>
      <c r="ES424" s="247">
        <v>4</v>
      </c>
      <c r="ET424" s="247">
        <v>36.1</v>
      </c>
      <c r="EU424" s="103">
        <v>3974</v>
      </c>
      <c r="EV424" s="141">
        <f t="shared" si="631"/>
        <v>0.24334884231381398</v>
      </c>
      <c r="EW424" s="142">
        <f t="shared" si="632"/>
        <v>1.233071638861629</v>
      </c>
      <c r="EX424" s="142">
        <f t="shared" si="633"/>
        <v>4.2856335094123832</v>
      </c>
      <c r="EY424" s="118">
        <f t="shared" si="606"/>
        <v>0.71427225156873053</v>
      </c>
      <c r="EZ424" s="143">
        <f t="shared" si="634"/>
        <v>21539.594018306638</v>
      </c>
      <c r="FA424" s="144">
        <f t="shared" si="635"/>
        <v>0.75816034436058877</v>
      </c>
      <c r="FB424" s="145">
        <f t="shared" si="636"/>
        <v>18390.967963386731</v>
      </c>
      <c r="FC424" s="146">
        <f t="shared" si="637"/>
        <v>0.87847090148345375</v>
      </c>
      <c r="FD424" s="253">
        <v>4088</v>
      </c>
      <c r="FE424" s="247">
        <v>37.799999999999997</v>
      </c>
      <c r="FF424" s="246">
        <v>7.31</v>
      </c>
      <c r="FG424" s="103">
        <v>1159</v>
      </c>
      <c r="FH424" s="274">
        <v>4</v>
      </c>
      <c r="FI424" s="274">
        <v>44</v>
      </c>
      <c r="FJ424" s="103">
        <v>5464</v>
      </c>
      <c r="FK424" s="247">
        <v>4.4000000000000004</v>
      </c>
      <c r="FL424" s="247">
        <v>32.5</v>
      </c>
      <c r="FM424" s="103">
        <v>4306</v>
      </c>
      <c r="FN424" s="141">
        <f t="shared" si="638"/>
        <v>0.25532143084591596</v>
      </c>
      <c r="FO424" s="142">
        <f t="shared" si="639"/>
        <v>1.2294520547945205</v>
      </c>
      <c r="FP424" s="142">
        <f t="shared" si="640"/>
        <v>4.298250683630477</v>
      </c>
      <c r="FQ424" s="118">
        <f t="shared" si="607"/>
        <v>0.7163751139384128</v>
      </c>
      <c r="FR424" s="143">
        <f t="shared" si="641"/>
        <v>21603.007935926777</v>
      </c>
      <c r="FS424" s="144">
        <f t="shared" si="642"/>
        <v>0.78067906033953238</v>
      </c>
      <c r="FT424" s="145">
        <f t="shared" si="643"/>
        <v>18445.112128146455</v>
      </c>
      <c r="FU424" s="146">
        <f t="shared" si="644"/>
        <v>0.88978699125142635</v>
      </c>
      <c r="FV424" s="253">
        <v>4079</v>
      </c>
      <c r="FW424" s="283">
        <v>37.9</v>
      </c>
      <c r="FX424" s="246">
        <v>7.25</v>
      </c>
      <c r="FY424" s="103">
        <v>1457</v>
      </c>
      <c r="FZ424" s="274">
        <v>5</v>
      </c>
      <c r="GA424" s="274">
        <v>42</v>
      </c>
      <c r="GB424" s="103">
        <v>5786</v>
      </c>
      <c r="GC424" s="247">
        <v>4.4000000000000004</v>
      </c>
      <c r="GD424" s="247">
        <v>33.6</v>
      </c>
      <c r="GE424" s="103">
        <v>4439</v>
      </c>
      <c r="GF424" s="141">
        <f t="shared" si="645"/>
        <v>0.28432629068943693</v>
      </c>
      <c r="GG424" s="142">
        <f t="shared" si="646"/>
        <v>1.2321647462613385</v>
      </c>
      <c r="GH424" s="142">
        <f t="shared" si="647"/>
        <v>4.2887878029669064</v>
      </c>
      <c r="GI424" s="118">
        <f t="shared" si="608"/>
        <v>0.71479796716115107</v>
      </c>
      <c r="GJ424" s="143">
        <f t="shared" si="648"/>
        <v>21555.447497711673</v>
      </c>
      <c r="GK424" s="144">
        <f t="shared" si="649"/>
        <v>0.72428765393848027</v>
      </c>
      <c r="GL424" s="145">
        <f t="shared" si="650"/>
        <v>18404.504004576662</v>
      </c>
      <c r="GM424" s="146">
        <f t="shared" si="651"/>
        <v>0.86144922023583115</v>
      </c>
      <c r="GN424" s="286">
        <v>1353</v>
      </c>
      <c r="GO424" s="97">
        <f t="shared" si="609"/>
        <v>1313.7851830663615</v>
      </c>
      <c r="GP424" s="226">
        <f t="shared" si="568"/>
        <v>589.56669999999986</v>
      </c>
      <c r="GQ424" s="103">
        <v>0</v>
      </c>
      <c r="GR424" s="102">
        <f t="shared" si="696"/>
        <v>1</v>
      </c>
      <c r="GS424" s="103">
        <v>0</v>
      </c>
      <c r="GT424" s="102">
        <f t="shared" si="697"/>
        <v>1</v>
      </c>
      <c r="GU424" s="129">
        <v>7.58</v>
      </c>
      <c r="GV424" s="102">
        <f t="shared" si="669"/>
        <v>0.98784358315999476</v>
      </c>
      <c r="GW424" s="170">
        <v>278</v>
      </c>
      <c r="GX424" s="102">
        <f t="shared" si="670"/>
        <v>0.58383233532934131</v>
      </c>
      <c r="GY424" s="170">
        <v>3.9</v>
      </c>
      <c r="GZ424" s="102">
        <f t="shared" si="671"/>
        <v>0</v>
      </c>
      <c r="HA424" s="310"/>
      <c r="HB424" s="310"/>
      <c r="HC424" s="310"/>
      <c r="HD424" s="313"/>
      <c r="HE424" s="312">
        <v>30</v>
      </c>
      <c r="HF424" s="227">
        <f t="shared" si="562"/>
        <v>110418</v>
      </c>
      <c r="HG424" s="102">
        <f t="shared" si="563"/>
        <v>0.73612</v>
      </c>
      <c r="HH424" s="177">
        <f t="shared" si="564"/>
        <v>0.87133891213389125</v>
      </c>
      <c r="HI424" s="253"/>
      <c r="HJ424" s="103"/>
      <c r="HK424" s="103"/>
      <c r="HL424" s="77">
        <f t="shared" si="654"/>
        <v>2640</v>
      </c>
      <c r="HM424" s="77">
        <f t="shared" si="652"/>
        <v>27762.240000000002</v>
      </c>
      <c r="HN424" s="247"/>
      <c r="HO424" s="247"/>
      <c r="HP424" s="103"/>
      <c r="HQ424" s="247"/>
      <c r="HR424" s="247"/>
      <c r="HS424" s="247"/>
      <c r="HT424" s="103"/>
      <c r="HU424" s="103"/>
      <c r="HV424" s="247"/>
      <c r="HW424" s="247"/>
      <c r="HX424" s="247"/>
      <c r="HY424" s="247"/>
      <c r="HZ424" s="298"/>
      <c r="IA424" s="298"/>
      <c r="IB424" s="299"/>
      <c r="IC424" s="300"/>
      <c r="ID424" s="300"/>
      <c r="IE424" s="301"/>
      <c r="IF424" s="301"/>
      <c r="IG424" s="301"/>
      <c r="IH424" s="97">
        <f t="shared" si="653"/>
        <v>14206.5</v>
      </c>
      <c r="II424" s="97">
        <f t="shared" si="655"/>
        <v>1081.1643835616437</v>
      </c>
      <c r="IJ424" s="202">
        <f t="shared" si="656"/>
        <v>1.5220700152207001</v>
      </c>
      <c r="IK424" s="202">
        <f t="shared" si="662"/>
        <v>0.71032499999999998</v>
      </c>
      <c r="IL424" s="202" t="e">
        <f t="shared" si="610"/>
        <v>#DIV/0!</v>
      </c>
      <c r="IM424" s="203"/>
      <c r="IN424" s="204">
        <f t="shared" si="611"/>
        <v>1</v>
      </c>
      <c r="IO424" s="247"/>
      <c r="IP424" s="247"/>
      <c r="IQ424" s="103"/>
      <c r="IR424" s="103"/>
      <c r="IS424" s="247"/>
      <c r="IT424" s="247"/>
      <c r="IU424" s="247"/>
      <c r="IV424" s="247"/>
      <c r="IW424" s="304">
        <v>0</v>
      </c>
      <c r="IX424" s="304">
        <v>0</v>
      </c>
      <c r="IY424" s="246"/>
      <c r="IZ424" s="247"/>
      <c r="JD424" s="97">
        <f t="shared" si="612"/>
        <v>0</v>
      </c>
      <c r="JE424" s="210">
        <f t="shared" si="672"/>
        <v>1.0666666666666667</v>
      </c>
      <c r="JF424" s="210">
        <f t="shared" si="613"/>
        <v>0</v>
      </c>
      <c r="JG424" s="210"/>
      <c r="JH424" s="203"/>
      <c r="JI424" s="203"/>
      <c r="JJ424" s="212">
        <f t="shared" si="675"/>
        <v>2.469151880188833</v>
      </c>
      <c r="JK424" s="203">
        <f t="shared" si="616"/>
        <v>1</v>
      </c>
      <c r="JL424" s="103">
        <v>10560</v>
      </c>
      <c r="JM424" s="246" t="s">
        <v>124</v>
      </c>
      <c r="JN424" s="307" t="s">
        <v>124</v>
      </c>
      <c r="JO424" s="247" t="s">
        <v>124</v>
      </c>
      <c r="JP424" s="247" t="s">
        <v>124</v>
      </c>
      <c r="JQ424" s="246" t="s">
        <v>124</v>
      </c>
      <c r="JR424" s="170" t="s">
        <v>124</v>
      </c>
      <c r="JS424" s="247"/>
      <c r="JT424" s="308" t="s">
        <v>159</v>
      </c>
    </row>
    <row r="425" spans="1:280" ht="14.25">
      <c r="A425" s="229">
        <v>43842</v>
      </c>
      <c r="B425" s="242">
        <v>0</v>
      </c>
      <c r="C425" s="52">
        <v>0</v>
      </c>
      <c r="D425" s="58">
        <v>46867</v>
      </c>
      <c r="E425" s="243">
        <v>5.59</v>
      </c>
      <c r="F425" s="58">
        <v>1318</v>
      </c>
      <c r="G425" s="136">
        <v>40.6</v>
      </c>
      <c r="H425" s="136">
        <v>18.100000000000001</v>
      </c>
      <c r="I425" s="256">
        <v>87.8</v>
      </c>
      <c r="J425" s="238">
        <v>936</v>
      </c>
      <c r="K425" s="58">
        <v>1460</v>
      </c>
      <c r="L425" s="59">
        <v>10.7</v>
      </c>
      <c r="M425" s="58">
        <v>8911</v>
      </c>
      <c r="N425" s="58">
        <v>2243</v>
      </c>
      <c r="O425" s="59">
        <v>0.05</v>
      </c>
      <c r="P425" s="59">
        <v>0.01</v>
      </c>
      <c r="Q425" s="75">
        <v>82.3</v>
      </c>
      <c r="R425" s="76">
        <v>64.099999999999994</v>
      </c>
      <c r="S425" s="67">
        <v>8337</v>
      </c>
      <c r="T425" s="230">
        <v>6859</v>
      </c>
      <c r="U425" s="136">
        <v>3.11</v>
      </c>
      <c r="V425" s="136">
        <v>28.4</v>
      </c>
      <c r="W425" s="136">
        <v>10.6</v>
      </c>
      <c r="X425" s="136">
        <v>8.48</v>
      </c>
      <c r="Y425" s="58">
        <v>2435</v>
      </c>
      <c r="Z425" s="230">
        <v>22670</v>
      </c>
      <c r="AA425" s="136">
        <v>2.81</v>
      </c>
      <c r="AB425" s="136">
        <v>427</v>
      </c>
      <c r="AC425" s="58">
        <f t="shared" si="676"/>
        <v>10772</v>
      </c>
      <c r="AD425" s="136"/>
      <c r="AE425" s="136"/>
      <c r="AF425" s="136"/>
      <c r="AG425" s="136"/>
      <c r="AH425" s="251"/>
      <c r="AI425" s="262"/>
      <c r="AJ425" s="136"/>
      <c r="AK425" s="136"/>
      <c r="AL425" s="243" t="s">
        <v>129</v>
      </c>
      <c r="AM425" s="230" t="s">
        <v>129</v>
      </c>
      <c r="AN425" s="60" t="s">
        <v>129</v>
      </c>
      <c r="AO425" s="60" t="s">
        <v>129</v>
      </c>
      <c r="AP425" s="230" t="s">
        <v>129</v>
      </c>
      <c r="AQ425" s="266"/>
      <c r="AR425" s="86">
        <f t="shared" si="617"/>
        <v>13309</v>
      </c>
      <c r="AS425" s="230"/>
      <c r="AT425" s="89">
        <v>13309</v>
      </c>
      <c r="AU425" s="58">
        <f t="shared" si="677"/>
        <v>10669</v>
      </c>
      <c r="AV425" s="230">
        <v>960</v>
      </c>
      <c r="AW425" s="230">
        <v>720</v>
      </c>
      <c r="AX425" s="58">
        <v>960</v>
      </c>
      <c r="AY425" s="98">
        <v>0</v>
      </c>
      <c r="AZ425" s="270">
        <v>4.97</v>
      </c>
      <c r="BA425" s="230">
        <v>3681</v>
      </c>
      <c r="BB425" s="136">
        <v>129</v>
      </c>
      <c r="BC425" s="230">
        <v>9979</v>
      </c>
      <c r="BD425" s="97">
        <f t="shared" si="678"/>
        <v>6152.5204799999992</v>
      </c>
      <c r="BE425" s="102">
        <f t="shared" si="679"/>
        <v>0.61654679627217146</v>
      </c>
      <c r="BF425" s="230">
        <v>3361</v>
      </c>
      <c r="BG425" s="230">
        <f t="shared" si="680"/>
        <v>3586.1869999999999</v>
      </c>
      <c r="BH425" s="231">
        <f t="shared" si="681"/>
        <v>0.35937338410662389</v>
      </c>
      <c r="BI425" s="230">
        <v>361</v>
      </c>
      <c r="BJ425" s="230">
        <f t="shared" si="682"/>
        <v>710.08699999999999</v>
      </c>
      <c r="BK425" s="231">
        <f t="shared" si="683"/>
        <v>7.1158132077362463E-2</v>
      </c>
      <c r="BL425" s="230">
        <v>488</v>
      </c>
      <c r="BM425" s="230">
        <f t="shared" si="684"/>
        <v>705.16000000000008</v>
      </c>
      <c r="BN425" s="231">
        <f t="shared" si="685"/>
        <v>7.0664395229982968E-2</v>
      </c>
      <c r="BO425" s="230">
        <v>553</v>
      </c>
      <c r="BP425" s="230">
        <f t="shared" si="686"/>
        <v>1138.0739999999998</v>
      </c>
      <c r="BQ425" s="231">
        <f t="shared" si="687"/>
        <v>0.11404689848682231</v>
      </c>
      <c r="BR425" s="230">
        <v>7.82</v>
      </c>
      <c r="BS425" s="232">
        <f t="shared" si="688"/>
        <v>13.01248</v>
      </c>
      <c r="BT425" s="231">
        <f t="shared" si="689"/>
        <v>7.8364565587734248E-4</v>
      </c>
      <c r="BU425" s="136">
        <v>5.93</v>
      </c>
      <c r="BV425" s="243">
        <v>6.82</v>
      </c>
      <c r="BW425" s="251">
        <v>173</v>
      </c>
      <c r="BX425" s="117">
        <f t="shared" si="618"/>
        <v>106465.951</v>
      </c>
      <c r="BY425" s="118">
        <f t="shared" si="619"/>
        <v>0.70977300666666665</v>
      </c>
      <c r="BZ425" s="121">
        <v>49.2</v>
      </c>
      <c r="CA425" s="242">
        <v>39</v>
      </c>
      <c r="CB425" s="136">
        <v>7.24</v>
      </c>
      <c r="CC425" s="230">
        <v>3295</v>
      </c>
      <c r="CD425" s="58">
        <f t="shared" si="690"/>
        <v>5075.0229292060758</v>
      </c>
      <c r="CE425" s="58">
        <f t="shared" si="691"/>
        <v>24423</v>
      </c>
      <c r="CF425" s="58">
        <f t="shared" si="692"/>
        <v>10669</v>
      </c>
      <c r="CG425" s="58">
        <f t="shared" si="693"/>
        <v>444.54166666666669</v>
      </c>
      <c r="CH425" s="58">
        <f t="shared" si="694"/>
        <v>13754</v>
      </c>
      <c r="CI425" s="98">
        <f t="shared" si="695"/>
        <v>573.08333333333337</v>
      </c>
      <c r="CJ425" s="238">
        <v>4062</v>
      </c>
      <c r="CK425" s="136">
        <v>37.9</v>
      </c>
      <c r="CL425" s="243">
        <v>7.09</v>
      </c>
      <c r="CM425" s="230">
        <v>1266</v>
      </c>
      <c r="CN425" s="137">
        <v>5</v>
      </c>
      <c r="CO425" s="137">
        <v>60</v>
      </c>
      <c r="CP425" s="230">
        <v>3888</v>
      </c>
      <c r="CQ425" s="136">
        <v>3</v>
      </c>
      <c r="CR425" s="136">
        <v>35.1</v>
      </c>
      <c r="CS425" s="230">
        <v>3095</v>
      </c>
      <c r="CT425" s="141">
        <f t="shared" si="663"/>
        <v>0.20003553279403655</v>
      </c>
      <c r="CU425" s="142">
        <f t="shared" si="620"/>
        <v>1.2373215164943379</v>
      </c>
      <c r="CV425" s="142">
        <f t="shared" si="621"/>
        <v>4.1016202026333231</v>
      </c>
      <c r="CW425" s="118">
        <f t="shared" si="622"/>
        <v>0.68360336710555381</v>
      </c>
      <c r="CX425" s="143">
        <f t="shared" si="664"/>
        <v>20614.743138435082</v>
      </c>
      <c r="CY425" s="144">
        <f t="shared" si="665"/>
        <v>0.75054299898541543</v>
      </c>
      <c r="CZ425" s="145">
        <f t="shared" si="666"/>
        <v>17707.271545756048</v>
      </c>
      <c r="DA425" s="146">
        <f t="shared" si="667"/>
        <v>0.87313358051909007</v>
      </c>
      <c r="DB425" s="58">
        <v>4062</v>
      </c>
      <c r="DC425" s="75">
        <v>38.1</v>
      </c>
      <c r="DD425" s="59">
        <v>7.04</v>
      </c>
      <c r="DE425" s="58">
        <v>1255</v>
      </c>
      <c r="DF425" s="58">
        <v>5</v>
      </c>
      <c r="DG425" s="58">
        <v>60</v>
      </c>
      <c r="DH425" s="58">
        <v>5174</v>
      </c>
      <c r="DI425" s="75">
        <v>3.6</v>
      </c>
      <c r="DJ425" s="75">
        <v>34.700000000000003</v>
      </c>
      <c r="DK425" s="58">
        <v>4142</v>
      </c>
      <c r="DL425" s="141">
        <f t="shared" si="623"/>
        <v>0.26693419137963303</v>
      </c>
      <c r="DM425" s="142">
        <f t="shared" si="624"/>
        <v>1.2373215164943379</v>
      </c>
      <c r="DN425" s="142">
        <f t="shared" si="625"/>
        <v>4.1016202026333231</v>
      </c>
      <c r="DO425" s="118">
        <f t="shared" si="604"/>
        <v>0.68360336710555381</v>
      </c>
      <c r="DP425" s="143">
        <f t="shared" si="626"/>
        <v>20614.743138435082</v>
      </c>
      <c r="DQ425" s="144">
        <f t="shared" si="627"/>
        <v>0.75271047687732728</v>
      </c>
      <c r="DR425" s="145">
        <f t="shared" si="628"/>
        <v>17707.271545756048</v>
      </c>
      <c r="DS425" s="146">
        <f t="shared" si="629"/>
        <v>0.87423589538029867</v>
      </c>
      <c r="DT425" s="58">
        <v>4069</v>
      </c>
      <c r="DU425" s="75">
        <v>37.5</v>
      </c>
      <c r="DV425" s="59">
        <v>7.02</v>
      </c>
      <c r="DW425" s="58">
        <v>1425</v>
      </c>
      <c r="DX425" s="58">
        <v>5</v>
      </c>
      <c r="DY425" s="58">
        <v>55</v>
      </c>
      <c r="DZ425" s="58">
        <v>5240</v>
      </c>
      <c r="EA425" s="75">
        <v>6.1</v>
      </c>
      <c r="EB425" s="75">
        <v>34.299999999999997</v>
      </c>
      <c r="EC425" s="58">
        <v>4513</v>
      </c>
      <c r="ED425" s="141">
        <f t="shared" si="657"/>
        <v>0.3038659594345639</v>
      </c>
      <c r="EE425" s="142">
        <f t="shared" si="630"/>
        <v>1.2351929220938807</v>
      </c>
      <c r="EF425" s="142">
        <f t="shared" si="668"/>
        <v>4.1086884796934982</v>
      </c>
      <c r="EG425" s="118">
        <f t="shared" si="605"/>
        <v>0.68478141328224973</v>
      </c>
      <c r="EH425" s="143">
        <f t="shared" si="658"/>
        <v>20650.268298939522</v>
      </c>
      <c r="EI425" s="144">
        <f t="shared" si="659"/>
        <v>0.71921309127505295</v>
      </c>
      <c r="EJ425" s="145">
        <f t="shared" si="660"/>
        <v>17737.786292388322</v>
      </c>
      <c r="EK425" s="146">
        <f t="shared" si="661"/>
        <v>0.85720012025253034</v>
      </c>
      <c r="EL425" s="238">
        <v>4068</v>
      </c>
      <c r="EM425" s="136">
        <v>37.799999999999997</v>
      </c>
      <c r="EN425" s="243">
        <v>7.35</v>
      </c>
      <c r="EO425" s="230">
        <v>1369</v>
      </c>
      <c r="EP425" s="137">
        <v>5</v>
      </c>
      <c r="EQ425" s="137">
        <v>49</v>
      </c>
      <c r="ER425" s="230">
        <v>4822</v>
      </c>
      <c r="ES425" s="136">
        <v>3.6</v>
      </c>
      <c r="ET425" s="136">
        <v>29.5</v>
      </c>
      <c r="EU425" s="230">
        <v>3799</v>
      </c>
      <c r="EV425" s="141">
        <f t="shared" si="631"/>
        <v>0.25198822496935053</v>
      </c>
      <c r="EW425" s="142">
        <f t="shared" si="632"/>
        <v>1.2354965585054081</v>
      </c>
      <c r="EX425" s="142">
        <f t="shared" si="633"/>
        <v>4.1076787258277587</v>
      </c>
      <c r="EY425" s="118">
        <f t="shared" si="606"/>
        <v>0.68461312097129312</v>
      </c>
      <c r="EZ425" s="143">
        <f t="shared" si="634"/>
        <v>20645.193276010315</v>
      </c>
      <c r="FA425" s="144">
        <f t="shared" si="635"/>
        <v>0.73024752417933159</v>
      </c>
      <c r="FB425" s="145">
        <f t="shared" si="636"/>
        <v>17733.427042869425</v>
      </c>
      <c r="FC425" s="146">
        <f t="shared" si="637"/>
        <v>0.86281190500050109</v>
      </c>
      <c r="FD425" s="238">
        <v>4081</v>
      </c>
      <c r="FE425" s="136">
        <v>37.799999999999997</v>
      </c>
      <c r="FF425" s="243">
        <v>7.24</v>
      </c>
      <c r="FG425" s="230">
        <v>1347</v>
      </c>
      <c r="FH425" s="137">
        <v>5</v>
      </c>
      <c r="FI425" s="137">
        <v>46</v>
      </c>
      <c r="FJ425" s="230">
        <v>3516</v>
      </c>
      <c r="FK425" s="136">
        <v>3.6</v>
      </c>
      <c r="FL425" s="136">
        <v>34.9</v>
      </c>
      <c r="FM425" s="230">
        <v>3975</v>
      </c>
      <c r="FN425" s="141">
        <f t="shared" si="638"/>
        <v>0.2612714547422067</v>
      </c>
      <c r="FO425" s="142">
        <f t="shared" si="639"/>
        <v>1.2315608919382504</v>
      </c>
      <c r="FP425" s="142">
        <f t="shared" si="640"/>
        <v>4.1208055260823704</v>
      </c>
      <c r="FQ425" s="118">
        <f t="shared" si="607"/>
        <v>0.68680092101372836</v>
      </c>
      <c r="FR425" s="143">
        <f t="shared" si="641"/>
        <v>20711.168574089996</v>
      </c>
      <c r="FS425" s="144">
        <f t="shared" si="642"/>
        <v>0.73458247996315529</v>
      </c>
      <c r="FT425" s="145">
        <f t="shared" si="643"/>
        <v>17790.097286615077</v>
      </c>
      <c r="FU425" s="146">
        <f t="shared" si="644"/>
        <v>0.86501653472291817</v>
      </c>
      <c r="FV425" s="238">
        <v>4081</v>
      </c>
      <c r="FW425" s="160">
        <v>37.799999999999997</v>
      </c>
      <c r="FX425" s="243">
        <v>7.22</v>
      </c>
      <c r="FY425" s="230">
        <v>1243</v>
      </c>
      <c r="FZ425" s="137">
        <v>4</v>
      </c>
      <c r="GA425" s="137">
        <v>44</v>
      </c>
      <c r="GB425" s="230">
        <v>4782</v>
      </c>
      <c r="GC425" s="136">
        <v>3.6</v>
      </c>
      <c r="GD425" s="136">
        <v>34.9</v>
      </c>
      <c r="GE425" s="230">
        <v>4321</v>
      </c>
      <c r="GF425" s="141">
        <f t="shared" si="645"/>
        <v>0.27630552712591799</v>
      </c>
      <c r="GG425" s="142">
        <f t="shared" si="646"/>
        <v>1.2315608919382504</v>
      </c>
      <c r="GH425" s="142">
        <f t="shared" si="647"/>
        <v>4.1208055260823704</v>
      </c>
      <c r="GI425" s="118">
        <f t="shared" si="608"/>
        <v>0.68680092101372836</v>
      </c>
      <c r="GJ425" s="143">
        <f t="shared" si="648"/>
        <v>20711.168574089996</v>
      </c>
      <c r="GK425" s="144">
        <f t="shared" si="649"/>
        <v>0.7550749982139584</v>
      </c>
      <c r="GL425" s="145">
        <f t="shared" si="650"/>
        <v>17790.097286615077</v>
      </c>
      <c r="GM425" s="146">
        <f t="shared" si="651"/>
        <v>0.87543842068343525</v>
      </c>
      <c r="GN425" s="285">
        <v>1271</v>
      </c>
      <c r="GO425" s="97">
        <f t="shared" si="609"/>
        <v>1317.5084551447405</v>
      </c>
      <c r="GP425" s="236">
        <f t="shared" si="568"/>
        <v>880.69299999999998</v>
      </c>
      <c r="GQ425" s="230">
        <v>0</v>
      </c>
      <c r="GR425" s="231">
        <f t="shared" si="696"/>
        <v>1</v>
      </c>
      <c r="GS425" s="230">
        <v>0</v>
      </c>
      <c r="GT425" s="231">
        <f t="shared" si="697"/>
        <v>1</v>
      </c>
      <c r="GU425" s="58">
        <v>17</v>
      </c>
      <c r="GV425" s="231">
        <f t="shared" si="669"/>
        <v>0.97605927161038009</v>
      </c>
      <c r="GW425" s="232">
        <v>416</v>
      </c>
      <c r="GX425" s="231">
        <f t="shared" si="670"/>
        <v>0.14754098360655743</v>
      </c>
      <c r="GY425" s="232">
        <v>0</v>
      </c>
      <c r="GZ425" s="231">
        <f t="shared" si="671"/>
        <v>1</v>
      </c>
      <c r="HA425" s="314"/>
      <c r="HB425" s="314"/>
      <c r="HC425" s="314"/>
      <c r="HD425" s="315"/>
      <c r="HE425" s="316">
        <v>52</v>
      </c>
      <c r="HF425" s="238">
        <f t="shared" ref="HF425:HF479" si="698">AU425*BC425/1000</f>
        <v>106465.951</v>
      </c>
      <c r="HG425" s="231">
        <f t="shared" ref="HG425:HG479" si="699">HF425/150000</f>
        <v>0.70977300666666665</v>
      </c>
      <c r="HH425" s="237">
        <f t="shared" ref="HH425:HH479" si="700">1-GN425*CF425/1000/HF425</f>
        <v>0.87263252830944982</v>
      </c>
      <c r="HI425" s="238">
        <v>4060</v>
      </c>
      <c r="HJ425" s="230">
        <v>3672</v>
      </c>
      <c r="HK425" s="230">
        <v>3762</v>
      </c>
      <c r="HL425" s="77">
        <f t="shared" si="654"/>
        <v>2640</v>
      </c>
      <c r="HM425" s="77">
        <f t="shared" si="652"/>
        <v>26344.560000000001</v>
      </c>
      <c r="HN425" s="136"/>
      <c r="HO425" s="136"/>
      <c r="HP425" s="230">
        <v>1852</v>
      </c>
      <c r="HQ425" s="136"/>
      <c r="HR425" s="136"/>
      <c r="HS425" s="136"/>
      <c r="HT425" s="230">
        <v>4484</v>
      </c>
      <c r="HU425" s="230">
        <v>4408</v>
      </c>
      <c r="HV425" s="136"/>
      <c r="HW425" s="136"/>
      <c r="HX425" s="136"/>
      <c r="HY425" s="136"/>
      <c r="HZ425" s="295">
        <v>0.98</v>
      </c>
      <c r="IA425" s="295"/>
      <c r="IB425" s="289">
        <v>382</v>
      </c>
      <c r="IC425" s="290"/>
      <c r="ID425" s="290">
        <v>164</v>
      </c>
      <c r="IE425" s="291">
        <v>1.08</v>
      </c>
      <c r="IF425" s="291">
        <v>1.03</v>
      </c>
      <c r="IG425" s="291">
        <v>1.17</v>
      </c>
      <c r="IH425" s="97">
        <f t="shared" si="653"/>
        <v>18449.579000000002</v>
      </c>
      <c r="II425" s="97">
        <f t="shared" si="655"/>
        <v>1386.2483281989632</v>
      </c>
      <c r="IJ425" s="202">
        <f t="shared" si="656"/>
        <v>1.502742505071756</v>
      </c>
      <c r="IK425" s="202">
        <f t="shared" si="662"/>
        <v>0.92247895000000002</v>
      </c>
      <c r="IL425" s="202">
        <f t="shared" si="610"/>
        <v>0.2162378137861761</v>
      </c>
      <c r="IM425" s="205"/>
      <c r="IN425" s="204">
        <f t="shared" si="611"/>
        <v>0.69944925255704171</v>
      </c>
      <c r="IO425" s="136"/>
      <c r="IP425" s="136"/>
      <c r="IQ425" s="230">
        <v>2860</v>
      </c>
      <c r="IR425" s="230">
        <v>2822</v>
      </c>
      <c r="IS425" s="136"/>
      <c r="IT425" s="136"/>
      <c r="IU425" s="136"/>
      <c r="IV425" s="136"/>
      <c r="IW425" s="303">
        <v>0.96</v>
      </c>
      <c r="IX425" s="303">
        <v>0</v>
      </c>
      <c r="IY425" s="243">
        <v>8.35</v>
      </c>
      <c r="IZ425" s="136">
        <v>198</v>
      </c>
      <c r="JA425" s="136">
        <v>2.64</v>
      </c>
      <c r="JB425" s="136">
        <v>0.47</v>
      </c>
      <c r="JC425" s="136">
        <v>218</v>
      </c>
      <c r="JD425" s="97">
        <f t="shared" si="612"/>
        <v>5084.0379999999996</v>
      </c>
      <c r="JE425" s="211">
        <f t="shared" si="672"/>
        <v>1.0497703627331521</v>
      </c>
      <c r="JF425" s="210">
        <f t="shared" si="613"/>
        <v>0.36388910714285716</v>
      </c>
      <c r="JG425" s="211">
        <f t="shared" si="614"/>
        <v>8.0255258847441793E-2</v>
      </c>
      <c r="JH425" s="205"/>
      <c r="JI425" s="205">
        <f t="shared" si="615"/>
        <v>0.48167539267015702</v>
      </c>
      <c r="JJ425" s="215">
        <f t="shared" si="675"/>
        <v>2.469151880188833</v>
      </c>
      <c r="JK425" s="205">
        <f t="shared" si="616"/>
        <v>0.98015833249824635</v>
      </c>
      <c r="JL425" s="230">
        <v>11550</v>
      </c>
      <c r="JM425" s="243">
        <v>8.52</v>
      </c>
      <c r="JN425" s="217">
        <v>115</v>
      </c>
      <c r="JO425" s="136">
        <v>0.38</v>
      </c>
      <c r="JP425" s="136">
        <v>0</v>
      </c>
      <c r="JQ425" s="243">
        <v>0.75</v>
      </c>
      <c r="JR425" s="232">
        <v>190</v>
      </c>
      <c r="JS425" s="136">
        <v>0.42</v>
      </c>
      <c r="JT425" s="223" t="s">
        <v>159</v>
      </c>
    </row>
    <row r="426" spans="1:280" ht="14.25">
      <c r="A426" s="244">
        <v>43843</v>
      </c>
      <c r="B426" s="245">
        <v>0</v>
      </c>
      <c r="C426" s="52">
        <v>0</v>
      </c>
      <c r="D426" s="129">
        <v>53408</v>
      </c>
      <c r="E426" s="246">
        <v>5.65</v>
      </c>
      <c r="F426" s="129">
        <v>1139</v>
      </c>
      <c r="G426" s="247">
        <v>38.299999999999997</v>
      </c>
      <c r="H426" s="247">
        <v>19.8</v>
      </c>
      <c r="I426" s="255">
        <v>88</v>
      </c>
      <c r="J426" s="253"/>
      <c r="K426" s="129">
        <v>1478</v>
      </c>
      <c r="L426" s="254">
        <v>10.4</v>
      </c>
      <c r="M426" s="129">
        <v>11048</v>
      </c>
      <c r="N426" s="129">
        <v>6063</v>
      </c>
      <c r="O426" s="254">
        <v>0.01</v>
      </c>
      <c r="P426" s="254">
        <v>0.06</v>
      </c>
      <c r="Q426" s="258"/>
      <c r="R426" s="259">
        <v>55.1</v>
      </c>
      <c r="S426" s="260">
        <v>8247</v>
      </c>
      <c r="T426" s="103">
        <v>7019</v>
      </c>
      <c r="U426" s="247">
        <v>3.07</v>
      </c>
      <c r="V426" s="247">
        <v>26.8</v>
      </c>
      <c r="W426" s="247">
        <v>9.83</v>
      </c>
      <c r="X426" s="247">
        <v>8.61</v>
      </c>
      <c r="Y426" s="129">
        <v>2433</v>
      </c>
      <c r="Z426" s="103"/>
      <c r="AA426" s="56"/>
      <c r="AB426" s="247">
        <v>380</v>
      </c>
      <c r="AC426" s="77">
        <f t="shared" si="676"/>
        <v>10680</v>
      </c>
      <c r="AD426" s="247"/>
      <c r="AE426" s="247"/>
      <c r="AF426" s="247"/>
      <c r="AG426" s="247"/>
      <c r="AH426" s="252"/>
      <c r="AI426" s="263"/>
      <c r="AJ426" s="247"/>
      <c r="AK426" s="247"/>
      <c r="AL426" s="246" t="s">
        <v>129</v>
      </c>
      <c r="AM426" s="103" t="s">
        <v>129</v>
      </c>
      <c r="AN426" s="264" t="s">
        <v>129</v>
      </c>
      <c r="AO426" s="264" t="s">
        <v>129</v>
      </c>
      <c r="AP426" s="103" t="s">
        <v>129</v>
      </c>
      <c r="AQ426" s="267"/>
      <c r="AR426" s="86">
        <f t="shared" si="617"/>
        <v>13234</v>
      </c>
      <c r="AS426" s="103"/>
      <c r="AT426" s="268">
        <v>13234</v>
      </c>
      <c r="AU426" s="129">
        <f t="shared" si="677"/>
        <v>10594</v>
      </c>
      <c r="AV426" s="103">
        <v>960</v>
      </c>
      <c r="AW426" s="103">
        <v>720</v>
      </c>
      <c r="AX426" s="129">
        <v>960</v>
      </c>
      <c r="AY426" s="271">
        <v>0</v>
      </c>
      <c r="AZ426" s="272">
        <v>5.0999999999999996</v>
      </c>
      <c r="BA426" s="103">
        <v>3135</v>
      </c>
      <c r="BB426" s="247">
        <v>54</v>
      </c>
      <c r="BC426" s="103">
        <v>10388</v>
      </c>
      <c r="BD426" s="97">
        <f t="shared" si="678"/>
        <v>6209.5625999999993</v>
      </c>
      <c r="BE426" s="102">
        <f t="shared" si="679"/>
        <v>0.59776305352329606</v>
      </c>
      <c r="BF426" s="103">
        <v>3311</v>
      </c>
      <c r="BG426" s="97">
        <f t="shared" si="680"/>
        <v>3532.837</v>
      </c>
      <c r="BH426" s="102">
        <f t="shared" si="681"/>
        <v>0.34008827493261456</v>
      </c>
      <c r="BI426" s="103">
        <v>424</v>
      </c>
      <c r="BJ426" s="97">
        <f t="shared" si="682"/>
        <v>834.00800000000004</v>
      </c>
      <c r="BK426" s="102">
        <f t="shared" si="683"/>
        <v>8.0285714285714294E-2</v>
      </c>
      <c r="BL426" s="103">
        <v>460</v>
      </c>
      <c r="BM426" s="97">
        <f t="shared" si="684"/>
        <v>664.7</v>
      </c>
      <c r="BN426" s="102">
        <f t="shared" si="685"/>
        <v>6.3987293030419723E-2</v>
      </c>
      <c r="BO426" s="103">
        <v>564</v>
      </c>
      <c r="BP426" s="97">
        <f t="shared" si="686"/>
        <v>1160.712</v>
      </c>
      <c r="BQ426" s="102">
        <f t="shared" si="687"/>
        <v>0.11173584905660378</v>
      </c>
      <c r="BR426" s="103">
        <v>10.4</v>
      </c>
      <c r="BS426" s="105">
        <f t="shared" si="688"/>
        <v>17.305599999999998</v>
      </c>
      <c r="BT426" s="102">
        <f t="shared" si="689"/>
        <v>1.0011551790527532E-3</v>
      </c>
      <c r="BU426" s="247">
        <v>5.56</v>
      </c>
      <c r="BV426" s="246">
        <v>6.48</v>
      </c>
      <c r="BW426" s="252">
        <v>155</v>
      </c>
      <c r="BX426" s="117">
        <f t="shared" si="618"/>
        <v>110050.47199999999</v>
      </c>
      <c r="BY426" s="118">
        <f t="shared" si="619"/>
        <v>0.73366981333333325</v>
      </c>
      <c r="BZ426" s="273">
        <v>47.4</v>
      </c>
      <c r="CA426" s="245">
        <v>39</v>
      </c>
      <c r="CB426" s="247">
        <v>7.2</v>
      </c>
      <c r="CC426" s="103">
        <v>5049</v>
      </c>
      <c r="CD426" s="77">
        <f t="shared" si="690"/>
        <v>6092.8803460819981</v>
      </c>
      <c r="CE426" s="77">
        <f t="shared" si="691"/>
        <v>20342</v>
      </c>
      <c r="CF426" s="77">
        <f t="shared" si="692"/>
        <v>10594</v>
      </c>
      <c r="CG426" s="77">
        <f t="shared" si="693"/>
        <v>441.41666666666669</v>
      </c>
      <c r="CH426" s="77">
        <f t="shared" si="694"/>
        <v>9748</v>
      </c>
      <c r="CI426" s="130">
        <f t="shared" si="695"/>
        <v>406.16666666666669</v>
      </c>
      <c r="CJ426" s="253">
        <v>4062</v>
      </c>
      <c r="CK426" s="247">
        <v>37.9</v>
      </c>
      <c r="CL426" s="246">
        <v>7.05</v>
      </c>
      <c r="CM426" s="103">
        <v>1366</v>
      </c>
      <c r="CN426" s="274">
        <v>6</v>
      </c>
      <c r="CO426" s="274">
        <v>55</v>
      </c>
      <c r="CP426" s="103">
        <v>5570</v>
      </c>
      <c r="CQ426" s="247">
        <v>8.1</v>
      </c>
      <c r="CR426" s="247">
        <v>35.5</v>
      </c>
      <c r="CS426" s="103">
        <v>3127</v>
      </c>
      <c r="CT426" s="141">
        <f t="shared" si="663"/>
        <v>0.16285959604842459</v>
      </c>
      <c r="CU426" s="142">
        <f t="shared" si="620"/>
        <v>1.2373215164943379</v>
      </c>
      <c r="CV426" s="142">
        <f t="shared" si="621"/>
        <v>4.9242498937097245</v>
      </c>
      <c r="CW426" s="118">
        <f t="shared" si="622"/>
        <v>0.82070831561828739</v>
      </c>
      <c r="CX426" s="143">
        <f t="shared" si="664"/>
        <v>24749.279965785074</v>
      </c>
      <c r="CY426" s="144">
        <f t="shared" si="665"/>
        <v>0.77580390186418136</v>
      </c>
      <c r="CZ426" s="145">
        <f t="shared" si="666"/>
        <v>21975.470320715758</v>
      </c>
      <c r="DA426" s="146">
        <f t="shared" si="667"/>
        <v>0.86850211782826336</v>
      </c>
      <c r="DB426" s="129">
        <v>4062</v>
      </c>
      <c r="DC426" s="258">
        <v>38.1</v>
      </c>
      <c r="DD426" s="254">
        <v>7</v>
      </c>
      <c r="DE426" s="129">
        <v>1384</v>
      </c>
      <c r="DF426" s="129">
        <v>5</v>
      </c>
      <c r="DG426" s="129">
        <v>55</v>
      </c>
      <c r="DH426" s="129">
        <v>3758</v>
      </c>
      <c r="DI426" s="258">
        <v>7.3</v>
      </c>
      <c r="DJ426" s="258">
        <v>41.6</v>
      </c>
      <c r="DK426" s="129">
        <v>3788</v>
      </c>
      <c r="DL426" s="141">
        <f t="shared" si="623"/>
        <v>0.19803976222137018</v>
      </c>
      <c r="DM426" s="142">
        <f t="shared" si="624"/>
        <v>1.2373215164943379</v>
      </c>
      <c r="DN426" s="142">
        <f t="shared" si="625"/>
        <v>4.9242498937097245</v>
      </c>
      <c r="DO426" s="118">
        <f t="shared" si="604"/>
        <v>0.82070831561828739</v>
      </c>
      <c r="DP426" s="143">
        <f t="shared" si="626"/>
        <v>24749.279965785074</v>
      </c>
      <c r="DQ426" s="144">
        <f t="shared" si="627"/>
        <v>0.77284963409958052</v>
      </c>
      <c r="DR426" s="145">
        <f t="shared" si="628"/>
        <v>21975.470320715758</v>
      </c>
      <c r="DS426" s="146">
        <f t="shared" si="629"/>
        <v>0.86676934924913362</v>
      </c>
      <c r="DT426" s="129">
        <v>4069</v>
      </c>
      <c r="DU426" s="258">
        <v>38.1</v>
      </c>
      <c r="DV426" s="254">
        <v>6.97</v>
      </c>
      <c r="DW426" s="129">
        <v>1384</v>
      </c>
      <c r="DX426" s="129">
        <v>6</v>
      </c>
      <c r="DY426" s="129">
        <v>47</v>
      </c>
      <c r="DZ426" s="129">
        <v>4646</v>
      </c>
      <c r="EA426" s="258">
        <v>8.9</v>
      </c>
      <c r="EB426" s="258">
        <v>37.200000000000003</v>
      </c>
      <c r="EC426" s="129">
        <v>4145</v>
      </c>
      <c r="ED426" s="141">
        <f t="shared" si="657"/>
        <v>0.2163312152670803</v>
      </c>
      <c r="EE426" s="142">
        <f t="shared" si="630"/>
        <v>1.2351929220938807</v>
      </c>
      <c r="EF426" s="142">
        <f t="shared" si="668"/>
        <v>4.9327357994842114</v>
      </c>
      <c r="EG426" s="118">
        <f t="shared" si="605"/>
        <v>0.82212263324736856</v>
      </c>
      <c r="EH426" s="143">
        <f t="shared" si="658"/>
        <v>24791.930128207649</v>
      </c>
      <c r="EI426" s="144">
        <f t="shared" si="659"/>
        <v>0.77284963409958052</v>
      </c>
      <c r="EJ426" s="145">
        <f t="shared" si="660"/>
        <v>22013.340407432897</v>
      </c>
      <c r="EK426" s="146">
        <f t="shared" si="661"/>
        <v>0.86676934924913362</v>
      </c>
      <c r="EL426" s="253">
        <v>4068</v>
      </c>
      <c r="EM426" s="247">
        <v>38</v>
      </c>
      <c r="EN426" s="246">
        <v>7.36</v>
      </c>
      <c r="EO426" s="103">
        <v>1233</v>
      </c>
      <c r="EP426" s="274">
        <v>5</v>
      </c>
      <c r="EQ426" s="274">
        <v>46</v>
      </c>
      <c r="ER426" s="103">
        <v>5032</v>
      </c>
      <c r="ES426" s="247">
        <v>7.2</v>
      </c>
      <c r="ET426" s="247">
        <v>38.6</v>
      </c>
      <c r="EU426" s="103">
        <v>3512</v>
      </c>
      <c r="EV426" s="141">
        <f t="shared" si="631"/>
        <v>0.17764295394384505</v>
      </c>
      <c r="EW426" s="142">
        <f t="shared" si="632"/>
        <v>1.2354965585054081</v>
      </c>
      <c r="EX426" s="142">
        <f t="shared" si="633"/>
        <v>4.9315235272307136</v>
      </c>
      <c r="EY426" s="118">
        <f t="shared" si="606"/>
        <v>0.82192058787178557</v>
      </c>
      <c r="EZ426" s="143">
        <f t="shared" si="634"/>
        <v>24785.837247861567</v>
      </c>
      <c r="FA426" s="144">
        <f t="shared" si="635"/>
        <v>0.79763265812484307</v>
      </c>
      <c r="FB426" s="145">
        <f t="shared" si="636"/>
        <v>22007.930395044736</v>
      </c>
      <c r="FC426" s="146">
        <f t="shared" si="637"/>
        <v>0.88130535232961105</v>
      </c>
      <c r="FD426" s="253">
        <v>4081</v>
      </c>
      <c r="FE426" s="247">
        <v>37.799999999999997</v>
      </c>
      <c r="FF426" s="246">
        <v>7.21</v>
      </c>
      <c r="FG426" s="103">
        <v>927</v>
      </c>
      <c r="FH426" s="274">
        <v>5</v>
      </c>
      <c r="FI426" s="274">
        <v>46</v>
      </c>
      <c r="FJ426" s="103">
        <v>5882</v>
      </c>
      <c r="FK426" s="247">
        <v>9.6999999999999993</v>
      </c>
      <c r="FL426" s="247">
        <v>37.4</v>
      </c>
      <c r="FM426" s="103">
        <v>3541</v>
      </c>
      <c r="FN426" s="141">
        <f t="shared" si="638"/>
        <v>0.16796352841952314</v>
      </c>
      <c r="FO426" s="142">
        <f t="shared" si="639"/>
        <v>1.2315608919382504</v>
      </c>
      <c r="FP426" s="142">
        <f t="shared" si="640"/>
        <v>4.9472830665261913</v>
      </c>
      <c r="FQ426" s="118">
        <f t="shared" si="607"/>
        <v>0.82454717775436526</v>
      </c>
      <c r="FR426" s="143">
        <f t="shared" si="641"/>
        <v>24865.044692360636</v>
      </c>
      <c r="FS426" s="144">
        <f t="shared" si="642"/>
        <v>0.8478552101230572</v>
      </c>
      <c r="FT426" s="145">
        <f t="shared" si="643"/>
        <v>22078.260556090845</v>
      </c>
      <c r="FU426" s="146">
        <f t="shared" si="644"/>
        <v>0.91076241817481707</v>
      </c>
      <c r="FV426" s="253"/>
      <c r="FW426" s="283">
        <v>37.799999999999997</v>
      </c>
      <c r="FX426" s="246">
        <v>7.22</v>
      </c>
      <c r="FY426" s="103">
        <v>952</v>
      </c>
      <c r="FZ426" s="274">
        <v>5</v>
      </c>
      <c r="GA426" s="274">
        <v>45</v>
      </c>
      <c r="GB426" s="103">
        <v>6006</v>
      </c>
      <c r="GC426" s="247">
        <v>8.5</v>
      </c>
      <c r="GD426" s="247">
        <v>35.1</v>
      </c>
      <c r="GE426" s="103">
        <v>3896</v>
      </c>
      <c r="GF426" s="141" t="e">
        <f t="shared" si="645"/>
        <v>#DIV/0!</v>
      </c>
      <c r="GG426" s="142" t="e">
        <f t="shared" si="646"/>
        <v>#DIV/0!</v>
      </c>
      <c r="GH426" s="142">
        <f t="shared" si="647"/>
        <v>0</v>
      </c>
      <c r="GI426" s="118">
        <f t="shared" si="608"/>
        <v>0</v>
      </c>
      <c r="GJ426" s="143">
        <f t="shared" si="648"/>
        <v>0</v>
      </c>
      <c r="GK426" s="144">
        <f t="shared" si="649"/>
        <v>0.84375206045000051</v>
      </c>
      <c r="GL426" s="145">
        <f t="shared" si="650"/>
        <v>0</v>
      </c>
      <c r="GM426" s="146">
        <f t="shared" si="651"/>
        <v>0.90835579514824794</v>
      </c>
      <c r="GN426" s="286">
        <v>1425</v>
      </c>
      <c r="GO426" s="97">
        <f t="shared" si="609"/>
        <v>1258.5255628748403</v>
      </c>
      <c r="GP426" s="226">
        <f t="shared" si="568"/>
        <v>982.61649999999986</v>
      </c>
      <c r="GQ426" s="103">
        <v>0</v>
      </c>
      <c r="GR426" s="102">
        <f t="shared" si="696"/>
        <v>1</v>
      </c>
      <c r="GS426" s="103">
        <v>0</v>
      </c>
      <c r="GT426" s="102">
        <f t="shared" si="697"/>
        <v>1</v>
      </c>
      <c r="GU426" s="129">
        <v>14.9</v>
      </c>
      <c r="GV426" s="102">
        <f t="shared" si="669"/>
        <v>0.98213446393799575</v>
      </c>
      <c r="GW426" s="170">
        <v>467</v>
      </c>
      <c r="GX426" s="102">
        <f t="shared" si="670"/>
        <v>0</v>
      </c>
      <c r="GY426" s="170">
        <v>0</v>
      </c>
      <c r="GZ426" s="102">
        <f t="shared" si="671"/>
        <v>1</v>
      </c>
      <c r="HA426" s="310"/>
      <c r="HB426" s="310"/>
      <c r="HC426" s="310"/>
      <c r="HD426" s="313"/>
      <c r="HE426" s="312">
        <v>42</v>
      </c>
      <c r="HF426" s="227">
        <f t="shared" si="698"/>
        <v>110050.47199999999</v>
      </c>
      <c r="HG426" s="102">
        <f t="shared" si="699"/>
        <v>0.73366981333333325</v>
      </c>
      <c r="HH426" s="177">
        <f t="shared" si="700"/>
        <v>0.86282248748556023</v>
      </c>
      <c r="HI426" s="253">
        <v>3830</v>
      </c>
      <c r="HJ426" s="103">
        <v>2816</v>
      </c>
      <c r="HK426" s="103">
        <v>3978</v>
      </c>
      <c r="HL426" s="77">
        <f t="shared" si="654"/>
        <v>2640</v>
      </c>
      <c r="HM426" s="77">
        <f t="shared" si="652"/>
        <v>27424.32</v>
      </c>
      <c r="HN426" s="247"/>
      <c r="HO426" s="247"/>
      <c r="HP426" s="103">
        <v>3121</v>
      </c>
      <c r="HQ426" s="247"/>
      <c r="HR426" s="247"/>
      <c r="HS426" s="247"/>
      <c r="HT426" s="103">
        <v>5228</v>
      </c>
      <c r="HU426" s="103">
        <v>5432</v>
      </c>
      <c r="HV426" s="247"/>
      <c r="HW426" s="247"/>
      <c r="HX426" s="247"/>
      <c r="HY426" s="247"/>
      <c r="HZ426" s="298">
        <v>0.98</v>
      </c>
      <c r="IA426" s="298"/>
      <c r="IB426" s="299">
        <v>413</v>
      </c>
      <c r="IC426" s="300"/>
      <c r="ID426" s="300">
        <v>24</v>
      </c>
      <c r="IE426" s="301">
        <v>2.25</v>
      </c>
      <c r="IF426" s="301">
        <v>1.1399999999999999</v>
      </c>
      <c r="IG426" s="301">
        <v>1.1200000000000001</v>
      </c>
      <c r="IH426" s="97">
        <f t="shared" si="653"/>
        <v>23335.89</v>
      </c>
      <c r="II426" s="97">
        <f t="shared" si="655"/>
        <v>1763.3285476802175</v>
      </c>
      <c r="IJ426" s="202">
        <f t="shared" si="656"/>
        <v>1.511258878645912</v>
      </c>
      <c r="IK426" s="202">
        <f t="shared" si="662"/>
        <v>1.1667945</v>
      </c>
      <c r="IL426" s="202">
        <f t="shared" si="610"/>
        <v>0.23953187160262285</v>
      </c>
      <c r="IM426" s="203"/>
      <c r="IN426" s="204">
        <f t="shared" si="611"/>
        <v>0.71017543859649124</v>
      </c>
      <c r="IO426" s="247"/>
      <c r="IP426" s="247"/>
      <c r="IQ426" s="103">
        <v>2530</v>
      </c>
      <c r="IR426" s="103">
        <v>3240</v>
      </c>
      <c r="IS426" s="247"/>
      <c r="IT426" s="247"/>
      <c r="IU426" s="247"/>
      <c r="IV426" s="247"/>
      <c r="IW426" s="304">
        <v>0.97</v>
      </c>
      <c r="IX426" s="304">
        <v>0</v>
      </c>
      <c r="IY426" s="246">
        <v>8.5399999999999991</v>
      </c>
      <c r="IZ426" s="247">
        <v>217</v>
      </c>
      <c r="JA426" s="247">
        <v>1.78</v>
      </c>
      <c r="JB426" s="247">
        <v>0.59</v>
      </c>
      <c r="JC426" s="247">
        <v>218</v>
      </c>
      <c r="JD426" s="97">
        <f t="shared" si="612"/>
        <v>5465.6419999999998</v>
      </c>
      <c r="JE426" s="210">
        <f t="shared" si="672"/>
        <v>1.057202189918822</v>
      </c>
      <c r="JF426" s="210">
        <f t="shared" si="613"/>
        <v>0.39065375000000002</v>
      </c>
      <c r="JG426" s="210">
        <f t="shared" si="614"/>
        <v>9.6775787025395077E-2</v>
      </c>
      <c r="JH426" s="203"/>
      <c r="JI426" s="203">
        <f t="shared" si="615"/>
        <v>0.47457627118644063</v>
      </c>
      <c r="JJ426" s="212">
        <f t="shared" si="675"/>
        <v>2.469151880188833</v>
      </c>
      <c r="JK426" s="203">
        <f t="shared" si="616"/>
        <v>0.97911051212938005</v>
      </c>
      <c r="JL426" s="103">
        <v>11550</v>
      </c>
      <c r="JM426" s="246">
        <v>8.5299999999999994</v>
      </c>
      <c r="JN426" s="307">
        <v>79</v>
      </c>
      <c r="JO426" s="247">
        <v>0.31</v>
      </c>
      <c r="JP426" s="247">
        <v>2.33</v>
      </c>
      <c r="JQ426" s="246">
        <v>0.79</v>
      </c>
      <c r="JR426" s="170">
        <v>223</v>
      </c>
      <c r="JS426" s="247">
        <v>0.45</v>
      </c>
      <c r="JT426" s="308" t="s">
        <v>159</v>
      </c>
    </row>
    <row r="427" spans="1:280" ht="14.25">
      <c r="A427" s="244">
        <v>43844</v>
      </c>
      <c r="B427" s="245">
        <v>0</v>
      </c>
      <c r="C427" s="52">
        <v>0</v>
      </c>
      <c r="D427" s="129">
        <v>48394</v>
      </c>
      <c r="E427" s="246">
        <v>5.65</v>
      </c>
      <c r="F427" s="129">
        <v>1338</v>
      </c>
      <c r="G427" s="247">
        <v>37.799999999999997</v>
      </c>
      <c r="H427" s="247">
        <v>18</v>
      </c>
      <c r="I427" s="255">
        <v>88.1</v>
      </c>
      <c r="J427" s="253"/>
      <c r="K427" s="129">
        <v>1164</v>
      </c>
      <c r="L427" s="254">
        <v>10.1</v>
      </c>
      <c r="M427" s="129">
        <v>10431</v>
      </c>
      <c r="N427" s="129">
        <v>5705</v>
      </c>
      <c r="O427" s="254">
        <v>0.11</v>
      </c>
      <c r="P427" s="254">
        <v>0.04</v>
      </c>
      <c r="Q427" s="258">
        <v>131</v>
      </c>
      <c r="R427" s="259">
        <v>55.3</v>
      </c>
      <c r="S427" s="260">
        <v>8335</v>
      </c>
      <c r="T427" s="103">
        <v>6877</v>
      </c>
      <c r="U427" s="247">
        <v>3.16</v>
      </c>
      <c r="V427" s="247">
        <v>25.7</v>
      </c>
      <c r="W427" s="247">
        <v>9.74</v>
      </c>
      <c r="X427" s="247">
        <v>9.5399999999999991</v>
      </c>
      <c r="Y427" s="129">
        <v>2433</v>
      </c>
      <c r="Z427" s="103"/>
      <c r="AA427" s="56"/>
      <c r="AB427" s="247">
        <v>391</v>
      </c>
      <c r="AC427" s="77">
        <f t="shared" si="676"/>
        <v>10768</v>
      </c>
      <c r="AD427" s="247"/>
      <c r="AE427" s="247"/>
      <c r="AF427" s="247"/>
      <c r="AG427" s="247"/>
      <c r="AH427" s="252"/>
      <c r="AI427" s="263"/>
      <c r="AJ427" s="247"/>
      <c r="AK427" s="247"/>
      <c r="AL427" s="246" t="s">
        <v>129</v>
      </c>
      <c r="AM427" s="103" t="s">
        <v>129</v>
      </c>
      <c r="AN427" s="264" t="s">
        <v>129</v>
      </c>
      <c r="AO427" s="264" t="s">
        <v>129</v>
      </c>
      <c r="AP427" s="103" t="s">
        <v>129</v>
      </c>
      <c r="AQ427" s="267"/>
      <c r="AR427" s="86">
        <f t="shared" si="617"/>
        <v>11156</v>
      </c>
      <c r="AS427" s="103"/>
      <c r="AT427" s="268">
        <v>11156</v>
      </c>
      <c r="AU427" s="129">
        <f t="shared" si="677"/>
        <v>11156</v>
      </c>
      <c r="AV427" s="103">
        <v>0</v>
      </c>
      <c r="AW427" s="103">
        <v>0</v>
      </c>
      <c r="AX427" s="129">
        <v>0</v>
      </c>
      <c r="AY427" s="271">
        <v>0</v>
      </c>
      <c r="AZ427" s="272">
        <v>4.91</v>
      </c>
      <c r="BA427" s="103">
        <v>3377</v>
      </c>
      <c r="BB427" s="247">
        <v>10</v>
      </c>
      <c r="BC427" s="103">
        <v>10077</v>
      </c>
      <c r="BD427" s="97">
        <f t="shared" si="678"/>
        <v>6149.8490000000002</v>
      </c>
      <c r="BE427" s="102">
        <f t="shared" si="679"/>
        <v>0.6102857001091595</v>
      </c>
      <c r="BF427" s="103">
        <v>3348</v>
      </c>
      <c r="BG427" s="97">
        <f t="shared" si="680"/>
        <v>3572.3159999999998</v>
      </c>
      <c r="BH427" s="102">
        <f t="shared" si="681"/>
        <v>0.35450193509973205</v>
      </c>
      <c r="BI427" s="103">
        <v>312</v>
      </c>
      <c r="BJ427" s="97">
        <f t="shared" si="682"/>
        <v>613.70400000000006</v>
      </c>
      <c r="BK427" s="102">
        <f t="shared" si="683"/>
        <v>6.0901458767490334E-2</v>
      </c>
      <c r="BL427" s="103">
        <v>583</v>
      </c>
      <c r="BM427" s="97">
        <f t="shared" si="684"/>
        <v>842.43500000000006</v>
      </c>
      <c r="BN427" s="102">
        <f t="shared" si="685"/>
        <v>8.3599781681055876E-2</v>
      </c>
      <c r="BO427" s="103">
        <v>517</v>
      </c>
      <c r="BP427" s="97">
        <f t="shared" si="686"/>
        <v>1063.9859999999999</v>
      </c>
      <c r="BQ427" s="102">
        <f t="shared" si="687"/>
        <v>0.10558559094968739</v>
      </c>
      <c r="BR427" s="103">
        <v>34.5</v>
      </c>
      <c r="BS427" s="105">
        <f t="shared" si="688"/>
        <v>57.407999999999994</v>
      </c>
      <c r="BT427" s="102">
        <f t="shared" si="689"/>
        <v>3.4236379874962785E-3</v>
      </c>
      <c r="BU427" s="247">
        <v>5.49</v>
      </c>
      <c r="BV427" s="246">
        <v>6.42</v>
      </c>
      <c r="BW427" s="252">
        <v>145</v>
      </c>
      <c r="BX427" s="117">
        <f t="shared" si="618"/>
        <v>112419.012</v>
      </c>
      <c r="BY427" s="118">
        <f t="shared" si="619"/>
        <v>0.74946007999999997</v>
      </c>
      <c r="BZ427" s="273">
        <v>71.599999999999994</v>
      </c>
      <c r="CA427" s="245">
        <v>39</v>
      </c>
      <c r="CB427" s="247">
        <v>6.98</v>
      </c>
      <c r="CC427" s="103">
        <v>3258</v>
      </c>
      <c r="CD427" s="77">
        <f t="shared" si="690"/>
        <v>5923.3703426324655</v>
      </c>
      <c r="CE427" s="77">
        <f t="shared" si="691"/>
        <v>21364</v>
      </c>
      <c r="CF427" s="77">
        <f t="shared" si="692"/>
        <v>11156</v>
      </c>
      <c r="CG427" s="77">
        <f t="shared" si="693"/>
        <v>464.83333333333331</v>
      </c>
      <c r="CH427" s="77">
        <f t="shared" si="694"/>
        <v>10208</v>
      </c>
      <c r="CI427" s="130">
        <f t="shared" si="695"/>
        <v>425.33333333333331</v>
      </c>
      <c r="CJ427" s="253">
        <v>3563</v>
      </c>
      <c r="CK427" s="247">
        <v>37.799999999999997</v>
      </c>
      <c r="CL427" s="246">
        <v>7.07</v>
      </c>
      <c r="CM427" s="103">
        <v>1232</v>
      </c>
      <c r="CN427" s="274">
        <v>6</v>
      </c>
      <c r="CO427" s="274">
        <v>57</v>
      </c>
      <c r="CP427" s="103">
        <v>4904</v>
      </c>
      <c r="CQ427" s="247">
        <v>3.5</v>
      </c>
      <c r="CR427" s="247">
        <v>36.6</v>
      </c>
      <c r="CS427" s="103">
        <v>3019</v>
      </c>
      <c r="CT427" s="141">
        <f t="shared" si="663"/>
        <v>0.18061240374304</v>
      </c>
      <c r="CU427" s="142">
        <f t="shared" si="620"/>
        <v>1.4106090373280944</v>
      </c>
      <c r="CV427" s="142">
        <f t="shared" si="621"/>
        <v>4.1991580841224581</v>
      </c>
      <c r="CW427" s="118">
        <f t="shared" si="622"/>
        <v>0.69985968068707638</v>
      </c>
      <c r="CX427" s="143">
        <f t="shared" si="664"/>
        <v>21104.968530799473</v>
      </c>
      <c r="CY427" s="144">
        <f t="shared" si="665"/>
        <v>0.79201030346981915</v>
      </c>
      <c r="CZ427" s="145">
        <f t="shared" si="666"/>
        <v>18748.780179554393</v>
      </c>
      <c r="DA427" s="146">
        <f t="shared" si="667"/>
        <v>0.87774139128708939</v>
      </c>
      <c r="DB427" s="129">
        <v>3513</v>
      </c>
      <c r="DC427" s="258">
        <v>37.9</v>
      </c>
      <c r="DD427" s="254">
        <v>7.02</v>
      </c>
      <c r="DE427" s="129">
        <v>1304</v>
      </c>
      <c r="DF427" s="129">
        <v>5</v>
      </c>
      <c r="DG427" s="129">
        <v>58</v>
      </c>
      <c r="DH427" s="129">
        <v>4752</v>
      </c>
      <c r="DI427" s="258">
        <v>3.6</v>
      </c>
      <c r="DJ427" s="258">
        <v>42.2</v>
      </c>
      <c r="DK427" s="129">
        <v>3914</v>
      </c>
      <c r="DL427" s="141">
        <f t="shared" si="623"/>
        <v>0.24119032891505063</v>
      </c>
      <c r="DM427" s="142">
        <f t="shared" si="624"/>
        <v>1.430686023341873</v>
      </c>
      <c r="DN427" s="142">
        <f t="shared" si="625"/>
        <v>4.1402308025602572</v>
      </c>
      <c r="DO427" s="118">
        <f t="shared" si="604"/>
        <v>0.69003846709337624</v>
      </c>
      <c r="DP427" s="143">
        <f t="shared" si="626"/>
        <v>20808.800013667853</v>
      </c>
      <c r="DQ427" s="144">
        <f t="shared" si="627"/>
        <v>0.77985506146480854</v>
      </c>
      <c r="DR427" s="145">
        <f t="shared" si="628"/>
        <v>18485.676331960305</v>
      </c>
      <c r="DS427" s="146">
        <f t="shared" si="629"/>
        <v>0.87059640766101021</v>
      </c>
      <c r="DT427" s="129">
        <v>3447</v>
      </c>
      <c r="DU427" s="258">
        <v>37.799999999999997</v>
      </c>
      <c r="DV427" s="254">
        <v>6.99</v>
      </c>
      <c r="DW427" s="129">
        <v>1160</v>
      </c>
      <c r="DX427" s="129">
        <v>6</v>
      </c>
      <c r="DY427" s="129">
        <v>52</v>
      </c>
      <c r="DZ427" s="129">
        <v>4896</v>
      </c>
      <c r="EA427" s="258">
        <v>3.5</v>
      </c>
      <c r="EB427" s="258">
        <v>39.4</v>
      </c>
      <c r="EC427" s="129">
        <v>3914</v>
      </c>
      <c r="ED427" s="141">
        <f t="shared" si="657"/>
        <v>0.23837746090926643</v>
      </c>
      <c r="EE427" s="142">
        <f t="shared" si="630"/>
        <v>1.458079489411082</v>
      </c>
      <c r="EF427" s="142">
        <f t="shared" si="668"/>
        <v>4.062446790898151</v>
      </c>
      <c r="EG427" s="118">
        <f t="shared" si="605"/>
        <v>0.67707446514969183</v>
      </c>
      <c r="EH427" s="143">
        <f t="shared" si="658"/>
        <v>20417.857571054108</v>
      </c>
      <c r="EI427" s="144">
        <f t="shared" si="659"/>
        <v>0.80416554547482966</v>
      </c>
      <c r="EJ427" s="145">
        <f t="shared" si="660"/>
        <v>18138.379253136118</v>
      </c>
      <c r="EK427" s="146">
        <f t="shared" si="661"/>
        <v>0.88488637491316857</v>
      </c>
      <c r="EL427" s="253">
        <v>3364</v>
      </c>
      <c r="EM427" s="247">
        <v>38</v>
      </c>
      <c r="EN427" s="246">
        <v>7.35</v>
      </c>
      <c r="EO427" s="103">
        <v>1223</v>
      </c>
      <c r="EP427" s="274">
        <v>5</v>
      </c>
      <c r="EQ427" s="274">
        <v>46</v>
      </c>
      <c r="ER427" s="103">
        <v>4832</v>
      </c>
      <c r="ES427" s="247">
        <v>3.6</v>
      </c>
      <c r="ET427" s="247">
        <v>41.6</v>
      </c>
      <c r="EU427" s="103">
        <v>3174</v>
      </c>
      <c r="EV427" s="141">
        <f t="shared" si="631"/>
        <v>0.20073303819123572</v>
      </c>
      <c r="EW427" s="142">
        <f t="shared" si="632"/>
        <v>1.4940546967895363</v>
      </c>
      <c r="EX427" s="142">
        <f t="shared" si="633"/>
        <v>3.9646275035048975</v>
      </c>
      <c r="EY427" s="118">
        <f t="shared" si="606"/>
        <v>0.66077125058414954</v>
      </c>
      <c r="EZ427" s="143">
        <f t="shared" si="634"/>
        <v>19926.217832615614</v>
      </c>
      <c r="FA427" s="144">
        <f t="shared" si="635"/>
        <v>0.79352970872044548</v>
      </c>
      <c r="FB427" s="145">
        <f t="shared" si="636"/>
        <v>17701.62686612994</v>
      </c>
      <c r="FC427" s="146">
        <f t="shared" si="637"/>
        <v>0.87863451424034933</v>
      </c>
      <c r="FD427" s="253">
        <v>3739</v>
      </c>
      <c r="FE427" s="247">
        <v>38</v>
      </c>
      <c r="FF427" s="246">
        <v>7.21</v>
      </c>
      <c r="FG427" s="103">
        <v>946</v>
      </c>
      <c r="FH427" s="274">
        <v>5</v>
      </c>
      <c r="FI427" s="274">
        <v>43</v>
      </c>
      <c r="FJ427" s="103">
        <v>3582</v>
      </c>
      <c r="FK427" s="247">
        <v>3.4</v>
      </c>
      <c r="FL427" s="247">
        <v>37.1</v>
      </c>
      <c r="FM427" s="103">
        <v>3406</v>
      </c>
      <c r="FN427" s="141">
        <f t="shared" si="638"/>
        <v>0.1830160689219823</v>
      </c>
      <c r="FO427" s="142">
        <f t="shared" si="639"/>
        <v>1.3442096817330837</v>
      </c>
      <c r="FP427" s="142">
        <f t="shared" si="640"/>
        <v>4.406582115221406</v>
      </c>
      <c r="FQ427" s="118">
        <f t="shared" si="607"/>
        <v>0.73443035253690103</v>
      </c>
      <c r="FR427" s="143">
        <f t="shared" si="641"/>
        <v>22147.481711102788</v>
      </c>
      <c r="FS427" s="144">
        <f t="shared" si="642"/>
        <v>0.84029362587861112</v>
      </c>
      <c r="FT427" s="145">
        <f t="shared" si="643"/>
        <v>19674.905723085565</v>
      </c>
      <c r="FU427" s="146">
        <f t="shared" si="644"/>
        <v>0.90612285402401505</v>
      </c>
      <c r="FV427" s="253">
        <v>3738</v>
      </c>
      <c r="FW427" s="283">
        <v>38.299999999999997</v>
      </c>
      <c r="FX427" s="246">
        <v>7.18</v>
      </c>
      <c r="FY427" s="103">
        <v>931</v>
      </c>
      <c r="FZ427" s="274">
        <v>5</v>
      </c>
      <c r="GA427" s="274">
        <v>41</v>
      </c>
      <c r="GB427" s="103">
        <v>4474</v>
      </c>
      <c r="GC427" s="247">
        <v>3.2</v>
      </c>
      <c r="GD427" s="247">
        <v>44.2</v>
      </c>
      <c r="GE427" s="103">
        <v>3714</v>
      </c>
      <c r="GF427" s="141">
        <f t="shared" si="645"/>
        <v>0.1990195810933568</v>
      </c>
      <c r="GG427" s="142">
        <f t="shared" si="646"/>
        <v>1.3445692883895131</v>
      </c>
      <c r="GH427" s="142">
        <f t="shared" si="647"/>
        <v>4.4054035695901623</v>
      </c>
      <c r="GI427" s="118">
        <f t="shared" si="608"/>
        <v>0.73423392826502709</v>
      </c>
      <c r="GJ427" s="143">
        <f t="shared" si="648"/>
        <v>22141.558340760155</v>
      </c>
      <c r="GK427" s="144">
        <f t="shared" si="649"/>
        <v>0.84282596796298836</v>
      </c>
      <c r="GL427" s="145">
        <f t="shared" si="650"/>
        <v>19669.643646133682</v>
      </c>
      <c r="GM427" s="146">
        <f t="shared" si="651"/>
        <v>0.9076113922794482</v>
      </c>
      <c r="GN427" s="286">
        <v>1384</v>
      </c>
      <c r="GO427" s="97">
        <f t="shared" si="609"/>
        <v>1128.0861261935968</v>
      </c>
      <c r="GP427" s="226">
        <f t="shared" si="568"/>
        <v>779.98199999999997</v>
      </c>
      <c r="GQ427" s="103">
        <v>0</v>
      </c>
      <c r="GR427" s="102">
        <f t="shared" si="696"/>
        <v>1</v>
      </c>
      <c r="GS427" s="103">
        <v>0</v>
      </c>
      <c r="GT427" s="102">
        <f t="shared" si="697"/>
        <v>1</v>
      </c>
      <c r="GU427" s="129">
        <v>0</v>
      </c>
      <c r="GV427" s="102">
        <f t="shared" si="669"/>
        <v>1</v>
      </c>
      <c r="GW427" s="170">
        <v>379</v>
      </c>
      <c r="GX427" s="102">
        <f t="shared" si="670"/>
        <v>0.34991423670668953</v>
      </c>
      <c r="GY427" s="170">
        <v>0</v>
      </c>
      <c r="GZ427" s="102">
        <f t="shared" si="671"/>
        <v>1</v>
      </c>
      <c r="HA427" s="310"/>
      <c r="HB427" s="310"/>
      <c r="HC427" s="310"/>
      <c r="HD427" s="313"/>
      <c r="HE427" s="312">
        <v>2</v>
      </c>
      <c r="HF427" s="227">
        <f t="shared" si="698"/>
        <v>112419.012</v>
      </c>
      <c r="HG427" s="102">
        <f t="shared" si="699"/>
        <v>0.74946007999999997</v>
      </c>
      <c r="HH427" s="177">
        <f t="shared" si="700"/>
        <v>0.86265753696536662</v>
      </c>
      <c r="HI427" s="253">
        <v>1960</v>
      </c>
      <c r="HJ427" s="103">
        <v>2894</v>
      </c>
      <c r="HK427" s="103">
        <v>3242</v>
      </c>
      <c r="HL427" s="77">
        <f t="shared" si="654"/>
        <v>0</v>
      </c>
      <c r="HM427" s="77">
        <f t="shared" si="652"/>
        <v>0</v>
      </c>
      <c r="HN427" s="247"/>
      <c r="HO427" s="247"/>
      <c r="HP427" s="103">
        <v>2022</v>
      </c>
      <c r="HQ427" s="247"/>
      <c r="HR427" s="247"/>
      <c r="HS427" s="247"/>
      <c r="HT427" s="103">
        <v>5190</v>
      </c>
      <c r="HU427" s="103">
        <v>5182</v>
      </c>
      <c r="HV427" s="247"/>
      <c r="HW427" s="247"/>
      <c r="HX427" s="247"/>
      <c r="HY427" s="247"/>
      <c r="HZ427" s="298">
        <v>0.99</v>
      </c>
      <c r="IA427" s="298"/>
      <c r="IB427" s="299">
        <v>352</v>
      </c>
      <c r="IC427" s="300"/>
      <c r="ID427" s="300">
        <v>56</v>
      </c>
      <c r="IE427" s="301">
        <v>1.86</v>
      </c>
      <c r="IF427" s="301">
        <v>1.31</v>
      </c>
      <c r="IG427" s="301">
        <v>0.98</v>
      </c>
      <c r="IH427" s="97">
        <f t="shared" si="653"/>
        <v>15439.904</v>
      </c>
      <c r="II427" s="97">
        <f t="shared" si="655"/>
        <v>1384.0000000000002</v>
      </c>
      <c r="IJ427" s="202">
        <f t="shared" si="656"/>
        <v>1.7927572606669058</v>
      </c>
      <c r="IK427" s="202">
        <f t="shared" si="662"/>
        <v>0.7719952000000001</v>
      </c>
      <c r="IL427" s="202">
        <f t="shared" si="610"/>
        <v>0.19884393063583816</v>
      </c>
      <c r="IM427" s="203"/>
      <c r="IN427" s="204">
        <f t="shared" si="611"/>
        <v>0.74566473988439308</v>
      </c>
      <c r="IO427" s="247"/>
      <c r="IP427" s="247"/>
      <c r="IQ427" s="103">
        <v>3070</v>
      </c>
      <c r="IR427" s="103">
        <v>3282</v>
      </c>
      <c r="IS427" s="247"/>
      <c r="IT427" s="247"/>
      <c r="IU427" s="247"/>
      <c r="IV427" s="247"/>
      <c r="IW427" s="304">
        <v>0.95</v>
      </c>
      <c r="IX427" s="304">
        <v>0</v>
      </c>
      <c r="IY427" s="246">
        <v>8.36</v>
      </c>
      <c r="IZ427" s="247">
        <v>209</v>
      </c>
      <c r="JA427" s="247">
        <v>2.33</v>
      </c>
      <c r="JB427" s="247">
        <v>0.59</v>
      </c>
      <c r="JC427" s="247">
        <v>213</v>
      </c>
      <c r="JD427" s="97">
        <f t="shared" si="612"/>
        <v>3926.9119999999998</v>
      </c>
      <c r="JE427" s="210">
        <f t="shared" si="672"/>
        <v>1.0039440659734673</v>
      </c>
      <c r="JF427" s="210">
        <f t="shared" si="613"/>
        <v>0.35061714285714285</v>
      </c>
      <c r="JG427" s="210">
        <f t="shared" si="614"/>
        <v>4.657980456026059E-2</v>
      </c>
      <c r="JH427" s="203"/>
      <c r="JI427" s="203">
        <f t="shared" si="615"/>
        <v>0.40625</v>
      </c>
      <c r="JJ427" s="212">
        <f t="shared" si="675"/>
        <v>2.469151880188833</v>
      </c>
      <c r="JK427" s="203">
        <f t="shared" si="616"/>
        <v>0.97925970030763121</v>
      </c>
      <c r="JL427" s="103">
        <v>15700</v>
      </c>
      <c r="JM427" s="246">
        <v>8.49</v>
      </c>
      <c r="JN427" s="307">
        <v>11</v>
      </c>
      <c r="JO427" s="247">
        <v>0.61</v>
      </c>
      <c r="JP427" s="247">
        <v>1</v>
      </c>
      <c r="JQ427" s="246">
        <v>0.83</v>
      </c>
      <c r="JR427" s="170">
        <v>197</v>
      </c>
      <c r="JS427" s="247">
        <v>0.42</v>
      </c>
      <c r="JT427" s="308" t="s">
        <v>173</v>
      </c>
    </row>
    <row r="428" spans="1:280" ht="14.25">
      <c r="A428" s="244">
        <v>43845</v>
      </c>
      <c r="B428" s="245">
        <v>0</v>
      </c>
      <c r="C428" s="52">
        <v>0</v>
      </c>
      <c r="D428" s="129">
        <v>48481</v>
      </c>
      <c r="E428" s="246">
        <v>5.64</v>
      </c>
      <c r="F428" s="129">
        <v>1393</v>
      </c>
      <c r="G428" s="247">
        <v>40.5</v>
      </c>
      <c r="H428" s="247">
        <v>18.8</v>
      </c>
      <c r="I428" s="255">
        <v>88.2</v>
      </c>
      <c r="J428" s="253"/>
      <c r="K428" s="129">
        <v>1561</v>
      </c>
      <c r="L428" s="254">
        <v>10</v>
      </c>
      <c r="M428" s="129">
        <v>10208</v>
      </c>
      <c r="N428" s="129">
        <v>4709</v>
      </c>
      <c r="O428" s="254">
        <v>0.01</v>
      </c>
      <c r="P428" s="254">
        <v>0.17</v>
      </c>
      <c r="Q428" s="258">
        <v>132</v>
      </c>
      <c r="R428" s="259">
        <v>59.2</v>
      </c>
      <c r="S428" s="260">
        <v>7975</v>
      </c>
      <c r="T428" s="103">
        <v>6068</v>
      </c>
      <c r="U428" s="247">
        <v>3.04</v>
      </c>
      <c r="V428" s="247">
        <v>25.7</v>
      </c>
      <c r="W428" s="247">
        <v>10.9</v>
      </c>
      <c r="X428" s="247">
        <v>9.7799999999999994</v>
      </c>
      <c r="Y428" s="129">
        <v>2433</v>
      </c>
      <c r="Z428" s="103"/>
      <c r="AA428" s="56"/>
      <c r="AB428" s="247">
        <v>438</v>
      </c>
      <c r="AC428" s="77">
        <f t="shared" si="676"/>
        <v>10408</v>
      </c>
      <c r="AD428" s="247"/>
      <c r="AE428" s="247"/>
      <c r="AF428" s="247"/>
      <c r="AG428" s="247"/>
      <c r="AH428" s="252"/>
      <c r="AI428" s="263"/>
      <c r="AJ428" s="247"/>
      <c r="AK428" s="247"/>
      <c r="AL428" s="246" t="s">
        <v>129</v>
      </c>
      <c r="AM428" s="103" t="s">
        <v>129</v>
      </c>
      <c r="AN428" s="264" t="s">
        <v>129</v>
      </c>
      <c r="AO428" s="264" t="s">
        <v>129</v>
      </c>
      <c r="AP428" s="103" t="s">
        <v>129</v>
      </c>
      <c r="AQ428" s="267"/>
      <c r="AR428" s="86">
        <f t="shared" si="617"/>
        <v>8156</v>
      </c>
      <c r="AS428" s="103"/>
      <c r="AT428" s="268">
        <v>8156</v>
      </c>
      <c r="AU428" s="129">
        <f t="shared" si="677"/>
        <v>8156</v>
      </c>
      <c r="AV428" s="103">
        <v>0</v>
      </c>
      <c r="AW428" s="103">
        <v>0</v>
      </c>
      <c r="AX428" s="129">
        <v>0</v>
      </c>
      <c r="AY428" s="271">
        <v>0</v>
      </c>
      <c r="AZ428" s="272">
        <v>5.25</v>
      </c>
      <c r="BA428" s="103">
        <v>3458</v>
      </c>
      <c r="BB428" s="247">
        <v>132</v>
      </c>
      <c r="BC428" s="103">
        <v>10024</v>
      </c>
      <c r="BD428" s="97">
        <f t="shared" si="678"/>
        <v>5546.6967999999997</v>
      </c>
      <c r="BE428" s="102">
        <f t="shared" si="679"/>
        <v>0.55334166001596163</v>
      </c>
      <c r="BF428" s="103">
        <v>3254</v>
      </c>
      <c r="BG428" s="97">
        <f t="shared" si="680"/>
        <v>3472.018</v>
      </c>
      <c r="BH428" s="102">
        <f t="shared" si="681"/>
        <v>0.34637051077414205</v>
      </c>
      <c r="BI428" s="103">
        <v>242</v>
      </c>
      <c r="BJ428" s="97">
        <f t="shared" si="682"/>
        <v>476.01400000000001</v>
      </c>
      <c r="BK428" s="102">
        <f t="shared" si="683"/>
        <v>4.7487430167597766E-2</v>
      </c>
      <c r="BL428" s="103">
        <v>348</v>
      </c>
      <c r="BM428" s="97">
        <f t="shared" si="684"/>
        <v>502.86</v>
      </c>
      <c r="BN428" s="102">
        <f t="shared" si="685"/>
        <v>5.016560255387071E-2</v>
      </c>
      <c r="BO428" s="103">
        <v>504</v>
      </c>
      <c r="BP428" s="97">
        <f t="shared" si="686"/>
        <v>1037.232</v>
      </c>
      <c r="BQ428" s="102">
        <f t="shared" si="687"/>
        <v>0.10347486033519553</v>
      </c>
      <c r="BR428" s="103">
        <v>35.200000000000003</v>
      </c>
      <c r="BS428" s="105">
        <f t="shared" si="688"/>
        <v>58.572800000000001</v>
      </c>
      <c r="BT428" s="102">
        <f t="shared" si="689"/>
        <v>3.5115722266560257E-3</v>
      </c>
      <c r="BU428" s="247">
        <v>5.92</v>
      </c>
      <c r="BV428" s="246">
        <v>6.28</v>
      </c>
      <c r="BW428" s="252">
        <v>165</v>
      </c>
      <c r="BX428" s="117">
        <f t="shared" si="618"/>
        <v>81755.744000000006</v>
      </c>
      <c r="BY428" s="118">
        <f t="shared" si="619"/>
        <v>0.54503829333333342</v>
      </c>
      <c r="BZ428" s="273">
        <v>69.8</v>
      </c>
      <c r="CA428" s="245">
        <v>39</v>
      </c>
      <c r="CB428" s="247">
        <v>6.74</v>
      </c>
      <c r="CC428" s="103">
        <v>3639</v>
      </c>
      <c r="CD428" s="77">
        <f t="shared" si="690"/>
        <v>5287.2398138690278</v>
      </c>
      <c r="CE428" s="77">
        <f t="shared" si="691"/>
        <v>17622</v>
      </c>
      <c r="CF428" s="77">
        <f t="shared" si="692"/>
        <v>8156</v>
      </c>
      <c r="CG428" s="77">
        <f t="shared" si="693"/>
        <v>339.83333333333331</v>
      </c>
      <c r="CH428" s="77">
        <f t="shared" si="694"/>
        <v>9466</v>
      </c>
      <c r="CI428" s="130">
        <f t="shared" si="695"/>
        <v>394.41666666666669</v>
      </c>
      <c r="CJ428" s="253">
        <v>3563</v>
      </c>
      <c r="CK428" s="247">
        <v>37.799999999999997</v>
      </c>
      <c r="CL428" s="246">
        <v>7.07</v>
      </c>
      <c r="CM428" s="103">
        <v>1526</v>
      </c>
      <c r="CN428" s="274">
        <v>5</v>
      </c>
      <c r="CO428" s="274">
        <v>58</v>
      </c>
      <c r="CP428" s="103">
        <v>5382</v>
      </c>
      <c r="CQ428" s="247">
        <v>4.0999999999999996</v>
      </c>
      <c r="CR428" s="247">
        <v>35.799999999999997</v>
      </c>
      <c r="CS428" s="103">
        <v>2704</v>
      </c>
      <c r="CT428" s="141">
        <f t="shared" si="663"/>
        <v>0.20177150822250103</v>
      </c>
      <c r="CU428" s="142">
        <f t="shared" si="620"/>
        <v>1.4106090373280944</v>
      </c>
      <c r="CV428" s="142">
        <f t="shared" si="621"/>
        <v>3.7481964697205226</v>
      </c>
      <c r="CW428" s="118">
        <f t="shared" si="622"/>
        <v>0.62469941162008713</v>
      </c>
      <c r="CX428" s="143">
        <f t="shared" si="664"/>
        <v>18838.435456815347</v>
      </c>
      <c r="CY428" s="144">
        <f t="shared" si="665"/>
        <v>0.71138059673458931</v>
      </c>
      <c r="CZ428" s="145">
        <f t="shared" si="666"/>
        <v>16530.230159573261</v>
      </c>
      <c r="DA428" s="146">
        <f t="shared" si="667"/>
        <v>0.8477653631284916</v>
      </c>
      <c r="DB428" s="129">
        <v>3513</v>
      </c>
      <c r="DC428" s="258">
        <v>37.9</v>
      </c>
      <c r="DD428" s="254">
        <v>7.01</v>
      </c>
      <c r="DE428" s="129">
        <v>1305</v>
      </c>
      <c r="DF428" s="129">
        <v>4</v>
      </c>
      <c r="DG428" s="129">
        <v>60</v>
      </c>
      <c r="DH428" s="129">
        <v>5196</v>
      </c>
      <c r="DI428" s="258">
        <v>5.2</v>
      </c>
      <c r="DJ428" s="258">
        <v>34.200000000000003</v>
      </c>
      <c r="DK428" s="129">
        <v>3027</v>
      </c>
      <c r="DL428" s="141">
        <f t="shared" si="623"/>
        <v>0.2163748905003576</v>
      </c>
      <c r="DM428" s="142">
        <f t="shared" si="624"/>
        <v>1.430686023341873</v>
      </c>
      <c r="DN428" s="142">
        <f t="shared" si="625"/>
        <v>3.695597585778331</v>
      </c>
      <c r="DO428" s="118">
        <f t="shared" si="604"/>
        <v>0.61593293096305513</v>
      </c>
      <c r="DP428" s="143">
        <f t="shared" si="626"/>
        <v>18574.073466121892</v>
      </c>
      <c r="DQ428" s="144">
        <f t="shared" si="627"/>
        <v>0.75317934386542529</v>
      </c>
      <c r="DR428" s="145">
        <f t="shared" si="628"/>
        <v>16298.259486550904</v>
      </c>
      <c r="DS428" s="146">
        <f t="shared" si="629"/>
        <v>0.86981245011971264</v>
      </c>
      <c r="DT428" s="129">
        <v>3447</v>
      </c>
      <c r="DU428" s="258">
        <v>38</v>
      </c>
      <c r="DV428" s="254">
        <v>6.98</v>
      </c>
      <c r="DW428" s="129">
        <v>1232</v>
      </c>
      <c r="DX428" s="129">
        <v>4</v>
      </c>
      <c r="DY428" s="129">
        <v>60</v>
      </c>
      <c r="DZ428" s="129">
        <v>5632</v>
      </c>
      <c r="EA428" s="258">
        <v>4.9000000000000004</v>
      </c>
      <c r="EB428" s="258">
        <v>36.1</v>
      </c>
      <c r="EC428" s="129">
        <v>3196</v>
      </c>
      <c r="ED428" s="141">
        <f t="shared" si="657"/>
        <v>0.22863828041941439</v>
      </c>
      <c r="EE428" s="142">
        <f t="shared" si="630"/>
        <v>1.458079489411082</v>
      </c>
      <c r="EF428" s="142">
        <f t="shared" si="668"/>
        <v>3.6261670589746391</v>
      </c>
      <c r="EG428" s="118">
        <f t="shared" si="605"/>
        <v>0.60436117649577314</v>
      </c>
      <c r="EH428" s="143">
        <f t="shared" si="658"/>
        <v>18225.115638406536</v>
      </c>
      <c r="EI428" s="144">
        <f t="shared" si="659"/>
        <v>0.76698616984076939</v>
      </c>
      <c r="EJ428" s="145">
        <f t="shared" si="660"/>
        <v>15992.05819816139</v>
      </c>
      <c r="EK428" s="146">
        <f t="shared" si="661"/>
        <v>0.87709497206703912</v>
      </c>
      <c r="EL428" s="253">
        <v>3360</v>
      </c>
      <c r="EM428" s="247">
        <v>38</v>
      </c>
      <c r="EN428" s="246">
        <v>7.35</v>
      </c>
      <c r="EO428" s="103">
        <v>1417</v>
      </c>
      <c r="EP428" s="274">
        <v>4</v>
      </c>
      <c r="EQ428" s="274">
        <v>60</v>
      </c>
      <c r="ER428" s="103">
        <v>5064</v>
      </c>
      <c r="ES428" s="247">
        <v>5.3</v>
      </c>
      <c r="ET428" s="247">
        <v>37.5</v>
      </c>
      <c r="EU428" s="103">
        <v>2402</v>
      </c>
      <c r="EV428" s="141">
        <f t="shared" si="631"/>
        <v>0.18471231416181816</v>
      </c>
      <c r="EW428" s="142">
        <f t="shared" si="632"/>
        <v>1.4958333333333333</v>
      </c>
      <c r="EX428" s="142">
        <f t="shared" si="633"/>
        <v>3.5346450009152273</v>
      </c>
      <c r="EY428" s="118">
        <f t="shared" si="606"/>
        <v>0.58910750015253788</v>
      </c>
      <c r="EZ428" s="143">
        <f t="shared" si="634"/>
        <v>17765.125774599932</v>
      </c>
      <c r="FA428" s="144">
        <f t="shared" si="635"/>
        <v>0.7319962683964043</v>
      </c>
      <c r="FB428" s="145">
        <f t="shared" si="636"/>
        <v>15588.429227102486</v>
      </c>
      <c r="FC428" s="146">
        <f t="shared" si="637"/>
        <v>0.85863926576217076</v>
      </c>
      <c r="FD428" s="253">
        <v>3739</v>
      </c>
      <c r="FE428" s="247">
        <v>37.799999999999997</v>
      </c>
      <c r="FF428" s="246">
        <v>7.37</v>
      </c>
      <c r="FG428" s="103">
        <v>1153</v>
      </c>
      <c r="FH428" s="274">
        <v>4</v>
      </c>
      <c r="FI428" s="274">
        <v>60</v>
      </c>
      <c r="FJ428" s="103">
        <v>5094</v>
      </c>
      <c r="FK428" s="247">
        <v>4.2</v>
      </c>
      <c r="FL428" s="247">
        <v>31.2</v>
      </c>
      <c r="FM428" s="103">
        <v>3445</v>
      </c>
      <c r="FN428" s="141">
        <f t="shared" si="638"/>
        <v>0.22286306348333104</v>
      </c>
      <c r="FO428" s="142">
        <f t="shared" si="639"/>
        <v>1.3442096817330837</v>
      </c>
      <c r="FP428" s="142">
        <f t="shared" si="640"/>
        <v>3.9333445411970342</v>
      </c>
      <c r="FQ428" s="118">
        <f t="shared" si="607"/>
        <v>0.65555742353283908</v>
      </c>
      <c r="FR428" s="143">
        <f t="shared" si="641"/>
        <v>19768.989664056295</v>
      </c>
      <c r="FS428" s="144">
        <f t="shared" si="642"/>
        <v>0.78192780343052526</v>
      </c>
      <c r="FT428" s="145">
        <f t="shared" si="643"/>
        <v>17346.766928611964</v>
      </c>
      <c r="FU428" s="146">
        <f t="shared" si="644"/>
        <v>0.88497605746209096</v>
      </c>
      <c r="FV428" s="253"/>
      <c r="FW428" s="283">
        <v>37.9</v>
      </c>
      <c r="FX428" s="246">
        <v>7.21</v>
      </c>
      <c r="FY428" s="103">
        <v>1267</v>
      </c>
      <c r="FZ428" s="274">
        <v>4</v>
      </c>
      <c r="GA428" s="274">
        <v>60</v>
      </c>
      <c r="GB428" s="103">
        <v>5270</v>
      </c>
      <c r="GC428" s="247">
        <v>4.9000000000000004</v>
      </c>
      <c r="GD428" s="247">
        <v>33.4</v>
      </c>
      <c r="GE428" s="103">
        <v>3688</v>
      </c>
      <c r="GF428" s="141" t="e">
        <f t="shared" si="645"/>
        <v>#DIV/0!</v>
      </c>
      <c r="GG428" s="142" t="e">
        <f t="shared" si="646"/>
        <v>#DIV/0!</v>
      </c>
      <c r="GH428" s="142">
        <f t="shared" si="647"/>
        <v>0</v>
      </c>
      <c r="GI428" s="118">
        <f t="shared" si="608"/>
        <v>0</v>
      </c>
      <c r="GJ428" s="143">
        <f t="shared" si="648"/>
        <v>0</v>
      </c>
      <c r="GK428" s="144">
        <f t="shared" si="649"/>
        <v>0.76036645875670028</v>
      </c>
      <c r="GL428" s="145">
        <f t="shared" si="650"/>
        <v>0</v>
      </c>
      <c r="GM428" s="146">
        <f t="shared" si="651"/>
        <v>0.87360335195530725</v>
      </c>
      <c r="GN428" s="286">
        <v>1206</v>
      </c>
      <c r="GO428" s="97">
        <f t="shared" si="609"/>
        <v>1324.5087958234026</v>
      </c>
      <c r="GP428" s="226">
        <f t="shared" si="568"/>
        <v>677.5806399999999</v>
      </c>
      <c r="GQ428" s="103">
        <v>0</v>
      </c>
      <c r="GR428" s="102">
        <f t="shared" si="696"/>
        <v>1</v>
      </c>
      <c r="GS428" s="103">
        <v>0</v>
      </c>
      <c r="GT428" s="102">
        <f t="shared" si="697"/>
        <v>1</v>
      </c>
      <c r="GU428" s="129">
        <v>0</v>
      </c>
      <c r="GV428" s="102">
        <f t="shared" si="669"/>
        <v>1</v>
      </c>
      <c r="GW428" s="170">
        <v>326</v>
      </c>
      <c r="GX428" s="102">
        <f t="shared" si="670"/>
        <v>6.3218390804597679E-2</v>
      </c>
      <c r="GY428" s="170">
        <v>4.01</v>
      </c>
      <c r="GZ428" s="102">
        <f t="shared" si="671"/>
        <v>0</v>
      </c>
      <c r="HA428" s="310"/>
      <c r="HB428" s="310"/>
      <c r="HC428" s="310"/>
      <c r="HD428" s="313"/>
      <c r="HE428" s="312">
        <v>29</v>
      </c>
      <c r="HF428" s="227">
        <f t="shared" si="698"/>
        <v>81755.744000000006</v>
      </c>
      <c r="HG428" s="102">
        <f t="shared" si="699"/>
        <v>0.54503829333333342</v>
      </c>
      <c r="HH428" s="177">
        <f t="shared" si="700"/>
        <v>0.8796887470071828</v>
      </c>
      <c r="HI428" s="253">
        <v>3822</v>
      </c>
      <c r="HJ428" s="103">
        <v>3144</v>
      </c>
      <c r="HK428" s="103">
        <v>3560</v>
      </c>
      <c r="HL428" s="77">
        <f t="shared" si="654"/>
        <v>0</v>
      </c>
      <c r="HM428" s="77">
        <f t="shared" si="652"/>
        <v>0</v>
      </c>
      <c r="HN428" s="247"/>
      <c r="HO428" s="247"/>
      <c r="HP428" s="103">
        <v>1881</v>
      </c>
      <c r="HQ428" s="247"/>
      <c r="HR428" s="247"/>
      <c r="HS428" s="247"/>
      <c r="HT428" s="103">
        <v>4652</v>
      </c>
      <c r="HU428" s="103">
        <v>5464</v>
      </c>
      <c r="HV428" s="247"/>
      <c r="HW428" s="247"/>
      <c r="HX428" s="247"/>
      <c r="HY428" s="247"/>
      <c r="HZ428" s="298">
        <v>0.98</v>
      </c>
      <c r="IA428" s="298"/>
      <c r="IB428" s="299">
        <v>334</v>
      </c>
      <c r="IC428" s="300"/>
      <c r="ID428" s="300">
        <v>184</v>
      </c>
      <c r="IE428" s="301">
        <v>3.72</v>
      </c>
      <c r="IF428" s="301">
        <v>1.34</v>
      </c>
      <c r="IG428" s="301">
        <v>1.08</v>
      </c>
      <c r="IH428" s="97">
        <f t="shared" si="653"/>
        <v>9836.1360000000004</v>
      </c>
      <c r="II428" s="97">
        <f t="shared" si="655"/>
        <v>1206</v>
      </c>
      <c r="IJ428" s="202">
        <f t="shared" si="656"/>
        <v>2.4521824423737124</v>
      </c>
      <c r="IK428" s="202">
        <f t="shared" si="662"/>
        <v>0.49180680000000004</v>
      </c>
      <c r="IL428" s="202">
        <f t="shared" si="610"/>
        <v>0.18744625967325884</v>
      </c>
      <c r="IM428" s="203"/>
      <c r="IN428" s="204">
        <f t="shared" si="611"/>
        <v>0.72305140961857384</v>
      </c>
      <c r="IO428" s="247"/>
      <c r="IP428" s="247"/>
      <c r="IQ428" s="103">
        <v>3220</v>
      </c>
      <c r="IR428" s="103">
        <v>3434</v>
      </c>
      <c r="IS428" s="247"/>
      <c r="IT428" s="247"/>
      <c r="IU428" s="247"/>
      <c r="IV428" s="247"/>
      <c r="IW428" s="304">
        <v>0.97</v>
      </c>
      <c r="IX428" s="304">
        <v>0</v>
      </c>
      <c r="IY428" s="246">
        <v>8.27</v>
      </c>
      <c r="IZ428" s="247">
        <v>210</v>
      </c>
      <c r="JA428" s="247">
        <v>3.1</v>
      </c>
      <c r="JB428" s="247">
        <v>0.39</v>
      </c>
      <c r="JC428" s="247">
        <v>196</v>
      </c>
      <c r="JD428" s="97">
        <f t="shared" si="612"/>
        <v>2724.1039999999998</v>
      </c>
      <c r="JE428" s="210">
        <f t="shared" si="672"/>
        <v>1.3732221677292791</v>
      </c>
      <c r="JF428" s="210">
        <f t="shared" si="613"/>
        <v>0.24322357142857143</v>
      </c>
      <c r="JG428" s="210">
        <f t="shared" si="614"/>
        <v>3.850931677018634E-2</v>
      </c>
      <c r="JH428" s="203"/>
      <c r="JI428" s="203">
        <f t="shared" si="615"/>
        <v>0.37125748502994016</v>
      </c>
      <c r="JJ428" s="212">
        <f t="shared" si="675"/>
        <v>2.469151880188833</v>
      </c>
      <c r="JK428" s="203">
        <f t="shared" si="616"/>
        <v>0.97905027932960897</v>
      </c>
      <c r="JL428" s="103">
        <v>7374</v>
      </c>
      <c r="JM428" s="246">
        <v>8.24</v>
      </c>
      <c r="JN428" s="307" t="s">
        <v>124</v>
      </c>
      <c r="JO428" s="247" t="s">
        <v>124</v>
      </c>
      <c r="JP428" s="247" t="s">
        <v>124</v>
      </c>
      <c r="JQ428" s="246" t="s">
        <v>124</v>
      </c>
      <c r="JR428" s="170">
        <v>194</v>
      </c>
      <c r="JS428" s="247"/>
      <c r="JT428" s="308" t="s">
        <v>173</v>
      </c>
    </row>
    <row r="429" spans="1:280" ht="14.25">
      <c r="A429" s="244">
        <v>43846</v>
      </c>
      <c r="B429" s="245">
        <v>0</v>
      </c>
      <c r="C429" s="52">
        <v>0</v>
      </c>
      <c r="D429" s="129">
        <v>48451</v>
      </c>
      <c r="E429" s="246">
        <v>5.66</v>
      </c>
      <c r="F429" s="129">
        <v>1271</v>
      </c>
      <c r="G429" s="247">
        <v>38.6</v>
      </c>
      <c r="H429" s="247">
        <v>16.2</v>
      </c>
      <c r="I429" s="255">
        <v>88.2</v>
      </c>
      <c r="J429" s="253">
        <v>3749</v>
      </c>
      <c r="K429" s="129">
        <v>1139</v>
      </c>
      <c r="L429" s="254">
        <v>6.5</v>
      </c>
      <c r="M429" s="129">
        <v>9103</v>
      </c>
      <c r="N429" s="129">
        <v>4651</v>
      </c>
      <c r="O429" s="254">
        <v>4.37</v>
      </c>
      <c r="P429" s="254">
        <v>2.93</v>
      </c>
      <c r="Q429" s="258">
        <v>96.1</v>
      </c>
      <c r="R429" s="259">
        <v>57.7</v>
      </c>
      <c r="S429" s="260">
        <v>6493</v>
      </c>
      <c r="T429" s="103">
        <v>6420</v>
      </c>
      <c r="U429" s="247">
        <v>3.01</v>
      </c>
      <c r="V429" s="247">
        <v>25.9</v>
      </c>
      <c r="W429" s="247">
        <v>10.6</v>
      </c>
      <c r="X429" s="247">
        <v>9.41</v>
      </c>
      <c r="Y429" s="129">
        <v>2432</v>
      </c>
      <c r="Z429" s="103" t="s">
        <v>129</v>
      </c>
      <c r="AA429" s="56">
        <v>2.82</v>
      </c>
      <c r="AB429" s="247">
        <v>444</v>
      </c>
      <c r="AC429" s="77">
        <f t="shared" si="676"/>
        <v>8925</v>
      </c>
      <c r="AD429" s="247"/>
      <c r="AE429" s="247"/>
      <c r="AF429" s="247"/>
      <c r="AG429" s="247"/>
      <c r="AH429" s="252"/>
      <c r="AI429" s="263"/>
      <c r="AJ429" s="247"/>
      <c r="AK429" s="247"/>
      <c r="AL429" s="246" t="s">
        <v>129</v>
      </c>
      <c r="AM429" s="103" t="s">
        <v>129</v>
      </c>
      <c r="AN429" s="264" t="s">
        <v>129</v>
      </c>
      <c r="AO429" s="264" t="s">
        <v>129</v>
      </c>
      <c r="AP429" s="103" t="s">
        <v>129</v>
      </c>
      <c r="AQ429" s="267"/>
      <c r="AR429" s="86">
        <f t="shared" si="617"/>
        <v>12036</v>
      </c>
      <c r="AS429" s="103"/>
      <c r="AT429" s="268">
        <v>12036</v>
      </c>
      <c r="AU429" s="129">
        <f t="shared" si="677"/>
        <v>9636</v>
      </c>
      <c r="AV429" s="103">
        <v>720</v>
      </c>
      <c r="AW429" s="103">
        <v>480</v>
      </c>
      <c r="AX429" s="129">
        <v>720</v>
      </c>
      <c r="AY429" s="271">
        <v>480</v>
      </c>
      <c r="AZ429" s="272">
        <v>5.37</v>
      </c>
      <c r="BA429" s="103">
        <v>3789</v>
      </c>
      <c r="BB429" s="247">
        <v>136</v>
      </c>
      <c r="BC429" s="103">
        <v>9719</v>
      </c>
      <c r="BD429" s="97">
        <f t="shared" si="678"/>
        <v>6186.5718399999996</v>
      </c>
      <c r="BE429" s="102">
        <f t="shared" si="679"/>
        <v>0.63654407243543576</v>
      </c>
      <c r="BF429" s="103">
        <v>3257</v>
      </c>
      <c r="BG429" s="97">
        <f t="shared" si="680"/>
        <v>3475.2190000000001</v>
      </c>
      <c r="BH429" s="102">
        <f t="shared" si="681"/>
        <v>0.35756960592653564</v>
      </c>
      <c r="BI429" s="103">
        <v>396</v>
      </c>
      <c r="BJ429" s="97">
        <f t="shared" si="682"/>
        <v>778.93200000000002</v>
      </c>
      <c r="BK429" s="102">
        <f t="shared" si="683"/>
        <v>8.0145282436464654E-2</v>
      </c>
      <c r="BL429" s="103">
        <v>541</v>
      </c>
      <c r="BM429" s="97">
        <f t="shared" si="684"/>
        <v>781.745</v>
      </c>
      <c r="BN429" s="102">
        <f t="shared" si="685"/>
        <v>8.0434715505710463E-2</v>
      </c>
      <c r="BO429" s="103">
        <v>552</v>
      </c>
      <c r="BP429" s="97">
        <f t="shared" si="686"/>
        <v>1136.0159999999998</v>
      </c>
      <c r="BQ429" s="102">
        <f t="shared" si="687"/>
        <v>0.11688609939294164</v>
      </c>
      <c r="BR429" s="103">
        <v>8.81</v>
      </c>
      <c r="BS429" s="105">
        <f t="shared" si="688"/>
        <v>14.659840000000001</v>
      </c>
      <c r="BT429" s="102">
        <f t="shared" si="689"/>
        <v>9.0647185924477836E-4</v>
      </c>
      <c r="BU429" s="247">
        <v>21.5</v>
      </c>
      <c r="BV429" s="246">
        <v>9.14</v>
      </c>
      <c r="BW429" s="252">
        <v>162</v>
      </c>
      <c r="BX429" s="117">
        <f t="shared" si="618"/>
        <v>93652.284</v>
      </c>
      <c r="BY429" s="118">
        <f t="shared" si="619"/>
        <v>0.62434856000000005</v>
      </c>
      <c r="BZ429" s="273">
        <v>76.099999999999994</v>
      </c>
      <c r="CA429" s="245">
        <v>38</v>
      </c>
      <c r="CB429" s="247">
        <v>7.34</v>
      </c>
      <c r="CC429" s="103">
        <v>3062</v>
      </c>
      <c r="CD429" s="77">
        <f t="shared" si="690"/>
        <v>4494.6191104876643</v>
      </c>
      <c r="CE429" s="77">
        <f t="shared" si="691"/>
        <v>24238</v>
      </c>
      <c r="CF429" s="77">
        <f t="shared" si="692"/>
        <v>9636</v>
      </c>
      <c r="CG429" s="77">
        <f t="shared" si="693"/>
        <v>401.5</v>
      </c>
      <c r="CH429" s="77">
        <f t="shared" si="694"/>
        <v>14602</v>
      </c>
      <c r="CI429" s="130">
        <f t="shared" si="695"/>
        <v>608.41666666666663</v>
      </c>
      <c r="CJ429" s="253">
        <v>4030</v>
      </c>
      <c r="CK429" s="247">
        <v>37.700000000000003</v>
      </c>
      <c r="CL429" s="246">
        <v>7.1</v>
      </c>
      <c r="CM429" s="103">
        <v>1223</v>
      </c>
      <c r="CN429" s="274">
        <v>2</v>
      </c>
      <c r="CO429" s="274">
        <v>57</v>
      </c>
      <c r="CP429" s="103">
        <v>4178</v>
      </c>
      <c r="CQ429" s="247">
        <v>2.8</v>
      </c>
      <c r="CR429" s="247">
        <v>40.5</v>
      </c>
      <c r="CS429" s="103">
        <v>2977</v>
      </c>
      <c r="CT429" s="141">
        <f t="shared" si="663"/>
        <v>0.22579330064777731</v>
      </c>
      <c r="CU429" s="142">
        <f t="shared" si="620"/>
        <v>1.2471464019851117</v>
      </c>
      <c r="CV429" s="142">
        <f t="shared" si="621"/>
        <v>3.603922605504434</v>
      </c>
      <c r="CW429" s="118">
        <f t="shared" si="622"/>
        <v>0.6006537675840723</v>
      </c>
      <c r="CX429" s="143">
        <f t="shared" si="664"/>
        <v>18113.315015265285</v>
      </c>
      <c r="CY429" s="144">
        <f t="shared" si="665"/>
        <v>0.7278968540078794</v>
      </c>
      <c r="CZ429" s="145">
        <f t="shared" si="666"/>
        <v>15571.363335258688</v>
      </c>
      <c r="DA429" s="146">
        <f t="shared" si="667"/>
        <v>0.87416400864286448</v>
      </c>
      <c r="DB429" s="129">
        <v>4030</v>
      </c>
      <c r="DC429" s="258">
        <v>38.1</v>
      </c>
      <c r="DD429" s="254">
        <v>7.04</v>
      </c>
      <c r="DE429" s="129">
        <v>1196</v>
      </c>
      <c r="DF429" s="129">
        <v>2</v>
      </c>
      <c r="DG429" s="129">
        <v>59</v>
      </c>
      <c r="DH429" s="129">
        <v>4400</v>
      </c>
      <c r="DI429" s="258">
        <v>3</v>
      </c>
      <c r="DJ429" s="258">
        <v>39.700000000000003</v>
      </c>
      <c r="DK429" s="129">
        <v>3942</v>
      </c>
      <c r="DL429" s="141">
        <f t="shared" si="623"/>
        <v>0.29653735061504211</v>
      </c>
      <c r="DM429" s="142">
        <f t="shared" si="624"/>
        <v>1.2471464019851117</v>
      </c>
      <c r="DN429" s="142">
        <f t="shared" si="625"/>
        <v>3.603922605504434</v>
      </c>
      <c r="DO429" s="118">
        <f t="shared" si="604"/>
        <v>0.6006537675840723</v>
      </c>
      <c r="DP429" s="143">
        <f t="shared" si="626"/>
        <v>18113.315015265285</v>
      </c>
      <c r="DQ429" s="144">
        <f t="shared" si="627"/>
        <v>0.73390403711645447</v>
      </c>
      <c r="DR429" s="145">
        <f t="shared" si="628"/>
        <v>15571.363335258688</v>
      </c>
      <c r="DS429" s="146">
        <f t="shared" si="629"/>
        <v>0.87694207222965326</v>
      </c>
      <c r="DT429" s="129">
        <v>4033</v>
      </c>
      <c r="DU429" s="258">
        <v>37.700000000000003</v>
      </c>
      <c r="DV429" s="254">
        <v>7.01</v>
      </c>
      <c r="DW429" s="129">
        <v>1079</v>
      </c>
      <c r="DX429" s="129">
        <v>2</v>
      </c>
      <c r="DY429" s="129">
        <v>59</v>
      </c>
      <c r="DZ429" s="129">
        <v>5154</v>
      </c>
      <c r="EA429" s="258">
        <v>2.7</v>
      </c>
      <c r="EB429" s="258">
        <v>41.1</v>
      </c>
      <c r="EC429" s="129">
        <v>4128</v>
      </c>
      <c r="ED429" s="141">
        <f t="shared" si="657"/>
        <v>0.29966914712904347</v>
      </c>
      <c r="EE429" s="142">
        <f t="shared" si="630"/>
        <v>1.2462186957599801</v>
      </c>
      <c r="EF429" s="142">
        <f t="shared" si="668"/>
        <v>3.6066054263025769</v>
      </c>
      <c r="EG429" s="118">
        <f t="shared" si="605"/>
        <v>0.60110090438376285</v>
      </c>
      <c r="EH429" s="143">
        <f t="shared" si="658"/>
        <v>18126.798872596752</v>
      </c>
      <c r="EI429" s="144">
        <f t="shared" si="659"/>
        <v>0.7599351639202796</v>
      </c>
      <c r="EJ429" s="145">
        <f t="shared" si="660"/>
        <v>15582.954920868058</v>
      </c>
      <c r="EK429" s="146">
        <f t="shared" si="661"/>
        <v>0.88898034777240453</v>
      </c>
      <c r="EL429" s="253">
        <v>4032</v>
      </c>
      <c r="EM429" s="247">
        <v>37.799999999999997</v>
      </c>
      <c r="EN429" s="246">
        <v>7.35</v>
      </c>
      <c r="EO429" s="103">
        <v>1041</v>
      </c>
      <c r="EP429" s="274">
        <v>2</v>
      </c>
      <c r="EQ429" s="274">
        <v>58</v>
      </c>
      <c r="ER429" s="103">
        <v>4612</v>
      </c>
      <c r="ES429" s="247">
        <v>2.6</v>
      </c>
      <c r="ET429" s="247">
        <v>40.700000000000003</v>
      </c>
      <c r="EU429" s="103">
        <v>3542</v>
      </c>
      <c r="EV429" s="141">
        <f t="shared" si="631"/>
        <v>0.25436279859424876</v>
      </c>
      <c r="EW429" s="142">
        <f t="shared" si="632"/>
        <v>1.2465277777777777</v>
      </c>
      <c r="EX429" s="142">
        <f t="shared" si="633"/>
        <v>3.6057111527031958</v>
      </c>
      <c r="EY429" s="118">
        <f t="shared" si="606"/>
        <v>0.60095185878386592</v>
      </c>
      <c r="EZ429" s="143">
        <f t="shared" si="634"/>
        <v>18122.304253486262</v>
      </c>
      <c r="FA429" s="144">
        <f t="shared" si="635"/>
        <v>0.76838971792494071</v>
      </c>
      <c r="FB429" s="145">
        <f t="shared" si="636"/>
        <v>15579.091058998269</v>
      </c>
      <c r="FC429" s="146">
        <f t="shared" si="637"/>
        <v>0.89289021504269983</v>
      </c>
      <c r="FD429" s="253">
        <v>4057</v>
      </c>
      <c r="FE429" s="247">
        <v>37.799999999999997</v>
      </c>
      <c r="FF429" s="246">
        <v>7.24</v>
      </c>
      <c r="FG429" s="103">
        <v>1033</v>
      </c>
      <c r="FH429" s="274">
        <v>2</v>
      </c>
      <c r="FI429" s="274">
        <v>58</v>
      </c>
      <c r="FJ429" s="103">
        <v>3788</v>
      </c>
      <c r="FK429" s="247">
        <v>2.7</v>
      </c>
      <c r="FL429" s="247">
        <v>38.9</v>
      </c>
      <c r="FM429" s="103">
        <v>4145</v>
      </c>
      <c r="FN429" s="141">
        <f t="shared" si="638"/>
        <v>0.29514827368323143</v>
      </c>
      <c r="FO429" s="142">
        <f t="shared" si="639"/>
        <v>1.2388464382548681</v>
      </c>
      <c r="FP429" s="142">
        <f t="shared" si="640"/>
        <v>3.6280679926877148</v>
      </c>
      <c r="FQ429" s="118">
        <f t="shared" si="607"/>
        <v>0.60467799878128581</v>
      </c>
      <c r="FR429" s="143">
        <f t="shared" si="641"/>
        <v>18234.669731248454</v>
      </c>
      <c r="FS429" s="144">
        <f t="shared" si="642"/>
        <v>0.77016962403118516</v>
      </c>
      <c r="FT429" s="145">
        <f t="shared" si="643"/>
        <v>15675.687605743049</v>
      </c>
      <c r="FU429" s="146">
        <f t="shared" si="644"/>
        <v>0.89371334499434096</v>
      </c>
      <c r="FV429" s="253">
        <v>4056</v>
      </c>
      <c r="FW429" s="283">
        <v>37.799999999999997</v>
      </c>
      <c r="FX429" s="246">
        <v>7.22</v>
      </c>
      <c r="FY429" s="103">
        <v>1145</v>
      </c>
      <c r="FZ429" s="274">
        <v>3</v>
      </c>
      <c r="GA429" s="274">
        <v>59</v>
      </c>
      <c r="GB429" s="103">
        <v>4350</v>
      </c>
      <c r="GC429" s="247">
        <v>3.1</v>
      </c>
      <c r="GD429" s="247">
        <v>39.6</v>
      </c>
      <c r="GE429" s="103">
        <v>4323</v>
      </c>
      <c r="GF429" s="141">
        <f t="shared" si="645"/>
        <v>0.31819391017616089</v>
      </c>
      <c r="GG429" s="142">
        <f t="shared" si="646"/>
        <v>1.2391518737672584</v>
      </c>
      <c r="GH429" s="142">
        <f t="shared" si="647"/>
        <v>3.6271737190883342</v>
      </c>
      <c r="GI429" s="118">
        <f t="shared" si="608"/>
        <v>0.60452895318138899</v>
      </c>
      <c r="GJ429" s="143">
        <f t="shared" si="648"/>
        <v>18230.175112137968</v>
      </c>
      <c r="GK429" s="144">
        <f t="shared" si="649"/>
        <v>0.7452509385437629</v>
      </c>
      <c r="GL429" s="145">
        <f t="shared" si="650"/>
        <v>15671.823743873259</v>
      </c>
      <c r="GM429" s="146">
        <f t="shared" si="651"/>
        <v>0.88218952567136533</v>
      </c>
      <c r="GN429" s="286">
        <v>1047</v>
      </c>
      <c r="GO429" s="97">
        <f t="shared" si="609"/>
        <v>1119.4195065599472</v>
      </c>
      <c r="GP429" s="226">
        <f t="shared" si="568"/>
        <v>1088.509</v>
      </c>
      <c r="GQ429" s="103">
        <v>0</v>
      </c>
      <c r="GR429" s="102">
        <f t="shared" si="696"/>
        <v>1</v>
      </c>
      <c r="GS429" s="103">
        <v>0</v>
      </c>
      <c r="GT429" s="102">
        <f t="shared" si="697"/>
        <v>1</v>
      </c>
      <c r="GU429" s="129">
        <v>101</v>
      </c>
      <c r="GV429" s="102">
        <f t="shared" si="669"/>
        <v>0.87033527958794865</v>
      </c>
      <c r="GW429" s="170">
        <v>458</v>
      </c>
      <c r="GX429" s="102">
        <f t="shared" si="670"/>
        <v>0.15341959334565625</v>
      </c>
      <c r="GY429" s="170">
        <v>0</v>
      </c>
      <c r="GZ429" s="102">
        <f t="shared" si="671"/>
        <v>1</v>
      </c>
      <c r="HA429" s="310"/>
      <c r="HB429" s="310"/>
      <c r="HC429" s="310"/>
      <c r="HD429" s="313"/>
      <c r="HE429" s="312">
        <v>32</v>
      </c>
      <c r="HF429" s="227">
        <f t="shared" si="698"/>
        <v>93652.284</v>
      </c>
      <c r="HG429" s="102">
        <f t="shared" si="699"/>
        <v>0.62434856000000005</v>
      </c>
      <c r="HH429" s="177">
        <f t="shared" si="700"/>
        <v>0.89227286757896906</v>
      </c>
      <c r="HI429" s="253">
        <v>1976</v>
      </c>
      <c r="HJ429" s="103">
        <v>2224</v>
      </c>
      <c r="HK429" s="103">
        <v>3124</v>
      </c>
      <c r="HL429" s="77">
        <f t="shared" si="654"/>
        <v>1920</v>
      </c>
      <c r="HM429" s="77">
        <f t="shared" si="652"/>
        <v>18660.48</v>
      </c>
      <c r="HN429" s="247"/>
      <c r="HO429" s="247"/>
      <c r="HP429" s="103">
        <v>1441</v>
      </c>
      <c r="HQ429" s="247"/>
      <c r="HR429" s="247"/>
      <c r="HS429" s="247"/>
      <c r="HT429" s="103">
        <v>3590</v>
      </c>
      <c r="HU429" s="103">
        <v>4182</v>
      </c>
      <c r="HV429" s="247"/>
      <c r="HW429" s="247"/>
      <c r="HX429" s="247"/>
      <c r="HY429" s="247"/>
      <c r="HZ429" s="298">
        <v>0.98</v>
      </c>
      <c r="IA429" s="298"/>
      <c r="IB429" s="299">
        <v>285</v>
      </c>
      <c r="IC429" s="300"/>
      <c r="ID429" s="300">
        <v>163</v>
      </c>
      <c r="IE429" s="301">
        <v>1.24</v>
      </c>
      <c r="IF429" s="301">
        <v>1.0900000000000001</v>
      </c>
      <c r="IG429" s="301">
        <v>1.02</v>
      </c>
      <c r="IH429" s="97">
        <f t="shared" si="653"/>
        <v>17520.732</v>
      </c>
      <c r="II429" s="97">
        <f t="shared" si="655"/>
        <v>1455.6939182452643</v>
      </c>
      <c r="IJ429" s="202">
        <f t="shared" si="656"/>
        <v>1.6616816218012629</v>
      </c>
      <c r="IK429" s="202">
        <f t="shared" si="662"/>
        <v>0.87603660000000005</v>
      </c>
      <c r="IL429" s="202">
        <f t="shared" si="610"/>
        <v>0.29510998813505929</v>
      </c>
      <c r="IM429" s="203"/>
      <c r="IN429" s="204">
        <f t="shared" si="611"/>
        <v>0.72779369627507162</v>
      </c>
      <c r="IO429" s="247"/>
      <c r="IP429" s="247"/>
      <c r="IQ429" s="103">
        <v>2578</v>
      </c>
      <c r="IR429" s="103">
        <v>2578</v>
      </c>
      <c r="IS429" s="247"/>
      <c r="IT429" s="247"/>
      <c r="IU429" s="247"/>
      <c r="IV429" s="247"/>
      <c r="IW429" s="304">
        <v>0.96</v>
      </c>
      <c r="IX429" s="304">
        <v>0</v>
      </c>
      <c r="IY429" s="246">
        <v>8.3800000000000008</v>
      </c>
      <c r="IZ429" s="247">
        <v>186</v>
      </c>
      <c r="JA429" s="247">
        <v>4.0999999999999996</v>
      </c>
      <c r="JB429" s="247">
        <v>0.34</v>
      </c>
      <c r="JC429" s="247">
        <v>210</v>
      </c>
      <c r="JD429" s="97">
        <f t="shared" si="612"/>
        <v>3430.26</v>
      </c>
      <c r="JE429" s="210">
        <f t="shared" si="672"/>
        <v>1.1623080116230802</v>
      </c>
      <c r="JF429" s="210">
        <f t="shared" si="613"/>
        <v>0.24520178571428569</v>
      </c>
      <c r="JG429" s="210">
        <f t="shared" si="614"/>
        <v>4.7966460142193697E-2</v>
      </c>
      <c r="JH429" s="203"/>
      <c r="JI429" s="203">
        <f t="shared" si="615"/>
        <v>0.34736842105263155</v>
      </c>
      <c r="JJ429" s="212">
        <f t="shared" ref="JJ429:JJ438" si="701">30336/$AU$7</f>
        <v>2.469151880188833</v>
      </c>
      <c r="JK429" s="203">
        <f t="shared" si="616"/>
        <v>0.98086222862434402</v>
      </c>
      <c r="JL429" s="103">
        <v>8886</v>
      </c>
      <c r="JM429" s="246">
        <v>8.67</v>
      </c>
      <c r="JN429" s="307">
        <v>45</v>
      </c>
      <c r="JO429" s="247">
        <v>1.46</v>
      </c>
      <c r="JP429" s="247">
        <v>2.71</v>
      </c>
      <c r="JQ429" s="246">
        <v>0.48</v>
      </c>
      <c r="JR429" s="170">
        <v>225</v>
      </c>
      <c r="JS429" s="247">
        <v>0.18</v>
      </c>
      <c r="JT429" s="308" t="s">
        <v>167</v>
      </c>
    </row>
    <row r="430" spans="1:280" ht="14.25">
      <c r="A430" s="244">
        <v>43847</v>
      </c>
      <c r="B430" s="245">
        <v>0</v>
      </c>
      <c r="C430" s="52">
        <v>0</v>
      </c>
      <c r="D430" s="129">
        <v>44911</v>
      </c>
      <c r="E430" s="246">
        <v>5.61</v>
      </c>
      <c r="F430" s="129">
        <v>1292</v>
      </c>
      <c r="G430" s="247">
        <v>37.1</v>
      </c>
      <c r="H430" s="247">
        <v>18.8</v>
      </c>
      <c r="I430" s="255">
        <v>89.7</v>
      </c>
      <c r="J430" s="253"/>
      <c r="K430" s="129">
        <v>1522</v>
      </c>
      <c r="L430" s="254">
        <v>5.64</v>
      </c>
      <c r="M430" s="129">
        <v>10224</v>
      </c>
      <c r="N430" s="129">
        <v>4305</v>
      </c>
      <c r="O430" s="254">
        <v>25.7</v>
      </c>
      <c r="P430" s="254">
        <v>22.1</v>
      </c>
      <c r="Q430" s="258"/>
      <c r="R430" s="259">
        <v>52.4</v>
      </c>
      <c r="S430" s="260">
        <v>3255</v>
      </c>
      <c r="T430" s="103">
        <v>5632</v>
      </c>
      <c r="U430" s="247">
        <v>3.18</v>
      </c>
      <c r="V430" s="247">
        <v>20.2</v>
      </c>
      <c r="W430" s="247">
        <v>7.61</v>
      </c>
      <c r="X430" s="247">
        <v>6.88</v>
      </c>
      <c r="Y430" s="129">
        <v>2433</v>
      </c>
      <c r="Z430" s="103">
        <v>20471</v>
      </c>
      <c r="AA430" s="56">
        <v>2.9</v>
      </c>
      <c r="AB430" s="247">
        <v>443</v>
      </c>
      <c r="AC430" s="77">
        <f t="shared" si="676"/>
        <v>5688</v>
      </c>
      <c r="AD430" s="247"/>
      <c r="AE430" s="247"/>
      <c r="AF430" s="247"/>
      <c r="AG430" s="247"/>
      <c r="AH430" s="252"/>
      <c r="AI430" s="263"/>
      <c r="AJ430" s="247"/>
      <c r="AK430" s="247"/>
      <c r="AL430" s="246" t="s">
        <v>129</v>
      </c>
      <c r="AM430" s="103" t="s">
        <v>129</v>
      </c>
      <c r="AN430" s="264" t="s">
        <v>129</v>
      </c>
      <c r="AO430" s="264" t="s">
        <v>129</v>
      </c>
      <c r="AP430" s="103" t="s">
        <v>129</v>
      </c>
      <c r="AQ430" s="267"/>
      <c r="AR430" s="86">
        <f t="shared" si="617"/>
        <v>12967</v>
      </c>
      <c r="AS430" s="103"/>
      <c r="AT430" s="268">
        <v>12967</v>
      </c>
      <c r="AU430" s="129">
        <f t="shared" si="677"/>
        <v>11047</v>
      </c>
      <c r="AV430" s="103">
        <v>720</v>
      </c>
      <c r="AW430" s="103">
        <v>480</v>
      </c>
      <c r="AX430" s="129">
        <v>720</v>
      </c>
      <c r="AY430" s="271">
        <v>0</v>
      </c>
      <c r="AZ430" s="272">
        <v>5.34</v>
      </c>
      <c r="BA430" s="103">
        <v>3687</v>
      </c>
      <c r="BB430" s="247">
        <v>91</v>
      </c>
      <c r="BC430" s="103">
        <v>9839</v>
      </c>
      <c r="BD430" s="97">
        <f t="shared" si="678"/>
        <v>6170.4710000000005</v>
      </c>
      <c r="BE430" s="102">
        <f t="shared" si="679"/>
        <v>0.62714412033743272</v>
      </c>
      <c r="BF430" s="103">
        <v>3412</v>
      </c>
      <c r="BG430" s="97">
        <f t="shared" si="680"/>
        <v>3640.6039999999998</v>
      </c>
      <c r="BH430" s="102">
        <f t="shared" si="681"/>
        <v>0.37001768472405733</v>
      </c>
      <c r="BI430" s="103">
        <v>255</v>
      </c>
      <c r="BJ430" s="97">
        <f t="shared" si="682"/>
        <v>501.58500000000004</v>
      </c>
      <c r="BK430" s="102">
        <f t="shared" si="683"/>
        <v>5.0979266185587971E-2</v>
      </c>
      <c r="BL430" s="103">
        <v>636</v>
      </c>
      <c r="BM430" s="97">
        <f t="shared" si="684"/>
        <v>919.0200000000001</v>
      </c>
      <c r="BN430" s="102">
        <f t="shared" si="685"/>
        <v>9.3405833926212017E-2</v>
      </c>
      <c r="BO430" s="103">
        <v>539</v>
      </c>
      <c r="BP430" s="97">
        <f t="shared" si="686"/>
        <v>1109.2619999999999</v>
      </c>
      <c r="BQ430" s="102">
        <f t="shared" si="687"/>
        <v>0.11274133550157536</v>
      </c>
      <c r="BR430" s="103">
        <v>0</v>
      </c>
      <c r="BS430" s="105">
        <f t="shared" si="688"/>
        <v>0</v>
      </c>
      <c r="BT430" s="102">
        <f t="shared" si="689"/>
        <v>0</v>
      </c>
      <c r="BU430" s="247">
        <v>6.98</v>
      </c>
      <c r="BV430" s="246">
        <v>7.61</v>
      </c>
      <c r="BW430" s="252">
        <v>195</v>
      </c>
      <c r="BX430" s="117">
        <f t="shared" si="618"/>
        <v>108691.433</v>
      </c>
      <c r="BY430" s="118">
        <f t="shared" si="619"/>
        <v>0.72460955333333332</v>
      </c>
      <c r="BZ430" s="273">
        <v>68.8</v>
      </c>
      <c r="CA430" s="245">
        <v>39</v>
      </c>
      <c r="CB430" s="247">
        <v>6.98</v>
      </c>
      <c r="CC430" s="103">
        <v>3362</v>
      </c>
      <c r="CD430" s="77">
        <f t="shared" si="690"/>
        <v>5009.5950571895428</v>
      </c>
      <c r="CE430" s="77">
        <f t="shared" si="691"/>
        <v>24480</v>
      </c>
      <c r="CF430" s="77">
        <f t="shared" si="692"/>
        <v>11047</v>
      </c>
      <c r="CG430" s="77">
        <f t="shared" si="693"/>
        <v>460.29166666666669</v>
      </c>
      <c r="CH430" s="77">
        <f t="shared" si="694"/>
        <v>13433</v>
      </c>
      <c r="CI430" s="130">
        <f t="shared" si="695"/>
        <v>559.70833333333337</v>
      </c>
      <c r="CJ430" s="253">
        <v>4059</v>
      </c>
      <c r="CK430" s="247">
        <v>37.700000000000003</v>
      </c>
      <c r="CL430" s="246">
        <v>7.04</v>
      </c>
      <c r="CM430" s="103">
        <v>1074</v>
      </c>
      <c r="CN430" s="274">
        <v>5</v>
      </c>
      <c r="CO430" s="274">
        <v>56</v>
      </c>
      <c r="CP430" s="103">
        <v>4858</v>
      </c>
      <c r="CQ430" s="247">
        <v>3.19</v>
      </c>
      <c r="CR430" s="247">
        <v>43.9</v>
      </c>
      <c r="CS430" s="103">
        <v>3133</v>
      </c>
      <c r="CT430" s="141">
        <f t="shared" si="663"/>
        <v>0.19612408801234363</v>
      </c>
      <c r="CU430" s="142">
        <f t="shared" si="620"/>
        <v>1.2382360187238235</v>
      </c>
      <c r="CV430" s="142">
        <f t="shared" si="621"/>
        <v>4.0457513603526376</v>
      </c>
      <c r="CW430" s="118">
        <f t="shared" si="622"/>
        <v>0.67429189339210627</v>
      </c>
      <c r="CX430" s="143">
        <f t="shared" si="664"/>
        <v>20333.946337132355</v>
      </c>
      <c r="CY430" s="144">
        <f t="shared" si="665"/>
        <v>0.7856114141484063</v>
      </c>
      <c r="CZ430" s="145">
        <f t="shared" si="666"/>
        <v>18021.998633455885</v>
      </c>
      <c r="DA430" s="146">
        <f t="shared" si="667"/>
        <v>0.89084256530135175</v>
      </c>
      <c r="DB430" s="129">
        <v>4059</v>
      </c>
      <c r="DC430" s="258">
        <v>37.799999999999997</v>
      </c>
      <c r="DD430" s="254">
        <v>7</v>
      </c>
      <c r="DE430" s="129">
        <v>883</v>
      </c>
      <c r="DF430" s="129">
        <v>4</v>
      </c>
      <c r="DG430" s="129">
        <v>57</v>
      </c>
      <c r="DH430" s="129">
        <v>4238</v>
      </c>
      <c r="DI430" s="258">
        <v>4.0999999999999996</v>
      </c>
      <c r="DJ430" s="258">
        <v>48.9</v>
      </c>
      <c r="DK430" s="129">
        <v>4107</v>
      </c>
      <c r="DL430" s="141">
        <f t="shared" si="623"/>
        <v>0.24519623534137031</v>
      </c>
      <c r="DM430" s="142">
        <f t="shared" si="624"/>
        <v>1.2382360187238235</v>
      </c>
      <c r="DN430" s="142">
        <f t="shared" si="625"/>
        <v>4.0457513603526376</v>
      </c>
      <c r="DO430" s="118">
        <f t="shared" si="604"/>
        <v>0.67429189339210627</v>
      </c>
      <c r="DP430" s="143">
        <f t="shared" si="626"/>
        <v>20333.946337132355</v>
      </c>
      <c r="DQ430" s="144">
        <f t="shared" si="627"/>
        <v>0.82373824831754439</v>
      </c>
      <c r="DR430" s="145">
        <f t="shared" si="628"/>
        <v>18021.998633455885</v>
      </c>
      <c r="DS430" s="146">
        <f t="shared" si="629"/>
        <v>0.91025510722634417</v>
      </c>
      <c r="DT430" s="129">
        <v>4068</v>
      </c>
      <c r="DU430" s="258">
        <v>37.799999999999997</v>
      </c>
      <c r="DV430" s="254">
        <v>6.96</v>
      </c>
      <c r="DW430" s="129">
        <v>949</v>
      </c>
      <c r="DX430" s="129">
        <v>4</v>
      </c>
      <c r="DY430" s="129">
        <v>57</v>
      </c>
      <c r="DZ430" s="129">
        <v>4516</v>
      </c>
      <c r="EA430" s="258">
        <v>3.9</v>
      </c>
      <c r="EB430" s="258">
        <v>44.4</v>
      </c>
      <c r="EC430" s="129">
        <v>4406</v>
      </c>
      <c r="ED430" s="141">
        <f t="shared" si="657"/>
        <v>0.2667312295456245</v>
      </c>
      <c r="EE430" s="142">
        <f t="shared" si="630"/>
        <v>1.2354965585054081</v>
      </c>
      <c r="EF430" s="142">
        <f t="shared" si="668"/>
        <v>4.0547219842115121</v>
      </c>
      <c r="EG430" s="118">
        <f t="shared" si="605"/>
        <v>0.67578699736858538</v>
      </c>
      <c r="EH430" s="143">
        <f t="shared" si="658"/>
        <v>20379.032692647059</v>
      </c>
      <c r="EI430" s="144">
        <f t="shared" si="659"/>
        <v>0.81056353075124532</v>
      </c>
      <c r="EJ430" s="145">
        <f t="shared" si="660"/>
        <v>18061.958719117651</v>
      </c>
      <c r="EK430" s="146">
        <f t="shared" si="661"/>
        <v>0.9035471084459803</v>
      </c>
      <c r="EL430" s="253">
        <v>4068</v>
      </c>
      <c r="EM430" s="247">
        <v>37.9</v>
      </c>
      <c r="EN430" s="246">
        <v>7.33</v>
      </c>
      <c r="EO430" s="103">
        <v>1050</v>
      </c>
      <c r="EP430" s="274">
        <v>4</v>
      </c>
      <c r="EQ430" s="274">
        <v>58</v>
      </c>
      <c r="ER430" s="103">
        <v>4230</v>
      </c>
      <c r="ES430" s="247">
        <v>3.9</v>
      </c>
      <c r="ET430" s="247">
        <v>42.4</v>
      </c>
      <c r="EU430" s="103">
        <v>3571</v>
      </c>
      <c r="EV430" s="141">
        <f t="shared" si="631"/>
        <v>0.22169614046576308</v>
      </c>
      <c r="EW430" s="142">
        <f t="shared" si="632"/>
        <v>1.2354965585054081</v>
      </c>
      <c r="EX430" s="142">
        <f t="shared" si="633"/>
        <v>4.0547219842115121</v>
      </c>
      <c r="EY430" s="118">
        <f t="shared" si="606"/>
        <v>0.67578699736858538</v>
      </c>
      <c r="EZ430" s="143">
        <f t="shared" si="634"/>
        <v>20379.032692647059</v>
      </c>
      <c r="FA430" s="144">
        <f t="shared" si="635"/>
        <v>0.79040222053615139</v>
      </c>
      <c r="FB430" s="145">
        <f t="shared" si="636"/>
        <v>18061.958719117651</v>
      </c>
      <c r="FC430" s="146">
        <f t="shared" si="637"/>
        <v>0.89328183758512048</v>
      </c>
      <c r="FD430" s="253">
        <v>4113</v>
      </c>
      <c r="FE430" s="247">
        <v>37.6</v>
      </c>
      <c r="FF430" s="246">
        <v>7.25</v>
      </c>
      <c r="FG430" s="103">
        <v>1042</v>
      </c>
      <c r="FH430" s="274">
        <v>4</v>
      </c>
      <c r="FI430" s="274">
        <v>57</v>
      </c>
      <c r="FJ430" s="103">
        <v>5038</v>
      </c>
      <c r="FK430" s="247">
        <v>4.0999999999999996</v>
      </c>
      <c r="FL430" s="247">
        <v>47.6</v>
      </c>
      <c r="FM430" s="103">
        <v>4005</v>
      </c>
      <c r="FN430" s="141">
        <f t="shared" si="638"/>
        <v>0.24542368368622652</v>
      </c>
      <c r="FO430" s="142">
        <f t="shared" si="639"/>
        <v>1.2219790906880623</v>
      </c>
      <c r="FP430" s="142">
        <f t="shared" si="640"/>
        <v>4.0995751035058872</v>
      </c>
      <c r="FQ430" s="118">
        <f t="shared" si="607"/>
        <v>0.68326251725098119</v>
      </c>
      <c r="FR430" s="143">
        <f t="shared" si="641"/>
        <v>20604.464470220588</v>
      </c>
      <c r="FS430" s="144">
        <f t="shared" si="642"/>
        <v>0.79199915599873305</v>
      </c>
      <c r="FT430" s="145">
        <f t="shared" si="643"/>
        <v>18261.75914742647</v>
      </c>
      <c r="FU430" s="146">
        <f t="shared" si="644"/>
        <v>0.89409492834637661</v>
      </c>
      <c r="FV430" s="253">
        <v>4113</v>
      </c>
      <c r="FW430" s="283">
        <v>37.700000000000003</v>
      </c>
      <c r="FX430" s="246">
        <v>7.26</v>
      </c>
      <c r="FY430" s="103">
        <v>1101</v>
      </c>
      <c r="FZ430" s="274">
        <v>4</v>
      </c>
      <c r="GA430" s="274">
        <v>57</v>
      </c>
      <c r="GB430" s="103">
        <v>5404</v>
      </c>
      <c r="GC430" s="247">
        <v>3.7</v>
      </c>
      <c r="GD430" s="247">
        <v>46.1</v>
      </c>
      <c r="GE430" s="103">
        <v>4314</v>
      </c>
      <c r="GF430" s="141">
        <f t="shared" si="645"/>
        <v>0.26834947673508569</v>
      </c>
      <c r="GG430" s="142">
        <f t="shared" si="646"/>
        <v>1.2219790906880623</v>
      </c>
      <c r="GH430" s="142">
        <f t="shared" si="647"/>
        <v>4.0995751035058872</v>
      </c>
      <c r="GI430" s="118">
        <f t="shared" si="608"/>
        <v>0.68326251725098119</v>
      </c>
      <c r="GJ430" s="143">
        <f t="shared" si="648"/>
        <v>20604.464470220588</v>
      </c>
      <c r="GK430" s="144">
        <f t="shared" si="649"/>
        <v>0.78022175696219298</v>
      </c>
      <c r="GL430" s="145">
        <f t="shared" si="650"/>
        <v>18261.75914742647</v>
      </c>
      <c r="GM430" s="146">
        <f t="shared" si="651"/>
        <v>0.88809838398211205</v>
      </c>
      <c r="GN430" s="286">
        <v>1038</v>
      </c>
      <c r="GO430" s="97">
        <f t="shared" si="609"/>
        <v>1016.7301470588235</v>
      </c>
      <c r="GP430" s="226">
        <f t="shared" si="568"/>
        <v>969.31799999999987</v>
      </c>
      <c r="GQ430" s="103">
        <v>0</v>
      </c>
      <c r="GR430" s="102">
        <f t="shared" si="696"/>
        <v>1</v>
      </c>
      <c r="GS430" s="103">
        <v>0</v>
      </c>
      <c r="GT430" s="102">
        <f t="shared" si="697"/>
        <v>1</v>
      </c>
      <c r="GU430" s="129">
        <v>0</v>
      </c>
      <c r="GV430" s="102">
        <f t="shared" ref="GV430:GV468" si="702">IF(1-GU430/BJ430&gt;0,1-GU430/BJ430,0)</f>
        <v>1</v>
      </c>
      <c r="GW430" s="170">
        <v>471</v>
      </c>
      <c r="GX430" s="102">
        <f t="shared" ref="GX430:GX468" si="703">IF(1-GW430/BL430&gt;0,1-GW430/BL430,0)</f>
        <v>0.25943396226415094</v>
      </c>
      <c r="GY430" s="170">
        <v>0</v>
      </c>
      <c r="GZ430" s="102">
        <f t="shared" ref="GZ430:GZ468" si="704">IF(1-GY430/BN430&gt;0,1-GY430/BN430,0)</f>
        <v>1</v>
      </c>
      <c r="HA430" s="310"/>
      <c r="HB430" s="310"/>
      <c r="HC430" s="310"/>
      <c r="HD430" s="313"/>
      <c r="HE430" s="312">
        <v>7</v>
      </c>
      <c r="HF430" s="227">
        <f t="shared" si="698"/>
        <v>108691.433</v>
      </c>
      <c r="HG430" s="102">
        <f t="shared" si="699"/>
        <v>0.72460955333333332</v>
      </c>
      <c r="HH430" s="177">
        <f t="shared" si="700"/>
        <v>0.89450147372700473</v>
      </c>
      <c r="HI430" s="253">
        <v>3676</v>
      </c>
      <c r="HJ430" s="103">
        <v>3576</v>
      </c>
      <c r="HK430" s="103">
        <v>3400</v>
      </c>
      <c r="HL430" s="77">
        <f t="shared" si="654"/>
        <v>1920</v>
      </c>
      <c r="HM430" s="77">
        <f t="shared" si="652"/>
        <v>18890.88</v>
      </c>
      <c r="HN430" s="247"/>
      <c r="HO430" s="247"/>
      <c r="HP430" s="103">
        <v>1096</v>
      </c>
      <c r="HQ430" s="247"/>
      <c r="HR430" s="247"/>
      <c r="HS430" s="247"/>
      <c r="HT430" s="103">
        <v>4632</v>
      </c>
      <c r="HU430" s="103">
        <v>4536</v>
      </c>
      <c r="HV430" s="247"/>
      <c r="HW430" s="247"/>
      <c r="HX430" s="247"/>
      <c r="HY430" s="247"/>
      <c r="HZ430" s="298">
        <v>0.98</v>
      </c>
      <c r="IA430" s="298"/>
      <c r="IB430" s="299">
        <v>232</v>
      </c>
      <c r="IC430" s="300"/>
      <c r="ID430" s="300">
        <v>40</v>
      </c>
      <c r="IE430" s="301">
        <v>1.78</v>
      </c>
      <c r="IF430" s="301">
        <v>0.84</v>
      </c>
      <c r="IG430" s="301">
        <v>1.18</v>
      </c>
      <c r="IH430" s="97">
        <f t="shared" si="653"/>
        <v>13571.106</v>
      </c>
      <c r="II430" s="97">
        <f t="shared" si="655"/>
        <v>1046.5879540371711</v>
      </c>
      <c r="IJ430" s="202">
        <f t="shared" si="656"/>
        <v>1.5423768026528881</v>
      </c>
      <c r="IK430" s="202">
        <f t="shared" si="662"/>
        <v>0.67855529999999986</v>
      </c>
      <c r="IL430" s="202">
        <f t="shared" si="610"/>
        <v>0.17544656485210533</v>
      </c>
      <c r="IM430" s="203"/>
      <c r="IN430" s="204">
        <f t="shared" si="611"/>
        <v>0.77649325626204235</v>
      </c>
      <c r="IO430" s="247"/>
      <c r="IP430" s="247"/>
      <c r="IQ430" s="103">
        <v>2530</v>
      </c>
      <c r="IR430" s="103">
        <v>2270</v>
      </c>
      <c r="IS430" s="247"/>
      <c r="IT430" s="247"/>
      <c r="IU430" s="247"/>
      <c r="IV430" s="247"/>
      <c r="IW430" s="304">
        <v>0.94</v>
      </c>
      <c r="IX430" s="304">
        <v>0</v>
      </c>
      <c r="IY430" s="246">
        <v>8.7899999999999991</v>
      </c>
      <c r="IZ430" s="247">
        <v>174</v>
      </c>
      <c r="JA430" s="247">
        <v>4.1900000000000004</v>
      </c>
      <c r="JB430" s="247">
        <v>0.3</v>
      </c>
      <c r="JC430" s="247">
        <v>218</v>
      </c>
      <c r="JD430" s="97">
        <f t="shared" si="612"/>
        <v>3008.3440000000001</v>
      </c>
      <c r="JE430" s="210">
        <f t="shared" si="672"/>
        <v>1.013849914003802</v>
      </c>
      <c r="JF430" s="210">
        <f t="shared" si="613"/>
        <v>0.22883071428571428</v>
      </c>
      <c r="JG430" s="210">
        <f t="shared" si="614"/>
        <v>2.6909314173611781E-2</v>
      </c>
      <c r="JH430" s="203"/>
      <c r="JI430" s="203">
        <f t="shared" si="615"/>
        <v>0.25</v>
      </c>
      <c r="JJ430" s="212">
        <f t="shared" si="701"/>
        <v>2.469151880188833</v>
      </c>
      <c r="JK430" s="203">
        <f t="shared" si="616"/>
        <v>0.98231527594267709</v>
      </c>
      <c r="JL430" s="103">
        <v>11589</v>
      </c>
      <c r="JM430" s="246">
        <v>8.4600000000000009</v>
      </c>
      <c r="JN430" s="307">
        <v>130</v>
      </c>
      <c r="JO430" s="247">
        <v>0.33</v>
      </c>
      <c r="JP430" s="247">
        <v>4.1100000000000003</v>
      </c>
      <c r="JQ430" s="246">
        <v>0.73</v>
      </c>
      <c r="JR430" s="170">
        <v>178</v>
      </c>
      <c r="JS430" s="247">
        <v>0.46</v>
      </c>
      <c r="JT430" s="308" t="s">
        <v>167</v>
      </c>
    </row>
    <row r="431" spans="1:280" ht="14.25">
      <c r="A431" s="244">
        <v>43848</v>
      </c>
      <c r="B431" s="245">
        <v>0</v>
      </c>
      <c r="C431" s="52">
        <v>0</v>
      </c>
      <c r="D431" s="129">
        <v>47045</v>
      </c>
      <c r="E431" s="246">
        <v>5.58</v>
      </c>
      <c r="F431" s="129">
        <v>1419</v>
      </c>
      <c r="G431" s="247">
        <v>38.299999999999997</v>
      </c>
      <c r="H431" s="247">
        <v>17.8</v>
      </c>
      <c r="I431" s="255">
        <v>89.7</v>
      </c>
      <c r="J431" s="253">
        <v>2250</v>
      </c>
      <c r="K431" s="129">
        <v>1084</v>
      </c>
      <c r="L431" s="254">
        <v>5.1100000000000003</v>
      </c>
      <c r="M431" s="129">
        <v>9356</v>
      </c>
      <c r="N431" s="129">
        <v>3766</v>
      </c>
      <c r="O431" s="254">
        <v>4.59</v>
      </c>
      <c r="P431" s="254">
        <v>17.8</v>
      </c>
      <c r="Q431" s="258">
        <v>67.5</v>
      </c>
      <c r="R431" s="259">
        <v>54.4</v>
      </c>
      <c r="S431" s="260">
        <v>216</v>
      </c>
      <c r="T431" s="103">
        <v>4040</v>
      </c>
      <c r="U431" s="247">
        <v>3.59</v>
      </c>
      <c r="V431" s="247">
        <v>12.6</v>
      </c>
      <c r="W431" s="247">
        <v>3.59</v>
      </c>
      <c r="X431" s="247">
        <v>3.2</v>
      </c>
      <c r="Y431" s="129">
        <v>2433</v>
      </c>
      <c r="Z431" s="103"/>
      <c r="AA431" s="56"/>
      <c r="AB431" s="247">
        <v>392</v>
      </c>
      <c r="AC431" s="77">
        <f t="shared" si="676"/>
        <v>2649</v>
      </c>
      <c r="AD431" s="247"/>
      <c r="AE431" s="247"/>
      <c r="AF431" s="247"/>
      <c r="AG431" s="247"/>
      <c r="AH431" s="252"/>
      <c r="AI431" s="263"/>
      <c r="AJ431" s="247"/>
      <c r="AK431" s="247"/>
      <c r="AL431" s="246" t="s">
        <v>129</v>
      </c>
      <c r="AM431" s="103" t="s">
        <v>129</v>
      </c>
      <c r="AN431" s="264" t="s">
        <v>129</v>
      </c>
      <c r="AO431" s="264" t="s">
        <v>129</v>
      </c>
      <c r="AP431" s="103" t="s">
        <v>129</v>
      </c>
      <c r="AQ431" s="267"/>
      <c r="AR431" s="86">
        <f t="shared" si="617"/>
        <v>13335</v>
      </c>
      <c r="AS431" s="103"/>
      <c r="AT431" s="268">
        <v>13335</v>
      </c>
      <c r="AU431" s="129">
        <f t="shared" si="677"/>
        <v>10695</v>
      </c>
      <c r="AV431" s="103">
        <v>720</v>
      </c>
      <c r="AW431" s="103">
        <v>720</v>
      </c>
      <c r="AX431" s="129">
        <v>720</v>
      </c>
      <c r="AY431" s="271">
        <v>480</v>
      </c>
      <c r="AZ431" s="272">
        <v>5.08</v>
      </c>
      <c r="BA431" s="103">
        <v>4366</v>
      </c>
      <c r="BB431" s="247">
        <v>29</v>
      </c>
      <c r="BC431" s="103">
        <v>11091</v>
      </c>
      <c r="BD431" s="97">
        <f t="shared" si="678"/>
        <v>8713.43</v>
      </c>
      <c r="BE431" s="102">
        <f t="shared" si="679"/>
        <v>0.78563069155170862</v>
      </c>
      <c r="BF431" s="103">
        <v>3827</v>
      </c>
      <c r="BG431" s="97">
        <f t="shared" si="680"/>
        <v>4083.4089999999997</v>
      </c>
      <c r="BH431" s="102">
        <f t="shared" si="681"/>
        <v>0.36817320349833194</v>
      </c>
      <c r="BI431" s="103">
        <v>319</v>
      </c>
      <c r="BJ431" s="97">
        <f t="shared" si="682"/>
        <v>627.47300000000007</v>
      </c>
      <c r="BK431" s="102">
        <f t="shared" si="683"/>
        <v>5.6574970696961505E-2</v>
      </c>
      <c r="BL431" s="103">
        <v>2092</v>
      </c>
      <c r="BM431" s="97">
        <f t="shared" si="684"/>
        <v>3022.94</v>
      </c>
      <c r="BN431" s="102">
        <f t="shared" si="685"/>
        <v>0.27255792985303401</v>
      </c>
      <c r="BO431" s="103">
        <v>476</v>
      </c>
      <c r="BP431" s="97">
        <f t="shared" si="686"/>
        <v>979.60799999999995</v>
      </c>
      <c r="BQ431" s="102">
        <f t="shared" si="687"/>
        <v>8.8324587503381111E-2</v>
      </c>
      <c r="BR431" s="103">
        <v>0</v>
      </c>
      <c r="BS431" s="105">
        <f t="shared" si="688"/>
        <v>0</v>
      </c>
      <c r="BT431" s="102">
        <f t="shared" si="689"/>
        <v>0</v>
      </c>
      <c r="BU431" s="247">
        <v>18.7</v>
      </c>
      <c r="BV431" s="246">
        <v>7.02</v>
      </c>
      <c r="BW431" s="252">
        <v>201</v>
      </c>
      <c r="BX431" s="117">
        <f t="shared" si="618"/>
        <v>118618.245</v>
      </c>
      <c r="BY431" s="118">
        <f t="shared" si="619"/>
        <v>0.7907883</v>
      </c>
      <c r="BZ431" s="273">
        <v>42.9</v>
      </c>
      <c r="CA431" s="245">
        <v>39</v>
      </c>
      <c r="CB431" s="247">
        <v>6.99</v>
      </c>
      <c r="CC431" s="103">
        <v>3563</v>
      </c>
      <c r="CD431" s="77">
        <f t="shared" si="690"/>
        <v>5770.1090819348474</v>
      </c>
      <c r="CE431" s="77">
        <f t="shared" si="691"/>
        <v>24312</v>
      </c>
      <c r="CF431" s="77">
        <f t="shared" si="692"/>
        <v>10695</v>
      </c>
      <c r="CG431" s="77">
        <f t="shared" si="693"/>
        <v>445.625</v>
      </c>
      <c r="CH431" s="77">
        <f t="shared" si="694"/>
        <v>13617</v>
      </c>
      <c r="CI431" s="130">
        <f t="shared" si="695"/>
        <v>567.375</v>
      </c>
      <c r="CJ431" s="253">
        <v>4052</v>
      </c>
      <c r="CK431" s="247">
        <v>37.799999999999997</v>
      </c>
      <c r="CL431" s="246">
        <v>7.07</v>
      </c>
      <c r="CM431" s="103">
        <v>1738</v>
      </c>
      <c r="CN431" s="274">
        <v>6</v>
      </c>
      <c r="CO431" s="274">
        <v>59</v>
      </c>
      <c r="CP431" s="103">
        <v>4774</v>
      </c>
      <c r="CQ431" s="247">
        <v>1.1000000000000001</v>
      </c>
      <c r="CR431" s="247">
        <v>36.200000000000003</v>
      </c>
      <c r="CS431" s="103">
        <v>3406</v>
      </c>
      <c r="CT431" s="141">
        <f t="shared" si="663"/>
        <v>0.2084696965486697</v>
      </c>
      <c r="CU431" s="142">
        <f t="shared" si="620"/>
        <v>1.240375123395854</v>
      </c>
      <c r="CV431" s="142">
        <f t="shared" si="621"/>
        <v>4.6519064862713888</v>
      </c>
      <c r="CW431" s="118">
        <f t="shared" si="622"/>
        <v>0.7753177477118981</v>
      </c>
      <c r="CX431" s="143">
        <f t="shared" si="664"/>
        <v>23380.482</v>
      </c>
      <c r="CY431" s="144">
        <f t="shared" si="665"/>
        <v>0.69879252275466353</v>
      </c>
      <c r="CZ431" s="145">
        <f t="shared" si="666"/>
        <v>19769.7075</v>
      </c>
      <c r="DA431" s="146">
        <f t="shared" si="667"/>
        <v>0.84329636642322603</v>
      </c>
      <c r="DB431" s="129">
        <v>4052</v>
      </c>
      <c r="DC431" s="258">
        <v>37.799999999999997</v>
      </c>
      <c r="DD431" s="254">
        <v>7.03</v>
      </c>
      <c r="DE431" s="129">
        <v>1697</v>
      </c>
      <c r="DF431" s="129">
        <v>5</v>
      </c>
      <c r="DG431" s="129">
        <v>53</v>
      </c>
      <c r="DH431" s="129">
        <v>4984</v>
      </c>
      <c r="DI431" s="258">
        <v>1.4</v>
      </c>
      <c r="DJ431" s="258">
        <v>38.5</v>
      </c>
      <c r="DK431" s="129">
        <v>4358</v>
      </c>
      <c r="DL431" s="141">
        <f t="shared" si="623"/>
        <v>0.26405339040796671</v>
      </c>
      <c r="DM431" s="142">
        <f t="shared" si="624"/>
        <v>1.240375123395854</v>
      </c>
      <c r="DN431" s="142">
        <f t="shared" si="625"/>
        <v>4.6519064862713888</v>
      </c>
      <c r="DO431" s="118">
        <f t="shared" si="604"/>
        <v>0.7753177477118981</v>
      </c>
      <c r="DP431" s="143">
        <f t="shared" si="626"/>
        <v>23380.482</v>
      </c>
      <c r="DQ431" s="144">
        <f t="shared" si="627"/>
        <v>0.70589810766091143</v>
      </c>
      <c r="DR431" s="145">
        <f t="shared" si="628"/>
        <v>19769.7075</v>
      </c>
      <c r="DS431" s="146">
        <f t="shared" si="629"/>
        <v>0.84699305743395548</v>
      </c>
      <c r="DT431" s="129">
        <v>4053</v>
      </c>
      <c r="DU431" s="258">
        <v>37.799999999999997</v>
      </c>
      <c r="DV431" s="254">
        <v>6.99</v>
      </c>
      <c r="DW431" s="129">
        <v>1785</v>
      </c>
      <c r="DX431" s="129">
        <v>5</v>
      </c>
      <c r="DY431" s="129">
        <v>61</v>
      </c>
      <c r="DZ431" s="129">
        <v>4750</v>
      </c>
      <c r="EA431" s="258">
        <v>1.3</v>
      </c>
      <c r="EB431" s="258">
        <v>38.299999999999997</v>
      </c>
      <c r="EC431" s="129">
        <v>4571</v>
      </c>
      <c r="ED431" s="141">
        <f t="shared" si="657"/>
        <v>0.28300519254347534</v>
      </c>
      <c r="EE431" s="142">
        <f t="shared" si="630"/>
        <v>1.2400690846286702</v>
      </c>
      <c r="EF431" s="142">
        <f t="shared" si="668"/>
        <v>4.6530545382176554</v>
      </c>
      <c r="EG431" s="118">
        <f t="shared" si="605"/>
        <v>0.77550908970294252</v>
      </c>
      <c r="EH431" s="143">
        <f t="shared" si="658"/>
        <v>23386.252109081935</v>
      </c>
      <c r="EI431" s="144">
        <f t="shared" si="659"/>
        <v>0.69064709615481834</v>
      </c>
      <c r="EJ431" s="145">
        <f t="shared" si="660"/>
        <v>19774.586499876605</v>
      </c>
      <c r="EK431" s="146">
        <f t="shared" si="661"/>
        <v>0.83905869624019469</v>
      </c>
      <c r="EL431" s="253">
        <v>4053</v>
      </c>
      <c r="EM431" s="247">
        <v>38</v>
      </c>
      <c r="EN431" s="246">
        <v>7.37</v>
      </c>
      <c r="EO431" s="103">
        <v>1677</v>
      </c>
      <c r="EP431" s="274">
        <v>6</v>
      </c>
      <c r="EQ431" s="274">
        <v>61</v>
      </c>
      <c r="ER431" s="103">
        <v>4484</v>
      </c>
      <c r="ES431" s="247">
        <v>1.8</v>
      </c>
      <c r="ET431" s="247">
        <v>40.5</v>
      </c>
      <c r="EU431" s="103">
        <v>3846</v>
      </c>
      <c r="EV431" s="141">
        <f t="shared" si="631"/>
        <v>0.23183518981587481</v>
      </c>
      <c r="EW431" s="142">
        <f t="shared" si="632"/>
        <v>1.2400690846286702</v>
      </c>
      <c r="EX431" s="142">
        <f t="shared" si="633"/>
        <v>4.6530545382176554</v>
      </c>
      <c r="EY431" s="118">
        <f t="shared" si="606"/>
        <v>0.77550908970294252</v>
      </c>
      <c r="EZ431" s="143">
        <f t="shared" si="634"/>
        <v>23386.252109081935</v>
      </c>
      <c r="FA431" s="144">
        <f t="shared" si="635"/>
        <v>0.70936424663956887</v>
      </c>
      <c r="FB431" s="145">
        <f t="shared" si="636"/>
        <v>19774.586499876605</v>
      </c>
      <c r="FC431" s="146">
        <f t="shared" si="637"/>
        <v>0.8487963213416283</v>
      </c>
      <c r="FD431" s="253">
        <v>4051</v>
      </c>
      <c r="FE431" s="247">
        <v>37.700000000000003</v>
      </c>
      <c r="FF431" s="246">
        <v>7.28</v>
      </c>
      <c r="FG431" s="103">
        <v>1541</v>
      </c>
      <c r="FH431" s="274">
        <v>5</v>
      </c>
      <c r="FI431" s="274">
        <v>62</v>
      </c>
      <c r="FJ431" s="103">
        <v>4400</v>
      </c>
      <c r="FK431" s="247">
        <v>1.4</v>
      </c>
      <c r="FL431" s="247">
        <v>39.9</v>
      </c>
      <c r="FM431" s="103">
        <v>4236</v>
      </c>
      <c r="FN431" s="141">
        <f t="shared" si="638"/>
        <v>0.24725485110518639</v>
      </c>
      <c r="FO431" s="142">
        <f t="shared" si="639"/>
        <v>1.2406813132559862</v>
      </c>
      <c r="FP431" s="142">
        <f t="shared" si="640"/>
        <v>4.6507584343251231</v>
      </c>
      <c r="FQ431" s="118">
        <f t="shared" si="607"/>
        <v>0.77512640572085389</v>
      </c>
      <c r="FR431" s="143">
        <f t="shared" si="641"/>
        <v>23374.711890918068</v>
      </c>
      <c r="FS431" s="144">
        <f t="shared" si="642"/>
        <v>0.73293399169443985</v>
      </c>
      <c r="FT431" s="145">
        <f t="shared" si="643"/>
        <v>19764.828500123393</v>
      </c>
      <c r="FU431" s="146">
        <f t="shared" si="644"/>
        <v>0.861058515913804</v>
      </c>
      <c r="FV431" s="253">
        <v>4051</v>
      </c>
      <c r="FW431" s="283">
        <v>38.1</v>
      </c>
      <c r="FX431" s="246">
        <v>7.21</v>
      </c>
      <c r="FY431" s="103">
        <v>1677</v>
      </c>
      <c r="FZ431" s="274">
        <v>6</v>
      </c>
      <c r="GA431" s="274">
        <v>61</v>
      </c>
      <c r="GB431" s="103">
        <v>5058</v>
      </c>
      <c r="GC431" s="247">
        <v>1.3</v>
      </c>
      <c r="GD431" s="247">
        <v>41.7</v>
      </c>
      <c r="GE431" s="103">
        <v>4711</v>
      </c>
      <c r="GF431" s="141">
        <f t="shared" si="645"/>
        <v>0.28411721062107775</v>
      </c>
      <c r="GG431" s="142">
        <f t="shared" si="646"/>
        <v>1.2406813132559862</v>
      </c>
      <c r="GH431" s="142">
        <f t="shared" si="647"/>
        <v>4.6507584343251231</v>
      </c>
      <c r="GI431" s="118">
        <f t="shared" si="608"/>
        <v>0.77512640572085389</v>
      </c>
      <c r="GJ431" s="143">
        <f t="shared" si="648"/>
        <v>23374.711890918068</v>
      </c>
      <c r="GK431" s="144">
        <f t="shared" si="649"/>
        <v>0.70936424663956887</v>
      </c>
      <c r="GL431" s="145">
        <f t="shared" si="650"/>
        <v>19764.828500123393</v>
      </c>
      <c r="GM431" s="146">
        <f t="shared" si="651"/>
        <v>0.8487963213416283</v>
      </c>
      <c r="GN431" s="286">
        <v>1591</v>
      </c>
      <c r="GO431" s="97">
        <f t="shared" si="609"/>
        <v>1685.8433695294505</v>
      </c>
      <c r="GP431" s="226">
        <f t="shared" ref="GP431:GP468" si="705">GQ431*1.067+GS431*1.967+GU431*1.445+GW431*2.058+GY431*1.664</f>
        <v>936.38999999999987</v>
      </c>
      <c r="GQ431" s="103">
        <v>0</v>
      </c>
      <c r="GR431" s="102">
        <f t="shared" si="696"/>
        <v>1</v>
      </c>
      <c r="GS431" s="103">
        <v>0</v>
      </c>
      <c r="GT431" s="102">
        <f t="shared" si="697"/>
        <v>1</v>
      </c>
      <c r="GU431" s="129">
        <v>0</v>
      </c>
      <c r="GV431" s="102">
        <f t="shared" si="702"/>
        <v>1</v>
      </c>
      <c r="GW431" s="170">
        <v>455</v>
      </c>
      <c r="GX431" s="102">
        <f t="shared" si="703"/>
        <v>0.78250478011472269</v>
      </c>
      <c r="GY431" s="170">
        <v>0</v>
      </c>
      <c r="GZ431" s="102">
        <f t="shared" si="704"/>
        <v>1</v>
      </c>
      <c r="HA431" s="310"/>
      <c r="HB431" s="310"/>
      <c r="HC431" s="310"/>
      <c r="HD431" s="313"/>
      <c r="HE431" s="312">
        <v>34</v>
      </c>
      <c r="HF431" s="227">
        <f t="shared" si="698"/>
        <v>118618.245</v>
      </c>
      <c r="HG431" s="102">
        <f t="shared" si="699"/>
        <v>0.7907883</v>
      </c>
      <c r="HH431" s="177">
        <f t="shared" si="700"/>
        <v>0.85655035614462172</v>
      </c>
      <c r="HI431" s="253">
        <v>2912</v>
      </c>
      <c r="HJ431" s="103">
        <v>2774</v>
      </c>
      <c r="HK431" s="103">
        <v>3054</v>
      </c>
      <c r="HL431" s="77">
        <f t="shared" si="654"/>
        <v>2160</v>
      </c>
      <c r="HM431" s="77">
        <f t="shared" si="652"/>
        <v>23956.560000000001</v>
      </c>
      <c r="HN431" s="247"/>
      <c r="HO431" s="247"/>
      <c r="HP431" s="103">
        <v>1226</v>
      </c>
      <c r="HQ431" s="247"/>
      <c r="HR431" s="247"/>
      <c r="HS431" s="247"/>
      <c r="HT431" s="103">
        <v>4432</v>
      </c>
      <c r="HU431" s="103">
        <v>4156</v>
      </c>
      <c r="HV431" s="247"/>
      <c r="HW431" s="247"/>
      <c r="HX431" s="247"/>
      <c r="HY431" s="247"/>
      <c r="HZ431" s="298">
        <v>0.99</v>
      </c>
      <c r="IA431" s="298"/>
      <c r="IB431" s="299">
        <v>202</v>
      </c>
      <c r="IC431" s="300"/>
      <c r="ID431" s="300">
        <v>1120</v>
      </c>
      <c r="IE431" s="301">
        <v>2.17</v>
      </c>
      <c r="IF431" s="301">
        <v>2.17</v>
      </c>
      <c r="IG431" s="301">
        <v>1.2</v>
      </c>
      <c r="IH431" s="97">
        <f t="shared" si="653"/>
        <v>24987.584999999999</v>
      </c>
      <c r="II431" s="97">
        <f t="shared" si="655"/>
        <v>1873.8346456692914</v>
      </c>
      <c r="IJ431" s="202">
        <f t="shared" si="656"/>
        <v>1.4998125234345707</v>
      </c>
      <c r="IK431" s="202">
        <f t="shared" si="662"/>
        <v>1.2493792500000001</v>
      </c>
      <c r="IL431" s="202">
        <f t="shared" si="610"/>
        <v>0.36911660168131061</v>
      </c>
      <c r="IM431" s="203"/>
      <c r="IN431" s="204">
        <f t="shared" si="611"/>
        <v>0.87303582652419864</v>
      </c>
      <c r="IO431" s="247"/>
      <c r="IP431" s="247"/>
      <c r="IQ431" s="103">
        <v>3184</v>
      </c>
      <c r="IR431" s="103">
        <v>2968</v>
      </c>
      <c r="IS431" s="247"/>
      <c r="IT431" s="247"/>
      <c r="IU431" s="247"/>
      <c r="IV431" s="247"/>
      <c r="IW431" s="304">
        <v>0.92</v>
      </c>
      <c r="IX431" s="304">
        <v>0</v>
      </c>
      <c r="IY431" s="246">
        <v>8.43</v>
      </c>
      <c r="IZ431" s="247">
        <v>195</v>
      </c>
      <c r="JA431" s="247">
        <v>4.05</v>
      </c>
      <c r="JB431" s="247">
        <v>0.23</v>
      </c>
      <c r="JC431" s="247">
        <v>218</v>
      </c>
      <c r="JD431" s="97">
        <f t="shared" si="612"/>
        <v>2693.67</v>
      </c>
      <c r="JE431" s="210">
        <f t="shared" si="672"/>
        <v>1.0472183263207107</v>
      </c>
      <c r="JF431" s="210">
        <f t="shared" si="613"/>
        <v>0.19289196428571426</v>
      </c>
      <c r="JG431" s="210">
        <f t="shared" si="614"/>
        <v>2.7411778387026321E-3</v>
      </c>
      <c r="JH431" s="203"/>
      <c r="JI431" s="203">
        <f t="shared" si="615"/>
        <v>3.4653465346534684E-2</v>
      </c>
      <c r="JJ431" s="212">
        <f t="shared" si="701"/>
        <v>2.469151880188833</v>
      </c>
      <c r="JK431" s="203">
        <f t="shared" si="616"/>
        <v>0.9824181769001894</v>
      </c>
      <c r="JL431" s="103">
        <v>11562</v>
      </c>
      <c r="JM431" s="246">
        <v>8.36</v>
      </c>
      <c r="JN431" s="307">
        <v>12</v>
      </c>
      <c r="JO431" s="247">
        <v>0.4</v>
      </c>
      <c r="JP431" s="247">
        <v>2.25</v>
      </c>
      <c r="JQ431" s="246">
        <v>0.95</v>
      </c>
      <c r="JR431" s="170">
        <v>125</v>
      </c>
      <c r="JS431" s="247">
        <v>0.5</v>
      </c>
      <c r="JT431" s="308" t="s">
        <v>174</v>
      </c>
    </row>
    <row r="432" spans="1:280" ht="14.25">
      <c r="A432" s="229">
        <v>43849</v>
      </c>
      <c r="B432" s="242">
        <v>0</v>
      </c>
      <c r="C432" s="52">
        <v>0</v>
      </c>
      <c r="D432" s="58">
        <v>49525</v>
      </c>
      <c r="E432" s="243">
        <v>5.66</v>
      </c>
      <c r="F432" s="58">
        <v>1401</v>
      </c>
      <c r="G432" s="136">
        <v>44</v>
      </c>
      <c r="H432" s="136">
        <v>18.7</v>
      </c>
      <c r="I432" s="256">
        <v>89</v>
      </c>
      <c r="J432" s="238"/>
      <c r="K432" s="58">
        <v>1125</v>
      </c>
      <c r="L432" s="59">
        <v>5.09</v>
      </c>
      <c r="M432" s="58">
        <v>12935</v>
      </c>
      <c r="N432" s="58">
        <v>4355</v>
      </c>
      <c r="O432" s="59">
        <v>4.6500000000000004</v>
      </c>
      <c r="P432" s="59">
        <v>4.1500000000000004</v>
      </c>
      <c r="Q432" s="75">
        <v>75.599999999999994</v>
      </c>
      <c r="R432" s="76">
        <v>44.3</v>
      </c>
      <c r="S432" s="67">
        <v>2154</v>
      </c>
      <c r="T432" s="230">
        <v>4269</v>
      </c>
      <c r="U432" s="136">
        <v>3.27</v>
      </c>
      <c r="V432" s="136">
        <v>13.1</v>
      </c>
      <c r="W432" s="136">
        <v>4</v>
      </c>
      <c r="X432" s="136">
        <v>4.93</v>
      </c>
      <c r="Y432" s="58">
        <v>2433</v>
      </c>
      <c r="Z432" s="230">
        <v>21957</v>
      </c>
      <c r="AA432" s="136"/>
      <c r="AB432" s="136">
        <v>447</v>
      </c>
      <c r="AC432" s="58">
        <f t="shared" si="676"/>
        <v>4587</v>
      </c>
      <c r="AD432" s="136"/>
      <c r="AE432" s="136"/>
      <c r="AF432" s="136"/>
      <c r="AG432" s="136"/>
      <c r="AH432" s="251"/>
      <c r="AI432" s="262"/>
      <c r="AJ432" s="136"/>
      <c r="AK432" s="136"/>
      <c r="AL432" s="243" t="s">
        <v>129</v>
      </c>
      <c r="AM432" s="230" t="s">
        <v>129</v>
      </c>
      <c r="AN432" s="60" t="s">
        <v>129</v>
      </c>
      <c r="AO432" s="60" t="s">
        <v>129</v>
      </c>
      <c r="AP432" s="230" t="s">
        <v>129</v>
      </c>
      <c r="AQ432" s="266"/>
      <c r="AR432" s="86">
        <f t="shared" si="617"/>
        <v>12945</v>
      </c>
      <c r="AS432" s="230"/>
      <c r="AT432" s="89">
        <v>12945</v>
      </c>
      <c r="AU432" s="58">
        <f t="shared" si="677"/>
        <v>10905</v>
      </c>
      <c r="AV432" s="230">
        <v>720</v>
      </c>
      <c r="AW432" s="230">
        <v>0</v>
      </c>
      <c r="AX432" s="58">
        <v>720</v>
      </c>
      <c r="AY432" s="98">
        <v>600</v>
      </c>
      <c r="AZ432" s="270">
        <v>5.46</v>
      </c>
      <c r="BA432" s="230">
        <v>5250</v>
      </c>
      <c r="BB432" s="136">
        <v>312</v>
      </c>
      <c r="BC432" s="230">
        <v>13879</v>
      </c>
      <c r="BD432" s="230">
        <f t="shared" si="678"/>
        <v>9383.4423200000001</v>
      </c>
      <c r="BE432" s="231">
        <f t="shared" si="679"/>
        <v>0.67608922256646731</v>
      </c>
      <c r="BF432" s="230">
        <v>4488</v>
      </c>
      <c r="BG432" s="230">
        <f t="shared" si="680"/>
        <v>4788.6959999999999</v>
      </c>
      <c r="BH432" s="231">
        <f t="shared" si="681"/>
        <v>0.34503177462353196</v>
      </c>
      <c r="BI432" s="230">
        <v>371</v>
      </c>
      <c r="BJ432" s="230">
        <f t="shared" si="682"/>
        <v>729.75700000000006</v>
      </c>
      <c r="BK432" s="231">
        <f t="shared" si="683"/>
        <v>5.2579940917933575E-2</v>
      </c>
      <c r="BL432" s="230">
        <v>2125</v>
      </c>
      <c r="BM432" s="230">
        <f t="shared" si="684"/>
        <v>3070.625</v>
      </c>
      <c r="BN432" s="231">
        <f t="shared" si="685"/>
        <v>0.22124252467757044</v>
      </c>
      <c r="BO432" s="230">
        <v>378</v>
      </c>
      <c r="BP432" s="230">
        <f t="shared" si="686"/>
        <v>777.92399999999998</v>
      </c>
      <c r="BQ432" s="231">
        <f t="shared" si="687"/>
        <v>5.6050435910368179E-2</v>
      </c>
      <c r="BR432" s="230">
        <v>9.8800000000000008</v>
      </c>
      <c r="BS432" s="232">
        <f t="shared" si="688"/>
        <v>16.44032</v>
      </c>
      <c r="BT432" s="231">
        <f t="shared" si="689"/>
        <v>7.1186684919662807E-4</v>
      </c>
      <c r="BU432" s="136">
        <v>22.6</v>
      </c>
      <c r="BV432" s="243">
        <v>6.87</v>
      </c>
      <c r="BW432" s="251">
        <v>242</v>
      </c>
      <c r="BX432" s="67">
        <f t="shared" si="618"/>
        <v>151350.495</v>
      </c>
      <c r="BY432" s="233">
        <f t="shared" si="619"/>
        <v>1.0090033</v>
      </c>
      <c r="BZ432" s="121">
        <v>34.5</v>
      </c>
      <c r="CA432" s="242">
        <v>39</v>
      </c>
      <c r="CB432" s="136">
        <v>7.03</v>
      </c>
      <c r="CC432" s="230">
        <v>5651</v>
      </c>
      <c r="CD432" s="58">
        <f t="shared" si="690"/>
        <v>7246.0641348088529</v>
      </c>
      <c r="CE432" s="58">
        <f t="shared" si="691"/>
        <v>23856</v>
      </c>
      <c r="CF432" s="58">
        <f t="shared" si="692"/>
        <v>10905</v>
      </c>
      <c r="CG432" s="58">
        <f t="shared" si="693"/>
        <v>454.375</v>
      </c>
      <c r="CH432" s="58">
        <f t="shared" si="694"/>
        <v>12951</v>
      </c>
      <c r="CI432" s="98">
        <f t="shared" si="695"/>
        <v>539.625</v>
      </c>
      <c r="CJ432" s="238">
        <v>3976</v>
      </c>
      <c r="CK432" s="136">
        <v>37.6</v>
      </c>
      <c r="CL432" s="243">
        <v>7.11</v>
      </c>
      <c r="CM432" s="230">
        <v>1641</v>
      </c>
      <c r="CN432" s="137">
        <v>9</v>
      </c>
      <c r="CO432" s="137">
        <v>69</v>
      </c>
      <c r="CP432" s="230">
        <v>5500</v>
      </c>
      <c r="CQ432" s="136"/>
      <c r="CR432" s="136"/>
      <c r="CS432" s="230">
        <v>3921</v>
      </c>
      <c r="CT432" s="59">
        <f t="shared" si="663"/>
        <v>0.17594214415634035</v>
      </c>
      <c r="CU432" s="142">
        <f t="shared" si="620"/>
        <v>1.2640845070422535</v>
      </c>
      <c r="CV432" s="142">
        <f t="shared" si="621"/>
        <v>5.732262435336251</v>
      </c>
      <c r="CW432" s="233">
        <f t="shared" si="622"/>
        <v>0.95537707255604187</v>
      </c>
      <c r="CX432" s="89">
        <f t="shared" si="664"/>
        <v>28810.350999999999</v>
      </c>
      <c r="CY432" s="193">
        <f t="shared" si="665"/>
        <v>0.77353222805234134</v>
      </c>
      <c r="CZ432" s="234">
        <f t="shared" si="666"/>
        <v>25225.0825</v>
      </c>
      <c r="DA432" s="235">
        <f t="shared" si="667"/>
        <v>0.88176381583687591</v>
      </c>
      <c r="DB432" s="58">
        <v>3976</v>
      </c>
      <c r="DC432" s="75">
        <v>37.5</v>
      </c>
      <c r="DD432" s="59">
        <v>7.05</v>
      </c>
      <c r="DE432" s="58">
        <v>1602</v>
      </c>
      <c r="DF432" s="58">
        <v>8</v>
      </c>
      <c r="DG432" s="58">
        <v>66</v>
      </c>
      <c r="DH432" s="58">
        <v>5634</v>
      </c>
      <c r="DI432" s="75"/>
      <c r="DJ432" s="75"/>
      <c r="DK432" s="58">
        <v>4603</v>
      </c>
      <c r="DL432" s="59">
        <f t="shared" si="623"/>
        <v>0.20511747375839873</v>
      </c>
      <c r="DM432" s="142">
        <f t="shared" si="624"/>
        <v>1.2640845070422535</v>
      </c>
      <c r="DN432" s="142">
        <f t="shared" si="625"/>
        <v>5.732262435336251</v>
      </c>
      <c r="DO432" s="233">
        <f t="shared" si="604"/>
        <v>0.95537707255604187</v>
      </c>
      <c r="DP432" s="89">
        <f t="shared" si="626"/>
        <v>28810.350999999999</v>
      </c>
      <c r="DQ432" s="193">
        <f t="shared" si="627"/>
        <v>0.77891446029241362</v>
      </c>
      <c r="DR432" s="234">
        <f t="shared" si="628"/>
        <v>25225.0825</v>
      </c>
      <c r="DS432" s="235">
        <f t="shared" si="629"/>
        <v>0.88457381655738887</v>
      </c>
      <c r="DT432" s="58">
        <v>3980</v>
      </c>
      <c r="DU432" s="75">
        <v>37.700000000000003</v>
      </c>
      <c r="DV432" s="59">
        <v>7.02</v>
      </c>
      <c r="DW432" s="58">
        <v>1718</v>
      </c>
      <c r="DX432" s="58">
        <v>11</v>
      </c>
      <c r="DY432" s="58">
        <v>68</v>
      </c>
      <c r="DZ432" s="58">
        <v>5618</v>
      </c>
      <c r="EA432" s="75"/>
      <c r="EB432" s="75"/>
      <c r="EC432" s="58">
        <v>4907</v>
      </c>
      <c r="ED432" s="59">
        <f t="shared" si="657"/>
        <v>0.22302826863041683</v>
      </c>
      <c r="EE432" s="142">
        <f t="shared" si="630"/>
        <v>1.2628140703517587</v>
      </c>
      <c r="EF432" s="142">
        <f t="shared" si="668"/>
        <v>5.7380292989532897</v>
      </c>
      <c r="EG432" s="233">
        <f t="shared" si="605"/>
        <v>0.95633821649221495</v>
      </c>
      <c r="EH432" s="89">
        <f t="shared" si="658"/>
        <v>28839.335256539234</v>
      </c>
      <c r="EI432" s="193">
        <f t="shared" si="659"/>
        <v>0.76290576952707034</v>
      </c>
      <c r="EJ432" s="234">
        <f t="shared" si="660"/>
        <v>25250.459846579477</v>
      </c>
      <c r="EK432" s="235">
        <f t="shared" si="661"/>
        <v>0.87621586569637577</v>
      </c>
      <c r="EL432" s="238">
        <v>3980</v>
      </c>
      <c r="EM432" s="136">
        <v>37.6</v>
      </c>
      <c r="EN432" s="243">
        <v>7.4</v>
      </c>
      <c r="EO432" s="230">
        <v>1764</v>
      </c>
      <c r="EP432" s="137">
        <v>10</v>
      </c>
      <c r="EQ432" s="137">
        <v>67</v>
      </c>
      <c r="ER432" s="230">
        <v>5456</v>
      </c>
      <c r="ES432" s="136"/>
      <c r="ET432" s="136"/>
      <c r="EU432" s="230">
        <v>4140</v>
      </c>
      <c r="EV432" s="59">
        <f t="shared" si="631"/>
        <v>0.18974623051566966</v>
      </c>
      <c r="EW432" s="142">
        <f t="shared" si="632"/>
        <v>1.2628140703517587</v>
      </c>
      <c r="EX432" s="142">
        <f t="shared" si="633"/>
        <v>5.7380292989532897</v>
      </c>
      <c r="EY432" s="233">
        <f t="shared" si="606"/>
        <v>0.95633821649221495</v>
      </c>
      <c r="EZ432" s="89">
        <f t="shared" si="634"/>
        <v>28839.335256539234</v>
      </c>
      <c r="FA432" s="193">
        <f t="shared" si="635"/>
        <v>0.75655749560288243</v>
      </c>
      <c r="FB432" s="234">
        <f t="shared" si="636"/>
        <v>25250.459846579477</v>
      </c>
      <c r="FC432" s="235">
        <f t="shared" si="637"/>
        <v>0.87290150587218096</v>
      </c>
      <c r="FD432" s="238">
        <v>3972</v>
      </c>
      <c r="FE432" s="136">
        <v>37.299999999999997</v>
      </c>
      <c r="FF432" s="243">
        <v>7.25</v>
      </c>
      <c r="FG432" s="230">
        <v>1530</v>
      </c>
      <c r="FH432" s="137">
        <v>6</v>
      </c>
      <c r="FI432" s="137">
        <v>69</v>
      </c>
      <c r="FJ432" s="230">
        <v>5466</v>
      </c>
      <c r="FK432" s="136"/>
      <c r="FL432" s="136"/>
      <c r="FM432" s="230">
        <v>4552</v>
      </c>
      <c r="FN432" s="59">
        <f t="shared" si="638"/>
        <v>0.20049147946166679</v>
      </c>
      <c r="FO432" s="142">
        <f t="shared" si="639"/>
        <v>1.2653575025176234</v>
      </c>
      <c r="FP432" s="142">
        <f t="shared" si="640"/>
        <v>5.7264955717192123</v>
      </c>
      <c r="FQ432" s="233">
        <f t="shared" si="607"/>
        <v>0.95441592861986868</v>
      </c>
      <c r="FR432" s="89">
        <f t="shared" si="641"/>
        <v>28781.366743460763</v>
      </c>
      <c r="FS432" s="193">
        <f t="shared" si="642"/>
        <v>0.78885088904331635</v>
      </c>
      <c r="FT432" s="234">
        <f t="shared" si="643"/>
        <v>25199.705153420524</v>
      </c>
      <c r="FU432" s="235">
        <f t="shared" si="644"/>
        <v>0.88976151019525906</v>
      </c>
      <c r="FV432" s="238">
        <v>3972</v>
      </c>
      <c r="FW432" s="160">
        <v>37.299999999999997</v>
      </c>
      <c r="FX432" s="243">
        <v>7.25</v>
      </c>
      <c r="FY432" s="230">
        <v>1619</v>
      </c>
      <c r="FZ432" s="137">
        <v>6</v>
      </c>
      <c r="GA432" s="137">
        <v>69</v>
      </c>
      <c r="GB432" s="230">
        <v>5634</v>
      </c>
      <c r="GC432" s="136"/>
      <c r="GD432" s="136"/>
      <c r="GE432" s="230">
        <v>5115</v>
      </c>
      <c r="GF432" s="59">
        <f t="shared" si="645"/>
        <v>0.22885190564776042</v>
      </c>
      <c r="GG432" s="142">
        <f t="shared" si="646"/>
        <v>1.2653575025176234</v>
      </c>
      <c r="GH432" s="142">
        <f t="shared" si="647"/>
        <v>5.7264955717192123</v>
      </c>
      <c r="GI432" s="233">
        <f t="shared" si="608"/>
        <v>0.95441592861986868</v>
      </c>
      <c r="GJ432" s="89">
        <f t="shared" si="648"/>
        <v>28781.366743460763</v>
      </c>
      <c r="GK432" s="193">
        <f t="shared" si="649"/>
        <v>0.77656835905956156</v>
      </c>
      <c r="GL432" s="234">
        <f t="shared" si="650"/>
        <v>25199.705153420524</v>
      </c>
      <c r="GM432" s="235">
        <f t="shared" si="651"/>
        <v>0.88334894444844725</v>
      </c>
      <c r="GN432" s="285">
        <v>1661</v>
      </c>
      <c r="GO432" s="230">
        <f t="shared" si="609"/>
        <v>1645.722501676727</v>
      </c>
      <c r="GP432" s="236">
        <f t="shared" si="705"/>
        <v>889.5865</v>
      </c>
      <c r="GQ432" s="230">
        <v>0</v>
      </c>
      <c r="GR432" s="231">
        <f t="shared" si="696"/>
        <v>1</v>
      </c>
      <c r="GS432" s="230">
        <v>0</v>
      </c>
      <c r="GT432" s="231">
        <f t="shared" si="697"/>
        <v>1</v>
      </c>
      <c r="GU432" s="58">
        <v>31.7</v>
      </c>
      <c r="GV432" s="231">
        <f t="shared" si="702"/>
        <v>0.95656088259516525</v>
      </c>
      <c r="GW432" s="232">
        <v>410</v>
      </c>
      <c r="GX432" s="231">
        <f t="shared" si="703"/>
        <v>0.80705882352941183</v>
      </c>
      <c r="GY432" s="232">
        <v>0</v>
      </c>
      <c r="GZ432" s="231">
        <f t="shared" si="704"/>
        <v>1</v>
      </c>
      <c r="HA432" s="317">
        <v>3.94</v>
      </c>
      <c r="HB432" s="317">
        <v>45.9</v>
      </c>
      <c r="HC432" s="317"/>
      <c r="HD432" s="315"/>
      <c r="HE432" s="316">
        <v>42</v>
      </c>
      <c r="HF432" s="238">
        <f t="shared" si="698"/>
        <v>151350.495</v>
      </c>
      <c r="HG432" s="231">
        <f t="shared" si="699"/>
        <v>1.0090033</v>
      </c>
      <c r="HH432" s="237">
        <f t="shared" si="700"/>
        <v>0.88032278982635637</v>
      </c>
      <c r="HI432" s="238">
        <v>2994</v>
      </c>
      <c r="HJ432" s="230">
        <v>3356</v>
      </c>
      <c r="HK432" s="230">
        <v>3444</v>
      </c>
      <c r="HL432" s="77">
        <f t="shared" si="654"/>
        <v>1440</v>
      </c>
      <c r="HM432" s="77">
        <f t="shared" si="652"/>
        <v>19985.759999999998</v>
      </c>
      <c r="HN432" s="136"/>
      <c r="HO432" s="136"/>
      <c r="HP432" s="230">
        <v>1016</v>
      </c>
      <c r="HQ432" s="136"/>
      <c r="HR432" s="136"/>
      <c r="HS432" s="136"/>
      <c r="HT432" s="230">
        <v>4810</v>
      </c>
      <c r="HU432" s="230">
        <v>4740</v>
      </c>
      <c r="HV432" s="136"/>
      <c r="HW432" s="136"/>
      <c r="HX432" s="136"/>
      <c r="HY432" s="136"/>
      <c r="HZ432" s="295"/>
      <c r="IA432" s="295">
        <v>0.98</v>
      </c>
      <c r="IB432" s="289">
        <v>213</v>
      </c>
      <c r="IC432" s="290"/>
      <c r="ID432" s="290">
        <v>220</v>
      </c>
      <c r="IE432" s="291">
        <v>2.79</v>
      </c>
      <c r="IF432" s="291">
        <v>0.75</v>
      </c>
      <c r="IG432" s="291">
        <v>1.44</v>
      </c>
      <c r="IH432" s="97">
        <f t="shared" si="653"/>
        <v>27903.645000000004</v>
      </c>
      <c r="II432" s="97">
        <f t="shared" si="655"/>
        <v>2155.5538818076479</v>
      </c>
      <c r="IJ432" s="202">
        <f t="shared" si="656"/>
        <v>1.5449980687524141</v>
      </c>
      <c r="IK432" s="202">
        <f t="shared" si="662"/>
        <v>1.39518225</v>
      </c>
      <c r="IL432" s="202">
        <f t="shared" si="610"/>
        <v>0.39067240520357255</v>
      </c>
      <c r="IM432" s="205"/>
      <c r="IN432" s="204">
        <f t="shared" si="611"/>
        <v>0.87176399759181211</v>
      </c>
      <c r="IO432" s="136"/>
      <c r="IP432" s="136"/>
      <c r="IQ432" s="230">
        <v>3550</v>
      </c>
      <c r="IR432" s="230">
        <v>3806</v>
      </c>
      <c r="IS432" s="136"/>
      <c r="IT432" s="136"/>
      <c r="IU432" s="136"/>
      <c r="IV432" s="136"/>
      <c r="IW432" s="303">
        <v>0</v>
      </c>
      <c r="IX432" s="303">
        <v>0.97</v>
      </c>
      <c r="IY432" s="243"/>
      <c r="IZ432" s="136">
        <v>194</v>
      </c>
      <c r="JA432" s="136">
        <v>2.06</v>
      </c>
      <c r="JB432" s="136">
        <v>0.31</v>
      </c>
      <c r="JC432" s="136">
        <v>205</v>
      </c>
      <c r="JD432" s="97">
        <f t="shared" si="612"/>
        <v>2757.2849999999999</v>
      </c>
      <c r="JE432" s="211">
        <f t="shared" si="672"/>
        <v>1.0270518110958275</v>
      </c>
      <c r="JF432" s="210">
        <f t="shared" si="613"/>
        <v>0.20738973214285716</v>
      </c>
      <c r="JG432" s="211">
        <f t="shared" si="614"/>
        <v>6.353333204176915E-3</v>
      </c>
      <c r="JH432" s="205"/>
      <c r="JI432" s="205">
        <f t="shared" si="615"/>
        <v>8.9201877934272256E-2</v>
      </c>
      <c r="JJ432" s="215">
        <f t="shared" si="701"/>
        <v>2.469151880188833</v>
      </c>
      <c r="JK432" s="205">
        <f t="shared" si="616"/>
        <v>0.98602204769796098</v>
      </c>
      <c r="JL432" s="230"/>
      <c r="JM432" s="243">
        <v>8.5500000000000007</v>
      </c>
      <c r="JN432" s="217">
        <v>198</v>
      </c>
      <c r="JO432" s="136">
        <v>0.24</v>
      </c>
      <c r="JP432" s="136">
        <v>2.73</v>
      </c>
      <c r="JQ432" s="243">
        <v>1.01</v>
      </c>
      <c r="JR432" s="232">
        <v>207</v>
      </c>
      <c r="JS432" s="136">
        <v>0.46</v>
      </c>
      <c r="JT432" s="223" t="s">
        <v>175</v>
      </c>
    </row>
    <row r="433" spans="1:280" ht="14.25">
      <c r="A433" s="244">
        <v>43850</v>
      </c>
      <c r="B433" s="245">
        <v>0</v>
      </c>
      <c r="C433" s="52">
        <v>0</v>
      </c>
      <c r="D433" s="129">
        <v>46399</v>
      </c>
      <c r="E433" s="246">
        <v>5.53</v>
      </c>
      <c r="F433" s="129">
        <v>1272</v>
      </c>
      <c r="G433" s="247">
        <v>37.1</v>
      </c>
      <c r="H433" s="247">
        <v>17.399999999999999</v>
      </c>
      <c r="I433" s="255">
        <v>89</v>
      </c>
      <c r="J433" s="253">
        <v>1757</v>
      </c>
      <c r="K433" s="129">
        <v>901</v>
      </c>
      <c r="L433" s="254">
        <v>5.07</v>
      </c>
      <c r="M433" s="129">
        <v>12561</v>
      </c>
      <c r="N433" s="129">
        <v>5100</v>
      </c>
      <c r="O433" s="254">
        <v>5.05</v>
      </c>
      <c r="P433" s="254">
        <v>4.12</v>
      </c>
      <c r="Q433" s="258">
        <v>46.7</v>
      </c>
      <c r="R433" s="259">
        <v>45.1</v>
      </c>
      <c r="S433" s="260">
        <v>9819</v>
      </c>
      <c r="T433" s="103">
        <v>6427</v>
      </c>
      <c r="U433" s="247">
        <v>3.59</v>
      </c>
      <c r="V433" s="247">
        <v>10.4</v>
      </c>
      <c r="W433" s="247">
        <v>1.98</v>
      </c>
      <c r="X433" s="247">
        <v>2</v>
      </c>
      <c r="Y433" s="129">
        <v>2433</v>
      </c>
      <c r="Z433" s="103" t="s">
        <v>129</v>
      </c>
      <c r="AA433" s="56"/>
      <c r="AB433" s="247">
        <v>429</v>
      </c>
      <c r="AC433" s="77">
        <f t="shared" si="676"/>
        <v>12252</v>
      </c>
      <c r="AD433" s="247"/>
      <c r="AE433" s="247"/>
      <c r="AF433" s="247"/>
      <c r="AG433" s="247"/>
      <c r="AH433" s="252"/>
      <c r="AI433" s="263"/>
      <c r="AJ433" s="247"/>
      <c r="AK433" s="247"/>
      <c r="AL433" s="246" t="s">
        <v>129</v>
      </c>
      <c r="AM433" s="103" t="s">
        <v>129</v>
      </c>
      <c r="AN433" s="264" t="s">
        <v>129</v>
      </c>
      <c r="AO433" s="264" t="s">
        <v>129</v>
      </c>
      <c r="AP433" s="103" t="s">
        <v>129</v>
      </c>
      <c r="AQ433" s="267"/>
      <c r="AR433" s="86">
        <f t="shared" si="617"/>
        <v>10500</v>
      </c>
      <c r="AS433" s="103"/>
      <c r="AT433" s="268">
        <v>10500</v>
      </c>
      <c r="AU433" s="129">
        <f t="shared" si="677"/>
        <v>8340</v>
      </c>
      <c r="AV433" s="103">
        <v>720</v>
      </c>
      <c r="AW433" s="103">
        <v>120</v>
      </c>
      <c r="AX433" s="129">
        <v>720</v>
      </c>
      <c r="AY433" s="271">
        <v>600</v>
      </c>
      <c r="AZ433" s="272">
        <v>5.35</v>
      </c>
      <c r="BA433" s="103">
        <v>6402</v>
      </c>
      <c r="BB433" s="247">
        <v>101</v>
      </c>
      <c r="BC433" s="103">
        <v>13753</v>
      </c>
      <c r="BD433" s="97">
        <f t="shared" si="678"/>
        <v>9611.8304000000026</v>
      </c>
      <c r="BE433" s="102">
        <f t="shared" si="679"/>
        <v>0.69888972587799048</v>
      </c>
      <c r="BF433" s="103">
        <v>5630</v>
      </c>
      <c r="BG433" s="97">
        <f t="shared" si="680"/>
        <v>6007.21</v>
      </c>
      <c r="BH433" s="102">
        <f t="shared" si="681"/>
        <v>0.43679269977459462</v>
      </c>
      <c r="BI433" s="103">
        <v>300</v>
      </c>
      <c r="BJ433" s="97">
        <f t="shared" si="682"/>
        <v>590.1</v>
      </c>
      <c r="BK433" s="102">
        <f t="shared" si="683"/>
        <v>4.2907002108630847E-2</v>
      </c>
      <c r="BL433" s="103">
        <v>1870</v>
      </c>
      <c r="BM433" s="97">
        <f t="shared" si="684"/>
        <v>2702.15</v>
      </c>
      <c r="BN433" s="102">
        <f t="shared" si="685"/>
        <v>0.19647713226205193</v>
      </c>
      <c r="BO433" s="103">
        <v>142</v>
      </c>
      <c r="BP433" s="97">
        <f t="shared" si="686"/>
        <v>292.23599999999999</v>
      </c>
      <c r="BQ433" s="102">
        <f t="shared" si="687"/>
        <v>2.1248891151021593E-2</v>
      </c>
      <c r="BR433" s="103">
        <v>12.1</v>
      </c>
      <c r="BS433" s="105">
        <f t="shared" si="688"/>
        <v>20.134399999999999</v>
      </c>
      <c r="BT433" s="102">
        <f t="shared" si="689"/>
        <v>8.7980804188177121E-4</v>
      </c>
      <c r="BU433" s="247">
        <v>17.5</v>
      </c>
      <c r="BV433" s="246">
        <v>6.17</v>
      </c>
      <c r="BW433" s="252">
        <v>219</v>
      </c>
      <c r="BX433" s="117">
        <f t="shared" si="618"/>
        <v>114700.02</v>
      </c>
      <c r="BY433" s="118">
        <f t="shared" si="619"/>
        <v>0.76466679999999998</v>
      </c>
      <c r="BZ433" s="273">
        <v>56.4</v>
      </c>
      <c r="CA433" s="245">
        <v>39</v>
      </c>
      <c r="CB433" s="247">
        <v>7.26</v>
      </c>
      <c r="CC433" s="103">
        <v>4077</v>
      </c>
      <c r="CD433" s="77">
        <f t="shared" si="690"/>
        <v>6319.5580196926476</v>
      </c>
      <c r="CE433" s="77">
        <f t="shared" si="691"/>
        <v>21734</v>
      </c>
      <c r="CF433" s="77">
        <f t="shared" si="692"/>
        <v>8340</v>
      </c>
      <c r="CG433" s="77">
        <f t="shared" si="693"/>
        <v>347.5</v>
      </c>
      <c r="CH433" s="77">
        <f t="shared" si="694"/>
        <v>13394</v>
      </c>
      <c r="CI433" s="130">
        <f t="shared" si="695"/>
        <v>558.08333333333337</v>
      </c>
      <c r="CJ433" s="253">
        <v>3600</v>
      </c>
      <c r="CK433" s="247">
        <v>36.9</v>
      </c>
      <c r="CL433" s="246">
        <v>7.23</v>
      </c>
      <c r="CM433" s="103">
        <v>2086</v>
      </c>
      <c r="CN433" s="274">
        <v>9</v>
      </c>
      <c r="CO433" s="274">
        <v>71</v>
      </c>
      <c r="CP433" s="103">
        <v>5336</v>
      </c>
      <c r="CQ433" s="247"/>
      <c r="CR433" s="247"/>
      <c r="CS433" s="103">
        <v>3520</v>
      </c>
      <c r="CT433" s="141">
        <f t="shared" si="663"/>
        <v>0.23095887034725548</v>
      </c>
      <c r="CU433" s="142">
        <f t="shared" si="620"/>
        <v>1.3961111111111111</v>
      </c>
      <c r="CV433" s="142">
        <f t="shared" si="621"/>
        <v>4.5265437466958875</v>
      </c>
      <c r="CW433" s="118">
        <f t="shared" si="622"/>
        <v>0.75442395778264792</v>
      </c>
      <c r="CX433" s="143">
        <f t="shared" si="664"/>
        <v>22750.408870893531</v>
      </c>
      <c r="CY433" s="144">
        <f t="shared" si="665"/>
        <v>0.66991362473455807</v>
      </c>
      <c r="CZ433" s="145">
        <f t="shared" si="666"/>
        <v>18998.807030459189</v>
      </c>
      <c r="DA433" s="146">
        <f t="shared" si="667"/>
        <v>0.8483240020359194</v>
      </c>
      <c r="DB433" s="129">
        <v>3601</v>
      </c>
      <c r="DC433" s="258">
        <v>37.1</v>
      </c>
      <c r="DD433" s="254">
        <v>7.15</v>
      </c>
      <c r="DE433" s="129">
        <v>1825</v>
      </c>
      <c r="DF433" s="129">
        <v>8</v>
      </c>
      <c r="DG433" s="129">
        <v>75</v>
      </c>
      <c r="DH433" s="129">
        <v>5312</v>
      </c>
      <c r="DI433" s="258"/>
      <c r="DJ433" s="258"/>
      <c r="DK433" s="129">
        <v>4176</v>
      </c>
      <c r="DL433" s="141">
        <f t="shared" si="623"/>
        <v>0.2580182216311443</v>
      </c>
      <c r="DM433" s="142">
        <f t="shared" si="624"/>
        <v>1.3957234101638434</v>
      </c>
      <c r="DN433" s="142">
        <f t="shared" si="625"/>
        <v>4.527801119958859</v>
      </c>
      <c r="DO433" s="118">
        <f t="shared" si="604"/>
        <v>0.75463351999314321</v>
      </c>
      <c r="DP433" s="143">
        <f t="shared" si="626"/>
        <v>22756.728428913226</v>
      </c>
      <c r="DQ433" s="144">
        <f t="shared" si="627"/>
        <v>0.71121398137131764</v>
      </c>
      <c r="DR433" s="145">
        <f t="shared" si="628"/>
        <v>19004.084476856537</v>
      </c>
      <c r="DS433" s="146">
        <f t="shared" si="629"/>
        <v>0.86730167963353444</v>
      </c>
      <c r="DT433" s="129">
        <v>3618</v>
      </c>
      <c r="DU433" s="258">
        <v>37.1</v>
      </c>
      <c r="DV433" s="254">
        <v>7.15</v>
      </c>
      <c r="DW433" s="129">
        <v>1941</v>
      </c>
      <c r="DX433" s="129">
        <v>10</v>
      </c>
      <c r="DY433" s="129">
        <v>70</v>
      </c>
      <c r="DZ433" s="129">
        <v>5578</v>
      </c>
      <c r="EA433" s="258"/>
      <c r="EB433" s="258"/>
      <c r="EC433" s="129">
        <v>4572</v>
      </c>
      <c r="ED433" s="141">
        <f t="shared" si="657"/>
        <v>0.28860679391625488</v>
      </c>
      <c r="EE433" s="142">
        <f t="shared" si="630"/>
        <v>1.3891652846876728</v>
      </c>
      <c r="EF433" s="142">
        <f t="shared" si="668"/>
        <v>4.5491764654293672</v>
      </c>
      <c r="EG433" s="118">
        <f t="shared" si="605"/>
        <v>0.75819607757156116</v>
      </c>
      <c r="EH433" s="143">
        <f t="shared" si="658"/>
        <v>22864.160915247998</v>
      </c>
      <c r="EI433" s="144">
        <f t="shared" si="659"/>
        <v>0.69285826731053568</v>
      </c>
      <c r="EJ433" s="145">
        <f t="shared" si="660"/>
        <v>19093.801065611486</v>
      </c>
      <c r="EK433" s="146">
        <f t="shared" si="661"/>
        <v>0.85886715625681664</v>
      </c>
      <c r="EL433" s="253">
        <v>3615</v>
      </c>
      <c r="EM433" s="247">
        <v>37.1</v>
      </c>
      <c r="EN433" s="246">
        <v>7.25</v>
      </c>
      <c r="EO433" s="103">
        <v>2109</v>
      </c>
      <c r="EP433" s="274">
        <v>10</v>
      </c>
      <c r="EQ433" s="274">
        <v>59</v>
      </c>
      <c r="ER433" s="103">
        <v>5554</v>
      </c>
      <c r="ES433" s="247"/>
      <c r="ET433" s="247"/>
      <c r="EU433" s="103">
        <v>3794</v>
      </c>
      <c r="EV433" s="141">
        <f t="shared" si="631"/>
        <v>0.24925815082915101</v>
      </c>
      <c r="EW433" s="142">
        <f t="shared" si="632"/>
        <v>1.3903181189488243</v>
      </c>
      <c r="EX433" s="142">
        <f t="shared" si="633"/>
        <v>4.5454043456404536</v>
      </c>
      <c r="EY433" s="118">
        <f t="shared" si="606"/>
        <v>0.75756739094007564</v>
      </c>
      <c r="EZ433" s="143">
        <f t="shared" si="634"/>
        <v>22845.202241188919</v>
      </c>
      <c r="FA433" s="144">
        <f t="shared" si="635"/>
        <v>0.66627412970526512</v>
      </c>
      <c r="FB433" s="145">
        <f t="shared" si="636"/>
        <v>19077.968726419433</v>
      </c>
      <c r="FC433" s="146">
        <f t="shared" si="637"/>
        <v>0.84665163964225987</v>
      </c>
      <c r="FD433" s="253">
        <v>3644</v>
      </c>
      <c r="FE433" s="247">
        <v>37</v>
      </c>
      <c r="FF433" s="246">
        <v>7.34</v>
      </c>
      <c r="FG433" s="103">
        <v>1717</v>
      </c>
      <c r="FH433" s="274">
        <v>7</v>
      </c>
      <c r="FI433" s="274">
        <v>57</v>
      </c>
      <c r="FJ433" s="103">
        <v>5856</v>
      </c>
      <c r="FK433" s="247"/>
      <c r="FL433" s="247"/>
      <c r="FM433" s="103">
        <v>4226</v>
      </c>
      <c r="FN433" s="141">
        <f t="shared" si="638"/>
        <v>0.25197175013968148</v>
      </c>
      <c r="FO433" s="142">
        <f t="shared" si="639"/>
        <v>1.3792535675082327</v>
      </c>
      <c r="FP433" s="142">
        <f t="shared" si="640"/>
        <v>4.5818681702666151</v>
      </c>
      <c r="FQ433" s="118">
        <f t="shared" si="607"/>
        <v>0.76364469504443588</v>
      </c>
      <c r="FR433" s="143">
        <f t="shared" si="641"/>
        <v>23028.469423760009</v>
      </c>
      <c r="FS433" s="144">
        <f t="shared" si="642"/>
        <v>0.72830378411756302</v>
      </c>
      <c r="FT433" s="145">
        <f t="shared" si="643"/>
        <v>19231.014671942576</v>
      </c>
      <c r="FU433" s="146">
        <f t="shared" si="644"/>
        <v>0.87515451174289249</v>
      </c>
      <c r="FV433" s="253">
        <v>3656</v>
      </c>
      <c r="FW433" s="283">
        <v>37.4</v>
      </c>
      <c r="FX433" s="246">
        <v>7.28</v>
      </c>
      <c r="FY433" s="103">
        <v>1665</v>
      </c>
      <c r="FZ433" s="274">
        <v>6</v>
      </c>
      <c r="GA433" s="274">
        <v>62</v>
      </c>
      <c r="GB433" s="103">
        <v>5106</v>
      </c>
      <c r="GC433" s="247"/>
      <c r="GD433" s="247"/>
      <c r="GE433" s="103">
        <v>4827</v>
      </c>
      <c r="GF433" s="141">
        <f t="shared" si="645"/>
        <v>0.28365645013512736</v>
      </c>
      <c r="GG433" s="142">
        <f t="shared" si="646"/>
        <v>1.3747264770240699</v>
      </c>
      <c r="GH433" s="142">
        <f t="shared" si="647"/>
        <v>4.5969566494222684</v>
      </c>
      <c r="GI433" s="118">
        <f t="shared" si="608"/>
        <v>0.76615944157037807</v>
      </c>
      <c r="GJ433" s="143">
        <f t="shared" si="648"/>
        <v>23104.304119996319</v>
      </c>
      <c r="GK433" s="144">
        <f t="shared" si="649"/>
        <v>0.73653220766205141</v>
      </c>
      <c r="GL433" s="145">
        <f t="shared" si="650"/>
        <v>19294.344028710773</v>
      </c>
      <c r="GM433" s="146">
        <f t="shared" si="651"/>
        <v>0.87893550498073147</v>
      </c>
      <c r="GN433" s="286">
        <v>1691</v>
      </c>
      <c r="GO433" s="97">
        <f t="shared" si="609"/>
        <v>1889.7573387319408</v>
      </c>
      <c r="GP433" s="226">
        <f t="shared" si="705"/>
        <v>1183.5309999999999</v>
      </c>
      <c r="GQ433" s="103">
        <v>0</v>
      </c>
      <c r="GR433" s="102">
        <f t="shared" si="696"/>
        <v>1</v>
      </c>
      <c r="GS433" s="103">
        <v>0</v>
      </c>
      <c r="GT433" s="102">
        <f t="shared" si="697"/>
        <v>1</v>
      </c>
      <c r="GU433" s="129">
        <v>275</v>
      </c>
      <c r="GV433" s="102">
        <f t="shared" si="702"/>
        <v>0.53397729198440946</v>
      </c>
      <c r="GW433" s="170">
        <v>382</v>
      </c>
      <c r="GX433" s="102">
        <f t="shared" si="703"/>
        <v>0.79572192513368978</v>
      </c>
      <c r="GY433" s="170">
        <v>0</v>
      </c>
      <c r="GZ433" s="102">
        <f t="shared" si="704"/>
        <v>1</v>
      </c>
      <c r="HA433" s="318">
        <v>6.5</v>
      </c>
      <c r="HB433" s="318">
        <v>45.3</v>
      </c>
      <c r="HC433" s="318"/>
      <c r="HD433" s="313"/>
      <c r="HE433" s="312">
        <v>30</v>
      </c>
      <c r="HF433" s="227">
        <f t="shared" si="698"/>
        <v>114700.02</v>
      </c>
      <c r="HG433" s="102">
        <f t="shared" si="699"/>
        <v>0.76466679999999998</v>
      </c>
      <c r="HH433" s="177">
        <f t="shared" si="700"/>
        <v>0.87704500836181198</v>
      </c>
      <c r="HI433" s="253">
        <v>2700</v>
      </c>
      <c r="HJ433" s="103">
        <v>3292</v>
      </c>
      <c r="HK433" s="103">
        <v>3192</v>
      </c>
      <c r="HL433" s="77">
        <f t="shared" si="654"/>
        <v>1560</v>
      </c>
      <c r="HM433" s="77">
        <f t="shared" si="652"/>
        <v>21454.68</v>
      </c>
      <c r="HN433" s="247"/>
      <c r="HO433" s="247"/>
      <c r="HP433" s="103">
        <v>1443</v>
      </c>
      <c r="HQ433" s="247"/>
      <c r="HR433" s="247"/>
      <c r="HS433" s="247"/>
      <c r="HT433" s="103">
        <v>5202</v>
      </c>
      <c r="HU433" s="103">
        <v>5122</v>
      </c>
      <c r="HV433" s="247"/>
      <c r="HW433" s="247"/>
      <c r="HX433" s="247"/>
      <c r="HY433" s="247"/>
      <c r="HZ433" s="298">
        <v>0.98</v>
      </c>
      <c r="IA433" s="298"/>
      <c r="IB433" s="299">
        <v>306</v>
      </c>
      <c r="IC433" s="300"/>
      <c r="ID433" s="300">
        <v>125</v>
      </c>
      <c r="IE433" s="301">
        <v>3.18</v>
      </c>
      <c r="IF433" s="301">
        <v>1.3</v>
      </c>
      <c r="IG433" s="301">
        <v>1.76</v>
      </c>
      <c r="IH433" s="97">
        <f t="shared" si="653"/>
        <v>24605.82</v>
      </c>
      <c r="II433" s="97">
        <f t="shared" si="655"/>
        <v>2343.4114285714286</v>
      </c>
      <c r="IJ433" s="202">
        <f t="shared" si="656"/>
        <v>1.9047619047619047</v>
      </c>
      <c r="IK433" s="202">
        <f t="shared" si="662"/>
        <v>1.2302910000000002</v>
      </c>
      <c r="IL433" s="202">
        <f t="shared" si="610"/>
        <v>0.36896431233988708</v>
      </c>
      <c r="IM433" s="203"/>
      <c r="IN433" s="204">
        <f t="shared" si="611"/>
        <v>0.81904198698994679</v>
      </c>
      <c r="IO433" s="247"/>
      <c r="IP433" s="247"/>
      <c r="IQ433" s="103">
        <v>3658</v>
      </c>
      <c r="IR433" s="103">
        <v>3760</v>
      </c>
      <c r="IS433" s="247"/>
      <c r="IT433" s="247"/>
      <c r="IU433" s="247"/>
      <c r="IV433" s="247"/>
      <c r="IW433" s="304">
        <v>0.93</v>
      </c>
      <c r="IX433" s="304">
        <v>0</v>
      </c>
      <c r="IY433" s="246">
        <v>8.2899999999999991</v>
      </c>
      <c r="IZ433" s="247">
        <v>164</v>
      </c>
      <c r="JA433" s="247">
        <v>3.88</v>
      </c>
      <c r="JB433" s="247">
        <v>0.26</v>
      </c>
      <c r="JC433" s="247">
        <v>211</v>
      </c>
      <c r="JD433" s="97">
        <f t="shared" si="612"/>
        <v>3213</v>
      </c>
      <c r="JE433" s="210">
        <f t="shared" si="672"/>
        <v>1.3429256594724222</v>
      </c>
      <c r="JF433" s="210">
        <f t="shared" si="613"/>
        <v>0.22786071428571428</v>
      </c>
      <c r="JG433" s="210">
        <f t="shared" si="614"/>
        <v>4.8872875455786273E-2</v>
      </c>
      <c r="JH433" s="203"/>
      <c r="JI433" s="203">
        <f t="shared" si="615"/>
        <v>0.46405228758169936</v>
      </c>
      <c r="JJ433" s="212">
        <f t="shared" si="701"/>
        <v>2.469151880188833</v>
      </c>
      <c r="JK433" s="203">
        <f t="shared" si="616"/>
        <v>0.98807532901912309</v>
      </c>
      <c r="JL433" s="103">
        <v>9540</v>
      </c>
      <c r="JM433" s="246">
        <v>8.81</v>
      </c>
      <c r="JN433" s="307">
        <v>32</v>
      </c>
      <c r="JO433" s="247">
        <v>0.28000000000000003</v>
      </c>
      <c r="JP433" s="247">
        <v>4.43</v>
      </c>
      <c r="JQ433" s="246">
        <v>1.1399999999999999</v>
      </c>
      <c r="JR433" s="170">
        <v>184</v>
      </c>
      <c r="JS433" s="247">
        <v>0.48</v>
      </c>
      <c r="JT433" s="308" t="s">
        <v>159</v>
      </c>
    </row>
    <row r="434" spans="1:280" ht="14.25">
      <c r="A434" s="244">
        <v>43851</v>
      </c>
      <c r="B434" s="245">
        <v>0</v>
      </c>
      <c r="C434" s="52">
        <v>0</v>
      </c>
      <c r="D434" s="129">
        <v>40020</v>
      </c>
      <c r="E434" s="246">
        <v>5.51</v>
      </c>
      <c r="F434" s="129">
        <v>1296</v>
      </c>
      <c r="G434" s="247">
        <v>35.200000000000003</v>
      </c>
      <c r="H434" s="247">
        <v>16.600000000000001</v>
      </c>
      <c r="I434" s="255">
        <v>89.3</v>
      </c>
      <c r="J434" s="253"/>
      <c r="K434" s="129">
        <v>994</v>
      </c>
      <c r="L434" s="254">
        <v>5.0599999999999996</v>
      </c>
      <c r="M434" s="129">
        <v>11235</v>
      </c>
      <c r="N434" s="129">
        <v>5293</v>
      </c>
      <c r="O434" s="254">
        <v>5.08</v>
      </c>
      <c r="P434" s="254">
        <v>4.63</v>
      </c>
      <c r="Q434" s="258">
        <v>46.4</v>
      </c>
      <c r="R434" s="259">
        <v>48.4</v>
      </c>
      <c r="S434" s="260">
        <v>8995</v>
      </c>
      <c r="T434" s="103">
        <v>5905</v>
      </c>
      <c r="U434" s="247">
        <v>3.18</v>
      </c>
      <c r="V434" s="247">
        <v>24.5</v>
      </c>
      <c r="W434" s="247">
        <v>9.85</v>
      </c>
      <c r="X434" s="247">
        <v>9.06</v>
      </c>
      <c r="Y434" s="129">
        <v>2433</v>
      </c>
      <c r="Z434" s="103"/>
      <c r="AA434" s="56"/>
      <c r="AB434" s="247">
        <v>354</v>
      </c>
      <c r="AC434" s="77">
        <f t="shared" si="676"/>
        <v>11428</v>
      </c>
      <c r="AD434" s="247"/>
      <c r="AE434" s="247"/>
      <c r="AF434" s="247"/>
      <c r="AG434" s="247"/>
      <c r="AH434" s="252"/>
      <c r="AI434" s="263"/>
      <c r="AJ434" s="247"/>
      <c r="AK434" s="247"/>
      <c r="AL434" s="246" t="s">
        <v>129</v>
      </c>
      <c r="AM434" s="103" t="s">
        <v>129</v>
      </c>
      <c r="AN434" s="264" t="s">
        <v>129</v>
      </c>
      <c r="AO434" s="264" t="s">
        <v>129</v>
      </c>
      <c r="AP434" s="103" t="s">
        <v>129</v>
      </c>
      <c r="AQ434" s="267"/>
      <c r="AR434" s="86">
        <f t="shared" si="617"/>
        <v>10666</v>
      </c>
      <c r="AS434" s="103"/>
      <c r="AT434" s="268">
        <v>10666</v>
      </c>
      <c r="AU434" s="129">
        <f t="shared" si="677"/>
        <v>8269</v>
      </c>
      <c r="AV434" s="103">
        <v>720</v>
      </c>
      <c r="AW434" s="103">
        <v>697</v>
      </c>
      <c r="AX434" s="129">
        <v>720</v>
      </c>
      <c r="AY434" s="271">
        <v>260</v>
      </c>
      <c r="AZ434" s="272">
        <v>4.71</v>
      </c>
      <c r="BA434" s="103">
        <v>3092</v>
      </c>
      <c r="BB434" s="247">
        <v>208</v>
      </c>
      <c r="BC434" s="103">
        <v>8511</v>
      </c>
      <c r="BD434" s="97">
        <f t="shared" si="678"/>
        <v>6287.4589999999998</v>
      </c>
      <c r="BE434" s="102">
        <f t="shared" si="679"/>
        <v>0.73874503583597695</v>
      </c>
      <c r="BF434" s="103">
        <v>4199</v>
      </c>
      <c r="BG434" s="97">
        <f t="shared" si="680"/>
        <v>4480.3329999999996</v>
      </c>
      <c r="BH434" s="102">
        <f t="shared" si="681"/>
        <v>0.52641675478792149</v>
      </c>
      <c r="BI434" s="103">
        <v>150</v>
      </c>
      <c r="BJ434" s="97">
        <f t="shared" si="682"/>
        <v>295.05</v>
      </c>
      <c r="BK434" s="102">
        <f t="shared" si="683"/>
        <v>3.4666901656679593E-2</v>
      </c>
      <c r="BL434" s="103">
        <v>716</v>
      </c>
      <c r="BM434" s="97">
        <f t="shared" si="684"/>
        <v>1034.6200000000001</v>
      </c>
      <c r="BN434" s="102">
        <f t="shared" si="685"/>
        <v>0.12156268358594761</v>
      </c>
      <c r="BO434" s="103">
        <v>232</v>
      </c>
      <c r="BP434" s="97">
        <f t="shared" si="686"/>
        <v>477.45599999999996</v>
      </c>
      <c r="BQ434" s="102">
        <f t="shared" si="687"/>
        <v>5.6098695805428263E-2</v>
      </c>
      <c r="BR434" s="103">
        <v>0</v>
      </c>
      <c r="BS434" s="105">
        <f t="shared" si="688"/>
        <v>0</v>
      </c>
      <c r="BT434" s="102">
        <f t="shared" si="689"/>
        <v>0</v>
      </c>
      <c r="BU434" s="247">
        <v>20.2</v>
      </c>
      <c r="BV434" s="246">
        <v>11.3</v>
      </c>
      <c r="BW434" s="252">
        <v>144</v>
      </c>
      <c r="BX434" s="117">
        <f t="shared" si="618"/>
        <v>70377.459000000003</v>
      </c>
      <c r="BY434" s="118">
        <f t="shared" si="619"/>
        <v>0.46918306000000004</v>
      </c>
      <c r="BZ434" s="273">
        <v>70</v>
      </c>
      <c r="CA434" s="245">
        <v>38</v>
      </c>
      <c r="CB434" s="247">
        <v>7.4</v>
      </c>
      <c r="CC434" s="103">
        <v>2602</v>
      </c>
      <c r="CD434" s="77">
        <f t="shared" si="690"/>
        <v>4514.2928035825871</v>
      </c>
      <c r="CE434" s="77">
        <f t="shared" si="691"/>
        <v>19204</v>
      </c>
      <c r="CF434" s="77">
        <f t="shared" si="692"/>
        <v>8269</v>
      </c>
      <c r="CG434" s="77">
        <f t="shared" si="693"/>
        <v>344.54166666666669</v>
      </c>
      <c r="CH434" s="77">
        <f t="shared" si="694"/>
        <v>10935</v>
      </c>
      <c r="CI434" s="130">
        <f t="shared" si="695"/>
        <v>455.625</v>
      </c>
      <c r="CJ434" s="253">
        <v>3178</v>
      </c>
      <c r="CK434" s="247">
        <v>38</v>
      </c>
      <c r="CL434" s="246">
        <v>7.16</v>
      </c>
      <c r="CM434" s="103">
        <v>1327</v>
      </c>
      <c r="CN434" s="274">
        <v>7</v>
      </c>
      <c r="CO434" s="274">
        <v>73</v>
      </c>
      <c r="CP434" s="103">
        <v>5160</v>
      </c>
      <c r="CQ434" s="247"/>
      <c r="CR434" s="247"/>
      <c r="CS434" s="103">
        <v>3131</v>
      </c>
      <c r="CT434" s="141">
        <f t="shared" si="663"/>
        <v>0.30910584158144316</v>
      </c>
      <c r="CU434" s="142">
        <f t="shared" si="620"/>
        <v>1.5814977973568283</v>
      </c>
      <c r="CV434" s="142">
        <f t="shared" si="621"/>
        <v>2.8544414106218587</v>
      </c>
      <c r="CW434" s="118">
        <f t="shared" si="622"/>
        <v>0.47574023510364311</v>
      </c>
      <c r="CX434" s="143">
        <f t="shared" si="664"/>
        <v>14346.422529785461</v>
      </c>
      <c r="CY434" s="144">
        <f t="shared" si="665"/>
        <v>0.7060447654288442</v>
      </c>
      <c r="CZ434" s="145">
        <f t="shared" si="666"/>
        <v>11646.509305457195</v>
      </c>
      <c r="DA434" s="146">
        <f t="shared" si="667"/>
        <v>0.84408412642462693</v>
      </c>
      <c r="DB434" s="129">
        <v>3181</v>
      </c>
      <c r="DC434" s="258">
        <v>37.799999999999997</v>
      </c>
      <c r="DD434" s="254">
        <v>7.04</v>
      </c>
      <c r="DE434" s="129">
        <v>1209</v>
      </c>
      <c r="DF434" s="129">
        <v>7</v>
      </c>
      <c r="DG434" s="129">
        <v>73</v>
      </c>
      <c r="DH434" s="129">
        <v>5414</v>
      </c>
      <c r="DI434" s="258"/>
      <c r="DJ434" s="258"/>
      <c r="DK434" s="129">
        <v>3654</v>
      </c>
      <c r="DL434" s="141">
        <f t="shared" si="623"/>
        <v>0.34753210897583126</v>
      </c>
      <c r="DM434" s="142">
        <f t="shared" si="624"/>
        <v>1.5800062873310279</v>
      </c>
      <c r="DN434" s="142">
        <f t="shared" si="625"/>
        <v>2.8571359745714702</v>
      </c>
      <c r="DO434" s="118">
        <f t="shared" si="604"/>
        <v>0.47618932909524503</v>
      </c>
      <c r="DP434" s="143">
        <f t="shared" si="626"/>
        <v>14359.965408196209</v>
      </c>
      <c r="DQ434" s="144">
        <f t="shared" si="627"/>
        <v>0.73218396488581206</v>
      </c>
      <c r="DR434" s="145">
        <f t="shared" si="628"/>
        <v>11657.503492970216</v>
      </c>
      <c r="DS434" s="146">
        <f t="shared" si="629"/>
        <v>0.85794853718716957</v>
      </c>
      <c r="DT434" s="129">
        <v>3174</v>
      </c>
      <c r="DU434" s="258">
        <v>37.4</v>
      </c>
      <c r="DV434" s="254">
        <v>7.06</v>
      </c>
      <c r="DW434" s="129">
        <v>1443</v>
      </c>
      <c r="DX434" s="129">
        <v>6</v>
      </c>
      <c r="DY434" s="129">
        <v>72</v>
      </c>
      <c r="DZ434" s="129">
        <v>4414</v>
      </c>
      <c r="EA434" s="258"/>
      <c r="EB434" s="258"/>
      <c r="EC434" s="129">
        <v>4141</v>
      </c>
      <c r="ED434" s="141">
        <f t="shared" si="657"/>
        <v>0.42479274018630636</v>
      </c>
      <c r="EE434" s="142">
        <f t="shared" si="630"/>
        <v>1.5834908632640201</v>
      </c>
      <c r="EF434" s="142">
        <f t="shared" si="668"/>
        <v>2.8508486586890434</v>
      </c>
      <c r="EG434" s="118">
        <f t="shared" si="605"/>
        <v>0.47514144311484058</v>
      </c>
      <c r="EH434" s="143">
        <f t="shared" si="658"/>
        <v>14328.365358571131</v>
      </c>
      <c r="EI434" s="144">
        <f t="shared" si="659"/>
        <v>0.68034860325080793</v>
      </c>
      <c r="EJ434" s="145">
        <f t="shared" si="660"/>
        <v>11631.850388773173</v>
      </c>
      <c r="EK434" s="146">
        <f t="shared" si="661"/>
        <v>0.83045470567500879</v>
      </c>
      <c r="EL434" s="253">
        <v>3191</v>
      </c>
      <c r="EM434" s="247">
        <v>37.4</v>
      </c>
      <c r="EN434" s="246">
        <v>7.44</v>
      </c>
      <c r="EO434" s="103">
        <v>1548</v>
      </c>
      <c r="EP434" s="274">
        <v>5</v>
      </c>
      <c r="EQ434" s="274">
        <v>72</v>
      </c>
      <c r="ER434" s="103">
        <v>4710</v>
      </c>
      <c r="ES434" s="247"/>
      <c r="ET434" s="247"/>
      <c r="EU434" s="103">
        <v>3438</v>
      </c>
      <c r="EV434" s="141">
        <f t="shared" si="631"/>
        <v>0.36321606580096888</v>
      </c>
      <c r="EW434" s="142">
        <f t="shared" si="632"/>
        <v>1.5750548417424004</v>
      </c>
      <c r="EX434" s="142">
        <f t="shared" si="633"/>
        <v>2.8661178544035093</v>
      </c>
      <c r="EY434" s="118">
        <f t="shared" si="606"/>
        <v>0.47768630906725157</v>
      </c>
      <c r="EZ434" s="143">
        <f t="shared" si="634"/>
        <v>14405.108336232037</v>
      </c>
      <c r="FA434" s="144">
        <f t="shared" si="635"/>
        <v>0.65708914610689584</v>
      </c>
      <c r="FB434" s="145">
        <f t="shared" si="636"/>
        <v>11694.150784680274</v>
      </c>
      <c r="FC434" s="146">
        <f t="shared" si="637"/>
        <v>0.81811772999647514</v>
      </c>
      <c r="FD434" s="253">
        <v>3226</v>
      </c>
      <c r="FE434" s="247">
        <v>37.200000000000003</v>
      </c>
      <c r="FF434" s="246">
        <v>7.26</v>
      </c>
      <c r="FG434" s="103">
        <v>1366</v>
      </c>
      <c r="FH434" s="274">
        <v>4</v>
      </c>
      <c r="FI434" s="274">
        <v>73</v>
      </c>
      <c r="FJ434" s="103">
        <v>5018</v>
      </c>
      <c r="FK434" s="247"/>
      <c r="FL434" s="247"/>
      <c r="FM434" s="103">
        <v>3462</v>
      </c>
      <c r="FN434" s="141">
        <f t="shared" si="638"/>
        <v>0.34086906066747252</v>
      </c>
      <c r="FO434" s="142">
        <f t="shared" si="639"/>
        <v>1.5579665220086796</v>
      </c>
      <c r="FP434" s="142">
        <f t="shared" si="640"/>
        <v>2.8975544338156438</v>
      </c>
      <c r="FQ434" s="118">
        <f t="shared" si="607"/>
        <v>0.48292573896927399</v>
      </c>
      <c r="FR434" s="143">
        <f t="shared" si="641"/>
        <v>14563.108584357426</v>
      </c>
      <c r="FS434" s="144">
        <f t="shared" si="642"/>
        <v>0.6974055384896769</v>
      </c>
      <c r="FT434" s="145">
        <f t="shared" si="643"/>
        <v>11822.416305665487</v>
      </c>
      <c r="FU434" s="146">
        <f t="shared" si="644"/>
        <v>0.83950182117260019</v>
      </c>
      <c r="FV434" s="253">
        <v>3254</v>
      </c>
      <c r="FW434" s="283">
        <v>37.6</v>
      </c>
      <c r="FX434" s="246">
        <v>7.28</v>
      </c>
      <c r="FY434" s="103">
        <v>1228</v>
      </c>
      <c r="FZ434" s="274">
        <v>4</v>
      </c>
      <c r="GA434" s="274">
        <v>72</v>
      </c>
      <c r="GB434" s="103">
        <v>5056</v>
      </c>
      <c r="GC434" s="247"/>
      <c r="GD434" s="247"/>
      <c r="GE434" s="103">
        <v>3645</v>
      </c>
      <c r="GF434" s="141">
        <f t="shared" si="645"/>
        <v>0.34085818588588268</v>
      </c>
      <c r="GG434" s="142">
        <f t="shared" si="646"/>
        <v>1.5445605408727721</v>
      </c>
      <c r="GH434" s="142">
        <f t="shared" si="647"/>
        <v>2.922703697345352</v>
      </c>
      <c r="GI434" s="118">
        <f t="shared" si="608"/>
        <v>0.48711728289089201</v>
      </c>
      <c r="GJ434" s="143">
        <f t="shared" si="648"/>
        <v>14689.508782857738</v>
      </c>
      <c r="GK434" s="144">
        <f t="shared" si="649"/>
        <v>0.72797511073596133</v>
      </c>
      <c r="GL434" s="145">
        <f t="shared" si="650"/>
        <v>11925.028722453655</v>
      </c>
      <c r="GM434" s="146">
        <f t="shared" si="651"/>
        <v>0.85571613206438724</v>
      </c>
      <c r="GN434" s="286">
        <v>1492</v>
      </c>
      <c r="GO434" s="97">
        <f t="shared" si="609"/>
        <v>1353.1250260362424</v>
      </c>
      <c r="GP434" s="226">
        <f t="shared" si="705"/>
        <v>314.87399999999997</v>
      </c>
      <c r="GQ434" s="103">
        <v>0</v>
      </c>
      <c r="GR434" s="102">
        <f t="shared" si="696"/>
        <v>1</v>
      </c>
      <c r="GS434" s="103">
        <v>0</v>
      </c>
      <c r="GT434" s="102">
        <f t="shared" si="697"/>
        <v>1</v>
      </c>
      <c r="GU434" s="129">
        <v>0</v>
      </c>
      <c r="GV434" s="102">
        <f t="shared" si="702"/>
        <v>1</v>
      </c>
      <c r="GW434" s="170">
        <v>153</v>
      </c>
      <c r="GX434" s="102">
        <f t="shared" si="703"/>
        <v>0.78631284916201116</v>
      </c>
      <c r="GY434" s="170">
        <v>0</v>
      </c>
      <c r="GZ434" s="102">
        <f t="shared" si="704"/>
        <v>1</v>
      </c>
      <c r="HA434" s="318">
        <v>4.67</v>
      </c>
      <c r="HB434" s="318">
        <v>43.8</v>
      </c>
      <c r="HC434" s="318"/>
      <c r="HD434" s="319">
        <v>2384</v>
      </c>
      <c r="HE434" s="312">
        <v>38</v>
      </c>
      <c r="HF434" s="227">
        <f t="shared" si="698"/>
        <v>70377.459000000003</v>
      </c>
      <c r="HG434" s="102">
        <f t="shared" si="699"/>
        <v>0.46918306000000004</v>
      </c>
      <c r="HH434" s="177">
        <f t="shared" si="700"/>
        <v>0.82469745035835973</v>
      </c>
      <c r="HI434" s="253">
        <v>2482</v>
      </c>
      <c r="HJ434" s="103">
        <v>2795</v>
      </c>
      <c r="HK434" s="103">
        <v>2920</v>
      </c>
      <c r="HL434" s="77">
        <f t="shared" si="654"/>
        <v>2137</v>
      </c>
      <c r="HM434" s="77">
        <f t="shared" si="652"/>
        <v>18188.007000000001</v>
      </c>
      <c r="HN434" s="247"/>
      <c r="HO434" s="247"/>
      <c r="HP434" s="103">
        <v>1579</v>
      </c>
      <c r="HQ434" s="247"/>
      <c r="HR434" s="247"/>
      <c r="HS434" s="247"/>
      <c r="HT434" s="103">
        <v>5142</v>
      </c>
      <c r="HU434" s="103">
        <v>5226</v>
      </c>
      <c r="HV434" s="247"/>
      <c r="HW434" s="247"/>
      <c r="HX434" s="247"/>
      <c r="HY434" s="247"/>
      <c r="HZ434" s="298">
        <v>0.98</v>
      </c>
      <c r="IA434" s="298"/>
      <c r="IB434" s="299">
        <v>238</v>
      </c>
      <c r="IC434" s="300"/>
      <c r="ID434" s="300">
        <v>29</v>
      </c>
      <c r="IE434" s="301">
        <v>3.88</v>
      </c>
      <c r="IF434" s="301">
        <v>1</v>
      </c>
      <c r="IG434" s="301">
        <v>1.03</v>
      </c>
      <c r="IH434" s="97">
        <f t="shared" si="653"/>
        <v>17924.530999999999</v>
      </c>
      <c r="II434" s="97">
        <f t="shared" si="655"/>
        <v>1680.5298143633975</v>
      </c>
      <c r="IJ434" s="202">
        <f t="shared" si="656"/>
        <v>1.8751171948246765</v>
      </c>
      <c r="IK434" s="202">
        <f t="shared" si="662"/>
        <v>0.89622654999999984</v>
      </c>
      <c r="IL434" s="202">
        <f t="shared" si="610"/>
        <v>0.27469000847925623</v>
      </c>
      <c r="IM434" s="203"/>
      <c r="IN434" s="204">
        <f t="shared" si="611"/>
        <v>0.84048257372654156</v>
      </c>
      <c r="IO434" s="247"/>
      <c r="IP434" s="247"/>
      <c r="IQ434" s="103">
        <v>3414</v>
      </c>
      <c r="IR434" s="103">
        <v>3378</v>
      </c>
      <c r="IS434" s="247"/>
      <c r="IT434" s="247"/>
      <c r="IU434" s="247"/>
      <c r="IV434" s="247"/>
      <c r="IW434" s="304">
        <v>0.95</v>
      </c>
      <c r="IX434" s="304">
        <v>0</v>
      </c>
      <c r="IY434" s="246">
        <v>8.7200000000000006</v>
      </c>
      <c r="IZ434" s="247">
        <v>148</v>
      </c>
      <c r="JA434" s="247">
        <v>3.26</v>
      </c>
      <c r="JB434" s="247">
        <v>0.46</v>
      </c>
      <c r="JC434" s="247">
        <v>226</v>
      </c>
      <c r="JD434" s="97">
        <f t="shared" si="612"/>
        <v>2538.5079999999998</v>
      </c>
      <c r="JE434" s="210">
        <f t="shared" si="672"/>
        <v>1.3544564034345143</v>
      </c>
      <c r="JF434" s="210">
        <f t="shared" si="613"/>
        <v>0.17571624999999999</v>
      </c>
      <c r="JG434" s="210">
        <f t="shared" si="614"/>
        <v>3.4003809939977397E-2</v>
      </c>
      <c r="JH434" s="203"/>
      <c r="JI434" s="203">
        <f t="shared" si="615"/>
        <v>0.37815126050420167</v>
      </c>
      <c r="JJ434" s="212">
        <f t="shared" si="701"/>
        <v>2.469151880188833</v>
      </c>
      <c r="JK434" s="203">
        <f t="shared" si="616"/>
        <v>0.98261073904359064</v>
      </c>
      <c r="JL434" s="103">
        <v>9371</v>
      </c>
      <c r="JM434" s="246">
        <v>8.49</v>
      </c>
      <c r="JN434" s="307">
        <v>26</v>
      </c>
      <c r="JO434" s="247">
        <v>0.21</v>
      </c>
      <c r="JP434" s="247">
        <v>3.1</v>
      </c>
      <c r="JQ434" s="246">
        <v>1.25</v>
      </c>
      <c r="JR434" s="170">
        <v>166</v>
      </c>
      <c r="JS434" s="247">
        <v>0.41</v>
      </c>
      <c r="JT434" s="308" t="s">
        <v>176</v>
      </c>
    </row>
    <row r="435" spans="1:280" ht="14.25">
      <c r="A435" s="244">
        <v>43852</v>
      </c>
      <c r="B435" s="245">
        <v>0</v>
      </c>
      <c r="C435" s="52">
        <v>0</v>
      </c>
      <c r="D435" s="129">
        <v>49565</v>
      </c>
      <c r="E435" s="246">
        <v>5.6</v>
      </c>
      <c r="F435" s="129">
        <v>1409</v>
      </c>
      <c r="G435" s="247">
        <v>40.799999999999997</v>
      </c>
      <c r="H435" s="247">
        <v>18.7</v>
      </c>
      <c r="I435" s="255">
        <v>88.9</v>
      </c>
      <c r="J435" s="253">
        <v>1333</v>
      </c>
      <c r="K435" s="129">
        <v>1322</v>
      </c>
      <c r="L435" s="254"/>
      <c r="M435" s="129"/>
      <c r="N435" s="129"/>
      <c r="O435" s="254"/>
      <c r="P435" s="254"/>
      <c r="Q435" s="258"/>
      <c r="R435" s="259">
        <v>50.3</v>
      </c>
      <c r="S435" s="260">
        <v>8572</v>
      </c>
      <c r="T435" s="103">
        <v>5640</v>
      </c>
      <c r="U435" s="247">
        <v>2.9</v>
      </c>
      <c r="V435" s="247">
        <v>25</v>
      </c>
      <c r="W435" s="247">
        <v>8.5299999999999994</v>
      </c>
      <c r="X435" s="247">
        <v>7.79</v>
      </c>
      <c r="Y435" s="129">
        <v>2432</v>
      </c>
      <c r="Z435" s="103"/>
      <c r="AA435" s="56"/>
      <c r="AB435" s="247">
        <v>467</v>
      </c>
      <c r="AC435" s="77">
        <f t="shared" si="676"/>
        <v>11004</v>
      </c>
      <c r="AD435" s="247"/>
      <c r="AE435" s="247"/>
      <c r="AF435" s="247"/>
      <c r="AG435" s="247"/>
      <c r="AH435" s="252"/>
      <c r="AI435" s="263"/>
      <c r="AJ435" s="247"/>
      <c r="AK435" s="247"/>
      <c r="AL435" s="246" t="s">
        <v>129</v>
      </c>
      <c r="AM435" s="103" t="s">
        <v>129</v>
      </c>
      <c r="AN435" s="264" t="s">
        <v>129</v>
      </c>
      <c r="AO435" s="264" t="s">
        <v>129</v>
      </c>
      <c r="AP435" s="103" t="s">
        <v>129</v>
      </c>
      <c r="AQ435" s="267"/>
      <c r="AR435" s="86">
        <f t="shared" si="617"/>
        <v>13473</v>
      </c>
      <c r="AS435" s="103">
        <v>1000</v>
      </c>
      <c r="AT435" s="268">
        <v>12473</v>
      </c>
      <c r="AU435" s="129">
        <f t="shared" si="677"/>
        <v>10073</v>
      </c>
      <c r="AV435" s="103">
        <v>720</v>
      </c>
      <c r="AW435" s="103">
        <v>700</v>
      </c>
      <c r="AX435" s="129">
        <v>720</v>
      </c>
      <c r="AY435" s="271">
        <v>260</v>
      </c>
      <c r="AZ435" s="272">
        <v>4.91</v>
      </c>
      <c r="BA435" s="103">
        <v>3523</v>
      </c>
      <c r="BB435" s="247">
        <v>22</v>
      </c>
      <c r="BC435" s="103">
        <v>10147</v>
      </c>
      <c r="BD435" s="97">
        <f t="shared" si="678"/>
        <v>6944.2389999999996</v>
      </c>
      <c r="BE435" s="102">
        <f t="shared" si="679"/>
        <v>0.68436375283334971</v>
      </c>
      <c r="BF435" s="103">
        <v>4189</v>
      </c>
      <c r="BG435" s="97">
        <f t="shared" si="680"/>
        <v>4469.6629999999996</v>
      </c>
      <c r="BH435" s="102">
        <f t="shared" si="681"/>
        <v>0.44049108110771651</v>
      </c>
      <c r="BI435" s="103">
        <v>303</v>
      </c>
      <c r="BJ435" s="97">
        <f t="shared" si="682"/>
        <v>596.00099999999998</v>
      </c>
      <c r="BK435" s="102">
        <f t="shared" si="683"/>
        <v>5.8736670937222825E-2</v>
      </c>
      <c r="BL435" s="103">
        <v>709</v>
      </c>
      <c r="BM435" s="97">
        <f t="shared" si="684"/>
        <v>1024.5050000000001</v>
      </c>
      <c r="BN435" s="102">
        <f t="shared" si="685"/>
        <v>0.10096629545678527</v>
      </c>
      <c r="BO435" s="103">
        <v>415</v>
      </c>
      <c r="BP435" s="97">
        <f t="shared" si="686"/>
        <v>854.06999999999994</v>
      </c>
      <c r="BQ435" s="102">
        <f t="shared" si="687"/>
        <v>8.41697053316251E-2</v>
      </c>
      <c r="BR435" s="103">
        <v>0</v>
      </c>
      <c r="BS435" s="105">
        <f t="shared" si="688"/>
        <v>0</v>
      </c>
      <c r="BT435" s="102">
        <f t="shared" si="689"/>
        <v>0</v>
      </c>
      <c r="BU435" s="247">
        <v>16.100000000000001</v>
      </c>
      <c r="BV435" s="246">
        <v>9.01</v>
      </c>
      <c r="BW435" s="252">
        <v>147</v>
      </c>
      <c r="BX435" s="117">
        <f t="shared" si="618"/>
        <v>102210.731</v>
      </c>
      <c r="BY435" s="118">
        <f t="shared" si="619"/>
        <v>0.68140487333333333</v>
      </c>
      <c r="BZ435" s="273">
        <v>70.900000000000006</v>
      </c>
      <c r="CA435" s="245">
        <v>39</v>
      </c>
      <c r="CB435" s="247">
        <v>6.9</v>
      </c>
      <c r="CC435" s="103">
        <v>2603</v>
      </c>
      <c r="CD435" s="77">
        <f t="shared" si="690"/>
        <v>5562.6838203437155</v>
      </c>
      <c r="CE435" s="77">
        <f t="shared" si="691"/>
        <v>20773</v>
      </c>
      <c r="CF435" s="77">
        <f t="shared" si="692"/>
        <v>10073</v>
      </c>
      <c r="CG435" s="77">
        <f t="shared" si="693"/>
        <v>419.70833333333331</v>
      </c>
      <c r="CH435" s="77">
        <f t="shared" si="694"/>
        <v>10700</v>
      </c>
      <c r="CI435" s="130">
        <f t="shared" si="695"/>
        <v>445.83333333333331</v>
      </c>
      <c r="CJ435" s="253">
        <v>3458</v>
      </c>
      <c r="CK435" s="247">
        <v>37.4</v>
      </c>
      <c r="CL435" s="246">
        <v>7.12</v>
      </c>
      <c r="CM435" s="103">
        <v>1268</v>
      </c>
      <c r="CN435" s="274">
        <v>7</v>
      </c>
      <c r="CO435" s="274">
        <v>70</v>
      </c>
      <c r="CP435" s="103">
        <v>3982</v>
      </c>
      <c r="CQ435" s="247"/>
      <c r="CR435" s="247"/>
      <c r="CS435" s="103">
        <v>2725</v>
      </c>
      <c r="CT435" s="141">
        <f t="shared" si="663"/>
        <v>0.18348912159240263</v>
      </c>
      <c r="CU435" s="142">
        <f t="shared" si="620"/>
        <v>1.4534412955465588</v>
      </c>
      <c r="CV435" s="142">
        <f t="shared" si="621"/>
        <v>3.8272504279245063</v>
      </c>
      <c r="CW435" s="118">
        <f t="shared" si="622"/>
        <v>0.63787507132075105</v>
      </c>
      <c r="CX435" s="143">
        <f t="shared" si="664"/>
        <v>19235.760650748569</v>
      </c>
      <c r="CY435" s="144">
        <f t="shared" si="665"/>
        <v>0.77205247665475785</v>
      </c>
      <c r="CZ435" s="145">
        <f t="shared" si="666"/>
        <v>17014.620314735475</v>
      </c>
      <c r="DA435" s="146">
        <f t="shared" si="667"/>
        <v>0.87503695673598103</v>
      </c>
      <c r="DB435" s="129">
        <v>3458</v>
      </c>
      <c r="DC435" s="258">
        <v>37.4</v>
      </c>
      <c r="DD435" s="254">
        <v>7.07</v>
      </c>
      <c r="DE435" s="129">
        <v>1163</v>
      </c>
      <c r="DF435" s="129">
        <v>5</v>
      </c>
      <c r="DG435" s="129">
        <v>69</v>
      </c>
      <c r="DH435" s="129">
        <v>4412</v>
      </c>
      <c r="DI435" s="258"/>
      <c r="DJ435" s="258"/>
      <c r="DK435" s="129">
        <v>3456</v>
      </c>
      <c r="DL435" s="141">
        <f t="shared" si="623"/>
        <v>0.22715760309396524</v>
      </c>
      <c r="DM435" s="142">
        <f t="shared" si="624"/>
        <v>1.4534412955465588</v>
      </c>
      <c r="DN435" s="142">
        <f t="shared" si="625"/>
        <v>3.8272504279245063</v>
      </c>
      <c r="DO435" s="118">
        <f t="shared" si="604"/>
        <v>0.63787507132075105</v>
      </c>
      <c r="DP435" s="143">
        <f t="shared" si="626"/>
        <v>19235.760650748569</v>
      </c>
      <c r="DQ435" s="144">
        <f t="shared" si="627"/>
        <v>0.79092825737340955</v>
      </c>
      <c r="DR435" s="145">
        <f t="shared" si="628"/>
        <v>17014.620314735475</v>
      </c>
      <c r="DS435" s="146">
        <f t="shared" si="629"/>
        <v>0.88538484281068297</v>
      </c>
      <c r="DT435" s="129">
        <v>3458</v>
      </c>
      <c r="DU435" s="258">
        <v>37.6</v>
      </c>
      <c r="DV435" s="254">
        <v>7</v>
      </c>
      <c r="DW435" s="129">
        <v>1095</v>
      </c>
      <c r="DX435" s="129">
        <v>4</v>
      </c>
      <c r="DY435" s="129">
        <v>69</v>
      </c>
      <c r="DZ435" s="129">
        <v>4588</v>
      </c>
      <c r="EA435" s="258"/>
      <c r="EB435" s="258"/>
      <c r="EC435" s="129">
        <v>3761</v>
      </c>
      <c r="ED435" s="141">
        <f t="shared" si="657"/>
        <v>0.24344222804215856</v>
      </c>
      <c r="EE435" s="142">
        <f t="shared" si="630"/>
        <v>1.4534412955465588</v>
      </c>
      <c r="EF435" s="142">
        <f t="shared" si="668"/>
        <v>3.8272504279245063</v>
      </c>
      <c r="EG435" s="118">
        <f t="shared" si="605"/>
        <v>0.63787507132075105</v>
      </c>
      <c r="EH435" s="143">
        <f t="shared" si="658"/>
        <v>19235.760650748569</v>
      </c>
      <c r="EI435" s="144">
        <f t="shared" si="659"/>
        <v>0.80315257250548888</v>
      </c>
      <c r="EJ435" s="145">
        <f t="shared" si="660"/>
        <v>17014.620314735475</v>
      </c>
      <c r="EK435" s="146">
        <f t="shared" si="661"/>
        <v>0.8920863309352518</v>
      </c>
      <c r="EL435" s="253">
        <v>3458</v>
      </c>
      <c r="EM435" s="247">
        <v>37.6</v>
      </c>
      <c r="EN435" s="246">
        <v>7.37</v>
      </c>
      <c r="EO435" s="103">
        <v>1176</v>
      </c>
      <c r="EP435" s="274">
        <v>4</v>
      </c>
      <c r="EQ435" s="274">
        <v>68</v>
      </c>
      <c r="ER435" s="103">
        <v>5104</v>
      </c>
      <c r="ES435" s="247"/>
      <c r="ET435" s="247"/>
      <c r="EU435" s="103">
        <v>3121</v>
      </c>
      <c r="EV435" s="141">
        <f t="shared" si="631"/>
        <v>0.205746495658476</v>
      </c>
      <c r="EW435" s="142">
        <f t="shared" si="632"/>
        <v>1.4534412955465588</v>
      </c>
      <c r="EX435" s="142">
        <f t="shared" si="633"/>
        <v>3.8272504279245063</v>
      </c>
      <c r="EY435" s="118">
        <f t="shared" si="606"/>
        <v>0.63787507132075105</v>
      </c>
      <c r="EZ435" s="143">
        <f t="shared" si="634"/>
        <v>19235.760650748569</v>
      </c>
      <c r="FA435" s="144">
        <f t="shared" si="635"/>
        <v>0.78859125595110036</v>
      </c>
      <c r="FB435" s="145">
        <f t="shared" si="636"/>
        <v>17014.620314735475</v>
      </c>
      <c r="FC435" s="146">
        <f t="shared" si="637"/>
        <v>0.88410367596333894</v>
      </c>
      <c r="FD435" s="253">
        <v>3471</v>
      </c>
      <c r="FE435" s="247">
        <v>37.5</v>
      </c>
      <c r="FF435" s="246">
        <v>7.25</v>
      </c>
      <c r="FG435" s="103">
        <v>1063</v>
      </c>
      <c r="FH435" s="274">
        <v>3</v>
      </c>
      <c r="FI435" s="274">
        <v>69</v>
      </c>
      <c r="FJ435" s="103">
        <v>5066</v>
      </c>
      <c r="FK435" s="247"/>
      <c r="FL435" s="247"/>
      <c r="FM435" s="103">
        <v>3475</v>
      </c>
      <c r="FN435" s="141">
        <f t="shared" si="638"/>
        <v>0.22249394526798399</v>
      </c>
      <c r="FO435" s="142">
        <f t="shared" si="639"/>
        <v>1.4479976951887064</v>
      </c>
      <c r="FP435" s="142">
        <f t="shared" si="640"/>
        <v>3.8416385874279815</v>
      </c>
      <c r="FQ435" s="118">
        <f t="shared" si="607"/>
        <v>0.64027309790466358</v>
      </c>
      <c r="FR435" s="143">
        <f t="shared" si="641"/>
        <v>19308.075540413036</v>
      </c>
      <c r="FS435" s="144">
        <f t="shared" si="642"/>
        <v>0.80890519139117312</v>
      </c>
      <c r="FT435" s="145">
        <f t="shared" si="643"/>
        <v>17078.585052760798</v>
      </c>
      <c r="FU435" s="146">
        <f t="shared" si="644"/>
        <v>0.89523997240563713</v>
      </c>
      <c r="FV435" s="253">
        <v>3470</v>
      </c>
      <c r="FW435" s="283">
        <v>37.5</v>
      </c>
      <c r="FX435" s="246">
        <v>7.25</v>
      </c>
      <c r="FY435" s="103">
        <v>1114</v>
      </c>
      <c r="FZ435" s="274">
        <v>5</v>
      </c>
      <c r="GA435" s="274">
        <v>69</v>
      </c>
      <c r="GB435" s="103">
        <v>5300</v>
      </c>
      <c r="GC435" s="247"/>
      <c r="GD435" s="247"/>
      <c r="GE435" s="103">
        <v>3429</v>
      </c>
      <c r="GF435" s="141">
        <f t="shared" si="645"/>
        <v>0.22212961809544748</v>
      </c>
      <c r="GG435" s="142">
        <f t="shared" si="646"/>
        <v>1.4484149855907782</v>
      </c>
      <c r="GH435" s="142">
        <f t="shared" si="647"/>
        <v>3.8405318059277147</v>
      </c>
      <c r="GI435" s="118">
        <f t="shared" si="608"/>
        <v>0.64008863432128582</v>
      </c>
      <c r="GJ435" s="143">
        <f t="shared" si="648"/>
        <v>19302.512856592693</v>
      </c>
      <c r="GK435" s="144">
        <f t="shared" si="649"/>
        <v>0.79973695504211373</v>
      </c>
      <c r="GL435" s="145">
        <f t="shared" si="650"/>
        <v>17073.664688297307</v>
      </c>
      <c r="GM435" s="146">
        <f t="shared" si="651"/>
        <v>0.89021385631221051</v>
      </c>
      <c r="GN435" s="286">
        <v>1247</v>
      </c>
      <c r="GO435" s="97">
        <f t="shared" si="609"/>
        <v>1146.4289702979829</v>
      </c>
      <c r="GP435" s="226">
        <f t="shared" si="705"/>
        <v>477.45599999999996</v>
      </c>
      <c r="GQ435" s="103">
        <v>0</v>
      </c>
      <c r="GR435" s="102">
        <f t="shared" si="696"/>
        <v>1</v>
      </c>
      <c r="GS435" s="103">
        <v>0</v>
      </c>
      <c r="GT435" s="102">
        <f t="shared" si="697"/>
        <v>1</v>
      </c>
      <c r="GU435" s="129">
        <v>0</v>
      </c>
      <c r="GV435" s="102">
        <f t="shared" si="702"/>
        <v>1</v>
      </c>
      <c r="GW435" s="170">
        <v>232</v>
      </c>
      <c r="GX435" s="102">
        <f t="shared" si="703"/>
        <v>0.67277856135401981</v>
      </c>
      <c r="GY435" s="170">
        <v>0</v>
      </c>
      <c r="GZ435" s="102">
        <f t="shared" si="704"/>
        <v>1</v>
      </c>
      <c r="HA435" s="318">
        <v>7.6</v>
      </c>
      <c r="HB435" s="318">
        <v>58.7</v>
      </c>
      <c r="HC435" s="318"/>
      <c r="HD435" s="313"/>
      <c r="HE435" s="312">
        <v>25</v>
      </c>
      <c r="HF435" s="227">
        <f t="shared" si="698"/>
        <v>102210.731</v>
      </c>
      <c r="HG435" s="102">
        <f t="shared" si="699"/>
        <v>0.68140487333333333</v>
      </c>
      <c r="HH435" s="177">
        <f t="shared" si="700"/>
        <v>0.87710653395092142</v>
      </c>
      <c r="HI435" s="253">
        <v>1520</v>
      </c>
      <c r="HJ435" s="103">
        <v>2642</v>
      </c>
      <c r="HK435" s="103">
        <v>2636</v>
      </c>
      <c r="HL435" s="77">
        <f t="shared" si="654"/>
        <v>2140</v>
      </c>
      <c r="HM435" s="77">
        <f t="shared" si="652"/>
        <v>21714.58</v>
      </c>
      <c r="HN435" s="247"/>
      <c r="HO435" s="247"/>
      <c r="HP435" s="103">
        <v>2123</v>
      </c>
      <c r="HQ435" s="247"/>
      <c r="HR435" s="247"/>
      <c r="HS435" s="247"/>
      <c r="HT435" s="103">
        <v>5132</v>
      </c>
      <c r="HU435" s="103">
        <v>5468</v>
      </c>
      <c r="HV435" s="247"/>
      <c r="HW435" s="247"/>
      <c r="HX435" s="247"/>
      <c r="HY435" s="247"/>
      <c r="HZ435" s="298">
        <v>0.99</v>
      </c>
      <c r="IA435" s="298"/>
      <c r="IB435" s="299">
        <v>221</v>
      </c>
      <c r="IC435" s="300"/>
      <c r="ID435" s="300">
        <v>78</v>
      </c>
      <c r="IE435" s="301">
        <v>3.56</v>
      </c>
      <c r="IF435" s="301">
        <v>0.78</v>
      </c>
      <c r="IG435" s="301">
        <v>1.22</v>
      </c>
      <c r="IH435" s="97">
        <f t="shared" si="653"/>
        <v>19742.471000000001</v>
      </c>
      <c r="II435" s="97">
        <f t="shared" si="655"/>
        <v>1582.8165637777599</v>
      </c>
      <c r="IJ435" s="202">
        <f t="shared" si="656"/>
        <v>1.6034634811192174</v>
      </c>
      <c r="IK435" s="202">
        <f t="shared" si="662"/>
        <v>0.98712355000000007</v>
      </c>
      <c r="IL435" s="202">
        <f t="shared" si="610"/>
        <v>0.25376098184137358</v>
      </c>
      <c r="IM435" s="203"/>
      <c r="IN435" s="204">
        <f t="shared" si="611"/>
        <v>0.82277465918203685</v>
      </c>
      <c r="IO435" s="247"/>
      <c r="IP435" s="247"/>
      <c r="IQ435" s="103">
        <v>3512</v>
      </c>
      <c r="IR435" s="103">
        <v>4188</v>
      </c>
      <c r="IS435" s="247"/>
      <c r="IT435" s="247"/>
      <c r="IU435" s="247"/>
      <c r="IV435" s="247"/>
      <c r="IW435" s="304">
        <v>0.96</v>
      </c>
      <c r="IX435" s="304">
        <v>0</v>
      </c>
      <c r="IY435" s="246">
        <v>8.3699999999999992</v>
      </c>
      <c r="IZ435" s="247">
        <v>171</v>
      </c>
      <c r="JA435" s="247">
        <v>2.76</v>
      </c>
      <c r="JB435" s="247">
        <v>0.39</v>
      </c>
      <c r="JC435" s="247">
        <v>203</v>
      </c>
      <c r="JD435" s="97">
        <f t="shared" si="612"/>
        <v>2756.5329999999999</v>
      </c>
      <c r="JE435" s="210">
        <f t="shared" si="672"/>
        <v>1.1118832522585129</v>
      </c>
      <c r="JF435" s="210">
        <f t="shared" si="613"/>
        <v>0.19876187499999998</v>
      </c>
      <c r="JG435" s="210">
        <f t="shared" si="614"/>
        <v>1.7628996254449577E-2</v>
      </c>
      <c r="JH435" s="203"/>
      <c r="JI435" s="203">
        <f t="shared" si="615"/>
        <v>0.22624434389140269</v>
      </c>
      <c r="JJ435" s="212">
        <f t="shared" si="701"/>
        <v>2.469151880188833</v>
      </c>
      <c r="JK435" s="203">
        <f t="shared" si="616"/>
        <v>0.98314772839262832</v>
      </c>
      <c r="JL435" s="103">
        <v>11633</v>
      </c>
      <c r="JM435" s="246">
        <v>8.24</v>
      </c>
      <c r="JN435" s="307">
        <v>10</v>
      </c>
      <c r="JO435" s="247">
        <v>3.08</v>
      </c>
      <c r="JP435" s="247">
        <v>2.72</v>
      </c>
      <c r="JQ435" s="246">
        <v>0.82</v>
      </c>
      <c r="JR435" s="170">
        <v>289</v>
      </c>
      <c r="JS435" s="247">
        <v>0.09</v>
      </c>
      <c r="JT435" s="308" t="s">
        <v>159</v>
      </c>
    </row>
    <row r="436" spans="1:280" ht="14.25">
      <c r="A436" s="244">
        <v>43853</v>
      </c>
      <c r="B436" s="245">
        <v>0</v>
      </c>
      <c r="C436" s="52">
        <v>0</v>
      </c>
      <c r="D436" s="129">
        <v>48348</v>
      </c>
      <c r="E436" s="246">
        <v>5.56</v>
      </c>
      <c r="F436" s="129">
        <v>1401</v>
      </c>
      <c r="G436" s="247">
        <v>39.6</v>
      </c>
      <c r="H436" s="247">
        <v>17.399999999999999</v>
      </c>
      <c r="I436" s="255">
        <v>90.6</v>
      </c>
      <c r="J436" s="253"/>
      <c r="K436" s="129">
        <v>896</v>
      </c>
      <c r="L436" s="254"/>
      <c r="M436" s="129">
        <v>11827</v>
      </c>
      <c r="N436" s="129">
        <v>3670</v>
      </c>
      <c r="O436" s="254">
        <v>6.66</v>
      </c>
      <c r="P436" s="254">
        <v>5.35</v>
      </c>
      <c r="Q436" s="258">
        <v>87.8</v>
      </c>
      <c r="R436" s="259">
        <v>47.7</v>
      </c>
      <c r="S436" s="260">
        <v>8965</v>
      </c>
      <c r="T436" s="103">
        <v>4903</v>
      </c>
      <c r="U436" s="247">
        <v>3.07</v>
      </c>
      <c r="V436" s="247">
        <v>22.3</v>
      </c>
      <c r="W436" s="247">
        <v>7.06</v>
      </c>
      <c r="X436" s="247">
        <v>6.9</v>
      </c>
      <c r="Y436" s="129">
        <v>2432</v>
      </c>
      <c r="Z436" s="103"/>
      <c r="AA436" s="56"/>
      <c r="AB436" s="247">
        <v>472</v>
      </c>
      <c r="AC436" s="77">
        <f t="shared" si="676"/>
        <v>11397</v>
      </c>
      <c r="AD436" s="247"/>
      <c r="AE436" s="247"/>
      <c r="AF436" s="247"/>
      <c r="AG436" s="247"/>
      <c r="AH436" s="252"/>
      <c r="AI436" s="263"/>
      <c r="AJ436" s="247"/>
      <c r="AK436" s="247"/>
      <c r="AL436" s="246" t="s">
        <v>129</v>
      </c>
      <c r="AM436" s="103" t="s">
        <v>129</v>
      </c>
      <c r="AN436" s="264" t="s">
        <v>129</v>
      </c>
      <c r="AO436" s="264" t="s">
        <v>129</v>
      </c>
      <c r="AP436" s="103" t="s">
        <v>129</v>
      </c>
      <c r="AQ436" s="267"/>
      <c r="AR436" s="86">
        <f t="shared" si="617"/>
        <v>13438</v>
      </c>
      <c r="AS436" s="103">
        <v>1100</v>
      </c>
      <c r="AT436" s="268">
        <v>12338</v>
      </c>
      <c r="AU436" s="129">
        <f t="shared" si="677"/>
        <v>9678</v>
      </c>
      <c r="AV436" s="103">
        <v>850</v>
      </c>
      <c r="AW436" s="103">
        <v>700</v>
      </c>
      <c r="AX436" s="129">
        <v>850</v>
      </c>
      <c r="AY436" s="271">
        <v>260</v>
      </c>
      <c r="AZ436" s="272">
        <v>4.8099999999999996</v>
      </c>
      <c r="BA436" s="103">
        <v>3403</v>
      </c>
      <c r="BB436" s="247">
        <v>342</v>
      </c>
      <c r="BC436" s="103">
        <v>9749</v>
      </c>
      <c r="BD436" s="97">
        <f t="shared" si="678"/>
        <v>6461.6921999999995</v>
      </c>
      <c r="BE436" s="102">
        <f t="shared" si="679"/>
        <v>0.66280564160426703</v>
      </c>
      <c r="BF436" s="103">
        <v>3919</v>
      </c>
      <c r="BG436" s="97">
        <f t="shared" si="680"/>
        <v>4181.5729999999994</v>
      </c>
      <c r="BH436" s="102">
        <f t="shared" si="681"/>
        <v>0.4289232741819673</v>
      </c>
      <c r="BI436" s="103">
        <v>256</v>
      </c>
      <c r="BJ436" s="97">
        <f t="shared" si="682"/>
        <v>503.55200000000002</v>
      </c>
      <c r="BK436" s="102">
        <f t="shared" si="683"/>
        <v>5.1651656580162068E-2</v>
      </c>
      <c r="BL436" s="103">
        <v>544</v>
      </c>
      <c r="BM436" s="97">
        <f t="shared" si="684"/>
        <v>786.08</v>
      </c>
      <c r="BN436" s="102">
        <f t="shared" si="685"/>
        <v>8.0631859677915682E-2</v>
      </c>
      <c r="BO436" s="103">
        <v>458</v>
      </c>
      <c r="BP436" s="97">
        <f t="shared" si="686"/>
        <v>942.56399999999996</v>
      </c>
      <c r="BQ436" s="102">
        <f t="shared" si="687"/>
        <v>9.6683146989434809E-2</v>
      </c>
      <c r="BR436" s="103">
        <v>28.8</v>
      </c>
      <c r="BS436" s="105">
        <f t="shared" si="688"/>
        <v>47.923200000000001</v>
      </c>
      <c r="BT436" s="102">
        <f t="shared" si="689"/>
        <v>2.9541491435018975E-3</v>
      </c>
      <c r="BU436" s="247">
        <v>14.1</v>
      </c>
      <c r="BV436" s="246">
        <v>7.3</v>
      </c>
      <c r="BW436" s="252">
        <v>152</v>
      </c>
      <c r="BX436" s="117">
        <f t="shared" si="618"/>
        <v>94350.822</v>
      </c>
      <c r="BY436" s="118">
        <f t="shared" si="619"/>
        <v>0.62900548000000001</v>
      </c>
      <c r="BZ436" s="273">
        <v>69.5</v>
      </c>
      <c r="CA436" s="245">
        <v>39</v>
      </c>
      <c r="CB436" s="247">
        <v>6.81</v>
      </c>
      <c r="CC436" s="103">
        <v>3312</v>
      </c>
      <c r="CD436" s="77">
        <f t="shared" si="690"/>
        <v>5103.1723913850728</v>
      </c>
      <c r="CE436" s="77">
        <f t="shared" si="691"/>
        <v>21544</v>
      </c>
      <c r="CF436" s="77">
        <f t="shared" si="692"/>
        <v>9678</v>
      </c>
      <c r="CG436" s="77">
        <f t="shared" si="693"/>
        <v>403.25</v>
      </c>
      <c r="CH436" s="77">
        <f t="shared" si="694"/>
        <v>11866</v>
      </c>
      <c r="CI436" s="130">
        <f t="shared" si="695"/>
        <v>494.41666666666669</v>
      </c>
      <c r="CJ436" s="253">
        <v>3564</v>
      </c>
      <c r="CK436" s="247">
        <v>37.4</v>
      </c>
      <c r="CL436" s="246">
        <v>7.11</v>
      </c>
      <c r="CM436" s="103">
        <v>1470</v>
      </c>
      <c r="CN436" s="274">
        <v>2</v>
      </c>
      <c r="CO436" s="274">
        <v>65</v>
      </c>
      <c r="CP436" s="103">
        <v>4764</v>
      </c>
      <c r="CQ436" s="247"/>
      <c r="CR436" s="247"/>
      <c r="CS436" s="103">
        <v>2933</v>
      </c>
      <c r="CT436" s="141">
        <f t="shared" si="663"/>
        <v>0.2265105122921714</v>
      </c>
      <c r="CU436" s="142">
        <f t="shared" si="620"/>
        <v>1.4102132435465768</v>
      </c>
      <c r="CV436" s="142">
        <f t="shared" si="621"/>
        <v>3.6187239162149627</v>
      </c>
      <c r="CW436" s="118">
        <f t="shared" si="622"/>
        <v>0.60312065270249382</v>
      </c>
      <c r="CX436" s="143">
        <f t="shared" si="664"/>
        <v>18187.706402896401</v>
      </c>
      <c r="CY436" s="144">
        <f t="shared" si="665"/>
        <v>0.71194388759400273</v>
      </c>
      <c r="CZ436" s="145">
        <f t="shared" si="666"/>
        <v>15608.351727070183</v>
      </c>
      <c r="DA436" s="146">
        <f t="shared" si="667"/>
        <v>0.84921530413375734</v>
      </c>
      <c r="DB436" s="129">
        <v>3564</v>
      </c>
      <c r="DC436" s="258">
        <v>37.5</v>
      </c>
      <c r="DD436" s="254">
        <v>7.04</v>
      </c>
      <c r="DE436" s="129">
        <v>1358</v>
      </c>
      <c r="DF436" s="129">
        <v>2</v>
      </c>
      <c r="DG436" s="129">
        <v>66</v>
      </c>
      <c r="DH436" s="129">
        <v>4870</v>
      </c>
      <c r="DI436" s="258"/>
      <c r="DJ436" s="258"/>
      <c r="DK436" s="129">
        <v>3666</v>
      </c>
      <c r="DL436" s="141">
        <f t="shared" si="623"/>
        <v>0.2746521177464718</v>
      </c>
      <c r="DM436" s="142">
        <f t="shared" si="624"/>
        <v>1.4102132435465768</v>
      </c>
      <c r="DN436" s="142">
        <f t="shared" si="625"/>
        <v>3.6187239162149627</v>
      </c>
      <c r="DO436" s="118">
        <f t="shared" si="604"/>
        <v>0.60312065270249382</v>
      </c>
      <c r="DP436" s="143">
        <f t="shared" si="626"/>
        <v>18187.706402896401</v>
      </c>
      <c r="DQ436" s="144">
        <f t="shared" si="627"/>
        <v>0.73389101996779305</v>
      </c>
      <c r="DR436" s="145">
        <f t="shared" si="628"/>
        <v>15608.351727070183</v>
      </c>
      <c r="DS436" s="146">
        <f t="shared" si="629"/>
        <v>0.86070366191404246</v>
      </c>
      <c r="DT436" s="129">
        <v>3564</v>
      </c>
      <c r="DU436" s="258">
        <v>37.6</v>
      </c>
      <c r="DV436" s="254">
        <v>7</v>
      </c>
      <c r="DW436" s="129">
        <v>1367</v>
      </c>
      <c r="DX436" s="129">
        <v>1</v>
      </c>
      <c r="DY436" s="129">
        <v>66</v>
      </c>
      <c r="DZ436" s="129">
        <v>5014</v>
      </c>
      <c r="EA436" s="258"/>
      <c r="EB436" s="258"/>
      <c r="EC436" s="129">
        <v>3887</v>
      </c>
      <c r="ED436" s="141">
        <f t="shared" si="657"/>
        <v>0.2919106489331067</v>
      </c>
      <c r="EE436" s="142">
        <f t="shared" si="630"/>
        <v>1.4102132435465768</v>
      </c>
      <c r="EF436" s="142">
        <f t="shared" si="668"/>
        <v>3.6187239162149627</v>
      </c>
      <c r="EG436" s="118">
        <f t="shared" si="605"/>
        <v>0.60312065270249382</v>
      </c>
      <c r="EH436" s="143">
        <f t="shared" si="658"/>
        <v>18187.706402896401</v>
      </c>
      <c r="EI436" s="144">
        <f t="shared" si="659"/>
        <v>0.73212741111632784</v>
      </c>
      <c r="EJ436" s="145">
        <f t="shared" si="660"/>
        <v>15608.351727070183</v>
      </c>
      <c r="EK436" s="146">
        <f t="shared" si="661"/>
        <v>0.85978049030669812</v>
      </c>
      <c r="EL436" s="253">
        <v>3564</v>
      </c>
      <c r="EM436" s="247">
        <v>37.6</v>
      </c>
      <c r="EN436" s="246">
        <v>7.37</v>
      </c>
      <c r="EO436" s="103">
        <v>1214</v>
      </c>
      <c r="EP436" s="274">
        <v>2</v>
      </c>
      <c r="EQ436" s="274">
        <v>64</v>
      </c>
      <c r="ER436" s="103">
        <v>4838</v>
      </c>
      <c r="ES436" s="247"/>
      <c r="ET436" s="247"/>
      <c r="EU436" s="103">
        <v>3261</v>
      </c>
      <c r="EV436" s="141">
        <f t="shared" si="631"/>
        <v>0.23526423436768945</v>
      </c>
      <c r="EW436" s="142">
        <f t="shared" si="632"/>
        <v>1.4102132435465768</v>
      </c>
      <c r="EX436" s="142">
        <f t="shared" si="633"/>
        <v>3.6187239162149627</v>
      </c>
      <c r="EY436" s="118">
        <f t="shared" si="606"/>
        <v>0.60312065270249382</v>
      </c>
      <c r="EZ436" s="143">
        <f t="shared" si="634"/>
        <v>18187.706402896401</v>
      </c>
      <c r="FA436" s="144">
        <f t="shared" si="635"/>
        <v>0.76210876159123764</v>
      </c>
      <c r="FB436" s="145">
        <f t="shared" si="636"/>
        <v>15608.351727070183</v>
      </c>
      <c r="FC436" s="146">
        <f t="shared" si="637"/>
        <v>0.87547440763155193</v>
      </c>
      <c r="FD436" s="253">
        <v>3644</v>
      </c>
      <c r="FE436" s="247">
        <v>37.5</v>
      </c>
      <c r="FF436" s="246">
        <v>7.25</v>
      </c>
      <c r="FG436" s="103">
        <v>1335</v>
      </c>
      <c r="FH436" s="274">
        <v>2</v>
      </c>
      <c r="FI436" s="274">
        <v>63</v>
      </c>
      <c r="FJ436" s="103">
        <v>4980</v>
      </c>
      <c r="FK436" s="247"/>
      <c r="FL436" s="247"/>
      <c r="FM436" s="103">
        <v>3346</v>
      </c>
      <c r="FN436" s="141">
        <f t="shared" si="638"/>
        <v>0.24367827131718259</v>
      </c>
      <c r="FO436" s="142">
        <f t="shared" si="639"/>
        <v>1.3792535675082327</v>
      </c>
      <c r="FP436" s="142">
        <f t="shared" si="640"/>
        <v>3.6999522869493053</v>
      </c>
      <c r="FQ436" s="118">
        <f t="shared" si="607"/>
        <v>0.61665871449155085</v>
      </c>
      <c r="FR436" s="143">
        <f t="shared" si="641"/>
        <v>18595.960194207208</v>
      </c>
      <c r="FS436" s="144">
        <f t="shared" si="642"/>
        <v>0.73839802036598212</v>
      </c>
      <c r="FT436" s="145">
        <f t="shared" si="643"/>
        <v>15958.707545859636</v>
      </c>
      <c r="FU436" s="146">
        <f t="shared" si="644"/>
        <v>0.86306287824392247</v>
      </c>
      <c r="FV436" s="253">
        <v>3644</v>
      </c>
      <c r="FW436" s="283">
        <v>37.5</v>
      </c>
      <c r="FX436" s="246">
        <v>7.25</v>
      </c>
      <c r="FY436" s="103">
        <v>1376</v>
      </c>
      <c r="FZ436" s="274">
        <v>1</v>
      </c>
      <c r="GA436" s="274">
        <v>64</v>
      </c>
      <c r="GB436" s="103">
        <v>4684</v>
      </c>
      <c r="GC436" s="247"/>
      <c r="GD436" s="247"/>
      <c r="GE436" s="103">
        <v>3640</v>
      </c>
      <c r="GF436" s="141">
        <f t="shared" si="645"/>
        <v>0.26800539397319334</v>
      </c>
      <c r="GG436" s="142">
        <f t="shared" si="646"/>
        <v>1.3792535675082327</v>
      </c>
      <c r="GH436" s="142">
        <f t="shared" si="647"/>
        <v>3.6999522869493053</v>
      </c>
      <c r="GI436" s="118">
        <f t="shared" si="608"/>
        <v>0.61665871449155085</v>
      </c>
      <c r="GJ436" s="143">
        <f t="shared" si="648"/>
        <v>18595.960194207208</v>
      </c>
      <c r="GK436" s="144">
        <f t="shared" si="649"/>
        <v>0.73036380226486253</v>
      </c>
      <c r="GL436" s="145">
        <f t="shared" si="650"/>
        <v>15958.707545859636</v>
      </c>
      <c r="GM436" s="146">
        <f t="shared" si="651"/>
        <v>0.85885731869935378</v>
      </c>
      <c r="GN436" s="286">
        <v>1314</v>
      </c>
      <c r="GO436" s="97">
        <f t="shared" si="609"/>
        <v>1353.3494244337171</v>
      </c>
      <c r="GP436" s="226">
        <f t="shared" si="705"/>
        <v>447.32887999999997</v>
      </c>
      <c r="GQ436" s="103">
        <v>0</v>
      </c>
      <c r="GR436" s="102">
        <f t="shared" si="696"/>
        <v>1</v>
      </c>
      <c r="GS436" s="103">
        <v>0</v>
      </c>
      <c r="GT436" s="102">
        <f t="shared" si="697"/>
        <v>1</v>
      </c>
      <c r="GU436" s="129">
        <v>0</v>
      </c>
      <c r="GV436" s="102">
        <f t="shared" si="702"/>
        <v>1</v>
      </c>
      <c r="GW436" s="170">
        <v>215</v>
      </c>
      <c r="GX436" s="102">
        <f t="shared" si="703"/>
        <v>0.60477941176470584</v>
      </c>
      <c r="GY436" s="170">
        <v>2.92</v>
      </c>
      <c r="GZ436" s="102">
        <f t="shared" si="704"/>
        <v>0</v>
      </c>
      <c r="HA436" s="318">
        <v>6.81</v>
      </c>
      <c r="HB436" s="318">
        <v>47.6</v>
      </c>
      <c r="HC436" s="318"/>
      <c r="HD436" s="313"/>
      <c r="HE436" s="312">
        <v>25</v>
      </c>
      <c r="HF436" s="227">
        <f t="shared" si="698"/>
        <v>94350.822</v>
      </c>
      <c r="HG436" s="102">
        <f t="shared" si="699"/>
        <v>0.62900548000000001</v>
      </c>
      <c r="HH436" s="177">
        <f t="shared" si="700"/>
        <v>0.86521694532772586</v>
      </c>
      <c r="HI436" s="253">
        <v>2954</v>
      </c>
      <c r="HJ436" s="103">
        <v>2832</v>
      </c>
      <c r="HK436" s="103">
        <v>3018</v>
      </c>
      <c r="HL436" s="77">
        <f t="shared" si="654"/>
        <v>2400</v>
      </c>
      <c r="HM436" s="77">
        <f t="shared" si="652"/>
        <v>23397.599999999999</v>
      </c>
      <c r="HN436" s="247"/>
      <c r="HO436" s="247"/>
      <c r="HP436" s="103">
        <v>2405</v>
      </c>
      <c r="HQ436" s="247"/>
      <c r="HR436" s="247"/>
      <c r="HS436" s="247"/>
      <c r="HT436" s="103">
        <v>4576</v>
      </c>
      <c r="HU436" s="103">
        <v>5366</v>
      </c>
      <c r="HV436" s="247"/>
      <c r="HW436" s="247"/>
      <c r="HX436" s="247"/>
      <c r="HY436" s="247"/>
      <c r="HZ436" s="298">
        <v>0.98</v>
      </c>
      <c r="IA436" s="298"/>
      <c r="IB436" s="299">
        <v>241</v>
      </c>
      <c r="IC436" s="300"/>
      <c r="ID436" s="300">
        <v>274</v>
      </c>
      <c r="IE436" s="301">
        <v>2.98</v>
      </c>
      <c r="IF436" s="301">
        <v>0.89</v>
      </c>
      <c r="IG436" s="301">
        <v>1.08</v>
      </c>
      <c r="IH436" s="97">
        <f t="shared" si="653"/>
        <v>21023.631999999998</v>
      </c>
      <c r="II436" s="97">
        <f t="shared" si="655"/>
        <v>1703.9740638677256</v>
      </c>
      <c r="IJ436" s="202">
        <f t="shared" si="656"/>
        <v>1.6210082671421624</v>
      </c>
      <c r="IK436" s="202">
        <f t="shared" si="662"/>
        <v>1.0511815999999998</v>
      </c>
      <c r="IL436" s="202">
        <f t="shared" si="610"/>
        <v>0.30407542404585725</v>
      </c>
      <c r="IM436" s="203"/>
      <c r="IN436" s="204">
        <f t="shared" si="611"/>
        <v>0.81659056316590561</v>
      </c>
      <c r="IO436" s="247"/>
      <c r="IP436" s="247"/>
      <c r="IQ436" s="103"/>
      <c r="IR436" s="103"/>
      <c r="IS436" s="247"/>
      <c r="IT436" s="247"/>
      <c r="IU436" s="247"/>
      <c r="IV436" s="247"/>
      <c r="IW436" s="304">
        <v>0</v>
      </c>
      <c r="IX436" s="304">
        <v>0</v>
      </c>
      <c r="IY436" s="246"/>
      <c r="IZ436" s="247">
        <v>187</v>
      </c>
      <c r="JA436" s="247"/>
      <c r="JB436" s="247"/>
      <c r="JC436" s="247"/>
      <c r="JD436" s="97">
        <f t="shared" si="612"/>
        <v>2973.4580000000001</v>
      </c>
      <c r="JE436" s="210">
        <f t="shared" si="672"/>
        <v>1.1572638974994833</v>
      </c>
      <c r="JF436" s="210">
        <f t="shared" si="613"/>
        <v>0.20824982142857143</v>
      </c>
      <c r="JG436" s="210"/>
      <c r="JH436" s="203"/>
      <c r="JI436" s="203">
        <f t="shared" si="615"/>
        <v>0.22406639004149376</v>
      </c>
      <c r="JJ436" s="212">
        <f t="shared" si="701"/>
        <v>2.469151880188833</v>
      </c>
      <c r="JK436" s="203">
        <f t="shared" si="616"/>
        <v>0.98081854549184533</v>
      </c>
      <c r="JL436" s="103">
        <v>12664</v>
      </c>
      <c r="JM436" s="246">
        <v>8.52</v>
      </c>
      <c r="JN436" s="307">
        <v>206</v>
      </c>
      <c r="JO436" s="247">
        <v>0.33</v>
      </c>
      <c r="JP436" s="247">
        <v>3.01</v>
      </c>
      <c r="JQ436" s="246">
        <v>1.17</v>
      </c>
      <c r="JR436" s="170">
        <v>181</v>
      </c>
      <c r="JS436" s="247">
        <v>0.34</v>
      </c>
      <c r="JT436" s="308" t="s">
        <v>177</v>
      </c>
    </row>
    <row r="437" spans="1:280" ht="14.25">
      <c r="A437" s="244">
        <v>43854</v>
      </c>
      <c r="B437" s="245">
        <v>120</v>
      </c>
      <c r="C437" s="52">
        <v>120</v>
      </c>
      <c r="D437" s="129">
        <v>44739</v>
      </c>
      <c r="E437" s="246">
        <v>5.55</v>
      </c>
      <c r="F437" s="129">
        <v>1255</v>
      </c>
      <c r="G437" s="247">
        <v>32.299999999999997</v>
      </c>
      <c r="H437" s="247">
        <v>17.100000000000001</v>
      </c>
      <c r="I437" s="255">
        <v>90.6</v>
      </c>
      <c r="J437" s="253">
        <v>1222</v>
      </c>
      <c r="K437" s="129">
        <v>2091</v>
      </c>
      <c r="L437" s="254">
        <v>4.9400000000000004</v>
      </c>
      <c r="M437" s="129">
        <v>9873</v>
      </c>
      <c r="N437" s="129">
        <v>4703</v>
      </c>
      <c r="O437" s="254">
        <v>3.43</v>
      </c>
      <c r="P437" s="254">
        <v>2.5499999999999998</v>
      </c>
      <c r="Q437" s="258">
        <v>126</v>
      </c>
      <c r="R437" s="259">
        <v>47.3</v>
      </c>
      <c r="S437" s="260">
        <v>9200</v>
      </c>
      <c r="T437" s="103">
        <v>6668</v>
      </c>
      <c r="U437" s="247">
        <v>3.09</v>
      </c>
      <c r="V437" s="247">
        <v>19.2</v>
      </c>
      <c r="W437" s="247">
        <v>6.57</v>
      </c>
      <c r="X437" s="247">
        <v>6.66</v>
      </c>
      <c r="Y437" s="129">
        <v>2432</v>
      </c>
      <c r="Z437" s="103"/>
      <c r="AA437" s="56"/>
      <c r="AB437" s="247">
        <v>470</v>
      </c>
      <c r="AC437" s="77">
        <f t="shared" si="676"/>
        <v>11632</v>
      </c>
      <c r="AD437" s="247"/>
      <c r="AE437" s="247"/>
      <c r="AF437" s="247"/>
      <c r="AG437" s="247"/>
      <c r="AH437" s="252"/>
      <c r="AI437" s="263"/>
      <c r="AJ437" s="247"/>
      <c r="AK437" s="247"/>
      <c r="AL437" s="246" t="s">
        <v>129</v>
      </c>
      <c r="AM437" s="103" t="s">
        <v>129</v>
      </c>
      <c r="AN437" s="264" t="s">
        <v>129</v>
      </c>
      <c r="AO437" s="264" t="s">
        <v>129</v>
      </c>
      <c r="AP437" s="103" t="s">
        <v>129</v>
      </c>
      <c r="AQ437" s="267"/>
      <c r="AR437" s="86">
        <f t="shared" si="617"/>
        <v>13764</v>
      </c>
      <c r="AS437" s="103">
        <v>1100</v>
      </c>
      <c r="AT437" s="268">
        <v>12664</v>
      </c>
      <c r="AU437" s="129">
        <f t="shared" si="677"/>
        <v>10004</v>
      </c>
      <c r="AV437" s="103">
        <v>850</v>
      </c>
      <c r="AW437" s="103">
        <v>700</v>
      </c>
      <c r="AX437" s="129">
        <v>850</v>
      </c>
      <c r="AY437" s="271">
        <v>260</v>
      </c>
      <c r="AZ437" s="272">
        <v>5.1100000000000003</v>
      </c>
      <c r="BA437" s="103">
        <v>4020</v>
      </c>
      <c r="BB437" s="247">
        <v>228</v>
      </c>
      <c r="BC437" s="103">
        <v>9487</v>
      </c>
      <c r="BD437" s="97">
        <f t="shared" si="678"/>
        <v>6746.0031999999992</v>
      </c>
      <c r="BE437" s="102">
        <f t="shared" si="679"/>
        <v>0.71107865500158107</v>
      </c>
      <c r="BF437" s="103">
        <v>3753</v>
      </c>
      <c r="BG437" s="97">
        <f t="shared" si="680"/>
        <v>4004.451</v>
      </c>
      <c r="BH437" s="102">
        <f t="shared" si="681"/>
        <v>0.42209876673342467</v>
      </c>
      <c r="BI437" s="103">
        <v>256</v>
      </c>
      <c r="BJ437" s="97">
        <f t="shared" si="682"/>
        <v>503.55200000000002</v>
      </c>
      <c r="BK437" s="102">
        <f t="shared" si="683"/>
        <v>5.3078106883103195E-2</v>
      </c>
      <c r="BL437" s="103">
        <v>677</v>
      </c>
      <c r="BM437" s="97">
        <f t="shared" si="684"/>
        <v>978.26499999999999</v>
      </c>
      <c r="BN437" s="102">
        <f t="shared" si="685"/>
        <v>0.10311636976915779</v>
      </c>
      <c r="BO437" s="103">
        <v>586</v>
      </c>
      <c r="BP437" s="97">
        <f t="shared" si="686"/>
        <v>1205.9879999999998</v>
      </c>
      <c r="BQ437" s="102">
        <f t="shared" si="687"/>
        <v>0.12712005902814374</v>
      </c>
      <c r="BR437" s="103">
        <v>32.299999999999997</v>
      </c>
      <c r="BS437" s="105">
        <f t="shared" si="688"/>
        <v>53.747199999999992</v>
      </c>
      <c r="BT437" s="102">
        <f t="shared" si="689"/>
        <v>3.4046590070622956E-3</v>
      </c>
      <c r="BU437" s="247">
        <v>13.9</v>
      </c>
      <c r="BV437" s="246">
        <v>6.87</v>
      </c>
      <c r="BW437" s="252">
        <v>160</v>
      </c>
      <c r="BX437" s="117">
        <f t="shared" si="618"/>
        <v>94907.948000000004</v>
      </c>
      <c r="BY437" s="118">
        <f t="shared" si="619"/>
        <v>0.63271965333333335</v>
      </c>
      <c r="BZ437" s="273">
        <v>73.8</v>
      </c>
      <c r="CA437" s="245">
        <v>39</v>
      </c>
      <c r="CB437" s="247">
        <v>7.24</v>
      </c>
      <c r="CC437" s="103">
        <v>3656</v>
      </c>
      <c r="CD437" s="77">
        <f t="shared" si="690"/>
        <v>4943.4883668803514</v>
      </c>
      <c r="CE437" s="77">
        <f t="shared" si="691"/>
        <v>22307</v>
      </c>
      <c r="CF437" s="77">
        <f t="shared" si="692"/>
        <v>10004</v>
      </c>
      <c r="CG437" s="77">
        <f t="shared" si="693"/>
        <v>416.83333333333331</v>
      </c>
      <c r="CH437" s="77">
        <f t="shared" si="694"/>
        <v>12303</v>
      </c>
      <c r="CI437" s="130">
        <f t="shared" si="695"/>
        <v>512.625</v>
      </c>
      <c r="CJ437" s="253">
        <v>3657</v>
      </c>
      <c r="CK437" s="247">
        <v>38.1</v>
      </c>
      <c r="CL437" s="246">
        <v>7.13</v>
      </c>
      <c r="CM437" s="103">
        <v>1089</v>
      </c>
      <c r="CN437" s="274">
        <v>4</v>
      </c>
      <c r="CO437" s="274">
        <v>65</v>
      </c>
      <c r="CP437" s="103">
        <v>4692</v>
      </c>
      <c r="CQ437" s="247"/>
      <c r="CR437" s="247"/>
      <c r="CS437" s="103">
        <v>2703</v>
      </c>
      <c r="CT437" s="141">
        <f t="shared" si="663"/>
        <v>0.19175837735912729</v>
      </c>
      <c r="CU437" s="142">
        <f t="shared" si="620"/>
        <v>1.3743505605687723</v>
      </c>
      <c r="CV437" s="142">
        <f t="shared" si="621"/>
        <v>3.5969631829847679</v>
      </c>
      <c r="CW437" s="118">
        <f t="shared" si="622"/>
        <v>0.59949386383079462</v>
      </c>
      <c r="CX437" s="143">
        <f t="shared" si="664"/>
        <v>18078.336957681444</v>
      </c>
      <c r="CY437" s="144">
        <f t="shared" si="665"/>
        <v>0.7797102128739859</v>
      </c>
      <c r="CZ437" s="145">
        <f t="shared" si="666"/>
        <v>15559.16823580042</v>
      </c>
      <c r="DA437" s="146">
        <f t="shared" si="667"/>
        <v>0.88521134183619687</v>
      </c>
      <c r="DB437" s="129">
        <v>3657</v>
      </c>
      <c r="DC437" s="258">
        <v>38.4</v>
      </c>
      <c r="DD437" s="254">
        <v>7.07</v>
      </c>
      <c r="DE437" s="129">
        <v>1106</v>
      </c>
      <c r="DF437" s="129">
        <v>4</v>
      </c>
      <c r="DG437" s="129">
        <v>65</v>
      </c>
      <c r="DH437" s="129">
        <v>3596</v>
      </c>
      <c r="DI437" s="258"/>
      <c r="DJ437" s="258"/>
      <c r="DK437" s="129">
        <v>3610</v>
      </c>
      <c r="DL437" s="141">
        <f t="shared" si="623"/>
        <v>0.25723802682657287</v>
      </c>
      <c r="DM437" s="142">
        <f t="shared" si="624"/>
        <v>1.3743505605687723</v>
      </c>
      <c r="DN437" s="142">
        <f t="shared" si="625"/>
        <v>3.5969631829847679</v>
      </c>
      <c r="DO437" s="118">
        <f t="shared" si="604"/>
        <v>0.59949386383079462</v>
      </c>
      <c r="DP437" s="143">
        <f t="shared" si="626"/>
        <v>18078.336957681444</v>
      </c>
      <c r="DQ437" s="144">
        <f t="shared" si="627"/>
        <v>0.77627134567367162</v>
      </c>
      <c r="DR437" s="145">
        <f t="shared" si="628"/>
        <v>15559.16823580042</v>
      </c>
      <c r="DS437" s="146">
        <f t="shared" si="629"/>
        <v>0.88341941604300622</v>
      </c>
      <c r="DT437" s="129">
        <v>3659</v>
      </c>
      <c r="DU437" s="258">
        <v>38.1</v>
      </c>
      <c r="DV437" s="254">
        <v>7.07</v>
      </c>
      <c r="DW437" s="129">
        <v>1059</v>
      </c>
      <c r="DX437" s="129">
        <v>4</v>
      </c>
      <c r="DY437" s="129">
        <v>65</v>
      </c>
      <c r="DZ437" s="129">
        <v>4464</v>
      </c>
      <c r="EA437" s="258"/>
      <c r="EB437" s="258"/>
      <c r="EC437" s="129">
        <v>3891</v>
      </c>
      <c r="ED437" s="141">
        <f t="shared" si="657"/>
        <v>0.27375685072500444</v>
      </c>
      <c r="EE437" s="142">
        <f t="shared" si="630"/>
        <v>1.3735993440830827</v>
      </c>
      <c r="EF437" s="142">
        <f t="shared" si="668"/>
        <v>3.5989303490678886</v>
      </c>
      <c r="EG437" s="118">
        <f t="shared" si="605"/>
        <v>0.59982172484464813</v>
      </c>
      <c r="EH437" s="143">
        <f t="shared" si="658"/>
        <v>18088.223934415208</v>
      </c>
      <c r="EI437" s="144">
        <f t="shared" si="659"/>
        <v>0.78577880205101103</v>
      </c>
      <c r="EJ437" s="145">
        <f t="shared" si="660"/>
        <v>15567.677488322051</v>
      </c>
      <c r="EK437" s="146">
        <f t="shared" si="661"/>
        <v>0.88837356382418042</v>
      </c>
      <c r="EL437" s="253">
        <v>3658</v>
      </c>
      <c r="EM437" s="247">
        <v>38.5</v>
      </c>
      <c r="EN437" s="246">
        <v>7.38</v>
      </c>
      <c r="EO437" s="103">
        <v>1050</v>
      </c>
      <c r="EP437" s="274">
        <v>4</v>
      </c>
      <c r="EQ437" s="274">
        <v>65</v>
      </c>
      <c r="ER437" s="103">
        <v>4578</v>
      </c>
      <c r="ES437" s="247"/>
      <c r="ET437" s="247"/>
      <c r="EU437" s="103">
        <v>3216</v>
      </c>
      <c r="EV437" s="141">
        <f t="shared" si="631"/>
        <v>0.22580494968397699</v>
      </c>
      <c r="EW437" s="142">
        <f t="shared" si="632"/>
        <v>1.3739748496446145</v>
      </c>
      <c r="EX437" s="142">
        <f t="shared" si="633"/>
        <v>3.5979467660263285</v>
      </c>
      <c r="EY437" s="118">
        <f t="shared" si="606"/>
        <v>0.59965779433772137</v>
      </c>
      <c r="EZ437" s="143">
        <f t="shared" si="634"/>
        <v>18083.280446048328</v>
      </c>
      <c r="FA437" s="144">
        <f t="shared" si="635"/>
        <v>0.78759937880411857</v>
      </c>
      <c r="FB437" s="145">
        <f t="shared" si="636"/>
        <v>15563.422862061236</v>
      </c>
      <c r="FC437" s="146">
        <f t="shared" si="637"/>
        <v>0.88932223042057557</v>
      </c>
      <c r="FD437" s="253">
        <v>3835</v>
      </c>
      <c r="FE437" s="247">
        <v>37.9</v>
      </c>
      <c r="FF437" s="246">
        <v>7.23</v>
      </c>
      <c r="FG437" s="103">
        <v>1115</v>
      </c>
      <c r="FH437" s="274">
        <v>3</v>
      </c>
      <c r="FI437" s="274">
        <v>65</v>
      </c>
      <c r="FJ437" s="103">
        <v>5106</v>
      </c>
      <c r="FK437" s="247"/>
      <c r="FL437" s="247"/>
      <c r="FM437" s="103">
        <v>3480</v>
      </c>
      <c r="FN437" s="141">
        <f t="shared" si="638"/>
        <v>0.23702084596871062</v>
      </c>
      <c r="FO437" s="142">
        <f t="shared" si="639"/>
        <v>1.3105606258148632</v>
      </c>
      <c r="FP437" s="142">
        <f t="shared" si="640"/>
        <v>3.7720409643824406</v>
      </c>
      <c r="FQ437" s="118">
        <f t="shared" si="607"/>
        <v>0.62867349406374007</v>
      </c>
      <c r="FR437" s="143">
        <f t="shared" si="641"/>
        <v>18958.277886986147</v>
      </c>
      <c r="FS437" s="144">
        <f t="shared" si="642"/>
        <v>0.77445076892056397</v>
      </c>
      <c r="FT437" s="145">
        <f t="shared" si="643"/>
        <v>16316.491710225489</v>
      </c>
      <c r="FU437" s="146">
        <f t="shared" si="644"/>
        <v>0.88247074944661119</v>
      </c>
      <c r="FV437" s="253">
        <v>3841</v>
      </c>
      <c r="FW437" s="283">
        <v>38.4</v>
      </c>
      <c r="FX437" s="246">
        <v>7.22</v>
      </c>
      <c r="FY437" s="103">
        <v>1057</v>
      </c>
      <c r="FZ437" s="274">
        <v>3</v>
      </c>
      <c r="GA437" s="274">
        <v>65</v>
      </c>
      <c r="GB437" s="103">
        <v>5206</v>
      </c>
      <c r="GC437" s="247"/>
      <c r="GD437" s="247"/>
      <c r="GE437" s="103">
        <v>3771</v>
      </c>
      <c r="GF437" s="141">
        <f t="shared" si="645"/>
        <v>0.25261250944237162</v>
      </c>
      <c r="GG437" s="142">
        <f t="shared" si="646"/>
        <v>1.3085134079666754</v>
      </c>
      <c r="GH437" s="142">
        <f t="shared" si="647"/>
        <v>3.7779424626317999</v>
      </c>
      <c r="GI437" s="118">
        <f t="shared" si="608"/>
        <v>0.62965707710529994</v>
      </c>
      <c r="GJ437" s="143">
        <f t="shared" si="648"/>
        <v>18987.938817187427</v>
      </c>
      <c r="GK437" s="144">
        <f t="shared" si="649"/>
        <v>0.78618337466281274</v>
      </c>
      <c r="GL437" s="145">
        <f t="shared" si="650"/>
        <v>16342.01946779038</v>
      </c>
      <c r="GM437" s="146">
        <f t="shared" si="651"/>
        <v>0.88858437862337936</v>
      </c>
      <c r="GN437" s="286">
        <v>1249</v>
      </c>
      <c r="GO437" s="97">
        <f t="shared" si="609"/>
        <v>1079.4305823284171</v>
      </c>
      <c r="GP437" s="226">
        <f t="shared" si="705"/>
        <v>477.45543999999995</v>
      </c>
      <c r="GQ437" s="103">
        <v>0</v>
      </c>
      <c r="GR437" s="102">
        <f t="shared" si="696"/>
        <v>1</v>
      </c>
      <c r="GS437" s="103">
        <v>0</v>
      </c>
      <c r="GT437" s="102">
        <f t="shared" si="697"/>
        <v>1</v>
      </c>
      <c r="GU437" s="129">
        <v>0</v>
      </c>
      <c r="GV437" s="102">
        <f t="shared" si="702"/>
        <v>1</v>
      </c>
      <c r="GW437" s="170">
        <v>229</v>
      </c>
      <c r="GX437" s="102">
        <f t="shared" si="703"/>
        <v>0.66174298375184637</v>
      </c>
      <c r="GY437" s="170">
        <v>3.71</v>
      </c>
      <c r="GZ437" s="102">
        <f t="shared" si="704"/>
        <v>0</v>
      </c>
      <c r="HA437" s="318">
        <v>9.98</v>
      </c>
      <c r="HB437" s="318">
        <v>46.7</v>
      </c>
      <c r="HC437" s="318"/>
      <c r="HD437" s="313"/>
      <c r="HE437" s="312">
        <v>31</v>
      </c>
      <c r="HF437" s="227">
        <f t="shared" si="698"/>
        <v>94907.948000000004</v>
      </c>
      <c r="HG437" s="102">
        <f t="shared" si="699"/>
        <v>0.63271965333333335</v>
      </c>
      <c r="HH437" s="177">
        <f t="shared" si="700"/>
        <v>0.86834615790028458</v>
      </c>
      <c r="HI437" s="253">
        <v>2774</v>
      </c>
      <c r="HJ437" s="103">
        <v>2010</v>
      </c>
      <c r="HK437" s="103">
        <v>2598</v>
      </c>
      <c r="HL437" s="77">
        <f t="shared" si="654"/>
        <v>2520</v>
      </c>
      <c r="HM437" s="77">
        <f t="shared" si="652"/>
        <v>28137.48</v>
      </c>
      <c r="HN437" s="247"/>
      <c r="HO437" s="247"/>
      <c r="HP437" s="103">
        <v>2554</v>
      </c>
      <c r="HQ437" s="247"/>
      <c r="HR437" s="247"/>
      <c r="HS437" s="247"/>
      <c r="HT437" s="103"/>
      <c r="HU437" s="103"/>
      <c r="HV437" s="247"/>
      <c r="HW437" s="247"/>
      <c r="HX437" s="247"/>
      <c r="HY437" s="247"/>
      <c r="HZ437" s="298"/>
      <c r="IA437" s="298"/>
      <c r="IB437" s="299">
        <v>321</v>
      </c>
      <c r="IC437" s="300"/>
      <c r="ID437" s="300">
        <v>58</v>
      </c>
      <c r="IE437" s="301">
        <v>2.33</v>
      </c>
      <c r="IF437" s="301">
        <v>1.03</v>
      </c>
      <c r="IG437" s="301">
        <v>1.1599999999999999</v>
      </c>
      <c r="IH437" s="97">
        <f t="shared" si="653"/>
        <v>21397.696</v>
      </c>
      <c r="II437" s="97">
        <f t="shared" si="655"/>
        <v>2074.2696838189709</v>
      </c>
      <c r="IJ437" s="202">
        <f t="shared" si="656"/>
        <v>1.5644555694618272</v>
      </c>
      <c r="IK437" s="202">
        <f t="shared" si="662"/>
        <v>1.3258731818970861</v>
      </c>
      <c r="IL437" s="202" t="e">
        <f t="shared" si="610"/>
        <v>#DIV/0!</v>
      </c>
      <c r="IM437" s="203"/>
      <c r="IN437" s="204">
        <f t="shared" si="611"/>
        <v>0.74299439551641311</v>
      </c>
      <c r="IO437" s="247"/>
      <c r="IP437" s="247"/>
      <c r="IQ437" s="103">
        <v>4844</v>
      </c>
      <c r="IR437" s="103">
        <v>4040</v>
      </c>
      <c r="IS437" s="247"/>
      <c r="IT437" s="247"/>
      <c r="IU437" s="247"/>
      <c r="IV437" s="247"/>
      <c r="IW437" s="304">
        <v>0.97</v>
      </c>
      <c r="IX437" s="304">
        <v>0</v>
      </c>
      <c r="IY437" s="246">
        <v>8.34</v>
      </c>
      <c r="IZ437" s="247">
        <v>179</v>
      </c>
      <c r="JA437" s="247">
        <v>1.86</v>
      </c>
      <c r="JB437" s="247">
        <v>0.43</v>
      </c>
      <c r="JC437" s="247">
        <v>207</v>
      </c>
      <c r="JD437" s="97">
        <f t="shared" si="612"/>
        <v>4065.1439999999998</v>
      </c>
      <c r="JE437" s="210">
        <f t="shared" si="672"/>
        <v>1.1195521791283487</v>
      </c>
      <c r="JF437" s="210">
        <f t="shared" si="613"/>
        <v>0.28672178571428569</v>
      </c>
      <c r="JG437" s="210">
        <f t="shared" si="614"/>
        <v>3.7109186053076705E-2</v>
      </c>
      <c r="JH437" s="203"/>
      <c r="JI437" s="203">
        <f t="shared" si="615"/>
        <v>0.44236760124610597</v>
      </c>
      <c r="JJ437" s="212">
        <f t="shared" si="701"/>
        <v>2.469151880188833</v>
      </c>
      <c r="JK437" s="203">
        <f t="shared" si="616"/>
        <v>0.98113207547169812</v>
      </c>
      <c r="JL437" s="103">
        <v>11903</v>
      </c>
      <c r="JM437" s="246">
        <v>8.64</v>
      </c>
      <c r="JN437" s="307">
        <v>29</v>
      </c>
      <c r="JO437" s="247">
        <v>0.3</v>
      </c>
      <c r="JP437" s="247">
        <v>0.08</v>
      </c>
      <c r="JQ437" s="246">
        <v>0.97</v>
      </c>
      <c r="JR437" s="170">
        <v>189</v>
      </c>
      <c r="JS437" s="247">
        <v>0.31</v>
      </c>
      <c r="JT437" s="308" t="s">
        <v>178</v>
      </c>
    </row>
    <row r="438" spans="1:280" ht="14.25">
      <c r="A438" s="244">
        <v>43855</v>
      </c>
      <c r="B438" s="245">
        <v>0</v>
      </c>
      <c r="C438" s="52">
        <v>0</v>
      </c>
      <c r="D438" s="129">
        <v>42961</v>
      </c>
      <c r="E438" s="246">
        <v>5.49</v>
      </c>
      <c r="F438" s="129">
        <v>1301</v>
      </c>
      <c r="G438" s="247">
        <v>38.5</v>
      </c>
      <c r="H438" s="247">
        <v>17.3</v>
      </c>
      <c r="I438" s="255">
        <v>90.6</v>
      </c>
      <c r="J438" s="253"/>
      <c r="K438" s="129">
        <v>1352</v>
      </c>
      <c r="L438" s="254">
        <v>5.29</v>
      </c>
      <c r="M438" s="129">
        <v>10863</v>
      </c>
      <c r="N438" s="129">
        <v>5214</v>
      </c>
      <c r="O438" s="254">
        <v>7.79</v>
      </c>
      <c r="P438" s="254">
        <v>6.04</v>
      </c>
      <c r="Q438" s="258"/>
      <c r="R438" s="259">
        <v>59.4</v>
      </c>
      <c r="S438" s="260">
        <v>9206</v>
      </c>
      <c r="T438" s="103">
        <v>7934</v>
      </c>
      <c r="U438" s="247">
        <v>3.08</v>
      </c>
      <c r="V438" s="247">
        <v>19.2</v>
      </c>
      <c r="W438" s="247">
        <v>7.19</v>
      </c>
      <c r="X438" s="247">
        <v>7.37</v>
      </c>
      <c r="Y438" s="129">
        <v>2432</v>
      </c>
      <c r="Z438" s="103"/>
      <c r="AA438" s="56"/>
      <c r="AB438" s="247">
        <v>467</v>
      </c>
      <c r="AC438" s="77">
        <f t="shared" si="676"/>
        <v>11638</v>
      </c>
      <c r="AD438" s="247"/>
      <c r="AE438" s="247"/>
      <c r="AF438" s="247"/>
      <c r="AG438" s="247"/>
      <c r="AH438" s="252"/>
      <c r="AI438" s="263"/>
      <c r="AJ438" s="247"/>
      <c r="AK438" s="247"/>
      <c r="AL438" s="246" t="s">
        <v>129</v>
      </c>
      <c r="AM438" s="103" t="s">
        <v>129</v>
      </c>
      <c r="AN438" s="264" t="s">
        <v>129</v>
      </c>
      <c r="AO438" s="264" t="s">
        <v>129</v>
      </c>
      <c r="AP438" s="103" t="s">
        <v>129</v>
      </c>
      <c r="AQ438" s="267"/>
      <c r="AR438" s="86">
        <f t="shared" si="617"/>
        <v>13302</v>
      </c>
      <c r="AS438" s="103">
        <v>800</v>
      </c>
      <c r="AT438" s="268">
        <v>12502</v>
      </c>
      <c r="AU438" s="129">
        <f t="shared" si="677"/>
        <v>9972</v>
      </c>
      <c r="AV438" s="103">
        <v>850</v>
      </c>
      <c r="AW438" s="103">
        <v>570</v>
      </c>
      <c r="AX438" s="129">
        <v>850</v>
      </c>
      <c r="AY438" s="271">
        <v>260</v>
      </c>
      <c r="AZ438" s="272">
        <v>5.17</v>
      </c>
      <c r="BA438" s="103">
        <v>3974</v>
      </c>
      <c r="BB438" s="247">
        <v>124</v>
      </c>
      <c r="BC438" s="103">
        <v>9871</v>
      </c>
      <c r="BD438" s="97">
        <f t="shared" si="678"/>
        <v>6471.2870000000003</v>
      </c>
      <c r="BE438" s="102">
        <f t="shared" si="679"/>
        <v>0.65558575625569848</v>
      </c>
      <c r="BF438" s="103">
        <v>3775</v>
      </c>
      <c r="BG438" s="97">
        <f t="shared" si="680"/>
        <v>4027.9249999999997</v>
      </c>
      <c r="BH438" s="102">
        <f t="shared" si="681"/>
        <v>0.40805642792017016</v>
      </c>
      <c r="BI438" s="103">
        <v>110</v>
      </c>
      <c r="BJ438" s="97">
        <f t="shared" si="682"/>
        <v>216.37</v>
      </c>
      <c r="BK438" s="102">
        <f t="shared" si="683"/>
        <v>2.191976496808834E-2</v>
      </c>
      <c r="BL438" s="103">
        <v>802</v>
      </c>
      <c r="BM438" s="97">
        <f t="shared" si="684"/>
        <v>1158.8900000000001</v>
      </c>
      <c r="BN438" s="102">
        <f t="shared" si="685"/>
        <v>0.11740350521730322</v>
      </c>
      <c r="BO438" s="103">
        <v>519</v>
      </c>
      <c r="BP438" s="97">
        <f t="shared" si="686"/>
        <v>1068.1019999999999</v>
      </c>
      <c r="BQ438" s="102">
        <f t="shared" si="687"/>
        <v>0.10820605815013674</v>
      </c>
      <c r="BR438" s="103">
        <v>0</v>
      </c>
      <c r="BS438" s="105">
        <f t="shared" si="688"/>
        <v>0</v>
      </c>
      <c r="BT438" s="102">
        <f t="shared" si="689"/>
        <v>0</v>
      </c>
      <c r="BU438" s="247">
        <v>13.3</v>
      </c>
      <c r="BV438" s="246">
        <v>6.99</v>
      </c>
      <c r="BW438" s="252">
        <v>170</v>
      </c>
      <c r="BX438" s="117">
        <f t="shared" si="618"/>
        <v>98433.611999999994</v>
      </c>
      <c r="BY438" s="118">
        <f t="shared" si="619"/>
        <v>0.65622407999999999</v>
      </c>
      <c r="BZ438" s="273">
        <v>73.8</v>
      </c>
      <c r="CA438" s="245">
        <v>39</v>
      </c>
      <c r="CB438" s="247">
        <v>6.99</v>
      </c>
      <c r="CC438" s="103">
        <v>3855</v>
      </c>
      <c r="CD438" s="77">
        <f t="shared" si="690"/>
        <v>5085.6164163090125</v>
      </c>
      <c r="CE438" s="77">
        <f t="shared" si="691"/>
        <v>22368</v>
      </c>
      <c r="CF438" s="77">
        <f t="shared" si="692"/>
        <v>9972</v>
      </c>
      <c r="CG438" s="77">
        <f t="shared" si="693"/>
        <v>415.5</v>
      </c>
      <c r="CH438" s="77">
        <f t="shared" si="694"/>
        <v>12396</v>
      </c>
      <c r="CI438" s="130">
        <f t="shared" si="695"/>
        <v>516.5</v>
      </c>
      <c r="CJ438" s="253">
        <v>3668</v>
      </c>
      <c r="CK438" s="247">
        <v>38.1</v>
      </c>
      <c r="CL438" s="246">
        <v>7.11</v>
      </c>
      <c r="CM438" s="103">
        <v>1326</v>
      </c>
      <c r="CN438" s="274">
        <v>4</v>
      </c>
      <c r="CO438" s="274">
        <v>63</v>
      </c>
      <c r="CP438" s="103">
        <v>5864</v>
      </c>
      <c r="CQ438" s="247"/>
      <c r="CR438" s="247"/>
      <c r="CS438" s="103">
        <v>3082</v>
      </c>
      <c r="CT438" s="141">
        <f t="shared" si="663"/>
        <v>0.22349086175762012</v>
      </c>
      <c r="CU438" s="142">
        <f t="shared" si="620"/>
        <v>1.3702290076335877</v>
      </c>
      <c r="CV438" s="142">
        <f t="shared" si="621"/>
        <v>3.7115083595347111</v>
      </c>
      <c r="CW438" s="118">
        <f t="shared" si="622"/>
        <v>0.61858472658911856</v>
      </c>
      <c r="CX438" s="143">
        <f t="shared" si="664"/>
        <v>18654.041015021459</v>
      </c>
      <c r="CY438" s="144">
        <f t="shared" si="665"/>
        <v>0.73926464533430725</v>
      </c>
      <c r="CZ438" s="145">
        <f t="shared" si="666"/>
        <v>16141.563341201718</v>
      </c>
      <c r="DA438" s="146">
        <f t="shared" si="667"/>
        <v>0.86566710566305338</v>
      </c>
      <c r="DB438" s="129">
        <v>3668</v>
      </c>
      <c r="DC438" s="258">
        <v>38.200000000000003</v>
      </c>
      <c r="DD438" s="254">
        <v>7.04</v>
      </c>
      <c r="DE438" s="129">
        <v>1139</v>
      </c>
      <c r="DF438" s="129">
        <v>4</v>
      </c>
      <c r="DG438" s="129">
        <v>58</v>
      </c>
      <c r="DH438" s="129">
        <v>5874</v>
      </c>
      <c r="DI438" s="258"/>
      <c r="DJ438" s="258"/>
      <c r="DK438" s="129">
        <v>3798</v>
      </c>
      <c r="DL438" s="141">
        <f t="shared" si="623"/>
        <v>0.26236186858702537</v>
      </c>
      <c r="DM438" s="142">
        <f t="shared" si="624"/>
        <v>1.3702290076335877</v>
      </c>
      <c r="DN438" s="142">
        <f t="shared" si="625"/>
        <v>3.7115083595347111</v>
      </c>
      <c r="DO438" s="118">
        <f t="shared" si="604"/>
        <v>0.61858472658911856</v>
      </c>
      <c r="DP438" s="143">
        <f t="shared" si="626"/>
        <v>18654.041015021459</v>
      </c>
      <c r="DQ438" s="144">
        <f t="shared" si="627"/>
        <v>0.77603501586408441</v>
      </c>
      <c r="DR438" s="145">
        <f t="shared" si="628"/>
        <v>16141.563341201718</v>
      </c>
      <c r="DS438" s="146">
        <f t="shared" si="629"/>
        <v>0.88461148819775093</v>
      </c>
      <c r="DT438" s="129">
        <v>3669</v>
      </c>
      <c r="DU438" s="258">
        <v>38.299999999999997</v>
      </c>
      <c r="DV438" s="254">
        <v>6.98</v>
      </c>
      <c r="DW438" s="129">
        <v>1121</v>
      </c>
      <c r="DX438" s="129">
        <v>4</v>
      </c>
      <c r="DY438" s="129">
        <v>60</v>
      </c>
      <c r="DZ438" s="129">
        <v>5640</v>
      </c>
      <c r="EA438" s="258"/>
      <c r="EB438" s="258"/>
      <c r="EC438" s="129">
        <v>4079</v>
      </c>
      <c r="ED438" s="141">
        <f t="shared" si="657"/>
        <v>0.2804173098494484</v>
      </c>
      <c r="EE438" s="142">
        <f t="shared" si="630"/>
        <v>1.3698555464704278</v>
      </c>
      <c r="EF438" s="142">
        <f t="shared" si="668"/>
        <v>3.712520221137638</v>
      </c>
      <c r="EG438" s="118">
        <f t="shared" si="605"/>
        <v>0.6187533701896063</v>
      </c>
      <c r="EH438" s="143">
        <f t="shared" si="658"/>
        <v>18659.126631437768</v>
      </c>
      <c r="EI438" s="144">
        <f t="shared" si="659"/>
        <v>0.77957440981882231</v>
      </c>
      <c r="EJ438" s="145">
        <f t="shared" si="660"/>
        <v>16145.96398551502</v>
      </c>
      <c r="EK438" s="146">
        <f t="shared" si="661"/>
        <v>0.88643501165028871</v>
      </c>
      <c r="EL438" s="253">
        <v>3669</v>
      </c>
      <c r="EM438" s="247">
        <v>38.299999999999997</v>
      </c>
      <c r="EN438" s="246">
        <v>7.38</v>
      </c>
      <c r="EO438" s="103">
        <v>1170</v>
      </c>
      <c r="EP438" s="274">
        <v>5</v>
      </c>
      <c r="EQ438" s="274">
        <v>61</v>
      </c>
      <c r="ER438" s="103">
        <v>5414</v>
      </c>
      <c r="ES438" s="247"/>
      <c r="ET438" s="247"/>
      <c r="EU438" s="103">
        <v>3380</v>
      </c>
      <c r="EV438" s="141">
        <f t="shared" si="631"/>
        <v>0.23527124349355619</v>
      </c>
      <c r="EW438" s="142">
        <f t="shared" si="632"/>
        <v>1.3698555464704278</v>
      </c>
      <c r="EX438" s="142">
        <f t="shared" si="633"/>
        <v>3.712520221137638</v>
      </c>
      <c r="EY438" s="118">
        <f t="shared" si="606"/>
        <v>0.6187533701896063</v>
      </c>
      <c r="EZ438" s="143">
        <f t="shared" si="634"/>
        <v>18659.126631437768</v>
      </c>
      <c r="FA438" s="144">
        <f t="shared" si="635"/>
        <v>0.76993939294203573</v>
      </c>
      <c r="FB438" s="145">
        <f t="shared" si="636"/>
        <v>16145.96398551502</v>
      </c>
      <c r="FC438" s="146">
        <f t="shared" si="637"/>
        <v>0.88147097558504717</v>
      </c>
      <c r="FD438" s="253">
        <v>3847</v>
      </c>
      <c r="FE438" s="247">
        <v>38</v>
      </c>
      <c r="FF438" s="246">
        <v>7.31</v>
      </c>
      <c r="FG438" s="103">
        <v>1117</v>
      </c>
      <c r="FH438" s="274">
        <v>4</v>
      </c>
      <c r="FI438" s="274">
        <v>61</v>
      </c>
      <c r="FJ438" s="103">
        <v>5652</v>
      </c>
      <c r="FK438" s="247"/>
      <c r="FL438" s="247"/>
      <c r="FM438" s="103">
        <v>3623</v>
      </c>
      <c r="FN438" s="141">
        <f t="shared" si="638"/>
        <v>0.23730507340331319</v>
      </c>
      <c r="FO438" s="142">
        <f t="shared" si="639"/>
        <v>1.3064725760332727</v>
      </c>
      <c r="FP438" s="142">
        <f t="shared" si="640"/>
        <v>3.8926315864585699</v>
      </c>
      <c r="FQ438" s="118">
        <f t="shared" si="607"/>
        <v>0.64877193107642828</v>
      </c>
      <c r="FR438" s="143">
        <f t="shared" si="641"/>
        <v>19564.366353540772</v>
      </c>
      <c r="FS438" s="144">
        <f t="shared" si="642"/>
        <v>0.78036094180876403</v>
      </c>
      <c r="FT438" s="145">
        <f t="shared" si="643"/>
        <v>16929.278673283261</v>
      </c>
      <c r="FU438" s="146">
        <f t="shared" si="644"/>
        <v>0.88684023908418597</v>
      </c>
      <c r="FV438" s="253">
        <v>3847</v>
      </c>
      <c r="FW438" s="283">
        <v>38.5</v>
      </c>
      <c r="FX438" s="246">
        <v>7.21</v>
      </c>
      <c r="FY438" s="103">
        <v>1054</v>
      </c>
      <c r="FZ438" s="274">
        <v>4</v>
      </c>
      <c r="GA438" s="274">
        <v>61</v>
      </c>
      <c r="GB438" s="103">
        <v>5584</v>
      </c>
      <c r="GC438" s="247"/>
      <c r="GD438" s="247"/>
      <c r="GE438" s="103">
        <v>3945</v>
      </c>
      <c r="GF438" s="141">
        <f t="shared" si="645"/>
        <v>0.25435812580895117</v>
      </c>
      <c r="GG438" s="142">
        <f t="shared" si="646"/>
        <v>1.3064725760332727</v>
      </c>
      <c r="GH438" s="142">
        <f t="shared" si="647"/>
        <v>3.8926315864585699</v>
      </c>
      <c r="GI438" s="118">
        <f t="shared" si="608"/>
        <v>0.64877193107642828</v>
      </c>
      <c r="GJ438" s="143">
        <f t="shared" si="648"/>
        <v>19564.366353540772</v>
      </c>
      <c r="GK438" s="144">
        <f t="shared" si="649"/>
        <v>0.7927488206503468</v>
      </c>
      <c r="GL438" s="145">
        <f t="shared" si="650"/>
        <v>16929.278673283261</v>
      </c>
      <c r="GM438" s="146">
        <f t="shared" si="651"/>
        <v>0.89322257116806814</v>
      </c>
      <c r="GN438" s="286">
        <v>1236</v>
      </c>
      <c r="GO438" s="97">
        <f t="shared" si="609"/>
        <v>1153.3948497854078</v>
      </c>
      <c r="GP438" s="226">
        <f t="shared" si="705"/>
        <v>214.03199999999998</v>
      </c>
      <c r="GQ438" s="103">
        <v>0</v>
      </c>
      <c r="GR438" s="102">
        <f t="shared" si="696"/>
        <v>1</v>
      </c>
      <c r="GS438" s="103">
        <v>0</v>
      </c>
      <c r="GT438" s="102">
        <f t="shared" si="697"/>
        <v>1</v>
      </c>
      <c r="GU438" s="129">
        <v>0</v>
      </c>
      <c r="GV438" s="102">
        <f t="shared" si="702"/>
        <v>1</v>
      </c>
      <c r="GW438" s="170">
        <v>104</v>
      </c>
      <c r="GX438" s="102">
        <f t="shared" si="703"/>
        <v>0.87032418952618451</v>
      </c>
      <c r="GY438" s="170">
        <v>0</v>
      </c>
      <c r="GZ438" s="102">
        <f t="shared" si="704"/>
        <v>1</v>
      </c>
      <c r="HA438" s="318">
        <v>10</v>
      </c>
      <c r="HB438" s="318">
        <v>41.9</v>
      </c>
      <c r="HC438" s="318"/>
      <c r="HD438" s="313"/>
      <c r="HE438" s="312">
        <v>30</v>
      </c>
      <c r="HF438" s="227">
        <f t="shared" si="698"/>
        <v>98433.611999999994</v>
      </c>
      <c r="HG438" s="102">
        <f t="shared" si="699"/>
        <v>0.65622407999999999</v>
      </c>
      <c r="HH438" s="177">
        <f t="shared" si="700"/>
        <v>0.87478472292574205</v>
      </c>
      <c r="HI438" s="253">
        <v>3010</v>
      </c>
      <c r="HJ438" s="103">
        <v>2514</v>
      </c>
      <c r="HK438" s="103">
        <v>2616</v>
      </c>
      <c r="HL438" s="77">
        <f t="shared" si="654"/>
        <v>2270</v>
      </c>
      <c r="HM438" s="77">
        <f t="shared" si="652"/>
        <v>22407.17</v>
      </c>
      <c r="HN438" s="247"/>
      <c r="HO438" s="247"/>
      <c r="HP438" s="103">
        <v>2452</v>
      </c>
      <c r="HQ438" s="247"/>
      <c r="HR438" s="247"/>
      <c r="HS438" s="247"/>
      <c r="HT438" s="103">
        <v>5190</v>
      </c>
      <c r="HU438" s="103">
        <v>5330</v>
      </c>
      <c r="HV438" s="247"/>
      <c r="HW438" s="247"/>
      <c r="HX438" s="247"/>
      <c r="HY438" s="247"/>
      <c r="HZ438" s="298">
        <v>0.98</v>
      </c>
      <c r="IA438" s="298"/>
      <c r="IB438" s="299">
        <v>326</v>
      </c>
      <c r="IC438" s="300"/>
      <c r="ID438" s="300">
        <v>134</v>
      </c>
      <c r="IE438" s="301">
        <v>1.86</v>
      </c>
      <c r="IF438" s="301">
        <v>0.86</v>
      </c>
      <c r="IG438" s="301">
        <v>1.5</v>
      </c>
      <c r="IH438" s="97">
        <f t="shared" si="653"/>
        <v>20457.892</v>
      </c>
      <c r="II438" s="97">
        <f t="shared" si="655"/>
        <v>1636.3695408734602</v>
      </c>
      <c r="IJ438" s="202">
        <f t="shared" si="656"/>
        <v>1.5997440409534474</v>
      </c>
      <c r="IK438" s="202">
        <f t="shared" si="662"/>
        <v>1.0228946000000001</v>
      </c>
      <c r="IL438" s="202">
        <f t="shared" si="610"/>
        <v>0.23213303561660911</v>
      </c>
      <c r="IM438" s="203"/>
      <c r="IN438" s="204">
        <f t="shared" si="611"/>
        <v>0.7362459546925566</v>
      </c>
      <c r="IO438" s="247"/>
      <c r="IP438" s="247"/>
      <c r="IQ438" s="103">
        <v>4874</v>
      </c>
      <c r="IR438" s="103">
        <v>3750</v>
      </c>
      <c r="IS438" s="247"/>
      <c r="IT438" s="247"/>
      <c r="IU438" s="247"/>
      <c r="IV438" s="247"/>
      <c r="IW438" s="304">
        <v>0.96</v>
      </c>
      <c r="IX438" s="304">
        <v>0</v>
      </c>
      <c r="IY438" s="246">
        <v>8.4700000000000006</v>
      </c>
      <c r="IZ438" s="247">
        <v>178</v>
      </c>
      <c r="JD438" s="97">
        <f t="shared" si="612"/>
        <v>4075.652</v>
      </c>
      <c r="JE438" s="210">
        <f t="shared" si="672"/>
        <v>1.1231448054552748</v>
      </c>
      <c r="JF438" s="210">
        <f t="shared" si="613"/>
        <v>0.29025642857142858</v>
      </c>
      <c r="JG438" s="210">
        <f t="shared" si="614"/>
        <v>3.8069170616585699E-2</v>
      </c>
      <c r="JH438" s="203"/>
      <c r="JI438" s="203">
        <f t="shared" si="615"/>
        <v>0.45398773006134974</v>
      </c>
      <c r="JJ438" s="212">
        <f t="shared" si="701"/>
        <v>2.469151880188833</v>
      </c>
      <c r="JK438" s="203">
        <f t="shared" si="616"/>
        <v>0.98196737919157129</v>
      </c>
      <c r="JL438" s="103">
        <v>12271</v>
      </c>
      <c r="JM438" s="246">
        <v>8.48</v>
      </c>
      <c r="JN438" s="307">
        <v>77</v>
      </c>
      <c r="JO438" s="247">
        <v>0.05</v>
      </c>
      <c r="JP438" s="247">
        <v>2.41</v>
      </c>
      <c r="JQ438" s="246">
        <v>1.07</v>
      </c>
      <c r="JR438" s="170">
        <v>170</v>
      </c>
      <c r="JS438" s="247">
        <v>0.59</v>
      </c>
      <c r="JT438" s="308" t="s">
        <v>179</v>
      </c>
    </row>
    <row r="439" spans="1:280" ht="14.25">
      <c r="A439" s="229">
        <v>43856</v>
      </c>
      <c r="B439" s="242">
        <v>120</v>
      </c>
      <c r="C439" s="52">
        <v>120</v>
      </c>
      <c r="D439" s="58">
        <v>45449</v>
      </c>
      <c r="E439" s="243">
        <v>5.58</v>
      </c>
      <c r="F439" s="58">
        <v>1404</v>
      </c>
      <c r="G439" s="136">
        <v>38.6</v>
      </c>
      <c r="H439" s="136">
        <v>17.600000000000001</v>
      </c>
      <c r="I439" s="256">
        <v>90.6</v>
      </c>
      <c r="J439" s="238">
        <v>1626</v>
      </c>
      <c r="K439" s="58">
        <v>899</v>
      </c>
      <c r="L439" s="59">
        <v>5.38</v>
      </c>
      <c r="M439" s="58">
        <v>10076</v>
      </c>
      <c r="N439" s="58">
        <v>5037</v>
      </c>
      <c r="O439" s="59">
        <v>6.99</v>
      </c>
      <c r="P439" s="59">
        <v>17.600000000000001</v>
      </c>
      <c r="Q439" s="75">
        <v>131</v>
      </c>
      <c r="R439" s="76">
        <v>59.3</v>
      </c>
      <c r="S439" s="67">
        <v>9067</v>
      </c>
      <c r="T439" s="230">
        <v>7998</v>
      </c>
      <c r="U439" s="136">
        <v>3.03</v>
      </c>
      <c r="V439" s="136">
        <v>21.4</v>
      </c>
      <c r="W439" s="136">
        <v>7.88</v>
      </c>
      <c r="X439" s="136">
        <v>7.31</v>
      </c>
      <c r="Y439" s="58">
        <v>2432</v>
      </c>
      <c r="Z439" s="230"/>
      <c r="AA439" s="136"/>
      <c r="AB439" s="136">
        <v>441</v>
      </c>
      <c r="AC439" s="58">
        <f t="shared" si="676"/>
        <v>11499</v>
      </c>
      <c r="AD439" s="136"/>
      <c r="AE439" s="136"/>
      <c r="AF439" s="136"/>
      <c r="AG439" s="136"/>
      <c r="AH439" s="251"/>
      <c r="AI439" s="262"/>
      <c r="AJ439" s="136"/>
      <c r="AK439" s="136"/>
      <c r="AL439" s="243" t="s">
        <v>129</v>
      </c>
      <c r="AM439" s="230" t="s">
        <v>129</v>
      </c>
      <c r="AN439" s="60" t="s">
        <v>129</v>
      </c>
      <c r="AO439" s="60" t="s">
        <v>129</v>
      </c>
      <c r="AP439" s="230" t="s">
        <v>129</v>
      </c>
      <c r="AQ439" s="266"/>
      <c r="AR439" s="86">
        <f t="shared" si="617"/>
        <v>13212</v>
      </c>
      <c r="AS439" s="230">
        <v>900</v>
      </c>
      <c r="AT439" s="89">
        <v>12312</v>
      </c>
      <c r="AU439" s="58">
        <f t="shared" si="677"/>
        <v>9242</v>
      </c>
      <c r="AV439" s="230">
        <v>1235</v>
      </c>
      <c r="AW439" s="230">
        <v>0</v>
      </c>
      <c r="AX439" s="58">
        <v>1235</v>
      </c>
      <c r="AY439" s="98">
        <v>600</v>
      </c>
      <c r="AZ439" s="270">
        <v>4.8600000000000003</v>
      </c>
      <c r="BA439" s="230">
        <v>3685</v>
      </c>
      <c r="BB439" s="136">
        <v>586</v>
      </c>
      <c r="BC439" s="230">
        <v>9804</v>
      </c>
      <c r="BD439" s="230">
        <f t="shared" si="678"/>
        <v>6438.5672000000004</v>
      </c>
      <c r="BE439" s="231">
        <f t="shared" si="679"/>
        <v>0.65672860057119542</v>
      </c>
      <c r="BF439" s="230">
        <v>3474</v>
      </c>
      <c r="BG439" s="230">
        <f t="shared" si="680"/>
        <v>3706.7579999999998</v>
      </c>
      <c r="BH439" s="231">
        <f t="shared" si="681"/>
        <v>0.37808629130966953</v>
      </c>
      <c r="BI439" s="230">
        <v>326</v>
      </c>
      <c r="BJ439" s="230">
        <f t="shared" si="682"/>
        <v>641.24200000000008</v>
      </c>
      <c r="BK439" s="231">
        <f t="shared" si="683"/>
        <v>6.5406160750713996E-2</v>
      </c>
      <c r="BL439" s="230">
        <v>608</v>
      </c>
      <c r="BM439" s="230">
        <f t="shared" si="684"/>
        <v>878.56000000000006</v>
      </c>
      <c r="BN439" s="231">
        <f t="shared" si="685"/>
        <v>8.9612403100775201E-2</v>
      </c>
      <c r="BO439" s="230">
        <v>562</v>
      </c>
      <c r="BP439" s="230">
        <f t="shared" si="686"/>
        <v>1156.596</v>
      </c>
      <c r="BQ439" s="231">
        <f t="shared" si="687"/>
        <v>0.1179718482252142</v>
      </c>
      <c r="BR439" s="230">
        <v>33.299999999999997</v>
      </c>
      <c r="BS439" s="232">
        <f t="shared" si="688"/>
        <v>55.411199999999994</v>
      </c>
      <c r="BT439" s="231">
        <f t="shared" si="689"/>
        <v>3.3965728274173803E-3</v>
      </c>
      <c r="BU439" s="136">
        <v>13.3</v>
      </c>
      <c r="BV439" s="243">
        <v>8.02</v>
      </c>
      <c r="BW439" s="251">
        <v>166</v>
      </c>
      <c r="BX439" s="67">
        <f t="shared" si="618"/>
        <v>90608.567999999999</v>
      </c>
      <c r="BY439" s="233">
        <f t="shared" si="619"/>
        <v>0.60405712</v>
      </c>
      <c r="BZ439" s="121">
        <v>76.2</v>
      </c>
      <c r="CA439" s="242">
        <v>39</v>
      </c>
      <c r="CB439" s="136">
        <v>7.04</v>
      </c>
      <c r="CC439" s="230">
        <v>3539</v>
      </c>
      <c r="CD439" s="58">
        <f t="shared" si="690"/>
        <v>4682.9507384766412</v>
      </c>
      <c r="CE439" s="58">
        <f t="shared" si="691"/>
        <v>22411</v>
      </c>
      <c r="CF439" s="58">
        <f t="shared" si="692"/>
        <v>9242</v>
      </c>
      <c r="CG439" s="58">
        <f t="shared" si="693"/>
        <v>385.08333333333331</v>
      </c>
      <c r="CH439" s="58">
        <f t="shared" si="694"/>
        <v>13169</v>
      </c>
      <c r="CI439" s="98">
        <f t="shared" si="695"/>
        <v>548.70833333333337</v>
      </c>
      <c r="CJ439" s="238">
        <v>3671</v>
      </c>
      <c r="CK439" s="136">
        <v>38.4</v>
      </c>
      <c r="CL439" s="243">
        <v>7.11</v>
      </c>
      <c r="CM439" s="230">
        <v>1278</v>
      </c>
      <c r="CN439" s="137">
        <v>5</v>
      </c>
      <c r="CO439" s="137">
        <v>64</v>
      </c>
      <c r="CP439" s="230">
        <v>5294</v>
      </c>
      <c r="CQ439" s="136"/>
      <c r="CR439" s="136"/>
      <c r="CS439" s="230">
        <v>2863</v>
      </c>
      <c r="CT439" s="59">
        <f t="shared" si="663"/>
        <v>0.2290478029999479</v>
      </c>
      <c r="CU439" s="142">
        <f t="shared" si="620"/>
        <v>1.369109234540997</v>
      </c>
      <c r="CV439" s="142">
        <f t="shared" si="621"/>
        <v>3.420436164136043</v>
      </c>
      <c r="CW439" s="233">
        <f t="shared" si="622"/>
        <v>0.5700726940226738</v>
      </c>
      <c r="CX439" s="89">
        <f t="shared" si="664"/>
        <v>17191.112160947752</v>
      </c>
      <c r="CY439" s="193">
        <f t="shared" si="665"/>
        <v>0.72709514334636549</v>
      </c>
      <c r="CZ439" s="234">
        <f t="shared" si="666"/>
        <v>14841.999604122973</v>
      </c>
      <c r="DA439" s="235">
        <f t="shared" si="667"/>
        <v>0.86964504283965727</v>
      </c>
      <c r="DB439" s="58">
        <v>3671</v>
      </c>
      <c r="DC439" s="75">
        <v>38.5</v>
      </c>
      <c r="DD439" s="59">
        <v>7.06</v>
      </c>
      <c r="DE439" s="58">
        <v>1172</v>
      </c>
      <c r="DF439" s="58">
        <v>5</v>
      </c>
      <c r="DG439" s="58">
        <v>62</v>
      </c>
      <c r="DH439" s="58">
        <v>4866</v>
      </c>
      <c r="DI439" s="75"/>
      <c r="DJ439" s="75"/>
      <c r="DK439" s="58">
        <v>4117</v>
      </c>
      <c r="DL439" s="59">
        <f t="shared" si="623"/>
        <v>0.31942709106340655</v>
      </c>
      <c r="DM439" s="142">
        <f t="shared" si="624"/>
        <v>1.369109234540997</v>
      </c>
      <c r="DN439" s="142">
        <f t="shared" si="625"/>
        <v>3.420436164136043</v>
      </c>
      <c r="DO439" s="233">
        <f t="shared" si="604"/>
        <v>0.5700726940226738</v>
      </c>
      <c r="DP439" s="89">
        <f t="shared" si="626"/>
        <v>17191.112160947752</v>
      </c>
      <c r="DQ439" s="193">
        <f t="shared" si="627"/>
        <v>0.74973044444596271</v>
      </c>
      <c r="DR439" s="234">
        <f t="shared" si="628"/>
        <v>14841.999604122973</v>
      </c>
      <c r="DS439" s="235">
        <f t="shared" si="629"/>
        <v>0.88045695634434928</v>
      </c>
      <c r="DT439" s="58">
        <v>3671</v>
      </c>
      <c r="DU439" s="75">
        <v>38.5</v>
      </c>
      <c r="DV439" s="59">
        <v>7.03</v>
      </c>
      <c r="DW439" s="58">
        <v>1132</v>
      </c>
      <c r="DX439" s="58">
        <v>5</v>
      </c>
      <c r="DY439" s="58">
        <v>63</v>
      </c>
      <c r="DZ439" s="58">
        <v>3952</v>
      </c>
      <c r="EA439" s="75"/>
      <c r="EB439" s="75"/>
      <c r="EC439" s="58">
        <v>4255</v>
      </c>
      <c r="ED439" s="59">
        <f t="shared" si="657"/>
        <v>0.32641531900206577</v>
      </c>
      <c r="EE439" s="142">
        <f t="shared" si="630"/>
        <v>1.369109234540997</v>
      </c>
      <c r="EF439" s="142">
        <f t="shared" si="668"/>
        <v>3.420436164136043</v>
      </c>
      <c r="EG439" s="233">
        <f t="shared" si="605"/>
        <v>0.5700726940226738</v>
      </c>
      <c r="EH439" s="89">
        <f t="shared" si="658"/>
        <v>17191.112160947752</v>
      </c>
      <c r="EI439" s="193">
        <f t="shared" si="659"/>
        <v>0.75827206750241438</v>
      </c>
      <c r="EJ439" s="234">
        <f t="shared" si="660"/>
        <v>14841.999604122973</v>
      </c>
      <c r="EK439" s="235">
        <f t="shared" si="661"/>
        <v>0.88453692370461034</v>
      </c>
      <c r="EL439" s="238">
        <v>3671</v>
      </c>
      <c r="EM439" s="136">
        <v>38.4</v>
      </c>
      <c r="EN439" s="243">
        <v>7.39</v>
      </c>
      <c r="EO439" s="230">
        <v>1131</v>
      </c>
      <c r="EP439" s="137">
        <v>6</v>
      </c>
      <c r="EQ439" s="137">
        <v>63</v>
      </c>
      <c r="ER439" s="230">
        <v>5438</v>
      </c>
      <c r="ES439" s="136"/>
      <c r="ET439" s="136"/>
      <c r="EU439" s="230">
        <v>3530</v>
      </c>
      <c r="EV439" s="59">
        <f t="shared" si="631"/>
        <v>0.27072189846670319</v>
      </c>
      <c r="EW439" s="142">
        <f t="shared" si="632"/>
        <v>1.369109234540997</v>
      </c>
      <c r="EX439" s="142">
        <f t="shared" si="633"/>
        <v>3.420436164136043</v>
      </c>
      <c r="EY439" s="233">
        <f t="shared" si="606"/>
        <v>0.5700726940226738</v>
      </c>
      <c r="EZ439" s="89">
        <f t="shared" si="634"/>
        <v>17191.112160947752</v>
      </c>
      <c r="FA439" s="193">
        <f t="shared" si="635"/>
        <v>0.7584856080788257</v>
      </c>
      <c r="FB439" s="234">
        <f t="shared" si="636"/>
        <v>14841.999604122973</v>
      </c>
      <c r="FC439" s="235">
        <f t="shared" si="637"/>
        <v>0.8846389228886169</v>
      </c>
      <c r="FD439" s="238">
        <v>3860</v>
      </c>
      <c r="FE439" s="136">
        <v>38.200000000000003</v>
      </c>
      <c r="FF439" s="243">
        <v>7.25</v>
      </c>
      <c r="FG439" s="230">
        <v>1140</v>
      </c>
      <c r="FH439" s="137">
        <v>4</v>
      </c>
      <c r="FI439" s="137">
        <v>64</v>
      </c>
      <c r="FJ439" s="230">
        <v>5678</v>
      </c>
      <c r="FK439" s="136"/>
      <c r="FL439" s="136"/>
      <c r="FM439" s="230">
        <v>4002</v>
      </c>
      <c r="FN439" s="59">
        <f t="shared" si="638"/>
        <v>0.29263392050791703</v>
      </c>
      <c r="FO439" s="142">
        <f t="shared" si="639"/>
        <v>1.3020725388601035</v>
      </c>
      <c r="FP439" s="142">
        <f t="shared" si="640"/>
        <v>3.5965359829924068</v>
      </c>
      <c r="FQ439" s="233">
        <f t="shared" si="607"/>
        <v>0.59942266383206777</v>
      </c>
      <c r="FR439" s="89">
        <f t="shared" si="641"/>
        <v>18076.189850519837</v>
      </c>
      <c r="FS439" s="193">
        <f t="shared" si="642"/>
        <v>0.75656374289112405</v>
      </c>
      <c r="FT439" s="234">
        <f t="shared" si="643"/>
        <v>15606.13415197894</v>
      </c>
      <c r="FU439" s="235">
        <f t="shared" si="644"/>
        <v>0.88372093023255816</v>
      </c>
      <c r="FV439" s="238">
        <v>3867</v>
      </c>
      <c r="FW439" s="160">
        <v>38.5</v>
      </c>
      <c r="FX439" s="243">
        <v>7.21</v>
      </c>
      <c r="FY439" s="230">
        <v>1015</v>
      </c>
      <c r="FZ439" s="137">
        <v>4</v>
      </c>
      <c r="GA439" s="137">
        <v>62</v>
      </c>
      <c r="GB439" s="230">
        <v>5948</v>
      </c>
      <c r="GC439" s="136"/>
      <c r="GD439" s="136"/>
      <c r="GE439" s="230">
        <v>4333</v>
      </c>
      <c r="GF439" s="59">
        <f t="shared" si="645"/>
        <v>0.30548579649760427</v>
      </c>
      <c r="GG439" s="142">
        <f t="shared" si="646"/>
        <v>1.299715541763641</v>
      </c>
      <c r="GH439" s="142">
        <f t="shared" si="647"/>
        <v>3.6030581985056047</v>
      </c>
      <c r="GI439" s="233">
        <f t="shared" si="608"/>
        <v>0.60050969975093416</v>
      </c>
      <c r="GJ439" s="89">
        <f t="shared" si="648"/>
        <v>18108.970505689169</v>
      </c>
      <c r="GK439" s="193">
        <f t="shared" si="649"/>
        <v>0.78325631494253589</v>
      </c>
      <c r="GL439" s="234">
        <f t="shared" si="650"/>
        <v>15634.43543152916</v>
      </c>
      <c r="GM439" s="235">
        <f t="shared" si="651"/>
        <v>0.8964708282333741</v>
      </c>
      <c r="GN439" s="285">
        <v>1089</v>
      </c>
      <c r="GO439" s="230">
        <f t="shared" si="609"/>
        <v>1143.4932845477667</v>
      </c>
      <c r="GP439" s="236">
        <f t="shared" si="705"/>
        <v>590.64599999999996</v>
      </c>
      <c r="GQ439" s="230">
        <v>0</v>
      </c>
      <c r="GR439" s="231">
        <f t="shared" si="696"/>
        <v>1</v>
      </c>
      <c r="GS439" s="230">
        <v>0</v>
      </c>
      <c r="GT439" s="231">
        <f t="shared" si="697"/>
        <v>1</v>
      </c>
      <c r="GU439" s="58">
        <v>0</v>
      </c>
      <c r="GV439" s="231">
        <f t="shared" si="702"/>
        <v>1</v>
      </c>
      <c r="GW439" s="232">
        <v>287</v>
      </c>
      <c r="GX439" s="231">
        <f t="shared" si="703"/>
        <v>0.52796052631578949</v>
      </c>
      <c r="GY439" s="232">
        <v>0</v>
      </c>
      <c r="GZ439" s="231">
        <f t="shared" si="704"/>
        <v>1</v>
      </c>
      <c r="HA439" s="317">
        <v>6.06</v>
      </c>
      <c r="HB439" s="317">
        <v>56.6</v>
      </c>
      <c r="HC439" s="317"/>
      <c r="HD439" s="315"/>
      <c r="HE439" s="316">
        <v>27</v>
      </c>
      <c r="HF439" s="238">
        <f t="shared" si="698"/>
        <v>90608.567999999999</v>
      </c>
      <c r="HG439" s="231">
        <f t="shared" si="699"/>
        <v>0.60405712</v>
      </c>
      <c r="HH439" s="237">
        <f t="shared" si="700"/>
        <v>0.88892288861689106</v>
      </c>
      <c r="HI439" s="238">
        <v>2376</v>
      </c>
      <c r="HJ439" s="230">
        <v>2460</v>
      </c>
      <c r="HK439" s="230">
        <v>2524</v>
      </c>
      <c r="HL439" s="77">
        <f t="shared" si="654"/>
        <v>2590</v>
      </c>
      <c r="HM439" s="77">
        <f t="shared" si="652"/>
        <v>29669.759999999998</v>
      </c>
      <c r="HN439" s="136"/>
      <c r="HO439" s="136"/>
      <c r="HP439" s="230">
        <v>2503</v>
      </c>
      <c r="HQ439" s="136"/>
      <c r="HR439" s="136"/>
      <c r="HS439" s="136"/>
      <c r="HT439" s="230">
        <v>5454</v>
      </c>
      <c r="HU439" s="230">
        <v>4268</v>
      </c>
      <c r="HV439" s="136"/>
      <c r="HW439" s="136"/>
      <c r="HX439" s="136"/>
      <c r="HY439" s="136"/>
      <c r="HZ439" s="295">
        <v>0.98</v>
      </c>
      <c r="IA439" s="295"/>
      <c r="IB439" s="289">
        <v>246</v>
      </c>
      <c r="IC439" s="290"/>
      <c r="ID439" s="290">
        <v>2176</v>
      </c>
      <c r="IE439" s="291">
        <v>2.87</v>
      </c>
      <c r="IF439" s="291">
        <v>0.48</v>
      </c>
      <c r="IG439" s="291">
        <v>1.43</v>
      </c>
      <c r="IH439" s="97">
        <f t="shared" si="653"/>
        <v>22429.707999999999</v>
      </c>
      <c r="II439" s="97">
        <f t="shared" si="655"/>
        <v>2221.4458253664752</v>
      </c>
      <c r="IJ439" s="202">
        <f t="shared" si="656"/>
        <v>1.6087516087516087</v>
      </c>
      <c r="IK439" s="202">
        <f t="shared" si="662"/>
        <v>1.380850725047801</v>
      </c>
      <c r="IL439" s="202">
        <f t="shared" si="610"/>
        <v>0.25857085662622742</v>
      </c>
      <c r="IM439" s="205"/>
      <c r="IN439" s="204">
        <f t="shared" si="611"/>
        <v>0.77410468319559222</v>
      </c>
      <c r="IO439" s="136"/>
      <c r="IP439" s="136"/>
      <c r="IQ439" s="230">
        <v>3984</v>
      </c>
      <c r="IR439" s="230">
        <v>4336</v>
      </c>
      <c r="IS439" s="136"/>
      <c r="IT439" s="136"/>
      <c r="IU439" s="136"/>
      <c r="IV439" s="136"/>
      <c r="IW439" s="303">
        <v>0.91</v>
      </c>
      <c r="IX439" s="303">
        <v>0</v>
      </c>
      <c r="IY439" s="243">
        <v>8.35</v>
      </c>
      <c r="IZ439" s="136">
        <v>158</v>
      </c>
      <c r="JA439" s="136">
        <v>1.78</v>
      </c>
      <c r="JB439" s="136">
        <v>0.37</v>
      </c>
      <c r="JC439" s="136">
        <v>208</v>
      </c>
      <c r="JD439" s="97">
        <f t="shared" si="612"/>
        <v>3028.752</v>
      </c>
      <c r="JE439" s="211">
        <f t="shared" si="672"/>
        <v>1.2118589049989179</v>
      </c>
      <c r="JF439" s="210">
        <f t="shared" si="613"/>
        <v>0.20299392857142859</v>
      </c>
      <c r="JG439" s="211">
        <f t="shared" si="614"/>
        <v>2.9425644582224159E-2</v>
      </c>
      <c r="JH439" s="205"/>
      <c r="JI439" s="205">
        <f t="shared" si="615"/>
        <v>0.35772357723577231</v>
      </c>
      <c r="JJ439" s="215">
        <f t="shared" ref="JJ439:JJ448" si="706">30336/$AU$7</f>
        <v>2.469151880188833</v>
      </c>
      <c r="JK439" s="205">
        <f t="shared" si="616"/>
        <v>0.98388412892696864</v>
      </c>
      <c r="JL439" s="230">
        <v>12261</v>
      </c>
      <c r="JM439" s="243">
        <v>8.42</v>
      </c>
      <c r="JN439" s="217">
        <v>716</v>
      </c>
      <c r="JO439" s="136">
        <v>0.38</v>
      </c>
      <c r="JP439" s="136">
        <v>0.16</v>
      </c>
      <c r="JQ439" s="243">
        <v>1.19</v>
      </c>
      <c r="JR439" s="232">
        <v>244</v>
      </c>
      <c r="JS439" s="136">
        <v>0.4</v>
      </c>
      <c r="JT439" s="223" t="s">
        <v>179</v>
      </c>
    </row>
    <row r="440" spans="1:280" ht="14.25">
      <c r="A440" s="244">
        <v>43857</v>
      </c>
      <c r="B440" s="245">
        <v>105</v>
      </c>
      <c r="C440" s="52">
        <v>105</v>
      </c>
      <c r="D440" s="129">
        <v>46160</v>
      </c>
      <c r="E440" s="246">
        <v>5.63</v>
      </c>
      <c r="F440" s="129">
        <v>1389</v>
      </c>
      <c r="G440" s="247">
        <v>38.9</v>
      </c>
      <c r="H440" s="247">
        <v>18.2</v>
      </c>
      <c r="I440" s="255">
        <v>89.7</v>
      </c>
      <c r="J440" s="253"/>
      <c r="K440" s="129">
        <v>861</v>
      </c>
      <c r="L440" s="254">
        <v>5.59</v>
      </c>
      <c r="M440" s="129">
        <v>9541</v>
      </c>
      <c r="N440" s="129">
        <v>4276</v>
      </c>
      <c r="O440" s="254">
        <v>6.13</v>
      </c>
      <c r="P440" s="254">
        <v>4.28</v>
      </c>
      <c r="Q440" s="258">
        <v>115</v>
      </c>
      <c r="R440" s="259">
        <v>55.6</v>
      </c>
      <c r="S440" s="260">
        <v>8944</v>
      </c>
      <c r="T440" s="103">
        <v>7654</v>
      </c>
      <c r="U440" s="247">
        <v>2.93</v>
      </c>
      <c r="V440" s="247">
        <v>20.6</v>
      </c>
      <c r="W440" s="247">
        <v>7.81</v>
      </c>
      <c r="X440" s="247">
        <v>7.66</v>
      </c>
      <c r="Y440" s="129">
        <v>2433</v>
      </c>
      <c r="Z440" s="103"/>
      <c r="AA440" s="56"/>
      <c r="AB440" s="247">
        <v>440</v>
      </c>
      <c r="AC440" s="77">
        <f t="shared" si="676"/>
        <v>11377</v>
      </c>
      <c r="AD440" s="247"/>
      <c r="AE440" s="247"/>
      <c r="AF440" s="247"/>
      <c r="AG440" s="247"/>
      <c r="AH440" s="252"/>
      <c r="AI440" s="263"/>
      <c r="AJ440" s="247"/>
      <c r="AK440" s="247"/>
      <c r="AL440" s="246" t="s">
        <v>129</v>
      </c>
      <c r="AM440" s="103" t="s">
        <v>129</v>
      </c>
      <c r="AN440" s="264" t="s">
        <v>129</v>
      </c>
      <c r="AO440" s="264" t="s">
        <v>129</v>
      </c>
      <c r="AP440" s="103" t="s">
        <v>129</v>
      </c>
      <c r="AQ440" s="267"/>
      <c r="AR440" s="86">
        <f t="shared" si="617"/>
        <v>13481</v>
      </c>
      <c r="AS440" s="103">
        <v>1100</v>
      </c>
      <c r="AT440" s="268">
        <v>12381</v>
      </c>
      <c r="AU440" s="129">
        <f t="shared" si="677"/>
        <v>9381</v>
      </c>
      <c r="AV440" s="103">
        <v>1200</v>
      </c>
      <c r="AW440" s="103">
        <v>0</v>
      </c>
      <c r="AX440" s="129">
        <v>1200</v>
      </c>
      <c r="AY440" s="271">
        <v>600</v>
      </c>
      <c r="AZ440" s="272">
        <v>4.9800000000000004</v>
      </c>
      <c r="BA440" s="103">
        <v>3417</v>
      </c>
      <c r="BB440" s="247">
        <v>324</v>
      </c>
      <c r="BC440" s="103">
        <v>9607</v>
      </c>
      <c r="BD440" s="97">
        <f t="shared" si="678"/>
        <v>6493.8735999999999</v>
      </c>
      <c r="BE440" s="102">
        <f t="shared" si="679"/>
        <v>0.67595228479233893</v>
      </c>
      <c r="BF440" s="103">
        <v>3429</v>
      </c>
      <c r="BG440" s="97">
        <f t="shared" si="680"/>
        <v>3658.7429999999999</v>
      </c>
      <c r="BH440" s="102">
        <f t="shared" si="681"/>
        <v>0.38084136567086496</v>
      </c>
      <c r="BI440" s="103">
        <v>354</v>
      </c>
      <c r="BJ440" s="97">
        <f t="shared" si="682"/>
        <v>696.31799999999998</v>
      </c>
      <c r="BK440" s="102">
        <f t="shared" si="683"/>
        <v>7.2480274799625266E-2</v>
      </c>
      <c r="BL440" s="103">
        <v>633</v>
      </c>
      <c r="BM440" s="97">
        <f t="shared" si="684"/>
        <v>914.68500000000006</v>
      </c>
      <c r="BN440" s="102">
        <f t="shared" si="685"/>
        <v>9.5210263349640889E-2</v>
      </c>
      <c r="BO440" s="103">
        <v>567</v>
      </c>
      <c r="BP440" s="97">
        <f t="shared" si="686"/>
        <v>1166.886</v>
      </c>
      <c r="BQ440" s="102">
        <f t="shared" si="687"/>
        <v>0.1214620589153742</v>
      </c>
      <c r="BR440" s="103">
        <v>34.4</v>
      </c>
      <c r="BS440" s="105">
        <f t="shared" si="688"/>
        <v>57.241599999999998</v>
      </c>
      <c r="BT440" s="102">
        <f t="shared" si="689"/>
        <v>3.5807223899240138E-3</v>
      </c>
      <c r="BU440" s="247">
        <v>13.8</v>
      </c>
      <c r="BV440" s="246">
        <v>7.38</v>
      </c>
      <c r="BW440" s="252">
        <v>159</v>
      </c>
      <c r="BX440" s="117">
        <f t="shared" si="618"/>
        <v>90123.267000000007</v>
      </c>
      <c r="BY440" s="118">
        <f t="shared" si="619"/>
        <v>0.60082178000000008</v>
      </c>
      <c r="BZ440" s="273">
        <v>74.599999999999994</v>
      </c>
      <c r="CA440" s="245">
        <v>39</v>
      </c>
      <c r="CB440" s="247">
        <v>7.04</v>
      </c>
      <c r="CC440" s="103">
        <v>3668</v>
      </c>
      <c r="CD440" s="77">
        <f t="shared" si="690"/>
        <v>4790.9284189934197</v>
      </c>
      <c r="CE440" s="77">
        <f t="shared" si="691"/>
        <v>22492</v>
      </c>
      <c r="CF440" s="77">
        <f t="shared" si="692"/>
        <v>9381</v>
      </c>
      <c r="CG440" s="77">
        <f t="shared" si="693"/>
        <v>390.875</v>
      </c>
      <c r="CH440" s="77">
        <f t="shared" si="694"/>
        <v>13111</v>
      </c>
      <c r="CI440" s="130">
        <f t="shared" si="695"/>
        <v>546.29166666666663</v>
      </c>
      <c r="CJ440" s="253">
        <v>3718</v>
      </c>
      <c r="CK440" s="247">
        <v>38.200000000000003</v>
      </c>
      <c r="CL440" s="246">
        <v>7.11</v>
      </c>
      <c r="CM440" s="103">
        <v>1106</v>
      </c>
      <c r="CN440" s="274">
        <v>3</v>
      </c>
      <c r="CO440" s="274">
        <v>60</v>
      </c>
      <c r="CP440" s="103">
        <v>3430</v>
      </c>
      <c r="CQ440" s="247"/>
      <c r="CR440" s="247"/>
      <c r="CS440" s="103">
        <v>2864</v>
      </c>
      <c r="CT440" s="141">
        <f t="shared" si="663"/>
        <v>0.20904249116211612</v>
      </c>
      <c r="CU440" s="142">
        <f t="shared" si="620"/>
        <v>1.3518020441097365</v>
      </c>
      <c r="CV440" s="142">
        <f t="shared" si="621"/>
        <v>3.5441050262271263</v>
      </c>
      <c r="CW440" s="118">
        <f t="shared" si="622"/>
        <v>0.59068417103785442</v>
      </c>
      <c r="CX440" s="143">
        <f t="shared" si="664"/>
        <v>17812.671861817536</v>
      </c>
      <c r="CY440" s="144">
        <f t="shared" si="665"/>
        <v>0.76914704139278878</v>
      </c>
      <c r="CZ440" s="145">
        <f t="shared" si="666"/>
        <v>14897.666134892406</v>
      </c>
      <c r="DA440" s="146">
        <f t="shared" si="667"/>
        <v>0.884875611533257</v>
      </c>
      <c r="DB440" s="129">
        <v>3718</v>
      </c>
      <c r="DC440" s="258">
        <v>38.200000000000003</v>
      </c>
      <c r="DD440" s="254">
        <v>7.03</v>
      </c>
      <c r="DE440" s="129">
        <v>1103</v>
      </c>
      <c r="DF440" s="129">
        <v>2</v>
      </c>
      <c r="DG440" s="129">
        <v>61</v>
      </c>
      <c r="DH440" s="129">
        <v>5364</v>
      </c>
      <c r="DI440" s="258"/>
      <c r="DJ440" s="258"/>
      <c r="DK440" s="129">
        <v>3896</v>
      </c>
      <c r="DL440" s="141">
        <f t="shared" si="623"/>
        <v>0.28413653484287577</v>
      </c>
      <c r="DM440" s="142">
        <f t="shared" si="624"/>
        <v>1.3518020441097365</v>
      </c>
      <c r="DN440" s="142">
        <f t="shared" si="625"/>
        <v>3.5441050262271263</v>
      </c>
      <c r="DO440" s="118">
        <f t="shared" si="604"/>
        <v>0.59068417103785442</v>
      </c>
      <c r="DP440" s="143">
        <f t="shared" si="626"/>
        <v>17812.671861817536</v>
      </c>
      <c r="DQ440" s="144">
        <f t="shared" si="627"/>
        <v>0.76977322482481547</v>
      </c>
      <c r="DR440" s="145">
        <f t="shared" si="628"/>
        <v>14897.666134892406</v>
      </c>
      <c r="DS440" s="146">
        <f t="shared" si="629"/>
        <v>0.88518788383470381</v>
      </c>
      <c r="DT440" s="129">
        <v>3718</v>
      </c>
      <c r="DU440" s="258">
        <v>38.299999999999997</v>
      </c>
      <c r="DV440" s="254">
        <v>6.98</v>
      </c>
      <c r="DW440" s="129">
        <v>1097</v>
      </c>
      <c r="DX440" s="129">
        <v>2</v>
      </c>
      <c r="DY440" s="129">
        <v>61</v>
      </c>
      <c r="DZ440" s="129">
        <v>4090</v>
      </c>
      <c r="EA440" s="258"/>
      <c r="EB440" s="258"/>
      <c r="EC440" s="129">
        <v>4037</v>
      </c>
      <c r="ED440" s="141">
        <f t="shared" si="657"/>
        <v>0.2939414881417553</v>
      </c>
      <c r="EE440" s="142">
        <f t="shared" si="630"/>
        <v>1.3518020441097365</v>
      </c>
      <c r="EF440" s="142">
        <f t="shared" si="668"/>
        <v>3.5441050262271263</v>
      </c>
      <c r="EG440" s="118">
        <f t="shared" si="605"/>
        <v>0.59068417103785442</v>
      </c>
      <c r="EH440" s="143">
        <f t="shared" si="658"/>
        <v>17812.671861817536</v>
      </c>
      <c r="EI440" s="144">
        <f t="shared" si="659"/>
        <v>0.77102559168886908</v>
      </c>
      <c r="EJ440" s="145">
        <f t="shared" si="660"/>
        <v>14897.666134892406</v>
      </c>
      <c r="EK440" s="146">
        <f t="shared" si="661"/>
        <v>0.88581242843759755</v>
      </c>
      <c r="EL440" s="253">
        <v>3718</v>
      </c>
      <c r="EM440" s="247">
        <v>38.4</v>
      </c>
      <c r="EN440" s="246">
        <v>7.34</v>
      </c>
      <c r="EO440" s="103">
        <v>1234</v>
      </c>
      <c r="EP440" s="274">
        <v>2</v>
      </c>
      <c r="EQ440" s="274">
        <v>60</v>
      </c>
      <c r="ER440" s="103">
        <v>5280</v>
      </c>
      <c r="ES440" s="247"/>
      <c r="ET440" s="247"/>
      <c r="EU440" s="103">
        <v>3330</v>
      </c>
      <c r="EV440" s="141">
        <f t="shared" si="631"/>
        <v>0.25180231739754855</v>
      </c>
      <c r="EW440" s="142">
        <f t="shared" si="632"/>
        <v>1.3518020441097365</v>
      </c>
      <c r="EX440" s="142">
        <f t="shared" si="633"/>
        <v>3.5441050262271263</v>
      </c>
      <c r="EY440" s="118">
        <f t="shared" si="606"/>
        <v>0.59068417103785442</v>
      </c>
      <c r="EZ440" s="143">
        <f t="shared" si="634"/>
        <v>17812.671861817536</v>
      </c>
      <c r="FA440" s="144">
        <f t="shared" si="635"/>
        <v>0.74242988162631218</v>
      </c>
      <c r="FB440" s="145">
        <f t="shared" si="636"/>
        <v>14897.666134892406</v>
      </c>
      <c r="FC440" s="146">
        <f t="shared" si="637"/>
        <v>0.87155199333819089</v>
      </c>
      <c r="FD440" s="253">
        <v>3809</v>
      </c>
      <c r="FE440" s="247">
        <v>38.1</v>
      </c>
      <c r="FF440" s="246">
        <v>7.27</v>
      </c>
      <c r="FG440" s="103">
        <v>1059</v>
      </c>
      <c r="FH440" s="274">
        <v>2</v>
      </c>
      <c r="FI440" s="274">
        <v>61</v>
      </c>
      <c r="FJ440" s="103">
        <v>5898</v>
      </c>
      <c r="FK440" s="247"/>
      <c r="FL440" s="247"/>
      <c r="FM440" s="103">
        <v>3818</v>
      </c>
      <c r="FN440" s="141">
        <f t="shared" si="638"/>
        <v>0.26859111760744347</v>
      </c>
      <c r="FO440" s="142">
        <f t="shared" si="639"/>
        <v>1.3195064321344185</v>
      </c>
      <c r="FP440" s="142">
        <f t="shared" si="640"/>
        <v>3.6308488555403771</v>
      </c>
      <c r="FQ440" s="118">
        <f t="shared" si="607"/>
        <v>0.60514147592339618</v>
      </c>
      <c r="FR440" s="143">
        <f t="shared" si="641"/>
        <v>18248.646347945934</v>
      </c>
      <c r="FS440" s="144">
        <f t="shared" si="642"/>
        <v>0.77895724849454184</v>
      </c>
      <c r="FT440" s="145">
        <f t="shared" si="643"/>
        <v>15262.294327005158</v>
      </c>
      <c r="FU440" s="146">
        <f t="shared" si="644"/>
        <v>0.88976787758925779</v>
      </c>
      <c r="FV440" s="253">
        <v>3811</v>
      </c>
      <c r="FW440" s="283">
        <v>38.6</v>
      </c>
      <c r="FX440" s="246">
        <v>7.21</v>
      </c>
      <c r="FY440" s="103">
        <v>1056</v>
      </c>
      <c r="FZ440" s="274">
        <v>2</v>
      </c>
      <c r="GA440" s="274">
        <v>60</v>
      </c>
      <c r="GB440" s="103">
        <v>5868</v>
      </c>
      <c r="GC440" s="247"/>
      <c r="GD440" s="247"/>
      <c r="GE440" s="103">
        <v>4023</v>
      </c>
      <c r="GF440" s="141">
        <f t="shared" si="645"/>
        <v>0.28263686088593237</v>
      </c>
      <c r="GG440" s="142">
        <f t="shared" si="646"/>
        <v>1.3188139595906587</v>
      </c>
      <c r="GH440" s="142">
        <f t="shared" si="647"/>
        <v>3.6327553133274821</v>
      </c>
      <c r="GI440" s="118">
        <f t="shared" si="608"/>
        <v>0.60545921888791365</v>
      </c>
      <c r="GJ440" s="143">
        <f t="shared" si="648"/>
        <v>18258.228204783925</v>
      </c>
      <c r="GK440" s="144">
        <f t="shared" si="649"/>
        <v>0.77958343192656865</v>
      </c>
      <c r="GL440" s="145">
        <f t="shared" si="650"/>
        <v>15270.308133425218</v>
      </c>
      <c r="GM440" s="146">
        <f t="shared" si="651"/>
        <v>0.89008014989070472</v>
      </c>
      <c r="GN440" s="286">
        <v>1345</v>
      </c>
      <c r="GO440" s="97">
        <f t="shared" si="609"/>
        <v>1108.7438644851502</v>
      </c>
      <c r="GP440" s="226">
        <f t="shared" si="705"/>
        <v>653.25020999999992</v>
      </c>
      <c r="GQ440" s="103">
        <v>0</v>
      </c>
      <c r="GR440" s="102">
        <f t="shared" si="696"/>
        <v>1</v>
      </c>
      <c r="GS440" s="103">
        <v>0</v>
      </c>
      <c r="GT440" s="102">
        <f t="shared" si="697"/>
        <v>1</v>
      </c>
      <c r="GU440" s="129">
        <v>1.37</v>
      </c>
      <c r="GV440" s="102">
        <f t="shared" si="702"/>
        <v>0.9980325081356507</v>
      </c>
      <c r="GW440" s="170">
        <v>314</v>
      </c>
      <c r="GX440" s="102">
        <f t="shared" si="703"/>
        <v>0.50394944707740918</v>
      </c>
      <c r="GY440" s="170">
        <v>3.04</v>
      </c>
      <c r="GZ440" s="102">
        <f t="shared" si="704"/>
        <v>0</v>
      </c>
      <c r="HA440" s="318">
        <v>7.9</v>
      </c>
      <c r="HB440" s="318">
        <v>49.2</v>
      </c>
      <c r="HC440" s="318"/>
      <c r="HD440" s="319">
        <v>158</v>
      </c>
      <c r="HE440" s="312">
        <v>25</v>
      </c>
      <c r="HF440" s="227">
        <f t="shared" si="698"/>
        <v>90123.267000000007</v>
      </c>
      <c r="HG440" s="102">
        <f t="shared" si="699"/>
        <v>0.60082178000000008</v>
      </c>
      <c r="HH440" s="177">
        <f t="shared" si="700"/>
        <v>0.8599979181846571</v>
      </c>
      <c r="HI440" s="253">
        <v>2352</v>
      </c>
      <c r="HJ440" s="103">
        <v>3634</v>
      </c>
      <c r="HK440" s="103">
        <v>2070</v>
      </c>
      <c r="HL440" s="77">
        <f t="shared" si="654"/>
        <v>2505</v>
      </c>
      <c r="HM440" s="77">
        <f t="shared" si="652"/>
        <v>27903.599999999999</v>
      </c>
      <c r="HN440" s="247"/>
      <c r="HO440" s="247"/>
      <c r="HP440" s="103">
        <v>2487</v>
      </c>
      <c r="HQ440" s="247"/>
      <c r="HR440" s="247"/>
      <c r="HS440" s="247"/>
      <c r="HT440" s="103">
        <v>5046</v>
      </c>
      <c r="HU440" s="103">
        <v>4950</v>
      </c>
      <c r="HV440" s="247"/>
      <c r="HW440" s="247"/>
      <c r="HX440" s="247"/>
      <c r="HY440" s="247"/>
      <c r="HZ440" s="298"/>
      <c r="IA440" s="298">
        <v>0.98</v>
      </c>
      <c r="IB440" s="299">
        <v>255</v>
      </c>
      <c r="IC440" s="300"/>
      <c r="ID440" s="300">
        <v>484</v>
      </c>
      <c r="IE440" s="301">
        <v>3.02</v>
      </c>
      <c r="IF440" s="301">
        <v>0.51</v>
      </c>
      <c r="IG440" s="301">
        <v>1.44</v>
      </c>
      <c r="IH440" s="97">
        <f t="shared" si="653"/>
        <v>24611.58</v>
      </c>
      <c r="II440" s="97">
        <f t="shared" si="655"/>
        <v>2339.6378365499168</v>
      </c>
      <c r="IJ440" s="202">
        <f t="shared" si="656"/>
        <v>1.6017940092904053</v>
      </c>
      <c r="IK440" s="202">
        <f t="shared" si="662"/>
        <v>1.4606359013581129</v>
      </c>
      <c r="IL440" s="202">
        <f t="shared" si="610"/>
        <v>0.31925722837608866</v>
      </c>
      <c r="IM440" s="203"/>
      <c r="IN440" s="204">
        <f t="shared" si="611"/>
        <v>0.81040892193308545</v>
      </c>
      <c r="IO440" s="247"/>
      <c r="IP440" s="247"/>
      <c r="IQ440" s="103"/>
      <c r="IR440" s="103">
        <v>4276</v>
      </c>
      <c r="IS440" s="247"/>
      <c r="IT440" s="247"/>
      <c r="IU440" s="247"/>
      <c r="IV440" s="247"/>
      <c r="IW440" s="304">
        <v>0</v>
      </c>
      <c r="IX440" s="304">
        <v>0.97</v>
      </c>
      <c r="IY440" s="246"/>
      <c r="IZ440" s="247">
        <v>171</v>
      </c>
      <c r="JA440" s="247">
        <v>2.48</v>
      </c>
      <c r="JB440" s="247">
        <v>0.34</v>
      </c>
      <c r="JC440" s="247">
        <v>193</v>
      </c>
      <c r="JD440" s="97">
        <f t="shared" si="612"/>
        <v>3157.1550000000002</v>
      </c>
      <c r="JE440" s="210">
        <f t="shared" si="672"/>
        <v>1.1939025690224923</v>
      </c>
      <c r="JF440" s="210">
        <f t="shared" si="613"/>
        <v>0.21358526785714288</v>
      </c>
      <c r="JG440" s="210"/>
      <c r="JH440" s="203"/>
      <c r="JI440" s="203">
        <f t="shared" si="615"/>
        <v>0.3294117647058824</v>
      </c>
      <c r="JJ440" s="212">
        <f t="shared" si="706"/>
        <v>2.469151880188833</v>
      </c>
      <c r="JK440" s="203">
        <f t="shared" si="616"/>
        <v>0.98220047881752892</v>
      </c>
      <c r="JL440" s="103">
        <v>11416</v>
      </c>
      <c r="JM440" s="246">
        <v>8.5399999999999991</v>
      </c>
      <c r="JN440" s="307">
        <v>388</v>
      </c>
      <c r="JO440" s="247">
        <v>0.32</v>
      </c>
      <c r="JP440" s="247">
        <v>0.98</v>
      </c>
      <c r="JQ440" s="246">
        <v>1.0900000000000001</v>
      </c>
      <c r="JR440" s="170">
        <v>162</v>
      </c>
      <c r="JS440" s="247">
        <v>0.37</v>
      </c>
      <c r="JT440" s="308" t="s">
        <v>179</v>
      </c>
    </row>
    <row r="441" spans="1:280" ht="14.25">
      <c r="A441" s="244">
        <v>43858</v>
      </c>
      <c r="B441" s="245">
        <v>120</v>
      </c>
      <c r="C441" s="52">
        <v>120</v>
      </c>
      <c r="D441" s="129">
        <v>59215</v>
      </c>
      <c r="E441" s="246">
        <v>5.48</v>
      </c>
      <c r="F441" s="129">
        <v>1201</v>
      </c>
      <c r="G441" s="247">
        <v>36.700000000000003</v>
      </c>
      <c r="H441" s="247">
        <v>15.4</v>
      </c>
      <c r="I441" s="255">
        <v>89.6</v>
      </c>
      <c r="J441" s="253">
        <v>1144</v>
      </c>
      <c r="K441" s="129">
        <v>1073</v>
      </c>
      <c r="L441" s="254">
        <v>5.63</v>
      </c>
      <c r="M441" s="129">
        <v>9311</v>
      </c>
      <c r="N441" s="129">
        <v>4752</v>
      </c>
      <c r="O441" s="254">
        <v>6.1</v>
      </c>
      <c r="P441" s="254">
        <v>3.73</v>
      </c>
      <c r="Q441" s="258">
        <v>107</v>
      </c>
      <c r="R441" s="259">
        <v>62.8</v>
      </c>
      <c r="S441" s="260">
        <v>9158</v>
      </c>
      <c r="T441" s="103">
        <v>8336</v>
      </c>
      <c r="U441" s="247">
        <v>3.05</v>
      </c>
      <c r="V441" s="247">
        <v>24.5</v>
      </c>
      <c r="W441" s="247">
        <v>9.35</v>
      </c>
      <c r="X441" s="247">
        <v>9.2200000000000006</v>
      </c>
      <c r="Y441" s="129">
        <v>2433</v>
      </c>
      <c r="Z441" s="103"/>
      <c r="AA441" s="56"/>
      <c r="AB441" s="247">
        <v>461</v>
      </c>
      <c r="AC441" s="77">
        <f t="shared" si="676"/>
        <v>11591</v>
      </c>
      <c r="AD441" s="247"/>
      <c r="AE441" s="247"/>
      <c r="AF441" s="247"/>
      <c r="AG441" s="247"/>
      <c r="AH441" s="252"/>
      <c r="AI441" s="263"/>
      <c r="AJ441" s="247"/>
      <c r="AK441" s="247"/>
      <c r="AL441" s="246" t="s">
        <v>129</v>
      </c>
      <c r="AM441" s="103" t="s">
        <v>129</v>
      </c>
      <c r="AN441" s="264" t="s">
        <v>129</v>
      </c>
      <c r="AO441" s="264" t="s">
        <v>129</v>
      </c>
      <c r="AP441" s="103" t="s">
        <v>129</v>
      </c>
      <c r="AQ441" s="267"/>
      <c r="AR441" s="86">
        <f t="shared" si="617"/>
        <v>13508</v>
      </c>
      <c r="AS441" s="103">
        <v>1100</v>
      </c>
      <c r="AT441" s="268">
        <v>12408</v>
      </c>
      <c r="AU441" s="129">
        <f t="shared" si="677"/>
        <v>9408</v>
      </c>
      <c r="AV441" s="103">
        <v>1200</v>
      </c>
      <c r="AW441" s="103">
        <v>0</v>
      </c>
      <c r="AX441" s="129">
        <v>1200</v>
      </c>
      <c r="AY441" s="271">
        <v>600</v>
      </c>
      <c r="AZ441" s="272">
        <v>4.99</v>
      </c>
      <c r="BA441" s="103">
        <v>4204</v>
      </c>
      <c r="BB441" s="247">
        <v>296</v>
      </c>
      <c r="BC441" s="103">
        <v>9328</v>
      </c>
      <c r="BD441" s="97">
        <f t="shared" si="678"/>
        <v>6622.0798400000012</v>
      </c>
      <c r="BE441" s="102">
        <f t="shared" si="679"/>
        <v>0.709914219554031</v>
      </c>
      <c r="BF441" s="103">
        <v>3566</v>
      </c>
      <c r="BG441" s="97">
        <f t="shared" si="680"/>
        <v>3804.922</v>
      </c>
      <c r="BH441" s="102">
        <f t="shared" si="681"/>
        <v>0.40790330188679247</v>
      </c>
      <c r="BI441" s="103">
        <v>360</v>
      </c>
      <c r="BJ441" s="97">
        <f t="shared" si="682"/>
        <v>708.12</v>
      </c>
      <c r="BK441" s="102">
        <f t="shared" si="683"/>
        <v>7.5913379073756435E-2</v>
      </c>
      <c r="BL441" s="103">
        <v>602</v>
      </c>
      <c r="BM441" s="97">
        <f t="shared" si="684"/>
        <v>869.89</v>
      </c>
      <c r="BN441" s="102">
        <f t="shared" si="685"/>
        <v>9.325578902229846E-2</v>
      </c>
      <c r="BO441" s="103">
        <v>596</v>
      </c>
      <c r="BP441" s="97">
        <f t="shared" si="686"/>
        <v>1226.568</v>
      </c>
      <c r="BQ441" s="102">
        <f t="shared" si="687"/>
        <v>0.13149313893653516</v>
      </c>
      <c r="BR441" s="103">
        <v>7.56</v>
      </c>
      <c r="BS441" s="105">
        <f t="shared" si="688"/>
        <v>12.579839999999999</v>
      </c>
      <c r="BT441" s="102">
        <f t="shared" si="689"/>
        <v>8.1046312178387648E-4</v>
      </c>
      <c r="BU441" s="247">
        <v>12.7</v>
      </c>
      <c r="BV441" s="246">
        <v>7.11</v>
      </c>
      <c r="BW441" s="252">
        <v>153</v>
      </c>
      <c r="BX441" s="117">
        <f t="shared" si="618"/>
        <v>87757.823999999993</v>
      </c>
      <c r="BY441" s="118">
        <f t="shared" si="619"/>
        <v>0.58505215999999993</v>
      </c>
      <c r="BZ441" s="273">
        <v>66.7</v>
      </c>
      <c r="CA441" s="245">
        <v>39</v>
      </c>
      <c r="CB441" s="247">
        <v>7.13</v>
      </c>
      <c r="CC441" s="103">
        <v>2386</v>
      </c>
      <c r="CD441" s="77">
        <f t="shared" si="690"/>
        <v>4611.9301581659856</v>
      </c>
      <c r="CE441" s="77">
        <f t="shared" si="691"/>
        <v>22508</v>
      </c>
      <c r="CF441" s="77">
        <f t="shared" si="692"/>
        <v>9408</v>
      </c>
      <c r="CG441" s="77">
        <f t="shared" si="693"/>
        <v>392</v>
      </c>
      <c r="CH441" s="77">
        <f t="shared" si="694"/>
        <v>13100</v>
      </c>
      <c r="CI441" s="130">
        <f t="shared" si="695"/>
        <v>545.83333333333337</v>
      </c>
      <c r="CJ441" s="253">
        <v>3701</v>
      </c>
      <c r="CK441" s="247">
        <v>38.4</v>
      </c>
      <c r="CL441" s="246">
        <v>7.1</v>
      </c>
      <c r="CM441" s="103">
        <v>960</v>
      </c>
      <c r="CN441" s="274">
        <v>5</v>
      </c>
      <c r="CO441" s="274">
        <v>61</v>
      </c>
      <c r="CP441" s="103">
        <v>5010</v>
      </c>
      <c r="CQ441" s="247"/>
      <c r="CR441" s="247"/>
      <c r="CS441" s="103">
        <v>2563</v>
      </c>
      <c r="CT441" s="141">
        <f t="shared" si="663"/>
        <v>0.1896300055993714</v>
      </c>
      <c r="CU441" s="142">
        <f t="shared" si="620"/>
        <v>1.3580113482842475</v>
      </c>
      <c r="CV441" s="142">
        <f t="shared" si="621"/>
        <v>3.3960910297199192</v>
      </c>
      <c r="CW441" s="118">
        <f t="shared" si="622"/>
        <v>0.56601517161998649</v>
      </c>
      <c r="CX441" s="143">
        <f t="shared" si="664"/>
        <v>17068.753515372315</v>
      </c>
      <c r="CY441" s="144">
        <f t="shared" si="665"/>
        <v>0.79184420251893828</v>
      </c>
      <c r="CZ441" s="145">
        <f t="shared" si="666"/>
        <v>14430.056274391325</v>
      </c>
      <c r="DA441" s="146">
        <f t="shared" si="667"/>
        <v>0.89708404802744424</v>
      </c>
      <c r="DB441" s="129">
        <v>3701</v>
      </c>
      <c r="DC441" s="258">
        <v>38.4</v>
      </c>
      <c r="DD441" s="254">
        <v>7.05</v>
      </c>
      <c r="DE441" s="129">
        <v>1106</v>
      </c>
      <c r="DF441" s="129">
        <v>5</v>
      </c>
      <c r="DG441" s="129">
        <v>62</v>
      </c>
      <c r="DH441" s="129">
        <v>5320</v>
      </c>
      <c r="DI441" s="258"/>
      <c r="DJ441" s="258"/>
      <c r="DK441" s="129">
        <v>3564</v>
      </c>
      <c r="DL441" s="141">
        <f t="shared" si="623"/>
        <v>0.27467260730526993</v>
      </c>
      <c r="DM441" s="142">
        <f t="shared" si="624"/>
        <v>1.3580113482842475</v>
      </c>
      <c r="DN441" s="142">
        <f t="shared" si="625"/>
        <v>3.3960910297199192</v>
      </c>
      <c r="DO441" s="118">
        <f t="shared" si="604"/>
        <v>0.56601517161998649</v>
      </c>
      <c r="DP441" s="143">
        <f t="shared" si="626"/>
        <v>17068.753515372315</v>
      </c>
      <c r="DQ441" s="144">
        <f t="shared" si="627"/>
        <v>0.76018717498536015</v>
      </c>
      <c r="DR441" s="145">
        <f t="shared" si="628"/>
        <v>14430.056274391325</v>
      </c>
      <c r="DS441" s="146">
        <f t="shared" si="629"/>
        <v>0.88143224699828471</v>
      </c>
      <c r="DT441" s="129">
        <v>3716</v>
      </c>
      <c r="DU441" s="258">
        <v>38.299999999999997</v>
      </c>
      <c r="DV441" s="254">
        <v>7</v>
      </c>
      <c r="DW441" s="129">
        <v>1128</v>
      </c>
      <c r="DX441" s="129">
        <v>5</v>
      </c>
      <c r="DY441" s="129">
        <v>61</v>
      </c>
      <c r="DZ441" s="129">
        <v>4528</v>
      </c>
      <c r="EA441" s="258"/>
      <c r="EB441" s="258"/>
      <c r="EC441" s="129">
        <v>3745</v>
      </c>
      <c r="ED441" s="141">
        <f t="shared" si="657"/>
        <v>0.2892721853386222</v>
      </c>
      <c r="EE441" s="142">
        <f t="shared" si="630"/>
        <v>1.3525296017222821</v>
      </c>
      <c r="EF441" s="142">
        <f t="shared" si="668"/>
        <v>3.4098552462683651</v>
      </c>
      <c r="EG441" s="118">
        <f t="shared" si="605"/>
        <v>0.56830920771139415</v>
      </c>
      <c r="EH441" s="143">
        <f t="shared" si="658"/>
        <v>17137.932467744802</v>
      </c>
      <c r="EI441" s="144">
        <f t="shared" si="659"/>
        <v>0.7554169379597524</v>
      </c>
      <c r="EJ441" s="145">
        <f t="shared" si="660"/>
        <v>14488.540695930335</v>
      </c>
      <c r="EK441" s="146">
        <f t="shared" si="661"/>
        <v>0.87907375643224706</v>
      </c>
      <c r="EL441" s="253">
        <v>3716</v>
      </c>
      <c r="EM441" s="247">
        <v>38.5</v>
      </c>
      <c r="EN441" s="246">
        <v>7.4</v>
      </c>
      <c r="EO441" s="103">
        <v>1072</v>
      </c>
      <c r="EP441" s="274">
        <v>5</v>
      </c>
      <c r="EQ441" s="274">
        <v>61</v>
      </c>
      <c r="ER441" s="103">
        <v>4742</v>
      </c>
      <c r="ES441" s="247"/>
      <c r="ET441" s="247"/>
      <c r="EU441" s="103">
        <v>3110</v>
      </c>
      <c r="EV441" s="141">
        <f t="shared" si="631"/>
        <v>0.23642314494596497</v>
      </c>
      <c r="EW441" s="142">
        <f t="shared" si="632"/>
        <v>1.3525296017222821</v>
      </c>
      <c r="EX441" s="142">
        <f t="shared" si="633"/>
        <v>3.4098552462683651</v>
      </c>
      <c r="EY441" s="118">
        <f t="shared" si="606"/>
        <v>0.56830920771139415</v>
      </c>
      <c r="EZ441" s="143">
        <f t="shared" si="634"/>
        <v>17137.932467744802</v>
      </c>
      <c r="FA441" s="144">
        <f t="shared" si="635"/>
        <v>0.76755935947948106</v>
      </c>
      <c r="FB441" s="145">
        <f t="shared" si="636"/>
        <v>14488.540695930335</v>
      </c>
      <c r="FC441" s="146">
        <f t="shared" si="637"/>
        <v>0.88507718696397941</v>
      </c>
      <c r="FD441" s="253">
        <v>3837</v>
      </c>
      <c r="FE441" s="247">
        <v>37.9</v>
      </c>
      <c r="FF441" s="246">
        <v>7.23</v>
      </c>
      <c r="FG441" s="103">
        <v>1225</v>
      </c>
      <c r="FH441" s="274">
        <v>4</v>
      </c>
      <c r="FI441" s="274">
        <v>61</v>
      </c>
      <c r="FJ441" s="103">
        <v>5762</v>
      </c>
      <c r="FK441" s="247"/>
      <c r="FL441" s="247"/>
      <c r="FM441" s="103">
        <v>3492</v>
      </c>
      <c r="FN441" s="141">
        <f t="shared" si="638"/>
        <v>0.26870527651623449</v>
      </c>
      <c r="FO441" s="142">
        <f t="shared" si="639"/>
        <v>1.309877508470159</v>
      </c>
      <c r="FP441" s="142">
        <f t="shared" si="640"/>
        <v>3.5208865930924964</v>
      </c>
      <c r="FQ441" s="118">
        <f t="shared" si="607"/>
        <v>0.58681443218208273</v>
      </c>
      <c r="FR441" s="143">
        <f t="shared" si="641"/>
        <v>17695.976016882887</v>
      </c>
      <c r="FS441" s="144">
        <f t="shared" si="642"/>
        <v>0.73438452925593678</v>
      </c>
      <c r="FT441" s="145">
        <f t="shared" si="643"/>
        <v>14960.315029678335</v>
      </c>
      <c r="FU441" s="146">
        <f t="shared" si="644"/>
        <v>0.86867495711835341</v>
      </c>
      <c r="FV441" s="253">
        <v>3837</v>
      </c>
      <c r="FW441" s="283">
        <v>38.4</v>
      </c>
      <c r="FX441" s="246">
        <v>7.22</v>
      </c>
      <c r="FY441" s="103">
        <v>1055</v>
      </c>
      <c r="FZ441" s="274">
        <v>4</v>
      </c>
      <c r="GA441" s="274">
        <v>61</v>
      </c>
      <c r="GB441" s="103">
        <v>5388</v>
      </c>
      <c r="GC441" s="247"/>
      <c r="GD441" s="247"/>
      <c r="GE441" s="103">
        <v>3867</v>
      </c>
      <c r="GF441" s="141">
        <f t="shared" si="645"/>
        <v>0.28333944257352905</v>
      </c>
      <c r="GG441" s="142">
        <f t="shared" si="646"/>
        <v>1.309877508470159</v>
      </c>
      <c r="GH441" s="142">
        <f t="shared" si="647"/>
        <v>3.5208865930924964</v>
      </c>
      <c r="GI441" s="118">
        <f t="shared" si="608"/>
        <v>0.58681443218208273</v>
      </c>
      <c r="GJ441" s="143">
        <f t="shared" si="648"/>
        <v>17695.976016882887</v>
      </c>
      <c r="GK441" s="144">
        <f t="shared" si="649"/>
        <v>0.77124545172654146</v>
      </c>
      <c r="GL441" s="145">
        <f t="shared" si="650"/>
        <v>14960.315029678335</v>
      </c>
      <c r="GM441" s="146">
        <f t="shared" si="651"/>
        <v>0.88689965694682682</v>
      </c>
      <c r="GN441" s="286">
        <v>1225</v>
      </c>
      <c r="GO441" s="97">
        <f t="shared" si="609"/>
        <v>1091.6041407499556</v>
      </c>
      <c r="GP441" s="226">
        <f t="shared" si="705"/>
        <v>947.34814999999992</v>
      </c>
      <c r="GQ441" s="103">
        <v>0</v>
      </c>
      <c r="GR441" s="102">
        <f t="shared" si="696"/>
        <v>1</v>
      </c>
      <c r="GS441" s="103">
        <v>0</v>
      </c>
      <c r="GT441" s="102">
        <f t="shared" si="697"/>
        <v>1</v>
      </c>
      <c r="GU441" s="129">
        <v>7.15</v>
      </c>
      <c r="GV441" s="102">
        <f t="shared" si="702"/>
        <v>0.98990284132632889</v>
      </c>
      <c r="GW441" s="170">
        <v>453</v>
      </c>
      <c r="GX441" s="102">
        <f t="shared" si="703"/>
        <v>0.24750830564784054</v>
      </c>
      <c r="GY441" s="170">
        <v>2.85</v>
      </c>
      <c r="GZ441" s="102">
        <f t="shared" si="704"/>
        <v>0</v>
      </c>
      <c r="HA441" s="318">
        <v>9.49</v>
      </c>
      <c r="HB441" s="318">
        <v>58.3</v>
      </c>
      <c r="HC441" s="318"/>
      <c r="HD441" s="313"/>
      <c r="HE441" s="312">
        <v>35</v>
      </c>
      <c r="HF441" s="227">
        <f t="shared" si="698"/>
        <v>87757.823999999993</v>
      </c>
      <c r="HG441" s="102">
        <f t="shared" si="699"/>
        <v>0.58505215999999993</v>
      </c>
      <c r="HH441" s="177">
        <f t="shared" si="700"/>
        <v>0.86867495711835341</v>
      </c>
      <c r="HI441" s="253">
        <v>2332</v>
      </c>
      <c r="HJ441" s="103">
        <v>3080</v>
      </c>
      <c r="HK441" s="103">
        <v>1940</v>
      </c>
      <c r="HL441" s="77">
        <f t="shared" si="654"/>
        <v>2520</v>
      </c>
      <c r="HM441" s="77">
        <f t="shared" si="652"/>
        <v>29493</v>
      </c>
      <c r="HN441" s="247"/>
      <c r="HO441" s="247"/>
      <c r="HP441" s="103">
        <v>2806</v>
      </c>
      <c r="HQ441" s="247"/>
      <c r="HR441" s="247"/>
      <c r="HS441" s="247"/>
      <c r="HT441" s="103">
        <v>5592</v>
      </c>
      <c r="HU441" s="103">
        <v>5061</v>
      </c>
      <c r="HV441" s="247"/>
      <c r="HW441" s="247"/>
      <c r="HX441" s="247"/>
      <c r="HY441" s="247"/>
      <c r="HZ441" s="298">
        <v>0.97</v>
      </c>
      <c r="IA441" s="298"/>
      <c r="IB441" s="299">
        <v>329</v>
      </c>
      <c r="IC441" s="300"/>
      <c r="ID441" s="300">
        <v>102</v>
      </c>
      <c r="IE441" s="301">
        <v>4.8099999999999996</v>
      </c>
      <c r="IF441" s="301">
        <v>0.85</v>
      </c>
      <c r="IG441" s="301">
        <v>1.71</v>
      </c>
      <c r="IH441" s="97">
        <f t="shared" si="653"/>
        <v>24192.719999999998</v>
      </c>
      <c r="II441" s="97">
        <f t="shared" si="655"/>
        <v>2474.5825426944966</v>
      </c>
      <c r="IJ441" s="202">
        <f t="shared" si="656"/>
        <v>1.5964240102171137</v>
      </c>
      <c r="IK441" s="202">
        <f t="shared" si="662"/>
        <v>1.5500785047438326</v>
      </c>
      <c r="IL441" s="202">
        <f t="shared" si="610"/>
        <v>0.25502788691538575</v>
      </c>
      <c r="IM441" s="203"/>
      <c r="IN441" s="204">
        <f t="shared" si="611"/>
        <v>0.73142857142857143</v>
      </c>
      <c r="IO441" s="247"/>
      <c r="IP441" s="247"/>
      <c r="IQ441" s="103">
        <v>3753</v>
      </c>
      <c r="IR441" s="103">
        <v>3743</v>
      </c>
      <c r="IS441" s="247"/>
      <c r="IT441" s="247"/>
      <c r="IU441" s="247"/>
      <c r="IV441" s="247"/>
      <c r="IW441" s="304">
        <v>0.92</v>
      </c>
      <c r="IX441" s="304">
        <v>0</v>
      </c>
      <c r="IY441" s="246">
        <v>8.16</v>
      </c>
      <c r="IZ441" s="247">
        <v>165</v>
      </c>
      <c r="JA441" s="247">
        <v>2.35</v>
      </c>
      <c r="JB441" s="247">
        <v>0.35</v>
      </c>
      <c r="JC441" s="247">
        <v>194</v>
      </c>
      <c r="JD441" s="97">
        <f t="shared" si="612"/>
        <v>4082.232</v>
      </c>
      <c r="JE441" s="210">
        <f t="shared" si="672"/>
        <v>1.1904761904761905</v>
      </c>
      <c r="JF441" s="210">
        <f t="shared" si="613"/>
        <v>0.27635999999999999</v>
      </c>
      <c r="JG441" s="210">
        <f t="shared" si="614"/>
        <v>5.7632805320369546E-2</v>
      </c>
      <c r="JH441" s="203"/>
      <c r="JI441" s="203">
        <f t="shared" si="615"/>
        <v>0.49848024316109418</v>
      </c>
      <c r="JJ441" s="212">
        <f t="shared" si="706"/>
        <v>2.469151880188833</v>
      </c>
      <c r="JK441" s="203">
        <f t="shared" si="616"/>
        <v>0.98231132075471694</v>
      </c>
      <c r="JL441" s="103">
        <v>11176</v>
      </c>
      <c r="JM441" s="246">
        <v>8.5399999999999991</v>
      </c>
      <c r="JN441" s="307">
        <v>394</v>
      </c>
      <c r="JO441" s="247">
        <v>0.27</v>
      </c>
      <c r="JP441" s="247">
        <v>1.4</v>
      </c>
      <c r="JQ441" s="246">
        <v>1.29</v>
      </c>
      <c r="JR441" s="170">
        <v>177</v>
      </c>
      <c r="JS441" s="247">
        <v>0.36</v>
      </c>
      <c r="JT441" s="308" t="s">
        <v>179</v>
      </c>
    </row>
    <row r="442" spans="1:280" ht="14.25">
      <c r="A442" s="244">
        <v>43859</v>
      </c>
      <c r="B442" s="245">
        <v>120</v>
      </c>
      <c r="C442" s="52">
        <v>120</v>
      </c>
      <c r="D442" s="129">
        <v>32553</v>
      </c>
      <c r="E442" s="246">
        <v>5.58</v>
      </c>
      <c r="F442" s="129">
        <v>1132</v>
      </c>
      <c r="G442" s="247">
        <v>29.5</v>
      </c>
      <c r="H442" s="247" t="s">
        <v>222</v>
      </c>
      <c r="I442" s="255">
        <v>89.3</v>
      </c>
      <c r="J442" s="253"/>
      <c r="K442" s="129">
        <v>1397</v>
      </c>
      <c r="L442" s="254">
        <v>5.48</v>
      </c>
      <c r="M442" s="129">
        <v>11556</v>
      </c>
      <c r="N442" s="129">
        <v>5311</v>
      </c>
      <c r="O442" s="254">
        <v>7.57</v>
      </c>
      <c r="P442" s="254">
        <v>4.5999999999999996</v>
      </c>
      <c r="Q442" s="258"/>
      <c r="R442" s="259">
        <v>62</v>
      </c>
      <c r="S442" s="260">
        <v>9082</v>
      </c>
      <c r="T442" s="103">
        <v>8859</v>
      </c>
      <c r="U442" s="247">
        <v>3.18</v>
      </c>
      <c r="V442" s="247">
        <v>24</v>
      </c>
      <c r="W442" s="247">
        <v>9.98</v>
      </c>
      <c r="X442" s="247">
        <v>11.7</v>
      </c>
      <c r="Y442" s="129">
        <v>2433</v>
      </c>
      <c r="Z442" s="103"/>
      <c r="AA442" s="56"/>
      <c r="AB442" s="247">
        <v>476</v>
      </c>
      <c r="AC442" s="77">
        <f t="shared" si="676"/>
        <v>11515</v>
      </c>
      <c r="AD442" s="247"/>
      <c r="AE442" s="247"/>
      <c r="AF442" s="247"/>
      <c r="AG442" s="247"/>
      <c r="AH442" s="252"/>
      <c r="AI442" s="263"/>
      <c r="AJ442" s="247"/>
      <c r="AK442" s="247"/>
      <c r="AL442" s="246" t="s">
        <v>129</v>
      </c>
      <c r="AM442" s="103" t="s">
        <v>129</v>
      </c>
      <c r="AN442" s="264" t="s">
        <v>129</v>
      </c>
      <c r="AO442" s="264" t="s">
        <v>129</v>
      </c>
      <c r="AP442" s="103" t="s">
        <v>129</v>
      </c>
      <c r="AQ442" s="267"/>
      <c r="AR442" s="86">
        <f t="shared" si="617"/>
        <v>13348</v>
      </c>
      <c r="AS442" s="103">
        <v>1000</v>
      </c>
      <c r="AT442" s="268">
        <v>12348</v>
      </c>
      <c r="AU442" s="129">
        <f t="shared" si="677"/>
        <v>9348</v>
      </c>
      <c r="AV442" s="103">
        <v>1200</v>
      </c>
      <c r="AW442" s="103">
        <v>0</v>
      </c>
      <c r="AX442" s="129">
        <v>1200</v>
      </c>
      <c r="AY442" s="271">
        <v>600</v>
      </c>
      <c r="AZ442" s="272">
        <v>4.97</v>
      </c>
      <c r="BA442" s="103">
        <v>3867</v>
      </c>
      <c r="BB442" s="247">
        <v>298</v>
      </c>
      <c r="BC442" s="103">
        <v>11294</v>
      </c>
      <c r="BD442" s="97">
        <f t="shared" si="678"/>
        <v>6442.7569999999996</v>
      </c>
      <c r="BE442" s="102">
        <f t="shared" si="679"/>
        <v>0.57045838498317691</v>
      </c>
      <c r="BF442" s="103">
        <v>3417</v>
      </c>
      <c r="BG442" s="97">
        <f t="shared" si="680"/>
        <v>3645.9389999999999</v>
      </c>
      <c r="BH442" s="102">
        <f t="shared" si="681"/>
        <v>0.32282087834248274</v>
      </c>
      <c r="BI442" s="103">
        <v>426</v>
      </c>
      <c r="BJ442" s="97">
        <f t="shared" si="682"/>
        <v>837.94200000000001</v>
      </c>
      <c r="BK442" s="102">
        <f t="shared" si="683"/>
        <v>7.4193554099521872E-2</v>
      </c>
      <c r="BL442" s="103">
        <v>484</v>
      </c>
      <c r="BM442" s="97">
        <f t="shared" si="684"/>
        <v>699.38</v>
      </c>
      <c r="BN442" s="102">
        <f t="shared" si="685"/>
        <v>6.1924915884540466E-2</v>
      </c>
      <c r="BO442" s="103">
        <v>612</v>
      </c>
      <c r="BP442" s="97">
        <f t="shared" si="686"/>
        <v>1259.4959999999999</v>
      </c>
      <c r="BQ442" s="102">
        <f t="shared" si="687"/>
        <v>0.11151903665663183</v>
      </c>
      <c r="BR442" s="103">
        <v>0</v>
      </c>
      <c r="BS442" s="105">
        <f t="shared" si="688"/>
        <v>0</v>
      </c>
      <c r="BT442" s="102">
        <f t="shared" si="689"/>
        <v>0</v>
      </c>
      <c r="BU442" s="247">
        <v>15.4</v>
      </c>
      <c r="BV442" s="246">
        <v>7.94</v>
      </c>
      <c r="BW442" s="252">
        <v>160</v>
      </c>
      <c r="BX442" s="117">
        <f t="shared" si="618"/>
        <v>105576.31200000001</v>
      </c>
      <c r="BY442" s="118">
        <f t="shared" si="619"/>
        <v>0.70384208000000004</v>
      </c>
      <c r="BZ442" s="273">
        <v>65.3</v>
      </c>
      <c r="CA442" s="245">
        <v>38</v>
      </c>
      <c r="CB442" s="247">
        <v>7.16</v>
      </c>
      <c r="CC442" s="103">
        <v>4112</v>
      </c>
      <c r="CD442" s="77">
        <f t="shared" si="690"/>
        <v>5545.5385026737968</v>
      </c>
      <c r="CE442" s="77">
        <f t="shared" si="691"/>
        <v>22440</v>
      </c>
      <c r="CF442" s="77">
        <f t="shared" si="692"/>
        <v>9348</v>
      </c>
      <c r="CG442" s="77">
        <f t="shared" si="693"/>
        <v>389.5</v>
      </c>
      <c r="CH442" s="77">
        <f t="shared" si="694"/>
        <v>13092</v>
      </c>
      <c r="CI442" s="130">
        <f t="shared" si="695"/>
        <v>545.5</v>
      </c>
      <c r="CJ442" s="253">
        <v>3696</v>
      </c>
      <c r="CK442" s="247">
        <v>38.200000000000003</v>
      </c>
      <c r="CL442" s="246">
        <v>7.07</v>
      </c>
      <c r="CM442" s="103">
        <v>1247</v>
      </c>
      <c r="CN442" s="274">
        <v>5</v>
      </c>
      <c r="CO442" s="274">
        <v>59</v>
      </c>
      <c r="CP442" s="103">
        <v>5952</v>
      </c>
      <c r="CQ442" s="247"/>
      <c r="CR442" s="247"/>
      <c r="CS442" s="103">
        <v>2769</v>
      </c>
      <c r="CT442" s="141">
        <f t="shared" si="663"/>
        <v>0.17428907783943265</v>
      </c>
      <c r="CU442" s="142">
        <f t="shared" si="620"/>
        <v>1.3598484848484849</v>
      </c>
      <c r="CV442" s="142">
        <f t="shared" si="621"/>
        <v>4.0780561690971657</v>
      </c>
      <c r="CW442" s="118">
        <f t="shared" si="622"/>
        <v>0.67967602818286099</v>
      </c>
      <c r="CX442" s="143">
        <f t="shared" si="664"/>
        <v>20496.310305882354</v>
      </c>
      <c r="CY442" s="144">
        <f t="shared" si="665"/>
        <v>0.77513455196483527</v>
      </c>
      <c r="CZ442" s="145">
        <f t="shared" si="666"/>
        <v>17389.03962352941</v>
      </c>
      <c r="DA442" s="146">
        <f t="shared" si="667"/>
        <v>0.88958739153532851</v>
      </c>
      <c r="DB442" s="129">
        <v>3696</v>
      </c>
      <c r="DC442" s="258">
        <v>38.200000000000003</v>
      </c>
      <c r="DD442" s="254">
        <v>7.01</v>
      </c>
      <c r="DE442" s="129">
        <v>1171</v>
      </c>
      <c r="DF442" s="129">
        <v>4</v>
      </c>
      <c r="DG442" s="129">
        <v>59</v>
      </c>
      <c r="DH442" s="129">
        <v>5270</v>
      </c>
      <c r="DI442" s="258"/>
      <c r="DJ442" s="258"/>
      <c r="DK442" s="129">
        <v>3545</v>
      </c>
      <c r="DL442" s="141">
        <f t="shared" si="623"/>
        <v>0.21925627607547057</v>
      </c>
      <c r="DM442" s="142">
        <f t="shared" si="624"/>
        <v>1.3598484848484849</v>
      </c>
      <c r="DN442" s="142">
        <f t="shared" si="625"/>
        <v>4.0780561690971657</v>
      </c>
      <c r="DO442" s="118">
        <f t="shared" si="604"/>
        <v>0.67967602818286099</v>
      </c>
      <c r="DP442" s="143">
        <f t="shared" si="626"/>
        <v>20496.310305882354</v>
      </c>
      <c r="DQ442" s="144">
        <f t="shared" si="627"/>
        <v>0.78883926251068326</v>
      </c>
      <c r="DR442" s="145">
        <f t="shared" si="628"/>
        <v>17389.03962352941</v>
      </c>
      <c r="DS442" s="146">
        <f t="shared" si="629"/>
        <v>0.89631662829821146</v>
      </c>
      <c r="DT442" s="129">
        <v>3703</v>
      </c>
      <c r="DU442" s="258">
        <v>38.299999999999997</v>
      </c>
      <c r="DV442" s="254">
        <v>6.99</v>
      </c>
      <c r="DW442" s="129">
        <v>1372</v>
      </c>
      <c r="DX442" s="129">
        <v>4</v>
      </c>
      <c r="DY442" s="129">
        <v>59</v>
      </c>
      <c r="DZ442" s="129">
        <v>5194</v>
      </c>
      <c r="EA442" s="258"/>
      <c r="EB442" s="258"/>
      <c r="EC442" s="129">
        <v>3808</v>
      </c>
      <c r="ED442" s="141">
        <f t="shared" si="657"/>
        <v>0.24639892188961693</v>
      </c>
      <c r="EE442" s="142">
        <f t="shared" si="630"/>
        <v>1.3572778827977316</v>
      </c>
      <c r="EF442" s="142">
        <f t="shared" si="668"/>
        <v>4.0857797603265151</v>
      </c>
      <c r="EG442" s="118">
        <f t="shared" si="605"/>
        <v>0.68096329338775252</v>
      </c>
      <c r="EH442" s="143">
        <f t="shared" si="658"/>
        <v>20535.129075401066</v>
      </c>
      <c r="EI442" s="144">
        <f t="shared" si="659"/>
        <v>0.75259390961969042</v>
      </c>
      <c r="EJ442" s="145">
        <f t="shared" si="660"/>
        <v>17421.973410695187</v>
      </c>
      <c r="EK442" s="146">
        <f t="shared" si="661"/>
        <v>0.87851956791216579</v>
      </c>
      <c r="EL442" s="253">
        <v>3703</v>
      </c>
      <c r="EM442" s="247">
        <v>38.299999999999997</v>
      </c>
      <c r="EN442" s="246">
        <v>7.37</v>
      </c>
      <c r="EO442" s="103">
        <v>1304</v>
      </c>
      <c r="EP442" s="274">
        <v>4</v>
      </c>
      <c r="EQ442" s="274">
        <v>59</v>
      </c>
      <c r="ER442" s="103">
        <v>5018</v>
      </c>
      <c r="ES442" s="247"/>
      <c r="ET442" s="247"/>
      <c r="EU442" s="103">
        <v>3095</v>
      </c>
      <c r="EV442" s="141">
        <f t="shared" si="631"/>
        <v>0.19705321621996777</v>
      </c>
      <c r="EW442" s="142">
        <f t="shared" si="632"/>
        <v>1.3572778827977316</v>
      </c>
      <c r="EX442" s="142">
        <f t="shared" si="633"/>
        <v>4.0857797603265151</v>
      </c>
      <c r="EY442" s="118">
        <f t="shared" si="606"/>
        <v>0.68096329338775252</v>
      </c>
      <c r="EZ442" s="143">
        <f t="shared" si="634"/>
        <v>20535.129075401066</v>
      </c>
      <c r="FA442" s="144">
        <f t="shared" si="635"/>
        <v>0.7648560190554492</v>
      </c>
      <c r="FB442" s="145">
        <f t="shared" si="636"/>
        <v>17421.973410695187</v>
      </c>
      <c r="FC442" s="146">
        <f t="shared" si="637"/>
        <v>0.88454046396316632</v>
      </c>
      <c r="FD442" s="253">
        <v>3820</v>
      </c>
      <c r="FE442" s="247">
        <v>38.1</v>
      </c>
      <c r="FF442" s="246">
        <v>7.29</v>
      </c>
      <c r="FG442" s="103">
        <v>1215</v>
      </c>
      <c r="FH442" s="274">
        <v>4</v>
      </c>
      <c r="FI442" s="274">
        <v>59</v>
      </c>
      <c r="FJ442" s="103">
        <v>5616</v>
      </c>
      <c r="FK442" s="247"/>
      <c r="FL442" s="247"/>
      <c r="FM442" s="103">
        <v>3381</v>
      </c>
      <c r="FN442" s="141">
        <f t="shared" si="638"/>
        <v>0.20438071003985786</v>
      </c>
      <c r="FO442" s="142">
        <f t="shared" si="639"/>
        <v>1.3157068062827224</v>
      </c>
      <c r="FP442" s="142">
        <f t="shared" si="640"/>
        <v>4.2148740708742354</v>
      </c>
      <c r="FQ442" s="118">
        <f t="shared" si="607"/>
        <v>0.7024790118123726</v>
      </c>
      <c r="FR442" s="143">
        <f t="shared" si="641"/>
        <v>21183.957080213906</v>
      </c>
      <c r="FS442" s="144">
        <f t="shared" si="642"/>
        <v>0.78090495640519231</v>
      </c>
      <c r="FT442" s="145">
        <f t="shared" si="643"/>
        <v>17972.438139037433</v>
      </c>
      <c r="FU442" s="146">
        <f t="shared" si="644"/>
        <v>0.89242075438285817</v>
      </c>
      <c r="FV442" s="253">
        <v>3822</v>
      </c>
      <c r="FW442" s="283">
        <v>38.6</v>
      </c>
      <c r="FX442" s="246">
        <v>7.18</v>
      </c>
      <c r="FY442" s="103">
        <v>1332</v>
      </c>
      <c r="FZ442" s="274">
        <v>4</v>
      </c>
      <c r="GA442" s="274">
        <v>59</v>
      </c>
      <c r="GB442" s="103">
        <v>5358</v>
      </c>
      <c r="GC442" s="247"/>
      <c r="GD442" s="247"/>
      <c r="GE442" s="103">
        <v>3746</v>
      </c>
      <c r="GF442" s="141">
        <f t="shared" si="645"/>
        <v>0.23261093315044148</v>
      </c>
      <c r="GG442" s="142">
        <f t="shared" si="646"/>
        <v>1.315018315018315</v>
      </c>
      <c r="GH442" s="142">
        <f t="shared" si="647"/>
        <v>4.2170808112254781</v>
      </c>
      <c r="GI442" s="118">
        <f t="shared" si="608"/>
        <v>0.70284680187091297</v>
      </c>
      <c r="GJ442" s="143">
        <f t="shared" si="648"/>
        <v>21195.048157219251</v>
      </c>
      <c r="GK442" s="144">
        <f t="shared" si="649"/>
        <v>0.75980691517013677</v>
      </c>
      <c r="GL442" s="145">
        <f t="shared" si="650"/>
        <v>17981.847792513367</v>
      </c>
      <c r="GM442" s="146">
        <f t="shared" si="651"/>
        <v>0.88206127147157787</v>
      </c>
      <c r="GN442" s="286">
        <v>1441</v>
      </c>
      <c r="GO442" s="97">
        <f t="shared" si="609"/>
        <v>1273.5454545454545</v>
      </c>
      <c r="GP442" s="226">
        <f t="shared" si="705"/>
        <v>886.99799999999993</v>
      </c>
      <c r="GQ442" s="103">
        <v>0</v>
      </c>
      <c r="GR442" s="102">
        <f t="shared" si="696"/>
        <v>1</v>
      </c>
      <c r="GS442" s="103">
        <v>0</v>
      </c>
      <c r="GT442" s="102">
        <f t="shared" si="697"/>
        <v>1</v>
      </c>
      <c r="GU442" s="129">
        <v>0</v>
      </c>
      <c r="GV442" s="102">
        <f t="shared" si="702"/>
        <v>1</v>
      </c>
      <c r="GW442" s="170">
        <v>431</v>
      </c>
      <c r="GX442" s="102">
        <f t="shared" si="703"/>
        <v>0.10950413223140498</v>
      </c>
      <c r="GY442" s="170">
        <v>0</v>
      </c>
      <c r="GZ442" s="102">
        <f t="shared" si="704"/>
        <v>1</v>
      </c>
      <c r="HA442" s="318">
        <v>9.6999999999999993</v>
      </c>
      <c r="HB442" s="318">
        <v>50.3</v>
      </c>
      <c r="HC442" s="318"/>
      <c r="HD442" s="313"/>
      <c r="HE442" s="312">
        <v>22</v>
      </c>
      <c r="HF442" s="227">
        <f t="shared" si="698"/>
        <v>105576.31200000001</v>
      </c>
      <c r="HG442" s="102">
        <f t="shared" si="699"/>
        <v>0.70384208000000004</v>
      </c>
      <c r="HH442" s="177">
        <f t="shared" si="700"/>
        <v>0.87241012927217998</v>
      </c>
      <c r="HI442" s="253">
        <v>2558</v>
      </c>
      <c r="HJ442" s="103">
        <v>3104</v>
      </c>
      <c r="HK442" s="103">
        <v>1990</v>
      </c>
      <c r="HL442" s="77">
        <f t="shared" si="654"/>
        <v>2520</v>
      </c>
      <c r="HM442" s="77">
        <f t="shared" si="652"/>
        <v>31011.96</v>
      </c>
      <c r="HN442" s="247"/>
      <c r="HO442" s="247"/>
      <c r="HP442" s="103">
        <v>2606</v>
      </c>
      <c r="HQ442" s="247"/>
      <c r="HR442" s="247"/>
      <c r="HS442" s="247"/>
      <c r="HT442" s="103">
        <v>5696</v>
      </c>
      <c r="HU442" s="103">
        <v>5728</v>
      </c>
      <c r="HV442" s="247"/>
      <c r="HW442" s="247"/>
      <c r="HX442" s="247"/>
      <c r="HY442" s="247"/>
      <c r="HZ442" s="298">
        <v>0.97</v>
      </c>
      <c r="IA442" s="298"/>
      <c r="IB442" s="299">
        <v>386</v>
      </c>
      <c r="IC442" s="300"/>
      <c r="ID442" s="300">
        <v>246</v>
      </c>
      <c r="IE442" s="301">
        <v>1.94</v>
      </c>
      <c r="IF442" s="301">
        <v>0.67</v>
      </c>
      <c r="IG442" s="301">
        <v>2.14</v>
      </c>
      <c r="IH442" s="97">
        <f t="shared" si="653"/>
        <v>26813.987999999998</v>
      </c>
      <c r="II442" s="97">
        <f t="shared" si="655"/>
        <v>2440.4470924690181</v>
      </c>
      <c r="IJ442" s="202">
        <f t="shared" si="656"/>
        <v>1.6041065126724414</v>
      </c>
      <c r="IK442" s="202">
        <f t="shared" si="662"/>
        <v>1.5213747174451859</v>
      </c>
      <c r="IL442" s="202">
        <f t="shared" si="610"/>
        <v>0.27911507159837362</v>
      </c>
      <c r="IM442" s="203"/>
      <c r="IN442" s="204">
        <f t="shared" si="611"/>
        <v>0.73213046495489242</v>
      </c>
      <c r="IO442" s="247"/>
      <c r="IP442" s="247"/>
      <c r="IQ442" s="103">
        <v>3590</v>
      </c>
      <c r="IR442" s="103">
        <v>3352</v>
      </c>
      <c r="IS442" s="247"/>
      <c r="IT442" s="247"/>
      <c r="IU442" s="247"/>
      <c r="IV442" s="247"/>
      <c r="IW442" s="304">
        <v>0.91</v>
      </c>
      <c r="IX442" s="304">
        <v>0</v>
      </c>
      <c r="IY442" s="246">
        <v>8.31</v>
      </c>
      <c r="IZ442" s="247">
        <v>144</v>
      </c>
      <c r="JA442" s="247">
        <v>1.63</v>
      </c>
      <c r="JB442" s="247">
        <v>0.3</v>
      </c>
      <c r="JC442" s="247">
        <v>197</v>
      </c>
      <c r="JD442" s="97">
        <f t="shared" si="612"/>
        <v>4766.3280000000004</v>
      </c>
      <c r="JE442" s="210">
        <f t="shared" si="672"/>
        <v>1.1981172443303381</v>
      </c>
      <c r="JF442" s="210">
        <f t="shared" si="613"/>
        <v>0.32217214285714285</v>
      </c>
      <c r="JG442" s="210">
        <f t="shared" si="614"/>
        <v>8.904280539653367E-2</v>
      </c>
      <c r="JH442" s="203"/>
      <c r="JI442" s="203">
        <f t="shared" si="615"/>
        <v>0.62694300518134716</v>
      </c>
      <c r="JJ442" s="212">
        <f t="shared" si="706"/>
        <v>2.469151880188833</v>
      </c>
      <c r="JK442" s="203">
        <f t="shared" si="616"/>
        <v>0.98724986718611651</v>
      </c>
      <c r="JL442" s="103">
        <v>10059</v>
      </c>
      <c r="JM442" s="246">
        <v>8.44</v>
      </c>
      <c r="JN442" s="307">
        <v>278</v>
      </c>
      <c r="JO442" s="247">
        <v>0.31</v>
      </c>
      <c r="JP442" s="247">
        <v>1.0900000000000001</v>
      </c>
      <c r="JQ442" s="246">
        <v>1.51</v>
      </c>
      <c r="JR442" s="170">
        <v>194</v>
      </c>
      <c r="JS442" s="247">
        <v>0.35</v>
      </c>
      <c r="JT442" s="308" t="s">
        <v>179</v>
      </c>
    </row>
    <row r="443" spans="1:280" ht="14.25">
      <c r="A443" s="244">
        <v>43860</v>
      </c>
      <c r="B443" s="245">
        <v>0</v>
      </c>
      <c r="C443" s="52">
        <v>0</v>
      </c>
      <c r="D443" s="129">
        <v>47429</v>
      </c>
      <c r="E443" s="246">
        <v>5.66</v>
      </c>
      <c r="F443" s="129">
        <v>1319</v>
      </c>
      <c r="G443" s="247">
        <v>35.4</v>
      </c>
      <c r="H443" s="247">
        <v>15.4</v>
      </c>
      <c r="I443" s="255">
        <v>89.3</v>
      </c>
      <c r="J443" s="253">
        <v>1314</v>
      </c>
      <c r="K443" s="129">
        <v>953</v>
      </c>
      <c r="L443" s="254">
        <v>5.49</v>
      </c>
      <c r="M443" s="129">
        <v>10899</v>
      </c>
      <c r="N443" s="129">
        <v>5458</v>
      </c>
      <c r="O443" s="254">
        <v>7.93</v>
      </c>
      <c r="P443" s="254">
        <v>4.95</v>
      </c>
      <c r="Q443" s="258">
        <v>139</v>
      </c>
      <c r="R443" s="259">
        <v>62</v>
      </c>
      <c r="S443" s="260">
        <v>9044</v>
      </c>
      <c r="T443" s="103">
        <v>8341</v>
      </c>
      <c r="U443" s="247">
        <v>3.04</v>
      </c>
      <c r="V443" s="247">
        <v>22.4</v>
      </c>
      <c r="W443" s="247">
        <v>8.9</v>
      </c>
      <c r="X443" s="247">
        <v>9.4700000000000006</v>
      </c>
      <c r="Y443" s="129">
        <v>2434</v>
      </c>
      <c r="Z443" s="103"/>
      <c r="AA443" s="56"/>
      <c r="AB443" s="247">
        <v>451</v>
      </c>
      <c r="AC443" s="77">
        <f t="shared" si="676"/>
        <v>11478</v>
      </c>
      <c r="AD443" s="247"/>
      <c r="AE443" s="247"/>
      <c r="AF443" s="247"/>
      <c r="AG443" s="247"/>
      <c r="AH443" s="252"/>
      <c r="AI443" s="263"/>
      <c r="AJ443" s="247"/>
      <c r="AK443" s="247"/>
      <c r="AL443" s="246" t="s">
        <v>129</v>
      </c>
      <c r="AM443" s="103" t="s">
        <v>129</v>
      </c>
      <c r="AN443" s="264" t="s">
        <v>129</v>
      </c>
      <c r="AO443" s="264" t="s">
        <v>129</v>
      </c>
      <c r="AP443" s="103" t="s">
        <v>129</v>
      </c>
      <c r="AQ443" s="267"/>
      <c r="AR443" s="86">
        <f t="shared" si="617"/>
        <v>13507</v>
      </c>
      <c r="AS443" s="103">
        <v>1100</v>
      </c>
      <c r="AT443" s="268">
        <v>12407</v>
      </c>
      <c r="AU443" s="129">
        <f t="shared" si="677"/>
        <v>9407</v>
      </c>
      <c r="AV443" s="103">
        <v>1200</v>
      </c>
      <c r="AW443" s="103">
        <v>0</v>
      </c>
      <c r="AX443" s="129">
        <v>1200</v>
      </c>
      <c r="AY443" s="271">
        <v>600</v>
      </c>
      <c r="AZ443" s="272">
        <v>4.8499999999999996</v>
      </c>
      <c r="BA443" s="103">
        <v>3347</v>
      </c>
      <c r="BB443" s="247">
        <v>701</v>
      </c>
      <c r="BC443" s="103">
        <v>10021</v>
      </c>
      <c r="BD443" s="97">
        <f t="shared" si="678"/>
        <v>6556.9193999999998</v>
      </c>
      <c r="BE443" s="102">
        <f t="shared" si="679"/>
        <v>0.65431787246781759</v>
      </c>
      <c r="BF443" s="103">
        <v>3558</v>
      </c>
      <c r="BG443" s="97">
        <f t="shared" si="680"/>
        <v>3796.386</v>
      </c>
      <c r="BH443" s="102">
        <f t="shared" si="681"/>
        <v>0.37884302963776068</v>
      </c>
      <c r="BI443" s="103">
        <v>420</v>
      </c>
      <c r="BJ443" s="97">
        <f t="shared" si="682"/>
        <v>826.14</v>
      </c>
      <c r="BK443" s="102">
        <f t="shared" si="683"/>
        <v>8.2440874164255065E-2</v>
      </c>
      <c r="BL443" s="103">
        <v>477</v>
      </c>
      <c r="BM443" s="97">
        <f t="shared" si="684"/>
        <v>689.26499999999999</v>
      </c>
      <c r="BN443" s="102">
        <f t="shared" si="685"/>
        <v>6.8782057678874367E-2</v>
      </c>
      <c r="BO443" s="103">
        <v>573</v>
      </c>
      <c r="BP443" s="97">
        <f t="shared" si="686"/>
        <v>1179.2339999999999</v>
      </c>
      <c r="BQ443" s="102">
        <f t="shared" si="687"/>
        <v>0.11767627981239397</v>
      </c>
      <c r="BR443" s="103">
        <v>39.6</v>
      </c>
      <c r="BS443" s="105">
        <f t="shared" si="688"/>
        <v>65.894400000000005</v>
      </c>
      <c r="BT443" s="102">
        <f t="shared" si="689"/>
        <v>3.9517014270032931E-3</v>
      </c>
      <c r="BU443" s="247">
        <v>16.600000000000001</v>
      </c>
      <c r="BV443" s="246">
        <v>9.85</v>
      </c>
      <c r="BW443" s="252">
        <v>170</v>
      </c>
      <c r="BX443" s="117">
        <f t="shared" si="618"/>
        <v>94267.547000000006</v>
      </c>
      <c r="BY443" s="118">
        <f t="shared" si="619"/>
        <v>0.62845031333333334</v>
      </c>
      <c r="BZ443" s="273">
        <v>58.3</v>
      </c>
      <c r="CA443" s="245">
        <v>39</v>
      </c>
      <c r="CB443" s="247">
        <v>6.89</v>
      </c>
      <c r="CC443" s="103">
        <v>2654</v>
      </c>
      <c r="CD443" s="77">
        <f t="shared" si="690"/>
        <v>4992.1241777777777</v>
      </c>
      <c r="CE443" s="77">
        <f t="shared" si="691"/>
        <v>22500</v>
      </c>
      <c r="CF443" s="77">
        <f t="shared" si="692"/>
        <v>9407</v>
      </c>
      <c r="CG443" s="77">
        <f t="shared" si="693"/>
        <v>391.95833333333331</v>
      </c>
      <c r="CH443" s="77">
        <f t="shared" si="694"/>
        <v>13093</v>
      </c>
      <c r="CI443" s="130">
        <f t="shared" si="695"/>
        <v>545.54166666666663</v>
      </c>
      <c r="CJ443" s="253">
        <v>3695</v>
      </c>
      <c r="CK443" s="247">
        <v>38.1</v>
      </c>
      <c r="CL443" s="246">
        <v>7.01</v>
      </c>
      <c r="CM443" s="103">
        <v>1293</v>
      </c>
      <c r="CN443" s="274">
        <v>6</v>
      </c>
      <c r="CO443" s="274">
        <v>60</v>
      </c>
      <c r="CP443" s="103">
        <v>5532</v>
      </c>
      <c r="CQ443" s="247"/>
      <c r="CR443" s="247"/>
      <c r="CS443" s="103">
        <v>2680</v>
      </c>
      <c r="CT443" s="141">
        <f t="shared" si="663"/>
        <v>0.19607464649365525</v>
      </c>
      <c r="CU443" s="142">
        <f t="shared" si="620"/>
        <v>1.3602165087956699</v>
      </c>
      <c r="CV443" s="142">
        <f t="shared" si="621"/>
        <v>3.6700952719635667</v>
      </c>
      <c r="CW443" s="118">
        <f t="shared" si="622"/>
        <v>0.61168254532726107</v>
      </c>
      <c r="CX443" s="143">
        <f t="shared" si="664"/>
        <v>18445.898836888886</v>
      </c>
      <c r="CY443" s="144">
        <f t="shared" si="665"/>
        <v>0.74099201983882268</v>
      </c>
      <c r="CZ443" s="145">
        <f t="shared" si="666"/>
        <v>15480.826051777778</v>
      </c>
      <c r="DA443" s="146">
        <f t="shared" si="667"/>
        <v>0.87097096098193794</v>
      </c>
      <c r="DB443" s="129">
        <v>3695</v>
      </c>
      <c r="DC443" s="258">
        <v>38</v>
      </c>
      <c r="DD443" s="254">
        <v>7</v>
      </c>
      <c r="DE443" s="129">
        <v>1243</v>
      </c>
      <c r="DF443" s="129">
        <v>5</v>
      </c>
      <c r="DG443" s="129">
        <v>60</v>
      </c>
      <c r="DH443" s="129">
        <v>4986</v>
      </c>
      <c r="DI443" s="258"/>
      <c r="DJ443" s="258"/>
      <c r="DK443" s="129">
        <v>3553</v>
      </c>
      <c r="DL443" s="141">
        <f t="shared" si="623"/>
        <v>0.25647848488671787</v>
      </c>
      <c r="DM443" s="142">
        <f t="shared" si="624"/>
        <v>1.3602165087956699</v>
      </c>
      <c r="DN443" s="142">
        <f t="shared" si="625"/>
        <v>3.6700952719635667</v>
      </c>
      <c r="DO443" s="118">
        <f t="shared" si="604"/>
        <v>0.61168254532726107</v>
      </c>
      <c r="DP443" s="143">
        <f t="shared" si="626"/>
        <v>18445.898836888886</v>
      </c>
      <c r="DQ443" s="144">
        <f t="shared" si="627"/>
        <v>0.75100779633384118</v>
      </c>
      <c r="DR443" s="145">
        <f t="shared" si="628"/>
        <v>15480.826051777778</v>
      </c>
      <c r="DS443" s="146">
        <f t="shared" si="629"/>
        <v>0.87596048298572993</v>
      </c>
      <c r="DT443" s="129">
        <v>3695</v>
      </c>
      <c r="DU443" s="258">
        <v>38.1</v>
      </c>
      <c r="DV443" s="254">
        <v>6.95</v>
      </c>
      <c r="DW443" s="129">
        <v>1184</v>
      </c>
      <c r="DX443" s="129">
        <v>7</v>
      </c>
      <c r="DY443" s="129">
        <v>60</v>
      </c>
      <c r="DZ443" s="129">
        <v>5906</v>
      </c>
      <c r="EA443" s="258"/>
      <c r="EB443" s="258"/>
      <c r="EC443" s="129">
        <v>3777</v>
      </c>
      <c r="ED443" s="141">
        <f t="shared" si="657"/>
        <v>0.26842405967776378</v>
      </c>
      <c r="EE443" s="142">
        <f t="shared" si="630"/>
        <v>1.3602165087956699</v>
      </c>
      <c r="EF443" s="142">
        <f t="shared" si="668"/>
        <v>3.6700952719635667</v>
      </c>
      <c r="EG443" s="118">
        <f t="shared" si="605"/>
        <v>0.61168254532726107</v>
      </c>
      <c r="EH443" s="143">
        <f t="shared" si="658"/>
        <v>18445.898836888886</v>
      </c>
      <c r="EI443" s="144">
        <f t="shared" si="659"/>
        <v>0.76282641259796291</v>
      </c>
      <c r="EJ443" s="145">
        <f t="shared" si="660"/>
        <v>15480.826051777778</v>
      </c>
      <c r="EK443" s="146">
        <f t="shared" si="661"/>
        <v>0.88184811895020454</v>
      </c>
      <c r="EL443" s="253">
        <v>3695</v>
      </c>
      <c r="EM443" s="247">
        <v>38.299999999999997</v>
      </c>
      <c r="EN443" s="246">
        <v>7.34</v>
      </c>
      <c r="EO443" s="103">
        <v>1257</v>
      </c>
      <c r="EP443" s="274">
        <v>5</v>
      </c>
      <c r="EQ443" s="274">
        <v>60</v>
      </c>
      <c r="ER443" s="103">
        <v>2112</v>
      </c>
      <c r="ES443" s="247"/>
      <c r="ET443" s="247"/>
      <c r="EU443" s="103">
        <v>3140</v>
      </c>
      <c r="EV443" s="141">
        <f t="shared" si="631"/>
        <v>0.22751506578012856</v>
      </c>
      <c r="EW443" s="142">
        <f t="shared" si="632"/>
        <v>1.3602165087956699</v>
      </c>
      <c r="EX443" s="142">
        <f t="shared" si="633"/>
        <v>3.6700952719635667</v>
      </c>
      <c r="EY443" s="118">
        <f t="shared" si="606"/>
        <v>0.61168254532726107</v>
      </c>
      <c r="EZ443" s="143">
        <f t="shared" si="634"/>
        <v>18445.898836888886</v>
      </c>
      <c r="FA443" s="144">
        <f t="shared" si="635"/>
        <v>0.74820337891523603</v>
      </c>
      <c r="FB443" s="145">
        <f t="shared" si="636"/>
        <v>15480.826051777778</v>
      </c>
      <c r="FC443" s="146">
        <f t="shared" si="637"/>
        <v>0.8745634168246682</v>
      </c>
      <c r="FD443" s="253">
        <v>3860</v>
      </c>
      <c r="FE443" s="247">
        <v>38.1</v>
      </c>
      <c r="FF443" s="246">
        <v>7.25</v>
      </c>
      <c r="FG443" s="103">
        <v>1148</v>
      </c>
      <c r="FH443" s="274">
        <v>5</v>
      </c>
      <c r="FI443" s="274">
        <v>58</v>
      </c>
      <c r="FJ443" s="103">
        <v>5856</v>
      </c>
      <c r="FK443" s="247"/>
      <c r="FL443" s="247"/>
      <c r="FM443" s="103">
        <v>3440</v>
      </c>
      <c r="FN443" s="141">
        <f t="shared" si="638"/>
        <v>0.23183218559805793</v>
      </c>
      <c r="FO443" s="142">
        <f t="shared" si="639"/>
        <v>1.3020725388601035</v>
      </c>
      <c r="FP443" s="142">
        <f t="shared" si="640"/>
        <v>3.8339831528496262</v>
      </c>
      <c r="FQ443" s="118">
        <f t="shared" si="607"/>
        <v>0.63899719214160433</v>
      </c>
      <c r="FR443" s="143">
        <f t="shared" si="641"/>
        <v>19269.599326222222</v>
      </c>
      <c r="FS443" s="144">
        <f t="shared" si="642"/>
        <v>0.77003777167437626</v>
      </c>
      <c r="FT443" s="145">
        <f t="shared" si="643"/>
        <v>16172.121396444443</v>
      </c>
      <c r="FU443" s="146">
        <f t="shared" si="644"/>
        <v>0.88544057479293481</v>
      </c>
      <c r="FV443" s="253">
        <v>3860</v>
      </c>
      <c r="FW443" s="283">
        <v>38.5</v>
      </c>
      <c r="FX443" s="246">
        <v>7.2</v>
      </c>
      <c r="FY443" s="103">
        <v>1201</v>
      </c>
      <c r="FZ443" s="274">
        <v>5</v>
      </c>
      <c r="GA443" s="274">
        <v>58</v>
      </c>
      <c r="GB443" s="103">
        <v>4994</v>
      </c>
      <c r="GC443" s="247"/>
      <c r="GD443" s="247"/>
      <c r="GE443" s="103">
        <v>3847</v>
      </c>
      <c r="GF443" s="141">
        <f t="shared" si="645"/>
        <v>0.26288564489505117</v>
      </c>
      <c r="GG443" s="142">
        <f t="shared" si="646"/>
        <v>1.3020725388601035</v>
      </c>
      <c r="GH443" s="142">
        <f t="shared" si="647"/>
        <v>3.8339831528496262</v>
      </c>
      <c r="GI443" s="118">
        <f t="shared" si="608"/>
        <v>0.63899719214160433</v>
      </c>
      <c r="GJ443" s="143">
        <f t="shared" si="648"/>
        <v>19269.599326222222</v>
      </c>
      <c r="GK443" s="144">
        <f t="shared" si="649"/>
        <v>0.75942104858965664</v>
      </c>
      <c r="GL443" s="145">
        <f t="shared" si="650"/>
        <v>16172.121396444443</v>
      </c>
      <c r="GM443" s="146">
        <f t="shared" si="651"/>
        <v>0.88015168146891531</v>
      </c>
      <c r="GN443" s="286">
        <v>1379</v>
      </c>
      <c r="GO443" s="97">
        <f t="shared" si="609"/>
        <v>1220.318</v>
      </c>
      <c r="GP443" s="226">
        <f t="shared" si="705"/>
        <v>687.37199999999996</v>
      </c>
      <c r="GQ443" s="103">
        <v>0</v>
      </c>
      <c r="GR443" s="102">
        <f t="shared" si="696"/>
        <v>1</v>
      </c>
      <c r="GS443" s="103">
        <v>0</v>
      </c>
      <c r="GT443" s="102">
        <f t="shared" ref="GT443:GT474" si="707">IF(1-GS443/BI443&gt;0,1-GS443/BI443)</f>
        <v>1</v>
      </c>
      <c r="GU443" s="129">
        <v>0</v>
      </c>
      <c r="GV443" s="102">
        <f t="shared" si="702"/>
        <v>1</v>
      </c>
      <c r="GW443" s="170">
        <v>334</v>
      </c>
      <c r="GX443" s="102">
        <f t="shared" si="703"/>
        <v>0.29979035639412999</v>
      </c>
      <c r="GY443" s="170">
        <v>0</v>
      </c>
      <c r="GZ443" s="102">
        <f t="shared" si="704"/>
        <v>1</v>
      </c>
      <c r="HA443" s="318">
        <v>7.31</v>
      </c>
      <c r="HB443" s="318">
        <v>53.4</v>
      </c>
      <c r="HC443" s="318"/>
      <c r="HD443" s="313"/>
      <c r="HE443" s="312">
        <v>23</v>
      </c>
      <c r="HF443" s="227">
        <f t="shared" si="698"/>
        <v>94267.547000000006</v>
      </c>
      <c r="HG443" s="102">
        <f t="shared" si="699"/>
        <v>0.62845031333333334</v>
      </c>
      <c r="HH443" s="177">
        <f t="shared" si="700"/>
        <v>0.86238898313541568</v>
      </c>
      <c r="HI443" s="253">
        <v>2882</v>
      </c>
      <c r="HJ443" s="103">
        <v>2830</v>
      </c>
      <c r="HK443" s="103">
        <v>2310</v>
      </c>
      <c r="HL443" s="77">
        <f t="shared" si="654"/>
        <v>2400</v>
      </c>
      <c r="HM443" s="77">
        <f t="shared" si="652"/>
        <v>24050.400000000001</v>
      </c>
      <c r="HN443" s="247"/>
      <c r="HO443" s="247"/>
      <c r="HP443" s="103">
        <v>2707</v>
      </c>
      <c r="HQ443" s="247"/>
      <c r="HR443" s="247"/>
      <c r="HS443" s="247"/>
      <c r="HT443" s="103">
        <v>5932</v>
      </c>
      <c r="HU443" s="103">
        <v>5328</v>
      </c>
      <c r="HV443" s="247"/>
      <c r="HW443" s="247"/>
      <c r="HX443" s="247"/>
      <c r="HY443" s="247"/>
      <c r="HZ443" s="298">
        <v>0.98</v>
      </c>
      <c r="IA443" s="298"/>
      <c r="IB443" s="299">
        <v>309</v>
      </c>
      <c r="IC443" s="300"/>
      <c r="ID443" s="300">
        <v>1040</v>
      </c>
      <c r="IE443" s="301">
        <v>2.17</v>
      </c>
      <c r="IF443" s="301">
        <v>0.36</v>
      </c>
      <c r="IG443" s="301">
        <v>1.84</v>
      </c>
      <c r="IH443" s="97">
        <f t="shared" si="653"/>
        <v>25481.652999999998</v>
      </c>
      <c r="II443" s="97">
        <f t="shared" si="655"/>
        <v>2053.8126057870554</v>
      </c>
      <c r="IJ443" s="202">
        <f t="shared" si="656"/>
        <v>1.6119932296284356</v>
      </c>
      <c r="IK443" s="202">
        <f t="shared" si="662"/>
        <v>1.2740826499999998</v>
      </c>
      <c r="IL443" s="202">
        <f t="shared" si="610"/>
        <v>0.26864526125581706</v>
      </c>
      <c r="IM443" s="203"/>
      <c r="IN443" s="204">
        <f t="shared" si="611"/>
        <v>0.77592458303118206</v>
      </c>
      <c r="IO443" s="247"/>
      <c r="IP443" s="247"/>
      <c r="IQ443" s="103">
        <v>3316</v>
      </c>
      <c r="IR443" s="103">
        <v>3184</v>
      </c>
      <c r="IS443" s="247"/>
      <c r="IT443" s="247"/>
      <c r="IU443" s="247"/>
      <c r="IV443" s="247"/>
      <c r="IW443" s="304">
        <v>0.92</v>
      </c>
      <c r="IX443" s="304">
        <v>0</v>
      </c>
      <c r="IY443" s="246">
        <v>8.5</v>
      </c>
      <c r="IZ443" s="247">
        <v>193</v>
      </c>
      <c r="JA443" s="247">
        <v>1.62</v>
      </c>
      <c r="JB443" s="247">
        <v>0.3</v>
      </c>
      <c r="JC443" s="247">
        <v>211</v>
      </c>
      <c r="JD443" s="97">
        <f t="shared" si="612"/>
        <v>3833.7629999999999</v>
      </c>
      <c r="JE443" s="210">
        <f t="shared" si="672"/>
        <v>1.1906027426384607</v>
      </c>
      <c r="JF443" s="210">
        <f t="shared" si="613"/>
        <v>0.25953241071428573</v>
      </c>
      <c r="JG443" s="210">
        <f t="shared" si="614"/>
        <v>4.6138036210747253E-2</v>
      </c>
      <c r="JH443" s="203"/>
      <c r="JI443" s="203">
        <f t="shared" si="615"/>
        <v>0.37540453074433655</v>
      </c>
      <c r="JJ443" s="212">
        <f t="shared" si="706"/>
        <v>2.469151880188833</v>
      </c>
      <c r="JK443" s="203">
        <f t="shared" si="616"/>
        <v>0.98074044506536273</v>
      </c>
      <c r="JL443" s="103">
        <v>11569</v>
      </c>
      <c r="JM443" s="246">
        <v>8.44</v>
      </c>
      <c r="JN443" s="307">
        <v>108</v>
      </c>
      <c r="JO443" s="247">
        <v>1.01</v>
      </c>
      <c r="JP443" s="247">
        <v>0.95</v>
      </c>
      <c r="JQ443" s="246">
        <v>1.38</v>
      </c>
      <c r="JR443" s="170">
        <v>206</v>
      </c>
      <c r="JS443" s="247">
        <v>0.35</v>
      </c>
      <c r="JT443" s="308" t="s">
        <v>179</v>
      </c>
    </row>
    <row r="444" spans="1:280" ht="14.25">
      <c r="A444" s="244">
        <v>43861</v>
      </c>
      <c r="B444" s="245">
        <v>0</v>
      </c>
      <c r="C444" s="52">
        <v>0</v>
      </c>
      <c r="D444" s="129">
        <v>46970</v>
      </c>
      <c r="E444" s="246">
        <v>5.68</v>
      </c>
      <c r="F444" s="129">
        <v>2260</v>
      </c>
      <c r="G444" s="247">
        <v>36.799999999999997</v>
      </c>
      <c r="H444" s="247">
        <v>17.5</v>
      </c>
      <c r="I444" s="255">
        <v>89.7</v>
      </c>
      <c r="J444" s="253"/>
      <c r="K444" s="129">
        <v>1100</v>
      </c>
      <c r="L444" s="254">
        <v>5.67</v>
      </c>
      <c r="M444" s="129">
        <v>11093</v>
      </c>
      <c r="N444" s="129">
        <v>4632</v>
      </c>
      <c r="O444" s="254">
        <v>5.91</v>
      </c>
      <c r="P444" s="254">
        <v>4.46</v>
      </c>
      <c r="Q444" s="258">
        <v>129</v>
      </c>
      <c r="R444" s="259">
        <v>40.700000000000003</v>
      </c>
      <c r="S444" s="260">
        <v>9154</v>
      </c>
      <c r="T444" s="103">
        <v>8102</v>
      </c>
      <c r="U444" s="247">
        <v>2.98</v>
      </c>
      <c r="V444" s="247">
        <v>24.2</v>
      </c>
      <c r="W444" s="247">
        <v>11.2</v>
      </c>
      <c r="X444" s="247">
        <v>9.7200000000000006</v>
      </c>
      <c r="Y444" s="129">
        <v>2433</v>
      </c>
      <c r="Z444" s="103"/>
      <c r="AA444" s="56"/>
      <c r="AB444" s="247">
        <v>455</v>
      </c>
      <c r="AC444" s="77">
        <f t="shared" si="676"/>
        <v>11587</v>
      </c>
      <c r="AD444" s="247"/>
      <c r="AE444" s="247"/>
      <c r="AF444" s="247"/>
      <c r="AG444" s="247"/>
      <c r="AH444" s="252"/>
      <c r="AI444" s="263"/>
      <c r="AJ444" s="247"/>
      <c r="AK444" s="247"/>
      <c r="AL444" s="246" t="s">
        <v>129</v>
      </c>
      <c r="AM444" s="103" t="s">
        <v>129</v>
      </c>
      <c r="AN444" s="264" t="s">
        <v>129</v>
      </c>
      <c r="AO444" s="264" t="s">
        <v>129</v>
      </c>
      <c r="AP444" s="103" t="s">
        <v>129</v>
      </c>
      <c r="AQ444" s="267"/>
      <c r="AR444" s="86">
        <f t="shared" si="617"/>
        <v>13285</v>
      </c>
      <c r="AS444" s="103">
        <v>900</v>
      </c>
      <c r="AT444" s="268">
        <v>12385</v>
      </c>
      <c r="AU444" s="129">
        <f t="shared" si="677"/>
        <v>10009</v>
      </c>
      <c r="AV444" s="103">
        <v>792</v>
      </c>
      <c r="AW444" s="103">
        <v>792</v>
      </c>
      <c r="AX444" s="129">
        <v>792</v>
      </c>
      <c r="AY444" s="271">
        <v>0</v>
      </c>
      <c r="AZ444" s="272">
        <v>4.97</v>
      </c>
      <c r="BA444" s="103">
        <v>3229</v>
      </c>
      <c r="BB444" s="247">
        <v>616</v>
      </c>
      <c r="BC444" s="103">
        <v>10301</v>
      </c>
      <c r="BD444" s="97">
        <f t="shared" si="678"/>
        <v>6565.3574399999989</v>
      </c>
      <c r="BE444" s="102">
        <f t="shared" si="679"/>
        <v>0.63735146490631966</v>
      </c>
      <c r="BF444" s="103">
        <v>3576</v>
      </c>
      <c r="BG444" s="97">
        <f t="shared" si="680"/>
        <v>3815.5919999999996</v>
      </c>
      <c r="BH444" s="102">
        <f t="shared" si="681"/>
        <v>0.37040986312008539</v>
      </c>
      <c r="BI444" s="103">
        <v>370</v>
      </c>
      <c r="BJ444" s="97">
        <f t="shared" si="682"/>
        <v>727.79000000000008</v>
      </c>
      <c r="BK444" s="102">
        <f t="shared" si="683"/>
        <v>7.0652363848170086E-2</v>
      </c>
      <c r="BL444" s="103">
        <v>616</v>
      </c>
      <c r="BM444" s="97">
        <f t="shared" si="684"/>
        <v>890.12</v>
      </c>
      <c r="BN444" s="102">
        <f t="shared" si="685"/>
        <v>8.6411028055528596E-2</v>
      </c>
      <c r="BO444" s="103">
        <v>549</v>
      </c>
      <c r="BP444" s="97">
        <f t="shared" si="686"/>
        <v>1129.8419999999999</v>
      </c>
      <c r="BQ444" s="102">
        <f t="shared" si="687"/>
        <v>0.10968274924764584</v>
      </c>
      <c r="BR444" s="103">
        <v>1.21</v>
      </c>
      <c r="BS444" s="105">
        <f t="shared" si="688"/>
        <v>2.0134399999999997</v>
      </c>
      <c r="BT444" s="102">
        <f t="shared" si="689"/>
        <v>1.1746432385205319E-4</v>
      </c>
      <c r="BU444" s="247">
        <v>16.3</v>
      </c>
      <c r="BV444" s="246">
        <v>9.61</v>
      </c>
      <c r="BW444" s="252">
        <v>370</v>
      </c>
      <c r="BX444" s="117">
        <f t="shared" si="618"/>
        <v>103102.709</v>
      </c>
      <c r="BY444" s="118">
        <f t="shared" si="619"/>
        <v>0.68735139333333339</v>
      </c>
      <c r="BZ444" s="273">
        <v>65.599999999999994</v>
      </c>
      <c r="CA444" s="245">
        <v>39</v>
      </c>
      <c r="CB444" s="247">
        <v>6.81</v>
      </c>
      <c r="CC444" s="103">
        <v>3235</v>
      </c>
      <c r="CD444" s="77">
        <f t="shared" si="690"/>
        <v>5186.6224806889813</v>
      </c>
      <c r="CE444" s="77">
        <f t="shared" si="691"/>
        <v>22526</v>
      </c>
      <c r="CF444" s="77">
        <f t="shared" si="692"/>
        <v>10009</v>
      </c>
      <c r="CG444" s="77">
        <f t="shared" si="693"/>
        <v>417.04166666666669</v>
      </c>
      <c r="CH444" s="77">
        <f t="shared" si="694"/>
        <v>12517</v>
      </c>
      <c r="CI444" s="130">
        <f t="shared" si="695"/>
        <v>521.54166666666663</v>
      </c>
      <c r="CJ444" s="253">
        <v>3695</v>
      </c>
      <c r="CK444" s="247">
        <v>38.1</v>
      </c>
      <c r="CL444" s="246">
        <v>7.04</v>
      </c>
      <c r="CM444" s="103">
        <v>1073</v>
      </c>
      <c r="CN444" s="274">
        <v>6</v>
      </c>
      <c r="CO444" s="274">
        <v>59</v>
      </c>
      <c r="CP444" s="103">
        <v>5376</v>
      </c>
      <c r="CQ444" s="247"/>
      <c r="CR444" s="247"/>
      <c r="CS444" s="103">
        <v>2854</v>
      </c>
      <c r="CT444" s="141">
        <f t="shared" si="663"/>
        <v>0.18776519531824679</v>
      </c>
      <c r="CU444" s="142">
        <f t="shared" si="620"/>
        <v>1.3602165087956699</v>
      </c>
      <c r="CV444" s="142">
        <f t="shared" si="621"/>
        <v>3.8130859662048917</v>
      </c>
      <c r="CW444" s="118">
        <f t="shared" si="622"/>
        <v>0.63551432770081528</v>
      </c>
      <c r="CX444" s="143">
        <f t="shared" si="664"/>
        <v>19164.570066145785</v>
      </c>
      <c r="CY444" s="144">
        <f t="shared" si="665"/>
        <v>0.79312163088888155</v>
      </c>
      <c r="CZ444" s="145">
        <f t="shared" si="666"/>
        <v>16912.212987436742</v>
      </c>
      <c r="DA444" s="146">
        <f t="shared" si="667"/>
        <v>0.89583535579069995</v>
      </c>
      <c r="DB444" s="129">
        <v>3695</v>
      </c>
      <c r="DC444" s="258">
        <v>38.299999999999997</v>
      </c>
      <c r="DD444" s="254">
        <v>6.99</v>
      </c>
      <c r="DE444" s="129">
        <v>1100</v>
      </c>
      <c r="DF444" s="129">
        <v>5</v>
      </c>
      <c r="DG444" s="129">
        <v>59</v>
      </c>
      <c r="DH444" s="129">
        <v>5168</v>
      </c>
      <c r="DI444" s="258"/>
      <c r="DJ444" s="258"/>
      <c r="DK444" s="129">
        <v>3567</v>
      </c>
      <c r="DL444" s="141">
        <f t="shared" si="623"/>
        <v>0.23622406944966301</v>
      </c>
      <c r="DM444" s="142">
        <f t="shared" si="624"/>
        <v>1.3602165087956699</v>
      </c>
      <c r="DN444" s="142">
        <f t="shared" si="625"/>
        <v>3.8130859662048917</v>
      </c>
      <c r="DO444" s="118">
        <f t="shared" si="604"/>
        <v>0.63551432770081528</v>
      </c>
      <c r="DP444" s="143">
        <f t="shared" si="626"/>
        <v>19164.570066145785</v>
      </c>
      <c r="DQ444" s="144">
        <f t="shared" si="627"/>
        <v>0.78791593101376489</v>
      </c>
      <c r="DR444" s="145">
        <f t="shared" si="628"/>
        <v>16912.212987436742</v>
      </c>
      <c r="DS444" s="146">
        <f t="shared" si="629"/>
        <v>0.89321425104358798</v>
      </c>
      <c r="DT444" s="129">
        <v>3695</v>
      </c>
      <c r="DU444" s="258">
        <v>38.200000000000003</v>
      </c>
      <c r="DV444" s="254">
        <v>6.96</v>
      </c>
      <c r="DW444" s="129">
        <v>1073</v>
      </c>
      <c r="DX444" s="129">
        <v>5</v>
      </c>
      <c r="DY444" s="129">
        <v>59</v>
      </c>
      <c r="DZ444" s="129">
        <v>5262</v>
      </c>
      <c r="EA444" s="258"/>
      <c r="EB444" s="258"/>
      <c r="EC444" s="129">
        <v>3816</v>
      </c>
      <c r="ED444" s="141">
        <f t="shared" si="657"/>
        <v>0.25105535575838461</v>
      </c>
      <c r="EE444" s="142">
        <f t="shared" si="630"/>
        <v>1.3602165087956699</v>
      </c>
      <c r="EF444" s="142">
        <f t="shared" si="668"/>
        <v>3.8130859662048917</v>
      </c>
      <c r="EG444" s="118">
        <f t="shared" si="605"/>
        <v>0.63551432770081528</v>
      </c>
      <c r="EH444" s="143">
        <f t="shared" si="658"/>
        <v>19164.570066145785</v>
      </c>
      <c r="EI444" s="144">
        <f t="shared" si="659"/>
        <v>0.79312163088888155</v>
      </c>
      <c r="EJ444" s="145">
        <f t="shared" si="660"/>
        <v>16912.212987436742</v>
      </c>
      <c r="EK444" s="146">
        <f t="shared" si="661"/>
        <v>0.89583535579069995</v>
      </c>
      <c r="EL444" s="253">
        <v>3695</v>
      </c>
      <c r="EM444" s="247">
        <v>38.299999999999997</v>
      </c>
      <c r="EN444" s="246">
        <v>7.34</v>
      </c>
      <c r="EO444" s="103">
        <v>1144</v>
      </c>
      <c r="EP444" s="274">
        <v>5</v>
      </c>
      <c r="EQ444" s="274">
        <v>59</v>
      </c>
      <c r="ER444" s="103">
        <v>5664</v>
      </c>
      <c r="ES444" s="247"/>
      <c r="ET444" s="247"/>
      <c r="EU444" s="103">
        <v>3114</v>
      </c>
      <c r="EV444" s="141">
        <f t="shared" si="631"/>
        <v>0.20846875788440158</v>
      </c>
      <c r="EW444" s="142">
        <f t="shared" si="632"/>
        <v>1.3602165087956699</v>
      </c>
      <c r="EX444" s="142">
        <f t="shared" si="633"/>
        <v>3.8130859662048917</v>
      </c>
      <c r="EY444" s="118">
        <f t="shared" si="606"/>
        <v>0.63551432770081528</v>
      </c>
      <c r="EZ444" s="143">
        <f t="shared" si="634"/>
        <v>19164.570066145785</v>
      </c>
      <c r="FA444" s="144">
        <f t="shared" si="635"/>
        <v>0.77943256825431551</v>
      </c>
      <c r="FB444" s="145">
        <f t="shared" si="636"/>
        <v>16912.212987436742</v>
      </c>
      <c r="FC444" s="146">
        <f t="shared" si="637"/>
        <v>0.88894282108533151</v>
      </c>
      <c r="FD444" s="253">
        <v>3873</v>
      </c>
      <c r="FE444" s="247">
        <v>38</v>
      </c>
      <c r="FF444" s="246">
        <v>7.23</v>
      </c>
      <c r="FG444" s="103">
        <v>1074</v>
      </c>
      <c r="FH444" s="274">
        <v>5</v>
      </c>
      <c r="FI444" s="274">
        <v>59</v>
      </c>
      <c r="FJ444" s="103">
        <v>5768</v>
      </c>
      <c r="FK444" s="247"/>
      <c r="FL444" s="247"/>
      <c r="FM444" s="103">
        <v>3536</v>
      </c>
      <c r="FN444" s="141">
        <f t="shared" si="638"/>
        <v>0.22199639101225091</v>
      </c>
      <c r="FO444" s="142">
        <f t="shared" si="639"/>
        <v>1.2977020397624581</v>
      </c>
      <c r="FP444" s="142">
        <f t="shared" si="640"/>
        <v>3.9967745459029898</v>
      </c>
      <c r="FQ444" s="118">
        <f t="shared" si="607"/>
        <v>0.66612909098383166</v>
      </c>
      <c r="FR444" s="143">
        <f t="shared" si="641"/>
        <v>20087.788867708427</v>
      </c>
      <c r="FS444" s="144">
        <f t="shared" si="642"/>
        <v>0.79292882718980318</v>
      </c>
      <c r="FT444" s="145">
        <f t="shared" si="643"/>
        <v>17726.928525126521</v>
      </c>
      <c r="FU444" s="146">
        <f t="shared" si="644"/>
        <v>0.89573827783710325</v>
      </c>
      <c r="FV444" s="253">
        <v>3873</v>
      </c>
      <c r="FW444" s="283">
        <v>38.5</v>
      </c>
      <c r="FX444" s="246">
        <v>7.21</v>
      </c>
      <c r="FY444" s="103">
        <v>1001</v>
      </c>
      <c r="FZ444" s="274">
        <v>4</v>
      </c>
      <c r="GA444" s="274">
        <v>61</v>
      </c>
      <c r="GB444" s="103">
        <v>5738</v>
      </c>
      <c r="GC444" s="247"/>
      <c r="GD444" s="247"/>
      <c r="GE444" s="103">
        <v>3878</v>
      </c>
      <c r="GF444" s="141">
        <f t="shared" si="645"/>
        <v>0.23922152404262609</v>
      </c>
      <c r="GG444" s="142">
        <f t="shared" si="646"/>
        <v>1.2977020397624581</v>
      </c>
      <c r="GH444" s="142">
        <f t="shared" si="647"/>
        <v>3.9967745459029898</v>
      </c>
      <c r="GI444" s="118">
        <f t="shared" si="608"/>
        <v>0.66612909098383166</v>
      </c>
      <c r="GJ444" s="143">
        <f t="shared" si="648"/>
        <v>20087.788867708427</v>
      </c>
      <c r="GK444" s="144">
        <f t="shared" si="649"/>
        <v>0.80700349722252596</v>
      </c>
      <c r="GL444" s="145">
        <f t="shared" si="650"/>
        <v>17726.928525126521</v>
      </c>
      <c r="GM444" s="146">
        <f t="shared" si="651"/>
        <v>0.90282496844966509</v>
      </c>
      <c r="GN444" s="286">
        <v>1097</v>
      </c>
      <c r="GO444" s="97">
        <f t="shared" si="609"/>
        <v>1076.8678416052562</v>
      </c>
      <c r="GP444" s="226">
        <f t="shared" si="705"/>
        <v>748.96703999999988</v>
      </c>
      <c r="GQ444" s="103">
        <v>0</v>
      </c>
      <c r="GR444" s="102">
        <f t="shared" si="696"/>
        <v>1</v>
      </c>
      <c r="GS444" s="103">
        <v>0</v>
      </c>
      <c r="GT444" s="102">
        <f t="shared" si="707"/>
        <v>1</v>
      </c>
      <c r="GU444" s="129">
        <v>0</v>
      </c>
      <c r="GV444" s="102">
        <f t="shared" si="702"/>
        <v>1</v>
      </c>
      <c r="GW444" s="170">
        <v>360</v>
      </c>
      <c r="GX444" s="102">
        <f t="shared" si="703"/>
        <v>0.41558441558441561</v>
      </c>
      <c r="GY444" s="170">
        <v>4.8600000000000003</v>
      </c>
      <c r="GZ444" s="102">
        <f t="shared" si="704"/>
        <v>0</v>
      </c>
      <c r="HA444" s="318">
        <v>8.3000000000000007</v>
      </c>
      <c r="HB444" s="318">
        <v>51.2</v>
      </c>
      <c r="HC444" s="318"/>
      <c r="HD444" s="313"/>
      <c r="HE444" s="312">
        <v>22</v>
      </c>
      <c r="HF444" s="227">
        <f t="shared" si="698"/>
        <v>103102.709</v>
      </c>
      <c r="HG444" s="102">
        <f t="shared" si="699"/>
        <v>0.68735139333333339</v>
      </c>
      <c r="HH444" s="177">
        <f t="shared" si="700"/>
        <v>0.8935054849043782</v>
      </c>
      <c r="HI444" s="253">
        <v>2968</v>
      </c>
      <c r="HJ444" s="103">
        <v>4664</v>
      </c>
      <c r="HK444" s="103">
        <v>2518</v>
      </c>
      <c r="HL444" s="77">
        <f t="shared" si="654"/>
        <v>2376</v>
      </c>
      <c r="HM444" s="77">
        <f t="shared" si="652"/>
        <v>24475.175999999999</v>
      </c>
      <c r="HN444" s="247"/>
      <c r="HO444" s="247"/>
      <c r="HP444" s="103">
        <v>2933</v>
      </c>
      <c r="HQ444" s="247"/>
      <c r="HR444" s="247"/>
      <c r="HS444" s="247"/>
      <c r="HT444" s="103">
        <v>5746</v>
      </c>
      <c r="HU444" s="103">
        <v>6212</v>
      </c>
      <c r="HV444" s="247"/>
      <c r="HW444" s="247"/>
      <c r="HX444" s="247"/>
      <c r="HY444" s="247"/>
      <c r="HZ444" s="298">
        <v>0.99</v>
      </c>
      <c r="IA444" s="298"/>
      <c r="IB444" s="299">
        <v>299</v>
      </c>
      <c r="IC444" s="300"/>
      <c r="ID444" s="300">
        <v>304</v>
      </c>
      <c r="IE444" s="301">
        <v>3.72</v>
      </c>
      <c r="IF444" s="301">
        <v>0.36</v>
      </c>
      <c r="IG444" s="301">
        <v>2.13</v>
      </c>
      <c r="IH444" s="97">
        <f t="shared" si="653"/>
        <v>17948.681</v>
      </c>
      <c r="II444" s="97">
        <f t="shared" si="655"/>
        <v>1449.2273718207509</v>
      </c>
      <c r="IJ444" s="202">
        <f t="shared" si="656"/>
        <v>1.6148566814695196</v>
      </c>
      <c r="IK444" s="202">
        <f t="shared" si="662"/>
        <v>0.89743405000000009</v>
      </c>
      <c r="IL444" s="202">
        <f t="shared" si="610"/>
        <v>0.18347089104401099</v>
      </c>
      <c r="IM444" s="203"/>
      <c r="IN444" s="204">
        <f t="shared" si="611"/>
        <v>0.72743846855059258</v>
      </c>
      <c r="IO444" s="247"/>
      <c r="IP444" s="247"/>
      <c r="IQ444" s="103">
        <v>3512</v>
      </c>
      <c r="IR444" s="103">
        <v>3226</v>
      </c>
      <c r="IS444" s="247"/>
      <c r="IT444" s="247"/>
      <c r="IU444" s="247"/>
      <c r="IV444" s="247"/>
      <c r="IW444" s="304">
        <v>0.97</v>
      </c>
      <c r="IX444" s="304">
        <v>0</v>
      </c>
      <c r="IY444" s="246">
        <v>8.33</v>
      </c>
      <c r="IZ444" s="247">
        <v>197</v>
      </c>
      <c r="JA444" s="247">
        <v>2.08</v>
      </c>
      <c r="JB444" s="247">
        <v>0.32</v>
      </c>
      <c r="JC444" s="247">
        <v>202</v>
      </c>
      <c r="JD444" s="97">
        <f t="shared" si="612"/>
        <v>3703.1149999999998</v>
      </c>
      <c r="JE444" s="210">
        <f t="shared" si="672"/>
        <v>1.1189929063842541</v>
      </c>
      <c r="JF444" s="210">
        <f t="shared" si="613"/>
        <v>0.26720455357142864</v>
      </c>
      <c r="JG444" s="210">
        <f t="shared" si="614"/>
        <v>3.5937758523024041E-2</v>
      </c>
      <c r="JH444" s="203"/>
      <c r="JI444" s="203">
        <f t="shared" si="615"/>
        <v>0.34113712374581939</v>
      </c>
      <c r="JJ444" s="212">
        <f t="shared" si="706"/>
        <v>2.469151880188833</v>
      </c>
      <c r="JK444" s="203">
        <f t="shared" si="616"/>
        <v>0.9808756431414426</v>
      </c>
      <c r="JL444" s="103">
        <v>11509</v>
      </c>
      <c r="JM444" s="246">
        <v>8.5500000000000007</v>
      </c>
      <c r="JN444" s="307">
        <v>336</v>
      </c>
      <c r="JO444" s="247">
        <v>0.26</v>
      </c>
      <c r="JP444" s="247">
        <v>1.21</v>
      </c>
      <c r="JQ444" s="246">
        <v>1.57</v>
      </c>
      <c r="JR444" s="170">
        <v>212</v>
      </c>
      <c r="JS444" s="247">
        <v>0.43</v>
      </c>
      <c r="JT444" s="308" t="s">
        <v>179</v>
      </c>
    </row>
    <row r="445" spans="1:280" ht="14.25">
      <c r="A445" s="244">
        <v>43862</v>
      </c>
      <c r="B445" s="245">
        <v>0</v>
      </c>
      <c r="C445" s="52">
        <v>0</v>
      </c>
      <c r="D445" s="129">
        <v>38535</v>
      </c>
      <c r="E445" s="246">
        <v>5.57</v>
      </c>
      <c r="F445" s="129">
        <v>1153</v>
      </c>
      <c r="G445" s="247">
        <v>30.4</v>
      </c>
      <c r="H445" s="247">
        <v>14.4</v>
      </c>
      <c r="I445" s="255">
        <v>89.7</v>
      </c>
      <c r="J445" s="253">
        <v>1028</v>
      </c>
      <c r="K445" s="129">
        <v>1232</v>
      </c>
      <c r="L445" s="254">
        <v>5.82</v>
      </c>
      <c r="M445" s="129">
        <v>10469</v>
      </c>
      <c r="N445" s="129">
        <v>5918</v>
      </c>
      <c r="O445" s="254">
        <v>8.11</v>
      </c>
      <c r="P445" s="254">
        <v>5</v>
      </c>
      <c r="Q445" s="258">
        <v>142</v>
      </c>
      <c r="R445" s="259">
        <v>46.7</v>
      </c>
      <c r="S445" s="260">
        <v>9144</v>
      </c>
      <c r="T445" s="103">
        <v>7813</v>
      </c>
      <c r="U445" s="247">
        <v>2.71</v>
      </c>
      <c r="V445" s="247">
        <v>20.100000000000001</v>
      </c>
      <c r="W445" s="247">
        <v>8.23</v>
      </c>
      <c r="X445" s="247">
        <v>8.9700000000000006</v>
      </c>
      <c r="Y445" s="129">
        <v>2432</v>
      </c>
      <c r="Z445" s="103"/>
      <c r="AA445" s="56"/>
      <c r="AB445" s="247">
        <v>462</v>
      </c>
      <c r="AC445" s="77">
        <f t="shared" si="676"/>
        <v>11576</v>
      </c>
      <c r="AD445" s="247"/>
      <c r="AE445" s="247"/>
      <c r="AF445" s="247"/>
      <c r="AG445" s="247"/>
      <c r="AH445" s="252"/>
      <c r="AI445" s="263"/>
      <c r="AJ445" s="247"/>
      <c r="AK445" s="247"/>
      <c r="AL445" s="246" t="s">
        <v>129</v>
      </c>
      <c r="AM445" s="103" t="s">
        <v>129</v>
      </c>
      <c r="AN445" s="264" t="s">
        <v>129</v>
      </c>
      <c r="AO445" s="264" t="s">
        <v>129</v>
      </c>
      <c r="AP445" s="103" t="s">
        <v>129</v>
      </c>
      <c r="AQ445" s="267"/>
      <c r="AR445" s="86">
        <f t="shared" si="617"/>
        <v>13447</v>
      </c>
      <c r="AS445" s="103">
        <v>1100</v>
      </c>
      <c r="AT445" s="268">
        <v>12347</v>
      </c>
      <c r="AU445" s="129">
        <f t="shared" si="677"/>
        <v>9971</v>
      </c>
      <c r="AV445" s="103">
        <v>792</v>
      </c>
      <c r="AW445" s="103">
        <v>792</v>
      </c>
      <c r="AX445" s="129">
        <v>792</v>
      </c>
      <c r="AY445" s="271">
        <v>0</v>
      </c>
      <c r="AZ445" s="272">
        <v>4.7699999999999996</v>
      </c>
      <c r="BA445" s="103">
        <v>3878</v>
      </c>
      <c r="BB445" s="247">
        <v>239</v>
      </c>
      <c r="BC445" s="103">
        <v>8965</v>
      </c>
      <c r="BD445" s="97">
        <f t="shared" si="678"/>
        <v>6605.0864799999999</v>
      </c>
      <c r="BE445" s="102">
        <f t="shared" si="679"/>
        <v>0.73676368990518681</v>
      </c>
      <c r="BF445" s="103">
        <v>3536</v>
      </c>
      <c r="BG445" s="97">
        <f t="shared" si="680"/>
        <v>3772.9119999999998</v>
      </c>
      <c r="BH445" s="102">
        <f t="shared" si="681"/>
        <v>0.42084907975460123</v>
      </c>
      <c r="BI445" s="103">
        <v>448</v>
      </c>
      <c r="BJ445" s="97">
        <f t="shared" si="682"/>
        <v>881.21600000000001</v>
      </c>
      <c r="BK445" s="102">
        <f t="shared" si="683"/>
        <v>9.8295147796988294E-2</v>
      </c>
      <c r="BL445" s="103">
        <v>494</v>
      </c>
      <c r="BM445" s="97">
        <f t="shared" si="684"/>
        <v>713.83</v>
      </c>
      <c r="BN445" s="102">
        <f t="shared" si="685"/>
        <v>7.9624093697713338E-2</v>
      </c>
      <c r="BO445" s="103">
        <v>594</v>
      </c>
      <c r="BP445" s="97">
        <f t="shared" si="686"/>
        <v>1222.452</v>
      </c>
      <c r="BQ445" s="102">
        <f t="shared" si="687"/>
        <v>0.13635828220858895</v>
      </c>
      <c r="BR445" s="103">
        <v>8.82</v>
      </c>
      <c r="BS445" s="105">
        <f t="shared" si="688"/>
        <v>14.67648</v>
      </c>
      <c r="BT445" s="102">
        <f t="shared" si="689"/>
        <v>9.8382598996095937E-4</v>
      </c>
      <c r="BU445" s="247">
        <v>18.399999999999999</v>
      </c>
      <c r="BV445" s="246">
        <v>9.31</v>
      </c>
      <c r="BW445" s="252">
        <v>163</v>
      </c>
      <c r="BX445" s="117">
        <f t="shared" si="618"/>
        <v>89390.014999999999</v>
      </c>
      <c r="BY445" s="118">
        <f t="shared" si="619"/>
        <v>0.59593343333333337</v>
      </c>
      <c r="BZ445" s="273">
        <v>64.2</v>
      </c>
      <c r="CA445" s="245">
        <v>39</v>
      </c>
      <c r="CB445" s="247">
        <v>6.81</v>
      </c>
      <c r="CC445" s="103">
        <v>2896</v>
      </c>
      <c r="CD445" s="77">
        <f t="shared" si="690"/>
        <v>4469.4061231692258</v>
      </c>
      <c r="CE445" s="77">
        <f t="shared" si="691"/>
        <v>22668</v>
      </c>
      <c r="CF445" s="77">
        <f t="shared" si="692"/>
        <v>9971</v>
      </c>
      <c r="CG445" s="77">
        <f t="shared" si="693"/>
        <v>415.45833333333331</v>
      </c>
      <c r="CH445" s="77">
        <f t="shared" si="694"/>
        <v>12697</v>
      </c>
      <c r="CI445" s="130">
        <f t="shared" si="695"/>
        <v>529.04166666666663</v>
      </c>
      <c r="CJ445" s="253">
        <v>3714</v>
      </c>
      <c r="CK445" s="247">
        <v>38.4</v>
      </c>
      <c r="CL445" s="246">
        <v>7.01</v>
      </c>
      <c r="CM445" s="103">
        <v>1832</v>
      </c>
      <c r="CN445" s="274">
        <v>5</v>
      </c>
      <c r="CO445" s="274">
        <v>60</v>
      </c>
      <c r="CP445" s="103">
        <v>5125</v>
      </c>
      <c r="CQ445" s="247"/>
      <c r="CR445" s="247"/>
      <c r="CS445" s="103">
        <v>2848</v>
      </c>
      <c r="CT445" s="141">
        <f t="shared" si="663"/>
        <v>0.29075090514832858</v>
      </c>
      <c r="CU445" s="142">
        <f t="shared" si="620"/>
        <v>1.353257942918686</v>
      </c>
      <c r="CV445" s="142">
        <f t="shared" si="621"/>
        <v>3.3027008240052735</v>
      </c>
      <c r="CW445" s="118">
        <f t="shared" si="622"/>
        <v>0.55045013733421222</v>
      </c>
      <c r="CX445" s="143">
        <f t="shared" si="664"/>
        <v>16599.374341450504</v>
      </c>
      <c r="CY445" s="144">
        <f t="shared" si="665"/>
        <v>0.59010214119880855</v>
      </c>
      <c r="CZ445" s="145">
        <f t="shared" si="666"/>
        <v>14645.955342773956</v>
      </c>
      <c r="DA445" s="146">
        <f t="shared" si="667"/>
        <v>0.79564974902398211</v>
      </c>
      <c r="DB445" s="129">
        <v>3714</v>
      </c>
      <c r="DC445" s="258">
        <v>37.299999999999997</v>
      </c>
      <c r="DD445" s="254">
        <v>7</v>
      </c>
      <c r="DE445" s="129">
        <v>1799</v>
      </c>
      <c r="DF445" s="129">
        <v>5</v>
      </c>
      <c r="DG445" s="129">
        <v>60</v>
      </c>
      <c r="DH445" s="129">
        <v>5479</v>
      </c>
      <c r="DI445" s="258"/>
      <c r="DJ445" s="258"/>
      <c r="DK445" s="129">
        <v>3563</v>
      </c>
      <c r="DL445" s="141">
        <f t="shared" si="623"/>
        <v>0.35924986018534932</v>
      </c>
      <c r="DM445" s="142">
        <f t="shared" si="624"/>
        <v>1.353257942918686</v>
      </c>
      <c r="DN445" s="142">
        <f t="shared" si="625"/>
        <v>3.3027008240052735</v>
      </c>
      <c r="DO445" s="118">
        <f t="shared" si="604"/>
        <v>0.55045013733421222</v>
      </c>
      <c r="DP445" s="143">
        <f t="shared" si="626"/>
        <v>16599.374341450504</v>
      </c>
      <c r="DQ445" s="144">
        <f t="shared" si="627"/>
        <v>0.59748567249817497</v>
      </c>
      <c r="DR445" s="145">
        <f t="shared" si="628"/>
        <v>14645.955342773956</v>
      </c>
      <c r="DS445" s="146">
        <f t="shared" si="629"/>
        <v>0.79933073061907423</v>
      </c>
      <c r="DT445" s="129">
        <v>3719</v>
      </c>
      <c r="DU445" s="258">
        <v>38.299999999999997</v>
      </c>
      <c r="DV445" s="254">
        <v>7.01</v>
      </c>
      <c r="DW445" s="129">
        <v>1862</v>
      </c>
      <c r="DX445" s="129">
        <v>5</v>
      </c>
      <c r="DY445" s="129">
        <v>50</v>
      </c>
      <c r="DZ445" s="129">
        <v>5346</v>
      </c>
      <c r="EA445" s="258"/>
      <c r="EB445" s="258"/>
      <c r="EC445" s="129">
        <v>3942</v>
      </c>
      <c r="ED445" s="141">
        <f t="shared" si="657"/>
        <v>0.40651985360207249</v>
      </c>
      <c r="EE445" s="142">
        <f t="shared" si="630"/>
        <v>1.3514385587523527</v>
      </c>
      <c r="EF445" s="142">
        <f t="shared" si="668"/>
        <v>3.3071471094441605</v>
      </c>
      <c r="EG445" s="118">
        <f t="shared" si="605"/>
        <v>0.55119118490736008</v>
      </c>
      <c r="EH445" s="143">
        <f t="shared" si="658"/>
        <v>16621.721372066349</v>
      </c>
      <c r="EI445" s="144">
        <f t="shared" si="659"/>
        <v>0.58338984001756633</v>
      </c>
      <c r="EJ445" s="145">
        <f t="shared" si="660"/>
        <v>14665.672568598906</v>
      </c>
      <c r="EK445" s="146">
        <f t="shared" si="661"/>
        <v>0.79230340211935302</v>
      </c>
      <c r="EL445" s="253">
        <v>3719</v>
      </c>
      <c r="EM445" s="247">
        <v>38.299999999999997</v>
      </c>
      <c r="EN445" s="246">
        <v>7.3</v>
      </c>
      <c r="EO445" s="103">
        <v>1884</v>
      </c>
      <c r="EP445" s="274">
        <v>5</v>
      </c>
      <c r="EQ445" s="274">
        <v>60</v>
      </c>
      <c r="ER445" s="103">
        <v>5351</v>
      </c>
      <c r="ES445" s="247"/>
      <c r="ET445" s="247"/>
      <c r="EU445" s="103">
        <v>3143</v>
      </c>
      <c r="EV445" s="141">
        <f t="shared" si="631"/>
        <v>0.32688081313333411</v>
      </c>
      <c r="EW445" s="142">
        <f t="shared" si="632"/>
        <v>1.3514385587523527</v>
      </c>
      <c r="EX445" s="142">
        <f t="shared" si="633"/>
        <v>3.3071471094441605</v>
      </c>
      <c r="EY445" s="118">
        <f t="shared" si="606"/>
        <v>0.55119118490736008</v>
      </c>
      <c r="EZ445" s="143">
        <f t="shared" si="634"/>
        <v>16621.721372066349</v>
      </c>
      <c r="FA445" s="144">
        <f t="shared" si="635"/>
        <v>0.57846748581798868</v>
      </c>
      <c r="FB445" s="145">
        <f t="shared" si="636"/>
        <v>14665.672568598906</v>
      </c>
      <c r="FC445" s="146">
        <f t="shared" si="637"/>
        <v>0.78984941438929168</v>
      </c>
      <c r="FD445" s="253">
        <v>3901</v>
      </c>
      <c r="FE445" s="247">
        <v>37.9</v>
      </c>
      <c r="FF445" s="246">
        <v>7.23</v>
      </c>
      <c r="FG445" s="103">
        <v>1800</v>
      </c>
      <c r="FH445" s="274">
        <v>4</v>
      </c>
      <c r="FI445" s="274">
        <v>61</v>
      </c>
      <c r="FJ445" s="103">
        <v>5624</v>
      </c>
      <c r="FK445" s="247"/>
      <c r="FL445" s="247"/>
      <c r="FM445" s="103">
        <v>3430</v>
      </c>
      <c r="FN445" s="141">
        <f t="shared" si="638"/>
        <v>0.3293847721897849</v>
      </c>
      <c r="FO445" s="142">
        <f t="shared" si="639"/>
        <v>1.2883875929248911</v>
      </c>
      <c r="FP445" s="142">
        <f t="shared" si="640"/>
        <v>3.4689918994196476</v>
      </c>
      <c r="FQ445" s="118">
        <f t="shared" si="607"/>
        <v>0.5781653165699413</v>
      </c>
      <c r="FR445" s="143">
        <f t="shared" si="641"/>
        <v>17435.15328648315</v>
      </c>
      <c r="FS445" s="144">
        <f t="shared" si="642"/>
        <v>0.59726192912546683</v>
      </c>
      <c r="FT445" s="145">
        <f t="shared" si="643"/>
        <v>15383.379588627138</v>
      </c>
      <c r="FU445" s="146">
        <f t="shared" si="644"/>
        <v>0.79921918572225326</v>
      </c>
      <c r="FV445" s="253">
        <v>3901</v>
      </c>
      <c r="FW445" s="283">
        <v>38.4</v>
      </c>
      <c r="FX445" s="246">
        <v>7.22</v>
      </c>
      <c r="FY445" s="103">
        <v>1771</v>
      </c>
      <c r="FZ445" s="274">
        <v>4</v>
      </c>
      <c r="GA445" s="274">
        <v>61</v>
      </c>
      <c r="GB445" s="103">
        <v>5605</v>
      </c>
      <c r="GC445" s="247"/>
      <c r="GD445" s="247"/>
      <c r="GE445" s="103">
        <v>3864</v>
      </c>
      <c r="GF445" s="141">
        <f t="shared" si="645"/>
        <v>0.36707419390822393</v>
      </c>
      <c r="GG445" s="142">
        <f t="shared" si="646"/>
        <v>1.2883875929248911</v>
      </c>
      <c r="GH445" s="142">
        <f t="shared" si="647"/>
        <v>3.4689918994196476</v>
      </c>
      <c r="GI445" s="118">
        <f t="shared" si="608"/>
        <v>0.5781653165699413</v>
      </c>
      <c r="GJ445" s="143">
        <f t="shared" si="648"/>
        <v>17435.15328648315</v>
      </c>
      <c r="GK445" s="144">
        <f t="shared" si="649"/>
        <v>0.60375048693400102</v>
      </c>
      <c r="GL445" s="145">
        <f t="shared" si="650"/>
        <v>15383.379588627138</v>
      </c>
      <c r="GM445" s="146">
        <f t="shared" si="651"/>
        <v>0.80245398773006138</v>
      </c>
      <c r="GN445" s="286">
        <v>939</v>
      </c>
      <c r="GO445" s="97">
        <f t="shared" si="609"/>
        <v>1824.0417769542969</v>
      </c>
      <c r="GP445" s="226">
        <f t="shared" si="705"/>
        <v>937.68291999999985</v>
      </c>
      <c r="GQ445" s="103">
        <v>0</v>
      </c>
      <c r="GR445" s="102">
        <f t="shared" si="696"/>
        <v>1</v>
      </c>
      <c r="GS445" s="103">
        <v>0</v>
      </c>
      <c r="GT445" s="102">
        <f t="shared" si="707"/>
        <v>1</v>
      </c>
      <c r="GU445" s="129">
        <v>1.1599999999999999</v>
      </c>
      <c r="GV445" s="102">
        <f t="shared" si="702"/>
        <v>0.99868363715593</v>
      </c>
      <c r="GW445" s="170">
        <v>452</v>
      </c>
      <c r="GX445" s="102">
        <f t="shared" si="703"/>
        <v>8.5020242914979782E-2</v>
      </c>
      <c r="GY445" s="170">
        <v>3.48</v>
      </c>
      <c r="GZ445" s="102">
        <f t="shared" si="704"/>
        <v>0</v>
      </c>
      <c r="HA445" s="318">
        <v>11.6</v>
      </c>
      <c r="HB445" s="318">
        <v>60.5</v>
      </c>
      <c r="HC445" s="318"/>
      <c r="HD445" s="313"/>
      <c r="HE445" s="312">
        <v>32</v>
      </c>
      <c r="HF445" s="227">
        <f t="shared" si="698"/>
        <v>89390.014999999999</v>
      </c>
      <c r="HG445" s="102">
        <f t="shared" si="699"/>
        <v>0.59593343333333337</v>
      </c>
      <c r="HH445" s="177">
        <f t="shared" si="700"/>
        <v>0.89525934188510869</v>
      </c>
      <c r="HI445" s="253">
        <v>2838</v>
      </c>
      <c r="HJ445" s="103">
        <v>4695</v>
      </c>
      <c r="HK445" s="103">
        <v>5346</v>
      </c>
      <c r="HL445" s="77">
        <f t="shared" si="654"/>
        <v>2376</v>
      </c>
      <c r="HM445" s="77">
        <f t="shared" si="652"/>
        <v>21300.84</v>
      </c>
      <c r="HN445" s="247"/>
      <c r="HO445" s="247"/>
      <c r="HP445" s="103">
        <v>2300</v>
      </c>
      <c r="HQ445" s="247"/>
      <c r="HR445" s="247"/>
      <c r="HS445" s="247"/>
      <c r="HT445" s="103">
        <v>5707</v>
      </c>
      <c r="HU445" s="103">
        <v>6163</v>
      </c>
      <c r="HV445" s="247"/>
      <c r="HW445" s="247"/>
      <c r="HX445" s="247"/>
      <c r="HY445" s="247"/>
      <c r="HZ445" s="298">
        <v>0.98</v>
      </c>
      <c r="IA445" s="298"/>
      <c r="IB445" s="299">
        <v>420</v>
      </c>
      <c r="IC445" s="300"/>
      <c r="ID445" s="300">
        <v>216</v>
      </c>
      <c r="IE445" s="301">
        <v>5.28</v>
      </c>
      <c r="IF445" s="301">
        <v>0.61</v>
      </c>
      <c r="IG445" s="301">
        <v>2.08</v>
      </c>
      <c r="IH445" s="97">
        <f t="shared" si="653"/>
        <v>14827.569</v>
      </c>
      <c r="II445" s="97">
        <f t="shared" si="655"/>
        <v>1200.9045922086336</v>
      </c>
      <c r="IJ445" s="202">
        <f t="shared" si="656"/>
        <v>1.6198266785453956</v>
      </c>
      <c r="IK445" s="202">
        <f t="shared" si="662"/>
        <v>0.74137844999999991</v>
      </c>
      <c r="IL445" s="202">
        <f t="shared" si="610"/>
        <v>0.11630607468329271</v>
      </c>
      <c r="IM445" s="203"/>
      <c r="IN445" s="204">
        <f t="shared" si="611"/>
        <v>0.55271565495207664</v>
      </c>
      <c r="IO445" s="247"/>
      <c r="IP445" s="247"/>
      <c r="IQ445" s="103">
        <v>3262</v>
      </c>
      <c r="IR445" s="103">
        <v>3073</v>
      </c>
      <c r="IS445" s="247"/>
      <c r="IT445" s="247"/>
      <c r="IU445" s="247"/>
      <c r="IV445" s="247"/>
      <c r="IW445" s="304">
        <v>0.93</v>
      </c>
      <c r="IX445" s="304">
        <v>0</v>
      </c>
      <c r="IY445" s="246">
        <v>8.17</v>
      </c>
      <c r="IZ445" s="247">
        <v>190</v>
      </c>
      <c r="JA445" s="247">
        <v>3.1</v>
      </c>
      <c r="JB445" s="247">
        <v>0.27</v>
      </c>
      <c r="JC445" s="247">
        <v>203</v>
      </c>
      <c r="JD445" s="97">
        <f t="shared" si="612"/>
        <v>5185.74</v>
      </c>
      <c r="JE445" s="210">
        <f t="shared" si="672"/>
        <v>1.1232574465951259</v>
      </c>
      <c r="JF445" s="210">
        <f t="shared" si="613"/>
        <v>0.37391249999999998</v>
      </c>
      <c r="JG445" s="210">
        <f t="shared" si="614"/>
        <v>8.7310527322613879E-2</v>
      </c>
      <c r="JH445" s="203"/>
      <c r="JI445" s="203">
        <f t="shared" si="615"/>
        <v>0.54761904761904767</v>
      </c>
      <c r="JJ445" s="212">
        <f t="shared" si="706"/>
        <v>2.469151880188833</v>
      </c>
      <c r="JK445" s="203">
        <f t="shared" si="616"/>
        <v>0.97880646960401563</v>
      </c>
      <c r="JL445" s="103">
        <v>10917</v>
      </c>
      <c r="JM445" s="246">
        <v>8.6199999999999992</v>
      </c>
      <c r="JN445" s="307">
        <v>289</v>
      </c>
      <c r="JO445" s="247">
        <v>0.23</v>
      </c>
      <c r="JP445" s="247">
        <v>3.18</v>
      </c>
      <c r="JQ445" s="246">
        <v>1.37</v>
      </c>
      <c r="JR445" s="170">
        <v>193</v>
      </c>
      <c r="JS445" s="247">
        <v>0.38</v>
      </c>
      <c r="JT445" s="308" t="s">
        <v>179</v>
      </c>
    </row>
    <row r="446" spans="1:280" ht="14.25">
      <c r="A446" s="229">
        <v>43863</v>
      </c>
      <c r="B446" s="242">
        <v>0</v>
      </c>
      <c r="C446" s="52">
        <v>0</v>
      </c>
      <c r="D446" s="58">
        <v>39450</v>
      </c>
      <c r="E446" s="243">
        <v>5.45</v>
      </c>
      <c r="F446" s="58">
        <v>1153</v>
      </c>
      <c r="G446" s="136">
        <v>33.200000000000003</v>
      </c>
      <c r="H446" s="136">
        <v>15.3</v>
      </c>
      <c r="I446" s="256">
        <v>90.5</v>
      </c>
      <c r="J446" s="238"/>
      <c r="K446" s="58">
        <v>1174</v>
      </c>
      <c r="L446" s="59">
        <v>5.72</v>
      </c>
      <c r="M446" s="58">
        <v>11626</v>
      </c>
      <c r="N446" s="58">
        <v>6836</v>
      </c>
      <c r="O446" s="59">
        <v>9.76</v>
      </c>
      <c r="P446" s="59">
        <v>6.68</v>
      </c>
      <c r="Q446" s="75"/>
      <c r="R446" s="76">
        <v>43.5</v>
      </c>
      <c r="S446" s="67">
        <v>9072</v>
      </c>
      <c r="T446" s="230">
        <v>7993</v>
      </c>
      <c r="U446" s="136">
        <v>3.03</v>
      </c>
      <c r="V446" s="136">
        <v>21.5</v>
      </c>
      <c r="W446" s="136">
        <v>8.39</v>
      </c>
      <c r="X446" s="136">
        <v>7.94</v>
      </c>
      <c r="Y446" s="58">
        <v>2432</v>
      </c>
      <c r="Z446" s="230"/>
      <c r="AA446" s="136"/>
      <c r="AB446" s="136">
        <v>448</v>
      </c>
      <c r="AC446" s="58">
        <f t="shared" si="676"/>
        <v>11504</v>
      </c>
      <c r="AD446" s="136"/>
      <c r="AE446" s="136"/>
      <c r="AF446" s="136"/>
      <c r="AG446" s="136"/>
      <c r="AH446" s="251"/>
      <c r="AI446" s="262"/>
      <c r="AJ446" s="136"/>
      <c r="AK446" s="136"/>
      <c r="AL446" s="243" t="s">
        <v>129</v>
      </c>
      <c r="AM446" s="230" t="s">
        <v>129</v>
      </c>
      <c r="AN446" s="60" t="s">
        <v>129</v>
      </c>
      <c r="AO446" s="60" t="s">
        <v>129</v>
      </c>
      <c r="AP446" s="230" t="s">
        <v>129</v>
      </c>
      <c r="AQ446" s="266"/>
      <c r="AR446" s="86">
        <f t="shared" si="617"/>
        <v>13598</v>
      </c>
      <c r="AS446" s="230">
        <v>1200</v>
      </c>
      <c r="AT446" s="89">
        <v>12398</v>
      </c>
      <c r="AU446" s="58">
        <f t="shared" si="677"/>
        <v>10022</v>
      </c>
      <c r="AV446" s="230">
        <v>792</v>
      </c>
      <c r="AW446" s="230">
        <v>792</v>
      </c>
      <c r="AX446" s="58">
        <v>792</v>
      </c>
      <c r="AY446" s="98">
        <v>0</v>
      </c>
      <c r="AZ446" s="270">
        <v>5.21</v>
      </c>
      <c r="BA446" s="230">
        <v>5857</v>
      </c>
      <c r="BB446" s="136">
        <v>237</v>
      </c>
      <c r="BC446" s="230">
        <v>9681</v>
      </c>
      <c r="BD446" s="230">
        <f t="shared" si="678"/>
        <v>6602.6890000000003</v>
      </c>
      <c r="BE446" s="231">
        <f t="shared" si="679"/>
        <v>0.68202551389319288</v>
      </c>
      <c r="BF446" s="230">
        <v>3583</v>
      </c>
      <c r="BG446" s="230">
        <f t="shared" si="680"/>
        <v>3823.0609999999997</v>
      </c>
      <c r="BH446" s="231">
        <f t="shared" si="681"/>
        <v>0.39490352236339216</v>
      </c>
      <c r="BI446" s="230">
        <v>345</v>
      </c>
      <c r="BJ446" s="230">
        <f t="shared" si="682"/>
        <v>678.61500000000001</v>
      </c>
      <c r="BK446" s="231">
        <f t="shared" si="683"/>
        <v>7.0097613882863341E-2</v>
      </c>
      <c r="BL446" s="230">
        <v>655</v>
      </c>
      <c r="BM446" s="230">
        <f t="shared" si="684"/>
        <v>946.47500000000002</v>
      </c>
      <c r="BN446" s="231">
        <f t="shared" si="685"/>
        <v>9.7766243156698684E-2</v>
      </c>
      <c r="BO446" s="230">
        <v>561</v>
      </c>
      <c r="BP446" s="230">
        <f t="shared" si="686"/>
        <v>1154.538</v>
      </c>
      <c r="BQ446" s="231">
        <f t="shared" si="687"/>
        <v>0.11925813449023862</v>
      </c>
      <c r="BR446" s="230">
        <v>0</v>
      </c>
      <c r="BS446" s="232">
        <f t="shared" si="688"/>
        <v>0</v>
      </c>
      <c r="BT446" s="231">
        <f t="shared" si="689"/>
        <v>0</v>
      </c>
      <c r="BU446" s="136">
        <v>20.100000000000001</v>
      </c>
      <c r="BV446" s="243">
        <v>9.52</v>
      </c>
      <c r="BW446" s="251">
        <v>171</v>
      </c>
      <c r="BX446" s="67">
        <f t="shared" si="618"/>
        <v>97022.982000000004</v>
      </c>
      <c r="BY446" s="233">
        <f t="shared" si="619"/>
        <v>0.64681988000000001</v>
      </c>
      <c r="BZ446" s="121">
        <v>63</v>
      </c>
      <c r="CA446" s="242">
        <v>39</v>
      </c>
      <c r="CB446" s="136">
        <v>7</v>
      </c>
      <c r="CC446" s="230">
        <v>2771</v>
      </c>
      <c r="CD446" s="58">
        <f t="shared" si="690"/>
        <v>5204.1019059065939</v>
      </c>
      <c r="CE446" s="58">
        <f t="shared" si="691"/>
        <v>23296</v>
      </c>
      <c r="CF446" s="58">
        <f t="shared" si="692"/>
        <v>10022</v>
      </c>
      <c r="CG446" s="58">
        <f t="shared" si="693"/>
        <v>417.58333333333331</v>
      </c>
      <c r="CH446" s="58">
        <f t="shared" si="694"/>
        <v>13274</v>
      </c>
      <c r="CI446" s="98">
        <f t="shared" si="695"/>
        <v>553.08333333333337</v>
      </c>
      <c r="CJ446" s="238">
        <v>3832</v>
      </c>
      <c r="CK446" s="136">
        <v>38.4</v>
      </c>
      <c r="CL446" s="243">
        <v>7.04</v>
      </c>
      <c r="CM446" s="230">
        <v>1912</v>
      </c>
      <c r="CN446" s="137">
        <v>5</v>
      </c>
      <c r="CO446" s="137">
        <v>59</v>
      </c>
      <c r="CP446" s="230">
        <v>5792</v>
      </c>
      <c r="CQ446" s="136"/>
      <c r="CR446" s="136"/>
      <c r="CS446" s="230">
        <v>3095</v>
      </c>
      <c r="CT446" s="59">
        <f t="shared" si="663"/>
        <v>0.24533634040044658</v>
      </c>
      <c r="CU446" s="142">
        <f t="shared" si="620"/>
        <v>1.3115866388308977</v>
      </c>
      <c r="CV446" s="142">
        <f t="shared" si="621"/>
        <v>3.967791186516926</v>
      </c>
      <c r="CW446" s="233">
        <f t="shared" si="622"/>
        <v>0.66129853108615433</v>
      </c>
      <c r="CX446" s="89">
        <f t="shared" si="664"/>
        <v>19942.118503434071</v>
      </c>
      <c r="CY446" s="193">
        <f t="shared" si="665"/>
        <v>0.63259750970097217</v>
      </c>
      <c r="CZ446" s="234">
        <f t="shared" si="666"/>
        <v>15959.480899038461</v>
      </c>
      <c r="DA446" s="235">
        <f t="shared" si="667"/>
        <v>0.80249974176221461</v>
      </c>
      <c r="DB446" s="58">
        <v>3832</v>
      </c>
      <c r="DC446" s="75">
        <v>37.700000000000003</v>
      </c>
      <c r="DD446" s="59">
        <v>7.01</v>
      </c>
      <c r="DE446" s="58">
        <v>1836</v>
      </c>
      <c r="DF446" s="58">
        <v>5</v>
      </c>
      <c r="DG446" s="58">
        <v>60</v>
      </c>
      <c r="DH446" s="58">
        <v>5348</v>
      </c>
      <c r="DI446" s="75"/>
      <c r="DJ446" s="75"/>
      <c r="DK446" s="58">
        <v>3772</v>
      </c>
      <c r="DL446" s="59">
        <f t="shared" si="623"/>
        <v>0.29225433417914659</v>
      </c>
      <c r="DM446" s="142">
        <f t="shared" si="624"/>
        <v>1.3115866388308977</v>
      </c>
      <c r="DN446" s="142">
        <f t="shared" si="625"/>
        <v>3.967791186516926</v>
      </c>
      <c r="DO446" s="233">
        <f t="shared" si="604"/>
        <v>0.66129853108615433</v>
      </c>
      <c r="DP446" s="89">
        <f t="shared" si="626"/>
        <v>19942.118503434071</v>
      </c>
      <c r="DQ446" s="193">
        <f t="shared" si="627"/>
        <v>0.64720137437813008</v>
      </c>
      <c r="DR446" s="234">
        <f t="shared" si="628"/>
        <v>15959.480899038461</v>
      </c>
      <c r="DS446" s="235">
        <f t="shared" si="629"/>
        <v>0.81035017043693836</v>
      </c>
      <c r="DT446" s="58">
        <v>3860</v>
      </c>
      <c r="DU446" s="75">
        <v>37.700000000000003</v>
      </c>
      <c r="DV446" s="59">
        <v>7.01</v>
      </c>
      <c r="DW446" s="58">
        <v>1836</v>
      </c>
      <c r="DX446" s="58">
        <v>5</v>
      </c>
      <c r="DY446" s="58">
        <v>60</v>
      </c>
      <c r="DZ446" s="58">
        <v>5348</v>
      </c>
      <c r="EA446" s="75"/>
      <c r="EB446" s="75"/>
      <c r="EC446" s="58">
        <v>3772</v>
      </c>
      <c r="ED446" s="59">
        <f t="shared" si="657"/>
        <v>0.29013435455297665</v>
      </c>
      <c r="EE446" s="142">
        <f t="shared" si="630"/>
        <v>1.3020725388601035</v>
      </c>
      <c r="EF446" s="142">
        <f t="shared" si="668"/>
        <v>3.9967833976918925</v>
      </c>
      <c r="EG446" s="233">
        <f t="shared" si="605"/>
        <v>0.66613056628198208</v>
      </c>
      <c r="EH446" s="89">
        <f t="shared" si="658"/>
        <v>20087.833356799452</v>
      </c>
      <c r="EI446" s="193">
        <f t="shared" si="659"/>
        <v>0.64720137437813008</v>
      </c>
      <c r="EJ446" s="234">
        <f t="shared" si="660"/>
        <v>16076.095060096153</v>
      </c>
      <c r="EK446" s="235">
        <f t="shared" si="661"/>
        <v>0.81035017043693836</v>
      </c>
      <c r="EL446" s="238">
        <v>3846</v>
      </c>
      <c r="EM446" s="136">
        <v>38.700000000000003</v>
      </c>
      <c r="EN446" s="243">
        <v>7.01</v>
      </c>
      <c r="EO446" s="230">
        <v>1969</v>
      </c>
      <c r="EP446" s="137">
        <v>4</v>
      </c>
      <c r="EQ446" s="137">
        <v>59</v>
      </c>
      <c r="ER446" s="230">
        <v>5962</v>
      </c>
      <c r="ES446" s="136"/>
      <c r="ET446" s="136"/>
      <c r="EU446" s="230">
        <v>3412</v>
      </c>
      <c r="EV446" s="59">
        <f t="shared" si="631"/>
        <v>0.27422798787255986</v>
      </c>
      <c r="EW446" s="142">
        <f t="shared" si="632"/>
        <v>1.3068122724908997</v>
      </c>
      <c r="EX446" s="142">
        <f t="shared" si="633"/>
        <v>3.9822872921044095</v>
      </c>
      <c r="EY446" s="233">
        <f t="shared" si="606"/>
        <v>0.66371454868406821</v>
      </c>
      <c r="EZ446" s="89">
        <f t="shared" si="634"/>
        <v>20014.975930116761</v>
      </c>
      <c r="FA446" s="193">
        <f t="shared" si="635"/>
        <v>0.62164461119310355</v>
      </c>
      <c r="FB446" s="234">
        <f t="shared" si="636"/>
        <v>16017.787979567309</v>
      </c>
      <c r="FC446" s="235">
        <f t="shared" si="637"/>
        <v>0.79661192025617189</v>
      </c>
      <c r="FD446" s="238">
        <v>3963</v>
      </c>
      <c r="FE446" s="136">
        <v>38.5</v>
      </c>
      <c r="FF446" s="243">
        <v>7.24</v>
      </c>
      <c r="FG446" s="230">
        <v>1816</v>
      </c>
      <c r="FH446" s="137">
        <v>5</v>
      </c>
      <c r="FI446" s="137">
        <v>59</v>
      </c>
      <c r="FJ446" s="230">
        <v>6456</v>
      </c>
      <c r="FK446" s="136"/>
      <c r="FL446" s="136"/>
      <c r="FM446" s="230">
        <v>3656</v>
      </c>
      <c r="FN446" s="59">
        <f t="shared" si="638"/>
        <v>0.2722862121291823</v>
      </c>
      <c r="FO446" s="142">
        <f t="shared" si="639"/>
        <v>1.2682311380267475</v>
      </c>
      <c r="FP446" s="142">
        <f t="shared" si="640"/>
        <v>4.1034333173712358</v>
      </c>
      <c r="FQ446" s="233">
        <f t="shared" si="607"/>
        <v>0.68390555289520594</v>
      </c>
      <c r="FR446" s="89">
        <f t="shared" si="641"/>
        <v>20623.855853107831</v>
      </c>
      <c r="FS446" s="193">
        <f t="shared" si="642"/>
        <v>0.6510444966615927</v>
      </c>
      <c r="FT446" s="234">
        <f t="shared" si="643"/>
        <v>16505.068581129806</v>
      </c>
      <c r="FU446" s="235">
        <f t="shared" si="644"/>
        <v>0.81241607271976035</v>
      </c>
      <c r="FV446" s="238">
        <v>3963</v>
      </c>
      <c r="FW446" s="160" t="s">
        <v>180</v>
      </c>
      <c r="FX446" s="243">
        <v>7.18</v>
      </c>
      <c r="FY446" s="230">
        <v>1886</v>
      </c>
      <c r="FZ446" s="137">
        <v>4</v>
      </c>
      <c r="GA446" s="137">
        <v>59</v>
      </c>
      <c r="GB446" s="230">
        <v>6628</v>
      </c>
      <c r="GC446" s="136"/>
      <c r="GD446" s="136"/>
      <c r="GE446" s="230">
        <v>4059</v>
      </c>
      <c r="GF446" s="59">
        <f t="shared" si="645"/>
        <v>0.3086777024084113</v>
      </c>
      <c r="GG446" s="142">
        <f t="shared" si="646"/>
        <v>1.2682311380267475</v>
      </c>
      <c r="GH446" s="142">
        <f t="shared" si="647"/>
        <v>4.1034333173712358</v>
      </c>
      <c r="GI446" s="233">
        <f t="shared" si="608"/>
        <v>0.68390555289520594</v>
      </c>
      <c r="GJ446" s="89">
        <f t="shared" si="648"/>
        <v>20623.855853107831</v>
      </c>
      <c r="GK446" s="193">
        <f t="shared" si="649"/>
        <v>0.63759356866947359</v>
      </c>
      <c r="GL446" s="234">
        <f t="shared" si="650"/>
        <v>16505.068581129806</v>
      </c>
      <c r="GM446" s="235">
        <f t="shared" si="651"/>
        <v>0.80518541472988325</v>
      </c>
      <c r="GN446" s="285">
        <v>1824</v>
      </c>
      <c r="GO446" s="230">
        <f t="shared" si="609"/>
        <v>1875.5621565934066</v>
      </c>
      <c r="GP446" s="236">
        <f t="shared" si="705"/>
        <v>36.632399999999997</v>
      </c>
      <c r="GQ446" s="230">
        <v>0</v>
      </c>
      <c r="GR446" s="231">
        <f t="shared" si="696"/>
        <v>1</v>
      </c>
      <c r="GS446" s="230">
        <v>0</v>
      </c>
      <c r="GT446" s="102">
        <f t="shared" si="707"/>
        <v>1</v>
      </c>
      <c r="GU446" s="58">
        <v>0</v>
      </c>
      <c r="GV446" s="231">
        <f t="shared" si="702"/>
        <v>1</v>
      </c>
      <c r="GW446" s="232">
        <v>17.8</v>
      </c>
      <c r="GX446" s="231">
        <f t="shared" si="703"/>
        <v>0.97282442748091602</v>
      </c>
      <c r="GY446" s="232">
        <v>0</v>
      </c>
      <c r="GZ446" s="231">
        <f t="shared" si="704"/>
        <v>1</v>
      </c>
      <c r="HA446" s="317">
        <v>10.1</v>
      </c>
      <c r="HB446" s="317">
        <v>38.799999999999997</v>
      </c>
      <c r="HC446" s="317"/>
      <c r="HD446" s="315"/>
      <c r="HE446" s="316">
        <v>14</v>
      </c>
      <c r="HF446" s="238">
        <f t="shared" si="698"/>
        <v>97022.982000000004</v>
      </c>
      <c r="HG446" s="231">
        <f t="shared" si="699"/>
        <v>0.64681988000000001</v>
      </c>
      <c r="HH446" s="237">
        <f t="shared" si="700"/>
        <v>0.81158971180663153</v>
      </c>
      <c r="HI446" s="238"/>
      <c r="HJ446" s="230"/>
      <c r="HK446" s="230"/>
      <c r="HL446" s="77">
        <f t="shared" si="654"/>
        <v>2376</v>
      </c>
      <c r="HM446" s="77">
        <f t="shared" si="652"/>
        <v>23002.056</v>
      </c>
      <c r="HN446" s="136"/>
      <c r="HO446" s="136"/>
      <c r="HP446" s="230">
        <v>1930</v>
      </c>
      <c r="HQ446" s="136"/>
      <c r="HR446" s="136"/>
      <c r="HS446" s="136"/>
      <c r="HT446" s="230">
        <v>6976</v>
      </c>
      <c r="HU446" s="230">
        <v>6618</v>
      </c>
      <c r="HV446" s="136"/>
      <c r="HW446" s="136"/>
      <c r="HX446" s="136"/>
      <c r="HY446" s="136"/>
      <c r="HZ446" s="295">
        <v>0.97</v>
      </c>
      <c r="IA446" s="295"/>
      <c r="IB446" s="289">
        <v>391</v>
      </c>
      <c r="IC446" s="290"/>
      <c r="ID446" s="290">
        <v>2.06</v>
      </c>
      <c r="IE446" s="291">
        <v>2.09</v>
      </c>
      <c r="IF446" s="291">
        <v>0.5</v>
      </c>
      <c r="IG446" s="291">
        <v>2.06</v>
      </c>
      <c r="IH446" s="97">
        <f t="shared" si="653"/>
        <v>22865.808000000001</v>
      </c>
      <c r="II446" s="97">
        <f t="shared" si="655"/>
        <v>1844.3142442329408</v>
      </c>
      <c r="IJ446" s="202">
        <f t="shared" si="656"/>
        <v>1.6131634134537829</v>
      </c>
      <c r="IK446" s="202">
        <f t="shared" si="662"/>
        <v>1.1432904000000002</v>
      </c>
      <c r="IL446" s="202">
        <f t="shared" si="610"/>
        <v>0.20770636480352786</v>
      </c>
      <c r="IM446" s="205"/>
      <c r="IN446" s="204">
        <f t="shared" si="611"/>
        <v>0.78563596491228072</v>
      </c>
      <c r="IO446" s="136"/>
      <c r="IP446" s="136"/>
      <c r="IQ446" s="230">
        <v>3670</v>
      </c>
      <c r="IR446" s="230">
        <v>3618</v>
      </c>
      <c r="IS446" s="136"/>
      <c r="IT446" s="136"/>
      <c r="IU446" s="136"/>
      <c r="IV446" s="136"/>
      <c r="IW446" s="303">
        <v>0.94</v>
      </c>
      <c r="IX446" s="303">
        <v>0</v>
      </c>
      <c r="IY446" s="243">
        <v>8.41</v>
      </c>
      <c r="IZ446" s="136">
        <v>197</v>
      </c>
      <c r="JA446" s="136">
        <v>2.87</v>
      </c>
      <c r="JB446" s="136">
        <v>0.23</v>
      </c>
      <c r="JC446" s="136">
        <v>189</v>
      </c>
      <c r="JD446" s="97">
        <f t="shared" si="612"/>
        <v>4847.6180000000004</v>
      </c>
      <c r="JE446" s="211">
        <f t="shared" si="672"/>
        <v>1.117541408900419</v>
      </c>
      <c r="JF446" s="210">
        <f t="shared" si="613"/>
        <v>0.34987517857142858</v>
      </c>
      <c r="JG446" s="211">
        <f t="shared" si="614"/>
        <v>6.5393246574158112E-2</v>
      </c>
      <c r="JH446" s="205"/>
      <c r="JI446" s="205">
        <f t="shared" si="615"/>
        <v>0.49616368286445012</v>
      </c>
      <c r="JJ446" s="215">
        <f t="shared" si="706"/>
        <v>2.469151880188833</v>
      </c>
      <c r="JK446" s="205">
        <f t="shared" si="616"/>
        <v>0.97965086251420308</v>
      </c>
      <c r="JL446" s="230">
        <v>8566</v>
      </c>
      <c r="JM446" s="243">
        <v>8.7200000000000006</v>
      </c>
      <c r="JN446" s="217">
        <v>175</v>
      </c>
      <c r="JO446" s="136">
        <v>0.21</v>
      </c>
      <c r="JP446" s="136">
        <v>2.52</v>
      </c>
      <c r="JQ446" s="243">
        <v>1.45</v>
      </c>
      <c r="JR446" s="232">
        <v>237</v>
      </c>
      <c r="JS446" s="136">
        <v>0.78</v>
      </c>
      <c r="JT446" s="223" t="s">
        <v>181</v>
      </c>
    </row>
    <row r="447" spans="1:280" ht="14.25">
      <c r="A447" s="244">
        <v>43864</v>
      </c>
      <c r="B447" s="245">
        <v>0</v>
      </c>
      <c r="C447" s="52">
        <v>0</v>
      </c>
      <c r="D447" s="129">
        <v>49416</v>
      </c>
      <c r="E447" s="246">
        <v>5.63</v>
      </c>
      <c r="F447" s="129">
        <v>1339</v>
      </c>
      <c r="G447" s="247">
        <v>38.200000000000003</v>
      </c>
      <c r="H447" s="247">
        <v>16.8</v>
      </c>
      <c r="I447" s="255">
        <v>90.4</v>
      </c>
      <c r="J447" s="253">
        <v>1248</v>
      </c>
      <c r="K447" s="129">
        <v>1156</v>
      </c>
      <c r="L447" s="254">
        <v>5.95</v>
      </c>
      <c r="M447" s="129">
        <v>11566</v>
      </c>
      <c r="N447" s="129">
        <v>6595</v>
      </c>
      <c r="O447" s="254">
        <v>7.09</v>
      </c>
      <c r="P447" s="254">
        <v>4.62</v>
      </c>
      <c r="Q447" s="258">
        <v>148</v>
      </c>
      <c r="R447" s="259">
        <v>43.1</v>
      </c>
      <c r="S447" s="260">
        <v>8969</v>
      </c>
      <c r="T447" s="103">
        <v>8873</v>
      </c>
      <c r="U447" s="247">
        <v>3.07</v>
      </c>
      <c r="V447" s="247">
        <v>20.5</v>
      </c>
      <c r="W447" s="247">
        <v>8.0299999999999994</v>
      </c>
      <c r="X447" s="247">
        <v>7.57</v>
      </c>
      <c r="Y447" s="129">
        <v>2432</v>
      </c>
      <c r="Z447" s="103"/>
      <c r="AA447" s="56"/>
      <c r="AB447" s="247">
        <v>466</v>
      </c>
      <c r="AC447" s="77">
        <f t="shared" si="676"/>
        <v>11401</v>
      </c>
      <c r="AD447" s="247"/>
      <c r="AE447" s="247"/>
      <c r="AF447" s="247"/>
      <c r="AG447" s="247"/>
      <c r="AH447" s="252"/>
      <c r="AI447" s="263"/>
      <c r="AJ447" s="247"/>
      <c r="AK447" s="247"/>
      <c r="AL447" s="246" t="s">
        <v>129</v>
      </c>
      <c r="AM447" s="103" t="s">
        <v>129</v>
      </c>
      <c r="AN447" s="264" t="s">
        <v>129</v>
      </c>
      <c r="AO447" s="264" t="s">
        <v>129</v>
      </c>
      <c r="AP447" s="103" t="s">
        <v>129</v>
      </c>
      <c r="AQ447" s="267"/>
      <c r="AR447" s="86">
        <f t="shared" si="617"/>
        <v>13680</v>
      </c>
      <c r="AS447" s="103">
        <v>1300</v>
      </c>
      <c r="AT447" s="268">
        <v>12380</v>
      </c>
      <c r="AU447" s="129">
        <f t="shared" si="677"/>
        <v>10220</v>
      </c>
      <c r="AV447" s="103">
        <v>720</v>
      </c>
      <c r="AW447" s="103">
        <v>720</v>
      </c>
      <c r="AX447" s="129">
        <v>720</v>
      </c>
      <c r="AY447" s="271">
        <v>0</v>
      </c>
      <c r="AZ447" s="272">
        <v>4.91</v>
      </c>
      <c r="BA447" s="103">
        <v>4489</v>
      </c>
      <c r="BB447" s="247">
        <v>68</v>
      </c>
      <c r="BC447" s="103">
        <v>10551</v>
      </c>
      <c r="BD447" s="97">
        <f t="shared" si="678"/>
        <v>6768.7833999999993</v>
      </c>
      <c r="BE447" s="102">
        <f t="shared" si="679"/>
        <v>0.64153003506776607</v>
      </c>
      <c r="BF447" s="103">
        <v>3558</v>
      </c>
      <c r="BG447" s="97">
        <f t="shared" si="680"/>
        <v>3796.386</v>
      </c>
      <c r="BH447" s="102">
        <f t="shared" si="681"/>
        <v>0.35981290872903043</v>
      </c>
      <c r="BI447" s="103">
        <v>402</v>
      </c>
      <c r="BJ447" s="97">
        <f t="shared" si="682"/>
        <v>790.73400000000004</v>
      </c>
      <c r="BK447" s="102">
        <f t="shared" si="683"/>
        <v>7.4943986352004555E-2</v>
      </c>
      <c r="BL447" s="103">
        <v>651</v>
      </c>
      <c r="BM447" s="97">
        <f t="shared" si="684"/>
        <v>940.69500000000005</v>
      </c>
      <c r="BN447" s="102">
        <f t="shared" si="685"/>
        <v>8.9156951947682694E-2</v>
      </c>
      <c r="BO447" s="103">
        <v>573</v>
      </c>
      <c r="BP447" s="97">
        <f t="shared" si="686"/>
        <v>1179.2339999999999</v>
      </c>
      <c r="BQ447" s="102">
        <f t="shared" si="687"/>
        <v>0.11176514074495308</v>
      </c>
      <c r="BR447" s="103">
        <v>37.1</v>
      </c>
      <c r="BS447" s="105">
        <f t="shared" si="688"/>
        <v>61.734400000000001</v>
      </c>
      <c r="BT447" s="102">
        <f t="shared" si="689"/>
        <v>3.5162543834707611E-3</v>
      </c>
      <c r="BU447" s="247">
        <v>19.5</v>
      </c>
      <c r="BV447" s="246">
        <v>9.77</v>
      </c>
      <c r="BW447" s="252">
        <v>172</v>
      </c>
      <c r="BX447" s="117">
        <f t="shared" si="618"/>
        <v>107831.22</v>
      </c>
      <c r="BY447" s="118">
        <f t="shared" si="619"/>
        <v>0.71887480000000004</v>
      </c>
      <c r="BZ447" s="273">
        <v>58.6</v>
      </c>
      <c r="CA447" s="245">
        <v>39</v>
      </c>
      <c r="CB447" s="247">
        <v>7.15</v>
      </c>
      <c r="CC447" s="103">
        <v>6007</v>
      </c>
      <c r="CD447" s="77">
        <f t="shared" si="690"/>
        <v>5742.3208682570385</v>
      </c>
      <c r="CE447" s="77">
        <f t="shared" si="691"/>
        <v>23265</v>
      </c>
      <c r="CF447" s="77">
        <f t="shared" si="692"/>
        <v>10220</v>
      </c>
      <c r="CG447" s="77">
        <f t="shared" si="693"/>
        <v>425.83333333333331</v>
      </c>
      <c r="CH447" s="77">
        <f t="shared" si="694"/>
        <v>13045</v>
      </c>
      <c r="CI447" s="130">
        <f t="shared" si="695"/>
        <v>543.54166666666663</v>
      </c>
      <c r="CJ447" s="253">
        <v>3839</v>
      </c>
      <c r="CK447" s="247">
        <v>38.700000000000003</v>
      </c>
      <c r="CL447" s="246">
        <v>7.09</v>
      </c>
      <c r="CM447" s="103">
        <v>2035</v>
      </c>
      <c r="CN447" s="274">
        <v>6</v>
      </c>
      <c r="CO447" s="274">
        <v>59</v>
      </c>
      <c r="CP447" s="103">
        <v>5136</v>
      </c>
      <c r="CQ447" s="247"/>
      <c r="CR447" s="247"/>
      <c r="CS447" s="103">
        <v>3029</v>
      </c>
      <c r="CT447" s="141">
        <f t="shared" si="663"/>
        <v>0.21282418816407395</v>
      </c>
      <c r="CU447" s="142">
        <f t="shared" si="620"/>
        <v>1.309195102891378</v>
      </c>
      <c r="CV447" s="142">
        <f t="shared" si="621"/>
        <v>4.3861460034299187</v>
      </c>
      <c r="CW447" s="118">
        <f t="shared" si="622"/>
        <v>0.73102433390498645</v>
      </c>
      <c r="CX447" s="143">
        <f t="shared" si="664"/>
        <v>22044.76981323877</v>
      </c>
      <c r="CY447" s="144">
        <f t="shared" si="665"/>
        <v>0.64561367316666829</v>
      </c>
      <c r="CZ447" s="145">
        <f t="shared" si="666"/>
        <v>17793.425900709219</v>
      </c>
      <c r="DA447" s="146">
        <f t="shared" si="667"/>
        <v>0.80712728651312671</v>
      </c>
      <c r="DB447" s="129">
        <v>3840</v>
      </c>
      <c r="DC447" s="258">
        <v>38.700000000000003</v>
      </c>
      <c r="DD447" s="254">
        <v>7.04</v>
      </c>
      <c r="DE447" s="129">
        <v>2019</v>
      </c>
      <c r="DF447" s="129">
        <v>6</v>
      </c>
      <c r="DG447" s="129">
        <v>59</v>
      </c>
      <c r="DH447" s="129">
        <v>4278</v>
      </c>
      <c r="DI447" s="258"/>
      <c r="DJ447" s="258"/>
      <c r="DK447" s="129">
        <v>3693</v>
      </c>
      <c r="DL447" s="141">
        <f t="shared" si="623"/>
        <v>0.25829596320829584</v>
      </c>
      <c r="DM447" s="142">
        <f t="shared" si="624"/>
        <v>1.3088541666666667</v>
      </c>
      <c r="DN447" s="142">
        <f t="shared" si="625"/>
        <v>4.3872885264836903</v>
      </c>
      <c r="DO447" s="118">
        <f t="shared" si="604"/>
        <v>0.73121475441394834</v>
      </c>
      <c r="DP447" s="143">
        <f t="shared" si="626"/>
        <v>22050.512134107026</v>
      </c>
      <c r="DQ447" s="144">
        <f t="shared" si="627"/>
        <v>0.64840000300909251</v>
      </c>
      <c r="DR447" s="145">
        <f t="shared" si="628"/>
        <v>17798.06081237911</v>
      </c>
      <c r="DS447" s="146">
        <f t="shared" si="629"/>
        <v>0.80864373045208982</v>
      </c>
      <c r="DT447" s="129">
        <v>3842</v>
      </c>
      <c r="DU447" s="258">
        <v>38.700000000000003</v>
      </c>
      <c r="DV447" s="254">
        <v>7</v>
      </c>
      <c r="DW447" s="129">
        <v>2140</v>
      </c>
      <c r="DX447" s="129">
        <v>6</v>
      </c>
      <c r="DY447" s="129">
        <v>59</v>
      </c>
      <c r="DZ447" s="129">
        <v>4904</v>
      </c>
      <c r="EA447" s="258"/>
      <c r="EB447" s="258"/>
      <c r="EC447" s="129">
        <v>4255</v>
      </c>
      <c r="ED447" s="141">
        <f t="shared" si="657"/>
        <v>0.30743960249140756</v>
      </c>
      <c r="EE447" s="142">
        <f t="shared" si="630"/>
        <v>1.308172826652785</v>
      </c>
      <c r="EF447" s="142">
        <f t="shared" si="668"/>
        <v>4.3895735725912335</v>
      </c>
      <c r="EG447" s="118">
        <f t="shared" si="605"/>
        <v>0.73159559543187225</v>
      </c>
      <c r="EH447" s="143">
        <f t="shared" si="658"/>
        <v>22061.996775843541</v>
      </c>
      <c r="EI447" s="144">
        <f t="shared" si="659"/>
        <v>0.62732838357575926</v>
      </c>
      <c r="EJ447" s="145">
        <f t="shared" si="660"/>
        <v>17807.330635718889</v>
      </c>
      <c r="EK447" s="146">
        <f t="shared" si="661"/>
        <v>0.79717562316368118</v>
      </c>
      <c r="EL447" s="253">
        <v>3840</v>
      </c>
      <c r="EM447" s="247">
        <v>38.5</v>
      </c>
      <c r="EN447" s="246">
        <v>7.23</v>
      </c>
      <c r="EO447" s="103">
        <v>2091</v>
      </c>
      <c r="EP447" s="274">
        <v>6</v>
      </c>
      <c r="EQ447" s="274">
        <v>58</v>
      </c>
      <c r="ER447" s="103">
        <v>4932</v>
      </c>
      <c r="ES447" s="247"/>
      <c r="ET447" s="247"/>
      <c r="EU447" s="103">
        <v>3471</v>
      </c>
      <c r="EV447" s="141">
        <f t="shared" si="631"/>
        <v>0.24755596196931345</v>
      </c>
      <c r="EW447" s="142">
        <f t="shared" si="632"/>
        <v>1.3088541666666667</v>
      </c>
      <c r="EX447" s="142">
        <f t="shared" si="633"/>
        <v>4.3872885264836903</v>
      </c>
      <c r="EY447" s="118">
        <f t="shared" si="606"/>
        <v>0.73121475441394834</v>
      </c>
      <c r="EZ447" s="143">
        <f t="shared" si="634"/>
        <v>22050.512134107026</v>
      </c>
      <c r="FA447" s="144">
        <f t="shared" si="635"/>
        <v>0.63586151871818353</v>
      </c>
      <c r="FB447" s="145">
        <f t="shared" si="636"/>
        <v>17798.06081237911</v>
      </c>
      <c r="FC447" s="146">
        <f t="shared" si="637"/>
        <v>0.80181973272675577</v>
      </c>
      <c r="FD447" s="253">
        <v>3953</v>
      </c>
      <c r="FE447" s="247">
        <v>38.5</v>
      </c>
      <c r="FF447" s="246">
        <v>7.23</v>
      </c>
      <c r="FG447" s="103">
        <v>1920</v>
      </c>
      <c r="FH447" s="274">
        <v>5</v>
      </c>
      <c r="FI447" s="274">
        <v>59</v>
      </c>
      <c r="FJ447" s="103">
        <v>5016</v>
      </c>
      <c r="FK447" s="247"/>
      <c r="FL447" s="247"/>
      <c r="FM447" s="103">
        <v>3571</v>
      </c>
      <c r="FN447" s="141">
        <f t="shared" si="638"/>
        <v>0.23633927250011436</v>
      </c>
      <c r="FO447" s="142">
        <f t="shared" si="639"/>
        <v>1.2714394131039717</v>
      </c>
      <c r="FP447" s="142">
        <f t="shared" si="640"/>
        <v>4.5163936315599029</v>
      </c>
      <c r="FQ447" s="118">
        <f t="shared" si="607"/>
        <v>0.75273227192665049</v>
      </c>
      <c r="FR447" s="143">
        <f t="shared" si="641"/>
        <v>22699.394392220074</v>
      </c>
      <c r="FS447" s="144">
        <f t="shared" si="642"/>
        <v>0.66564041890909242</v>
      </c>
      <c r="FT447" s="145">
        <f t="shared" si="643"/>
        <v>18321.805831076726</v>
      </c>
      <c r="FU447" s="146">
        <f t="shared" si="644"/>
        <v>0.81802672732442416</v>
      </c>
      <c r="FV447" s="253">
        <v>3951</v>
      </c>
      <c r="FW447" s="283">
        <v>38.9</v>
      </c>
      <c r="FX447" s="246">
        <v>7.17</v>
      </c>
      <c r="FY447" s="103">
        <v>2017</v>
      </c>
      <c r="FZ447" s="274">
        <v>5</v>
      </c>
      <c r="GA447" s="274">
        <v>59</v>
      </c>
      <c r="GB447" s="103">
        <v>4872</v>
      </c>
      <c r="GC447" s="247"/>
      <c r="GD447" s="247"/>
      <c r="GE447" s="103">
        <v>3940</v>
      </c>
      <c r="GF447" s="141">
        <f t="shared" si="645"/>
        <v>0.26768590679190701</v>
      </c>
      <c r="GG447" s="142">
        <f t="shared" si="646"/>
        <v>1.2720830169577322</v>
      </c>
      <c r="GH447" s="142">
        <f t="shared" si="647"/>
        <v>4.5141085854523597</v>
      </c>
      <c r="GI447" s="118">
        <f t="shared" si="608"/>
        <v>0.75235143090872658</v>
      </c>
      <c r="GJ447" s="143">
        <f t="shared" si="648"/>
        <v>22687.909750483559</v>
      </c>
      <c r="GK447" s="144">
        <f t="shared" si="649"/>
        <v>0.64874829423939562</v>
      </c>
      <c r="GL447" s="145">
        <f t="shared" si="650"/>
        <v>18312.536007736944</v>
      </c>
      <c r="GM447" s="146">
        <f t="shared" si="651"/>
        <v>0.80883328594446025</v>
      </c>
      <c r="GN447" s="286">
        <v>1975</v>
      </c>
      <c r="GO447" s="97">
        <f t="shared" si="609"/>
        <v>2036.345239630346</v>
      </c>
      <c r="GP447" s="226">
        <f t="shared" si="705"/>
        <v>736.7639999999999</v>
      </c>
      <c r="GQ447" s="103">
        <v>0</v>
      </c>
      <c r="GR447" s="102">
        <f t="shared" si="696"/>
        <v>1</v>
      </c>
      <c r="GS447" s="103">
        <v>0</v>
      </c>
      <c r="GT447" s="102">
        <f t="shared" si="707"/>
        <v>1</v>
      </c>
      <c r="GU447" s="129">
        <v>0</v>
      </c>
      <c r="GV447" s="102">
        <f t="shared" si="702"/>
        <v>1</v>
      </c>
      <c r="GW447" s="170">
        <v>358</v>
      </c>
      <c r="GX447" s="102">
        <f t="shared" si="703"/>
        <v>0.45007680491551461</v>
      </c>
      <c r="GY447" s="170">
        <v>0</v>
      </c>
      <c r="GZ447" s="102">
        <f t="shared" si="704"/>
        <v>1</v>
      </c>
      <c r="HA447" s="318">
        <v>7.85</v>
      </c>
      <c r="HB447" s="318">
        <v>44.1</v>
      </c>
      <c r="HC447" s="318"/>
      <c r="HD447" s="313"/>
      <c r="HE447" s="312">
        <v>30</v>
      </c>
      <c r="HF447" s="227">
        <f t="shared" si="698"/>
        <v>107831.22</v>
      </c>
      <c r="HG447" s="102">
        <f t="shared" si="699"/>
        <v>0.71887480000000004</v>
      </c>
      <c r="HH447" s="177">
        <f t="shared" si="700"/>
        <v>0.8128139512842385</v>
      </c>
      <c r="HI447" s="253">
        <v>3206</v>
      </c>
      <c r="HJ447" s="103">
        <v>3256</v>
      </c>
      <c r="HK447" s="103">
        <v>3838</v>
      </c>
      <c r="HL447" s="77">
        <f t="shared" si="654"/>
        <v>2160</v>
      </c>
      <c r="HM447" s="77">
        <f t="shared" si="652"/>
        <v>22790.16</v>
      </c>
      <c r="HN447" s="247"/>
      <c r="HO447" s="247"/>
      <c r="HP447" s="103">
        <v>3239</v>
      </c>
      <c r="HQ447" s="247"/>
      <c r="HR447" s="247"/>
      <c r="HS447" s="247"/>
      <c r="HT447" s="103">
        <v>4374</v>
      </c>
      <c r="HU447" s="103">
        <v>5256</v>
      </c>
      <c r="HV447" s="247"/>
      <c r="HW447" s="247"/>
      <c r="HX447" s="247"/>
      <c r="HY447" s="247"/>
      <c r="HZ447" s="298">
        <v>0.98</v>
      </c>
      <c r="IA447" s="298"/>
      <c r="IB447" s="299">
        <v>403</v>
      </c>
      <c r="IC447" s="300"/>
      <c r="ID447" s="300">
        <v>93</v>
      </c>
      <c r="IE447" s="301">
        <v>3.57</v>
      </c>
      <c r="IF447" s="301">
        <v>0.63</v>
      </c>
      <c r="IG447" s="301">
        <v>2.0499999999999998</v>
      </c>
      <c r="IH447" s="97">
        <f t="shared" si="653"/>
        <v>27180.739999999998</v>
      </c>
      <c r="II447" s="97">
        <f t="shared" si="655"/>
        <v>2195.5363489499191</v>
      </c>
      <c r="IJ447" s="202">
        <f t="shared" si="656"/>
        <v>1.615508885298869</v>
      </c>
      <c r="IK447" s="202">
        <f t="shared" si="662"/>
        <v>1.3590370000000001</v>
      </c>
      <c r="IL447" s="202">
        <f t="shared" si="610"/>
        <v>0.3995280675278281</v>
      </c>
      <c r="IM447" s="203"/>
      <c r="IN447" s="204">
        <f t="shared" si="611"/>
        <v>0.79594936708860753</v>
      </c>
      <c r="IO447" s="247"/>
      <c r="IP447" s="247"/>
      <c r="IQ447" s="103">
        <v>2610</v>
      </c>
      <c r="IR447" s="103">
        <v>2418</v>
      </c>
      <c r="IS447" s="247"/>
      <c r="IT447" s="247"/>
      <c r="IU447" s="247"/>
      <c r="IV447" s="247"/>
      <c r="IW447" s="304">
        <v>0.82</v>
      </c>
      <c r="IX447" s="304">
        <v>0</v>
      </c>
      <c r="IY447" s="246">
        <v>8.4</v>
      </c>
      <c r="IZ447" s="247">
        <v>197</v>
      </c>
      <c r="JA447" s="247">
        <v>1.86</v>
      </c>
      <c r="JB447" s="247">
        <v>0.19</v>
      </c>
      <c r="JC447" s="247">
        <v>197</v>
      </c>
      <c r="JD447" s="97">
        <f t="shared" si="612"/>
        <v>4989.1400000000003</v>
      </c>
      <c r="JE447" s="210">
        <f t="shared" si="672"/>
        <v>1.095890410958904</v>
      </c>
      <c r="JF447" s="210">
        <f t="shared" si="613"/>
        <v>0.36773749999999999</v>
      </c>
      <c r="JG447" s="210">
        <f t="shared" si="614"/>
        <v>9.5608490601405097E-2</v>
      </c>
      <c r="JH447" s="203"/>
      <c r="JI447" s="203">
        <f t="shared" si="615"/>
        <v>0.51116625310173691</v>
      </c>
      <c r="JJ447" s="212">
        <f t="shared" si="706"/>
        <v>2.469151880188833</v>
      </c>
      <c r="JK447" s="203">
        <f t="shared" si="616"/>
        <v>0.98132878400151646</v>
      </c>
      <c r="JL447" s="103">
        <v>8514</v>
      </c>
      <c r="JM447" s="246">
        <v>8.42</v>
      </c>
      <c r="JN447" s="307">
        <v>80</v>
      </c>
      <c r="JO447" s="247">
        <v>1.24</v>
      </c>
      <c r="JP447" s="247">
        <v>1.47</v>
      </c>
      <c r="JQ447" s="246">
        <v>0.92</v>
      </c>
      <c r="JR447" s="170">
        <v>319</v>
      </c>
      <c r="JS447" s="247">
        <v>0.15</v>
      </c>
      <c r="JT447" s="308" t="s">
        <v>178</v>
      </c>
    </row>
    <row r="448" spans="1:280" ht="14.25">
      <c r="A448" s="244">
        <v>43865</v>
      </c>
      <c r="B448" s="245">
        <v>0</v>
      </c>
      <c r="C448" s="52">
        <v>0</v>
      </c>
      <c r="D448" s="129">
        <v>46483</v>
      </c>
      <c r="E448" s="246">
        <v>5.66</v>
      </c>
      <c r="F448" s="129">
        <v>148</v>
      </c>
      <c r="G448" s="247">
        <v>38.299999999999997</v>
      </c>
      <c r="H448" s="247">
        <v>16.399999999999999</v>
      </c>
      <c r="I448" s="255">
        <v>90.3</v>
      </c>
      <c r="J448" s="253"/>
      <c r="K448" s="129">
        <v>1185</v>
      </c>
      <c r="L448" s="254">
        <v>5.91</v>
      </c>
      <c r="M448" s="129">
        <v>11731</v>
      </c>
      <c r="N448" s="129">
        <v>5616</v>
      </c>
      <c r="O448" s="254">
        <v>8.3800000000000008</v>
      </c>
      <c r="P448" s="254">
        <v>4.6900000000000004</v>
      </c>
      <c r="Q448" s="258">
        <v>136</v>
      </c>
      <c r="R448" s="259">
        <v>38.9</v>
      </c>
      <c r="S448" s="260">
        <v>9131</v>
      </c>
      <c r="T448" s="103">
        <v>8178</v>
      </c>
      <c r="U448" s="247">
        <v>3.09</v>
      </c>
      <c r="V448" s="247">
        <v>20</v>
      </c>
      <c r="W448" s="247">
        <v>8.3699999999999992</v>
      </c>
      <c r="X448" s="247">
        <v>7.73</v>
      </c>
      <c r="Y448" s="129">
        <v>2433</v>
      </c>
      <c r="Z448" s="103"/>
      <c r="AA448" s="56"/>
      <c r="AB448" s="247">
        <v>454</v>
      </c>
      <c r="AC448" s="77">
        <f t="shared" si="676"/>
        <v>11564</v>
      </c>
      <c r="AD448" s="247"/>
      <c r="AE448" s="247"/>
      <c r="AF448" s="247"/>
      <c r="AG448" s="247"/>
      <c r="AH448" s="252"/>
      <c r="AI448" s="263"/>
      <c r="AJ448" s="247"/>
      <c r="AK448" s="247"/>
      <c r="AL448" s="246" t="s">
        <v>129</v>
      </c>
      <c r="AM448" s="103" t="s">
        <v>129</v>
      </c>
      <c r="AN448" s="264" t="s">
        <v>129</v>
      </c>
      <c r="AO448" s="264" t="s">
        <v>129</v>
      </c>
      <c r="AP448" s="103" t="s">
        <v>129</v>
      </c>
      <c r="AQ448" s="267"/>
      <c r="AR448" s="86">
        <f t="shared" si="617"/>
        <v>13483</v>
      </c>
      <c r="AS448" s="103">
        <v>1400</v>
      </c>
      <c r="AT448" s="268">
        <v>12083</v>
      </c>
      <c r="AU448" s="129">
        <f t="shared" si="677"/>
        <v>9707</v>
      </c>
      <c r="AV448" s="103">
        <v>792</v>
      </c>
      <c r="AW448" s="103">
        <v>792</v>
      </c>
      <c r="AX448" s="129">
        <v>792</v>
      </c>
      <c r="AY448" s="271">
        <v>0</v>
      </c>
      <c r="AZ448" s="272">
        <v>4.95</v>
      </c>
      <c r="BA448" s="103">
        <v>3420</v>
      </c>
      <c r="BB448" s="247">
        <v>282</v>
      </c>
      <c r="BC448" s="103">
        <v>10987</v>
      </c>
      <c r="BD448" s="97">
        <f t="shared" si="678"/>
        <v>6191.8504000000003</v>
      </c>
      <c r="BE448" s="102">
        <f t="shared" si="679"/>
        <v>0.56356151815782296</v>
      </c>
      <c r="BF448" s="103">
        <v>3313</v>
      </c>
      <c r="BG448" s="97">
        <f t="shared" si="680"/>
        <v>3534.971</v>
      </c>
      <c r="BH448" s="102">
        <f t="shared" si="681"/>
        <v>0.32174123964685536</v>
      </c>
      <c r="BI448" s="103">
        <v>283</v>
      </c>
      <c r="BJ448" s="97">
        <f t="shared" si="682"/>
        <v>556.66100000000006</v>
      </c>
      <c r="BK448" s="102">
        <f t="shared" si="683"/>
        <v>5.0665422772367345E-2</v>
      </c>
      <c r="BL448" s="103">
        <v>626</v>
      </c>
      <c r="BM448" s="97">
        <f t="shared" si="684"/>
        <v>904.57</v>
      </c>
      <c r="BN448" s="102">
        <f t="shared" si="685"/>
        <v>8.2330936561390733E-2</v>
      </c>
      <c r="BO448" s="103">
        <v>553</v>
      </c>
      <c r="BP448" s="97">
        <f t="shared" si="686"/>
        <v>1138.0739999999998</v>
      </c>
      <c r="BQ448" s="102">
        <f t="shared" si="687"/>
        <v>0.10358368981523618</v>
      </c>
      <c r="BR448" s="103">
        <v>34.6</v>
      </c>
      <c r="BS448" s="105">
        <f t="shared" si="688"/>
        <v>57.574399999999997</v>
      </c>
      <c r="BT448" s="102">
        <f t="shared" si="689"/>
        <v>3.1491762992627652E-3</v>
      </c>
      <c r="BU448" s="247">
        <v>20.2</v>
      </c>
      <c r="BV448" s="246">
        <v>10</v>
      </c>
      <c r="BW448" s="252">
        <v>182</v>
      </c>
      <c r="BX448" s="117">
        <f t="shared" si="618"/>
        <v>106650.80899999999</v>
      </c>
      <c r="BY448" s="118">
        <f t="shared" si="619"/>
        <v>0.71100539333333335</v>
      </c>
      <c r="BZ448" s="273">
        <v>49.4</v>
      </c>
      <c r="CA448" s="245">
        <v>39</v>
      </c>
      <c r="CB448" s="247">
        <v>7.03</v>
      </c>
      <c r="CC448" s="103">
        <v>5253</v>
      </c>
      <c r="CD448" s="77">
        <f t="shared" si="690"/>
        <v>5652.3047454166108</v>
      </c>
      <c r="CE448" s="77">
        <f t="shared" si="691"/>
        <v>22527</v>
      </c>
      <c r="CF448" s="77">
        <f t="shared" si="692"/>
        <v>9707</v>
      </c>
      <c r="CG448" s="77">
        <f t="shared" si="693"/>
        <v>404.45833333333331</v>
      </c>
      <c r="CH448" s="77">
        <f t="shared" si="694"/>
        <v>12820</v>
      </c>
      <c r="CI448" s="130">
        <f t="shared" si="695"/>
        <v>534.16666666666663</v>
      </c>
      <c r="CJ448" s="253">
        <v>3746</v>
      </c>
      <c r="CK448" s="247">
        <v>38.4</v>
      </c>
      <c r="CL448" s="246">
        <v>7.06</v>
      </c>
      <c r="CM448" s="103">
        <v>2184</v>
      </c>
      <c r="CN448" s="274">
        <v>6</v>
      </c>
      <c r="CO448" s="274">
        <v>59</v>
      </c>
      <c r="CP448" s="103">
        <v>5582</v>
      </c>
      <c r="CQ448" s="247"/>
      <c r="CR448" s="247"/>
      <c r="CS448" s="103">
        <v>3160</v>
      </c>
      <c r="CT448" s="141">
        <f t="shared" si="663"/>
        <v>0.24322155428154774</v>
      </c>
      <c r="CU448" s="142">
        <f t="shared" si="620"/>
        <v>1.3416978109983984</v>
      </c>
      <c r="CV448" s="142">
        <f t="shared" si="621"/>
        <v>4.2128001544629177</v>
      </c>
      <c r="CW448" s="118">
        <f t="shared" si="622"/>
        <v>0.70213335907715291</v>
      </c>
      <c r="CX448" s="143">
        <f t="shared" si="664"/>
        <v>21173.533576330625</v>
      </c>
      <c r="CY448" s="144">
        <f t="shared" si="665"/>
        <v>0.61360894389656173</v>
      </c>
      <c r="CZ448" s="145">
        <f t="shared" si="666"/>
        <v>17734.892818129356</v>
      </c>
      <c r="DA448" s="146">
        <f t="shared" si="667"/>
        <v>0.80121962319104401</v>
      </c>
      <c r="DB448" s="129">
        <v>3745</v>
      </c>
      <c r="DC448" s="258">
        <v>38.299999999999997</v>
      </c>
      <c r="DD448" s="254">
        <v>7</v>
      </c>
      <c r="DE448" s="129">
        <v>2145</v>
      </c>
      <c r="DF448" s="129">
        <v>6</v>
      </c>
      <c r="DG448" s="129">
        <v>59</v>
      </c>
      <c r="DH448" s="129">
        <v>5224</v>
      </c>
      <c r="DI448" s="258"/>
      <c r="DJ448" s="258"/>
      <c r="DK448" s="129">
        <v>3662</v>
      </c>
      <c r="DL448" s="141">
        <f t="shared" si="623"/>
        <v>0.27880015770877131</v>
      </c>
      <c r="DM448" s="142">
        <f t="shared" si="624"/>
        <v>1.3420560747663552</v>
      </c>
      <c r="DN448" s="142">
        <f t="shared" si="625"/>
        <v>4.2116755415012355</v>
      </c>
      <c r="DO448" s="118">
        <f t="shared" si="604"/>
        <v>0.70194592358353924</v>
      </c>
      <c r="DP448" s="143">
        <f t="shared" si="626"/>
        <v>21167.881271585207</v>
      </c>
      <c r="DQ448" s="144">
        <f t="shared" si="627"/>
        <v>0.62050878418412314</v>
      </c>
      <c r="DR448" s="145">
        <f t="shared" si="628"/>
        <v>17730.158463399479</v>
      </c>
      <c r="DS448" s="146">
        <f t="shared" si="629"/>
        <v>0.80476927277691823</v>
      </c>
      <c r="DT448" s="129">
        <v>3736</v>
      </c>
      <c r="DU448" s="258">
        <v>38.5</v>
      </c>
      <c r="DV448" s="254">
        <v>6.96</v>
      </c>
      <c r="DW448" s="129">
        <v>2136</v>
      </c>
      <c r="DX448" s="129">
        <v>5</v>
      </c>
      <c r="DY448" s="129">
        <v>58</v>
      </c>
      <c r="DZ448" s="129">
        <v>5792</v>
      </c>
      <c r="EA448" s="258"/>
      <c r="EB448" s="258"/>
      <c r="EC448" s="129">
        <v>4061</v>
      </c>
      <c r="ED448" s="141">
        <f t="shared" si="657"/>
        <v>0.30912890474193561</v>
      </c>
      <c r="EE448" s="142">
        <f t="shared" si="630"/>
        <v>1.3452890792291221</v>
      </c>
      <c r="EF448" s="142">
        <f t="shared" si="668"/>
        <v>4.2015540248460921</v>
      </c>
      <c r="EG448" s="118">
        <f t="shared" si="605"/>
        <v>0.70025900414101538</v>
      </c>
      <c r="EH448" s="143">
        <f t="shared" si="658"/>
        <v>21117.010528876457</v>
      </c>
      <c r="EI448" s="144">
        <f t="shared" si="659"/>
        <v>0.62210105501971424</v>
      </c>
      <c r="EJ448" s="145">
        <f t="shared" si="660"/>
        <v>17687.549270830557</v>
      </c>
      <c r="EK448" s="146">
        <f t="shared" si="661"/>
        <v>0.80558842268135067</v>
      </c>
      <c r="EL448" s="253">
        <v>3735</v>
      </c>
      <c r="EM448" s="247">
        <v>38.5</v>
      </c>
      <c r="EN448" s="246">
        <v>7.35</v>
      </c>
      <c r="EO448" s="103">
        <v>2190</v>
      </c>
      <c r="EP448" s="274">
        <v>6</v>
      </c>
      <c r="EQ448" s="274">
        <v>55</v>
      </c>
      <c r="ER448" s="103">
        <v>5680</v>
      </c>
      <c r="ES448" s="247"/>
      <c r="ET448" s="247"/>
      <c r="EU448" s="103">
        <v>3383</v>
      </c>
      <c r="EV448" s="141">
        <f t="shared" si="631"/>
        <v>0.26160503634679894</v>
      </c>
      <c r="EW448" s="142">
        <f t="shared" si="632"/>
        <v>1.3456492637215529</v>
      </c>
      <c r="EX448" s="142">
        <f t="shared" si="633"/>
        <v>4.200429411884409</v>
      </c>
      <c r="EY448" s="118">
        <f t="shared" si="606"/>
        <v>0.7000715686474015</v>
      </c>
      <c r="EZ448" s="143">
        <f t="shared" si="634"/>
        <v>21111.35822413104</v>
      </c>
      <c r="FA448" s="144">
        <f t="shared" si="635"/>
        <v>0.61254743000616774</v>
      </c>
      <c r="FB448" s="145">
        <f t="shared" si="636"/>
        <v>17682.814916100677</v>
      </c>
      <c r="FC448" s="146">
        <f t="shared" si="637"/>
        <v>0.8006735232547556</v>
      </c>
      <c r="FD448" s="253">
        <v>3787</v>
      </c>
      <c r="FE448" s="247">
        <v>38.4</v>
      </c>
      <c r="FF448" s="246">
        <v>7.27</v>
      </c>
      <c r="FG448" s="103">
        <v>2009</v>
      </c>
      <c r="FH448" s="274">
        <v>5</v>
      </c>
      <c r="FI448" s="274">
        <v>59</v>
      </c>
      <c r="FJ448" s="103">
        <v>5416</v>
      </c>
      <c r="FK448" s="247"/>
      <c r="FL448" s="247"/>
      <c r="FM448" s="103">
        <v>3463</v>
      </c>
      <c r="FN448" s="141">
        <f t="shared" si="638"/>
        <v>0.25099304476065054</v>
      </c>
      <c r="FO448" s="142">
        <f t="shared" si="639"/>
        <v>1.3271719038817005</v>
      </c>
      <c r="FP448" s="142">
        <f t="shared" si="640"/>
        <v>4.2589092858919031</v>
      </c>
      <c r="FQ448" s="118">
        <f t="shared" si="607"/>
        <v>0.70981821431531722</v>
      </c>
      <c r="FR448" s="143">
        <f t="shared" si="641"/>
        <v>21405.278070892706</v>
      </c>
      <c r="FS448" s="144">
        <f t="shared" si="642"/>
        <v>0.6445697656997218</v>
      </c>
      <c r="FT448" s="145">
        <f t="shared" si="643"/>
        <v>17929.001362054423</v>
      </c>
      <c r="FU448" s="146">
        <f t="shared" si="644"/>
        <v>0.81714753799945394</v>
      </c>
      <c r="FV448" s="253">
        <v>3778</v>
      </c>
      <c r="FW448" s="283">
        <v>38.6</v>
      </c>
      <c r="FX448" s="246">
        <v>7.35</v>
      </c>
      <c r="FY448" s="103">
        <v>2013</v>
      </c>
      <c r="FZ448" s="274">
        <v>5</v>
      </c>
      <c r="GA448" s="274">
        <v>59</v>
      </c>
      <c r="GB448" s="103">
        <v>5364</v>
      </c>
      <c r="GC448" s="247"/>
      <c r="GD448" s="247"/>
      <c r="GE448" s="103">
        <v>3677</v>
      </c>
      <c r="GF448" s="141">
        <f t="shared" si="645"/>
        <v>0.26743192629854734</v>
      </c>
      <c r="GG448" s="142">
        <f t="shared" si="646"/>
        <v>1.3303335097935416</v>
      </c>
      <c r="GH448" s="142">
        <f t="shared" si="647"/>
        <v>4.2487877692367597</v>
      </c>
      <c r="GI448" s="118">
        <f t="shared" si="608"/>
        <v>0.70813129487279325</v>
      </c>
      <c r="GJ448" s="143">
        <f t="shared" si="648"/>
        <v>21354.407328183956</v>
      </c>
      <c r="GK448" s="144">
        <f t="shared" si="649"/>
        <v>0.64386208977279247</v>
      </c>
      <c r="GL448" s="145">
        <f t="shared" si="650"/>
        <v>17886.392169485505</v>
      </c>
      <c r="GM448" s="146">
        <f t="shared" si="651"/>
        <v>0.81678347137526164</v>
      </c>
      <c r="GN448" s="286">
        <v>1613</v>
      </c>
      <c r="GO448" s="97">
        <f t="shared" si="609"/>
        <v>2112.4531451147514</v>
      </c>
      <c r="GP448" s="226">
        <f t="shared" si="705"/>
        <v>452.16382999999996</v>
      </c>
      <c r="GQ448" s="103">
        <v>0</v>
      </c>
      <c r="GR448" s="102">
        <f t="shared" si="696"/>
        <v>1</v>
      </c>
      <c r="GS448" s="103">
        <v>0</v>
      </c>
      <c r="GT448" s="102">
        <f t="shared" si="707"/>
        <v>1</v>
      </c>
      <c r="GU448" s="129">
        <v>9.07</v>
      </c>
      <c r="GV448" s="102">
        <f t="shared" si="702"/>
        <v>0.98370642096356664</v>
      </c>
      <c r="GW448" s="170">
        <v>209</v>
      </c>
      <c r="GX448" s="102">
        <f t="shared" si="703"/>
        <v>0.66613418530351431</v>
      </c>
      <c r="GY448" s="170">
        <v>5.37</v>
      </c>
      <c r="GZ448" s="102">
        <f t="shared" si="704"/>
        <v>0</v>
      </c>
      <c r="HA448" s="318">
        <v>9.07</v>
      </c>
      <c r="HB448" s="318">
        <v>45.8</v>
      </c>
      <c r="HC448" s="318"/>
      <c r="HD448" s="313"/>
      <c r="HE448" s="312">
        <v>14</v>
      </c>
      <c r="HF448" s="227">
        <f t="shared" si="698"/>
        <v>106650.80899999999</v>
      </c>
      <c r="HG448" s="102">
        <f t="shared" si="699"/>
        <v>0.71100539333333335</v>
      </c>
      <c r="HH448" s="177">
        <f t="shared" si="700"/>
        <v>0.85319013379448438</v>
      </c>
      <c r="HI448" s="253">
        <v>3666</v>
      </c>
      <c r="HJ448" s="103">
        <v>4420</v>
      </c>
      <c r="HK448" s="103">
        <v>4314</v>
      </c>
      <c r="HL448" s="77">
        <f t="shared" si="654"/>
        <v>2376</v>
      </c>
      <c r="HM448" s="77">
        <f t="shared" si="652"/>
        <v>26105.112000000001</v>
      </c>
      <c r="HN448" s="247"/>
      <c r="HO448" s="247"/>
      <c r="HP448" s="103">
        <v>2603</v>
      </c>
      <c r="HQ448" s="247"/>
      <c r="HR448" s="247"/>
      <c r="HS448" s="247"/>
      <c r="HT448" s="103">
        <v>6008</v>
      </c>
      <c r="HU448" s="103">
        <v>5836</v>
      </c>
      <c r="HV448" s="247"/>
      <c r="HW448" s="247"/>
      <c r="HX448" s="247"/>
      <c r="HY448" s="247"/>
      <c r="HZ448" s="298">
        <v>0.99</v>
      </c>
      <c r="IA448" s="298"/>
      <c r="IB448" s="299">
        <v>266</v>
      </c>
      <c r="IC448" s="300"/>
      <c r="ID448" s="300">
        <v>332</v>
      </c>
      <c r="IE448" s="301">
        <v>3.26</v>
      </c>
      <c r="IF448" s="301">
        <v>0.56000000000000005</v>
      </c>
      <c r="IG448" s="301">
        <v>2.0299999999999998</v>
      </c>
      <c r="IH448" s="97">
        <f t="shared" si="653"/>
        <v>21842.118999999999</v>
      </c>
      <c r="II448" s="97">
        <f t="shared" si="655"/>
        <v>1807.6735082347097</v>
      </c>
      <c r="IJ448" s="202">
        <f t="shared" si="656"/>
        <v>1.6552180749813787</v>
      </c>
      <c r="IK448" s="202">
        <f t="shared" si="662"/>
        <v>1.0921059499999999</v>
      </c>
      <c r="IL448" s="202">
        <f t="shared" si="610"/>
        <v>0.25125996662356309</v>
      </c>
      <c r="IM448" s="203"/>
      <c r="IN448" s="204">
        <f t="shared" si="611"/>
        <v>0.83508989460632366</v>
      </c>
      <c r="IO448" s="247"/>
      <c r="IP448" s="247"/>
      <c r="IQ448" s="103">
        <v>2776</v>
      </c>
      <c r="IR448" s="103">
        <v>2758</v>
      </c>
      <c r="IS448" s="247"/>
      <c r="IT448" s="247"/>
      <c r="IU448" s="247"/>
      <c r="IV448" s="247"/>
      <c r="IW448" s="304">
        <v>0.91</v>
      </c>
      <c r="IX448" s="304">
        <v>0</v>
      </c>
      <c r="IY448" s="246">
        <v>8.57</v>
      </c>
      <c r="IZ448" s="247">
        <v>211</v>
      </c>
      <c r="JA448" s="247">
        <v>2.4</v>
      </c>
      <c r="JB448" s="247">
        <v>0.28000000000000003</v>
      </c>
      <c r="JC448" s="247">
        <v>207</v>
      </c>
      <c r="JD448" s="97">
        <f t="shared" si="612"/>
        <v>3214.078</v>
      </c>
      <c r="JE448" s="210">
        <f t="shared" si="672"/>
        <v>1.153806531369115</v>
      </c>
      <c r="JF448" s="210">
        <f t="shared" si="613"/>
        <v>0.23054125000000003</v>
      </c>
      <c r="JG448" s="210">
        <f t="shared" si="614"/>
        <v>2.4662265770356746E-2</v>
      </c>
      <c r="JH448" s="203"/>
      <c r="JI448" s="203">
        <f t="shared" si="615"/>
        <v>0.20676691729323304</v>
      </c>
      <c r="JJ448" s="212">
        <f t="shared" si="706"/>
        <v>2.469151880188833</v>
      </c>
      <c r="JK448" s="203">
        <f t="shared" si="616"/>
        <v>0.98079548557385998</v>
      </c>
      <c r="JL448" s="103">
        <v>7397</v>
      </c>
      <c r="JM448" s="246">
        <v>8.68</v>
      </c>
      <c r="JN448" s="307">
        <v>328</v>
      </c>
      <c r="JO448" s="247">
        <v>0.98</v>
      </c>
      <c r="JP448" s="247">
        <v>1.35</v>
      </c>
      <c r="JQ448" s="246">
        <v>1.1000000000000001</v>
      </c>
      <c r="JR448" s="170">
        <v>233</v>
      </c>
      <c r="JS448" s="247">
        <v>0.23</v>
      </c>
      <c r="JT448" s="308" t="s">
        <v>181</v>
      </c>
    </row>
    <row r="449" spans="1:280" ht="14.25">
      <c r="A449" s="244">
        <v>43866</v>
      </c>
      <c r="B449" s="245">
        <v>240</v>
      </c>
      <c r="C449" s="52">
        <v>240</v>
      </c>
      <c r="D449" s="129">
        <v>46245</v>
      </c>
      <c r="E449" s="246">
        <v>5.61</v>
      </c>
      <c r="F449" s="129">
        <v>1329</v>
      </c>
      <c r="G449" s="247">
        <v>39.1</v>
      </c>
      <c r="H449" s="247">
        <v>19</v>
      </c>
      <c r="I449" s="255">
        <v>90.1</v>
      </c>
      <c r="J449" s="253">
        <v>992</v>
      </c>
      <c r="K449" s="129">
        <v>1110</v>
      </c>
      <c r="L449" s="254">
        <v>5.74</v>
      </c>
      <c r="M449" s="129">
        <v>10903</v>
      </c>
      <c r="N449" s="129">
        <v>5365</v>
      </c>
      <c r="O449" s="254">
        <v>11</v>
      </c>
      <c r="P449" s="254">
        <v>3.58</v>
      </c>
      <c r="Q449" s="258">
        <v>107</v>
      </c>
      <c r="R449" s="259">
        <v>46.3</v>
      </c>
      <c r="S449" s="260">
        <v>9017</v>
      </c>
      <c r="T449" s="103">
        <v>8556</v>
      </c>
      <c r="U449" s="247">
        <v>3.15</v>
      </c>
      <c r="V449" s="247">
        <v>23.5</v>
      </c>
      <c r="W449" s="247">
        <v>10.1</v>
      </c>
      <c r="X449" s="247">
        <v>9.3800000000000008</v>
      </c>
      <c r="Y449" s="129">
        <v>2432</v>
      </c>
      <c r="Z449" s="103"/>
      <c r="AA449" s="56"/>
      <c r="AB449" s="247">
        <v>461</v>
      </c>
      <c r="AC449" s="77">
        <f t="shared" si="676"/>
        <v>11449</v>
      </c>
      <c r="AD449" s="247"/>
      <c r="AE449" s="247"/>
      <c r="AF449" s="247"/>
      <c r="AG449" s="247"/>
      <c r="AH449" s="252"/>
      <c r="AI449" s="263"/>
      <c r="AJ449" s="247"/>
      <c r="AK449" s="247"/>
      <c r="AL449" s="246" t="s">
        <v>129</v>
      </c>
      <c r="AM449" s="103" t="s">
        <v>129</v>
      </c>
      <c r="AN449" s="264" t="s">
        <v>129</v>
      </c>
      <c r="AO449" s="264" t="s">
        <v>129</v>
      </c>
      <c r="AP449" s="103" t="s">
        <v>129</v>
      </c>
      <c r="AQ449" s="267"/>
      <c r="AR449" s="86">
        <f t="shared" si="617"/>
        <v>13789</v>
      </c>
      <c r="AS449" s="103">
        <v>1200</v>
      </c>
      <c r="AT449" s="268">
        <v>12589</v>
      </c>
      <c r="AU449" s="129">
        <f t="shared" si="677"/>
        <v>9973</v>
      </c>
      <c r="AV449" s="103">
        <v>792</v>
      </c>
      <c r="AW449" s="103">
        <v>240</v>
      </c>
      <c r="AX449" s="129">
        <v>792</v>
      </c>
      <c r="AY449" s="271">
        <v>792</v>
      </c>
      <c r="AZ449" s="272">
        <v>4.99</v>
      </c>
      <c r="BA449" s="103">
        <v>4188</v>
      </c>
      <c r="BB449" s="247">
        <v>220</v>
      </c>
      <c r="BC449" s="103">
        <v>10291</v>
      </c>
      <c r="BD449" s="97">
        <f t="shared" si="678"/>
        <v>6848.0747999999994</v>
      </c>
      <c r="BE449" s="102">
        <f t="shared" si="679"/>
        <v>0.66544308619181802</v>
      </c>
      <c r="BF449" s="103">
        <v>3468</v>
      </c>
      <c r="BG449" s="97">
        <f t="shared" si="680"/>
        <v>3700.3559999999998</v>
      </c>
      <c r="BH449" s="102">
        <f t="shared" si="681"/>
        <v>0.35957205325041297</v>
      </c>
      <c r="BI449" s="103">
        <v>514</v>
      </c>
      <c r="BJ449" s="97">
        <f t="shared" si="682"/>
        <v>1011.038</v>
      </c>
      <c r="BK449" s="102">
        <f t="shared" si="683"/>
        <v>9.8244874161889026E-2</v>
      </c>
      <c r="BL449" s="103">
        <v>554</v>
      </c>
      <c r="BM449" s="97">
        <f t="shared" si="684"/>
        <v>800.53000000000009</v>
      </c>
      <c r="BN449" s="102">
        <f t="shared" si="685"/>
        <v>7.778933048294627E-2</v>
      </c>
      <c r="BO449" s="103">
        <v>641</v>
      </c>
      <c r="BP449" s="97">
        <f t="shared" si="686"/>
        <v>1319.1779999999999</v>
      </c>
      <c r="BQ449" s="102">
        <f t="shared" si="687"/>
        <v>0.12818754251287531</v>
      </c>
      <c r="BR449" s="103">
        <v>10.199999999999999</v>
      </c>
      <c r="BS449" s="105">
        <f t="shared" si="688"/>
        <v>16.972799999999999</v>
      </c>
      <c r="BT449" s="102">
        <f t="shared" si="689"/>
        <v>9.9115732193178494E-4</v>
      </c>
      <c r="BU449" s="247">
        <v>18.3</v>
      </c>
      <c r="BV449" s="246">
        <v>10.7</v>
      </c>
      <c r="BW449" s="252">
        <v>169</v>
      </c>
      <c r="BX449" s="117">
        <f t="shared" si="618"/>
        <v>102632.143</v>
      </c>
      <c r="BY449" s="118">
        <f t="shared" si="619"/>
        <v>0.68421428666666662</v>
      </c>
      <c r="BZ449" s="273">
        <v>52.8</v>
      </c>
      <c r="CA449" s="245">
        <v>39</v>
      </c>
      <c r="CB449" s="247">
        <v>7.14</v>
      </c>
      <c r="CC449" s="103">
        <v>5183</v>
      </c>
      <c r="CD449" s="77">
        <f t="shared" si="690"/>
        <v>5606.571328671329</v>
      </c>
      <c r="CE449" s="77">
        <f t="shared" si="691"/>
        <v>22880</v>
      </c>
      <c r="CF449" s="77">
        <f t="shared" si="692"/>
        <v>9973</v>
      </c>
      <c r="CG449" s="77">
        <f t="shared" si="693"/>
        <v>415.54166666666669</v>
      </c>
      <c r="CH449" s="77">
        <f t="shared" si="694"/>
        <v>12907</v>
      </c>
      <c r="CI449" s="130">
        <f t="shared" si="695"/>
        <v>537.79166666666663</v>
      </c>
      <c r="CJ449" s="253">
        <v>3781</v>
      </c>
      <c r="CK449" s="247">
        <v>38.299999999999997</v>
      </c>
      <c r="CL449" s="246">
        <v>7.01</v>
      </c>
      <c r="CM449" s="103">
        <v>2010</v>
      </c>
      <c r="CN449" s="274">
        <v>6</v>
      </c>
      <c r="CO449" s="274">
        <v>61</v>
      </c>
      <c r="CP449" s="103">
        <v>5638</v>
      </c>
      <c r="CQ449" s="247"/>
      <c r="CR449" s="247"/>
      <c r="CS449" s="103">
        <v>2874</v>
      </c>
      <c r="CT449" s="141">
        <f t="shared" si="663"/>
        <v>0.21134472303407464</v>
      </c>
      <c r="CU449" s="142">
        <f t="shared" si="620"/>
        <v>1.329277968791325</v>
      </c>
      <c r="CV449" s="142">
        <f t="shared" si="621"/>
        <v>4.2177569028464577</v>
      </c>
      <c r="CW449" s="118">
        <f t="shared" si="622"/>
        <v>0.70295948380774298</v>
      </c>
      <c r="CX449" s="143">
        <f t="shared" si="664"/>
        <v>21198.446193706295</v>
      </c>
      <c r="CY449" s="144">
        <f t="shared" si="665"/>
        <v>0.64149212019811419</v>
      </c>
      <c r="CZ449" s="145">
        <f t="shared" si="666"/>
        <v>16960.320484396852</v>
      </c>
      <c r="DA449" s="146">
        <f t="shared" si="667"/>
        <v>0.80468370420755997</v>
      </c>
      <c r="DB449" s="129">
        <v>3781</v>
      </c>
      <c r="DC449" s="258">
        <v>38.4</v>
      </c>
      <c r="DD449" s="254">
        <v>7.06</v>
      </c>
      <c r="DE449" s="129">
        <v>1970</v>
      </c>
      <c r="DF449" s="129">
        <v>5</v>
      </c>
      <c r="DG449" s="129">
        <v>60</v>
      </c>
      <c r="DH449" s="129">
        <v>5588</v>
      </c>
      <c r="DI449" s="258"/>
      <c r="DJ449" s="258"/>
      <c r="DK449" s="129">
        <v>3508</v>
      </c>
      <c r="DL449" s="141">
        <f t="shared" si="623"/>
        <v>0.25512956993792496</v>
      </c>
      <c r="DM449" s="142">
        <f t="shared" si="624"/>
        <v>1.329277968791325</v>
      </c>
      <c r="DN449" s="142">
        <f t="shared" si="625"/>
        <v>4.2177569028464577</v>
      </c>
      <c r="DO449" s="118">
        <f t="shared" si="604"/>
        <v>0.70295948380774298</v>
      </c>
      <c r="DP449" s="143">
        <f t="shared" si="626"/>
        <v>21198.446193706295</v>
      </c>
      <c r="DQ449" s="144">
        <f t="shared" si="627"/>
        <v>0.64862660536830097</v>
      </c>
      <c r="DR449" s="145">
        <f t="shared" si="628"/>
        <v>16960.320484396852</v>
      </c>
      <c r="DS449" s="146">
        <f t="shared" si="629"/>
        <v>0.808570595666116</v>
      </c>
      <c r="DT449" s="129">
        <v>3783</v>
      </c>
      <c r="DU449" s="258">
        <v>38.4</v>
      </c>
      <c r="DV449" s="254">
        <v>7.02</v>
      </c>
      <c r="DW449" s="129">
        <v>2018</v>
      </c>
      <c r="DX449" s="129">
        <v>6</v>
      </c>
      <c r="DY449" s="129">
        <v>60</v>
      </c>
      <c r="DZ449" s="129">
        <v>5288</v>
      </c>
      <c r="EA449" s="258"/>
      <c r="EB449" s="258"/>
      <c r="EC449" s="129">
        <v>3873</v>
      </c>
      <c r="ED449" s="141">
        <f t="shared" si="657"/>
        <v>0.28529198630319619</v>
      </c>
      <c r="EE449" s="142">
        <f t="shared" si="630"/>
        <v>1.3285752048638646</v>
      </c>
      <c r="EF449" s="142">
        <f t="shared" si="668"/>
        <v>4.2199879300365373</v>
      </c>
      <c r="EG449" s="118">
        <f t="shared" si="605"/>
        <v>0.70333132167275625</v>
      </c>
      <c r="EH449" s="143">
        <f t="shared" si="658"/>
        <v>21209.659336363635</v>
      </c>
      <c r="EI449" s="144">
        <f t="shared" si="659"/>
        <v>0.64006522316407688</v>
      </c>
      <c r="EJ449" s="145">
        <f t="shared" si="660"/>
        <v>16969.29182556818</v>
      </c>
      <c r="EK449" s="146">
        <f t="shared" si="661"/>
        <v>0.80390632591584876</v>
      </c>
      <c r="EL449" s="253">
        <v>3783</v>
      </c>
      <c r="EM449" s="247">
        <v>38.5</v>
      </c>
      <c r="EN449" s="246">
        <v>7.3</v>
      </c>
      <c r="EO449" s="103">
        <v>1975</v>
      </c>
      <c r="EP449" s="274">
        <v>5</v>
      </c>
      <c r="EQ449" s="274">
        <v>60</v>
      </c>
      <c r="ER449" s="103">
        <v>5886</v>
      </c>
      <c r="ES449" s="247"/>
      <c r="ET449" s="247"/>
      <c r="EU449" s="103">
        <v>3174</v>
      </c>
      <c r="EV449" s="141">
        <f t="shared" si="631"/>
        <v>0.23103405592658746</v>
      </c>
      <c r="EW449" s="142">
        <f t="shared" si="632"/>
        <v>1.3285752048638646</v>
      </c>
      <c r="EX449" s="142">
        <f t="shared" si="633"/>
        <v>4.2199879300365373</v>
      </c>
      <c r="EY449" s="118">
        <f t="shared" si="606"/>
        <v>0.70333132167275625</v>
      </c>
      <c r="EZ449" s="143">
        <f t="shared" si="634"/>
        <v>21209.659336363635</v>
      </c>
      <c r="FA449" s="144">
        <f t="shared" si="635"/>
        <v>0.64773479472202755</v>
      </c>
      <c r="FB449" s="145">
        <f t="shared" si="636"/>
        <v>16969.29182556818</v>
      </c>
      <c r="FC449" s="146">
        <f t="shared" si="637"/>
        <v>0.80808473423379645</v>
      </c>
      <c r="FD449" s="253">
        <v>3876</v>
      </c>
      <c r="FE449" s="247">
        <v>37.9</v>
      </c>
      <c r="FF449" s="246">
        <v>7.23</v>
      </c>
      <c r="FG449" s="103">
        <v>1895</v>
      </c>
      <c r="FH449" s="274">
        <v>5</v>
      </c>
      <c r="FI449" s="274">
        <v>61</v>
      </c>
      <c r="FJ449" s="103">
        <v>5425</v>
      </c>
      <c r="FK449" s="247"/>
      <c r="FL449" s="247"/>
      <c r="FM449" s="103">
        <v>3328</v>
      </c>
      <c r="FN449" s="141">
        <f t="shared" si="638"/>
        <v>0.23133520954595793</v>
      </c>
      <c r="FO449" s="142">
        <f t="shared" si="639"/>
        <v>1.2966976264189887</v>
      </c>
      <c r="FP449" s="142">
        <f t="shared" si="640"/>
        <v>4.3237306943752634</v>
      </c>
      <c r="FQ449" s="118">
        <f t="shared" si="607"/>
        <v>0.72062178239587726</v>
      </c>
      <c r="FR449" s="143">
        <f t="shared" si="641"/>
        <v>21731.070469930073</v>
      </c>
      <c r="FS449" s="144">
        <f t="shared" si="642"/>
        <v>0.66200376506240122</v>
      </c>
      <c r="FT449" s="145">
        <f t="shared" si="643"/>
        <v>17386.459190034962</v>
      </c>
      <c r="FU449" s="146">
        <f t="shared" si="644"/>
        <v>0.81585851715090851</v>
      </c>
      <c r="FV449" s="253">
        <v>3876</v>
      </c>
      <c r="FW449" s="283">
        <v>38.4</v>
      </c>
      <c r="FX449" s="246">
        <v>7.22</v>
      </c>
      <c r="FY449" s="103">
        <v>1915</v>
      </c>
      <c r="FZ449" s="274">
        <v>5</v>
      </c>
      <c r="GA449" s="274">
        <v>60</v>
      </c>
      <c r="GB449" s="103">
        <v>5605</v>
      </c>
      <c r="GC449" s="247"/>
      <c r="GD449" s="247"/>
      <c r="GE449" s="103">
        <v>3523</v>
      </c>
      <c r="GF449" s="141">
        <f t="shared" si="645"/>
        <v>0.24621675911469174</v>
      </c>
      <c r="GG449" s="142">
        <f t="shared" si="646"/>
        <v>1.2966976264189887</v>
      </c>
      <c r="GH449" s="142">
        <f t="shared" si="647"/>
        <v>4.3237306943752634</v>
      </c>
      <c r="GI449" s="118">
        <f t="shared" si="608"/>
        <v>0.72062178239587726</v>
      </c>
      <c r="GJ449" s="143">
        <f t="shared" si="648"/>
        <v>21731.070469930073</v>
      </c>
      <c r="GK449" s="144">
        <f t="shared" si="649"/>
        <v>0.65843652247730788</v>
      </c>
      <c r="GL449" s="145">
        <f t="shared" si="650"/>
        <v>17386.459190034962</v>
      </c>
      <c r="GM449" s="146">
        <f t="shared" si="651"/>
        <v>0.81391507142163055</v>
      </c>
      <c r="GN449" s="286">
        <v>1987</v>
      </c>
      <c r="GO449" s="97">
        <f t="shared" si="609"/>
        <v>1963.3504807692307</v>
      </c>
      <c r="GP449" s="226">
        <f t="shared" si="705"/>
        <v>1011.7501199999999</v>
      </c>
      <c r="GQ449" s="103">
        <v>0</v>
      </c>
      <c r="GR449" s="102">
        <f t="shared" si="696"/>
        <v>1</v>
      </c>
      <c r="GS449" s="103">
        <v>0</v>
      </c>
      <c r="GT449" s="102">
        <f t="shared" si="707"/>
        <v>1</v>
      </c>
      <c r="GU449" s="129">
        <v>13</v>
      </c>
      <c r="GV449" s="102">
        <f t="shared" si="702"/>
        <v>0.98714192740530027</v>
      </c>
      <c r="GW449" s="170">
        <v>480</v>
      </c>
      <c r="GX449" s="102">
        <f t="shared" si="703"/>
        <v>0.13357400722021662</v>
      </c>
      <c r="GY449" s="170">
        <v>3.08</v>
      </c>
      <c r="GZ449" s="102">
        <f t="shared" si="704"/>
        <v>0</v>
      </c>
      <c r="HA449" s="318">
        <v>9.4</v>
      </c>
      <c r="HB449" s="318">
        <v>52.6</v>
      </c>
      <c r="HC449" s="318"/>
      <c r="HD449" s="313"/>
      <c r="HE449" s="312">
        <v>28</v>
      </c>
      <c r="HF449" s="227">
        <f t="shared" si="698"/>
        <v>102632.143</v>
      </c>
      <c r="HG449" s="102">
        <f t="shared" si="699"/>
        <v>0.68421428666666662</v>
      </c>
      <c r="HH449" s="177">
        <f t="shared" si="700"/>
        <v>0.8069186667962297</v>
      </c>
      <c r="HI449" s="253">
        <v>4016</v>
      </c>
      <c r="HJ449" s="103">
        <v>3652</v>
      </c>
      <c r="HK449" s="103">
        <v>3542</v>
      </c>
      <c r="HL449" s="77">
        <f t="shared" si="654"/>
        <v>2064</v>
      </c>
      <c r="HM449" s="77">
        <f t="shared" si="652"/>
        <v>29869.583999999999</v>
      </c>
      <c r="HN449" s="247"/>
      <c r="HO449" s="247"/>
      <c r="HP449" s="103">
        <v>2917</v>
      </c>
      <c r="HQ449" s="247"/>
      <c r="HR449" s="247"/>
      <c r="HS449" s="247"/>
      <c r="HT449" s="103">
        <v>4327</v>
      </c>
      <c r="HU449" s="103">
        <v>5837</v>
      </c>
      <c r="HV449" s="247"/>
      <c r="HW449" s="247"/>
      <c r="HX449" s="247"/>
      <c r="HY449" s="247"/>
      <c r="HZ449" s="298">
        <v>0.97</v>
      </c>
      <c r="IA449" s="298"/>
      <c r="IB449" s="299">
        <v>336</v>
      </c>
      <c r="IC449" s="300"/>
      <c r="ID449" s="300">
        <v>144</v>
      </c>
      <c r="IE449" s="301">
        <v>3.88</v>
      </c>
      <c r="IF449" s="301">
        <v>0.67</v>
      </c>
      <c r="IG449" s="301">
        <v>2.15</v>
      </c>
      <c r="IH449" s="97">
        <f t="shared" si="653"/>
        <v>33987.510999999999</v>
      </c>
      <c r="II449" s="97">
        <f t="shared" si="655"/>
        <v>3449.8669370265516</v>
      </c>
      <c r="IJ449" s="202">
        <f t="shared" si="656"/>
        <v>1.5589679632083562</v>
      </c>
      <c r="IK449" s="202">
        <f t="shared" si="662"/>
        <v>2.2129171467556814</v>
      </c>
      <c r="IL449" s="202">
        <f t="shared" si="610"/>
        <v>0.51843037440846929</v>
      </c>
      <c r="IM449" s="203"/>
      <c r="IN449" s="204">
        <f t="shared" si="611"/>
        <v>0.83090085556114746</v>
      </c>
      <c r="IO449" s="247"/>
      <c r="IP449" s="247"/>
      <c r="IQ449" s="103">
        <v>2741</v>
      </c>
      <c r="IR449" s="103">
        <v>2665</v>
      </c>
      <c r="IS449" s="247"/>
      <c r="IT449" s="247"/>
      <c r="IU449" s="247"/>
      <c r="IV449" s="247"/>
      <c r="IW449" s="304">
        <v>0.95</v>
      </c>
      <c r="IX449" s="304">
        <v>0</v>
      </c>
      <c r="IY449" s="246">
        <v>8.3699999999999992</v>
      </c>
      <c r="IZ449" s="247">
        <v>169</v>
      </c>
      <c r="JA449" s="247">
        <v>2.31</v>
      </c>
      <c r="JB449" s="247">
        <v>0.25</v>
      </c>
      <c r="JC449" s="247">
        <v>224</v>
      </c>
      <c r="JD449" s="97">
        <f t="shared" si="612"/>
        <v>4229.9040000000005</v>
      </c>
      <c r="JE449" s="210">
        <f t="shared" si="672"/>
        <v>1.1230321869046425</v>
      </c>
      <c r="JF449" s="210">
        <f t="shared" si="613"/>
        <v>0.29919000000000001</v>
      </c>
      <c r="JG449" s="210">
        <f t="shared" si="614"/>
        <v>7.6908235965673546E-2</v>
      </c>
      <c r="JH449" s="203"/>
      <c r="JI449" s="203">
        <f t="shared" si="615"/>
        <v>0.49702380952380953</v>
      </c>
      <c r="JJ449" s="212">
        <f t="shared" ref="JJ449:JJ458" si="708">30336/$AU$7</f>
        <v>2.469151880188833</v>
      </c>
      <c r="JK449" s="203">
        <f t="shared" si="616"/>
        <v>0.98357788358760079</v>
      </c>
      <c r="JL449" s="103">
        <v>7694</v>
      </c>
      <c r="JM449" s="246">
        <v>8.44</v>
      </c>
      <c r="JN449" s="307">
        <v>346</v>
      </c>
      <c r="JO449" s="247">
        <v>0.27</v>
      </c>
      <c r="JP449" s="247">
        <v>1.76</v>
      </c>
      <c r="JQ449" s="246">
        <v>1.0900000000000001</v>
      </c>
      <c r="JR449" s="170">
        <v>175</v>
      </c>
      <c r="JS449" s="247">
        <v>0.4</v>
      </c>
      <c r="JT449" s="308" t="s">
        <v>181</v>
      </c>
    </row>
    <row r="450" spans="1:280" ht="14.25">
      <c r="A450" s="244">
        <v>43867</v>
      </c>
      <c r="B450" s="245">
        <v>240</v>
      </c>
      <c r="C450" s="52">
        <v>240</v>
      </c>
      <c r="D450" s="129">
        <v>42774</v>
      </c>
      <c r="E450" s="246">
        <v>5.51</v>
      </c>
      <c r="F450" s="129">
        <v>1054</v>
      </c>
      <c r="G450" s="247">
        <v>34.700000000000003</v>
      </c>
      <c r="H450" s="247">
        <v>17.2</v>
      </c>
      <c r="I450" s="255">
        <v>90</v>
      </c>
      <c r="J450" s="253"/>
      <c r="K450" s="129">
        <v>1512</v>
      </c>
      <c r="L450" s="254">
        <v>6.04</v>
      </c>
      <c r="M450" s="129">
        <v>11172</v>
      </c>
      <c r="N450" s="129">
        <v>6159</v>
      </c>
      <c r="O450" s="254">
        <v>10.8</v>
      </c>
      <c r="P450" s="254">
        <v>3.79</v>
      </c>
      <c r="Q450" s="258"/>
      <c r="R450" s="259">
        <v>42.7</v>
      </c>
      <c r="S450" s="260">
        <v>9005</v>
      </c>
      <c r="T450" s="103">
        <v>8699</v>
      </c>
      <c r="U450" s="247">
        <v>2.9</v>
      </c>
      <c r="V450" s="247">
        <v>21.1</v>
      </c>
      <c r="W450" s="247">
        <v>9.6</v>
      </c>
      <c r="X450" s="247">
        <v>7.84</v>
      </c>
      <c r="Y450" s="129">
        <v>2432</v>
      </c>
      <c r="Z450" s="103"/>
      <c r="AA450" s="56"/>
      <c r="AB450" s="247">
        <v>502</v>
      </c>
      <c r="AC450" s="77">
        <f t="shared" si="676"/>
        <v>11437</v>
      </c>
      <c r="AD450" s="247"/>
      <c r="AE450" s="247"/>
      <c r="AF450" s="247"/>
      <c r="AG450" s="247"/>
      <c r="AH450" s="252"/>
      <c r="AI450" s="263"/>
      <c r="AJ450" s="247"/>
      <c r="AK450" s="247"/>
      <c r="AL450" s="246" t="s">
        <v>129</v>
      </c>
      <c r="AM450" s="103" t="s">
        <v>129</v>
      </c>
      <c r="AN450" s="264" t="s">
        <v>129</v>
      </c>
      <c r="AO450" s="264" t="s">
        <v>129</v>
      </c>
      <c r="AP450" s="103" t="s">
        <v>129</v>
      </c>
      <c r="AQ450" s="267"/>
      <c r="AR450" s="86">
        <f t="shared" si="617"/>
        <v>13652</v>
      </c>
      <c r="AS450" s="103">
        <v>1100</v>
      </c>
      <c r="AT450" s="268">
        <v>12552</v>
      </c>
      <c r="AU450" s="129">
        <f t="shared" si="677"/>
        <v>9936</v>
      </c>
      <c r="AV450" s="103">
        <v>792</v>
      </c>
      <c r="AW450" s="103">
        <v>240</v>
      </c>
      <c r="AX450" s="129">
        <v>792</v>
      </c>
      <c r="AY450" s="271">
        <v>792</v>
      </c>
      <c r="AZ450" s="272">
        <v>4.9400000000000004</v>
      </c>
      <c r="BA450" s="103">
        <v>3854</v>
      </c>
      <c r="BB450" s="247">
        <v>62</v>
      </c>
      <c r="BC450" s="103">
        <v>10601</v>
      </c>
      <c r="BD450" s="97">
        <f t="shared" si="678"/>
        <v>6857.2870000000003</v>
      </c>
      <c r="BE450" s="102">
        <f t="shared" si="679"/>
        <v>0.64685284407131405</v>
      </c>
      <c r="BF450" s="103">
        <v>3578</v>
      </c>
      <c r="BG450" s="97">
        <f t="shared" si="680"/>
        <v>3817.7259999999997</v>
      </c>
      <c r="BH450" s="102">
        <f t="shared" si="681"/>
        <v>0.36012885576832371</v>
      </c>
      <c r="BI450" s="103">
        <v>355</v>
      </c>
      <c r="BJ450" s="97">
        <f t="shared" si="682"/>
        <v>698.28500000000008</v>
      </c>
      <c r="BK450" s="102">
        <f t="shared" si="683"/>
        <v>6.5869729270823518E-2</v>
      </c>
      <c r="BL450" s="103">
        <v>770</v>
      </c>
      <c r="BM450" s="97">
        <f t="shared" si="684"/>
        <v>1112.6500000000001</v>
      </c>
      <c r="BN450" s="102">
        <f t="shared" si="685"/>
        <v>0.10495707952079994</v>
      </c>
      <c r="BO450" s="103">
        <v>597</v>
      </c>
      <c r="BP450" s="97">
        <f t="shared" si="686"/>
        <v>1228.626</v>
      </c>
      <c r="BQ450" s="102">
        <f t="shared" si="687"/>
        <v>0.11589717951136685</v>
      </c>
      <c r="BR450" s="103">
        <v>0</v>
      </c>
      <c r="BS450" s="105">
        <f t="shared" si="688"/>
        <v>0</v>
      </c>
      <c r="BT450" s="102">
        <f t="shared" si="689"/>
        <v>0</v>
      </c>
      <c r="BU450" s="247">
        <v>17.5</v>
      </c>
      <c r="BV450" s="246">
        <v>10</v>
      </c>
      <c r="BW450" s="252">
        <v>180</v>
      </c>
      <c r="BX450" s="117">
        <f t="shared" si="618"/>
        <v>105331.53599999999</v>
      </c>
      <c r="BY450" s="118">
        <f t="shared" si="619"/>
        <v>0.70221023999999999</v>
      </c>
      <c r="BZ450" s="273">
        <v>43.7</v>
      </c>
      <c r="CA450" s="245">
        <v>39</v>
      </c>
      <c r="CB450" s="247">
        <v>6.9</v>
      </c>
      <c r="CC450" s="103">
        <v>5353</v>
      </c>
      <c r="CD450" s="77">
        <f t="shared" si="690"/>
        <v>5765.5009821467547</v>
      </c>
      <c r="CE450" s="77">
        <f t="shared" si="691"/>
        <v>22909</v>
      </c>
      <c r="CF450" s="77">
        <f t="shared" si="692"/>
        <v>9936</v>
      </c>
      <c r="CG450" s="77">
        <f t="shared" si="693"/>
        <v>414</v>
      </c>
      <c r="CH450" s="77">
        <f t="shared" si="694"/>
        <v>12973</v>
      </c>
      <c r="CI450" s="130">
        <f t="shared" si="695"/>
        <v>540.54166666666663</v>
      </c>
      <c r="CJ450" s="253">
        <v>3767</v>
      </c>
      <c r="CK450" s="247">
        <v>38.5</v>
      </c>
      <c r="CL450" s="246">
        <v>7.1</v>
      </c>
      <c r="CM450" s="103">
        <v>2210</v>
      </c>
      <c r="CN450" s="274">
        <v>6</v>
      </c>
      <c r="CO450" s="274">
        <v>59</v>
      </c>
      <c r="CP450" s="103">
        <v>3384</v>
      </c>
      <c r="CQ450" s="247"/>
      <c r="CR450" s="247"/>
      <c r="CS450" s="103">
        <v>2905</v>
      </c>
      <c r="CT450" s="141">
        <f t="shared" si="663"/>
        <v>0.21689508643966637</v>
      </c>
      <c r="CU450" s="142">
        <f t="shared" si="620"/>
        <v>1.3342182107778073</v>
      </c>
      <c r="CV450" s="142">
        <f t="shared" si="621"/>
        <v>4.3212578988752135</v>
      </c>
      <c r="CW450" s="118">
        <f t="shared" si="622"/>
        <v>0.72020964981253555</v>
      </c>
      <c r="CX450" s="143">
        <f t="shared" si="664"/>
        <v>21718.642199746824</v>
      </c>
      <c r="CY450" s="144">
        <f t="shared" si="665"/>
        <v>0.61668552189247605</v>
      </c>
      <c r="CZ450" s="145">
        <f t="shared" si="666"/>
        <v>17320.000703304377</v>
      </c>
      <c r="DA450" s="146">
        <f t="shared" si="667"/>
        <v>0.79152910102820484</v>
      </c>
      <c r="DB450" s="129">
        <v>3767</v>
      </c>
      <c r="DC450" s="258">
        <v>37.200000000000003</v>
      </c>
      <c r="DD450" s="254">
        <v>7.04</v>
      </c>
      <c r="DE450" s="129">
        <v>2087</v>
      </c>
      <c r="DF450" s="129">
        <v>5</v>
      </c>
      <c r="DG450" s="129">
        <v>60</v>
      </c>
      <c r="DH450" s="129">
        <v>3818</v>
      </c>
      <c r="DI450" s="258"/>
      <c r="DJ450" s="258"/>
      <c r="DK450" s="129">
        <v>3615</v>
      </c>
      <c r="DL450" s="141">
        <f t="shared" si="623"/>
        <v>0.26088061229004805</v>
      </c>
      <c r="DM450" s="142">
        <f t="shared" si="624"/>
        <v>1.3342182107778073</v>
      </c>
      <c r="DN450" s="142">
        <f t="shared" si="625"/>
        <v>4.3212578988752135</v>
      </c>
      <c r="DO450" s="118">
        <f t="shared" si="604"/>
        <v>0.72020964981253555</v>
      </c>
      <c r="DP450" s="143">
        <f t="shared" si="626"/>
        <v>21718.642199746824</v>
      </c>
      <c r="DQ450" s="144">
        <f t="shared" si="627"/>
        <v>0.63801931411293999</v>
      </c>
      <c r="DR450" s="145">
        <f t="shared" si="628"/>
        <v>17320.000703304377</v>
      </c>
      <c r="DS450" s="146">
        <f t="shared" si="629"/>
        <v>0.80313178002075269</v>
      </c>
      <c r="DT450" s="129">
        <v>3767</v>
      </c>
      <c r="DU450" s="258">
        <v>38.5</v>
      </c>
      <c r="DV450" s="254">
        <v>6.98</v>
      </c>
      <c r="DW450" s="129">
        <v>2091</v>
      </c>
      <c r="DX450" s="129">
        <v>5</v>
      </c>
      <c r="DY450" s="129">
        <v>60</v>
      </c>
      <c r="DZ450" s="129">
        <v>3320</v>
      </c>
      <c r="EA450" s="258"/>
      <c r="EB450" s="258"/>
      <c r="EC450" s="129">
        <v>3828</v>
      </c>
      <c r="ED450" s="141">
        <f t="shared" si="657"/>
        <v>0.27655272434848616</v>
      </c>
      <c r="EE450" s="142">
        <f t="shared" si="630"/>
        <v>1.3342182107778073</v>
      </c>
      <c r="EF450" s="142">
        <f t="shared" si="668"/>
        <v>4.3212578988752135</v>
      </c>
      <c r="EG450" s="118">
        <f t="shared" si="605"/>
        <v>0.72020964981253555</v>
      </c>
      <c r="EH450" s="143">
        <f t="shared" si="658"/>
        <v>21718.642199746824</v>
      </c>
      <c r="EI450" s="144">
        <f t="shared" si="659"/>
        <v>0.63732553225211197</v>
      </c>
      <c r="EJ450" s="145">
        <f t="shared" si="660"/>
        <v>17320.000703304377</v>
      </c>
      <c r="EK450" s="146">
        <f t="shared" si="661"/>
        <v>0.80275445712668614</v>
      </c>
      <c r="EL450" s="253">
        <v>3767</v>
      </c>
      <c r="EM450" s="247">
        <v>38.6</v>
      </c>
      <c r="EN450" s="246">
        <v>7.38</v>
      </c>
      <c r="EO450" s="103">
        <v>2120</v>
      </c>
      <c r="EP450" s="274">
        <v>6</v>
      </c>
      <c r="EQ450" s="274">
        <v>60</v>
      </c>
      <c r="ER450" s="103">
        <v>3424</v>
      </c>
      <c r="ES450" s="247"/>
      <c r="ET450" s="247"/>
      <c r="EU450" s="103">
        <v>3132</v>
      </c>
      <c r="EV450" s="141">
        <f t="shared" si="631"/>
        <v>0.22807039441204685</v>
      </c>
      <c r="EW450" s="142">
        <f t="shared" si="632"/>
        <v>1.3342182107778073</v>
      </c>
      <c r="EX450" s="142">
        <f t="shared" si="633"/>
        <v>4.3212578988752135</v>
      </c>
      <c r="EY450" s="118">
        <f t="shared" si="606"/>
        <v>0.72020964981253555</v>
      </c>
      <c r="EZ450" s="143">
        <f t="shared" si="634"/>
        <v>21718.642199746824</v>
      </c>
      <c r="FA450" s="144">
        <f t="shared" si="635"/>
        <v>0.63229561376110821</v>
      </c>
      <c r="FB450" s="145">
        <f t="shared" si="636"/>
        <v>17320.000703304377</v>
      </c>
      <c r="FC450" s="146">
        <f t="shared" si="637"/>
        <v>0.8000188661447033</v>
      </c>
      <c r="FD450" s="253">
        <v>3921</v>
      </c>
      <c r="FE450" s="247">
        <v>38</v>
      </c>
      <c r="FF450" s="246">
        <v>7.28</v>
      </c>
      <c r="FG450" s="103">
        <v>1900</v>
      </c>
      <c r="FH450" s="274">
        <v>5</v>
      </c>
      <c r="FI450" s="274">
        <v>60</v>
      </c>
      <c r="FJ450" s="103">
        <v>3128</v>
      </c>
      <c r="FK450" s="247"/>
      <c r="FL450" s="247"/>
      <c r="FM450" s="103">
        <v>3517</v>
      </c>
      <c r="FN450" s="141">
        <f t="shared" si="638"/>
        <v>0.2320436766350398</v>
      </c>
      <c r="FO450" s="142">
        <f t="shared" si="639"/>
        <v>1.2818158633001786</v>
      </c>
      <c r="FP450" s="142">
        <f t="shared" si="640"/>
        <v>4.4979167033421064</v>
      </c>
      <c r="FQ450" s="118">
        <f t="shared" si="607"/>
        <v>0.74965278389035106</v>
      </c>
      <c r="FR450" s="143">
        <f t="shared" si="641"/>
        <v>22606.529350997425</v>
      </c>
      <c r="FS450" s="144">
        <f t="shared" si="642"/>
        <v>0.67045361610665366</v>
      </c>
      <c r="FT450" s="145">
        <f t="shared" si="643"/>
        <v>18028.065505085338</v>
      </c>
      <c r="FU450" s="146">
        <f t="shared" si="644"/>
        <v>0.82077162531836623</v>
      </c>
      <c r="FV450" s="253">
        <v>3920</v>
      </c>
      <c r="FW450" s="283">
        <v>38.5</v>
      </c>
      <c r="FX450" s="246">
        <v>7.16</v>
      </c>
      <c r="FY450" s="103">
        <v>1875</v>
      </c>
      <c r="FZ450" s="274">
        <v>6</v>
      </c>
      <c r="GA450" s="274">
        <v>61</v>
      </c>
      <c r="GB450" s="103">
        <v>3676</v>
      </c>
      <c r="GC450" s="247"/>
      <c r="GD450" s="247"/>
      <c r="GE450" s="103">
        <v>3689</v>
      </c>
      <c r="GF450" s="141">
        <f t="shared" si="645"/>
        <v>0.24188952345467632</v>
      </c>
      <c r="GG450" s="142">
        <f t="shared" si="646"/>
        <v>1.2821428571428573</v>
      </c>
      <c r="GH450" s="142">
        <f t="shared" si="647"/>
        <v>4.4967695682481654</v>
      </c>
      <c r="GI450" s="118">
        <f t="shared" si="608"/>
        <v>0.74946159470802753</v>
      </c>
      <c r="GJ450" s="143">
        <f t="shared" si="648"/>
        <v>22600.763850015279</v>
      </c>
      <c r="GK450" s="144">
        <f t="shared" si="649"/>
        <v>0.67478975273682917</v>
      </c>
      <c r="GL450" s="145">
        <f t="shared" si="650"/>
        <v>18023.467681697148</v>
      </c>
      <c r="GM450" s="146">
        <f t="shared" si="651"/>
        <v>0.8231298934062824</v>
      </c>
      <c r="GN450" s="286">
        <v>2062</v>
      </c>
      <c r="GO450" s="97">
        <f t="shared" si="609"/>
        <v>2045.0275437600942</v>
      </c>
      <c r="GP450" s="226">
        <f t="shared" si="705"/>
        <v>753.22799999999995</v>
      </c>
      <c r="GQ450" s="103">
        <v>0</v>
      </c>
      <c r="GR450" s="102">
        <f t="shared" si="696"/>
        <v>1</v>
      </c>
      <c r="GS450" s="103">
        <v>0</v>
      </c>
      <c r="GT450" s="102">
        <f t="shared" si="707"/>
        <v>1</v>
      </c>
      <c r="GU450" s="129">
        <v>0</v>
      </c>
      <c r="GV450" s="102">
        <f t="shared" si="702"/>
        <v>1</v>
      </c>
      <c r="GW450" s="170">
        <v>366</v>
      </c>
      <c r="GX450" s="102">
        <f t="shared" si="703"/>
        <v>0.52467532467532463</v>
      </c>
      <c r="GY450" s="170">
        <v>0</v>
      </c>
      <c r="GZ450" s="102">
        <f t="shared" si="704"/>
        <v>1</v>
      </c>
      <c r="HA450" s="318">
        <v>12.4</v>
      </c>
      <c r="HB450" s="318">
        <v>47.3</v>
      </c>
      <c r="HC450" s="318"/>
      <c r="HD450" s="313"/>
      <c r="HE450" s="312">
        <v>10</v>
      </c>
      <c r="HF450" s="227">
        <f t="shared" si="698"/>
        <v>105331.53599999999</v>
      </c>
      <c r="HG450" s="102">
        <f t="shared" si="699"/>
        <v>0.70221023999999999</v>
      </c>
      <c r="HH450" s="177">
        <f t="shared" si="700"/>
        <v>0.80549004810866898</v>
      </c>
      <c r="HI450" s="253">
        <v>3410</v>
      </c>
      <c r="HJ450" s="103">
        <v>3356</v>
      </c>
      <c r="HK450" s="103">
        <v>2938</v>
      </c>
      <c r="HL450" s="77">
        <f t="shared" si="654"/>
        <v>2064</v>
      </c>
      <c r="HM450" s="77">
        <f t="shared" si="652"/>
        <v>29601.984</v>
      </c>
      <c r="HN450" s="247"/>
      <c r="HO450" s="247"/>
      <c r="HP450" s="103">
        <v>2773</v>
      </c>
      <c r="HQ450" s="247"/>
      <c r="HR450" s="247"/>
      <c r="HS450" s="247"/>
      <c r="HT450" s="103">
        <v>5616</v>
      </c>
      <c r="HU450" s="103">
        <v>5504</v>
      </c>
      <c r="HV450" s="247"/>
      <c r="HW450" s="247"/>
      <c r="HX450" s="247"/>
      <c r="HY450" s="247"/>
      <c r="HZ450" s="298">
        <v>0.98</v>
      </c>
      <c r="IA450" s="298"/>
      <c r="IB450" s="299">
        <v>450</v>
      </c>
      <c r="IC450" s="300"/>
      <c r="ID450" s="300">
        <v>76</v>
      </c>
      <c r="IE450" s="301">
        <v>2.48</v>
      </c>
      <c r="IF450" s="301">
        <v>1.01</v>
      </c>
      <c r="IG450" s="301">
        <v>2.42</v>
      </c>
      <c r="IH450" s="97">
        <f t="shared" si="653"/>
        <v>34607.495999999999</v>
      </c>
      <c r="II450" s="97">
        <f t="shared" si="655"/>
        <v>3443.3130755064458</v>
      </c>
      <c r="IJ450" s="202">
        <f t="shared" si="656"/>
        <v>1.5634771732332708</v>
      </c>
      <c r="IK450" s="202">
        <f t="shared" si="662"/>
        <v>2.2023430430939226</v>
      </c>
      <c r="IL450" s="202">
        <f t="shared" si="610"/>
        <v>0.38380137313976997</v>
      </c>
      <c r="IM450" s="203"/>
      <c r="IN450" s="204">
        <f t="shared" si="611"/>
        <v>0.78176527643064986</v>
      </c>
      <c r="IO450" s="247"/>
      <c r="IP450" s="247"/>
      <c r="IQ450" s="103">
        <v>2328</v>
      </c>
      <c r="IR450" s="103">
        <v>1982</v>
      </c>
      <c r="IS450" s="247"/>
      <c r="IT450" s="247"/>
      <c r="IU450" s="247"/>
      <c r="IV450" s="247"/>
      <c r="IW450" s="304">
        <v>0.96</v>
      </c>
      <c r="IX450" s="304">
        <v>0</v>
      </c>
      <c r="IY450" s="246">
        <v>8.26</v>
      </c>
      <c r="IZ450" s="247">
        <v>185</v>
      </c>
      <c r="JA450" s="247">
        <v>2.48</v>
      </c>
      <c r="JB450" s="247">
        <v>0.24</v>
      </c>
      <c r="JC450" s="247">
        <v>209</v>
      </c>
      <c r="JD450" s="97">
        <f t="shared" si="612"/>
        <v>5648.4</v>
      </c>
      <c r="JE450" s="210">
        <f t="shared" si="672"/>
        <v>1.1272141706924315</v>
      </c>
      <c r="JF450" s="210">
        <f t="shared" si="613"/>
        <v>0.39921428571428574</v>
      </c>
      <c r="JG450" s="210">
        <f t="shared" si="614"/>
        <v>0.14380177465677241</v>
      </c>
      <c r="JH450" s="203"/>
      <c r="JI450" s="203">
        <f t="shared" si="615"/>
        <v>0.58888888888888891</v>
      </c>
      <c r="JJ450" s="212">
        <f t="shared" si="708"/>
        <v>2.469151880188833</v>
      </c>
      <c r="JK450" s="203">
        <f t="shared" si="616"/>
        <v>0.98254881614941991</v>
      </c>
      <c r="JL450" s="103">
        <v>8382</v>
      </c>
      <c r="JM450" s="246">
        <v>8.6199999999999992</v>
      </c>
      <c r="JN450" s="307">
        <v>48</v>
      </c>
      <c r="JO450" s="247">
        <v>0.28000000000000003</v>
      </c>
      <c r="JP450" s="247">
        <v>2.56</v>
      </c>
      <c r="JQ450" s="246">
        <v>0.84</v>
      </c>
      <c r="JR450" s="170">
        <v>201</v>
      </c>
      <c r="JS450" s="247">
        <v>0.35</v>
      </c>
      <c r="JT450" s="308" t="s">
        <v>181</v>
      </c>
    </row>
    <row r="451" spans="1:280" ht="14.25">
      <c r="A451" s="244">
        <v>43868</v>
      </c>
      <c r="B451" s="245">
        <v>0</v>
      </c>
      <c r="C451" s="52">
        <v>0</v>
      </c>
      <c r="D451" s="129">
        <v>48211</v>
      </c>
      <c r="E451" s="246">
        <v>5.61</v>
      </c>
      <c r="F451" s="129">
        <v>1418</v>
      </c>
      <c r="G451" s="247">
        <v>43.3</v>
      </c>
      <c r="H451" s="247">
        <v>19.8</v>
      </c>
      <c r="I451" s="255">
        <v>90.1</v>
      </c>
      <c r="J451" s="253">
        <v>1100</v>
      </c>
      <c r="K451" s="129">
        <v>1181</v>
      </c>
      <c r="L451" s="254">
        <v>5.71</v>
      </c>
      <c r="M451" s="129">
        <v>10911</v>
      </c>
      <c r="N451" s="129">
        <v>5447</v>
      </c>
      <c r="O451" s="254">
        <v>7.38</v>
      </c>
      <c r="P451" s="254">
        <v>2.63</v>
      </c>
      <c r="Q451" s="258">
        <v>101</v>
      </c>
      <c r="R451" s="259">
        <v>43.8</v>
      </c>
      <c r="S451" s="260">
        <v>9055</v>
      </c>
      <c r="T451" s="103">
        <v>9072</v>
      </c>
      <c r="U451" s="247">
        <v>3.04</v>
      </c>
      <c r="V451" s="247">
        <v>23.1</v>
      </c>
      <c r="W451" s="247">
        <v>11.5</v>
      </c>
      <c r="X451" s="247">
        <v>14.4</v>
      </c>
      <c r="Y451" s="129">
        <v>2432</v>
      </c>
      <c r="Z451" s="103"/>
      <c r="AA451" s="56"/>
      <c r="AB451" s="247">
        <v>489</v>
      </c>
      <c r="AC451" s="77">
        <f t="shared" si="676"/>
        <v>11487</v>
      </c>
      <c r="AD451" s="247"/>
      <c r="AE451" s="247"/>
      <c r="AF451" s="247"/>
      <c r="AG451" s="247"/>
      <c r="AH451" s="252"/>
      <c r="AI451" s="263"/>
      <c r="AJ451" s="247"/>
      <c r="AK451" s="247"/>
      <c r="AL451" s="246" t="s">
        <v>129</v>
      </c>
      <c r="AM451" s="103" t="s">
        <v>129</v>
      </c>
      <c r="AN451" s="264" t="s">
        <v>129</v>
      </c>
      <c r="AO451" s="264" t="s">
        <v>129</v>
      </c>
      <c r="AP451" s="103" t="s">
        <v>129</v>
      </c>
      <c r="AQ451" s="267"/>
      <c r="AR451" s="86">
        <f t="shared" si="617"/>
        <v>13568</v>
      </c>
      <c r="AS451" s="103">
        <v>1100</v>
      </c>
      <c r="AT451" s="268">
        <v>12468</v>
      </c>
      <c r="AU451" s="129">
        <f t="shared" si="677"/>
        <v>9852</v>
      </c>
      <c r="AV451" s="103">
        <v>792</v>
      </c>
      <c r="AW451" s="103">
        <v>240</v>
      </c>
      <c r="AX451" s="129">
        <v>792</v>
      </c>
      <c r="AY451" s="271">
        <v>792</v>
      </c>
      <c r="AZ451" s="272">
        <v>4.68</v>
      </c>
      <c r="BA451" s="103">
        <v>3421</v>
      </c>
      <c r="BB451" s="247">
        <v>62</v>
      </c>
      <c r="BC451" s="103">
        <v>10955</v>
      </c>
      <c r="BD451" s="97">
        <f t="shared" si="678"/>
        <v>6819.8859999999995</v>
      </c>
      <c r="BE451" s="102">
        <f t="shared" si="679"/>
        <v>0.62253637608397983</v>
      </c>
      <c r="BF451" s="103">
        <v>3474</v>
      </c>
      <c r="BG451" s="97">
        <f t="shared" si="680"/>
        <v>3706.7579999999998</v>
      </c>
      <c r="BH451" s="102">
        <f t="shared" si="681"/>
        <v>0.3383622090369694</v>
      </c>
      <c r="BI451" s="103">
        <v>519</v>
      </c>
      <c r="BJ451" s="97">
        <f t="shared" si="682"/>
        <v>1020.873</v>
      </c>
      <c r="BK451" s="102">
        <f t="shared" si="683"/>
        <v>9.3187859424920139E-2</v>
      </c>
      <c r="BL451" s="103">
        <v>433</v>
      </c>
      <c r="BM451" s="97">
        <f t="shared" si="684"/>
        <v>625.68500000000006</v>
      </c>
      <c r="BN451" s="102">
        <f t="shared" si="685"/>
        <v>5.7114103149246927E-2</v>
      </c>
      <c r="BO451" s="103">
        <v>673</v>
      </c>
      <c r="BP451" s="97">
        <f t="shared" si="686"/>
        <v>1385.0339999999999</v>
      </c>
      <c r="BQ451" s="102">
        <f t="shared" si="687"/>
        <v>0.126429392971246</v>
      </c>
      <c r="BR451" s="103">
        <v>49</v>
      </c>
      <c r="BS451" s="105">
        <f t="shared" si="688"/>
        <v>81.536000000000001</v>
      </c>
      <c r="BT451" s="102">
        <f t="shared" si="689"/>
        <v>4.4728434504792336E-3</v>
      </c>
      <c r="BU451" s="247">
        <v>21.4</v>
      </c>
      <c r="BV451" s="246">
        <v>11.9</v>
      </c>
      <c r="BW451" s="252">
        <v>182</v>
      </c>
      <c r="BX451" s="117">
        <f t="shared" si="618"/>
        <v>107928.66</v>
      </c>
      <c r="BY451" s="118">
        <f t="shared" si="619"/>
        <v>0.71952440000000006</v>
      </c>
      <c r="BZ451" s="273">
        <v>38</v>
      </c>
      <c r="CA451" s="245">
        <v>39</v>
      </c>
      <c r="CB451" s="247">
        <v>6.89</v>
      </c>
      <c r="CC451" s="103">
        <v>5146</v>
      </c>
      <c r="CD451" s="77">
        <f t="shared" si="690"/>
        <v>5937.0784941052725</v>
      </c>
      <c r="CE451" s="77">
        <f t="shared" si="691"/>
        <v>22817</v>
      </c>
      <c r="CF451" s="77">
        <f t="shared" si="692"/>
        <v>9852</v>
      </c>
      <c r="CG451" s="77">
        <f t="shared" si="693"/>
        <v>410.5</v>
      </c>
      <c r="CH451" s="77">
        <f t="shared" si="694"/>
        <v>12965</v>
      </c>
      <c r="CI451" s="130">
        <f t="shared" si="695"/>
        <v>540.20833333333337</v>
      </c>
      <c r="CJ451" s="253">
        <v>3767</v>
      </c>
      <c r="CK451" s="247">
        <v>38.5</v>
      </c>
      <c r="CL451" s="246">
        <v>7.07</v>
      </c>
      <c r="CM451" s="103">
        <v>2118</v>
      </c>
      <c r="CN451" s="274">
        <v>7</v>
      </c>
      <c r="CO451" s="274">
        <v>60</v>
      </c>
      <c r="CP451" s="103">
        <v>5118</v>
      </c>
      <c r="CQ451" s="247"/>
      <c r="CR451" s="247"/>
      <c r="CS451" s="103">
        <v>2651</v>
      </c>
      <c r="CT451" s="141">
        <f t="shared" si="663"/>
        <v>0.18427037639481575</v>
      </c>
      <c r="CU451" s="142">
        <f t="shared" si="620"/>
        <v>1.3342182107778073</v>
      </c>
      <c r="CV451" s="142">
        <f t="shared" si="621"/>
        <v>4.449855687881926</v>
      </c>
      <c r="CW451" s="118">
        <f t="shared" si="622"/>
        <v>0.74164261464698766</v>
      </c>
      <c r="CX451" s="143">
        <f t="shared" si="664"/>
        <v>22364.974687294562</v>
      </c>
      <c r="CY451" s="144">
        <f t="shared" si="665"/>
        <v>0.6432588853081711</v>
      </c>
      <c r="CZ451" s="145">
        <f t="shared" si="666"/>
        <v>17818.611658850856</v>
      </c>
      <c r="DA451" s="146">
        <f t="shared" si="667"/>
        <v>0.80666362391602009</v>
      </c>
      <c r="DB451" s="129">
        <v>3767</v>
      </c>
      <c r="DC451" s="258">
        <v>38.4</v>
      </c>
      <c r="DD451" s="254">
        <v>7.03</v>
      </c>
      <c r="DE451" s="129">
        <v>2049</v>
      </c>
      <c r="DF451" s="129">
        <v>5</v>
      </c>
      <c r="DG451" s="129">
        <v>57</v>
      </c>
      <c r="DH451" s="129">
        <v>4814</v>
      </c>
      <c r="DI451" s="258"/>
      <c r="DJ451" s="258"/>
      <c r="DK451" s="129">
        <v>3489</v>
      </c>
      <c r="DL451" s="141">
        <f t="shared" si="623"/>
        <v>0.23821566939430103</v>
      </c>
      <c r="DM451" s="142">
        <f t="shared" si="624"/>
        <v>1.3342182107778073</v>
      </c>
      <c r="DN451" s="142">
        <f t="shared" si="625"/>
        <v>4.449855687881926</v>
      </c>
      <c r="DO451" s="118">
        <f t="shared" si="604"/>
        <v>0.74164261464698766</v>
      </c>
      <c r="DP451" s="143">
        <f t="shared" si="626"/>
        <v>22364.974687294562</v>
      </c>
      <c r="DQ451" s="144">
        <f t="shared" si="627"/>
        <v>0.65488076298226749</v>
      </c>
      <c r="DR451" s="145">
        <f t="shared" si="628"/>
        <v>17818.611658850856</v>
      </c>
      <c r="DS451" s="146">
        <f t="shared" si="629"/>
        <v>0.81296211775445004</v>
      </c>
      <c r="DT451" s="129">
        <v>3767</v>
      </c>
      <c r="DU451" s="258">
        <v>38.5</v>
      </c>
      <c r="DV451" s="254">
        <v>7.02</v>
      </c>
      <c r="DW451" s="129">
        <v>2082</v>
      </c>
      <c r="DX451" s="129">
        <v>6</v>
      </c>
      <c r="DY451" s="129">
        <v>53</v>
      </c>
      <c r="DZ451" s="129">
        <v>5348</v>
      </c>
      <c r="EA451" s="258"/>
      <c r="EB451" s="258"/>
      <c r="EC451" s="129">
        <v>3753</v>
      </c>
      <c r="ED451" s="141">
        <f t="shared" si="657"/>
        <v>0.25843404129296138</v>
      </c>
      <c r="EE451" s="142">
        <f t="shared" si="630"/>
        <v>1.3342182107778073</v>
      </c>
      <c r="EF451" s="142">
        <f t="shared" si="668"/>
        <v>4.449855687881926</v>
      </c>
      <c r="EG451" s="118">
        <f t="shared" si="605"/>
        <v>0.74164261464698766</v>
      </c>
      <c r="EH451" s="143">
        <f t="shared" si="658"/>
        <v>22364.974687294562</v>
      </c>
      <c r="EI451" s="144">
        <f t="shared" si="659"/>
        <v>0.6493224736598735</v>
      </c>
      <c r="EJ451" s="145">
        <f t="shared" si="660"/>
        <v>17818.611658850856</v>
      </c>
      <c r="EK451" s="146">
        <f t="shared" si="661"/>
        <v>0.80994979461433136</v>
      </c>
      <c r="EL451" s="253">
        <v>3768</v>
      </c>
      <c r="EM451" s="247">
        <v>38.5</v>
      </c>
      <c r="EN451" s="246">
        <v>7.22</v>
      </c>
      <c r="EO451" s="103">
        <v>2200</v>
      </c>
      <c r="EP451" s="274">
        <v>6</v>
      </c>
      <c r="EQ451" s="274">
        <v>48</v>
      </c>
      <c r="ER451" s="103">
        <v>5214</v>
      </c>
      <c r="ES451" s="247"/>
      <c r="ET451" s="247"/>
      <c r="EU451" s="103">
        <v>3036</v>
      </c>
      <c r="EV451" s="141">
        <f t="shared" si="631"/>
        <v>0.21560491312862851</v>
      </c>
      <c r="EW451" s="142">
        <f t="shared" si="632"/>
        <v>1.3338641188959661</v>
      </c>
      <c r="EX451" s="142">
        <f t="shared" si="633"/>
        <v>4.4510369609607379</v>
      </c>
      <c r="EY451" s="118">
        <f t="shared" si="606"/>
        <v>0.74183949349345635</v>
      </c>
      <c r="EZ451" s="143">
        <f t="shared" si="634"/>
        <v>22370.911765788667</v>
      </c>
      <c r="FA451" s="144">
        <f t="shared" si="635"/>
        <v>0.629447378507071</v>
      </c>
      <c r="FB451" s="145">
        <f t="shared" si="636"/>
        <v>17823.341845115483</v>
      </c>
      <c r="FC451" s="146">
        <f t="shared" si="637"/>
        <v>0.79917845732542214</v>
      </c>
      <c r="FD451" s="253">
        <v>3874</v>
      </c>
      <c r="FE451" s="247">
        <v>38.299999999999997</v>
      </c>
      <c r="FF451" s="246">
        <v>7.25</v>
      </c>
      <c r="FG451" s="103">
        <v>2024</v>
      </c>
      <c r="FH451" s="274">
        <v>5</v>
      </c>
      <c r="FI451" s="274">
        <v>46</v>
      </c>
      <c r="FJ451" s="103">
        <v>5026</v>
      </c>
      <c r="FK451" s="247"/>
      <c r="FL451" s="247"/>
      <c r="FM451" s="103">
        <v>3687</v>
      </c>
      <c r="FN451" s="141">
        <f t="shared" si="638"/>
        <v>0.24321757920491943</v>
      </c>
      <c r="FO451" s="142">
        <f t="shared" si="639"/>
        <v>1.2973670624677336</v>
      </c>
      <c r="FP451" s="142">
        <f t="shared" si="640"/>
        <v>4.5762519073147292</v>
      </c>
      <c r="FQ451" s="118">
        <f t="shared" si="607"/>
        <v>0.76270865121912157</v>
      </c>
      <c r="FR451" s="143">
        <f t="shared" si="641"/>
        <v>23000.242086163827</v>
      </c>
      <c r="FS451" s="144">
        <f t="shared" si="642"/>
        <v>0.65909158822650538</v>
      </c>
      <c r="FT451" s="145">
        <f t="shared" si="643"/>
        <v>18324.741589165973</v>
      </c>
      <c r="FU451" s="146">
        <f t="shared" si="644"/>
        <v>0.81524418073938842</v>
      </c>
      <c r="FV451" s="253">
        <v>3874</v>
      </c>
      <c r="FW451" s="283">
        <v>38.9</v>
      </c>
      <c r="FX451" s="246">
        <v>7.17</v>
      </c>
      <c r="FY451" s="103">
        <v>2242</v>
      </c>
      <c r="FZ451" s="274">
        <v>8</v>
      </c>
      <c r="GA451" s="274">
        <v>44</v>
      </c>
      <c r="GB451" s="103">
        <v>5174</v>
      </c>
      <c r="GC451" s="247"/>
      <c r="GD451" s="247"/>
      <c r="GE451" s="103">
        <v>3741</v>
      </c>
      <c r="GF451" s="141">
        <f t="shared" si="645"/>
        <v>0.26133911936344895</v>
      </c>
      <c r="GG451" s="142">
        <f t="shared" si="646"/>
        <v>1.2973670624677336</v>
      </c>
      <c r="GH451" s="142">
        <f t="shared" si="647"/>
        <v>4.5762519073147292</v>
      </c>
      <c r="GI451" s="118">
        <f t="shared" si="608"/>
        <v>0.76270865121912157</v>
      </c>
      <c r="GJ451" s="143">
        <f t="shared" si="648"/>
        <v>23000.242086163827</v>
      </c>
      <c r="GK451" s="144">
        <f t="shared" si="649"/>
        <v>0.62237319209675146</v>
      </c>
      <c r="GL451" s="145">
        <f t="shared" si="650"/>
        <v>18324.741589165973</v>
      </c>
      <c r="GM451" s="146">
        <f t="shared" si="651"/>
        <v>0.79534459151072567</v>
      </c>
      <c r="GN451" s="286">
        <v>2124</v>
      </c>
      <c r="GO451" s="97">
        <f t="shared" si="609"/>
        <v>2119.2999517903318</v>
      </c>
      <c r="GP451" s="226">
        <f t="shared" si="705"/>
        <v>847.89599999999996</v>
      </c>
      <c r="GQ451" s="103">
        <v>0</v>
      </c>
      <c r="GR451" s="102">
        <f t="shared" si="696"/>
        <v>1</v>
      </c>
      <c r="GS451" s="103">
        <v>0</v>
      </c>
      <c r="GT451" s="102">
        <f t="shared" si="707"/>
        <v>1</v>
      </c>
      <c r="GU451" s="129">
        <v>0</v>
      </c>
      <c r="GV451" s="102">
        <f t="shared" si="702"/>
        <v>1</v>
      </c>
      <c r="GW451" s="170">
        <v>412</v>
      </c>
      <c r="GX451" s="102">
        <f t="shared" si="703"/>
        <v>4.8498845265588897E-2</v>
      </c>
      <c r="GY451" s="170">
        <v>0</v>
      </c>
      <c r="GZ451" s="102">
        <f t="shared" si="704"/>
        <v>1</v>
      </c>
      <c r="HA451" s="318">
        <v>9.6999999999999993</v>
      </c>
      <c r="HB451" s="318">
        <v>51.1</v>
      </c>
      <c r="HC451" s="318"/>
      <c r="HD451" s="313"/>
      <c r="HE451" s="312">
        <v>20</v>
      </c>
      <c r="HF451" s="227">
        <f t="shared" si="698"/>
        <v>107928.66</v>
      </c>
      <c r="HG451" s="102">
        <f t="shared" si="699"/>
        <v>0.71952440000000006</v>
      </c>
      <c r="HH451" s="177">
        <f t="shared" si="700"/>
        <v>0.8061159287996349</v>
      </c>
      <c r="HI451" s="253">
        <v>3762</v>
      </c>
      <c r="HJ451" s="103">
        <v>3140</v>
      </c>
      <c r="HK451" s="103">
        <v>2720</v>
      </c>
      <c r="HL451" s="77">
        <f t="shared" si="654"/>
        <v>1824</v>
      </c>
      <c r="HM451" s="77">
        <f t="shared" si="652"/>
        <v>19981.919999999998</v>
      </c>
      <c r="HN451" s="247"/>
      <c r="HO451" s="247"/>
      <c r="HP451" s="103">
        <v>2945</v>
      </c>
      <c r="HQ451" s="247"/>
      <c r="HR451" s="247"/>
      <c r="HS451" s="247"/>
      <c r="HT451" s="103">
        <v>6082</v>
      </c>
      <c r="HU451" s="103">
        <v>3634</v>
      </c>
      <c r="HV451" s="247"/>
      <c r="HW451" s="247"/>
      <c r="HX451" s="247"/>
      <c r="HY451" s="247"/>
      <c r="HZ451" s="298">
        <v>0.98</v>
      </c>
      <c r="IA451" s="298"/>
      <c r="IB451" s="299">
        <v>498</v>
      </c>
      <c r="IC451" s="300"/>
      <c r="ID451" s="300">
        <v>484</v>
      </c>
      <c r="IE451" s="301">
        <v>4.18</v>
      </c>
      <c r="IF451" s="301">
        <v>0.9</v>
      </c>
      <c r="IG451" s="301">
        <v>2.4700000000000002</v>
      </c>
      <c r="IH451" s="97">
        <f t="shared" si="653"/>
        <v>34973.688000000002</v>
      </c>
      <c r="II451" s="97">
        <f t="shared" si="655"/>
        <v>2805.0760346487009</v>
      </c>
      <c r="IJ451" s="202">
        <f t="shared" si="656"/>
        <v>1.6041065126724414</v>
      </c>
      <c r="IK451" s="202">
        <f t="shared" si="662"/>
        <v>1.7486844000000001</v>
      </c>
      <c r="IL451" s="202">
        <f t="shared" si="610"/>
        <v>0.35307279115264545</v>
      </c>
      <c r="IM451" s="203"/>
      <c r="IN451" s="204">
        <f t="shared" si="611"/>
        <v>0.7655367231638418</v>
      </c>
      <c r="IO451" s="247"/>
      <c r="IP451" s="247"/>
      <c r="IQ451" s="103">
        <v>2090</v>
      </c>
      <c r="IR451" s="103">
        <v>2180</v>
      </c>
      <c r="IS451" s="247"/>
      <c r="IT451" s="247"/>
      <c r="IU451" s="247"/>
      <c r="IV451" s="247"/>
      <c r="IW451" s="304">
        <v>0.88</v>
      </c>
      <c r="IX451" s="304">
        <v>0</v>
      </c>
      <c r="IY451" s="246">
        <v>8.3800000000000008</v>
      </c>
      <c r="IZ451" s="247">
        <v>197</v>
      </c>
      <c r="JA451" s="247">
        <v>0.85</v>
      </c>
      <c r="JB451" s="247">
        <v>0.25</v>
      </c>
      <c r="JC451" s="247">
        <v>213</v>
      </c>
      <c r="JD451" s="97">
        <f t="shared" si="612"/>
        <v>6209.0640000000003</v>
      </c>
      <c r="JE451" s="210">
        <f t="shared" si="672"/>
        <v>1.1368250101502233</v>
      </c>
      <c r="JF451" s="210">
        <f t="shared" si="613"/>
        <v>0.4380621428571429</v>
      </c>
      <c r="JG451" s="210">
        <f t="shared" si="614"/>
        <v>0.18226051786536432</v>
      </c>
      <c r="JH451" s="203"/>
      <c r="JI451" s="203">
        <f t="shared" si="615"/>
        <v>0.60441767068273089</v>
      </c>
      <c r="JJ451" s="212">
        <f t="shared" si="708"/>
        <v>2.469151880188833</v>
      </c>
      <c r="JK451" s="203">
        <f t="shared" si="616"/>
        <v>0.98201734367868554</v>
      </c>
      <c r="JL451" s="103">
        <v>7658</v>
      </c>
      <c r="JM451" s="246">
        <v>8.6199999999999992</v>
      </c>
      <c r="JN451" s="307">
        <v>368</v>
      </c>
      <c r="JO451" s="247">
        <v>3.01</v>
      </c>
      <c r="JP451" s="247">
        <v>0.62</v>
      </c>
      <c r="JQ451" s="246">
        <v>0.93</v>
      </c>
      <c r="JR451" s="170">
        <v>313</v>
      </c>
      <c r="JS451" s="247">
        <v>0.15</v>
      </c>
      <c r="JT451" s="308" t="s">
        <v>181</v>
      </c>
    </row>
    <row r="452" spans="1:280" ht="14.25">
      <c r="A452" s="244">
        <v>43869</v>
      </c>
      <c r="B452" s="245">
        <v>0</v>
      </c>
      <c r="C452" s="52">
        <v>0</v>
      </c>
      <c r="D452" s="129">
        <v>48322</v>
      </c>
      <c r="E452" s="246">
        <v>5.64</v>
      </c>
      <c r="F452" s="129">
        <v>1393</v>
      </c>
      <c r="G452" s="247">
        <v>41.7</v>
      </c>
      <c r="H452" s="247">
        <v>19.600000000000001</v>
      </c>
      <c r="I452" s="255">
        <v>90.8</v>
      </c>
      <c r="J452" s="253"/>
      <c r="K452" s="129">
        <v>1270</v>
      </c>
      <c r="L452" s="254">
        <v>5.91</v>
      </c>
      <c r="M452" s="129">
        <v>10685</v>
      </c>
      <c r="N452" s="129">
        <v>4786</v>
      </c>
      <c r="O452" s="254">
        <v>6.47</v>
      </c>
      <c r="P452" s="254">
        <v>2.87</v>
      </c>
      <c r="Q452" s="258">
        <v>108</v>
      </c>
      <c r="R452" s="259">
        <v>45.3</v>
      </c>
      <c r="S452" s="260">
        <v>9132</v>
      </c>
      <c r="T452" s="103">
        <v>8592</v>
      </c>
      <c r="U452" s="247">
        <v>3</v>
      </c>
      <c r="V452" s="247">
        <v>22.9</v>
      </c>
      <c r="W452" s="247">
        <v>10</v>
      </c>
      <c r="X452" s="247">
        <v>8.27</v>
      </c>
      <c r="Y452" s="129">
        <v>2432</v>
      </c>
      <c r="Z452" s="103"/>
      <c r="AA452" s="56"/>
      <c r="AB452" s="247">
        <v>506</v>
      </c>
      <c r="AC452" s="77">
        <f t="shared" ref="AC452:AC468" si="709">S452+Y452</f>
        <v>11564</v>
      </c>
      <c r="AD452" s="247"/>
      <c r="AE452" s="247"/>
      <c r="AF452" s="247"/>
      <c r="AG452" s="247"/>
      <c r="AH452" s="252"/>
      <c r="AI452" s="263"/>
      <c r="AJ452" s="247"/>
      <c r="AK452" s="247"/>
      <c r="AL452" s="246" t="s">
        <v>129</v>
      </c>
      <c r="AM452" s="103" t="s">
        <v>129</v>
      </c>
      <c r="AN452" s="264" t="s">
        <v>129</v>
      </c>
      <c r="AO452" s="264" t="s">
        <v>129</v>
      </c>
      <c r="AP452" s="103" t="s">
        <v>129</v>
      </c>
      <c r="AQ452" s="267"/>
      <c r="AR452" s="86">
        <f t="shared" si="617"/>
        <v>12792</v>
      </c>
      <c r="AS452" s="103">
        <v>360</v>
      </c>
      <c r="AT452" s="268">
        <v>12432</v>
      </c>
      <c r="AU452" s="129">
        <f t="shared" si="677"/>
        <v>10128</v>
      </c>
      <c r="AV452" s="103">
        <v>792</v>
      </c>
      <c r="AW452" s="103">
        <v>0</v>
      </c>
      <c r="AX452" s="129">
        <v>792</v>
      </c>
      <c r="AY452" s="271">
        <v>720</v>
      </c>
      <c r="AZ452" s="272">
        <v>5.07</v>
      </c>
      <c r="BA452" s="103">
        <v>3604</v>
      </c>
      <c r="BB452" s="247">
        <v>132</v>
      </c>
      <c r="BC452" s="103">
        <v>10819</v>
      </c>
      <c r="BD452" s="97">
        <f t="shared" si="678"/>
        <v>7006.6457999999993</v>
      </c>
      <c r="BE452" s="102">
        <f t="shared" si="679"/>
        <v>0.64762416119789257</v>
      </c>
      <c r="BF452" s="103">
        <v>3447</v>
      </c>
      <c r="BG452" s="97">
        <f t="shared" si="680"/>
        <v>3677.9489999999996</v>
      </c>
      <c r="BH452" s="102">
        <f t="shared" si="681"/>
        <v>0.33995276827802934</v>
      </c>
      <c r="BI452" s="103">
        <v>526</v>
      </c>
      <c r="BJ452" s="97">
        <f t="shared" si="682"/>
        <v>1034.6420000000001</v>
      </c>
      <c r="BK452" s="102">
        <f t="shared" si="683"/>
        <v>9.5631943802569563E-2</v>
      </c>
      <c r="BL452" s="103">
        <v>668</v>
      </c>
      <c r="BM452" s="97">
        <f t="shared" si="684"/>
        <v>965.26</v>
      </c>
      <c r="BN452" s="102">
        <f t="shared" si="685"/>
        <v>8.9218966632775676E-2</v>
      </c>
      <c r="BO452" s="103">
        <v>635</v>
      </c>
      <c r="BP452" s="97">
        <f t="shared" si="686"/>
        <v>1306.83</v>
      </c>
      <c r="BQ452" s="102">
        <f t="shared" si="687"/>
        <v>0.12079027636565301</v>
      </c>
      <c r="BR452" s="103">
        <v>13.2</v>
      </c>
      <c r="BS452" s="105">
        <f t="shared" si="688"/>
        <v>21.964799999999997</v>
      </c>
      <c r="BT452" s="102">
        <f t="shared" si="689"/>
        <v>1.2200757925871152E-3</v>
      </c>
      <c r="BU452" s="247">
        <v>17.100000000000001</v>
      </c>
      <c r="BV452" s="246">
        <v>9.7899999999999991</v>
      </c>
      <c r="BW452" s="252">
        <v>174</v>
      </c>
      <c r="BX452" s="117">
        <f t="shared" si="618"/>
        <v>109574.83199999999</v>
      </c>
      <c r="BY452" s="118">
        <f t="shared" si="619"/>
        <v>0.73049887999999996</v>
      </c>
      <c r="BZ452" s="273">
        <v>37</v>
      </c>
      <c r="CA452" s="245">
        <v>39</v>
      </c>
      <c r="CB452" s="247">
        <v>7.04</v>
      </c>
      <c r="CC452" s="103">
        <v>5721</v>
      </c>
      <c r="CD452" s="77">
        <f t="shared" si="690"/>
        <v>6057.0446783421412</v>
      </c>
      <c r="CE452" s="77">
        <f t="shared" si="691"/>
        <v>22897</v>
      </c>
      <c r="CF452" s="77">
        <f t="shared" si="692"/>
        <v>10128</v>
      </c>
      <c r="CG452" s="77">
        <f t="shared" si="693"/>
        <v>422</v>
      </c>
      <c r="CH452" s="77">
        <f t="shared" si="694"/>
        <v>12769</v>
      </c>
      <c r="CI452" s="130">
        <f t="shared" si="695"/>
        <v>532.04166666666663</v>
      </c>
      <c r="CJ452" s="253">
        <v>3767</v>
      </c>
      <c r="CK452" s="247">
        <v>38.4</v>
      </c>
      <c r="CL452" s="246">
        <v>7.07</v>
      </c>
      <c r="CM452" s="103">
        <v>2418</v>
      </c>
      <c r="CN452" s="274">
        <v>8</v>
      </c>
      <c r="CO452" s="274">
        <v>59</v>
      </c>
      <c r="CP452" s="103">
        <v>5348</v>
      </c>
      <c r="CQ452" s="247"/>
      <c r="CR452" s="247"/>
      <c r="CS452" s="103">
        <v>2758</v>
      </c>
      <c r="CT452" s="141">
        <f t="shared" si="663"/>
        <v>0.20119225298747545</v>
      </c>
      <c r="CU452" s="142">
        <f t="shared" si="620"/>
        <v>1.3342182107778073</v>
      </c>
      <c r="CV452" s="142">
        <f t="shared" si="621"/>
        <v>4.5397706532659861</v>
      </c>
      <c r="CW452" s="118">
        <f t="shared" si="622"/>
        <v>0.75662844221099768</v>
      </c>
      <c r="CX452" s="143">
        <f t="shared" si="664"/>
        <v>22816.887303314845</v>
      </c>
      <c r="CY452" s="144">
        <f t="shared" si="665"/>
        <v>0.60079541617945853</v>
      </c>
      <c r="CZ452" s="145">
        <f t="shared" si="666"/>
        <v>18027.182257238939</v>
      </c>
      <c r="DA452" s="146">
        <f t="shared" si="667"/>
        <v>0.77650429799426934</v>
      </c>
      <c r="DB452" s="129">
        <v>3767</v>
      </c>
      <c r="DC452" s="258">
        <v>38.5</v>
      </c>
      <c r="DD452" s="254">
        <v>7</v>
      </c>
      <c r="DE452" s="129">
        <v>2215</v>
      </c>
      <c r="DF452" s="129">
        <v>6</v>
      </c>
      <c r="DG452" s="129">
        <v>59</v>
      </c>
      <c r="DH452" s="129">
        <v>5562</v>
      </c>
      <c r="DI452" s="258"/>
      <c r="DJ452" s="258"/>
      <c r="DK452" s="129">
        <v>3473</v>
      </c>
      <c r="DL452" s="141">
        <f t="shared" si="623"/>
        <v>0.23996436444232749</v>
      </c>
      <c r="DM452" s="142">
        <f t="shared" si="624"/>
        <v>1.3342182107778073</v>
      </c>
      <c r="DN452" s="142">
        <f t="shared" si="625"/>
        <v>4.5397706532659861</v>
      </c>
      <c r="DO452" s="118">
        <f t="shared" si="604"/>
        <v>0.75662844221099768</v>
      </c>
      <c r="DP452" s="143">
        <f t="shared" si="626"/>
        <v>22816.887303314845</v>
      </c>
      <c r="DQ452" s="144">
        <f t="shared" si="627"/>
        <v>0.63431011035463225</v>
      </c>
      <c r="DR452" s="145">
        <f t="shared" si="628"/>
        <v>18027.182257238939</v>
      </c>
      <c r="DS452" s="146">
        <f t="shared" si="629"/>
        <v>0.79526758480451054</v>
      </c>
      <c r="DT452" s="129">
        <v>3767</v>
      </c>
      <c r="DU452" s="258">
        <v>38.4</v>
      </c>
      <c r="DV452" s="254">
        <v>6.97</v>
      </c>
      <c r="DW452" s="129">
        <v>2310</v>
      </c>
      <c r="DX452" s="129">
        <v>7</v>
      </c>
      <c r="DY452" s="129">
        <v>58</v>
      </c>
      <c r="DZ452" s="129">
        <v>5374</v>
      </c>
      <c r="EA452" s="258"/>
      <c r="EB452" s="258"/>
      <c r="EC452" s="129">
        <v>3723</v>
      </c>
      <c r="ED452" s="141">
        <f t="shared" si="657"/>
        <v>0.26375976337976853</v>
      </c>
      <c r="EE452" s="142">
        <f t="shared" si="630"/>
        <v>1.3342182107778073</v>
      </c>
      <c r="EF452" s="142">
        <f t="shared" si="668"/>
        <v>4.5397706532659861</v>
      </c>
      <c r="EG452" s="118">
        <f t="shared" si="605"/>
        <v>0.75662844221099768</v>
      </c>
      <c r="EH452" s="143">
        <f t="shared" si="658"/>
        <v>22816.887303314845</v>
      </c>
      <c r="EI452" s="144">
        <f t="shared" si="659"/>
        <v>0.61862589386871347</v>
      </c>
      <c r="EJ452" s="145">
        <f t="shared" si="660"/>
        <v>18027.182257238939</v>
      </c>
      <c r="EK452" s="146">
        <f t="shared" si="661"/>
        <v>0.78648673629725485</v>
      </c>
      <c r="EL452" s="253">
        <v>3768</v>
      </c>
      <c r="EM452" s="247">
        <v>38.5</v>
      </c>
      <c r="EN452" s="246">
        <v>7.33</v>
      </c>
      <c r="EO452" s="103">
        <v>2323</v>
      </c>
      <c r="EP452" s="274">
        <v>8</v>
      </c>
      <c r="EQ452" s="274">
        <v>58</v>
      </c>
      <c r="ER452" s="103">
        <v>5392</v>
      </c>
      <c r="ES452" s="247"/>
      <c r="ET452" s="247"/>
      <c r="EU452" s="103">
        <v>2976</v>
      </c>
      <c r="EV452" s="141">
        <f t="shared" si="631"/>
        <v>0.21151565801513533</v>
      </c>
      <c r="EW452" s="142">
        <f t="shared" si="632"/>
        <v>1.3338641188959661</v>
      </c>
      <c r="EX452" s="142">
        <f t="shared" si="633"/>
        <v>4.5409757954622334</v>
      </c>
      <c r="EY452" s="118">
        <f t="shared" si="606"/>
        <v>0.75682929924370557</v>
      </c>
      <c r="EZ452" s="143">
        <f t="shared" si="634"/>
        <v>22822.944347993187</v>
      </c>
      <c r="FA452" s="144">
        <f t="shared" si="635"/>
        <v>0.6164796326653772</v>
      </c>
      <c r="FB452" s="145">
        <f t="shared" si="636"/>
        <v>18031.967811328996</v>
      </c>
      <c r="FC452" s="146">
        <f t="shared" si="637"/>
        <v>0.78528514650152514</v>
      </c>
      <c r="FD452" s="253">
        <v>3914</v>
      </c>
      <c r="FE452" s="247">
        <v>38.4</v>
      </c>
      <c r="FF452" s="246">
        <v>7.23</v>
      </c>
      <c r="FG452" s="103">
        <v>2125</v>
      </c>
      <c r="FH452" s="274">
        <v>5</v>
      </c>
      <c r="FI452" s="274">
        <v>59</v>
      </c>
      <c r="FJ452" s="103">
        <v>4972</v>
      </c>
      <c r="FK452" s="247"/>
      <c r="FL452" s="247"/>
      <c r="FM452" s="103">
        <v>3372</v>
      </c>
      <c r="FN452" s="141">
        <f t="shared" si="638"/>
        <v>0.21910298823188651</v>
      </c>
      <c r="FO452" s="142">
        <f t="shared" si="639"/>
        <v>1.284108329075115</v>
      </c>
      <c r="FP452" s="142">
        <f t="shared" si="640"/>
        <v>4.7169265561144327</v>
      </c>
      <c r="FQ452" s="118">
        <f t="shared" si="607"/>
        <v>0.78615442601907215</v>
      </c>
      <c r="FR452" s="143">
        <f t="shared" si="641"/>
        <v>23707.272871031138</v>
      </c>
      <c r="FS452" s="144">
        <f t="shared" si="642"/>
        <v>0.64916884176234468</v>
      </c>
      <c r="FT452" s="145">
        <f t="shared" si="643"/>
        <v>18730.658708477091</v>
      </c>
      <c r="FU452" s="146">
        <f t="shared" si="644"/>
        <v>0.80358628339033178</v>
      </c>
      <c r="FV452" s="253">
        <v>3914</v>
      </c>
      <c r="FW452" s="283">
        <v>38.799999999999997</v>
      </c>
      <c r="FX452" s="246">
        <v>7.22</v>
      </c>
      <c r="FY452" s="103">
        <v>2190</v>
      </c>
      <c r="FZ452" s="274">
        <v>5</v>
      </c>
      <c r="GA452" s="274">
        <v>58</v>
      </c>
      <c r="GB452" s="103">
        <v>4848</v>
      </c>
      <c r="GC452" s="247"/>
      <c r="GD452" s="247"/>
      <c r="GE452" s="103">
        <v>3687</v>
      </c>
      <c r="GF452" s="141">
        <f t="shared" si="645"/>
        <v>0.24359766805721803</v>
      </c>
      <c r="GG452" s="142">
        <f t="shared" si="646"/>
        <v>1.284108329075115</v>
      </c>
      <c r="GH452" s="142">
        <f t="shared" si="647"/>
        <v>4.7169265561144327</v>
      </c>
      <c r="GI452" s="118">
        <f t="shared" si="608"/>
        <v>0.78615442601907215</v>
      </c>
      <c r="GJ452" s="143">
        <f t="shared" si="648"/>
        <v>23707.272871031138</v>
      </c>
      <c r="GK452" s="144">
        <f t="shared" si="649"/>
        <v>0.63843753574566342</v>
      </c>
      <c r="GL452" s="145">
        <f t="shared" si="650"/>
        <v>18730.658708477091</v>
      </c>
      <c r="GM452" s="146">
        <f t="shared" si="651"/>
        <v>0.79757833441168313</v>
      </c>
      <c r="GN452" s="286">
        <v>2280</v>
      </c>
      <c r="GO452" s="97">
        <f t="shared" si="609"/>
        <v>2262.1415469275453</v>
      </c>
      <c r="GP452" s="226">
        <f t="shared" si="705"/>
        <v>1031.4466799999998</v>
      </c>
      <c r="GQ452" s="103">
        <v>0</v>
      </c>
      <c r="GR452" s="102">
        <f t="shared" si="696"/>
        <v>1</v>
      </c>
      <c r="GS452" s="103">
        <v>0</v>
      </c>
      <c r="GT452" s="102">
        <f t="shared" si="707"/>
        <v>1</v>
      </c>
      <c r="GU452" s="129">
        <v>18.600000000000001</v>
      </c>
      <c r="GV452" s="102">
        <f t="shared" si="702"/>
        <v>0.98202276729535432</v>
      </c>
      <c r="GW452" s="170">
        <v>485</v>
      </c>
      <c r="GX452" s="102">
        <f t="shared" si="703"/>
        <v>0.2739520958083832</v>
      </c>
      <c r="GY452" s="170">
        <v>3.87</v>
      </c>
      <c r="GZ452" s="102">
        <f t="shared" si="704"/>
        <v>0</v>
      </c>
      <c r="HA452" s="318">
        <v>11.2</v>
      </c>
      <c r="HB452" s="318">
        <v>48.6</v>
      </c>
      <c r="HC452" s="318"/>
      <c r="HD452" s="313"/>
      <c r="HE452" s="312">
        <v>16</v>
      </c>
      <c r="HF452" s="227">
        <f t="shared" si="698"/>
        <v>109574.83199999999</v>
      </c>
      <c r="HG452" s="102">
        <f t="shared" si="699"/>
        <v>0.73049887999999996</v>
      </c>
      <c r="HH452" s="177">
        <f t="shared" si="700"/>
        <v>0.78925963582586189</v>
      </c>
      <c r="HI452" s="253">
        <v>3576</v>
      </c>
      <c r="HJ452" s="103">
        <v>4566</v>
      </c>
      <c r="HK452" s="103">
        <v>2140</v>
      </c>
      <c r="HL452" s="77">
        <f t="shared" si="654"/>
        <v>1584</v>
      </c>
      <c r="HM452" s="77">
        <f t="shared" si="652"/>
        <v>17137.295999999998</v>
      </c>
      <c r="HN452" s="247"/>
      <c r="HO452" s="247"/>
      <c r="HP452" s="103">
        <v>3063</v>
      </c>
      <c r="HQ452" s="247"/>
      <c r="HR452" s="247"/>
      <c r="HS452" s="247"/>
      <c r="HT452" s="103">
        <v>5860</v>
      </c>
      <c r="HU452" s="103">
        <v>5706</v>
      </c>
      <c r="HV452" s="247"/>
      <c r="HW452" s="247"/>
      <c r="HX452" s="247"/>
      <c r="HY452" s="247"/>
      <c r="HZ452" s="298">
        <v>0.99</v>
      </c>
      <c r="IA452" s="298"/>
      <c r="IB452" s="299">
        <v>436</v>
      </c>
      <c r="IC452" s="300"/>
      <c r="ID452" s="300">
        <v>368</v>
      </c>
      <c r="IE452" s="301">
        <v>3.96</v>
      </c>
      <c r="IF452" s="301">
        <v>1.01</v>
      </c>
      <c r="IG452" s="301">
        <v>2.4700000000000002</v>
      </c>
      <c r="IH452" s="97">
        <f t="shared" si="653"/>
        <v>35733.312000000005</v>
      </c>
      <c r="II452" s="97">
        <f t="shared" si="655"/>
        <v>2874.3011583011589</v>
      </c>
      <c r="IJ452" s="202">
        <f t="shared" si="656"/>
        <v>1.6087516087516087</v>
      </c>
      <c r="IK452" s="202">
        <f t="shared" si="662"/>
        <v>1.7866656000000005</v>
      </c>
      <c r="IL452" s="202">
        <f t="shared" si="610"/>
        <v>0.39669865097204782</v>
      </c>
      <c r="IM452" s="203"/>
      <c r="IN452" s="204">
        <f t="shared" si="611"/>
        <v>0.80877192982456136</v>
      </c>
      <c r="IO452" s="247"/>
      <c r="IP452" s="247"/>
      <c r="IQ452" s="103">
        <v>2394</v>
      </c>
      <c r="IR452" s="103">
        <v>2238</v>
      </c>
      <c r="IS452" s="247"/>
      <c r="IT452" s="247"/>
      <c r="IU452" s="247"/>
      <c r="IV452" s="247"/>
      <c r="IW452" s="304">
        <v>0.96</v>
      </c>
      <c r="IX452" s="304">
        <v>0</v>
      </c>
      <c r="IY452" s="246">
        <v>8.41</v>
      </c>
      <c r="IZ452" s="247">
        <v>202</v>
      </c>
      <c r="JA452" s="247">
        <v>1.0900000000000001</v>
      </c>
      <c r="JB452" s="247">
        <v>0.43</v>
      </c>
      <c r="JC452" s="247">
        <v>223</v>
      </c>
      <c r="JD452" s="97">
        <f t="shared" si="612"/>
        <v>5420.3519999999999</v>
      </c>
      <c r="JE452" s="210">
        <f t="shared" si="672"/>
        <v>1.1058451816745656</v>
      </c>
      <c r="JF452" s="210">
        <f t="shared" si="613"/>
        <v>0.39426857142857141</v>
      </c>
      <c r="JG452" s="210">
        <f t="shared" si="614"/>
        <v>0.11998004489897729</v>
      </c>
      <c r="JH452" s="203"/>
      <c r="JI452" s="203">
        <f t="shared" si="615"/>
        <v>0.53669724770642202</v>
      </c>
      <c r="JJ452" s="212">
        <f t="shared" si="708"/>
        <v>2.469151880188833</v>
      </c>
      <c r="JK452" s="203">
        <f t="shared" si="616"/>
        <v>0.98132914317404563</v>
      </c>
      <c r="JL452" s="103">
        <v>7074</v>
      </c>
      <c r="JM452" s="246">
        <v>8.3699999999999992</v>
      </c>
      <c r="JN452" s="307">
        <v>338</v>
      </c>
      <c r="JO452" s="247">
        <v>1.65</v>
      </c>
      <c r="JP452" s="247">
        <v>0.78</v>
      </c>
      <c r="JQ452" s="246">
        <v>0.77</v>
      </c>
      <c r="JR452" s="170">
        <v>366</v>
      </c>
      <c r="JS452" s="247">
        <v>0.11</v>
      </c>
      <c r="JT452" s="308" t="s">
        <v>181</v>
      </c>
    </row>
    <row r="453" spans="1:280" ht="14.25">
      <c r="A453" s="229">
        <v>43870</v>
      </c>
      <c r="B453" s="242">
        <v>0</v>
      </c>
      <c r="C453" s="52">
        <v>0</v>
      </c>
      <c r="D453" s="58">
        <v>48394</v>
      </c>
      <c r="E453" s="243">
        <v>5.47</v>
      </c>
      <c r="F453" s="58">
        <v>1362</v>
      </c>
      <c r="G453" s="136">
        <v>35.9</v>
      </c>
      <c r="H453" s="136">
        <v>19</v>
      </c>
      <c r="I453" s="256">
        <v>90.8</v>
      </c>
      <c r="J453" s="238">
        <v>1162</v>
      </c>
      <c r="K453" s="58">
        <v>965</v>
      </c>
      <c r="L453" s="59">
        <v>5.81</v>
      </c>
      <c r="M453" s="58">
        <v>11889</v>
      </c>
      <c r="N453" s="58">
        <v>6154</v>
      </c>
      <c r="O453" s="59">
        <v>5.24</v>
      </c>
      <c r="P453" s="59">
        <v>4.28</v>
      </c>
      <c r="Q453" s="75">
        <v>128</v>
      </c>
      <c r="R453" s="76">
        <v>44.4</v>
      </c>
      <c r="S453" s="67">
        <v>8678</v>
      </c>
      <c r="T453" s="230">
        <v>8946</v>
      </c>
      <c r="U453" s="136">
        <v>2.9</v>
      </c>
      <c r="V453" s="136">
        <v>21.7</v>
      </c>
      <c r="W453" s="136">
        <v>9.86</v>
      </c>
      <c r="X453" s="136">
        <v>6.42</v>
      </c>
      <c r="Y453" s="58">
        <v>2432</v>
      </c>
      <c r="Z453" s="230"/>
      <c r="AA453" s="136"/>
      <c r="AB453" s="136">
        <v>483</v>
      </c>
      <c r="AC453" s="58">
        <f t="shared" si="709"/>
        <v>11110</v>
      </c>
      <c r="AD453" s="136"/>
      <c r="AE453" s="136"/>
      <c r="AF453" s="136"/>
      <c r="AG453" s="136"/>
      <c r="AH453" s="251"/>
      <c r="AI453" s="262"/>
      <c r="AJ453" s="136"/>
      <c r="AK453" s="136"/>
      <c r="AL453" s="243" t="s">
        <v>129</v>
      </c>
      <c r="AM453" s="230" t="s">
        <v>129</v>
      </c>
      <c r="AN453" s="60" t="s">
        <v>129</v>
      </c>
      <c r="AO453" s="60" t="s">
        <v>129</v>
      </c>
      <c r="AP453" s="230" t="s">
        <v>129</v>
      </c>
      <c r="AQ453" s="266"/>
      <c r="AR453" s="86">
        <f t="shared" si="617"/>
        <v>12291</v>
      </c>
      <c r="AS453" s="230">
        <v>360</v>
      </c>
      <c r="AT453" s="89">
        <v>11931</v>
      </c>
      <c r="AU453" s="58">
        <f t="shared" ref="AU453:AU468" si="710">AT453-AV453-AW453-AX453-AY453</f>
        <v>9387</v>
      </c>
      <c r="AV453" s="230">
        <v>792</v>
      </c>
      <c r="AW453" s="230">
        <v>240</v>
      </c>
      <c r="AX453" s="58">
        <v>792</v>
      </c>
      <c r="AY453" s="98">
        <v>720</v>
      </c>
      <c r="AZ453" s="270">
        <v>5.1100000000000003</v>
      </c>
      <c r="BA453" s="230">
        <v>4264</v>
      </c>
      <c r="BB453" s="136">
        <v>75</v>
      </c>
      <c r="BC453" s="230">
        <v>10882</v>
      </c>
      <c r="BD453" s="230">
        <f t="shared" ref="BD453:BD468" si="711">BG453+BJ453+BM453+BP453+BS453</f>
        <v>7175.8579999999993</v>
      </c>
      <c r="BE453" s="231">
        <f t="shared" ref="BE453:BE468" si="712">BD453/BC453</f>
        <v>0.65942455430986946</v>
      </c>
      <c r="BF453" s="230">
        <v>3669</v>
      </c>
      <c r="BG453" s="230">
        <f t="shared" ref="BG453:BG468" si="713">BF453*1.067</f>
        <v>3914.8229999999999</v>
      </c>
      <c r="BH453" s="231">
        <f t="shared" ref="BH453:BH468" si="714">BG453/BC453</f>
        <v>0.35975215952949824</v>
      </c>
      <c r="BI453" s="230">
        <v>597</v>
      </c>
      <c r="BJ453" s="230">
        <f t="shared" ref="BJ453:BJ468" si="715">BI453*1.967</f>
        <v>1174.299</v>
      </c>
      <c r="BK453" s="231">
        <f t="shared" ref="BK453:BK468" si="716">BJ453/BC453</f>
        <v>0.10791205660724132</v>
      </c>
      <c r="BL453" s="230">
        <v>482</v>
      </c>
      <c r="BM453" s="230">
        <f t="shared" ref="BM453:BM468" si="717">BL453*1.445</f>
        <v>696.49</v>
      </c>
      <c r="BN453" s="231">
        <f t="shared" ref="BN453:BN468" si="718">BM453/BC453</f>
        <v>6.4003859584635184E-2</v>
      </c>
      <c r="BO453" s="230">
        <v>663</v>
      </c>
      <c r="BP453" s="230">
        <f t="shared" ref="BP453:BP468" si="719">BO453*2.058</f>
        <v>1364.454</v>
      </c>
      <c r="BQ453" s="231">
        <f t="shared" ref="BQ453:BQ468" si="720">BP453/BC453</f>
        <v>0.12538632604300678</v>
      </c>
      <c r="BR453" s="230">
        <v>15.5</v>
      </c>
      <c r="BS453" s="232">
        <f t="shared" ref="BS453:BS468" si="721">BR453*1.664</f>
        <v>25.791999999999998</v>
      </c>
      <c r="BT453" s="231">
        <f t="shared" ref="BT453:BT468" si="722">BR453/BC453</f>
        <v>1.424370520124977E-3</v>
      </c>
      <c r="BU453" s="136">
        <v>24</v>
      </c>
      <c r="BV453" s="243">
        <v>13.6</v>
      </c>
      <c r="BW453" s="251">
        <v>196</v>
      </c>
      <c r="BX453" s="67">
        <f t="shared" si="618"/>
        <v>102149.334</v>
      </c>
      <c r="BY453" s="233">
        <f t="shared" si="619"/>
        <v>0.68099556000000006</v>
      </c>
      <c r="BZ453" s="121">
        <v>39</v>
      </c>
      <c r="CA453" s="242">
        <v>39</v>
      </c>
      <c r="CB453" s="136">
        <v>7.09</v>
      </c>
      <c r="CC453" s="230">
        <v>5288</v>
      </c>
      <c r="CD453" s="58">
        <f t="shared" ref="CD453:CD468" si="723">(CF453*BC453+GN453*CH453)/CE453</f>
        <v>6034.436829399142</v>
      </c>
      <c r="CE453" s="58">
        <f t="shared" ref="CE453:CE468" si="724">CJ453+DB453+DT453+EL453++FD453+FV453</f>
        <v>22368</v>
      </c>
      <c r="CF453" s="58">
        <f t="shared" ref="CF453:CF468" si="725">CE453-CH453</f>
        <v>9387</v>
      </c>
      <c r="CG453" s="58">
        <f t="shared" ref="CG453:CG468" si="726">CF453/24</f>
        <v>391.125</v>
      </c>
      <c r="CH453" s="58">
        <f t="shared" ref="CH453:CH468" si="727">CE453-AU453</f>
        <v>12981</v>
      </c>
      <c r="CI453" s="98">
        <f t="shared" ref="CI453:CI468" si="728">CH453/24</f>
        <v>540.875</v>
      </c>
      <c r="CJ453" s="238">
        <v>3646</v>
      </c>
      <c r="CK453" s="136">
        <v>38.200000000000003</v>
      </c>
      <c r="CL453" s="243">
        <v>7.09</v>
      </c>
      <c r="CM453" s="230">
        <v>2626</v>
      </c>
      <c r="CN453" s="137">
        <v>10</v>
      </c>
      <c r="CO453" s="137">
        <v>61</v>
      </c>
      <c r="CP453" s="230">
        <v>5424</v>
      </c>
      <c r="CQ453" s="136"/>
      <c r="CR453" s="136"/>
      <c r="CS453" s="230">
        <v>2622</v>
      </c>
      <c r="CT453" s="59">
        <f t="shared" si="663"/>
        <v>0.21098946634061413</v>
      </c>
      <c r="CU453" s="142">
        <f t="shared" si="620"/>
        <v>1.3784969829950631</v>
      </c>
      <c r="CV453" s="142">
        <f t="shared" si="621"/>
        <v>4.3775480859509095</v>
      </c>
      <c r="CW453" s="233">
        <f t="shared" si="622"/>
        <v>0.72959134765848488</v>
      </c>
      <c r="CX453" s="89">
        <f t="shared" si="664"/>
        <v>22001.556679989269</v>
      </c>
      <c r="CY453" s="193">
        <f t="shared" si="665"/>
        <v>0.56483097358706225</v>
      </c>
      <c r="CZ453" s="234">
        <f t="shared" si="666"/>
        <v>16650.414510193135</v>
      </c>
      <c r="DA453" s="235">
        <f t="shared" si="667"/>
        <v>0.75868406542914901</v>
      </c>
      <c r="DB453" s="58">
        <v>3646</v>
      </c>
      <c r="DC453" s="75">
        <v>38.299999999999997</v>
      </c>
      <c r="DD453" s="59">
        <v>7.01</v>
      </c>
      <c r="DE453" s="58">
        <v>2580</v>
      </c>
      <c r="DF453" s="58">
        <v>9</v>
      </c>
      <c r="DG453" s="58">
        <v>61</v>
      </c>
      <c r="DH453" s="58">
        <v>5914</v>
      </c>
      <c r="DI453" s="75"/>
      <c r="DJ453" s="75"/>
      <c r="DK453" s="58">
        <v>3221</v>
      </c>
      <c r="DL453" s="59">
        <f t="shared" si="623"/>
        <v>0.25573890732233384</v>
      </c>
      <c r="DM453" s="142">
        <f t="shared" si="624"/>
        <v>1.3784969829950631</v>
      </c>
      <c r="DN453" s="142">
        <f t="shared" si="625"/>
        <v>4.3775480859509095</v>
      </c>
      <c r="DO453" s="233">
        <f t="shared" si="604"/>
        <v>0.72959134765848488</v>
      </c>
      <c r="DP453" s="89">
        <f t="shared" si="626"/>
        <v>22001.556679989269</v>
      </c>
      <c r="DQ453" s="193">
        <f t="shared" si="627"/>
        <v>0.57245388874890346</v>
      </c>
      <c r="DR453" s="234">
        <f t="shared" si="628"/>
        <v>16650.414510193135</v>
      </c>
      <c r="DS453" s="235">
        <f t="shared" si="629"/>
        <v>0.76291122955339086</v>
      </c>
      <c r="DT453" s="58">
        <v>3647</v>
      </c>
      <c r="DU453" s="75">
        <v>38.5</v>
      </c>
      <c r="DV453" s="59">
        <v>6.95</v>
      </c>
      <c r="DW453" s="58">
        <v>2688</v>
      </c>
      <c r="DX453" s="58">
        <v>10</v>
      </c>
      <c r="DY453" s="58">
        <v>59</v>
      </c>
      <c r="DZ453" s="58">
        <v>5368</v>
      </c>
      <c r="EA453" s="75"/>
      <c r="EB453" s="75"/>
      <c r="EC453" s="58">
        <v>3486</v>
      </c>
      <c r="ED453" s="59">
        <f t="shared" si="657"/>
        <v>0.28563339916716363</v>
      </c>
      <c r="EE453" s="142">
        <f t="shared" si="630"/>
        <v>1.3781190019193859</v>
      </c>
      <c r="EF453" s="142">
        <f t="shared" si="668"/>
        <v>4.3787487299679002</v>
      </c>
      <c r="EG453" s="233">
        <f t="shared" si="605"/>
        <v>0.72979145499465004</v>
      </c>
      <c r="EH453" s="89">
        <f t="shared" si="658"/>
        <v>22007.591116818669</v>
      </c>
      <c r="EI453" s="193">
        <f t="shared" si="659"/>
        <v>0.55455660967327614</v>
      </c>
      <c r="EJ453" s="234">
        <f t="shared" si="660"/>
        <v>16654.981272263951</v>
      </c>
      <c r="EK453" s="235">
        <f t="shared" si="661"/>
        <v>0.7529865833486491</v>
      </c>
      <c r="EL453" s="238">
        <v>3647</v>
      </c>
      <c r="EM453" s="136">
        <v>38.299999999999997</v>
      </c>
      <c r="EN453" s="243">
        <v>7.33</v>
      </c>
      <c r="EO453" s="230">
        <v>2684</v>
      </c>
      <c r="EP453" s="137">
        <v>10</v>
      </c>
      <c r="EQ453" s="137">
        <v>60</v>
      </c>
      <c r="ER453" s="230">
        <v>5790</v>
      </c>
      <c r="ES453" s="136"/>
      <c r="ET453" s="136"/>
      <c r="EU453" s="230">
        <v>2788</v>
      </c>
      <c r="EV453" s="59">
        <f t="shared" si="631"/>
        <v>0.22816843948790969</v>
      </c>
      <c r="EW453" s="142">
        <f t="shared" si="632"/>
        <v>1.3781190019193859</v>
      </c>
      <c r="EX453" s="142">
        <f t="shared" si="633"/>
        <v>4.3787487299679002</v>
      </c>
      <c r="EY453" s="233">
        <f t="shared" si="606"/>
        <v>0.72979145499465004</v>
      </c>
      <c r="EZ453" s="89">
        <f t="shared" si="634"/>
        <v>22007.591116818669</v>
      </c>
      <c r="FA453" s="193">
        <f t="shared" si="635"/>
        <v>0.5552194718612623</v>
      </c>
      <c r="FB453" s="234">
        <f t="shared" si="636"/>
        <v>16654.981272263951</v>
      </c>
      <c r="FC453" s="235">
        <f t="shared" si="637"/>
        <v>0.75335416283771361</v>
      </c>
      <c r="FD453" s="238">
        <v>3891</v>
      </c>
      <c r="FE453" s="136">
        <v>38.200000000000003</v>
      </c>
      <c r="FF453" s="243">
        <v>7.22</v>
      </c>
      <c r="FG453" s="230">
        <v>2451</v>
      </c>
      <c r="FH453" s="137">
        <v>8</v>
      </c>
      <c r="FI453" s="137">
        <v>61</v>
      </c>
      <c r="FJ453" s="230">
        <v>5636</v>
      </c>
      <c r="FK453" s="136"/>
      <c r="FL453" s="136"/>
      <c r="FM453" s="230">
        <v>3275</v>
      </c>
      <c r="FN453" s="59">
        <f t="shared" si="638"/>
        <v>0.23488231605254103</v>
      </c>
      <c r="FO453" s="142">
        <f t="shared" si="639"/>
        <v>1.2916987920842971</v>
      </c>
      <c r="FP453" s="142">
        <f t="shared" si="640"/>
        <v>4.6717058701138212</v>
      </c>
      <c r="FQ453" s="233">
        <f t="shared" si="607"/>
        <v>0.77861764501897024</v>
      </c>
      <c r="FR453" s="89">
        <f t="shared" si="641"/>
        <v>23479.993703192064</v>
      </c>
      <c r="FS453" s="193">
        <f t="shared" si="642"/>
        <v>0.59383119431145825</v>
      </c>
      <c r="FT453" s="234">
        <f t="shared" si="643"/>
        <v>17769.271217542919</v>
      </c>
      <c r="FU453" s="235">
        <f t="shared" si="644"/>
        <v>0.77476566807572134</v>
      </c>
      <c r="FV453" s="238">
        <v>3891</v>
      </c>
      <c r="FW453" s="160">
        <v>38.5</v>
      </c>
      <c r="FX453" s="243">
        <v>7.13</v>
      </c>
      <c r="FY453" s="230">
        <v>2343</v>
      </c>
      <c r="FZ453" s="137">
        <v>10</v>
      </c>
      <c r="GA453" s="137">
        <v>61</v>
      </c>
      <c r="GB453" s="230">
        <v>5738</v>
      </c>
      <c r="GC453" s="136"/>
      <c r="GD453" s="136"/>
      <c r="GE453" s="230">
        <v>3613</v>
      </c>
      <c r="GF453" s="59">
        <f t="shared" si="645"/>
        <v>0.25154245192408364</v>
      </c>
      <c r="GG453" s="142">
        <f t="shared" si="646"/>
        <v>1.2916987920842971</v>
      </c>
      <c r="GH453" s="142">
        <f t="shared" si="647"/>
        <v>4.6717058701138212</v>
      </c>
      <c r="GI453" s="233">
        <f t="shared" si="608"/>
        <v>0.77861764501897024</v>
      </c>
      <c r="GJ453" s="89">
        <f t="shared" si="648"/>
        <v>23479.993703192064</v>
      </c>
      <c r="GK453" s="193">
        <f t="shared" si="649"/>
        <v>0.61172847338708558</v>
      </c>
      <c r="GL453" s="234">
        <f t="shared" si="650"/>
        <v>17769.271217542919</v>
      </c>
      <c r="GM453" s="235">
        <f t="shared" si="651"/>
        <v>0.7846903142804631</v>
      </c>
      <c r="GN453" s="285">
        <v>2529</v>
      </c>
      <c r="GO453" s="230">
        <f t="shared" si="609"/>
        <v>2558.3965486409156</v>
      </c>
      <c r="GP453" s="236">
        <f t="shared" si="705"/>
        <v>1214.2504799999999</v>
      </c>
      <c r="GQ453" s="230">
        <v>0</v>
      </c>
      <c r="GR453" s="231">
        <f t="shared" ref="GR453:GR468" si="729">IF(1-GQ453/BF453&gt;0,1-GQ453/BF453)</f>
        <v>1</v>
      </c>
      <c r="GS453" s="230">
        <v>0</v>
      </c>
      <c r="GT453" s="102">
        <f t="shared" si="707"/>
        <v>1</v>
      </c>
      <c r="GU453" s="58">
        <v>58</v>
      </c>
      <c r="GV453" s="231">
        <f t="shared" si="702"/>
        <v>0.95060883131127594</v>
      </c>
      <c r="GW453" s="232">
        <v>546</v>
      </c>
      <c r="GX453" s="231">
        <f t="shared" si="703"/>
        <v>0</v>
      </c>
      <c r="GY453" s="232">
        <v>4.07</v>
      </c>
      <c r="GZ453" s="231">
        <f t="shared" si="704"/>
        <v>0</v>
      </c>
      <c r="HA453" s="317">
        <v>12.9</v>
      </c>
      <c r="HB453" s="317">
        <v>47.2</v>
      </c>
      <c r="HC453" s="317"/>
      <c r="HD453" s="315"/>
      <c r="HE453" s="316">
        <v>62</v>
      </c>
      <c r="HF453" s="238">
        <f t="shared" si="698"/>
        <v>102149.334</v>
      </c>
      <c r="HG453" s="231">
        <f t="shared" si="699"/>
        <v>0.68099556000000006</v>
      </c>
      <c r="HH453" s="237">
        <f t="shared" si="700"/>
        <v>0.76759786803896346</v>
      </c>
      <c r="HI453" s="238">
        <v>3562</v>
      </c>
      <c r="HJ453" s="230">
        <v>3762</v>
      </c>
      <c r="HK453" s="230">
        <v>3794</v>
      </c>
      <c r="HL453" s="77">
        <f t="shared" si="654"/>
        <v>1824</v>
      </c>
      <c r="HM453" s="77">
        <f t="shared" si="652"/>
        <v>19848.768</v>
      </c>
      <c r="HN453" s="136"/>
      <c r="HO453" s="136"/>
      <c r="HP453" s="230">
        <v>3092</v>
      </c>
      <c r="HQ453" s="136"/>
      <c r="HR453" s="136"/>
      <c r="HS453" s="136"/>
      <c r="HT453" s="230">
        <v>6259</v>
      </c>
      <c r="HU453" s="230">
        <v>6219</v>
      </c>
      <c r="HV453" s="136"/>
      <c r="HW453" s="136"/>
      <c r="HX453" s="136"/>
      <c r="HY453" s="136"/>
      <c r="HZ453" s="295">
        <v>0.98</v>
      </c>
      <c r="IA453" s="295"/>
      <c r="IB453" s="289">
        <v>429</v>
      </c>
      <c r="IC453" s="290"/>
      <c r="ID453" s="290">
        <v>76</v>
      </c>
      <c r="IE453" s="291">
        <v>3.49</v>
      </c>
      <c r="IF453" s="291">
        <v>1.1599999999999999</v>
      </c>
      <c r="IG453" s="291">
        <v>2.5099999999999998</v>
      </c>
      <c r="IH453" s="97">
        <f t="shared" si="653"/>
        <v>37214.571000000004</v>
      </c>
      <c r="II453" s="97">
        <f t="shared" si="655"/>
        <v>3119.1493588131761</v>
      </c>
      <c r="IJ453" s="202">
        <f t="shared" si="656"/>
        <v>1.676305422848043</v>
      </c>
      <c r="IK453" s="202">
        <f t="shared" si="662"/>
        <v>1.8607285500000004</v>
      </c>
      <c r="IL453" s="202">
        <f t="shared" si="610"/>
        <v>0.41381067038917779</v>
      </c>
      <c r="IM453" s="205"/>
      <c r="IN453" s="204">
        <f t="shared" si="611"/>
        <v>0.83036773428232502</v>
      </c>
      <c r="IO453" s="136"/>
      <c r="IP453" s="136"/>
      <c r="IQ453" s="230">
        <v>2760</v>
      </c>
      <c r="IR453" s="230">
        <v>2371</v>
      </c>
      <c r="IS453" s="136"/>
      <c r="IT453" s="136"/>
      <c r="IU453" s="136"/>
      <c r="IV453" s="136"/>
      <c r="IW453" s="303">
        <v>0.94</v>
      </c>
      <c r="IX453" s="303">
        <v>0</v>
      </c>
      <c r="IY453" s="243">
        <v>8.5</v>
      </c>
      <c r="IZ453" s="136">
        <v>235</v>
      </c>
      <c r="JA453" s="136">
        <v>2.31</v>
      </c>
      <c r="JB453" s="136">
        <v>0.22</v>
      </c>
      <c r="JC453" s="136">
        <v>213</v>
      </c>
      <c r="JD453" s="97">
        <f t="shared" si="612"/>
        <v>5118.3990000000003</v>
      </c>
      <c r="JE453" s="211">
        <f t="shared" si="672"/>
        <v>1.1931394481730053</v>
      </c>
      <c r="JF453" s="210">
        <f t="shared" si="613"/>
        <v>0.35955562499999999</v>
      </c>
      <c r="JG453" s="211">
        <f t="shared" si="614"/>
        <v>8.9339326821089304E-2</v>
      </c>
      <c r="JH453" s="205"/>
      <c r="JI453" s="205">
        <f t="shared" si="615"/>
        <v>0.45221445221445222</v>
      </c>
      <c r="JJ453" s="215">
        <f t="shared" si="708"/>
        <v>2.469151880188833</v>
      </c>
      <c r="JK453" s="205">
        <f t="shared" si="616"/>
        <v>0.97840470501746002</v>
      </c>
      <c r="JL453" s="230">
        <v>7277</v>
      </c>
      <c r="JM453" s="243">
        <v>8.56</v>
      </c>
      <c r="JN453" s="217">
        <v>61</v>
      </c>
      <c r="JO453" s="136">
        <v>0.41</v>
      </c>
      <c r="JP453" s="136">
        <v>0.68</v>
      </c>
      <c r="JQ453" s="243">
        <v>1.04</v>
      </c>
      <c r="JR453" s="232">
        <v>208</v>
      </c>
      <c r="JS453" s="136">
        <v>0.43</v>
      </c>
      <c r="JT453" s="223" t="s">
        <v>181</v>
      </c>
    </row>
    <row r="454" spans="1:280" ht="14.25">
      <c r="A454" s="244">
        <v>43871</v>
      </c>
      <c r="B454" s="245">
        <v>0</v>
      </c>
      <c r="C454" s="52">
        <v>0</v>
      </c>
      <c r="D454" s="129">
        <v>42334</v>
      </c>
      <c r="E454" s="246">
        <v>5.44</v>
      </c>
      <c r="F454" s="129">
        <v>962</v>
      </c>
      <c r="G454" s="247">
        <v>30.6</v>
      </c>
      <c r="H454" s="247">
        <v>16.7</v>
      </c>
      <c r="I454" s="255">
        <v>91.6</v>
      </c>
      <c r="J454" s="253"/>
      <c r="K454" s="129">
        <v>1424</v>
      </c>
      <c r="L454" s="254">
        <v>5.97</v>
      </c>
      <c r="M454" s="129">
        <v>11030</v>
      </c>
      <c r="N454" s="129">
        <v>5259</v>
      </c>
      <c r="O454" s="254">
        <v>7.3</v>
      </c>
      <c r="P454" s="254">
        <v>3.51</v>
      </c>
      <c r="Q454" s="258">
        <v>112</v>
      </c>
      <c r="R454" s="259">
        <v>48.3</v>
      </c>
      <c r="S454" s="260">
        <v>8793</v>
      </c>
      <c r="T454" s="103">
        <v>4860</v>
      </c>
      <c r="U454" s="247">
        <v>3.22</v>
      </c>
      <c r="V454" s="247">
        <v>23.6</v>
      </c>
      <c r="W454" s="247">
        <v>9.9700000000000006</v>
      </c>
      <c r="X454" s="247">
        <v>7.47</v>
      </c>
      <c r="Y454" s="129">
        <v>2432</v>
      </c>
      <c r="Z454" s="103"/>
      <c r="AA454" s="56"/>
      <c r="AB454" s="247">
        <v>456</v>
      </c>
      <c r="AC454" s="77">
        <f t="shared" si="709"/>
        <v>11225</v>
      </c>
      <c r="AD454" s="247"/>
      <c r="AE454" s="247"/>
      <c r="AF454" s="247"/>
      <c r="AG454" s="247"/>
      <c r="AH454" s="252"/>
      <c r="AI454" s="263"/>
      <c r="AJ454" s="247"/>
      <c r="AK454" s="247"/>
      <c r="AL454" s="246" t="s">
        <v>129</v>
      </c>
      <c r="AM454" s="103" t="s">
        <v>129</v>
      </c>
      <c r="AN454" s="264" t="s">
        <v>129</v>
      </c>
      <c r="AO454" s="264" t="s">
        <v>129</v>
      </c>
      <c r="AP454" s="103" t="s">
        <v>129</v>
      </c>
      <c r="AQ454" s="267"/>
      <c r="AR454" s="86">
        <f t="shared" si="617"/>
        <v>11797</v>
      </c>
      <c r="AS454" s="103">
        <v>300</v>
      </c>
      <c r="AT454" s="268">
        <v>11497</v>
      </c>
      <c r="AU454" s="129">
        <f t="shared" si="710"/>
        <v>8953</v>
      </c>
      <c r="AV454" s="103">
        <v>792</v>
      </c>
      <c r="AW454" s="103">
        <v>720</v>
      </c>
      <c r="AX454" s="129">
        <v>792</v>
      </c>
      <c r="AY454" s="271">
        <v>240</v>
      </c>
      <c r="AZ454" s="272">
        <v>5.04</v>
      </c>
      <c r="BA454" s="103">
        <v>3859</v>
      </c>
      <c r="BB454" s="247">
        <v>65</v>
      </c>
      <c r="BC454" s="103">
        <v>10919</v>
      </c>
      <c r="BD454" s="97">
        <f t="shared" si="711"/>
        <v>6882.4029999999984</v>
      </c>
      <c r="BE454" s="102">
        <f t="shared" si="712"/>
        <v>0.63031440608114286</v>
      </c>
      <c r="BF454" s="103">
        <v>3776</v>
      </c>
      <c r="BG454" s="97">
        <f t="shared" si="713"/>
        <v>4028.9919999999997</v>
      </c>
      <c r="BH454" s="102">
        <f t="shared" si="714"/>
        <v>0.36898910156607745</v>
      </c>
      <c r="BI454" s="103">
        <v>497</v>
      </c>
      <c r="BJ454" s="97">
        <f t="shared" si="715"/>
        <v>977.59900000000005</v>
      </c>
      <c r="BK454" s="102">
        <f t="shared" si="716"/>
        <v>8.9531916842201673E-2</v>
      </c>
      <c r="BL454" s="103">
        <v>450</v>
      </c>
      <c r="BM454" s="97">
        <f t="shared" si="717"/>
        <v>650.25</v>
      </c>
      <c r="BN454" s="102">
        <f t="shared" si="718"/>
        <v>5.9552156790914919E-2</v>
      </c>
      <c r="BO454" s="103">
        <v>585</v>
      </c>
      <c r="BP454" s="97">
        <f t="shared" si="719"/>
        <v>1203.9299999999998</v>
      </c>
      <c r="BQ454" s="102">
        <f t="shared" si="720"/>
        <v>0.11026009707848702</v>
      </c>
      <c r="BR454" s="103">
        <v>13</v>
      </c>
      <c r="BS454" s="105">
        <f t="shared" si="721"/>
        <v>21.631999999999998</v>
      </c>
      <c r="BT454" s="102">
        <f t="shared" si="722"/>
        <v>1.1905852184265959E-3</v>
      </c>
      <c r="BU454" s="247">
        <v>21.5</v>
      </c>
      <c r="BV454" s="246">
        <v>10.8</v>
      </c>
      <c r="BW454" s="252">
        <v>167</v>
      </c>
      <c r="BX454" s="117">
        <f t="shared" si="618"/>
        <v>97757.807000000001</v>
      </c>
      <c r="BY454" s="118">
        <f t="shared" si="619"/>
        <v>0.65171871333333331</v>
      </c>
      <c r="BZ454" s="273">
        <v>47</v>
      </c>
      <c r="CA454" s="245">
        <v>38</v>
      </c>
      <c r="CB454" s="247">
        <v>7.05</v>
      </c>
      <c r="CC454" s="103">
        <v>5191</v>
      </c>
      <c r="CD454" s="77">
        <f t="shared" si="723"/>
        <v>5850.048227667693</v>
      </c>
      <c r="CE454" s="77">
        <f t="shared" si="724"/>
        <v>21751</v>
      </c>
      <c r="CF454" s="77">
        <f t="shared" si="725"/>
        <v>8953</v>
      </c>
      <c r="CG454" s="77">
        <f t="shared" si="726"/>
        <v>373.04166666666669</v>
      </c>
      <c r="CH454" s="77">
        <f t="shared" si="727"/>
        <v>12798</v>
      </c>
      <c r="CI454" s="130">
        <f t="shared" si="728"/>
        <v>533.25</v>
      </c>
      <c r="CJ454" s="253">
        <v>3523</v>
      </c>
      <c r="CK454" s="247">
        <v>38</v>
      </c>
      <c r="CL454" s="246">
        <v>6.99</v>
      </c>
      <c r="CM454" s="103">
        <v>2593</v>
      </c>
      <c r="CN454" s="274">
        <v>10</v>
      </c>
      <c r="CO454" s="274">
        <v>51</v>
      </c>
      <c r="CP454" s="103">
        <v>3810</v>
      </c>
      <c r="CQ454" s="247"/>
      <c r="CR454" s="247"/>
      <c r="CS454" s="103">
        <v>2408</v>
      </c>
      <c r="CT454" s="141">
        <f t="shared" si="663"/>
        <v>0.20985515895621859</v>
      </c>
      <c r="CU454" s="142">
        <f t="shared" si="620"/>
        <v>1.4266250354811241</v>
      </c>
      <c r="CV454" s="142">
        <f t="shared" si="621"/>
        <v>4.100620753297509</v>
      </c>
      <c r="CW454" s="118">
        <f t="shared" si="622"/>
        <v>0.68343679221625153</v>
      </c>
      <c r="CX454" s="143">
        <f t="shared" si="664"/>
        <v>20609.719906073282</v>
      </c>
      <c r="CY454" s="144">
        <f t="shared" si="665"/>
        <v>0.55675579087767946</v>
      </c>
      <c r="CZ454" s="145">
        <f t="shared" si="666"/>
        <v>15833.789437772975</v>
      </c>
      <c r="DA454" s="146">
        <f t="shared" si="667"/>
        <v>0.76252404066306445</v>
      </c>
      <c r="DB454" s="129">
        <v>3523</v>
      </c>
      <c r="DC454" s="258">
        <v>37.9</v>
      </c>
      <c r="DD454" s="254">
        <v>6.93</v>
      </c>
      <c r="DE454" s="129">
        <v>2338</v>
      </c>
      <c r="DF454" s="129">
        <v>8</v>
      </c>
      <c r="DG454" s="129">
        <v>50</v>
      </c>
      <c r="DH454" s="129">
        <v>3778</v>
      </c>
      <c r="DI454" s="258"/>
      <c r="DJ454" s="258"/>
      <c r="DK454" s="129">
        <v>3028</v>
      </c>
      <c r="DL454" s="141">
        <f t="shared" si="623"/>
        <v>0.24472749036377023</v>
      </c>
      <c r="DM454" s="142">
        <f t="shared" si="624"/>
        <v>1.4266250354811241</v>
      </c>
      <c r="DN454" s="142">
        <f t="shared" si="625"/>
        <v>4.100620753297509</v>
      </c>
      <c r="DO454" s="118">
        <f t="shared" si="604"/>
        <v>0.68343679221625153</v>
      </c>
      <c r="DP454" s="143">
        <f t="shared" si="626"/>
        <v>20609.719906073282</v>
      </c>
      <c r="DQ454" s="144">
        <f t="shared" si="627"/>
        <v>0.60034517511454477</v>
      </c>
      <c r="DR454" s="145">
        <f t="shared" si="628"/>
        <v>15833.789437772975</v>
      </c>
      <c r="DS454" s="146">
        <f t="shared" si="629"/>
        <v>0.78587782763989378</v>
      </c>
      <c r="DT454" s="129">
        <v>3537</v>
      </c>
      <c r="DU454" s="258">
        <v>38.1</v>
      </c>
      <c r="DV454" s="254">
        <v>6.91</v>
      </c>
      <c r="DW454" s="129">
        <v>2615</v>
      </c>
      <c r="DX454" s="129">
        <v>10</v>
      </c>
      <c r="DY454" s="129">
        <v>49</v>
      </c>
      <c r="DZ454" s="129">
        <v>4154</v>
      </c>
      <c r="EA454" s="258"/>
      <c r="EB454" s="258"/>
      <c r="EC454" s="129">
        <v>3156</v>
      </c>
      <c r="ED454" s="141">
        <f t="shared" si="657"/>
        <v>0.27581709198040644</v>
      </c>
      <c r="EE454" s="142">
        <f t="shared" si="630"/>
        <v>1.4209782301385354</v>
      </c>
      <c r="EF454" s="142">
        <f t="shared" si="668"/>
        <v>4.1169161522603712</v>
      </c>
      <c r="EG454" s="118">
        <f t="shared" si="605"/>
        <v>0.68615269204339524</v>
      </c>
      <c r="EH454" s="143">
        <f t="shared" si="658"/>
        <v>20691.620581260628</v>
      </c>
      <c r="EI454" s="144">
        <f t="shared" si="659"/>
        <v>0.55299513811998913</v>
      </c>
      <c r="EJ454" s="145">
        <f t="shared" si="660"/>
        <v>15896.711110247805</v>
      </c>
      <c r="EK454" s="146">
        <f t="shared" si="661"/>
        <v>0.76050920413957324</v>
      </c>
      <c r="EL454" s="253">
        <v>3537</v>
      </c>
      <c r="EM454" s="247">
        <v>38.200000000000003</v>
      </c>
      <c r="EN454" s="246">
        <v>7.3</v>
      </c>
      <c r="EO454" s="103">
        <v>2437</v>
      </c>
      <c r="EP454" s="274">
        <v>10</v>
      </c>
      <c r="EQ454" s="274">
        <v>46</v>
      </c>
      <c r="ER454" s="103">
        <v>3392</v>
      </c>
      <c r="ES454" s="247"/>
      <c r="ET454" s="247"/>
      <c r="EU454" s="103">
        <v>2522</v>
      </c>
      <c r="EV454" s="141">
        <f t="shared" si="631"/>
        <v>0.20891402546005214</v>
      </c>
      <c r="EW454" s="142">
        <f t="shared" si="632"/>
        <v>1.4209782301385354</v>
      </c>
      <c r="EX454" s="142">
        <f t="shared" si="633"/>
        <v>4.1169161522603712</v>
      </c>
      <c r="EY454" s="118">
        <f t="shared" si="606"/>
        <v>0.68615269204339524</v>
      </c>
      <c r="EZ454" s="143">
        <f t="shared" si="634"/>
        <v>20691.620581260628</v>
      </c>
      <c r="FA454" s="144">
        <f t="shared" si="635"/>
        <v>0.58342223770493817</v>
      </c>
      <c r="FB454" s="145">
        <f t="shared" si="636"/>
        <v>15896.711110247805</v>
      </c>
      <c r="FC454" s="146">
        <f t="shared" si="637"/>
        <v>0.77681106328418359</v>
      </c>
      <c r="FD454" s="253">
        <v>3818</v>
      </c>
      <c r="FE454" s="247">
        <v>38</v>
      </c>
      <c r="FF454" s="246">
        <v>7.23</v>
      </c>
      <c r="FG454" s="103">
        <v>2103</v>
      </c>
      <c r="FH454" s="274">
        <v>7</v>
      </c>
      <c r="FI454" s="274">
        <v>56</v>
      </c>
      <c r="FJ454" s="103">
        <v>3630</v>
      </c>
      <c r="FK454" s="247"/>
      <c r="FL454" s="247"/>
      <c r="FM454" s="103">
        <v>3047</v>
      </c>
      <c r="FN454" s="141">
        <f t="shared" si="638"/>
        <v>0.21298413150235987</v>
      </c>
      <c r="FO454" s="142">
        <f t="shared" si="639"/>
        <v>1.3163960188580408</v>
      </c>
      <c r="FP454" s="142">
        <f t="shared" si="640"/>
        <v>4.4439880885864014</v>
      </c>
      <c r="FQ454" s="118">
        <f t="shared" si="607"/>
        <v>0.7406646814310669</v>
      </c>
      <c r="FR454" s="143">
        <f t="shared" si="641"/>
        <v>22335.484133235252</v>
      </c>
      <c r="FS454" s="144">
        <f t="shared" si="642"/>
        <v>0.64051578411714605</v>
      </c>
      <c r="FT454" s="145">
        <f t="shared" si="643"/>
        <v>17159.638964921152</v>
      </c>
      <c r="FU454" s="146">
        <f t="shared" si="644"/>
        <v>0.80739994504991297</v>
      </c>
      <c r="FV454" s="253">
        <v>3813</v>
      </c>
      <c r="FW454" s="283">
        <v>38.299999999999997</v>
      </c>
      <c r="FX454" s="246">
        <v>7.13</v>
      </c>
      <c r="FY454" s="103">
        <v>2062</v>
      </c>
      <c r="FZ454" s="274">
        <v>8</v>
      </c>
      <c r="GA454" s="274">
        <v>59</v>
      </c>
      <c r="GB454" s="103">
        <v>3790</v>
      </c>
      <c r="GC454" s="247"/>
      <c r="GD454" s="247"/>
      <c r="GE454" s="103">
        <v>3396</v>
      </c>
      <c r="GF454" s="141">
        <f t="shared" si="645"/>
        <v>0.23511772816527088</v>
      </c>
      <c r="GG454" s="142">
        <f t="shared" si="646"/>
        <v>1.3181222134801993</v>
      </c>
      <c r="GH454" s="142">
        <f t="shared" si="647"/>
        <v>4.4381683032425219</v>
      </c>
      <c r="GI454" s="118">
        <f t="shared" si="608"/>
        <v>0.73969471720708702</v>
      </c>
      <c r="GJ454" s="143">
        <f t="shared" si="648"/>
        <v>22306.233892096916</v>
      </c>
      <c r="GK454" s="144">
        <f t="shared" si="649"/>
        <v>0.64752427334738716</v>
      </c>
      <c r="GL454" s="145">
        <f t="shared" si="650"/>
        <v>17137.166939037284</v>
      </c>
      <c r="GM454" s="146">
        <f t="shared" si="651"/>
        <v>0.81115486766187384</v>
      </c>
      <c r="GN454" s="286">
        <v>2304</v>
      </c>
      <c r="GO454" s="97">
        <f t="shared" si="609"/>
        <v>2350.8113190198151</v>
      </c>
      <c r="GP454" s="226">
        <f t="shared" si="705"/>
        <v>1231.8589999999999</v>
      </c>
      <c r="GQ454" s="103">
        <v>0</v>
      </c>
      <c r="GR454" s="102">
        <f t="shared" si="729"/>
        <v>1</v>
      </c>
      <c r="GS454" s="103">
        <v>0</v>
      </c>
      <c r="GT454" s="102">
        <f t="shared" si="707"/>
        <v>1</v>
      </c>
      <c r="GU454" s="129">
        <v>70.599999999999994</v>
      </c>
      <c r="GV454" s="102">
        <f t="shared" si="702"/>
        <v>0.92778225018642613</v>
      </c>
      <c r="GW454" s="170">
        <v>549</v>
      </c>
      <c r="GX454" s="102">
        <f t="shared" si="703"/>
        <v>0</v>
      </c>
      <c r="GY454" s="170">
        <v>0</v>
      </c>
      <c r="GZ454" s="102">
        <f t="shared" si="704"/>
        <v>1</v>
      </c>
      <c r="HA454" s="318">
        <v>12.4</v>
      </c>
      <c r="HB454" s="318">
        <v>38.1</v>
      </c>
      <c r="HC454" s="318"/>
      <c r="HD454" s="313">
        <v>57</v>
      </c>
      <c r="HE454" s="312">
        <v>12</v>
      </c>
      <c r="HF454" s="227">
        <f t="shared" si="698"/>
        <v>97757.807000000001</v>
      </c>
      <c r="HG454" s="102">
        <f t="shared" si="699"/>
        <v>0.65171871333333331</v>
      </c>
      <c r="HH454" s="177">
        <f t="shared" si="700"/>
        <v>0.78899166590347103</v>
      </c>
      <c r="HI454" s="253">
        <v>3722</v>
      </c>
      <c r="HJ454" s="103">
        <v>2584</v>
      </c>
      <c r="HK454" s="103">
        <v>4190</v>
      </c>
      <c r="HL454" s="77">
        <f t="shared" si="654"/>
        <v>2304</v>
      </c>
      <c r="HM454" s="77">
        <f t="shared" si="652"/>
        <v>25157.376</v>
      </c>
      <c r="HN454" s="247"/>
      <c r="HO454" s="247"/>
      <c r="HP454" s="103">
        <v>2963</v>
      </c>
      <c r="HQ454" s="247"/>
      <c r="HR454" s="247"/>
      <c r="HS454" s="247"/>
      <c r="HT454" s="103">
        <v>6402</v>
      </c>
      <c r="HU454" s="103">
        <v>6094</v>
      </c>
      <c r="HV454" s="247"/>
      <c r="HW454" s="247"/>
      <c r="HX454" s="247"/>
      <c r="HY454" s="247"/>
      <c r="HZ454" s="298">
        <v>0.98</v>
      </c>
      <c r="IA454" s="298"/>
      <c r="IB454" s="299">
        <v>503</v>
      </c>
      <c r="IC454" s="300"/>
      <c r="ID454" s="300">
        <v>26</v>
      </c>
      <c r="IE454" s="301">
        <v>6.05</v>
      </c>
      <c r="IF454" s="301">
        <v>1.04</v>
      </c>
      <c r="IG454" s="301">
        <v>2.8</v>
      </c>
      <c r="IH454" s="97">
        <f t="shared" si="653"/>
        <v>30075.024000000001</v>
      </c>
      <c r="II454" s="97">
        <f t="shared" si="655"/>
        <v>2615.9018874488997</v>
      </c>
      <c r="IJ454" s="202">
        <f t="shared" si="656"/>
        <v>1.7395842393667913</v>
      </c>
      <c r="IK454" s="202">
        <f t="shared" si="662"/>
        <v>1.5037512000000002</v>
      </c>
      <c r="IL454" s="202">
        <f t="shared" si="610"/>
        <v>0.31940155008630855</v>
      </c>
      <c r="IM454" s="203"/>
      <c r="IN454" s="204">
        <f t="shared" si="611"/>
        <v>0.78168402777777779</v>
      </c>
      <c r="IO454" s="247"/>
      <c r="IP454" s="247"/>
      <c r="IQ454" s="103">
        <v>2686</v>
      </c>
      <c r="IR454" s="103">
        <v>2722</v>
      </c>
      <c r="IS454" s="247"/>
      <c r="IT454" s="247"/>
      <c r="IU454" s="247"/>
      <c r="IV454" s="247"/>
      <c r="IW454" s="304">
        <v>0.95</v>
      </c>
      <c r="IX454" s="304">
        <v>0</v>
      </c>
      <c r="IY454" s="246">
        <v>8.5</v>
      </c>
      <c r="IZ454" s="247">
        <v>207</v>
      </c>
      <c r="JA454" s="247">
        <v>1.86</v>
      </c>
      <c r="JB454" s="247">
        <v>0.31</v>
      </c>
      <c r="JC454" s="247">
        <v>209</v>
      </c>
      <c r="JD454" s="97">
        <f t="shared" si="612"/>
        <v>5782.991</v>
      </c>
      <c r="JE454" s="210">
        <f t="shared" si="672"/>
        <v>1.2509773260359656</v>
      </c>
      <c r="JF454" s="210">
        <f t="shared" si="613"/>
        <v>0.402085625</v>
      </c>
      <c r="JG454" s="210">
        <f t="shared" si="614"/>
        <v>0.14151473081191185</v>
      </c>
      <c r="JH454" s="203"/>
      <c r="JI454" s="203">
        <f t="shared" si="615"/>
        <v>0.58846918489065603</v>
      </c>
      <c r="JJ454" s="212">
        <f t="shared" si="708"/>
        <v>2.469151880188833</v>
      </c>
      <c r="JK454" s="203">
        <f t="shared" si="616"/>
        <v>0.98104221998351493</v>
      </c>
      <c r="JL454" s="103">
        <v>8229</v>
      </c>
      <c r="JM454" s="246">
        <v>8.3000000000000007</v>
      </c>
      <c r="JN454" s="307">
        <v>11</v>
      </c>
      <c r="JO454" s="247">
        <v>1.08</v>
      </c>
      <c r="JP454" s="247">
        <v>1.31</v>
      </c>
      <c r="JQ454" s="246">
        <v>0.84</v>
      </c>
      <c r="JR454" s="170">
        <v>283</v>
      </c>
      <c r="JS454" s="247">
        <v>0.18</v>
      </c>
      <c r="JT454" s="308" t="s">
        <v>181</v>
      </c>
    </row>
    <row r="455" spans="1:280" ht="14.25">
      <c r="A455" s="244">
        <v>43872</v>
      </c>
      <c r="B455" s="245">
        <v>120</v>
      </c>
      <c r="C455" s="52">
        <v>120</v>
      </c>
      <c r="D455" s="129">
        <v>46890</v>
      </c>
      <c r="E455" s="246">
        <v>5.6</v>
      </c>
      <c r="F455" s="129">
        <v>1391</v>
      </c>
      <c r="G455" s="247">
        <v>42.4</v>
      </c>
      <c r="H455" s="247">
        <v>17.8</v>
      </c>
      <c r="I455" s="255">
        <v>91.5</v>
      </c>
      <c r="J455" s="253">
        <v>1112</v>
      </c>
      <c r="K455" s="129">
        <v>1023</v>
      </c>
      <c r="L455" s="254">
        <v>6.08</v>
      </c>
      <c r="M455" s="129">
        <v>10509</v>
      </c>
      <c r="N455" s="129">
        <v>5768</v>
      </c>
      <c r="O455" s="254">
        <v>8.1199999999999992</v>
      </c>
      <c r="P455" s="254">
        <v>3.64</v>
      </c>
      <c r="Q455" s="258">
        <v>106</v>
      </c>
      <c r="R455" s="259">
        <v>47.7</v>
      </c>
      <c r="S455" s="260">
        <v>8953</v>
      </c>
      <c r="T455" s="103">
        <v>8264</v>
      </c>
      <c r="U455" s="247">
        <v>3.48</v>
      </c>
      <c r="V455" s="247">
        <v>22.4</v>
      </c>
      <c r="W455" s="247">
        <v>9.3000000000000007</v>
      </c>
      <c r="X455" s="247">
        <v>7.95</v>
      </c>
      <c r="Y455" s="129">
        <v>2432</v>
      </c>
      <c r="Z455" s="103"/>
      <c r="AA455" s="56"/>
      <c r="AB455" s="247">
        <v>484</v>
      </c>
      <c r="AC455" s="77">
        <f t="shared" si="709"/>
        <v>11385</v>
      </c>
      <c r="AD455" s="247"/>
      <c r="AE455" s="247"/>
      <c r="AF455" s="247"/>
      <c r="AG455" s="247"/>
      <c r="AH455" s="252"/>
      <c r="AI455" s="263"/>
      <c r="AJ455" s="247"/>
      <c r="AK455" s="247"/>
      <c r="AL455" s="246" t="s">
        <v>129</v>
      </c>
      <c r="AM455" s="103" t="s">
        <v>129</v>
      </c>
      <c r="AN455" s="264" t="s">
        <v>129</v>
      </c>
      <c r="AO455" s="264" t="s">
        <v>129</v>
      </c>
      <c r="AP455" s="103" t="s">
        <v>129</v>
      </c>
      <c r="AQ455" s="267"/>
      <c r="AR455" s="86">
        <f t="shared" si="617"/>
        <v>12804</v>
      </c>
      <c r="AS455" s="103">
        <v>1000</v>
      </c>
      <c r="AT455" s="268">
        <v>11804</v>
      </c>
      <c r="AU455" s="129">
        <f t="shared" si="710"/>
        <v>8684</v>
      </c>
      <c r="AV455" s="103">
        <v>960</v>
      </c>
      <c r="AW455" s="103">
        <v>720</v>
      </c>
      <c r="AX455" s="129">
        <v>960</v>
      </c>
      <c r="AY455" s="271">
        <v>480</v>
      </c>
      <c r="AZ455" s="272">
        <v>4.83</v>
      </c>
      <c r="BA455" s="103">
        <v>3543</v>
      </c>
      <c r="BB455" s="247">
        <v>88</v>
      </c>
      <c r="BC455" s="103">
        <v>9949</v>
      </c>
      <c r="BD455" s="97">
        <f t="shared" si="711"/>
        <v>6695.9394000000002</v>
      </c>
      <c r="BE455" s="102">
        <f t="shared" si="712"/>
        <v>0.67302637451000102</v>
      </c>
      <c r="BF455" s="103">
        <v>3327</v>
      </c>
      <c r="BG455" s="97">
        <f t="shared" si="713"/>
        <v>3549.9089999999997</v>
      </c>
      <c r="BH455" s="102">
        <f t="shared" si="714"/>
        <v>0.35681063423459641</v>
      </c>
      <c r="BI455" s="103">
        <v>423</v>
      </c>
      <c r="BJ455" s="97">
        <f t="shared" si="715"/>
        <v>832.04100000000005</v>
      </c>
      <c r="BK455" s="102">
        <f t="shared" si="716"/>
        <v>8.3630616142325864E-2</v>
      </c>
      <c r="BL455" s="103">
        <v>677</v>
      </c>
      <c r="BM455" s="97">
        <f t="shared" si="717"/>
        <v>978.26499999999999</v>
      </c>
      <c r="BN455" s="102">
        <f t="shared" si="718"/>
        <v>9.8327972660568905E-2</v>
      </c>
      <c r="BO455" s="103">
        <v>615</v>
      </c>
      <c r="BP455" s="97">
        <f t="shared" si="719"/>
        <v>1265.6699999999998</v>
      </c>
      <c r="BQ455" s="102">
        <f t="shared" si="720"/>
        <v>0.12721580058297316</v>
      </c>
      <c r="BR455" s="103">
        <v>42.1</v>
      </c>
      <c r="BS455" s="105">
        <f t="shared" si="721"/>
        <v>70.054400000000001</v>
      </c>
      <c r="BT455" s="102">
        <f t="shared" si="722"/>
        <v>4.2315810634234599E-3</v>
      </c>
      <c r="BU455" s="247">
        <v>17.899999999999999</v>
      </c>
      <c r="BV455" s="246">
        <v>10.1</v>
      </c>
      <c r="BW455" s="252">
        <v>175</v>
      </c>
      <c r="BX455" s="117">
        <f t="shared" si="618"/>
        <v>86397.115999999995</v>
      </c>
      <c r="BY455" s="118">
        <f t="shared" si="619"/>
        <v>0.57598077333333331</v>
      </c>
      <c r="BZ455" s="273">
        <v>46</v>
      </c>
      <c r="CA455" s="245">
        <v>39</v>
      </c>
      <c r="CB455" s="247">
        <v>7.05</v>
      </c>
      <c r="CC455" s="103">
        <v>5095</v>
      </c>
      <c r="CD455" s="77">
        <f t="shared" si="723"/>
        <v>5449.7763713080167</v>
      </c>
      <c r="CE455" s="77">
        <f t="shared" si="724"/>
        <v>21567</v>
      </c>
      <c r="CF455" s="77">
        <f t="shared" si="725"/>
        <v>8684</v>
      </c>
      <c r="CG455" s="77">
        <f t="shared" si="726"/>
        <v>361.83333333333331</v>
      </c>
      <c r="CH455" s="77">
        <f t="shared" si="727"/>
        <v>12883</v>
      </c>
      <c r="CI455" s="130">
        <f t="shared" si="728"/>
        <v>536.79166666666663</v>
      </c>
      <c r="CJ455" s="253">
        <v>3480</v>
      </c>
      <c r="CK455" s="247">
        <v>37.9</v>
      </c>
      <c r="CL455" s="246">
        <v>6.99</v>
      </c>
      <c r="CM455" s="103">
        <v>2541</v>
      </c>
      <c r="CN455" s="274">
        <v>12</v>
      </c>
      <c r="CO455" s="274">
        <v>53</v>
      </c>
      <c r="CP455" s="103">
        <v>5090</v>
      </c>
      <c r="CQ455" s="247"/>
      <c r="CR455" s="247"/>
      <c r="CS455" s="103">
        <v>2120</v>
      </c>
      <c r="CT455" s="141">
        <f t="shared" si="663"/>
        <v>0.20943356399203286</v>
      </c>
      <c r="CU455" s="142">
        <f t="shared" si="620"/>
        <v>1.4442528735632183</v>
      </c>
      <c r="CV455" s="142">
        <f t="shared" si="621"/>
        <v>3.7734225571332862</v>
      </c>
      <c r="CW455" s="118">
        <f t="shared" si="622"/>
        <v>0.62890375952221433</v>
      </c>
      <c r="CX455" s="143">
        <f t="shared" si="664"/>
        <v>18965.221772151897</v>
      </c>
      <c r="CY455" s="144">
        <f t="shared" si="665"/>
        <v>0.53374233603825338</v>
      </c>
      <c r="CZ455" s="145">
        <f t="shared" si="666"/>
        <v>13940.8338517179</v>
      </c>
      <c r="DA455" s="146">
        <f t="shared" si="667"/>
        <v>0.74459744697959596</v>
      </c>
      <c r="DB455" s="129">
        <v>3480</v>
      </c>
      <c r="DC455" s="258">
        <v>38.200000000000003</v>
      </c>
      <c r="DD455" s="254">
        <v>6.95</v>
      </c>
      <c r="DE455" s="129">
        <v>2565</v>
      </c>
      <c r="DF455" s="129">
        <v>11</v>
      </c>
      <c r="DG455" s="129">
        <v>47</v>
      </c>
      <c r="DH455" s="129">
        <v>5322</v>
      </c>
      <c r="DI455" s="258"/>
      <c r="DJ455" s="258"/>
      <c r="DK455" s="129">
        <v>2767</v>
      </c>
      <c r="DL455" s="141">
        <f t="shared" si="623"/>
        <v>0.27562446449469991</v>
      </c>
      <c r="DM455" s="142">
        <f t="shared" si="624"/>
        <v>1.4442528735632183</v>
      </c>
      <c r="DN455" s="142">
        <f t="shared" si="625"/>
        <v>3.7734225571332862</v>
      </c>
      <c r="DO455" s="118">
        <f t="shared" ref="DO455:DO468" si="730">DN455/6</f>
        <v>0.62890375952221433</v>
      </c>
      <c r="DP455" s="143">
        <f t="shared" si="626"/>
        <v>18965.221772151897</v>
      </c>
      <c r="DQ455" s="144">
        <f t="shared" si="627"/>
        <v>0.52933848561122399</v>
      </c>
      <c r="DR455" s="145">
        <f t="shared" si="628"/>
        <v>13940.8338517179</v>
      </c>
      <c r="DS455" s="146">
        <f t="shared" si="629"/>
        <v>0.74218514423560156</v>
      </c>
      <c r="DT455" s="129">
        <v>3493</v>
      </c>
      <c r="DU455" s="258">
        <v>38.200000000000003</v>
      </c>
      <c r="DV455" s="254">
        <v>6.87</v>
      </c>
      <c r="DW455" s="129">
        <v>2648</v>
      </c>
      <c r="DX455" s="129">
        <v>11</v>
      </c>
      <c r="DY455" s="129">
        <v>39</v>
      </c>
      <c r="DZ455" s="129">
        <v>5304</v>
      </c>
      <c r="EA455" s="258"/>
      <c r="EB455" s="258"/>
      <c r="EC455" s="129">
        <v>2978</v>
      </c>
      <c r="ED455" s="141">
        <f t="shared" si="657"/>
        <v>0.3042934747122254</v>
      </c>
      <c r="EE455" s="142">
        <f t="shared" si="630"/>
        <v>1.4388777555110221</v>
      </c>
      <c r="EF455" s="142">
        <f t="shared" si="668"/>
        <v>3.7875186758811981</v>
      </c>
      <c r="EG455" s="118">
        <f t="shared" ref="EG455:EG468" si="731">EF455/6</f>
        <v>0.63125311264686634</v>
      </c>
      <c r="EH455" s="143">
        <f t="shared" si="658"/>
        <v>19036.068864978901</v>
      </c>
      <c r="EI455" s="144">
        <f t="shared" si="659"/>
        <v>0.51410850288441368</v>
      </c>
      <c r="EJ455" s="145">
        <f t="shared" si="660"/>
        <v>13992.911679324896</v>
      </c>
      <c r="EK455" s="146">
        <f t="shared" si="661"/>
        <v>0.73384259724595435</v>
      </c>
      <c r="EL455" s="253">
        <v>3493</v>
      </c>
      <c r="EM455" s="247">
        <v>38.1</v>
      </c>
      <c r="EN455" s="246">
        <v>7.27</v>
      </c>
      <c r="EO455" s="103">
        <v>2648</v>
      </c>
      <c r="EP455" s="274">
        <v>12</v>
      </c>
      <c r="EQ455" s="274">
        <v>39</v>
      </c>
      <c r="ER455" s="103">
        <v>5430</v>
      </c>
      <c r="ES455" s="247"/>
      <c r="ET455" s="247"/>
      <c r="EU455" s="103">
        <v>2277</v>
      </c>
      <c r="EV455" s="141">
        <f t="shared" si="631"/>
        <v>0.23266495699118109</v>
      </c>
      <c r="EW455" s="142">
        <f t="shared" si="632"/>
        <v>1.4388777555110221</v>
      </c>
      <c r="EX455" s="142">
        <f t="shared" si="633"/>
        <v>3.7875186758811981</v>
      </c>
      <c r="EY455" s="118">
        <f t="shared" ref="EY455:EY468" si="732">EX455/6</f>
        <v>0.63125311264686634</v>
      </c>
      <c r="EZ455" s="143">
        <f t="shared" si="634"/>
        <v>19036.068864978901</v>
      </c>
      <c r="FA455" s="144">
        <f t="shared" si="635"/>
        <v>0.51410850288441368</v>
      </c>
      <c r="FB455" s="145">
        <f t="shared" si="636"/>
        <v>13992.911679324896</v>
      </c>
      <c r="FC455" s="146">
        <f t="shared" si="637"/>
        <v>0.73384259724595435</v>
      </c>
      <c r="FD455" s="253">
        <v>3812</v>
      </c>
      <c r="FE455" s="247">
        <v>38</v>
      </c>
      <c r="FF455" s="246">
        <v>7.23</v>
      </c>
      <c r="FG455" s="103">
        <v>2353</v>
      </c>
      <c r="FH455" s="274">
        <v>9</v>
      </c>
      <c r="FI455" s="274">
        <v>42</v>
      </c>
      <c r="FJ455" s="103">
        <v>5240</v>
      </c>
      <c r="FK455" s="247"/>
      <c r="FL455" s="247"/>
      <c r="FM455" s="103">
        <v>2898</v>
      </c>
      <c r="FN455" s="141">
        <f t="shared" si="638"/>
        <v>0.24549103932436286</v>
      </c>
      <c r="FO455" s="142">
        <f t="shared" si="639"/>
        <v>1.3184679958027283</v>
      </c>
      <c r="FP455" s="142">
        <f t="shared" si="640"/>
        <v>4.1334157436184169</v>
      </c>
      <c r="FQ455" s="118">
        <f t="shared" ref="FQ455:FQ468" si="733">FP455/6</f>
        <v>0.68890262393640278</v>
      </c>
      <c r="FR455" s="143">
        <f t="shared" si="641"/>
        <v>20774.547527426163</v>
      </c>
      <c r="FS455" s="144">
        <f t="shared" si="642"/>
        <v>0.56823916438331767</v>
      </c>
      <c r="FT455" s="145">
        <f t="shared" si="643"/>
        <v>15270.821449065703</v>
      </c>
      <c r="FU455" s="146">
        <f t="shared" si="644"/>
        <v>0.76349381847421849</v>
      </c>
      <c r="FV455" s="253">
        <v>3809</v>
      </c>
      <c r="FW455" s="283">
        <v>38.4</v>
      </c>
      <c r="FX455" s="246">
        <v>7.12</v>
      </c>
      <c r="FY455" s="103">
        <v>2383</v>
      </c>
      <c r="FZ455" s="274">
        <v>10</v>
      </c>
      <c r="GA455" s="274">
        <v>41</v>
      </c>
      <c r="GB455" s="103">
        <v>5390</v>
      </c>
      <c r="GC455" s="247"/>
      <c r="GD455" s="247"/>
      <c r="GE455" s="103">
        <v>3106</v>
      </c>
      <c r="GF455" s="141">
        <f t="shared" si="645"/>
        <v>0.26589389765533</v>
      </c>
      <c r="GG455" s="142">
        <f t="shared" si="646"/>
        <v>1.3195064321344185</v>
      </c>
      <c r="GH455" s="142">
        <f t="shared" si="647"/>
        <v>4.1301627931381288</v>
      </c>
      <c r="GI455" s="118">
        <f t="shared" ref="GI455:GI468" si="734">GH455/6</f>
        <v>0.68836046552302144</v>
      </c>
      <c r="GJ455" s="143">
        <f t="shared" si="648"/>
        <v>20758.198198312235</v>
      </c>
      <c r="GK455" s="144">
        <f t="shared" si="649"/>
        <v>0.56273435134953087</v>
      </c>
      <c r="GL455" s="145">
        <f t="shared" si="650"/>
        <v>15258.803488848704</v>
      </c>
      <c r="GM455" s="146">
        <f t="shared" si="651"/>
        <v>0.76047844004422549</v>
      </c>
      <c r="GN455" s="286">
        <v>2417</v>
      </c>
      <c r="GO455" s="97">
        <f t="shared" ref="GO455:GO468" si="735">(CJ455*CM455+DB455*DE455+DT455*DW455+EL455*EO455+FD455*FG455+FV455*FY455)/CE455</f>
        <v>2518.398061853758</v>
      </c>
      <c r="GP455" s="226">
        <f t="shared" si="705"/>
        <v>1069.444</v>
      </c>
      <c r="GQ455" s="103">
        <v>0</v>
      </c>
      <c r="GR455" s="102">
        <f t="shared" si="729"/>
        <v>1</v>
      </c>
      <c r="GS455" s="103">
        <v>0</v>
      </c>
      <c r="GT455" s="102">
        <f t="shared" si="707"/>
        <v>1</v>
      </c>
      <c r="GU455" s="129">
        <v>99.2</v>
      </c>
      <c r="GV455" s="102">
        <f t="shared" si="702"/>
        <v>0.8807751060344382</v>
      </c>
      <c r="GW455" s="170">
        <v>450</v>
      </c>
      <c r="GX455" s="102">
        <f t="shared" si="703"/>
        <v>0.33530280649926147</v>
      </c>
      <c r="GY455" s="170">
        <v>0</v>
      </c>
      <c r="GZ455" s="102">
        <f t="shared" si="704"/>
        <v>1</v>
      </c>
      <c r="HA455" s="318">
        <v>8.34</v>
      </c>
      <c r="HB455" s="318">
        <v>58.4</v>
      </c>
      <c r="HC455" s="318"/>
      <c r="HD455" s="313"/>
      <c r="HE455" s="312">
        <v>34</v>
      </c>
      <c r="HF455" s="227">
        <f t="shared" si="698"/>
        <v>86397.115999999995</v>
      </c>
      <c r="HG455" s="102">
        <f t="shared" si="699"/>
        <v>0.57598077333333331</v>
      </c>
      <c r="HH455" s="177">
        <f t="shared" si="700"/>
        <v>0.75706101115690017</v>
      </c>
      <c r="HI455" s="253">
        <v>3396</v>
      </c>
      <c r="HJ455" s="103">
        <v>2484</v>
      </c>
      <c r="HK455" s="103">
        <v>3926</v>
      </c>
      <c r="HL455" s="77">
        <f t="shared" si="654"/>
        <v>2760</v>
      </c>
      <c r="HM455" s="77">
        <f t="shared" si="652"/>
        <v>31892.16</v>
      </c>
      <c r="HN455" s="247"/>
      <c r="HO455" s="247"/>
      <c r="HP455" s="103">
        <v>2617</v>
      </c>
      <c r="HQ455" s="247"/>
      <c r="HR455" s="247"/>
      <c r="HS455" s="247"/>
      <c r="HT455" s="103">
        <v>6770</v>
      </c>
      <c r="HU455" s="103">
        <v>5156</v>
      </c>
      <c r="HV455" s="247"/>
      <c r="HW455" s="247"/>
      <c r="HX455" s="247"/>
      <c r="HY455" s="247"/>
      <c r="HZ455" s="298">
        <v>0.99</v>
      </c>
      <c r="IA455" s="298"/>
      <c r="IB455" s="299">
        <v>539</v>
      </c>
      <c r="IC455" s="300"/>
      <c r="ID455" s="300">
        <v>27</v>
      </c>
      <c r="IE455" s="301">
        <v>2.64</v>
      </c>
      <c r="IF455" s="301">
        <v>1.08</v>
      </c>
      <c r="IG455" s="301">
        <v>2.35</v>
      </c>
      <c r="IH455" s="97">
        <f t="shared" si="653"/>
        <v>32987.668000000005</v>
      </c>
      <c r="II455" s="97">
        <f t="shared" si="655"/>
        <v>3206.116572567254</v>
      </c>
      <c r="IJ455" s="202">
        <f t="shared" si="656"/>
        <v>1.677289500167729</v>
      </c>
      <c r="IK455" s="202">
        <f t="shared" si="662"/>
        <v>1.9114867005645968</v>
      </c>
      <c r="IL455" s="202">
        <f t="shared" ref="IL455:IL518" si="736">IH455*IN455/(HT455*AT455/1000)</f>
        <v>0.32073967368441969</v>
      </c>
      <c r="IM455" s="203"/>
      <c r="IN455" s="204">
        <f t="shared" ref="IN455:IN518" si="737">1-IB455/GN455</f>
        <v>0.77699627637567237</v>
      </c>
      <c r="IO455" s="247"/>
      <c r="IP455" s="247"/>
      <c r="IQ455" s="103">
        <v>2518</v>
      </c>
      <c r="IR455" s="103">
        <v>2226</v>
      </c>
      <c r="IS455" s="247"/>
      <c r="IT455" s="247"/>
      <c r="IU455" s="247"/>
      <c r="IV455" s="247"/>
      <c r="IW455" s="304">
        <v>0.94</v>
      </c>
      <c r="IX455" s="304">
        <v>0</v>
      </c>
      <c r="IY455" s="246">
        <v>8.4600000000000009</v>
      </c>
      <c r="IZ455" s="247">
        <v>192</v>
      </c>
      <c r="JA455" s="247">
        <v>4.2699999999999996</v>
      </c>
      <c r="JB455" s="247">
        <v>0.36</v>
      </c>
      <c r="JC455" s="247">
        <v>222</v>
      </c>
      <c r="JD455" s="97">
        <f t="shared" ref="JD455:JD518" si="738">IB455*AT455/1000</f>
        <v>6362.3559999999998</v>
      </c>
      <c r="JE455" s="210">
        <f t="shared" si="672"/>
        <v>1.2897282358360203</v>
      </c>
      <c r="JF455" s="210">
        <f t="shared" ref="JF455:JF518" si="739">IB455/JE455/1000</f>
        <v>0.4179175</v>
      </c>
      <c r="JG455" s="210">
        <f t="shared" ref="JG455:JG518" si="740">JD455*JI455/(IQ455*AU455/1000)</f>
        <v>0.18731956262217422</v>
      </c>
      <c r="JH455" s="203"/>
      <c r="JI455" s="203">
        <f t="shared" ref="JI455:JI518" si="741">1-IZ455/IB455</f>
        <v>0.64378478664192951</v>
      </c>
      <c r="JJ455" s="212">
        <f t="shared" si="708"/>
        <v>2.469151880188833</v>
      </c>
      <c r="JK455" s="203">
        <f t="shared" ref="JK455:JK518" si="742">1-IZ455/BC455</f>
        <v>0.98070157804804503</v>
      </c>
      <c r="JL455" s="103">
        <v>8100</v>
      </c>
      <c r="JM455" s="246">
        <v>8.61</v>
      </c>
      <c r="JN455" s="307">
        <v>149</v>
      </c>
      <c r="JO455" s="247">
        <v>0.26</v>
      </c>
      <c r="JP455" s="247">
        <v>1.71</v>
      </c>
      <c r="JQ455" s="246">
        <v>0.9</v>
      </c>
      <c r="JR455" s="170">
        <v>162</v>
      </c>
      <c r="JS455" s="247">
        <v>0.35</v>
      </c>
      <c r="JT455" s="308" t="s">
        <v>181</v>
      </c>
    </row>
    <row r="456" spans="1:280" ht="14.25">
      <c r="A456" s="244">
        <v>43873</v>
      </c>
      <c r="B456" s="245">
        <v>120</v>
      </c>
      <c r="C456" s="52">
        <v>120</v>
      </c>
      <c r="D456" s="129">
        <v>42887</v>
      </c>
      <c r="E456" s="246">
        <v>5.6</v>
      </c>
      <c r="F456" s="129">
        <v>1398</v>
      </c>
      <c r="G456" s="247">
        <v>37.9</v>
      </c>
      <c r="H456" s="247">
        <v>18.5</v>
      </c>
      <c r="I456" s="255">
        <v>91.4</v>
      </c>
      <c r="J456" s="253"/>
      <c r="K456" s="129">
        <v>1218</v>
      </c>
      <c r="L456" s="254">
        <v>6.98</v>
      </c>
      <c r="M456" s="129">
        <v>9518</v>
      </c>
      <c r="N456" s="129">
        <v>5303</v>
      </c>
      <c r="O456" s="254">
        <v>5.86</v>
      </c>
      <c r="P456" s="254">
        <v>1.98</v>
      </c>
      <c r="Q456" s="258">
        <v>105</v>
      </c>
      <c r="R456" s="259">
        <v>48.8</v>
      </c>
      <c r="S456" s="260">
        <v>8886</v>
      </c>
      <c r="T456" s="103">
        <v>7147</v>
      </c>
      <c r="U456" s="247">
        <v>2.85</v>
      </c>
      <c r="V456" s="247">
        <v>22.1</v>
      </c>
      <c r="W456" s="247">
        <v>9.44</v>
      </c>
      <c r="X456" s="247">
        <v>7.79</v>
      </c>
      <c r="Y456" s="129">
        <v>2432</v>
      </c>
      <c r="Z456" s="103"/>
      <c r="AA456" s="56"/>
      <c r="AB456" s="247">
        <v>506</v>
      </c>
      <c r="AC456" s="77">
        <f t="shared" si="709"/>
        <v>11318</v>
      </c>
      <c r="AD456" s="247"/>
      <c r="AE456" s="247"/>
      <c r="AF456" s="247"/>
      <c r="AG456" s="247"/>
      <c r="AH456" s="252"/>
      <c r="AI456" s="263"/>
      <c r="AJ456" s="247"/>
      <c r="AK456" s="247"/>
      <c r="AL456" s="246" t="s">
        <v>129</v>
      </c>
      <c r="AM456" s="103" t="s">
        <v>129</v>
      </c>
      <c r="AN456" s="264" t="s">
        <v>129</v>
      </c>
      <c r="AO456" s="264" t="s">
        <v>129</v>
      </c>
      <c r="AP456" s="103" t="s">
        <v>129</v>
      </c>
      <c r="AQ456" s="267"/>
      <c r="AR456" s="86">
        <f t="shared" ref="AR456:AR519" si="743">AT456+AS456</f>
        <v>13028</v>
      </c>
      <c r="AS456" s="103">
        <v>1000</v>
      </c>
      <c r="AT456" s="268">
        <v>12028</v>
      </c>
      <c r="AU456" s="129">
        <f t="shared" si="710"/>
        <v>9148</v>
      </c>
      <c r="AV456" s="103">
        <v>1200</v>
      </c>
      <c r="AW456" s="103">
        <v>0</v>
      </c>
      <c r="AX456" s="129">
        <v>1200</v>
      </c>
      <c r="AY456" s="271">
        <v>480</v>
      </c>
      <c r="AZ456" s="272">
        <v>5.21</v>
      </c>
      <c r="BA456" s="103">
        <v>3877</v>
      </c>
      <c r="BB456" s="247">
        <v>184</v>
      </c>
      <c r="BC456" s="103">
        <v>9712</v>
      </c>
      <c r="BD456" s="97">
        <f t="shared" si="711"/>
        <v>6633.0919599999997</v>
      </c>
      <c r="BE456" s="102">
        <f t="shared" si="712"/>
        <v>0.68297899093904446</v>
      </c>
      <c r="BF456" s="103">
        <v>3702</v>
      </c>
      <c r="BG456" s="97">
        <f t="shared" si="713"/>
        <v>3950.0339999999997</v>
      </c>
      <c r="BH456" s="102">
        <f t="shared" si="714"/>
        <v>0.40671684514003292</v>
      </c>
      <c r="BI456" s="103">
        <v>278</v>
      </c>
      <c r="BJ456" s="97">
        <f t="shared" si="715"/>
        <v>546.82600000000002</v>
      </c>
      <c r="BK456" s="102">
        <f t="shared" si="716"/>
        <v>5.6304159802306429E-2</v>
      </c>
      <c r="BL456" s="103">
        <v>623</v>
      </c>
      <c r="BM456" s="97">
        <f t="shared" si="717"/>
        <v>900.23500000000001</v>
      </c>
      <c r="BN456" s="102">
        <f t="shared" si="718"/>
        <v>9.2693060131795721E-2</v>
      </c>
      <c r="BO456" s="103">
        <v>594</v>
      </c>
      <c r="BP456" s="97">
        <f t="shared" si="719"/>
        <v>1222.452</v>
      </c>
      <c r="BQ456" s="102">
        <f t="shared" si="720"/>
        <v>0.12587026359143327</v>
      </c>
      <c r="BR456" s="103">
        <v>8.14</v>
      </c>
      <c r="BS456" s="105">
        <f t="shared" si="721"/>
        <v>13.54496</v>
      </c>
      <c r="BT456" s="102">
        <f t="shared" si="722"/>
        <v>8.3813838550247119E-4</v>
      </c>
      <c r="BU456" s="247">
        <v>14</v>
      </c>
      <c r="BV456" s="246">
        <v>8.56</v>
      </c>
      <c r="BW456" s="252">
        <v>181</v>
      </c>
      <c r="BX456" s="117">
        <f t="shared" ref="BX456:BX468" si="744">AU456*BC456/1000</f>
        <v>88845.376000000004</v>
      </c>
      <c r="BY456" s="118">
        <f t="shared" ref="BY456:BY468" si="745">BX456/150000</f>
        <v>0.59230250666666673</v>
      </c>
      <c r="BZ456" s="273">
        <v>39.6</v>
      </c>
      <c r="CA456" s="245">
        <v>39</v>
      </c>
      <c r="CB456" s="247">
        <v>6.89</v>
      </c>
      <c r="CC456" s="103">
        <v>5269</v>
      </c>
      <c r="CD456" s="77">
        <f t="shared" si="723"/>
        <v>5518.9322419281489</v>
      </c>
      <c r="CE456" s="77">
        <f t="shared" si="724"/>
        <v>21990</v>
      </c>
      <c r="CF456" s="77">
        <f t="shared" si="725"/>
        <v>9148</v>
      </c>
      <c r="CG456" s="77">
        <f t="shared" si="726"/>
        <v>381.16666666666669</v>
      </c>
      <c r="CH456" s="77">
        <f t="shared" si="727"/>
        <v>12842</v>
      </c>
      <c r="CI456" s="130">
        <f t="shared" si="728"/>
        <v>535.08333333333337</v>
      </c>
      <c r="CJ456" s="253">
        <v>3566</v>
      </c>
      <c r="CK456" s="247">
        <v>38.1</v>
      </c>
      <c r="CL456" s="246">
        <v>7</v>
      </c>
      <c r="CM456" s="103">
        <v>2973</v>
      </c>
      <c r="CN456" s="274">
        <v>15</v>
      </c>
      <c r="CO456" s="274">
        <v>54</v>
      </c>
      <c r="CP456" s="103">
        <v>4930</v>
      </c>
      <c r="CQ456" s="247"/>
      <c r="CR456" s="247"/>
      <c r="CS456" s="103">
        <v>1960</v>
      </c>
      <c r="CT456" s="141">
        <f t="shared" si="663"/>
        <v>0.21588769599833127</v>
      </c>
      <c r="CU456" s="142">
        <f t="shared" ref="CU456:CU519" si="746">5026/CJ456</f>
        <v>1.4094223219293325</v>
      </c>
      <c r="CV456" s="142">
        <f t="shared" ref="CV456:CV519" si="747">CX456/5026</f>
        <v>3.9157406236999162</v>
      </c>
      <c r="CW456" s="118">
        <f t="shared" ref="CW456:CW468" si="748">CV456/6</f>
        <v>0.6526234372833194</v>
      </c>
      <c r="CX456" s="143">
        <f t="shared" si="664"/>
        <v>19680.512374715778</v>
      </c>
      <c r="CY456" s="144">
        <f t="shared" si="665"/>
        <v>0.46130884205939748</v>
      </c>
      <c r="CZ456" s="145">
        <f t="shared" si="666"/>
        <v>14407.576662846748</v>
      </c>
      <c r="DA456" s="146">
        <f t="shared" si="667"/>
        <v>0.69388385502471173</v>
      </c>
      <c r="DB456" s="129">
        <v>3566</v>
      </c>
      <c r="DC456" s="258">
        <v>38.200000000000003</v>
      </c>
      <c r="DD456" s="254">
        <v>6.94</v>
      </c>
      <c r="DE456" s="129">
        <v>2833</v>
      </c>
      <c r="DF456" s="129">
        <v>14</v>
      </c>
      <c r="DG456" s="129">
        <v>56</v>
      </c>
      <c r="DH456" s="129">
        <v>5500</v>
      </c>
      <c r="DI456" s="258"/>
      <c r="DJ456" s="258"/>
      <c r="DK456" s="129">
        <v>2644</v>
      </c>
      <c r="DL456" s="141">
        <f t="shared" ref="DL456:DL468" si="749">DK456/(DP456*DQ456)</f>
        <v>0.27604828888270289</v>
      </c>
      <c r="DM456" s="142">
        <f t="shared" ref="DM456:DM519" si="750">5026/DB456</f>
        <v>1.4094223219293325</v>
      </c>
      <c r="DN456" s="142">
        <f t="shared" ref="DN456:DN519" si="751">DP456/5026</f>
        <v>3.9157406236999162</v>
      </c>
      <c r="DO456" s="118">
        <f t="shared" si="730"/>
        <v>0.6526234372833194</v>
      </c>
      <c r="DP456" s="143">
        <f t="shared" ref="DP456:DP468" si="752">DB456*CD456/1000</f>
        <v>19680.512374715778</v>
      </c>
      <c r="DQ456" s="144">
        <f t="shared" ref="DQ456:DQ468" si="753">1-DE456/CD456</f>
        <v>0.4866760677949119</v>
      </c>
      <c r="DR456" s="145">
        <f t="shared" ref="DR456:DR468" si="754">DB456*(CF456/CE456)*BC456/1000</f>
        <v>14407.576662846748</v>
      </c>
      <c r="DS456" s="146">
        <f t="shared" ref="DS456:DS468" si="755">1-(DE456/BC456)</f>
        <v>0.70829901153212527</v>
      </c>
      <c r="DT456" s="129">
        <v>3566</v>
      </c>
      <c r="DU456" s="258">
        <v>38.299999999999997</v>
      </c>
      <c r="DV456" s="254">
        <v>6.85</v>
      </c>
      <c r="DW456" s="129">
        <v>2975</v>
      </c>
      <c r="DX456" s="129">
        <v>15</v>
      </c>
      <c r="DY456" s="129">
        <v>53</v>
      </c>
      <c r="DZ456" s="129">
        <v>4900</v>
      </c>
      <c r="EA456" s="258"/>
      <c r="EB456" s="258"/>
      <c r="EC456" s="129">
        <v>2605</v>
      </c>
      <c r="ED456" s="141">
        <f t="shared" si="657"/>
        <v>0.28715795323915116</v>
      </c>
      <c r="EE456" s="142">
        <f t="shared" ref="EE456:EE519" si="756">5026/DT456</f>
        <v>1.4094223219293325</v>
      </c>
      <c r="EF456" s="142">
        <f t="shared" si="668"/>
        <v>3.9157406236999162</v>
      </c>
      <c r="EG456" s="118">
        <f t="shared" si="731"/>
        <v>0.6526234372833194</v>
      </c>
      <c r="EH456" s="143">
        <f t="shared" si="658"/>
        <v>19680.512374715778</v>
      </c>
      <c r="EI456" s="144">
        <f t="shared" si="659"/>
        <v>0.46094645312031868</v>
      </c>
      <c r="EJ456" s="145">
        <f t="shared" si="660"/>
        <v>14407.576662846748</v>
      </c>
      <c r="EK456" s="146">
        <f t="shared" si="661"/>
        <v>0.69367792421746288</v>
      </c>
      <c r="EL456" s="253">
        <v>3566</v>
      </c>
      <c r="EM456" s="247">
        <v>38.200000000000003</v>
      </c>
      <c r="EN456" s="246">
        <v>7.23</v>
      </c>
      <c r="EO456" s="103">
        <v>3044</v>
      </c>
      <c r="EP456" s="274">
        <v>15</v>
      </c>
      <c r="EQ456" s="274">
        <v>54</v>
      </c>
      <c r="ER456" s="103">
        <v>4778</v>
      </c>
      <c r="ES456" s="247"/>
      <c r="ET456" s="247"/>
      <c r="EU456" s="103">
        <v>2092</v>
      </c>
      <c r="EV456" s="141">
        <f t="shared" ref="EV456:EV468" si="757">EU456/(EZ456*FA456)</f>
        <v>0.23703748355674925</v>
      </c>
      <c r="EW456" s="142">
        <f t="shared" ref="EW456:EW519" si="758">5026/EL456</f>
        <v>1.4094223219293325</v>
      </c>
      <c r="EX456" s="142">
        <f t="shared" ref="EX456:EX519" si="759">EZ456/5026</f>
        <v>3.9157406236999162</v>
      </c>
      <c r="EY456" s="118">
        <f t="shared" si="732"/>
        <v>0.6526234372833194</v>
      </c>
      <c r="EZ456" s="143">
        <f t="shared" ref="EZ456:EZ468" si="760">EL456*CD456/1000</f>
        <v>19680.512374715778</v>
      </c>
      <c r="FA456" s="144">
        <f t="shared" ref="FA456:FA468" si="761">1-EO456/CD456</f>
        <v>0.44844403472210093</v>
      </c>
      <c r="FB456" s="145">
        <f t="shared" ref="FB456:FB468" si="762">EL456*(CF456/CE456)*BC456/1000</f>
        <v>14407.576662846748</v>
      </c>
      <c r="FC456" s="146">
        <f t="shared" ref="FC456:FC468" si="763">1-EO456/BC456</f>
        <v>0.68657331136738053</v>
      </c>
      <c r="FD456" s="253">
        <v>3863</v>
      </c>
      <c r="FE456" s="247">
        <v>38.299999999999997</v>
      </c>
      <c r="FF456" s="246">
        <v>7.17</v>
      </c>
      <c r="FG456" s="103">
        <v>2790</v>
      </c>
      <c r="FH456" s="274">
        <v>12</v>
      </c>
      <c r="FI456" s="274">
        <v>56</v>
      </c>
      <c r="FJ456" s="103">
        <v>5480</v>
      </c>
      <c r="FK456" s="247"/>
      <c r="FL456" s="247"/>
      <c r="FM456" s="103">
        <v>2699</v>
      </c>
      <c r="FN456" s="141">
        <f t="shared" ref="FN456:FN468" si="764">FM456/(FR456*FS456)</f>
        <v>0.25602679752090973</v>
      </c>
      <c r="FO456" s="142">
        <f t="shared" ref="FO456:FO519" si="765">5026/FD456</f>
        <v>1.3010613512813876</v>
      </c>
      <c r="FP456" s="142">
        <f t="shared" ref="FP456:FP519" si="766">FR456/5026</f>
        <v>4.2418693295997683</v>
      </c>
      <c r="FQ456" s="118">
        <f t="shared" si="733"/>
        <v>0.70697822159996138</v>
      </c>
      <c r="FR456" s="143">
        <f t="shared" ref="FR456:FR468" si="767">FD456*CD456/1000</f>
        <v>21319.635250568437</v>
      </c>
      <c r="FS456" s="144">
        <f t="shared" ref="FS456:FS468" si="768">1-FG456/CD456</f>
        <v>0.49446742998510562</v>
      </c>
      <c r="FT456" s="145">
        <f t="shared" ref="FT456:FT468" si="769">FD456*(CF456/CE456)*BC456/1000</f>
        <v>15607.534674306502</v>
      </c>
      <c r="FU456" s="146">
        <f t="shared" ref="FU456:FU468" si="770">1-FG456/BC456</f>
        <v>0.71272652388797364</v>
      </c>
      <c r="FV456" s="253">
        <v>3863</v>
      </c>
      <c r="FW456" s="283">
        <v>38.6</v>
      </c>
      <c r="FX456" s="246">
        <v>7.13</v>
      </c>
      <c r="FY456" s="103">
        <v>2756</v>
      </c>
      <c r="FZ456" s="274">
        <v>12</v>
      </c>
      <c r="GA456" s="274">
        <v>57</v>
      </c>
      <c r="GB456" s="103">
        <v>4832</v>
      </c>
      <c r="GC456" s="247"/>
      <c r="GD456" s="247"/>
      <c r="GE456" s="103">
        <v>2934</v>
      </c>
      <c r="GF456" s="141">
        <f t="shared" ref="GF456:GF468" si="771">GE456/(GJ456*GK456)</f>
        <v>0.27489394060475492</v>
      </c>
      <c r="GG456" s="142">
        <f t="shared" ref="GG456:GG519" si="772">5026/FV456</f>
        <v>1.3010613512813876</v>
      </c>
      <c r="GH456" s="142">
        <f t="shared" ref="GH456:GH519" si="773">GJ456/5026</f>
        <v>4.2418693295997683</v>
      </c>
      <c r="GI456" s="118">
        <f t="shared" si="734"/>
        <v>0.70697822159996138</v>
      </c>
      <c r="GJ456" s="143">
        <f t="shared" ref="GJ456:GJ468" si="774">FV456*CD456/1000</f>
        <v>21319.635250568437</v>
      </c>
      <c r="GK456" s="144">
        <f t="shared" ref="GK456:GK468" si="775">1-FY456/CD456</f>
        <v>0.50062804194944488</v>
      </c>
      <c r="GL456" s="145">
        <f t="shared" ref="GL456:GL468" si="776">FV456*(CF456/CE456)*BC456/1000</f>
        <v>15607.534674306502</v>
      </c>
      <c r="GM456" s="146">
        <f t="shared" ref="GM456:GM468" si="777">1-FY456/BC456</f>
        <v>0.71622734761120266</v>
      </c>
      <c r="GN456" s="286">
        <v>2532</v>
      </c>
      <c r="GO456" s="97">
        <f t="shared" si="735"/>
        <v>2891.8666666666668</v>
      </c>
      <c r="GP456" s="226">
        <f t="shared" si="705"/>
        <v>951.24151999999992</v>
      </c>
      <c r="GQ456" s="103">
        <v>0</v>
      </c>
      <c r="GR456" s="102">
        <f t="shared" si="729"/>
        <v>1</v>
      </c>
      <c r="GS456" s="103">
        <v>0</v>
      </c>
      <c r="GT456" s="102">
        <f t="shared" si="707"/>
        <v>1</v>
      </c>
      <c r="GU456" s="129">
        <v>55.6</v>
      </c>
      <c r="GV456" s="102">
        <f t="shared" si="702"/>
        <v>0.89832231825114384</v>
      </c>
      <c r="GW456" s="170">
        <v>420</v>
      </c>
      <c r="GX456" s="102">
        <f t="shared" si="703"/>
        <v>0.3258426966292135</v>
      </c>
      <c r="GY456" s="170">
        <v>3.93</v>
      </c>
      <c r="GZ456" s="102">
        <f t="shared" si="704"/>
        <v>0</v>
      </c>
      <c r="HA456" s="318">
        <v>7.85</v>
      </c>
      <c r="HB456" s="318">
        <v>55.8</v>
      </c>
      <c r="HC456" s="318"/>
      <c r="HD456" s="313"/>
      <c r="HE456" s="312">
        <v>12</v>
      </c>
      <c r="HF456" s="227">
        <f t="shared" si="698"/>
        <v>88845.376000000004</v>
      </c>
      <c r="HG456" s="102">
        <f t="shared" si="699"/>
        <v>0.59230250666666673</v>
      </c>
      <c r="HH456" s="177">
        <f t="shared" si="700"/>
        <v>0.73929159802306432</v>
      </c>
      <c r="HI456" s="253">
        <v>4036</v>
      </c>
      <c r="HJ456" s="103">
        <v>4330</v>
      </c>
      <c r="HK456" s="103">
        <v>3932</v>
      </c>
      <c r="HL456" s="77">
        <f t="shared" si="654"/>
        <v>2520</v>
      </c>
      <c r="HM456" s="77">
        <f t="shared" ref="HM456:HM519" si="778">(C456*D456+AV456*BC456+AX456*BC456+AW456*BC456)/1000</f>
        <v>28455.24</v>
      </c>
      <c r="HN456" s="247"/>
      <c r="HO456" s="247"/>
      <c r="HP456" s="103">
        <v>2671</v>
      </c>
      <c r="HQ456" s="247"/>
      <c r="HR456" s="247"/>
      <c r="HS456" s="247"/>
      <c r="HT456" s="103">
        <v>7286</v>
      </c>
      <c r="HU456" s="103">
        <v>7178</v>
      </c>
      <c r="HV456" s="247"/>
      <c r="HW456" s="247"/>
      <c r="HX456" s="247"/>
      <c r="HY456" s="247"/>
      <c r="HZ456" s="298">
        <v>0.99</v>
      </c>
      <c r="IA456" s="298"/>
      <c r="IB456" s="299">
        <v>454</v>
      </c>
      <c r="IC456" s="300"/>
      <c r="ID456" s="300">
        <v>366</v>
      </c>
      <c r="IE456" s="301">
        <v>2.87</v>
      </c>
      <c r="IF456" s="301">
        <v>0.87</v>
      </c>
      <c r="IG456" s="301">
        <v>2.1800000000000002</v>
      </c>
      <c r="IH456" s="97">
        <f t="shared" ref="IH456:IH519" si="779">GN456*AU456/1000+HP456*HL456/1000+AY456*BC456/1000</f>
        <v>34555.416000000005</v>
      </c>
      <c r="II456" s="97">
        <f t="shared" si="655"/>
        <v>3236.2125855885233</v>
      </c>
      <c r="IJ456" s="202">
        <f t="shared" si="656"/>
        <v>1.6463615409944024</v>
      </c>
      <c r="IK456" s="202">
        <f t="shared" si="662"/>
        <v>1.9656755244864692</v>
      </c>
      <c r="IL456" s="202">
        <f t="shared" si="736"/>
        <v>0.32360511768706374</v>
      </c>
      <c r="IM456" s="203"/>
      <c r="IN456" s="204">
        <f t="shared" si="737"/>
        <v>0.82069510268562396</v>
      </c>
      <c r="IO456" s="247"/>
      <c r="IP456" s="247"/>
      <c r="IQ456" s="103">
        <v>3384</v>
      </c>
      <c r="IR456" s="103">
        <v>3522</v>
      </c>
      <c r="IS456" s="247"/>
      <c r="IT456" s="247"/>
      <c r="IU456" s="247"/>
      <c r="IV456" s="247"/>
      <c r="IW456" s="304">
        <v>0.94</v>
      </c>
      <c r="IX456" s="304">
        <v>0</v>
      </c>
      <c r="IY456" s="246">
        <v>8.4700000000000006</v>
      </c>
      <c r="IZ456" s="247">
        <v>190</v>
      </c>
      <c r="JA456" s="247">
        <v>1.78</v>
      </c>
      <c r="JB456" s="247">
        <v>0.39</v>
      </c>
      <c r="JC456" s="247">
        <v>230</v>
      </c>
      <c r="JD456" s="97">
        <f t="shared" si="738"/>
        <v>5460.7120000000004</v>
      </c>
      <c r="JE456" s="210">
        <f t="shared" si="672"/>
        <v>1.2243113248797552</v>
      </c>
      <c r="JF456" s="210">
        <f t="shared" si="739"/>
        <v>0.37082071428571423</v>
      </c>
      <c r="JG456" s="210">
        <f t="shared" si="740"/>
        <v>0.10257483711511568</v>
      </c>
      <c r="JH456" s="203"/>
      <c r="JI456" s="203">
        <f t="shared" si="741"/>
        <v>0.58149779735682827</v>
      </c>
      <c r="JJ456" s="212">
        <f t="shared" si="708"/>
        <v>2.469151880188833</v>
      </c>
      <c r="JK456" s="203">
        <f t="shared" si="742"/>
        <v>0.98043657331136735</v>
      </c>
      <c r="JL456" s="103">
        <v>8407</v>
      </c>
      <c r="JM456" s="246">
        <v>8.4700000000000006</v>
      </c>
      <c r="JN456" s="307">
        <v>218</v>
      </c>
      <c r="JO456" s="247">
        <v>0.56999999999999995</v>
      </c>
      <c r="JP456" s="247">
        <v>1.57</v>
      </c>
      <c r="JQ456" s="246">
        <v>0.45</v>
      </c>
      <c r="JR456" s="170">
        <v>248</v>
      </c>
      <c r="JS456" s="247">
        <v>0.03</v>
      </c>
      <c r="JT456" s="308" t="s">
        <v>181</v>
      </c>
    </row>
    <row r="457" spans="1:280" ht="14.25">
      <c r="A457" s="244">
        <v>43874</v>
      </c>
      <c r="B457" s="245">
        <v>120</v>
      </c>
      <c r="C457" s="52">
        <v>120</v>
      </c>
      <c r="D457" s="129">
        <v>39962</v>
      </c>
      <c r="E457" s="246">
        <v>5.42</v>
      </c>
      <c r="F457" s="129">
        <v>1205</v>
      </c>
      <c r="G457" s="247">
        <v>32.4</v>
      </c>
      <c r="H457" s="247">
        <v>17.2</v>
      </c>
      <c r="I457" s="255">
        <v>91.2</v>
      </c>
      <c r="J457" s="253">
        <v>1350</v>
      </c>
      <c r="K457" s="129">
        <v>1086</v>
      </c>
      <c r="L457" s="254">
        <v>6.42</v>
      </c>
      <c r="M457" s="129">
        <v>8897</v>
      </c>
      <c r="N457" s="129">
        <v>5649</v>
      </c>
      <c r="O457" s="254">
        <v>2.85</v>
      </c>
      <c r="P457" s="254">
        <v>1.1299999999999999</v>
      </c>
      <c r="Q457" s="258">
        <v>88.9</v>
      </c>
      <c r="R457" s="259">
        <v>47.7</v>
      </c>
      <c r="S457" s="260">
        <v>8607</v>
      </c>
      <c r="T457" s="103">
        <v>7946</v>
      </c>
      <c r="U457" s="247">
        <v>2.86</v>
      </c>
      <c r="V457" s="247">
        <v>22.2</v>
      </c>
      <c r="W457" s="247">
        <v>9.52</v>
      </c>
      <c r="X457" s="247">
        <v>6.89</v>
      </c>
      <c r="Y457" s="129">
        <v>2432</v>
      </c>
      <c r="Z457" s="103"/>
      <c r="AA457" s="56"/>
      <c r="AB457" s="247">
        <v>522</v>
      </c>
      <c r="AC457" s="77">
        <f t="shared" si="709"/>
        <v>11039</v>
      </c>
      <c r="AD457" s="247"/>
      <c r="AE457" s="247"/>
      <c r="AF457" s="247"/>
      <c r="AG457" s="247"/>
      <c r="AH457" s="252"/>
      <c r="AI457" s="263"/>
      <c r="AJ457" s="247"/>
      <c r="AK457" s="247"/>
      <c r="AL457" s="246" t="s">
        <v>129</v>
      </c>
      <c r="AM457" s="103" t="s">
        <v>129</v>
      </c>
      <c r="AN457" s="264" t="s">
        <v>129</v>
      </c>
      <c r="AO457" s="264" t="s">
        <v>129</v>
      </c>
      <c r="AP457" s="103" t="s">
        <v>129</v>
      </c>
      <c r="AQ457" s="267"/>
      <c r="AR457" s="86">
        <f t="shared" si="743"/>
        <v>13084</v>
      </c>
      <c r="AS457" s="103">
        <v>1050</v>
      </c>
      <c r="AT457" s="268">
        <v>12034</v>
      </c>
      <c r="AU457" s="129">
        <f t="shared" si="710"/>
        <v>9154</v>
      </c>
      <c r="AV457" s="103">
        <v>1200</v>
      </c>
      <c r="AW457" s="103">
        <v>0</v>
      </c>
      <c r="AX457" s="129">
        <v>1200</v>
      </c>
      <c r="AY457" s="271">
        <v>480</v>
      </c>
      <c r="AZ457" s="272">
        <v>5.39</v>
      </c>
      <c r="BA457" s="103">
        <v>5636</v>
      </c>
      <c r="BB457" s="247">
        <v>332</v>
      </c>
      <c r="BC457" s="103">
        <v>10139</v>
      </c>
      <c r="BD457" s="97">
        <f t="shared" si="711"/>
        <v>7791.8889999999992</v>
      </c>
      <c r="BE457" s="102">
        <f t="shared" si="712"/>
        <v>0.76850665746128799</v>
      </c>
      <c r="BF457" s="103">
        <v>4349</v>
      </c>
      <c r="BG457" s="97">
        <f t="shared" si="713"/>
        <v>4640.3829999999998</v>
      </c>
      <c r="BH457" s="102">
        <f t="shared" si="714"/>
        <v>0.45767659532498273</v>
      </c>
      <c r="BI457" s="103">
        <v>513</v>
      </c>
      <c r="BJ457" s="97">
        <f t="shared" si="715"/>
        <v>1009.071</v>
      </c>
      <c r="BK457" s="102">
        <f t="shared" si="716"/>
        <v>9.9523720287996845E-2</v>
      </c>
      <c r="BL457" s="103">
        <v>569</v>
      </c>
      <c r="BM457" s="97">
        <f t="shared" si="717"/>
        <v>822.20500000000004</v>
      </c>
      <c r="BN457" s="102">
        <f t="shared" si="718"/>
        <v>8.1093303087089466E-2</v>
      </c>
      <c r="BO457" s="103">
        <v>631</v>
      </c>
      <c r="BP457" s="97">
        <f t="shared" si="719"/>
        <v>1298.598</v>
      </c>
      <c r="BQ457" s="102">
        <f t="shared" si="720"/>
        <v>0.12807949501923266</v>
      </c>
      <c r="BR457" s="103">
        <v>13</v>
      </c>
      <c r="BS457" s="105">
        <f t="shared" si="721"/>
        <v>21.631999999999998</v>
      </c>
      <c r="BT457" s="102">
        <f t="shared" si="722"/>
        <v>1.2821777295591282E-3</v>
      </c>
      <c r="BU457" s="247">
        <v>9.68</v>
      </c>
      <c r="BV457" s="246">
        <v>7.22</v>
      </c>
      <c r="BW457" s="252">
        <v>173</v>
      </c>
      <c r="BX457" s="117">
        <f t="shared" si="744"/>
        <v>92812.406000000003</v>
      </c>
      <c r="BY457" s="118">
        <f t="shared" si="745"/>
        <v>0.61874937333333335</v>
      </c>
      <c r="BZ457" s="273">
        <v>38.799999999999997</v>
      </c>
      <c r="CA457" s="245">
        <v>39</v>
      </c>
      <c r="CB457" s="247">
        <v>6.99</v>
      </c>
      <c r="CC457" s="103">
        <v>5565</v>
      </c>
      <c r="CD457" s="77">
        <f t="shared" si="723"/>
        <v>6106.9041700441321</v>
      </c>
      <c r="CE457" s="77">
        <f t="shared" si="724"/>
        <v>22206</v>
      </c>
      <c r="CF457" s="77">
        <f t="shared" si="725"/>
        <v>9154</v>
      </c>
      <c r="CG457" s="77">
        <f t="shared" si="726"/>
        <v>381.41666666666669</v>
      </c>
      <c r="CH457" s="77">
        <f t="shared" si="727"/>
        <v>13052</v>
      </c>
      <c r="CI457" s="130">
        <f t="shared" si="728"/>
        <v>543.83333333333337</v>
      </c>
      <c r="CJ457" s="253">
        <v>3599</v>
      </c>
      <c r="CK457" s="247">
        <v>38.299999999999997</v>
      </c>
      <c r="CL457" s="246">
        <v>7</v>
      </c>
      <c r="CM457" s="103">
        <v>3518</v>
      </c>
      <c r="CN457" s="274">
        <v>18</v>
      </c>
      <c r="CO457" s="274">
        <v>52</v>
      </c>
      <c r="CP457" s="103">
        <v>5772</v>
      </c>
      <c r="CQ457" s="247"/>
      <c r="CR457" s="247"/>
      <c r="CS457" s="103">
        <v>1915</v>
      </c>
      <c r="CT457" s="141">
        <f t="shared" si="663"/>
        <v>0.20552798129934399</v>
      </c>
      <c r="CU457" s="142">
        <f t="shared" si="746"/>
        <v>1.396499027507641</v>
      </c>
      <c r="CV457" s="142">
        <f t="shared" si="747"/>
        <v>4.3730099697550404</v>
      </c>
      <c r="CW457" s="118">
        <f t="shared" si="748"/>
        <v>0.72883499495917337</v>
      </c>
      <c r="CX457" s="143">
        <f t="shared" si="664"/>
        <v>21978.748107988831</v>
      </c>
      <c r="CY457" s="144">
        <f t="shared" si="665"/>
        <v>0.42393070170371172</v>
      </c>
      <c r="CZ457" s="145">
        <f t="shared" si="666"/>
        <v>15042.414176078537</v>
      </c>
      <c r="DA457" s="146">
        <f t="shared" si="667"/>
        <v>0.65302298057007602</v>
      </c>
      <c r="DB457" s="129">
        <v>3599</v>
      </c>
      <c r="DC457" s="258">
        <v>38.1</v>
      </c>
      <c r="DD457" s="254">
        <v>6.99</v>
      </c>
      <c r="DE457" s="129">
        <v>3444</v>
      </c>
      <c r="DF457" s="129">
        <v>20</v>
      </c>
      <c r="DG457" s="129">
        <v>51</v>
      </c>
      <c r="DH457" s="129">
        <v>6054</v>
      </c>
      <c r="DI457" s="258"/>
      <c r="DJ457" s="258"/>
      <c r="DK457" s="129">
        <v>2608</v>
      </c>
      <c r="DL457" s="141">
        <f t="shared" si="749"/>
        <v>0.27212610317642744</v>
      </c>
      <c r="DM457" s="142">
        <f t="shared" si="750"/>
        <v>1.396499027507641</v>
      </c>
      <c r="DN457" s="142">
        <f t="shared" si="751"/>
        <v>4.3730099697550404</v>
      </c>
      <c r="DO457" s="118">
        <f t="shared" si="730"/>
        <v>0.72883499495917337</v>
      </c>
      <c r="DP457" s="143">
        <f t="shared" si="752"/>
        <v>21978.748107988831</v>
      </c>
      <c r="DQ457" s="144">
        <f t="shared" si="753"/>
        <v>0.43604813435690259</v>
      </c>
      <c r="DR457" s="145">
        <f t="shared" si="754"/>
        <v>15042.414176078537</v>
      </c>
      <c r="DS457" s="146">
        <f t="shared" si="755"/>
        <v>0.66032153072295097</v>
      </c>
      <c r="DT457" s="129">
        <v>3599</v>
      </c>
      <c r="DU457" s="258">
        <v>38.5</v>
      </c>
      <c r="DV457" s="254">
        <v>6.92</v>
      </c>
      <c r="DW457" s="129">
        <v>3416</v>
      </c>
      <c r="DX457" s="129">
        <v>18</v>
      </c>
      <c r="DY457" s="129">
        <v>52</v>
      </c>
      <c r="DZ457" s="129">
        <v>5546</v>
      </c>
      <c r="EA457" s="258"/>
      <c r="EB457" s="258"/>
      <c r="EC457" s="129">
        <v>2533</v>
      </c>
      <c r="ED457" s="141">
        <f t="shared" si="657"/>
        <v>0.26155023310863518</v>
      </c>
      <c r="EE457" s="142">
        <f t="shared" si="756"/>
        <v>1.396499027507641</v>
      </c>
      <c r="EF457" s="142">
        <f t="shared" si="668"/>
        <v>4.3730099697550404</v>
      </c>
      <c r="EG457" s="118">
        <f t="shared" si="731"/>
        <v>0.72883499495917337</v>
      </c>
      <c r="EH457" s="143">
        <f t="shared" si="658"/>
        <v>21978.748107988831</v>
      </c>
      <c r="EI457" s="144">
        <f t="shared" si="659"/>
        <v>0.44063310887432605</v>
      </c>
      <c r="EJ457" s="145">
        <f t="shared" si="660"/>
        <v>15042.414176078537</v>
      </c>
      <c r="EK457" s="146">
        <f t="shared" si="661"/>
        <v>0.66308314429430903</v>
      </c>
      <c r="EL457" s="253">
        <v>3599</v>
      </c>
      <c r="EM457" s="247">
        <v>38.5</v>
      </c>
      <c r="EN457" s="246">
        <v>7.32</v>
      </c>
      <c r="EO457" s="103">
        <v>3685</v>
      </c>
      <c r="EP457" s="274">
        <v>19</v>
      </c>
      <c r="EQ457" s="274">
        <v>50</v>
      </c>
      <c r="ER457" s="103">
        <v>6124</v>
      </c>
      <c r="ES457" s="247"/>
      <c r="ET457" s="247"/>
      <c r="EU457" s="103">
        <v>2097</v>
      </c>
      <c r="EV457" s="141">
        <f t="shared" si="757"/>
        <v>0.24058005998784601</v>
      </c>
      <c r="EW457" s="142">
        <f t="shared" si="758"/>
        <v>1.396499027507641</v>
      </c>
      <c r="EX457" s="142">
        <f t="shared" si="759"/>
        <v>4.3730099697550404</v>
      </c>
      <c r="EY457" s="118">
        <f t="shared" si="732"/>
        <v>0.72883499495917337</v>
      </c>
      <c r="EZ457" s="143">
        <f t="shared" si="760"/>
        <v>21978.748107988831</v>
      </c>
      <c r="FA457" s="144">
        <f t="shared" si="761"/>
        <v>0.39658460368907833</v>
      </c>
      <c r="FB457" s="145">
        <f t="shared" si="762"/>
        <v>15042.414176078537</v>
      </c>
      <c r="FC457" s="146">
        <f t="shared" si="763"/>
        <v>0.63655192819804718</v>
      </c>
      <c r="FD457" s="253">
        <v>3905</v>
      </c>
      <c r="FE457" s="247">
        <v>38.299999999999997</v>
      </c>
      <c r="FF457" s="246">
        <v>7.17</v>
      </c>
      <c r="FG457" s="103">
        <v>3258</v>
      </c>
      <c r="FH457" s="274">
        <v>15</v>
      </c>
      <c r="FI457" s="274">
        <v>50</v>
      </c>
      <c r="FJ457" s="103">
        <v>5686</v>
      </c>
      <c r="FK457" s="247"/>
      <c r="FL457" s="247"/>
      <c r="FM457" s="103">
        <v>2691</v>
      </c>
      <c r="FN457" s="141">
        <f t="shared" si="764"/>
        <v>0.24188827568561433</v>
      </c>
      <c r="FO457" s="142">
        <f t="shared" si="765"/>
        <v>1.2870678617157489</v>
      </c>
      <c r="FP457" s="142">
        <f t="shared" si="766"/>
        <v>4.74481909749748</v>
      </c>
      <c r="FQ457" s="118">
        <f t="shared" si="733"/>
        <v>0.79080318291624663</v>
      </c>
      <c r="FR457" s="143">
        <f t="shared" si="767"/>
        <v>23847.460784022336</v>
      </c>
      <c r="FS457" s="144">
        <f t="shared" si="768"/>
        <v>0.46650546507978763</v>
      </c>
      <c r="FT457" s="145">
        <f t="shared" si="769"/>
        <v>16321.374647842928</v>
      </c>
      <c r="FU457" s="146">
        <f t="shared" si="770"/>
        <v>0.67866653516125852</v>
      </c>
      <c r="FV457" s="253">
        <v>3905</v>
      </c>
      <c r="FW457" s="283">
        <v>38.6</v>
      </c>
      <c r="FX457" s="246">
        <v>7.13</v>
      </c>
      <c r="FY457" s="103">
        <v>3297</v>
      </c>
      <c r="FZ457" s="274">
        <v>15</v>
      </c>
      <c r="GA457" s="274">
        <v>53</v>
      </c>
      <c r="GB457" s="103">
        <v>5984</v>
      </c>
      <c r="GC457" s="247"/>
      <c r="GD457" s="247"/>
      <c r="GE457" s="103">
        <v>3052</v>
      </c>
      <c r="GF457" s="141">
        <f t="shared" si="771"/>
        <v>0.27814546424894049</v>
      </c>
      <c r="GG457" s="142">
        <f t="shared" si="772"/>
        <v>1.2870678617157489</v>
      </c>
      <c r="GH457" s="142">
        <f t="shared" si="773"/>
        <v>4.74481909749748</v>
      </c>
      <c r="GI457" s="118">
        <f t="shared" si="734"/>
        <v>0.79080318291624663</v>
      </c>
      <c r="GJ457" s="143">
        <f t="shared" si="774"/>
        <v>23847.460784022336</v>
      </c>
      <c r="GK457" s="144">
        <f t="shared" si="775"/>
        <v>0.46011925057337622</v>
      </c>
      <c r="GL457" s="145">
        <f t="shared" si="776"/>
        <v>16321.374647842928</v>
      </c>
      <c r="GM457" s="146">
        <f t="shared" si="777"/>
        <v>0.67482000197258118</v>
      </c>
      <c r="GN457" s="286">
        <v>3279</v>
      </c>
      <c r="GO457" s="97">
        <f t="shared" si="735"/>
        <v>3431.9558677834821</v>
      </c>
      <c r="GP457" s="226">
        <f t="shared" si="705"/>
        <v>1493.75496</v>
      </c>
      <c r="GQ457" s="103">
        <v>0</v>
      </c>
      <c r="GR457" s="102">
        <f t="shared" si="729"/>
        <v>1</v>
      </c>
      <c r="GS457" s="103">
        <v>0</v>
      </c>
      <c r="GT457" s="102">
        <f t="shared" si="707"/>
        <v>1</v>
      </c>
      <c r="GU457" s="129">
        <v>230</v>
      </c>
      <c r="GV457" s="102">
        <f t="shared" si="702"/>
        <v>0.77206757502693069</v>
      </c>
      <c r="GW457" s="170">
        <v>562</v>
      </c>
      <c r="GX457" s="102">
        <f t="shared" si="703"/>
        <v>1.2302284710017597E-2</v>
      </c>
      <c r="GY457" s="170">
        <v>2.89</v>
      </c>
      <c r="GZ457" s="102">
        <f t="shared" si="704"/>
        <v>0</v>
      </c>
      <c r="HA457" s="318">
        <v>6.5</v>
      </c>
      <c r="HB457" s="318">
        <v>56.1</v>
      </c>
      <c r="HC457" s="318"/>
      <c r="HD457" s="313"/>
      <c r="HE457" s="312">
        <v>20</v>
      </c>
      <c r="HF457" s="227">
        <f t="shared" si="698"/>
        <v>92812.406000000003</v>
      </c>
      <c r="HG457" s="102">
        <f t="shared" si="699"/>
        <v>0.61874937333333335</v>
      </c>
      <c r="HH457" s="177">
        <f t="shared" si="700"/>
        <v>0.67659532498273989</v>
      </c>
      <c r="HI457" s="253">
        <v>3762</v>
      </c>
      <c r="HJ457" s="103">
        <v>4410</v>
      </c>
      <c r="HK457" s="103">
        <v>2580</v>
      </c>
      <c r="HL457" s="77">
        <f t="shared" ref="HL457:HL520" si="780">AV457+C457+AX457+AW457</f>
        <v>2520</v>
      </c>
      <c r="HM457" s="77">
        <f t="shared" si="778"/>
        <v>29129.040000000001</v>
      </c>
      <c r="HN457" s="247"/>
      <c r="HO457" s="247"/>
      <c r="HP457" s="103">
        <v>3617</v>
      </c>
      <c r="HQ457" s="247"/>
      <c r="HR457" s="247"/>
      <c r="HS457" s="247"/>
      <c r="HT457" s="103">
        <v>7035</v>
      </c>
      <c r="HU457" s="103">
        <v>7512</v>
      </c>
      <c r="HV457" s="247"/>
      <c r="HW457" s="247"/>
      <c r="HX457" s="247"/>
      <c r="HY457" s="247"/>
      <c r="HZ457" s="298">
        <v>0.98</v>
      </c>
      <c r="IA457" s="298"/>
      <c r="IB457" s="299">
        <v>588</v>
      </c>
      <c r="IC457" s="300"/>
      <c r="ID457" s="300">
        <v>202</v>
      </c>
      <c r="IE457" s="301">
        <v>3.88</v>
      </c>
      <c r="IF457" s="301">
        <v>6.54</v>
      </c>
      <c r="IG457" s="301">
        <v>2.29</v>
      </c>
      <c r="IH457" s="97">
        <f t="shared" si="779"/>
        <v>43997.525999999998</v>
      </c>
      <c r="II457" s="97">
        <f t="shared" ref="II457:II520" si="781">(GN457*AU457/1000+HP457*HL457/1000+AY457*BC457/1000+B457*D457/1000)/(HL457+AU457+AY457+B457)*1000</f>
        <v>3975.3109010917383</v>
      </c>
      <c r="IJ457" s="202">
        <f t="shared" ref="IJ457:IJ520" si="782">20000/(AT457+B457)</f>
        <v>1.645548790521639</v>
      </c>
      <c r="IK457" s="202">
        <f t="shared" si="662"/>
        <v>2.4157964345934491</v>
      </c>
      <c r="IL457" s="202">
        <f t="shared" si="736"/>
        <v>0.42650726064122008</v>
      </c>
      <c r="IM457" s="203"/>
      <c r="IN457" s="204">
        <f t="shared" si="737"/>
        <v>0.82067703568161021</v>
      </c>
      <c r="IO457" s="247"/>
      <c r="IP457" s="247"/>
      <c r="IQ457" s="103">
        <v>3419</v>
      </c>
      <c r="IR457" s="103">
        <v>2931</v>
      </c>
      <c r="IS457" s="247"/>
      <c r="IT457" s="247"/>
      <c r="IU457" s="247"/>
      <c r="IV457" s="247"/>
      <c r="IW457" s="304">
        <v>0.94</v>
      </c>
      <c r="IX457" s="304">
        <v>0</v>
      </c>
      <c r="IY457" s="246">
        <v>8.2200000000000006</v>
      </c>
      <c r="IZ457" s="247">
        <v>186</v>
      </c>
      <c r="JA457" s="247">
        <v>1.68</v>
      </c>
      <c r="JB457" s="247">
        <v>0.26</v>
      </c>
      <c r="JC457" s="247">
        <v>218</v>
      </c>
      <c r="JD457" s="97">
        <f t="shared" si="738"/>
        <v>7075.9920000000002</v>
      </c>
      <c r="JE457" s="210">
        <f t="shared" si="672"/>
        <v>1.2235088485907799</v>
      </c>
      <c r="JF457" s="210">
        <f t="shared" si="739"/>
        <v>0.48058500000000004</v>
      </c>
      <c r="JG457" s="210">
        <f t="shared" si="740"/>
        <v>0.1545703005406881</v>
      </c>
      <c r="JH457" s="203"/>
      <c r="JI457" s="203">
        <f t="shared" si="741"/>
        <v>0.68367346938775508</v>
      </c>
      <c r="JJ457" s="212">
        <f t="shared" si="708"/>
        <v>2.469151880188833</v>
      </c>
      <c r="JK457" s="203">
        <f t="shared" si="742"/>
        <v>0.98165499556169244</v>
      </c>
      <c r="JL457" s="103">
        <v>8084</v>
      </c>
      <c r="JM457" s="246">
        <v>8.4700000000000006</v>
      </c>
      <c r="JN457" s="307">
        <v>163</v>
      </c>
      <c r="JO457" s="247">
        <v>0.16</v>
      </c>
      <c r="JP457" s="247">
        <v>2.56</v>
      </c>
      <c r="JQ457" s="246">
        <v>0.94</v>
      </c>
      <c r="JR457" s="170">
        <v>191</v>
      </c>
      <c r="JS457" s="247">
        <v>0.41</v>
      </c>
      <c r="JT457" s="308" t="s">
        <v>181</v>
      </c>
    </row>
    <row r="458" spans="1:280" ht="14.25">
      <c r="A458" s="244">
        <v>43875</v>
      </c>
      <c r="B458" s="245">
        <v>0</v>
      </c>
      <c r="C458" s="52">
        <v>0</v>
      </c>
      <c r="D458" s="129">
        <v>40422</v>
      </c>
      <c r="E458" s="246">
        <v>5.41</v>
      </c>
      <c r="F458" s="129">
        <v>1385</v>
      </c>
      <c r="G458" s="247">
        <v>33.1</v>
      </c>
      <c r="H458" s="247">
        <v>15.4</v>
      </c>
      <c r="I458" s="255">
        <v>91.5</v>
      </c>
      <c r="J458" s="253"/>
      <c r="K458" s="129">
        <v>1443</v>
      </c>
      <c r="L458" s="254">
        <v>9.3000000000000007</v>
      </c>
      <c r="M458" s="129">
        <v>9361</v>
      </c>
      <c r="N458" s="129">
        <v>5869</v>
      </c>
      <c r="O458" s="254">
        <v>2</v>
      </c>
      <c r="P458" s="254">
        <v>0.92</v>
      </c>
      <c r="Q458" s="258"/>
      <c r="R458" s="259">
        <v>41.7</v>
      </c>
      <c r="S458" s="260">
        <v>8611</v>
      </c>
      <c r="T458" s="103">
        <v>8400</v>
      </c>
      <c r="U458" s="247">
        <v>2.99</v>
      </c>
      <c r="V458" s="247">
        <v>24.3</v>
      </c>
      <c r="W458" s="247">
        <v>10.4</v>
      </c>
      <c r="X458" s="247">
        <v>9.19</v>
      </c>
      <c r="Y458" s="129">
        <v>2432</v>
      </c>
      <c r="Z458" s="103"/>
      <c r="AA458" s="56"/>
      <c r="AB458" s="247">
        <v>501</v>
      </c>
      <c r="AC458" s="77">
        <f t="shared" si="709"/>
        <v>11043</v>
      </c>
      <c r="AD458" s="247"/>
      <c r="AE458" s="247"/>
      <c r="AF458" s="247"/>
      <c r="AG458" s="247"/>
      <c r="AH458" s="252"/>
      <c r="AI458" s="263"/>
      <c r="AJ458" s="247"/>
      <c r="AK458" s="247"/>
      <c r="AL458" s="246" t="s">
        <v>129</v>
      </c>
      <c r="AM458" s="103" t="s">
        <v>129</v>
      </c>
      <c r="AN458" s="264" t="s">
        <v>129</v>
      </c>
      <c r="AO458" s="264" t="s">
        <v>129</v>
      </c>
      <c r="AP458" s="103" t="s">
        <v>129</v>
      </c>
      <c r="AQ458" s="267"/>
      <c r="AR458" s="86">
        <f t="shared" si="743"/>
        <v>12742</v>
      </c>
      <c r="AS458" s="103">
        <v>1200</v>
      </c>
      <c r="AT458" s="268">
        <v>11542</v>
      </c>
      <c r="AU458" s="129">
        <f t="shared" si="710"/>
        <v>8662</v>
      </c>
      <c r="AV458" s="103">
        <v>1200</v>
      </c>
      <c r="AW458" s="103">
        <v>0</v>
      </c>
      <c r="AX458" s="129">
        <v>1200</v>
      </c>
      <c r="AY458" s="271">
        <v>480</v>
      </c>
      <c r="AZ458" s="272">
        <v>5.47</v>
      </c>
      <c r="BA458" s="103">
        <v>5540</v>
      </c>
      <c r="BB458" s="247">
        <v>160</v>
      </c>
      <c r="BC458" s="103">
        <v>10764</v>
      </c>
      <c r="BD458" s="97">
        <f t="shared" si="711"/>
        <v>7312.2579999999998</v>
      </c>
      <c r="BE458" s="102">
        <f t="shared" si="712"/>
        <v>0.67932534373838716</v>
      </c>
      <c r="BF458" s="103">
        <v>4413</v>
      </c>
      <c r="BG458" s="97">
        <f t="shared" si="713"/>
        <v>4708.6709999999994</v>
      </c>
      <c r="BH458" s="102">
        <f t="shared" si="714"/>
        <v>0.4374462095875139</v>
      </c>
      <c r="BI458" s="103">
        <v>323</v>
      </c>
      <c r="BJ458" s="97">
        <f t="shared" si="715"/>
        <v>635.34100000000001</v>
      </c>
      <c r="BK458" s="102">
        <f t="shared" si="716"/>
        <v>5.9024619100706055E-2</v>
      </c>
      <c r="BL458" s="103">
        <v>462</v>
      </c>
      <c r="BM458" s="97">
        <f t="shared" si="717"/>
        <v>667.59</v>
      </c>
      <c r="BN458" s="102">
        <f t="shared" si="718"/>
        <v>6.2020624303233005E-2</v>
      </c>
      <c r="BO458" s="103">
        <v>632</v>
      </c>
      <c r="BP458" s="97">
        <f t="shared" si="719"/>
        <v>1300.6559999999999</v>
      </c>
      <c r="BQ458" s="102">
        <f t="shared" si="720"/>
        <v>0.12083389074693422</v>
      </c>
      <c r="BR458" s="103">
        <v>0</v>
      </c>
      <c r="BS458" s="105">
        <f t="shared" si="721"/>
        <v>0</v>
      </c>
      <c r="BT458" s="102">
        <f t="shared" si="722"/>
        <v>0</v>
      </c>
      <c r="BU458" s="247">
        <v>14.7</v>
      </c>
      <c r="BV458" s="246">
        <v>8.3699999999999992</v>
      </c>
      <c r="BW458" s="252">
        <v>191</v>
      </c>
      <c r="BX458" s="117">
        <f t="shared" si="744"/>
        <v>93237.767999999996</v>
      </c>
      <c r="BY458" s="118">
        <f t="shared" si="745"/>
        <v>0.62158511999999999</v>
      </c>
      <c r="BZ458" s="273">
        <v>37.5</v>
      </c>
      <c r="CA458" s="245">
        <v>39</v>
      </c>
      <c r="CB458" s="247">
        <v>7.27</v>
      </c>
      <c r="CC458" s="103">
        <v>5743</v>
      </c>
      <c r="CD458" s="77">
        <f t="shared" si="723"/>
        <v>5798.4361225338444</v>
      </c>
      <c r="CE458" s="77">
        <f t="shared" si="724"/>
        <v>21643</v>
      </c>
      <c r="CF458" s="77">
        <f t="shared" si="725"/>
        <v>8662</v>
      </c>
      <c r="CG458" s="77">
        <f t="shared" si="726"/>
        <v>360.91666666666669</v>
      </c>
      <c r="CH458" s="77">
        <f t="shared" si="727"/>
        <v>12981</v>
      </c>
      <c r="CI458" s="130">
        <f t="shared" si="728"/>
        <v>540.875</v>
      </c>
      <c r="CJ458" s="253">
        <v>3524</v>
      </c>
      <c r="CK458" s="247">
        <v>38.4</v>
      </c>
      <c r="CL458" s="246">
        <v>7.07</v>
      </c>
      <c r="CM458" s="103">
        <v>3588</v>
      </c>
      <c r="CN458" s="274">
        <v>22</v>
      </c>
      <c r="CO458" s="274">
        <v>60</v>
      </c>
      <c r="CP458" s="103">
        <v>5314</v>
      </c>
      <c r="CQ458" s="247"/>
      <c r="CR458" s="247"/>
      <c r="CS458" s="103">
        <v>1918</v>
      </c>
      <c r="CT458" s="141">
        <f t="shared" si="663"/>
        <v>0.24622646719513983</v>
      </c>
      <c r="CU458" s="142">
        <f t="shared" si="746"/>
        <v>1.4262202043132803</v>
      </c>
      <c r="CV458" s="142">
        <f t="shared" si="747"/>
        <v>4.0655966764443425</v>
      </c>
      <c r="CW458" s="118">
        <f t="shared" si="748"/>
        <v>0.67759944607405709</v>
      </c>
      <c r="CX458" s="143">
        <f t="shared" si="664"/>
        <v>20433.688895809268</v>
      </c>
      <c r="CY458" s="144">
        <f t="shared" si="665"/>
        <v>0.38121246415799293</v>
      </c>
      <c r="CZ458" s="145">
        <f t="shared" si="666"/>
        <v>15181.347060573857</v>
      </c>
      <c r="DA458" s="146">
        <f t="shared" si="667"/>
        <v>0.66666666666666674</v>
      </c>
      <c r="DB458" s="129">
        <v>3524</v>
      </c>
      <c r="DC458" s="258">
        <v>38.4</v>
      </c>
      <c r="DD458" s="254">
        <v>7.04</v>
      </c>
      <c r="DE458" s="129">
        <v>3750</v>
      </c>
      <c r="DF458" s="129">
        <v>20</v>
      </c>
      <c r="DG458" s="129">
        <v>60</v>
      </c>
      <c r="DH458" s="129">
        <v>5064</v>
      </c>
      <c r="DI458" s="258"/>
      <c r="DJ458" s="258"/>
      <c r="DK458" s="129">
        <v>2605</v>
      </c>
      <c r="DL458" s="141">
        <f t="shared" si="749"/>
        <v>0.36086885549428577</v>
      </c>
      <c r="DM458" s="142">
        <f t="shared" si="750"/>
        <v>1.4262202043132803</v>
      </c>
      <c r="DN458" s="142">
        <f t="shared" si="751"/>
        <v>4.0655966764443425</v>
      </c>
      <c r="DO458" s="118">
        <f t="shared" si="730"/>
        <v>0.67759944607405709</v>
      </c>
      <c r="DP458" s="143">
        <f t="shared" si="752"/>
        <v>20433.688895809268</v>
      </c>
      <c r="DQ458" s="144">
        <f t="shared" si="753"/>
        <v>0.35327389648619656</v>
      </c>
      <c r="DR458" s="145">
        <f t="shared" si="754"/>
        <v>15181.347060573857</v>
      </c>
      <c r="DS458" s="146">
        <f t="shared" si="755"/>
        <v>0.65161649944258637</v>
      </c>
      <c r="DT458" s="129">
        <v>3522</v>
      </c>
      <c r="DU458" s="258">
        <v>38.6</v>
      </c>
      <c r="DV458" s="254">
        <v>6.96</v>
      </c>
      <c r="DW458" s="129">
        <v>3920</v>
      </c>
      <c r="DX458" s="129">
        <v>25</v>
      </c>
      <c r="DY458" s="129">
        <v>58</v>
      </c>
      <c r="DZ458" s="129">
        <v>5828</v>
      </c>
      <c r="EA458" s="258"/>
      <c r="EB458" s="258"/>
      <c r="EC458" s="129">
        <v>2511</v>
      </c>
      <c r="ED458" s="141">
        <f t="shared" si="657"/>
        <v>0.37954295093910417</v>
      </c>
      <c r="EE458" s="142">
        <f t="shared" si="756"/>
        <v>1.4270300965360592</v>
      </c>
      <c r="EF458" s="142">
        <f t="shared" si="668"/>
        <v>4.0632893003510144</v>
      </c>
      <c r="EG458" s="118">
        <f t="shared" si="731"/>
        <v>0.67721488339183578</v>
      </c>
      <c r="EH458" s="143">
        <f t="shared" si="658"/>
        <v>20422.092023564201</v>
      </c>
      <c r="EI458" s="144">
        <f t="shared" si="659"/>
        <v>0.32395564646023745</v>
      </c>
      <c r="EJ458" s="145">
        <f t="shared" si="660"/>
        <v>15172.731086078642</v>
      </c>
      <c r="EK458" s="146">
        <f t="shared" si="661"/>
        <v>0.63582311408398362</v>
      </c>
      <c r="EL458" s="253">
        <v>3522</v>
      </c>
      <c r="EM458" s="247">
        <v>38.5</v>
      </c>
      <c r="EN458" s="246">
        <v>7.35</v>
      </c>
      <c r="EO458" s="103">
        <v>4059</v>
      </c>
      <c r="EP458" s="274">
        <v>26</v>
      </c>
      <c r="EQ458" s="274">
        <v>57</v>
      </c>
      <c r="ER458" s="103">
        <v>5554</v>
      </c>
      <c r="ES458" s="247"/>
      <c r="ET458" s="247"/>
      <c r="EU458" s="103">
        <v>2127</v>
      </c>
      <c r="EV458" s="141">
        <f t="shared" si="757"/>
        <v>0.34719195517203383</v>
      </c>
      <c r="EW458" s="142">
        <f t="shared" si="758"/>
        <v>1.4270300965360592</v>
      </c>
      <c r="EX458" s="142">
        <f t="shared" si="759"/>
        <v>4.0632893003510144</v>
      </c>
      <c r="EY458" s="118">
        <f t="shared" si="732"/>
        <v>0.67721488339183578</v>
      </c>
      <c r="EZ458" s="143">
        <f t="shared" si="760"/>
        <v>20422.092023564201</v>
      </c>
      <c r="FA458" s="144">
        <f t="shared" si="761"/>
        <v>0.29998366555665912</v>
      </c>
      <c r="FB458" s="145">
        <f t="shared" si="762"/>
        <v>15172.731086078642</v>
      </c>
      <c r="FC458" s="146">
        <f t="shared" si="763"/>
        <v>0.62290969899665549</v>
      </c>
      <c r="FD458" s="253">
        <v>3777</v>
      </c>
      <c r="FE458" s="247">
        <v>38.5</v>
      </c>
      <c r="FF458" s="246">
        <v>7.34</v>
      </c>
      <c r="FG458" s="103">
        <v>3471</v>
      </c>
      <c r="FH458" s="274">
        <v>18</v>
      </c>
      <c r="FI458" s="274">
        <v>60</v>
      </c>
      <c r="FJ458" s="103">
        <v>5030</v>
      </c>
      <c r="FK458" s="247"/>
      <c r="FL458" s="247"/>
      <c r="FM458" s="103">
        <v>2605</v>
      </c>
      <c r="FN458" s="141">
        <f t="shared" si="764"/>
        <v>0.2963350160632327</v>
      </c>
      <c r="FO458" s="142">
        <f t="shared" si="765"/>
        <v>1.3306857294148795</v>
      </c>
      <c r="FP458" s="142">
        <f t="shared" si="766"/>
        <v>4.3574797522503639</v>
      </c>
      <c r="FQ458" s="118">
        <f t="shared" si="733"/>
        <v>0.72624662537506068</v>
      </c>
      <c r="FR458" s="143">
        <f t="shared" si="767"/>
        <v>21900.693234810329</v>
      </c>
      <c r="FS458" s="144">
        <f t="shared" si="768"/>
        <v>0.40139031858762353</v>
      </c>
      <c r="FT458" s="145">
        <f t="shared" si="769"/>
        <v>16271.267834218917</v>
      </c>
      <c r="FU458" s="146">
        <f t="shared" si="770"/>
        <v>0.67753623188405798</v>
      </c>
      <c r="FV458" s="253">
        <v>3774</v>
      </c>
      <c r="FW458" s="283">
        <v>38.6</v>
      </c>
      <c r="FX458" s="246">
        <v>7.23</v>
      </c>
      <c r="FY458" s="103">
        <v>3619</v>
      </c>
      <c r="FZ458" s="274">
        <v>20</v>
      </c>
      <c r="GA458" s="274">
        <v>59</v>
      </c>
      <c r="GB458" s="103">
        <v>5464</v>
      </c>
      <c r="GC458" s="247"/>
      <c r="GD458" s="247"/>
      <c r="GE458" s="103">
        <v>2914</v>
      </c>
      <c r="GF458" s="141">
        <f t="shared" si="771"/>
        <v>0.35427744739085509</v>
      </c>
      <c r="GG458" s="142">
        <f t="shared" si="772"/>
        <v>1.3317435082140965</v>
      </c>
      <c r="GH458" s="142">
        <f t="shared" si="773"/>
        <v>4.3540186881103713</v>
      </c>
      <c r="GI458" s="118">
        <f t="shared" si="734"/>
        <v>0.72566978135172855</v>
      </c>
      <c r="GJ458" s="143">
        <f t="shared" si="774"/>
        <v>21883.297926442727</v>
      </c>
      <c r="GK458" s="144">
        <f t="shared" si="775"/>
        <v>0.37586619503561214</v>
      </c>
      <c r="GL458" s="145">
        <f t="shared" si="776"/>
        <v>16258.343872476089</v>
      </c>
      <c r="GM458" s="146">
        <f t="shared" si="777"/>
        <v>0.66378669639539201</v>
      </c>
      <c r="GN458" s="286">
        <v>2485</v>
      </c>
      <c r="GO458" s="97">
        <f t="shared" si="735"/>
        <v>3730.0384881947975</v>
      </c>
      <c r="GP458" s="226">
        <f t="shared" si="705"/>
        <v>1628.279</v>
      </c>
      <c r="GQ458" s="103">
        <v>0</v>
      </c>
      <c r="GR458" s="102">
        <f t="shared" si="729"/>
        <v>1</v>
      </c>
      <c r="GS458" s="103">
        <v>0</v>
      </c>
      <c r="GT458" s="102">
        <f t="shared" si="707"/>
        <v>1</v>
      </c>
      <c r="GU458" s="129">
        <v>325</v>
      </c>
      <c r="GV458" s="102">
        <f t="shared" si="702"/>
        <v>0.48846367541210156</v>
      </c>
      <c r="GW458" s="170">
        <v>563</v>
      </c>
      <c r="GX458" s="102">
        <f t="shared" si="703"/>
        <v>0</v>
      </c>
      <c r="GY458" s="170">
        <v>0</v>
      </c>
      <c r="GZ458" s="102">
        <f t="shared" si="704"/>
        <v>1</v>
      </c>
      <c r="HA458" s="318">
        <v>7.89</v>
      </c>
      <c r="HB458" s="318">
        <v>65.3</v>
      </c>
      <c r="HC458" s="318"/>
      <c r="HD458" s="313"/>
      <c r="HE458" s="312">
        <v>28</v>
      </c>
      <c r="HF458" s="227">
        <f t="shared" si="698"/>
        <v>93237.767999999996</v>
      </c>
      <c r="HG458" s="102">
        <f t="shared" si="699"/>
        <v>0.62158511999999999</v>
      </c>
      <c r="HH458" s="177">
        <f t="shared" si="700"/>
        <v>0.76913786696395392</v>
      </c>
      <c r="HI458" s="253">
        <v>3678</v>
      </c>
      <c r="HJ458" s="103">
        <v>5200</v>
      </c>
      <c r="HK458" s="103">
        <v>2740</v>
      </c>
      <c r="HL458" s="77">
        <f t="shared" si="780"/>
        <v>2400</v>
      </c>
      <c r="HM458" s="77">
        <f t="shared" si="778"/>
        <v>25833.599999999999</v>
      </c>
      <c r="HN458" s="247"/>
      <c r="HO458" s="247"/>
      <c r="HP458" s="103">
        <v>4192</v>
      </c>
      <c r="HQ458" s="247"/>
      <c r="HR458" s="247"/>
      <c r="HS458" s="247"/>
      <c r="HT458" s="103">
        <v>6734</v>
      </c>
      <c r="HU458" s="103">
        <v>6664</v>
      </c>
      <c r="HV458" s="247"/>
      <c r="HW458" s="247"/>
      <c r="HX458" s="247"/>
      <c r="HY458" s="247"/>
      <c r="HZ458" s="298">
        <v>0.98</v>
      </c>
      <c r="IA458" s="298"/>
      <c r="IB458" s="299">
        <v>692</v>
      </c>
      <c r="IC458" s="300"/>
      <c r="ID458" s="300">
        <v>200</v>
      </c>
      <c r="IE458" s="301">
        <v>2.95</v>
      </c>
      <c r="IF458" s="301">
        <v>0.98</v>
      </c>
      <c r="IG458" s="301">
        <v>1.95</v>
      </c>
      <c r="IH458" s="97">
        <f t="shared" si="779"/>
        <v>36752.589999999997</v>
      </c>
      <c r="II458" s="97">
        <f t="shared" si="781"/>
        <v>3184.2479639577195</v>
      </c>
      <c r="IJ458" s="202">
        <f t="shared" si="782"/>
        <v>1.7328019407381736</v>
      </c>
      <c r="IK458" s="202">
        <f t="shared" si="662"/>
        <v>1.8376295</v>
      </c>
      <c r="IL458" s="202">
        <f t="shared" si="736"/>
        <v>0.34118322046183791</v>
      </c>
      <c r="IM458" s="203"/>
      <c r="IN458" s="204">
        <f t="shared" si="737"/>
        <v>0.72152917505030179</v>
      </c>
      <c r="IO458" s="247"/>
      <c r="IP458" s="247"/>
      <c r="IQ458" s="103">
        <v>3446</v>
      </c>
      <c r="IR458" s="103">
        <v>2882</v>
      </c>
      <c r="IS458" s="247"/>
      <c r="IT458" s="247"/>
      <c r="IU458" s="247"/>
      <c r="IV458" s="247"/>
      <c r="IW458" s="304">
        <v>0.95</v>
      </c>
      <c r="IX458" s="304">
        <v>0</v>
      </c>
      <c r="IY458" s="246">
        <v>8.51</v>
      </c>
      <c r="IZ458" s="247">
        <v>239</v>
      </c>
      <c r="JA458" s="247">
        <v>2.64</v>
      </c>
      <c r="JB458" s="247">
        <v>0.28999999999999998</v>
      </c>
      <c r="JC458" s="247">
        <v>209</v>
      </c>
      <c r="JD458" s="97">
        <f t="shared" si="738"/>
        <v>7987.0640000000003</v>
      </c>
      <c r="JE458" s="210">
        <f t="shared" si="672"/>
        <v>1.2930039251904872</v>
      </c>
      <c r="JF458" s="210">
        <f t="shared" si="739"/>
        <v>0.5351878571428571</v>
      </c>
      <c r="JG458" s="210">
        <f t="shared" si="740"/>
        <v>0.17516438937900355</v>
      </c>
      <c r="JH458" s="203"/>
      <c r="JI458" s="203">
        <f t="shared" si="741"/>
        <v>0.65462427745664742</v>
      </c>
      <c r="JJ458" s="212">
        <f t="shared" si="708"/>
        <v>2.469151880188833</v>
      </c>
      <c r="JK458" s="203">
        <f t="shared" si="742"/>
        <v>0.97779635823114086</v>
      </c>
      <c r="JL458" s="103">
        <v>6946</v>
      </c>
      <c r="JM458" s="246">
        <v>8.3000000000000007</v>
      </c>
      <c r="JN458" s="307">
        <v>168</v>
      </c>
      <c r="JO458" s="247">
        <v>1.1399999999999999</v>
      </c>
      <c r="JP458" s="247">
        <v>2.64</v>
      </c>
      <c r="JQ458" s="246">
        <v>0.64</v>
      </c>
      <c r="JR458" s="170">
        <v>289</v>
      </c>
      <c r="JS458" s="247">
        <v>0.12</v>
      </c>
      <c r="JT458" s="308" t="s">
        <v>182</v>
      </c>
    </row>
    <row r="459" spans="1:280" ht="14.25">
      <c r="A459" s="244">
        <v>43876</v>
      </c>
      <c r="B459" s="245">
        <v>0</v>
      </c>
      <c r="C459" s="52">
        <v>0</v>
      </c>
      <c r="D459" s="129">
        <v>47999</v>
      </c>
      <c r="E459" s="246">
        <v>5.6</v>
      </c>
      <c r="F459" s="129">
        <v>1390</v>
      </c>
      <c r="G459" s="247">
        <v>38.5</v>
      </c>
      <c r="H459" s="247">
        <v>16.600000000000001</v>
      </c>
      <c r="I459" s="255">
        <v>91.5</v>
      </c>
      <c r="J459" s="253">
        <v>1253</v>
      </c>
      <c r="K459" s="129">
        <v>611</v>
      </c>
      <c r="L459" s="254">
        <v>7.16</v>
      </c>
      <c r="M459" s="129">
        <v>9037</v>
      </c>
      <c r="N459" s="129">
        <v>5450</v>
      </c>
      <c r="O459" s="254">
        <v>1.47</v>
      </c>
      <c r="P459" s="254">
        <v>0.67</v>
      </c>
      <c r="Q459" s="258">
        <v>84.7</v>
      </c>
      <c r="R459" s="259">
        <v>43.6</v>
      </c>
      <c r="S459" s="260">
        <v>8772</v>
      </c>
      <c r="T459" s="103">
        <v>9247</v>
      </c>
      <c r="U459" s="247">
        <v>3.11</v>
      </c>
      <c r="V459" s="247">
        <v>21.8</v>
      </c>
      <c r="W459" s="247">
        <v>9.67</v>
      </c>
      <c r="X459" s="247">
        <v>8.26</v>
      </c>
      <c r="Y459" s="129">
        <v>2435</v>
      </c>
      <c r="Z459" s="103"/>
      <c r="AA459" s="56"/>
      <c r="AB459" s="247">
        <v>751</v>
      </c>
      <c r="AC459" s="77">
        <f t="shared" si="709"/>
        <v>11207</v>
      </c>
      <c r="AD459" s="247"/>
      <c r="AE459" s="247"/>
      <c r="AF459" s="247"/>
      <c r="AG459" s="247"/>
      <c r="AH459" s="252"/>
      <c r="AI459" s="263"/>
      <c r="AJ459" s="247"/>
      <c r="AK459" s="247"/>
      <c r="AL459" s="246" t="s">
        <v>129</v>
      </c>
      <c r="AM459" s="103" t="s">
        <v>129</v>
      </c>
      <c r="AN459" s="264" t="s">
        <v>129</v>
      </c>
      <c r="AO459" s="264" t="s">
        <v>129</v>
      </c>
      <c r="AP459" s="103" t="s">
        <v>129</v>
      </c>
      <c r="AQ459" s="267"/>
      <c r="AR459" s="86">
        <f t="shared" si="743"/>
        <v>12336</v>
      </c>
      <c r="AS459" s="103">
        <v>1200</v>
      </c>
      <c r="AT459" s="268">
        <v>11136</v>
      </c>
      <c r="AU459" s="129">
        <f t="shared" si="710"/>
        <v>8256</v>
      </c>
      <c r="AV459" s="103">
        <v>1200</v>
      </c>
      <c r="AW459" s="103">
        <v>0</v>
      </c>
      <c r="AX459" s="129">
        <v>1200</v>
      </c>
      <c r="AY459" s="271">
        <v>480</v>
      </c>
      <c r="AZ459" s="272">
        <v>5.23</v>
      </c>
      <c r="BA459" s="103">
        <v>5051</v>
      </c>
      <c r="BB459" s="247">
        <v>59</v>
      </c>
      <c r="BC459" s="103">
        <v>11136</v>
      </c>
      <c r="BD459" s="97">
        <f t="shared" si="711"/>
        <v>7646.14</v>
      </c>
      <c r="BE459" s="102">
        <f t="shared" si="712"/>
        <v>0.68661458333333336</v>
      </c>
      <c r="BF459" s="103">
        <v>4320</v>
      </c>
      <c r="BG459" s="97">
        <f t="shared" si="713"/>
        <v>4609.4399999999996</v>
      </c>
      <c r="BH459" s="102">
        <f t="shared" si="714"/>
        <v>0.41392241379310341</v>
      </c>
      <c r="BI459" s="103">
        <v>473</v>
      </c>
      <c r="BJ459" s="97">
        <f t="shared" si="715"/>
        <v>930.39100000000008</v>
      </c>
      <c r="BK459" s="102">
        <f t="shared" si="716"/>
        <v>8.3548042385057475E-2</v>
      </c>
      <c r="BL459" s="103">
        <v>549</v>
      </c>
      <c r="BM459" s="97">
        <f t="shared" si="717"/>
        <v>793.30500000000006</v>
      </c>
      <c r="BN459" s="102">
        <f t="shared" si="718"/>
        <v>7.1237877155172422E-2</v>
      </c>
      <c r="BO459" s="103">
        <v>638</v>
      </c>
      <c r="BP459" s="97">
        <f t="shared" si="719"/>
        <v>1313.0039999999999</v>
      </c>
      <c r="BQ459" s="102">
        <f t="shared" si="720"/>
        <v>0.11790624999999999</v>
      </c>
      <c r="BR459" s="103">
        <v>0</v>
      </c>
      <c r="BS459" s="105">
        <f t="shared" si="721"/>
        <v>0</v>
      </c>
      <c r="BT459" s="102">
        <f t="shared" si="722"/>
        <v>0</v>
      </c>
      <c r="BU459" s="247">
        <v>12</v>
      </c>
      <c r="BV459" s="246">
        <v>8.09</v>
      </c>
      <c r="BW459" s="252">
        <v>174</v>
      </c>
      <c r="BX459" s="117">
        <f t="shared" si="744"/>
        <v>91938.816000000006</v>
      </c>
      <c r="BY459" s="118">
        <f t="shared" si="745"/>
        <v>0.61292544000000004</v>
      </c>
      <c r="BZ459" s="273">
        <v>44.9</v>
      </c>
      <c r="CA459" s="245">
        <v>39</v>
      </c>
      <c r="CB459" s="247">
        <v>7.14</v>
      </c>
      <c r="CC459" s="103">
        <v>5926</v>
      </c>
      <c r="CD459" s="77">
        <f t="shared" si="723"/>
        <v>6921.8720819889922</v>
      </c>
      <c r="CE459" s="77">
        <f t="shared" si="724"/>
        <v>21076</v>
      </c>
      <c r="CF459" s="77">
        <f t="shared" si="725"/>
        <v>8256</v>
      </c>
      <c r="CG459" s="77">
        <f t="shared" si="726"/>
        <v>344</v>
      </c>
      <c r="CH459" s="77">
        <f t="shared" si="727"/>
        <v>12820</v>
      </c>
      <c r="CI459" s="130">
        <f t="shared" si="728"/>
        <v>534.16666666666663</v>
      </c>
      <c r="CJ459" s="253">
        <v>3407</v>
      </c>
      <c r="CK459" s="247">
        <v>38.4</v>
      </c>
      <c r="CL459" s="246">
        <v>7.07</v>
      </c>
      <c r="CM459" s="103">
        <v>4005</v>
      </c>
      <c r="CN459" s="274">
        <v>25</v>
      </c>
      <c r="CO459" s="274">
        <v>58</v>
      </c>
      <c r="CP459" s="103">
        <v>5102</v>
      </c>
      <c r="CQ459" s="247"/>
      <c r="CR459" s="247"/>
      <c r="CS459" s="103">
        <v>1918</v>
      </c>
      <c r="CT459" s="141">
        <f t="shared" si="663"/>
        <v>0.19300078947345814</v>
      </c>
      <c r="CU459" s="142">
        <f t="shared" si="746"/>
        <v>1.4751981215145289</v>
      </c>
      <c r="CV459" s="142">
        <f t="shared" si="747"/>
        <v>4.6921643818815157</v>
      </c>
      <c r="CW459" s="118">
        <f t="shared" si="748"/>
        <v>0.78202739698025259</v>
      </c>
      <c r="CX459" s="143">
        <f t="shared" si="664"/>
        <v>23582.818183336498</v>
      </c>
      <c r="CY459" s="144">
        <f t="shared" si="665"/>
        <v>0.42139930461570052</v>
      </c>
      <c r="CZ459" s="145">
        <f t="shared" si="666"/>
        <v>14862.191407857277</v>
      </c>
      <c r="DA459" s="146">
        <f t="shared" si="667"/>
        <v>0.6403556034482758</v>
      </c>
      <c r="DB459" s="129">
        <v>3407</v>
      </c>
      <c r="DC459" s="258">
        <v>38.4</v>
      </c>
      <c r="DD459" s="254">
        <v>7.04</v>
      </c>
      <c r="DE459" s="129">
        <v>4219</v>
      </c>
      <c r="DF459" s="129">
        <v>22</v>
      </c>
      <c r="DG459" s="129">
        <v>54</v>
      </c>
      <c r="DH459" s="129">
        <v>5282</v>
      </c>
      <c r="DI459" s="258"/>
      <c r="DJ459" s="258"/>
      <c r="DK459" s="129">
        <v>2589</v>
      </c>
      <c r="DL459" s="141">
        <f t="shared" si="749"/>
        <v>0.28114762840246776</v>
      </c>
      <c r="DM459" s="142">
        <f t="shared" si="750"/>
        <v>1.4751981215145289</v>
      </c>
      <c r="DN459" s="142">
        <f t="shared" si="751"/>
        <v>4.6921643818815157</v>
      </c>
      <c r="DO459" s="118">
        <f t="shared" si="730"/>
        <v>0.78202739698025259</v>
      </c>
      <c r="DP459" s="143">
        <f t="shared" si="752"/>
        <v>23582.818183336498</v>
      </c>
      <c r="DQ459" s="144">
        <f t="shared" si="753"/>
        <v>0.39048281302712617</v>
      </c>
      <c r="DR459" s="145">
        <f t="shared" si="754"/>
        <v>14862.191407857277</v>
      </c>
      <c r="DS459" s="146">
        <f t="shared" si="755"/>
        <v>0.62113864942528729</v>
      </c>
      <c r="DT459" s="129">
        <v>3407</v>
      </c>
      <c r="DU459" s="258">
        <v>38.6</v>
      </c>
      <c r="DV459" s="254">
        <v>6.96</v>
      </c>
      <c r="DW459" s="129">
        <v>4363</v>
      </c>
      <c r="DX459" s="129">
        <v>23</v>
      </c>
      <c r="DY459" s="129">
        <v>65</v>
      </c>
      <c r="DZ459" s="129">
        <v>5306</v>
      </c>
      <c r="EA459" s="258"/>
      <c r="EB459" s="258"/>
      <c r="EC459" s="129">
        <v>2535</v>
      </c>
      <c r="ED459" s="141">
        <f t="shared" ref="ED459:ED468" si="783">EC459/(EH459*EI459)</f>
        <v>0.29077512697929903</v>
      </c>
      <c r="EE459" s="142">
        <f t="shared" si="756"/>
        <v>1.4751981215145289</v>
      </c>
      <c r="EF459" s="142">
        <f t="shared" si="668"/>
        <v>4.6921643818815157</v>
      </c>
      <c r="EG459" s="118">
        <f t="shared" si="731"/>
        <v>0.78202739698025259</v>
      </c>
      <c r="EH459" s="143">
        <f t="shared" ref="EH459:EH468" si="784">DT459*CD459/1000</f>
        <v>23582.818183336498</v>
      </c>
      <c r="EI459" s="144">
        <f t="shared" ref="EI459:EI468" si="785">1-DW459/CD459</f>
        <v>0.36967919251892667</v>
      </c>
      <c r="EJ459" s="145">
        <f t="shared" ref="EJ459:EJ468" si="786">DT459*(CF459/CE459)*BC459/1000</f>
        <v>14862.191407857277</v>
      </c>
      <c r="EK459" s="146">
        <f t="shared" ref="EK459:EK468" si="787">1-DW459/BC459</f>
        <v>0.60820761494252873</v>
      </c>
      <c r="EL459" s="253">
        <v>3407</v>
      </c>
      <c r="EM459" s="247">
        <v>38.5</v>
      </c>
      <c r="EN459" s="246">
        <v>7.35</v>
      </c>
      <c r="EO459" s="103">
        <v>4373</v>
      </c>
      <c r="EP459" s="274">
        <v>27</v>
      </c>
      <c r="EQ459" s="274">
        <v>57</v>
      </c>
      <c r="ER459" s="103">
        <v>4286</v>
      </c>
      <c r="ES459" s="247"/>
      <c r="ET459" s="247"/>
      <c r="EU459" s="103">
        <v>2059</v>
      </c>
      <c r="EV459" s="141">
        <f t="shared" si="757"/>
        <v>0.23710252151229888</v>
      </c>
      <c r="EW459" s="142">
        <f t="shared" si="758"/>
        <v>1.4751981215145289</v>
      </c>
      <c r="EX459" s="142">
        <f t="shared" si="759"/>
        <v>4.6921643818815157</v>
      </c>
      <c r="EY459" s="118">
        <f t="shared" si="732"/>
        <v>0.78202739698025259</v>
      </c>
      <c r="EZ459" s="143">
        <f t="shared" si="760"/>
        <v>23582.818183336498</v>
      </c>
      <c r="FA459" s="144">
        <f t="shared" si="761"/>
        <v>0.36823449665030172</v>
      </c>
      <c r="FB459" s="145">
        <f t="shared" si="762"/>
        <v>14862.191407857277</v>
      </c>
      <c r="FC459" s="146">
        <f t="shared" si="763"/>
        <v>0.60730962643678166</v>
      </c>
      <c r="FD459" s="253">
        <v>3724</v>
      </c>
      <c r="FE459" s="247">
        <v>38.5</v>
      </c>
      <c r="FF459" s="246">
        <v>7.34</v>
      </c>
      <c r="FG459" s="103">
        <v>3961</v>
      </c>
      <c r="FH459" s="274">
        <v>21</v>
      </c>
      <c r="FI459" s="274">
        <v>60</v>
      </c>
      <c r="FJ459" s="103">
        <v>5428</v>
      </c>
      <c r="FK459" s="247"/>
      <c r="FL459" s="247"/>
      <c r="FM459" s="103">
        <v>2597</v>
      </c>
      <c r="FN459" s="141">
        <f t="shared" si="764"/>
        <v>0.23552804773118335</v>
      </c>
      <c r="FO459" s="142">
        <f t="shared" si="765"/>
        <v>1.3496240601503759</v>
      </c>
      <c r="FP459" s="142">
        <f t="shared" si="766"/>
        <v>5.1287408741199769</v>
      </c>
      <c r="FQ459" s="118">
        <f t="shared" si="733"/>
        <v>0.85479014568666278</v>
      </c>
      <c r="FR459" s="143">
        <f t="shared" si="767"/>
        <v>25777.051633327006</v>
      </c>
      <c r="FS459" s="144">
        <f t="shared" si="768"/>
        <v>0.42775596643765035</v>
      </c>
      <c r="FT459" s="145">
        <f t="shared" si="769"/>
        <v>16245.025184285443</v>
      </c>
      <c r="FU459" s="146">
        <f t="shared" si="770"/>
        <v>0.6443067528735632</v>
      </c>
      <c r="FV459" s="253">
        <v>3724</v>
      </c>
      <c r="FW459" s="283">
        <v>38.6</v>
      </c>
      <c r="FX459" s="246">
        <v>7.23</v>
      </c>
      <c r="FY459" s="103">
        <v>4035</v>
      </c>
      <c r="FZ459" s="274">
        <v>20</v>
      </c>
      <c r="GA459" s="274">
        <v>64</v>
      </c>
      <c r="GB459" s="103">
        <v>5428</v>
      </c>
      <c r="GC459" s="247"/>
      <c r="GD459" s="247"/>
      <c r="GE459" s="103">
        <v>2840</v>
      </c>
      <c r="GF459" s="141">
        <f t="shared" si="771"/>
        <v>0.26416855896274372</v>
      </c>
      <c r="GG459" s="142">
        <f t="shared" si="772"/>
        <v>1.3496240601503759</v>
      </c>
      <c r="GH459" s="142">
        <f t="shared" si="773"/>
        <v>5.1287408741199769</v>
      </c>
      <c r="GI459" s="118">
        <f t="shared" si="734"/>
        <v>0.85479014568666278</v>
      </c>
      <c r="GJ459" s="143">
        <f t="shared" si="774"/>
        <v>25777.051633327006</v>
      </c>
      <c r="GK459" s="144">
        <f t="shared" si="775"/>
        <v>0.41706521700982557</v>
      </c>
      <c r="GL459" s="145">
        <f t="shared" si="776"/>
        <v>16245.025184285443</v>
      </c>
      <c r="GM459" s="146">
        <f t="shared" si="777"/>
        <v>0.63766163793103448</v>
      </c>
      <c r="GN459" s="286">
        <v>4208</v>
      </c>
      <c r="GO459" s="97">
        <f t="shared" si="735"/>
        <v>4154.4801670146135</v>
      </c>
      <c r="GP459" s="226">
        <f t="shared" si="705"/>
        <v>1796.9490000000001</v>
      </c>
      <c r="GQ459" s="103">
        <v>0</v>
      </c>
      <c r="GR459" s="102">
        <f t="shared" si="729"/>
        <v>1</v>
      </c>
      <c r="GS459" s="103">
        <v>0</v>
      </c>
      <c r="GT459" s="102">
        <f t="shared" si="707"/>
        <v>1</v>
      </c>
      <c r="GU459" s="129">
        <v>399</v>
      </c>
      <c r="GV459" s="102">
        <f t="shared" si="702"/>
        <v>0.57114804420937015</v>
      </c>
      <c r="GW459" s="170">
        <v>593</v>
      </c>
      <c r="GX459" s="102">
        <f t="shared" si="703"/>
        <v>0</v>
      </c>
      <c r="GY459" s="170">
        <v>0</v>
      </c>
      <c r="GZ459" s="102">
        <f t="shared" si="704"/>
        <v>1</v>
      </c>
      <c r="HA459" s="318">
        <v>6.57</v>
      </c>
      <c r="HB459" s="318">
        <v>41.7</v>
      </c>
      <c r="HC459" s="318"/>
      <c r="HD459" s="313"/>
      <c r="HE459" s="312">
        <v>30</v>
      </c>
      <c r="HF459" s="227">
        <f t="shared" si="698"/>
        <v>91938.816000000006</v>
      </c>
      <c r="HG459" s="102">
        <f t="shared" si="699"/>
        <v>0.61292544000000004</v>
      </c>
      <c r="HH459" s="177">
        <f t="shared" si="700"/>
        <v>0.62212643678160928</v>
      </c>
      <c r="HI459" s="253">
        <v>3802</v>
      </c>
      <c r="HJ459" s="103">
        <v>3554</v>
      </c>
      <c r="HK459" s="103">
        <v>2292</v>
      </c>
      <c r="HL459" s="77">
        <f t="shared" si="780"/>
        <v>2400</v>
      </c>
      <c r="HM459" s="77">
        <f t="shared" si="778"/>
        <v>26726.400000000001</v>
      </c>
      <c r="HN459" s="247"/>
      <c r="HO459" s="247"/>
      <c r="HP459" s="103">
        <v>4540</v>
      </c>
      <c r="HQ459" s="247"/>
      <c r="HR459" s="247"/>
      <c r="HS459" s="247"/>
      <c r="HT459" s="103">
        <v>5880</v>
      </c>
      <c r="HU459" s="103">
        <v>6194</v>
      </c>
      <c r="HV459" s="247"/>
      <c r="HW459" s="247"/>
      <c r="HX459" s="247"/>
      <c r="HY459" s="247"/>
      <c r="HZ459" s="298">
        <v>0.98</v>
      </c>
      <c r="IA459" s="298"/>
      <c r="IB459" s="299">
        <v>726</v>
      </c>
      <c r="IC459" s="300"/>
      <c r="ID459" s="300">
        <v>124</v>
      </c>
      <c r="IE459" s="301">
        <v>1.01</v>
      </c>
      <c r="IF459" s="301">
        <v>1.27</v>
      </c>
      <c r="IG459" s="301">
        <v>1.65</v>
      </c>
      <c r="IH459" s="97">
        <f t="shared" si="779"/>
        <v>50982.527999999998</v>
      </c>
      <c r="II459" s="97">
        <f t="shared" si="781"/>
        <v>4578.1724137931033</v>
      </c>
      <c r="IJ459" s="202">
        <f t="shared" si="782"/>
        <v>1.7959770114942528</v>
      </c>
      <c r="IK459" s="202">
        <f t="shared" ref="IK459:IK522" si="788">II459/IJ459/1000</f>
        <v>2.5491264</v>
      </c>
      <c r="IL459" s="202">
        <f t="shared" si="736"/>
        <v>0.64426991771534881</v>
      </c>
      <c r="IM459" s="203"/>
      <c r="IN459" s="204">
        <f t="shared" si="737"/>
        <v>0.82747148288973382</v>
      </c>
      <c r="IO459" s="247"/>
      <c r="IP459" s="247"/>
      <c r="IQ459" s="103">
        <v>2708</v>
      </c>
      <c r="IR459" s="103">
        <v>2696</v>
      </c>
      <c r="IS459" s="247"/>
      <c r="IT459" s="247"/>
      <c r="IU459" s="247"/>
      <c r="IV459" s="247"/>
      <c r="IW459" s="304">
        <v>0.88</v>
      </c>
      <c r="IX459" s="304">
        <v>0</v>
      </c>
      <c r="IY459" s="246">
        <v>8.4700000000000006</v>
      </c>
      <c r="IZ459" s="247">
        <v>208</v>
      </c>
      <c r="JA459" s="247">
        <v>2.1</v>
      </c>
      <c r="JB459" s="247">
        <v>0.28000000000000003</v>
      </c>
      <c r="JC459" s="247">
        <v>202</v>
      </c>
      <c r="JD459" s="97">
        <f t="shared" si="738"/>
        <v>8084.7359999999999</v>
      </c>
      <c r="JE459" s="210">
        <f t="shared" si="672"/>
        <v>1.3565891472868217</v>
      </c>
      <c r="JF459" s="210">
        <f t="shared" si="739"/>
        <v>0.53516571428571436</v>
      </c>
      <c r="JG459" s="210">
        <f t="shared" si="740"/>
        <v>0.25801243516196626</v>
      </c>
      <c r="JH459" s="203"/>
      <c r="JI459" s="203">
        <f t="shared" si="741"/>
        <v>0.71349862258953167</v>
      </c>
      <c r="JJ459" s="212">
        <f t="shared" ref="JJ459:JJ468" si="789">30336/$AU$7</f>
        <v>2.469151880188833</v>
      </c>
      <c r="JK459" s="203">
        <f t="shared" si="742"/>
        <v>0.98132183908045978</v>
      </c>
      <c r="JL459" s="103">
        <v>9118</v>
      </c>
      <c r="JM459" s="246">
        <v>8.57</v>
      </c>
      <c r="JN459" s="307">
        <v>38</v>
      </c>
      <c r="JO459" s="247">
        <v>0.31</v>
      </c>
      <c r="JP459" s="247">
        <v>1.63</v>
      </c>
      <c r="JQ459" s="246">
        <v>0.82</v>
      </c>
      <c r="JR459" s="170">
        <v>186</v>
      </c>
      <c r="JS459" s="247">
        <v>0.27</v>
      </c>
      <c r="JT459" s="308" t="s">
        <v>183</v>
      </c>
    </row>
    <row r="460" spans="1:280" ht="14.25">
      <c r="A460" s="229">
        <v>43877</v>
      </c>
      <c r="B460" s="242">
        <v>0</v>
      </c>
      <c r="C460" s="52">
        <v>0</v>
      </c>
      <c r="D460" s="58">
        <v>47410</v>
      </c>
      <c r="E460" s="243">
        <v>5.51</v>
      </c>
      <c r="F460" s="58">
        <v>1345</v>
      </c>
      <c r="G460" s="136">
        <v>40.1</v>
      </c>
      <c r="H460" s="136">
        <v>15.8</v>
      </c>
      <c r="I460" s="256">
        <v>92.7</v>
      </c>
      <c r="J460" s="238"/>
      <c r="K460" s="58">
        <v>1466</v>
      </c>
      <c r="L460" s="59">
        <v>10.199999999999999</v>
      </c>
      <c r="M460" s="58">
        <v>8036</v>
      </c>
      <c r="N460" s="58">
        <v>4367</v>
      </c>
      <c r="O460" s="59">
        <v>38.799999999999997</v>
      </c>
      <c r="P460" s="59">
        <v>15.5</v>
      </c>
      <c r="Q460" s="75">
        <v>96.8</v>
      </c>
      <c r="R460" s="76">
        <v>52.3</v>
      </c>
      <c r="S460" s="67">
        <v>8608</v>
      </c>
      <c r="T460" s="230">
        <v>7703</v>
      </c>
      <c r="U460" s="136">
        <v>3.22</v>
      </c>
      <c r="V460" s="136">
        <v>23.4</v>
      </c>
      <c r="W460" s="136">
        <v>9.5299999999999994</v>
      </c>
      <c r="X460" s="136">
        <v>8.94</v>
      </c>
      <c r="Y460" s="58">
        <v>2436</v>
      </c>
      <c r="Z460" s="230"/>
      <c r="AA460" s="136"/>
      <c r="AB460" s="136">
        <v>601</v>
      </c>
      <c r="AC460" s="58">
        <f t="shared" si="709"/>
        <v>11044</v>
      </c>
      <c r="AD460" s="136"/>
      <c r="AE460" s="136"/>
      <c r="AF460" s="136"/>
      <c r="AG460" s="136"/>
      <c r="AH460" s="251"/>
      <c r="AI460" s="262"/>
      <c r="AJ460" s="136"/>
      <c r="AK460" s="136"/>
      <c r="AL460" s="243" t="s">
        <v>129</v>
      </c>
      <c r="AM460" s="230" t="s">
        <v>129</v>
      </c>
      <c r="AN460" s="60" t="s">
        <v>129</v>
      </c>
      <c r="AO460" s="60" t="s">
        <v>129</v>
      </c>
      <c r="AP460" s="230" t="s">
        <v>129</v>
      </c>
      <c r="AQ460" s="266"/>
      <c r="AR460" s="86">
        <f t="shared" si="743"/>
        <v>10805</v>
      </c>
      <c r="AS460" s="230">
        <v>1200</v>
      </c>
      <c r="AT460" s="89">
        <v>9605</v>
      </c>
      <c r="AU460" s="58">
        <f t="shared" si="710"/>
        <v>6245</v>
      </c>
      <c r="AV460" s="230">
        <v>1440</v>
      </c>
      <c r="AW460" s="230">
        <v>480</v>
      </c>
      <c r="AX460" s="58">
        <v>1440</v>
      </c>
      <c r="AY460" s="98">
        <v>0</v>
      </c>
      <c r="AZ460" s="270">
        <v>5.09</v>
      </c>
      <c r="BA460" s="230">
        <v>3692</v>
      </c>
      <c r="BB460" s="136">
        <v>428</v>
      </c>
      <c r="BC460" s="230">
        <v>10659</v>
      </c>
      <c r="BD460" s="230">
        <f t="shared" si="711"/>
        <v>7774.9056</v>
      </c>
      <c r="BE460" s="231">
        <f t="shared" si="712"/>
        <v>0.72942167182662543</v>
      </c>
      <c r="BF460" s="230">
        <v>3985</v>
      </c>
      <c r="BG460" s="230">
        <f t="shared" si="713"/>
        <v>4251.9949999999999</v>
      </c>
      <c r="BH460" s="231">
        <f t="shared" si="714"/>
        <v>0.39891124871001032</v>
      </c>
      <c r="BI460" s="230">
        <v>441</v>
      </c>
      <c r="BJ460" s="230">
        <f t="shared" si="715"/>
        <v>867.447</v>
      </c>
      <c r="BK460" s="231">
        <f t="shared" si="716"/>
        <v>8.1381649310441881E-2</v>
      </c>
      <c r="BL460" s="230">
        <v>984</v>
      </c>
      <c r="BM460" s="230">
        <f t="shared" si="717"/>
        <v>1421.88</v>
      </c>
      <c r="BN460" s="231">
        <f t="shared" si="718"/>
        <v>0.13339712918660288</v>
      </c>
      <c r="BO460" s="230">
        <v>591</v>
      </c>
      <c r="BP460" s="230">
        <f t="shared" si="719"/>
        <v>1216.2779999999998</v>
      </c>
      <c r="BQ460" s="231">
        <f t="shared" si="720"/>
        <v>0.11410807768083307</v>
      </c>
      <c r="BR460" s="230">
        <v>10.4</v>
      </c>
      <c r="BS460" s="232">
        <f t="shared" si="721"/>
        <v>17.305599999999998</v>
      </c>
      <c r="BT460" s="231">
        <f t="shared" si="722"/>
        <v>9.757012852988086E-4</v>
      </c>
      <c r="BU460" s="136">
        <v>24.9</v>
      </c>
      <c r="BV460" s="243">
        <v>10.4</v>
      </c>
      <c r="BW460" s="251">
        <v>171</v>
      </c>
      <c r="BX460" s="67">
        <f t="shared" si="744"/>
        <v>66565.455000000002</v>
      </c>
      <c r="BY460" s="233">
        <f t="shared" si="745"/>
        <v>0.44376969999999999</v>
      </c>
      <c r="BZ460" s="121">
        <v>47.7</v>
      </c>
      <c r="CA460" s="242">
        <v>39</v>
      </c>
      <c r="CB460" s="136">
        <v>7.26</v>
      </c>
      <c r="CC460" s="230">
        <v>5163</v>
      </c>
      <c r="CD460" s="58">
        <f t="shared" si="723"/>
        <v>5881.7942668236574</v>
      </c>
      <c r="CE460" s="58">
        <f t="shared" si="724"/>
        <v>22082</v>
      </c>
      <c r="CF460" s="58">
        <f t="shared" si="725"/>
        <v>6245</v>
      </c>
      <c r="CG460" s="58">
        <f t="shared" si="726"/>
        <v>260.20833333333331</v>
      </c>
      <c r="CH460" s="58">
        <f t="shared" si="727"/>
        <v>15837</v>
      </c>
      <c r="CI460" s="98">
        <f t="shared" si="728"/>
        <v>659.875</v>
      </c>
      <c r="CJ460" s="238">
        <v>3601</v>
      </c>
      <c r="CK460" s="136">
        <v>38.1</v>
      </c>
      <c r="CL460" s="243">
        <v>7.09</v>
      </c>
      <c r="CM460" s="230">
        <v>3874</v>
      </c>
      <c r="CN460" s="137">
        <v>21</v>
      </c>
      <c r="CO460" s="137">
        <v>61</v>
      </c>
      <c r="CP460" s="230">
        <v>5680</v>
      </c>
      <c r="CQ460" s="136"/>
      <c r="CR460" s="136"/>
      <c r="CS460" s="230">
        <v>1544</v>
      </c>
      <c r="CT460" s="59">
        <f t="shared" ref="CT460:CT468" si="790">CS460/(CX460*CY460)</f>
        <v>0.21355264991807379</v>
      </c>
      <c r="CU460" s="142">
        <f t="shared" si="746"/>
        <v>1.3957234101638434</v>
      </c>
      <c r="CV460" s="142">
        <f t="shared" si="747"/>
        <v>4.2141546269064838</v>
      </c>
      <c r="CW460" s="233">
        <f t="shared" si="748"/>
        <v>0.70235910448441397</v>
      </c>
      <c r="CX460" s="89">
        <f t="shared" ref="CX460:CX468" si="791">CJ460*CD460/1000</f>
        <v>21180.341154831989</v>
      </c>
      <c r="CY460" s="193">
        <f t="shared" ref="CY460:CY468" si="792">1-CM460/CD460</f>
        <v>0.34135744566052728</v>
      </c>
      <c r="CZ460" s="234">
        <f t="shared" ref="CZ460:CZ468" si="793">CJ460*(CF460/CE460)*BC460/1000</f>
        <v>10855.094803686261</v>
      </c>
      <c r="DA460" s="235">
        <f t="shared" ref="DA460:DA468" si="794">1-CM460/BC460</f>
        <v>0.63655127122619382</v>
      </c>
      <c r="DB460" s="58">
        <v>3601</v>
      </c>
      <c r="DC460" s="75">
        <v>37.5</v>
      </c>
      <c r="DD460" s="59">
        <v>7.05</v>
      </c>
      <c r="DE460" s="58">
        <v>3811</v>
      </c>
      <c r="DF460" s="58">
        <v>19</v>
      </c>
      <c r="DG460" s="58">
        <v>61</v>
      </c>
      <c r="DH460" s="58">
        <v>5746</v>
      </c>
      <c r="DI460" s="75"/>
      <c r="DJ460" s="75"/>
      <c r="DK460" s="58">
        <v>2340</v>
      </c>
      <c r="DL460" s="59">
        <f t="shared" si="749"/>
        <v>0.31380205411790157</v>
      </c>
      <c r="DM460" s="142">
        <f t="shared" si="750"/>
        <v>1.3957234101638434</v>
      </c>
      <c r="DN460" s="142">
        <f t="shared" si="751"/>
        <v>4.2141546269064838</v>
      </c>
      <c r="DO460" s="233">
        <f t="shared" si="730"/>
        <v>0.70235910448441397</v>
      </c>
      <c r="DP460" s="89">
        <f t="shared" si="752"/>
        <v>21180.341154831989</v>
      </c>
      <c r="DQ460" s="193">
        <f t="shared" si="753"/>
        <v>0.35206846293553673</v>
      </c>
      <c r="DR460" s="234">
        <f t="shared" si="754"/>
        <v>10855.094803686261</v>
      </c>
      <c r="DS460" s="235">
        <f t="shared" si="755"/>
        <v>0.64246176939675392</v>
      </c>
      <c r="DT460" s="58">
        <v>3600</v>
      </c>
      <c r="DU460" s="75">
        <v>38</v>
      </c>
      <c r="DV460" s="59">
        <v>7</v>
      </c>
      <c r="DW460" s="58">
        <v>3854</v>
      </c>
      <c r="DX460" s="58">
        <v>22</v>
      </c>
      <c r="DY460" s="58">
        <v>60</v>
      </c>
      <c r="DZ460" s="58">
        <v>5846</v>
      </c>
      <c r="EA460" s="75"/>
      <c r="EB460" s="75"/>
      <c r="EC460" s="58">
        <v>2174</v>
      </c>
      <c r="ED460" s="59">
        <f t="shared" si="783"/>
        <v>0.29780579754514347</v>
      </c>
      <c r="EE460" s="142">
        <f t="shared" si="756"/>
        <v>1.3961111111111111</v>
      </c>
      <c r="EF460" s="142">
        <f t="shared" si="668"/>
        <v>4.2129843534749636</v>
      </c>
      <c r="EG460" s="233">
        <f t="shared" si="731"/>
        <v>0.70216405891249389</v>
      </c>
      <c r="EH460" s="89">
        <f t="shared" si="784"/>
        <v>21174.459360565168</v>
      </c>
      <c r="EI460" s="193">
        <f t="shared" si="785"/>
        <v>0.34475776860497476</v>
      </c>
      <c r="EJ460" s="234">
        <f t="shared" si="786"/>
        <v>10852.080336926005</v>
      </c>
      <c r="EK460" s="235">
        <f t="shared" si="787"/>
        <v>0.63842761985176844</v>
      </c>
      <c r="EL460" s="238">
        <v>3600</v>
      </c>
      <c r="EM460" s="136">
        <v>38</v>
      </c>
      <c r="EN460" s="243">
        <v>7.33</v>
      </c>
      <c r="EO460" s="230">
        <v>3782</v>
      </c>
      <c r="EP460" s="137">
        <v>22</v>
      </c>
      <c r="EQ460" s="137">
        <v>59</v>
      </c>
      <c r="ER460" s="230">
        <v>5680</v>
      </c>
      <c r="ES460" s="136"/>
      <c r="ET460" s="136"/>
      <c r="EU460" s="230">
        <v>1865</v>
      </c>
      <c r="EV460" s="59">
        <f t="shared" si="757"/>
        <v>0.2467172921370121</v>
      </c>
      <c r="EW460" s="142">
        <f t="shared" si="758"/>
        <v>1.3961111111111111</v>
      </c>
      <c r="EX460" s="142">
        <f t="shared" si="759"/>
        <v>4.2129843534749636</v>
      </c>
      <c r="EY460" s="233">
        <f t="shared" si="732"/>
        <v>0.70216405891249389</v>
      </c>
      <c r="EZ460" s="89">
        <f t="shared" si="760"/>
        <v>21174.459360565168</v>
      </c>
      <c r="FA460" s="193">
        <f t="shared" si="761"/>
        <v>0.3569989312049856</v>
      </c>
      <c r="FB460" s="234">
        <f t="shared" si="762"/>
        <v>10852.080336926005</v>
      </c>
      <c r="FC460" s="235">
        <f t="shared" si="763"/>
        <v>0.64518247490383707</v>
      </c>
      <c r="FD460" s="238">
        <v>3840</v>
      </c>
      <c r="FE460" s="136">
        <v>37.6</v>
      </c>
      <c r="FF460" s="243">
        <v>7.34</v>
      </c>
      <c r="FG460" s="230">
        <v>3155</v>
      </c>
      <c r="FH460" s="137">
        <v>16</v>
      </c>
      <c r="FI460" s="137">
        <v>62</v>
      </c>
      <c r="FJ460" s="230">
        <v>5184</v>
      </c>
      <c r="FK460" s="136"/>
      <c r="FL460" s="136"/>
      <c r="FM460" s="230">
        <v>2639</v>
      </c>
      <c r="FN460" s="59">
        <f t="shared" si="764"/>
        <v>0.25203206259263317</v>
      </c>
      <c r="FO460" s="142">
        <f t="shared" si="765"/>
        <v>1.3088541666666667</v>
      </c>
      <c r="FP460" s="142">
        <f t="shared" si="766"/>
        <v>4.4938499770399618</v>
      </c>
      <c r="FQ460" s="233">
        <f t="shared" si="733"/>
        <v>0.74897499617332697</v>
      </c>
      <c r="FR460" s="89">
        <f t="shared" si="767"/>
        <v>22586.089984602848</v>
      </c>
      <c r="FS460" s="193">
        <f t="shared" si="768"/>
        <v>0.46359905551341341</v>
      </c>
      <c r="FT460" s="234">
        <f t="shared" si="769"/>
        <v>11575.552359387737</v>
      </c>
      <c r="FU460" s="235">
        <f t="shared" si="770"/>
        <v>0.70400600431560179</v>
      </c>
      <c r="FV460" s="238">
        <v>3840</v>
      </c>
      <c r="FW460" s="160">
        <v>37.9</v>
      </c>
      <c r="FX460" s="243">
        <v>7.23</v>
      </c>
      <c r="FY460" s="230">
        <v>3148</v>
      </c>
      <c r="FZ460" s="137">
        <v>17</v>
      </c>
      <c r="GA460" s="137">
        <v>61</v>
      </c>
      <c r="GB460" s="230">
        <v>5654</v>
      </c>
      <c r="GC460" s="136"/>
      <c r="GD460" s="136"/>
      <c r="GE460" s="230">
        <v>2617</v>
      </c>
      <c r="GF460" s="59">
        <f t="shared" si="771"/>
        <v>0.24929104027220758</v>
      </c>
      <c r="GG460" s="142">
        <f t="shared" si="772"/>
        <v>1.3088541666666667</v>
      </c>
      <c r="GH460" s="142">
        <f t="shared" si="773"/>
        <v>4.4938499770399618</v>
      </c>
      <c r="GI460" s="233">
        <f t="shared" si="734"/>
        <v>0.74897499617332697</v>
      </c>
      <c r="GJ460" s="89">
        <f t="shared" si="774"/>
        <v>22586.089984602848</v>
      </c>
      <c r="GK460" s="193">
        <f t="shared" si="775"/>
        <v>0.46478916854397001</v>
      </c>
      <c r="GL460" s="234">
        <f t="shared" si="776"/>
        <v>11575.552359387737</v>
      </c>
      <c r="GM460" s="235">
        <f t="shared" si="777"/>
        <v>0.70466272633455296</v>
      </c>
      <c r="GN460" s="285">
        <v>3998</v>
      </c>
      <c r="GO460" s="230">
        <f t="shared" si="735"/>
        <v>3594.1855357304594</v>
      </c>
      <c r="GP460" s="236">
        <f t="shared" si="705"/>
        <v>1716.2929999999999</v>
      </c>
      <c r="GQ460" s="230">
        <v>0</v>
      </c>
      <c r="GR460" s="231">
        <f t="shared" si="729"/>
        <v>1</v>
      </c>
      <c r="GS460" s="230">
        <v>0</v>
      </c>
      <c r="GT460" s="102">
        <f t="shared" si="707"/>
        <v>1</v>
      </c>
      <c r="GU460" s="58">
        <v>403</v>
      </c>
      <c r="GV460" s="231">
        <f t="shared" si="702"/>
        <v>0.53541830221327635</v>
      </c>
      <c r="GW460" s="232">
        <v>551</v>
      </c>
      <c r="GX460" s="231">
        <f t="shared" si="703"/>
        <v>0.44004065040650409</v>
      </c>
      <c r="GY460" s="232">
        <v>0</v>
      </c>
      <c r="GZ460" s="231">
        <f t="shared" si="704"/>
        <v>1</v>
      </c>
      <c r="HA460" s="317">
        <v>8.32</v>
      </c>
      <c r="HB460" s="317">
        <v>43.5</v>
      </c>
      <c r="HC460" s="317"/>
      <c r="HD460" s="315"/>
      <c r="HE460" s="316">
        <v>35</v>
      </c>
      <c r="HF460" s="238">
        <f t="shared" si="698"/>
        <v>66565.455000000002</v>
      </c>
      <c r="HG460" s="231">
        <f t="shared" si="699"/>
        <v>0.44376969999999999</v>
      </c>
      <c r="HH460" s="237">
        <f t="shared" si="700"/>
        <v>0.62491790974763117</v>
      </c>
      <c r="HI460" s="238">
        <v>4060</v>
      </c>
      <c r="HJ460" s="230">
        <v>4142</v>
      </c>
      <c r="HK460" s="230">
        <v>2568</v>
      </c>
      <c r="HL460" s="77">
        <f t="shared" si="780"/>
        <v>3360</v>
      </c>
      <c r="HM460" s="77">
        <f t="shared" si="778"/>
        <v>35814.239999999998</v>
      </c>
      <c r="HN460" s="136"/>
      <c r="HO460" s="136"/>
      <c r="HP460" s="230">
        <v>4285</v>
      </c>
      <c r="HQ460" s="136"/>
      <c r="HR460" s="136"/>
      <c r="HS460" s="136"/>
      <c r="HT460" s="230">
        <v>6142</v>
      </c>
      <c r="HU460" s="230">
        <v>6194</v>
      </c>
      <c r="HV460" s="136"/>
      <c r="HW460" s="136"/>
      <c r="HX460" s="136"/>
      <c r="HY460" s="136"/>
      <c r="HZ460" s="295">
        <v>0.99</v>
      </c>
      <c r="IA460" s="295"/>
      <c r="IB460" s="289">
        <v>598</v>
      </c>
      <c r="IC460" s="290"/>
      <c r="ID460" s="290">
        <v>392</v>
      </c>
      <c r="IE460" s="291">
        <v>4.5</v>
      </c>
      <c r="IF460" s="291">
        <v>1.23</v>
      </c>
      <c r="IG460" s="291">
        <v>1.73</v>
      </c>
      <c r="IH460" s="97">
        <f t="shared" si="779"/>
        <v>39365.11</v>
      </c>
      <c r="II460" s="97">
        <f t="shared" si="781"/>
        <v>4098.397709526289</v>
      </c>
      <c r="IJ460" s="202">
        <f t="shared" si="782"/>
        <v>2.0822488287350338</v>
      </c>
      <c r="IK460" s="202">
        <f t="shared" si="788"/>
        <v>1.9682555000000002</v>
      </c>
      <c r="IL460" s="202">
        <f t="shared" si="736"/>
        <v>0.56746674429649624</v>
      </c>
      <c r="IM460" s="205"/>
      <c r="IN460" s="204">
        <f t="shared" si="737"/>
        <v>0.85042521260630322</v>
      </c>
      <c r="IO460" s="136"/>
      <c r="IP460" s="136"/>
      <c r="IQ460" s="230">
        <v>2760</v>
      </c>
      <c r="IR460" s="230">
        <v>2886</v>
      </c>
      <c r="IS460" s="136"/>
      <c r="IT460" s="136"/>
      <c r="IU460" s="136"/>
      <c r="IV460" s="136"/>
      <c r="IW460" s="303">
        <v>0.93</v>
      </c>
      <c r="IX460" s="303">
        <v>0</v>
      </c>
      <c r="IY460" s="243">
        <v>8.48</v>
      </c>
      <c r="IZ460" s="136">
        <v>229</v>
      </c>
      <c r="JA460" s="136">
        <v>0.96</v>
      </c>
      <c r="JB460" s="136">
        <v>0.39</v>
      </c>
      <c r="JC460" s="136">
        <v>213</v>
      </c>
      <c r="JD460" s="97">
        <f t="shared" si="738"/>
        <v>5743.79</v>
      </c>
      <c r="JE460" s="211">
        <f t="shared" si="672"/>
        <v>1.7934347477982386</v>
      </c>
      <c r="JF460" s="210">
        <f t="shared" si="739"/>
        <v>0.33343839285714283</v>
      </c>
      <c r="JG460" s="211">
        <f t="shared" si="740"/>
        <v>0.20562798064538584</v>
      </c>
      <c r="JH460" s="205"/>
      <c r="JI460" s="205">
        <f t="shared" si="741"/>
        <v>0.61705685618729089</v>
      </c>
      <c r="JJ460" s="215">
        <f t="shared" si="789"/>
        <v>2.469151880188833</v>
      </c>
      <c r="JK460" s="205">
        <f t="shared" si="742"/>
        <v>0.97851580823717044</v>
      </c>
      <c r="JL460" s="230">
        <v>6991</v>
      </c>
      <c r="JM460" s="243">
        <v>8.57</v>
      </c>
      <c r="JN460" s="217">
        <v>368</v>
      </c>
      <c r="JO460" s="136">
        <v>0.21</v>
      </c>
      <c r="JP460" s="136">
        <v>1.57</v>
      </c>
      <c r="JQ460" s="243">
        <v>2.35</v>
      </c>
      <c r="JR460" s="232">
        <v>244</v>
      </c>
      <c r="JS460" s="136">
        <v>0.88</v>
      </c>
      <c r="JT460" s="223" t="s">
        <v>184</v>
      </c>
    </row>
    <row r="461" spans="1:280" ht="14.25">
      <c r="A461" s="244">
        <v>43878</v>
      </c>
      <c r="B461" s="245">
        <v>0</v>
      </c>
      <c r="C461" s="52">
        <v>0</v>
      </c>
      <c r="D461" s="129">
        <v>40547</v>
      </c>
      <c r="E461" s="246">
        <v>5.3</v>
      </c>
      <c r="F461" s="129">
        <v>1273</v>
      </c>
      <c r="G461" s="247">
        <v>31.9</v>
      </c>
      <c r="H461" s="247">
        <v>15.6</v>
      </c>
      <c r="I461" s="255">
        <v>93.5</v>
      </c>
      <c r="J461" s="253">
        <v>1154</v>
      </c>
      <c r="K461" s="129">
        <v>915</v>
      </c>
      <c r="L461" s="254">
        <v>10.199999999999999</v>
      </c>
      <c r="M461" s="129">
        <v>9486</v>
      </c>
      <c r="N461" s="129">
        <v>5658</v>
      </c>
      <c r="O461" s="254">
        <v>0.12</v>
      </c>
      <c r="P461" s="254">
        <v>0.09</v>
      </c>
      <c r="Q461" s="258">
        <v>122</v>
      </c>
      <c r="R461" s="259">
        <v>52.3</v>
      </c>
      <c r="S461" s="260">
        <v>8801</v>
      </c>
      <c r="T461" s="103">
        <v>8277</v>
      </c>
      <c r="U461" s="247">
        <v>2.8</v>
      </c>
      <c r="V461" s="247">
        <v>21.8</v>
      </c>
      <c r="W461" s="247">
        <v>9.56</v>
      </c>
      <c r="X461" s="247">
        <v>7.64</v>
      </c>
      <c r="Y461" s="129">
        <v>2435</v>
      </c>
      <c r="Z461" s="103"/>
      <c r="AA461" s="56"/>
      <c r="AB461" s="247">
        <v>517</v>
      </c>
      <c r="AC461" s="77">
        <f t="shared" si="709"/>
        <v>11236</v>
      </c>
      <c r="AD461" s="247"/>
      <c r="AE461" s="247"/>
      <c r="AF461" s="247"/>
      <c r="AG461" s="247"/>
      <c r="AH461" s="252"/>
      <c r="AI461" s="263"/>
      <c r="AJ461" s="247"/>
      <c r="AK461" s="247"/>
      <c r="AL461" s="246" t="s">
        <v>129</v>
      </c>
      <c r="AM461" s="103" t="s">
        <v>129</v>
      </c>
      <c r="AN461" s="264" t="s">
        <v>129</v>
      </c>
      <c r="AO461" s="264" t="s">
        <v>129</v>
      </c>
      <c r="AP461" s="103" t="s">
        <v>129</v>
      </c>
      <c r="AQ461" s="267"/>
      <c r="AR461" s="86">
        <f t="shared" si="743"/>
        <v>10400</v>
      </c>
      <c r="AS461" s="103">
        <v>1200</v>
      </c>
      <c r="AT461" s="268">
        <v>9200</v>
      </c>
      <c r="AU461" s="129">
        <f t="shared" si="710"/>
        <v>5840</v>
      </c>
      <c r="AV461" s="103">
        <v>1440</v>
      </c>
      <c r="AW461" s="103">
        <v>480</v>
      </c>
      <c r="AX461" s="129">
        <v>1440</v>
      </c>
      <c r="AY461" s="271">
        <v>0</v>
      </c>
      <c r="AZ461" s="272">
        <v>4.92</v>
      </c>
      <c r="BA461" s="103">
        <v>3647</v>
      </c>
      <c r="BB461" s="247">
        <v>75</v>
      </c>
      <c r="BC461" s="103">
        <v>11901</v>
      </c>
      <c r="BD461" s="97">
        <f t="shared" si="711"/>
        <v>7751.7054800000014</v>
      </c>
      <c r="BE461" s="102">
        <f t="shared" si="712"/>
        <v>0.65134908663137558</v>
      </c>
      <c r="BF461" s="103">
        <v>3887</v>
      </c>
      <c r="BG461" s="97">
        <f t="shared" si="713"/>
        <v>4147.4290000000001</v>
      </c>
      <c r="BH461" s="102">
        <f t="shared" si="714"/>
        <v>0.34849416015460888</v>
      </c>
      <c r="BI461" s="103">
        <v>399</v>
      </c>
      <c r="BJ461" s="97">
        <f t="shared" si="715"/>
        <v>784.83300000000008</v>
      </c>
      <c r="BK461" s="102">
        <f t="shared" si="716"/>
        <v>6.5946811192336779E-2</v>
      </c>
      <c r="BL461" s="103">
        <v>923</v>
      </c>
      <c r="BM461" s="97">
        <f t="shared" si="717"/>
        <v>1333.7350000000001</v>
      </c>
      <c r="BN461" s="102">
        <f t="shared" si="718"/>
        <v>0.11206915385261744</v>
      </c>
      <c r="BO461" s="103">
        <v>716</v>
      </c>
      <c r="BP461" s="97">
        <f t="shared" si="719"/>
        <v>1473.5279999999998</v>
      </c>
      <c r="BQ461" s="102">
        <f t="shared" si="720"/>
        <v>0.12381547769095032</v>
      </c>
      <c r="BR461" s="103">
        <v>7.32</v>
      </c>
      <c r="BS461" s="105">
        <f t="shared" si="721"/>
        <v>12.180479999999999</v>
      </c>
      <c r="BT461" s="102">
        <f t="shared" si="722"/>
        <v>6.1507436349886562E-4</v>
      </c>
      <c r="BU461" s="247">
        <v>13.3</v>
      </c>
      <c r="BV461" s="246">
        <v>9.09</v>
      </c>
      <c r="BW461" s="252">
        <v>112</v>
      </c>
      <c r="BX461" s="117">
        <f t="shared" si="744"/>
        <v>69501.84</v>
      </c>
      <c r="BY461" s="118">
        <f t="shared" si="745"/>
        <v>0.46334559999999997</v>
      </c>
      <c r="BZ461" s="273">
        <v>55.2</v>
      </c>
      <c r="CA461" s="245">
        <v>39</v>
      </c>
      <c r="CB461" s="247">
        <v>7.31</v>
      </c>
      <c r="CC461" s="103">
        <v>4814</v>
      </c>
      <c r="CD461" s="77">
        <f t="shared" si="723"/>
        <v>5546.8490566037735</v>
      </c>
      <c r="CE461" s="77">
        <f t="shared" si="724"/>
        <v>23214</v>
      </c>
      <c r="CF461" s="77">
        <f t="shared" si="725"/>
        <v>5840</v>
      </c>
      <c r="CG461" s="77">
        <f t="shared" si="726"/>
        <v>243.33333333333334</v>
      </c>
      <c r="CH461" s="77">
        <f t="shared" si="727"/>
        <v>17374</v>
      </c>
      <c r="CI461" s="130">
        <f t="shared" si="728"/>
        <v>723.91666666666663</v>
      </c>
      <c r="CJ461" s="253">
        <v>3828</v>
      </c>
      <c r="CK461" s="247">
        <v>37.799999999999997</v>
      </c>
      <c r="CL461" s="246">
        <v>7.08</v>
      </c>
      <c r="CM461" s="103">
        <v>3371</v>
      </c>
      <c r="CN461" s="274">
        <v>18</v>
      </c>
      <c r="CO461" s="274">
        <v>59</v>
      </c>
      <c r="CP461" s="103">
        <v>4256</v>
      </c>
      <c r="CQ461" s="247"/>
      <c r="CR461" s="247"/>
      <c r="CS461" s="103">
        <v>1530</v>
      </c>
      <c r="CT461" s="141">
        <f t="shared" si="790"/>
        <v>0.18369220933001476</v>
      </c>
      <c r="CU461" s="142">
        <f t="shared" si="746"/>
        <v>1.3129571577847441</v>
      </c>
      <c r="CV461" s="142">
        <f t="shared" si="747"/>
        <v>4.2246992018860414</v>
      </c>
      <c r="CW461" s="118">
        <f t="shared" si="748"/>
        <v>0.70411653364767357</v>
      </c>
      <c r="CX461" s="143">
        <f t="shared" si="791"/>
        <v>21233.338188679245</v>
      </c>
      <c r="CY461" s="144">
        <f t="shared" si="792"/>
        <v>0.39226758009816898</v>
      </c>
      <c r="CZ461" s="145">
        <f t="shared" si="793"/>
        <v>11460.887547169812</v>
      </c>
      <c r="DA461" s="146">
        <f t="shared" si="794"/>
        <v>0.71674649189143769</v>
      </c>
      <c r="DB461" s="129">
        <v>3828</v>
      </c>
      <c r="DC461" s="258">
        <v>36.4</v>
      </c>
      <c r="DD461" s="254">
        <v>7.04</v>
      </c>
      <c r="DE461" s="129">
        <v>3221</v>
      </c>
      <c r="DF461" s="129">
        <v>15</v>
      </c>
      <c r="DG461" s="129">
        <v>59</v>
      </c>
      <c r="DH461" s="129">
        <v>4742</v>
      </c>
      <c r="DI461" s="258"/>
      <c r="DJ461" s="258"/>
      <c r="DK461" s="129">
        <v>2283</v>
      </c>
      <c r="DL461" s="141">
        <f t="shared" si="749"/>
        <v>0.25642033073155673</v>
      </c>
      <c r="DM461" s="142">
        <f t="shared" si="750"/>
        <v>1.3129571577847441</v>
      </c>
      <c r="DN461" s="142">
        <f t="shared" si="751"/>
        <v>4.2246992018860414</v>
      </c>
      <c r="DO461" s="118">
        <f t="shared" si="730"/>
        <v>0.70411653364767357</v>
      </c>
      <c r="DP461" s="143">
        <f t="shared" si="752"/>
        <v>21233.338188679245</v>
      </c>
      <c r="DQ461" s="144">
        <f t="shared" si="753"/>
        <v>0.41930996009973365</v>
      </c>
      <c r="DR461" s="145">
        <f t="shared" si="754"/>
        <v>11460.887547169812</v>
      </c>
      <c r="DS461" s="146">
        <f t="shared" si="755"/>
        <v>0.72935047475002102</v>
      </c>
      <c r="DT461" s="129">
        <v>3828</v>
      </c>
      <c r="DU461" s="258">
        <v>37.299999999999997</v>
      </c>
      <c r="DV461" s="254">
        <v>6.9</v>
      </c>
      <c r="DW461" s="129">
        <v>3436</v>
      </c>
      <c r="DX461" s="129">
        <v>17</v>
      </c>
      <c r="DY461" s="129">
        <v>59</v>
      </c>
      <c r="DZ461" s="129">
        <v>4612</v>
      </c>
      <c r="EA461" s="258"/>
      <c r="EB461" s="258"/>
      <c r="EC461" s="129">
        <v>2191</v>
      </c>
      <c r="ED461" s="141">
        <f t="shared" si="783"/>
        <v>0.27115228571595362</v>
      </c>
      <c r="EE461" s="142">
        <f t="shared" si="756"/>
        <v>1.3129571577847441</v>
      </c>
      <c r="EF461" s="142">
        <f t="shared" si="668"/>
        <v>4.2246992018860414</v>
      </c>
      <c r="EG461" s="118">
        <f t="shared" si="731"/>
        <v>0.70411653364767357</v>
      </c>
      <c r="EH461" s="143">
        <f t="shared" si="784"/>
        <v>21233.338188679245</v>
      </c>
      <c r="EI461" s="144">
        <f t="shared" si="785"/>
        <v>0.38054921543082421</v>
      </c>
      <c r="EJ461" s="145">
        <f t="shared" si="786"/>
        <v>11460.887547169812</v>
      </c>
      <c r="EK461" s="146">
        <f t="shared" si="787"/>
        <v>0.71128476598605161</v>
      </c>
      <c r="EL461" s="253">
        <v>3828</v>
      </c>
      <c r="EM461" s="247">
        <v>37.799999999999997</v>
      </c>
      <c r="EN461" s="246">
        <v>7.32</v>
      </c>
      <c r="EO461" s="103">
        <v>3687</v>
      </c>
      <c r="EP461" s="274">
        <v>17</v>
      </c>
      <c r="EQ461" s="274">
        <v>58</v>
      </c>
      <c r="ER461" s="103">
        <v>4840</v>
      </c>
      <c r="ES461" s="247"/>
      <c r="ET461" s="247"/>
      <c r="EU461" s="103">
        <v>1828</v>
      </c>
      <c r="EV461" s="141">
        <f t="shared" si="757"/>
        <v>0.25675952497166332</v>
      </c>
      <c r="EW461" s="142">
        <f t="shared" si="758"/>
        <v>1.3129571577847441</v>
      </c>
      <c r="EX461" s="142">
        <f t="shared" si="759"/>
        <v>4.2246992018860414</v>
      </c>
      <c r="EY461" s="118">
        <f t="shared" si="732"/>
        <v>0.70411653364767357</v>
      </c>
      <c r="EZ461" s="143">
        <f t="shared" si="760"/>
        <v>21233.338188679245</v>
      </c>
      <c r="FA461" s="144">
        <f t="shared" si="761"/>
        <v>0.33529829956153923</v>
      </c>
      <c r="FB461" s="145">
        <f t="shared" si="762"/>
        <v>11460.887547169812</v>
      </c>
      <c r="FC461" s="146">
        <f t="shared" si="763"/>
        <v>0.69019410133602221</v>
      </c>
      <c r="FD461" s="253">
        <v>3951</v>
      </c>
      <c r="FE461" s="247">
        <v>37.4</v>
      </c>
      <c r="FF461" s="246">
        <v>7.32</v>
      </c>
      <c r="FG461" s="103">
        <v>2972</v>
      </c>
      <c r="FH461" s="274">
        <v>12</v>
      </c>
      <c r="FI461" s="274">
        <v>61</v>
      </c>
      <c r="FJ461" s="103">
        <v>4954</v>
      </c>
      <c r="FK461" s="247"/>
      <c r="FL461" s="247"/>
      <c r="FM461" s="103">
        <v>2531</v>
      </c>
      <c r="FN461" s="141">
        <f t="shared" si="764"/>
        <v>0.24879024092381188</v>
      </c>
      <c r="FO461" s="142">
        <f t="shared" si="765"/>
        <v>1.2720830169577322</v>
      </c>
      <c r="FP461" s="142">
        <f t="shared" si="766"/>
        <v>4.3604458063353579</v>
      </c>
      <c r="FQ461" s="118">
        <f t="shared" si="733"/>
        <v>0.72674096772255969</v>
      </c>
      <c r="FR461" s="143">
        <f t="shared" si="767"/>
        <v>21915.600622641508</v>
      </c>
      <c r="FS461" s="144">
        <f t="shared" si="768"/>
        <v>0.46420031090233105</v>
      </c>
      <c r="FT461" s="145">
        <f t="shared" si="769"/>
        <v>11829.144905660378</v>
      </c>
      <c r="FU461" s="146">
        <f t="shared" si="770"/>
        <v>0.75027308629526934</v>
      </c>
      <c r="FV461" s="253">
        <v>3951</v>
      </c>
      <c r="FW461" s="283">
        <v>37.799999999999997</v>
      </c>
      <c r="FX461" s="246">
        <v>7.19</v>
      </c>
      <c r="FY461" s="103">
        <v>2988</v>
      </c>
      <c r="FZ461" s="274">
        <v>12</v>
      </c>
      <c r="GA461" s="274">
        <v>61</v>
      </c>
      <c r="GB461" s="103">
        <v>5654</v>
      </c>
      <c r="GC461" s="247"/>
      <c r="GD461" s="247"/>
      <c r="GE461" s="103">
        <v>2563</v>
      </c>
      <c r="GF461" s="141">
        <f t="shared" si="771"/>
        <v>0.25351105836011789</v>
      </c>
      <c r="GG461" s="142">
        <f t="shared" si="772"/>
        <v>1.2720830169577322</v>
      </c>
      <c r="GH461" s="142">
        <f t="shared" si="773"/>
        <v>4.3604458063353579</v>
      </c>
      <c r="GI461" s="118">
        <f t="shared" si="734"/>
        <v>0.72674096772255969</v>
      </c>
      <c r="GJ461" s="143">
        <f t="shared" si="774"/>
        <v>21915.600622641508</v>
      </c>
      <c r="GK461" s="144">
        <f t="shared" si="775"/>
        <v>0.46131579036883086</v>
      </c>
      <c r="GL461" s="145">
        <f t="shared" si="776"/>
        <v>11829.144905660378</v>
      </c>
      <c r="GM461" s="146">
        <f t="shared" si="777"/>
        <v>0.74892866145702042</v>
      </c>
      <c r="GN461" s="286">
        <v>3411</v>
      </c>
      <c r="GO461" s="97">
        <f t="shared" si="735"/>
        <v>3275.996381493926</v>
      </c>
      <c r="GP461" s="226">
        <f t="shared" si="705"/>
        <v>1839.1867999999999</v>
      </c>
      <c r="GQ461" s="103">
        <v>0</v>
      </c>
      <c r="GR461" s="102">
        <f t="shared" si="729"/>
        <v>1</v>
      </c>
      <c r="GS461" s="103">
        <v>0</v>
      </c>
      <c r="GT461" s="102">
        <f t="shared" si="707"/>
        <v>1</v>
      </c>
      <c r="GU461" s="129">
        <v>418</v>
      </c>
      <c r="GV461" s="102">
        <f t="shared" si="702"/>
        <v>0.46740261941075367</v>
      </c>
      <c r="GW461" s="170">
        <v>598</v>
      </c>
      <c r="GX461" s="102">
        <f t="shared" si="703"/>
        <v>0.352112676056338</v>
      </c>
      <c r="GY461" s="170">
        <v>2.7</v>
      </c>
      <c r="GZ461" s="102">
        <f t="shared" si="704"/>
        <v>0</v>
      </c>
      <c r="HA461" s="318">
        <v>11.8</v>
      </c>
      <c r="HB461" s="318">
        <v>50.5</v>
      </c>
      <c r="HC461" s="318"/>
      <c r="HD461" s="313"/>
      <c r="HE461" s="312">
        <v>66</v>
      </c>
      <c r="HF461" s="227">
        <f t="shared" si="698"/>
        <v>69501.84</v>
      </c>
      <c r="HG461" s="102">
        <f t="shared" si="699"/>
        <v>0.46334559999999997</v>
      </c>
      <c r="HH461" s="177">
        <f t="shared" si="700"/>
        <v>0.71338542979581543</v>
      </c>
      <c r="HI461" s="253">
        <v>3898</v>
      </c>
      <c r="HJ461" s="103">
        <v>3872</v>
      </c>
      <c r="HK461" s="103">
        <v>1204</v>
      </c>
      <c r="HL461" s="77">
        <f t="shared" si="780"/>
        <v>3360</v>
      </c>
      <c r="HM461" s="77">
        <f t="shared" si="778"/>
        <v>39987.360000000001</v>
      </c>
      <c r="HN461" s="247"/>
      <c r="HO461" s="247"/>
      <c r="HP461" s="103">
        <v>4489</v>
      </c>
      <c r="HQ461" s="247"/>
      <c r="HR461" s="247"/>
      <c r="HS461" s="247"/>
      <c r="HT461" s="103">
        <v>6523</v>
      </c>
      <c r="HU461" s="103">
        <v>7073</v>
      </c>
      <c r="HV461" s="247"/>
      <c r="HW461" s="247"/>
      <c r="HX461" s="247"/>
      <c r="HY461" s="247"/>
      <c r="HZ461" s="298">
        <v>0.98</v>
      </c>
      <c r="IA461" s="298"/>
      <c r="IB461" s="299">
        <v>740</v>
      </c>
      <c r="IC461" s="300"/>
      <c r="ID461" s="300">
        <v>116</v>
      </c>
      <c r="IE461" s="301">
        <v>5.28</v>
      </c>
      <c r="IF461" s="301">
        <v>1.1599999999999999</v>
      </c>
      <c r="IG461" s="301">
        <v>1.83</v>
      </c>
      <c r="IH461" s="97">
        <f t="shared" si="779"/>
        <v>35003.279999999999</v>
      </c>
      <c r="II461" s="97">
        <f t="shared" si="781"/>
        <v>3804.7043478260866</v>
      </c>
      <c r="IJ461" s="202">
        <f t="shared" si="782"/>
        <v>2.1739130434782608</v>
      </c>
      <c r="IK461" s="202">
        <f t="shared" si="788"/>
        <v>1.7501640000000001</v>
      </c>
      <c r="IL461" s="202">
        <f t="shared" si="736"/>
        <v>0.45673648447902238</v>
      </c>
      <c r="IM461" s="203"/>
      <c r="IN461" s="204">
        <f t="shared" si="737"/>
        <v>0.78305482263265902</v>
      </c>
      <c r="IO461" s="247"/>
      <c r="IP461" s="247"/>
      <c r="IQ461" s="103">
        <v>2748</v>
      </c>
      <c r="IR461" s="103">
        <v>2783</v>
      </c>
      <c r="IS461" s="247"/>
      <c r="IT461" s="247"/>
      <c r="IU461" s="247"/>
      <c r="IV461" s="247"/>
      <c r="IW461" s="304">
        <v>0.93</v>
      </c>
      <c r="IX461" s="304">
        <v>0</v>
      </c>
      <c r="IY461" s="246">
        <v>8.4</v>
      </c>
      <c r="IZ461" s="247">
        <v>328</v>
      </c>
      <c r="JA461" s="247">
        <v>2.02</v>
      </c>
      <c r="JB461" s="247">
        <v>0.23</v>
      </c>
      <c r="JC461" s="247">
        <v>232</v>
      </c>
      <c r="JD461" s="97">
        <f t="shared" si="738"/>
        <v>6808</v>
      </c>
      <c r="JE461" s="210">
        <f t="shared" si="672"/>
        <v>1.9178082191780821</v>
      </c>
      <c r="JF461" s="210">
        <f t="shared" si="739"/>
        <v>0.3858571428571429</v>
      </c>
      <c r="JG461" s="210">
        <f t="shared" si="740"/>
        <v>0.23618671611732567</v>
      </c>
      <c r="JH461" s="203"/>
      <c r="JI461" s="203">
        <f t="shared" si="741"/>
        <v>0.55675675675675673</v>
      </c>
      <c r="JJ461" s="212">
        <f t="shared" si="789"/>
        <v>2.469151880188833</v>
      </c>
      <c r="JK461" s="203">
        <f t="shared" si="742"/>
        <v>0.97243929081589786</v>
      </c>
      <c r="JL461" s="103">
        <v>6206</v>
      </c>
      <c r="JM461" s="246">
        <v>8.64</v>
      </c>
      <c r="JN461" s="307">
        <v>38</v>
      </c>
      <c r="JO461" s="247">
        <v>0.28999999999999998</v>
      </c>
      <c r="JP461" s="247">
        <v>2.79</v>
      </c>
      <c r="JQ461" s="246">
        <v>0.93</v>
      </c>
      <c r="JR461" s="170">
        <v>223</v>
      </c>
      <c r="JS461" s="247">
        <v>0.33</v>
      </c>
      <c r="JT461" s="308" t="s">
        <v>185</v>
      </c>
    </row>
    <row r="462" spans="1:280" ht="14.25">
      <c r="A462" s="244">
        <v>43879</v>
      </c>
      <c r="B462" s="245">
        <v>0</v>
      </c>
      <c r="C462" s="52">
        <v>0</v>
      </c>
      <c r="D462" s="129">
        <v>39318</v>
      </c>
      <c r="E462" s="246">
        <v>5.38</v>
      </c>
      <c r="F462" s="129">
        <v>1189</v>
      </c>
      <c r="G462" s="247">
        <v>32.4</v>
      </c>
      <c r="H462" s="247">
        <v>16.600000000000001</v>
      </c>
      <c r="I462" s="255">
        <v>93.2</v>
      </c>
      <c r="J462" s="253">
        <v>1105</v>
      </c>
      <c r="K462" s="129">
        <v>1480</v>
      </c>
      <c r="L462" s="254">
        <v>10.199999999999999</v>
      </c>
      <c r="M462" s="129">
        <v>8766</v>
      </c>
      <c r="N462" s="129">
        <v>5583</v>
      </c>
      <c r="O462" s="254">
        <v>0.05</v>
      </c>
      <c r="P462" s="254">
        <v>0.04</v>
      </c>
      <c r="Q462" s="258"/>
      <c r="R462" s="259">
        <v>60</v>
      </c>
      <c r="S462" s="260">
        <v>8874</v>
      </c>
      <c r="T462" s="103">
        <v>7460</v>
      </c>
      <c r="U462" s="247">
        <v>3.05</v>
      </c>
      <c r="V462" s="247">
        <v>16.5</v>
      </c>
      <c r="W462" s="247">
        <v>8.23</v>
      </c>
      <c r="X462" s="247">
        <v>7.21</v>
      </c>
      <c r="Y462" s="129">
        <v>2435</v>
      </c>
      <c r="Z462" s="103"/>
      <c r="AA462" s="56"/>
      <c r="AB462" s="247">
        <v>529</v>
      </c>
      <c r="AC462" s="77">
        <f t="shared" si="709"/>
        <v>11309</v>
      </c>
      <c r="AD462" s="247"/>
      <c r="AE462" s="247"/>
      <c r="AF462" s="247"/>
      <c r="AG462" s="247"/>
      <c r="AH462" s="252"/>
      <c r="AI462" s="263"/>
      <c r="AJ462" s="247"/>
      <c r="AK462" s="247"/>
      <c r="AL462" s="246" t="s">
        <v>129</v>
      </c>
      <c r="AM462" s="103" t="s">
        <v>129</v>
      </c>
      <c r="AN462" s="264" t="s">
        <v>129</v>
      </c>
      <c r="AO462" s="264" t="s">
        <v>129</v>
      </c>
      <c r="AP462" s="103" t="s">
        <v>129</v>
      </c>
      <c r="AQ462" s="267"/>
      <c r="AR462" s="86">
        <f t="shared" si="743"/>
        <v>10349</v>
      </c>
      <c r="AS462" s="103">
        <v>1050</v>
      </c>
      <c r="AT462" s="268">
        <v>9299</v>
      </c>
      <c r="AU462" s="129">
        <f t="shared" si="710"/>
        <v>5939</v>
      </c>
      <c r="AV462" s="103">
        <v>1440</v>
      </c>
      <c r="AW462" s="103">
        <v>480</v>
      </c>
      <c r="AX462" s="129">
        <v>1440</v>
      </c>
      <c r="AY462" s="271">
        <v>0</v>
      </c>
      <c r="AZ462" s="272">
        <v>4.8899999999999997</v>
      </c>
      <c r="BA462" s="103">
        <v>3362</v>
      </c>
      <c r="BB462" s="247">
        <v>37</v>
      </c>
      <c r="BC462" s="103">
        <v>9328</v>
      </c>
      <c r="BD462" s="97">
        <f t="shared" si="711"/>
        <v>7103.268</v>
      </c>
      <c r="BE462" s="102">
        <f t="shared" si="712"/>
        <v>0.7614995711835334</v>
      </c>
      <c r="BF462" s="103">
        <v>3589</v>
      </c>
      <c r="BG462" s="97">
        <f t="shared" si="713"/>
        <v>3829.4629999999997</v>
      </c>
      <c r="BH462" s="102">
        <f t="shared" si="714"/>
        <v>0.41053419811320752</v>
      </c>
      <c r="BI462" s="103">
        <v>360</v>
      </c>
      <c r="BJ462" s="97">
        <f t="shared" si="715"/>
        <v>708.12</v>
      </c>
      <c r="BK462" s="102">
        <f t="shared" si="716"/>
        <v>7.5913379073756435E-2</v>
      </c>
      <c r="BL462" s="103">
        <v>743</v>
      </c>
      <c r="BM462" s="97">
        <f t="shared" si="717"/>
        <v>1073.635</v>
      </c>
      <c r="BN462" s="102">
        <f t="shared" si="718"/>
        <v>0.11509809176672384</v>
      </c>
      <c r="BO462" s="103">
        <v>725</v>
      </c>
      <c r="BP462" s="97">
        <f t="shared" si="719"/>
        <v>1492.05</v>
      </c>
      <c r="BQ462" s="102">
        <f t="shared" si="720"/>
        <v>0.15995390222984562</v>
      </c>
      <c r="BR462" s="103">
        <v>0</v>
      </c>
      <c r="BS462" s="105">
        <f t="shared" si="721"/>
        <v>0</v>
      </c>
      <c r="BT462" s="102">
        <f t="shared" si="722"/>
        <v>0</v>
      </c>
      <c r="BU462" s="247">
        <v>7.28</v>
      </c>
      <c r="BV462" s="246">
        <v>7.22</v>
      </c>
      <c r="BW462" s="252">
        <v>97.4</v>
      </c>
      <c r="BX462" s="117">
        <f t="shared" si="744"/>
        <v>55398.991999999998</v>
      </c>
      <c r="BY462" s="118">
        <f t="shared" si="745"/>
        <v>0.36932661333333333</v>
      </c>
      <c r="BZ462" s="273">
        <v>63</v>
      </c>
      <c r="CA462" s="245">
        <v>39</v>
      </c>
      <c r="CB462" s="247">
        <v>7.33</v>
      </c>
      <c r="CC462" s="103">
        <v>4280</v>
      </c>
      <c r="CD462" s="77">
        <f t="shared" si="723"/>
        <v>4626.8112257954444</v>
      </c>
      <c r="CE462" s="77">
        <f t="shared" si="724"/>
        <v>23446</v>
      </c>
      <c r="CF462" s="77">
        <f t="shared" si="725"/>
        <v>5939</v>
      </c>
      <c r="CG462" s="77">
        <f t="shared" si="726"/>
        <v>247.45833333333334</v>
      </c>
      <c r="CH462" s="77">
        <f t="shared" si="727"/>
        <v>17507</v>
      </c>
      <c r="CI462" s="130">
        <f t="shared" si="728"/>
        <v>729.45833333333337</v>
      </c>
      <c r="CJ462" s="253">
        <v>3890</v>
      </c>
      <c r="CK462" s="247">
        <v>37.6</v>
      </c>
      <c r="CL462" s="246">
        <v>7.06</v>
      </c>
      <c r="CM462" s="103">
        <v>2869</v>
      </c>
      <c r="CN462" s="274">
        <v>12</v>
      </c>
      <c r="CO462" s="274">
        <v>54</v>
      </c>
      <c r="CP462" s="103">
        <v>4602</v>
      </c>
      <c r="CQ462" s="247"/>
      <c r="CR462" s="247"/>
      <c r="CS462" s="103">
        <v>1668</v>
      </c>
      <c r="CT462" s="141">
        <f t="shared" si="790"/>
        <v>0.24393505257362516</v>
      </c>
      <c r="CU462" s="142">
        <f t="shared" si="746"/>
        <v>1.2920308483290488</v>
      </c>
      <c r="CV462" s="142">
        <f t="shared" si="747"/>
        <v>3.581037737434198</v>
      </c>
      <c r="CW462" s="118">
        <f t="shared" si="748"/>
        <v>0.5968396229056997</v>
      </c>
      <c r="CX462" s="143">
        <f t="shared" si="791"/>
        <v>17998.295668344279</v>
      </c>
      <c r="CY462" s="144">
        <f t="shared" si="792"/>
        <v>0.37991850974927999</v>
      </c>
      <c r="CZ462" s="145">
        <f t="shared" si="793"/>
        <v>9191.4219431886031</v>
      </c>
      <c r="DA462" s="146">
        <f t="shared" si="794"/>
        <v>0.69243138936535165</v>
      </c>
      <c r="DB462" s="129">
        <v>3890</v>
      </c>
      <c r="DC462" s="258">
        <v>37.700000000000003</v>
      </c>
      <c r="DD462" s="254">
        <v>7.08</v>
      </c>
      <c r="DE462" s="129">
        <v>2630</v>
      </c>
      <c r="DF462" s="129">
        <v>10</v>
      </c>
      <c r="DG462" s="129">
        <v>59</v>
      </c>
      <c r="DH462" s="129">
        <v>4932</v>
      </c>
      <c r="DI462" s="258"/>
      <c r="DJ462" s="258"/>
      <c r="DK462" s="129">
        <v>2392</v>
      </c>
      <c r="DL462" s="141">
        <f t="shared" si="749"/>
        <v>0.30794599798084915</v>
      </c>
      <c r="DM462" s="142">
        <f t="shared" si="750"/>
        <v>1.2920308483290488</v>
      </c>
      <c r="DN462" s="142">
        <f t="shared" si="751"/>
        <v>3.581037737434198</v>
      </c>
      <c r="DO462" s="118">
        <f t="shared" si="730"/>
        <v>0.5968396229056997</v>
      </c>
      <c r="DP462" s="143">
        <f t="shared" si="752"/>
        <v>17998.295668344279</v>
      </c>
      <c r="DQ462" s="144">
        <f t="shared" si="753"/>
        <v>0.43157395630554418</v>
      </c>
      <c r="DR462" s="145">
        <f t="shared" si="754"/>
        <v>9191.4219431886031</v>
      </c>
      <c r="DS462" s="146">
        <f t="shared" si="755"/>
        <v>0.71805317324185247</v>
      </c>
      <c r="DT462" s="129">
        <v>3896</v>
      </c>
      <c r="DU462" s="258">
        <v>37.299999999999997</v>
      </c>
      <c r="DV462" s="254">
        <v>6.97</v>
      </c>
      <c r="DW462" s="129">
        <v>2937</v>
      </c>
      <c r="DX462" s="129">
        <v>13</v>
      </c>
      <c r="DY462" s="129">
        <v>58</v>
      </c>
      <c r="DZ462" s="129">
        <v>4970</v>
      </c>
      <c r="EA462" s="258"/>
      <c r="EB462" s="258"/>
      <c r="EC462" s="129">
        <v>2313</v>
      </c>
      <c r="ED462" s="141">
        <f t="shared" si="783"/>
        <v>0.35133263559822248</v>
      </c>
      <c r="EE462" s="142">
        <f t="shared" si="756"/>
        <v>1.290041067761807</v>
      </c>
      <c r="EF462" s="142">
        <f t="shared" ref="EF462:EF525" si="795">EH462/5026</f>
        <v>3.5865611889572326</v>
      </c>
      <c r="EG462" s="118">
        <f t="shared" si="731"/>
        <v>0.59776019815953874</v>
      </c>
      <c r="EH462" s="143">
        <f t="shared" si="784"/>
        <v>18026.056535699052</v>
      </c>
      <c r="EI462" s="144">
        <f t="shared" si="785"/>
        <v>0.36522156261193284</v>
      </c>
      <c r="EJ462" s="145">
        <f t="shared" si="786"/>
        <v>9205.5989436151158</v>
      </c>
      <c r="EK462" s="146">
        <f t="shared" si="787"/>
        <v>0.68514150943396224</v>
      </c>
      <c r="EL462" s="253">
        <v>3896</v>
      </c>
      <c r="EM462" s="247">
        <v>37.5</v>
      </c>
      <c r="EN462" s="246">
        <v>7.32</v>
      </c>
      <c r="EO462" s="103">
        <v>2913</v>
      </c>
      <c r="EP462" s="274">
        <v>13</v>
      </c>
      <c r="EQ462" s="274">
        <v>56</v>
      </c>
      <c r="ER462" s="103">
        <v>4702</v>
      </c>
      <c r="ES462" s="247"/>
      <c r="ET462" s="247"/>
      <c r="EU462" s="103">
        <v>1948</v>
      </c>
      <c r="EV462" s="141">
        <f t="shared" si="757"/>
        <v>0.29174741796193515</v>
      </c>
      <c r="EW462" s="142">
        <f t="shared" si="758"/>
        <v>1.290041067761807</v>
      </c>
      <c r="EX462" s="142">
        <f t="shared" si="759"/>
        <v>3.5865611889572326</v>
      </c>
      <c r="EY462" s="118">
        <f t="shared" si="732"/>
        <v>0.59776019815953874</v>
      </c>
      <c r="EZ462" s="143">
        <f t="shared" si="760"/>
        <v>18026.056535699052</v>
      </c>
      <c r="FA462" s="144">
        <f t="shared" si="761"/>
        <v>0.37040872042511419</v>
      </c>
      <c r="FB462" s="145">
        <f t="shared" si="762"/>
        <v>9205.5989436151158</v>
      </c>
      <c r="FC462" s="146">
        <f t="shared" si="763"/>
        <v>0.68771440823327623</v>
      </c>
      <c r="FD462" s="253">
        <v>3937</v>
      </c>
      <c r="FE462" s="247">
        <v>37.5</v>
      </c>
      <c r="FF462" s="246">
        <v>7.32</v>
      </c>
      <c r="FG462" s="103">
        <v>2452</v>
      </c>
      <c r="FH462" s="274">
        <v>8</v>
      </c>
      <c r="FI462" s="274">
        <v>60</v>
      </c>
      <c r="FJ462" s="103">
        <v>4086</v>
      </c>
      <c r="FK462" s="247"/>
      <c r="FL462" s="247"/>
      <c r="FM462" s="103">
        <v>2415</v>
      </c>
      <c r="FN462" s="141">
        <f t="shared" si="764"/>
        <v>0.28205263038317113</v>
      </c>
      <c r="FO462" s="142">
        <f t="shared" si="765"/>
        <v>1.2766065532131063</v>
      </c>
      <c r="FP462" s="142">
        <f t="shared" si="766"/>
        <v>3.6243047743646364</v>
      </c>
      <c r="FQ462" s="118">
        <f t="shared" si="733"/>
        <v>0.60405079572743936</v>
      </c>
      <c r="FR462" s="143">
        <f t="shared" si="767"/>
        <v>18215.755795956662</v>
      </c>
      <c r="FS462" s="144">
        <f t="shared" si="768"/>
        <v>0.47004537675330582</v>
      </c>
      <c r="FT462" s="145">
        <f t="shared" si="769"/>
        <v>9302.4751131962821</v>
      </c>
      <c r="FU462" s="146">
        <f t="shared" si="770"/>
        <v>0.73713550600343059</v>
      </c>
      <c r="FV462" s="253">
        <v>3937</v>
      </c>
      <c r="FW462" s="283">
        <v>38</v>
      </c>
      <c r="FX462" s="246">
        <v>7.29</v>
      </c>
      <c r="FY462" s="103">
        <v>2420</v>
      </c>
      <c r="FZ462" s="274">
        <v>8</v>
      </c>
      <c r="GA462" s="274">
        <v>58</v>
      </c>
      <c r="GB462" s="103">
        <v>4204</v>
      </c>
      <c r="GC462" s="247"/>
      <c r="GD462" s="247"/>
      <c r="GE462" s="103">
        <v>2564</v>
      </c>
      <c r="GF462" s="141">
        <f t="shared" si="771"/>
        <v>0.29511237522360323</v>
      </c>
      <c r="GG462" s="142">
        <f t="shared" si="772"/>
        <v>1.2766065532131063</v>
      </c>
      <c r="GH462" s="142">
        <f t="shared" si="773"/>
        <v>3.6243047743646364</v>
      </c>
      <c r="GI462" s="118">
        <f t="shared" si="734"/>
        <v>0.60405079572743936</v>
      </c>
      <c r="GJ462" s="143">
        <f t="shared" si="774"/>
        <v>18215.755795956662</v>
      </c>
      <c r="GK462" s="144">
        <f t="shared" si="775"/>
        <v>0.476961587170881</v>
      </c>
      <c r="GL462" s="145">
        <f t="shared" si="776"/>
        <v>9302.4751131962821</v>
      </c>
      <c r="GM462" s="146">
        <f t="shared" si="777"/>
        <v>0.74056603773584906</v>
      </c>
      <c r="GN462" s="286">
        <v>3032</v>
      </c>
      <c r="GO462" s="97">
        <f t="shared" si="735"/>
        <v>2702.5409024993601</v>
      </c>
      <c r="GP462" s="226">
        <f t="shared" si="705"/>
        <v>1714.06</v>
      </c>
      <c r="GQ462" s="103">
        <v>0</v>
      </c>
      <c r="GR462" s="102">
        <f t="shared" si="729"/>
        <v>1</v>
      </c>
      <c r="GS462" s="103">
        <v>0</v>
      </c>
      <c r="GT462" s="102">
        <f t="shared" si="707"/>
        <v>1</v>
      </c>
      <c r="GU462" s="129">
        <v>410</v>
      </c>
      <c r="GV462" s="102">
        <f t="shared" si="702"/>
        <v>0.4210020900412359</v>
      </c>
      <c r="GW462" s="170">
        <v>545</v>
      </c>
      <c r="GX462" s="102">
        <f t="shared" si="703"/>
        <v>0.26648721399730824</v>
      </c>
      <c r="GY462" s="170">
        <v>0</v>
      </c>
      <c r="GZ462" s="102">
        <f t="shared" si="704"/>
        <v>1</v>
      </c>
      <c r="HA462" s="318">
        <v>10.4</v>
      </c>
      <c r="HB462" s="318">
        <v>61</v>
      </c>
      <c r="HC462" s="318"/>
      <c r="HD462" s="313"/>
      <c r="HE462" s="312">
        <v>33</v>
      </c>
      <c r="HF462" s="227">
        <f t="shared" si="698"/>
        <v>55398.991999999998</v>
      </c>
      <c r="HG462" s="102">
        <f t="shared" si="699"/>
        <v>0.36932661333333333</v>
      </c>
      <c r="HH462" s="177">
        <f t="shared" si="700"/>
        <v>0.67495711835334471</v>
      </c>
      <c r="HI462" s="253">
        <v>3258</v>
      </c>
      <c r="HJ462" s="103">
        <v>3458</v>
      </c>
      <c r="HK462" s="103">
        <v>3010</v>
      </c>
      <c r="HL462" s="77">
        <f t="shared" si="780"/>
        <v>3360</v>
      </c>
      <c r="HM462" s="77">
        <f t="shared" si="778"/>
        <v>31342.080000000002</v>
      </c>
      <c r="HN462" s="247"/>
      <c r="HO462" s="247"/>
      <c r="HP462" s="103">
        <v>3987</v>
      </c>
      <c r="HQ462" s="247"/>
      <c r="HR462" s="247"/>
      <c r="HS462" s="247"/>
      <c r="HT462" s="103">
        <v>6262</v>
      </c>
      <c r="HU462" s="103">
        <v>5940</v>
      </c>
      <c r="HV462" s="247"/>
      <c r="HW462" s="247"/>
      <c r="HX462" s="247"/>
      <c r="HY462" s="247"/>
      <c r="HZ462" s="298">
        <v>0.98</v>
      </c>
      <c r="IA462" s="298"/>
      <c r="IB462" s="299">
        <v>768</v>
      </c>
      <c r="IC462" s="300"/>
      <c r="ID462" s="300">
        <v>60</v>
      </c>
      <c r="IE462" s="301">
        <v>3.49</v>
      </c>
      <c r="IF462" s="301">
        <v>1.21</v>
      </c>
      <c r="IG462" s="301">
        <v>1.75</v>
      </c>
      <c r="IH462" s="97">
        <f t="shared" si="779"/>
        <v>31403.367999999999</v>
      </c>
      <c r="II462" s="97">
        <f t="shared" si="781"/>
        <v>3377.0693622970211</v>
      </c>
      <c r="IJ462" s="202">
        <f t="shared" si="782"/>
        <v>2.1507688998817076</v>
      </c>
      <c r="IK462" s="202">
        <f t="shared" si="788"/>
        <v>1.5701684</v>
      </c>
      <c r="IL462" s="202">
        <f t="shared" si="736"/>
        <v>0.40269305815369877</v>
      </c>
      <c r="IM462" s="203"/>
      <c r="IN462" s="204">
        <f t="shared" si="737"/>
        <v>0.74670184696569919</v>
      </c>
      <c r="IO462" s="247"/>
      <c r="IP462" s="247"/>
      <c r="IQ462" s="103">
        <v>2966</v>
      </c>
      <c r="IR462" s="103">
        <v>3032</v>
      </c>
      <c r="IS462" s="247"/>
      <c r="IT462" s="247"/>
      <c r="IU462" s="247"/>
      <c r="IV462" s="247"/>
      <c r="IW462" s="304">
        <v>0.95</v>
      </c>
      <c r="IX462" s="304">
        <v>0</v>
      </c>
      <c r="IY462" s="246">
        <v>8.4700000000000006</v>
      </c>
      <c r="IZ462" s="247">
        <v>225</v>
      </c>
      <c r="JA462" s="247">
        <v>3.72</v>
      </c>
      <c r="JB462" s="247">
        <v>0.28999999999999998</v>
      </c>
      <c r="JC462" s="247">
        <v>203</v>
      </c>
      <c r="JD462" s="97">
        <f t="shared" si="738"/>
        <v>7141.6319999999996</v>
      </c>
      <c r="JE462" s="210">
        <f t="shared" si="672"/>
        <v>1.8858393668967839</v>
      </c>
      <c r="JF462" s="210">
        <f t="shared" si="739"/>
        <v>0.40724571428571432</v>
      </c>
      <c r="JG462" s="210">
        <f t="shared" si="740"/>
        <v>0.2866497750733264</v>
      </c>
      <c r="JH462" s="203"/>
      <c r="JI462" s="203">
        <f t="shared" si="741"/>
        <v>0.70703125</v>
      </c>
      <c r="JJ462" s="212">
        <f t="shared" si="789"/>
        <v>2.469151880188833</v>
      </c>
      <c r="JK462" s="203">
        <f t="shared" si="742"/>
        <v>0.97587907375643224</v>
      </c>
      <c r="JL462" s="103">
        <v>5725</v>
      </c>
      <c r="JM462" s="246">
        <v>8.31</v>
      </c>
      <c r="JN462" s="307">
        <v>53</v>
      </c>
      <c r="JO462" s="247">
        <v>2.86</v>
      </c>
      <c r="JP462" s="247">
        <v>3.57</v>
      </c>
      <c r="JQ462" s="246">
        <v>0.87</v>
      </c>
      <c r="JR462" s="170">
        <v>480</v>
      </c>
      <c r="JS462" s="247">
        <v>0.1</v>
      </c>
      <c r="JT462" s="308" t="s">
        <v>185</v>
      </c>
    </row>
    <row r="463" spans="1:280" ht="14.25">
      <c r="A463" s="244">
        <v>43880</v>
      </c>
      <c r="B463" s="245">
        <v>120</v>
      </c>
      <c r="C463" s="52">
        <v>120</v>
      </c>
      <c r="D463" s="129">
        <v>47577</v>
      </c>
      <c r="E463" s="246">
        <v>5.41</v>
      </c>
      <c r="F463" s="129">
        <v>1288</v>
      </c>
      <c r="G463" s="247">
        <v>0.65</v>
      </c>
      <c r="H463" s="247">
        <v>12.4</v>
      </c>
      <c r="I463" s="255">
        <v>93.2</v>
      </c>
      <c r="J463" s="253">
        <v>1308</v>
      </c>
      <c r="K463" s="129">
        <v>1252</v>
      </c>
      <c r="L463" s="254">
        <v>8.31</v>
      </c>
      <c r="M463" s="129">
        <v>9217</v>
      </c>
      <c r="N463" s="129">
        <v>5853</v>
      </c>
      <c r="O463" s="254">
        <v>0.65</v>
      </c>
      <c r="P463" s="254">
        <v>0.1</v>
      </c>
      <c r="Q463" s="258">
        <v>101</v>
      </c>
      <c r="R463" s="259">
        <v>60.8</v>
      </c>
      <c r="S463" s="260">
        <v>8829</v>
      </c>
      <c r="T463" s="103">
        <v>8606</v>
      </c>
      <c r="U463" s="247">
        <v>2.98</v>
      </c>
      <c r="V463" s="247">
        <v>22.5</v>
      </c>
      <c r="W463" s="247">
        <v>7.28</v>
      </c>
      <c r="X463" s="247">
        <v>5.77</v>
      </c>
      <c r="Y463" s="129">
        <v>2432</v>
      </c>
      <c r="Z463" s="103"/>
      <c r="AA463" s="56"/>
      <c r="AB463" s="247">
        <v>763</v>
      </c>
      <c r="AC463" s="77">
        <f t="shared" si="709"/>
        <v>11261</v>
      </c>
      <c r="AD463" s="247"/>
      <c r="AE463" s="247"/>
      <c r="AF463" s="247"/>
      <c r="AG463" s="247"/>
      <c r="AH463" s="252"/>
      <c r="AI463" s="263"/>
      <c r="AJ463" s="247"/>
      <c r="AK463" s="247"/>
      <c r="AL463" s="246" t="s">
        <v>129</v>
      </c>
      <c r="AM463" s="103" t="s">
        <v>129</v>
      </c>
      <c r="AN463" s="264" t="s">
        <v>129</v>
      </c>
      <c r="AO463" s="264" t="s">
        <v>129</v>
      </c>
      <c r="AP463" s="103" t="s">
        <v>129</v>
      </c>
      <c r="AQ463" s="267"/>
      <c r="AR463" s="86">
        <f t="shared" si="743"/>
        <v>11104</v>
      </c>
      <c r="AS463" s="103">
        <v>1300</v>
      </c>
      <c r="AT463" s="268">
        <v>9804</v>
      </c>
      <c r="AU463" s="129">
        <f t="shared" si="710"/>
        <v>6684</v>
      </c>
      <c r="AV463" s="103">
        <v>1440</v>
      </c>
      <c r="AW463" s="103">
        <v>0</v>
      </c>
      <c r="AX463" s="129">
        <v>1440</v>
      </c>
      <c r="AY463" s="271">
        <v>240</v>
      </c>
      <c r="AZ463" s="272">
        <v>5.05</v>
      </c>
      <c r="BA463" s="103">
        <v>3368</v>
      </c>
      <c r="BB463" s="247">
        <v>38</v>
      </c>
      <c r="BC463" s="103">
        <v>9445</v>
      </c>
      <c r="BD463" s="97">
        <f t="shared" si="711"/>
        <v>6730.4253999999992</v>
      </c>
      <c r="BE463" s="102">
        <f t="shared" si="712"/>
        <v>0.71259136050820526</v>
      </c>
      <c r="BF463" s="103">
        <v>3659</v>
      </c>
      <c r="BG463" s="97">
        <f t="shared" si="713"/>
        <v>3904.1529999999998</v>
      </c>
      <c r="BH463" s="102">
        <f t="shared" si="714"/>
        <v>0.41335659078877712</v>
      </c>
      <c r="BI463" s="103">
        <v>352</v>
      </c>
      <c r="BJ463" s="97">
        <f t="shared" si="715"/>
        <v>692.38400000000001</v>
      </c>
      <c r="BK463" s="102">
        <f t="shared" si="716"/>
        <v>7.3306934886183173E-2</v>
      </c>
      <c r="BL463" s="103">
        <v>464</v>
      </c>
      <c r="BM463" s="97">
        <f t="shared" si="717"/>
        <v>670.48</v>
      </c>
      <c r="BN463" s="102">
        <f t="shared" si="718"/>
        <v>7.0987824245632616E-2</v>
      </c>
      <c r="BO463" s="103">
        <v>673</v>
      </c>
      <c r="BP463" s="97">
        <f t="shared" si="719"/>
        <v>1385.0339999999999</v>
      </c>
      <c r="BQ463" s="102">
        <f t="shared" si="720"/>
        <v>0.14664203282159871</v>
      </c>
      <c r="BR463" s="103">
        <v>47.1</v>
      </c>
      <c r="BS463" s="105">
        <f t="shared" si="721"/>
        <v>78.374399999999994</v>
      </c>
      <c r="BT463" s="102">
        <f t="shared" si="722"/>
        <v>4.986765484383272E-3</v>
      </c>
      <c r="BU463" s="247">
        <v>5.1100000000000003</v>
      </c>
      <c r="BV463" s="246">
        <v>4.54</v>
      </c>
      <c r="BW463" s="252">
        <v>119</v>
      </c>
      <c r="BX463" s="117">
        <f t="shared" si="744"/>
        <v>63130.38</v>
      </c>
      <c r="BY463" s="118">
        <f t="shared" si="745"/>
        <v>0.4208692</v>
      </c>
      <c r="BZ463" s="273">
        <v>61</v>
      </c>
      <c r="CA463" s="245">
        <v>39</v>
      </c>
      <c r="CB463" s="247">
        <v>7.2</v>
      </c>
      <c r="CC463" s="103">
        <v>4080</v>
      </c>
      <c r="CD463" s="77">
        <f t="shared" si="723"/>
        <v>4601.2957232267036</v>
      </c>
      <c r="CE463" s="77">
        <f t="shared" si="724"/>
        <v>23008</v>
      </c>
      <c r="CF463" s="77">
        <f t="shared" si="725"/>
        <v>6684</v>
      </c>
      <c r="CG463" s="77">
        <f t="shared" si="726"/>
        <v>278.5</v>
      </c>
      <c r="CH463" s="77">
        <f t="shared" si="727"/>
        <v>16324</v>
      </c>
      <c r="CI463" s="130">
        <f t="shared" si="728"/>
        <v>680.16666666666663</v>
      </c>
      <c r="CJ463" s="253">
        <v>3836</v>
      </c>
      <c r="CK463" s="247">
        <v>37.799999999999997</v>
      </c>
      <c r="CL463" s="246">
        <v>7.05</v>
      </c>
      <c r="CM463" s="103">
        <v>2413</v>
      </c>
      <c r="CN463" s="274">
        <v>11</v>
      </c>
      <c r="CO463" s="274">
        <v>56</v>
      </c>
      <c r="CP463" s="103">
        <v>4354</v>
      </c>
      <c r="CQ463" s="247"/>
      <c r="CR463" s="247"/>
      <c r="CS463" s="103">
        <v>1901</v>
      </c>
      <c r="CT463" s="141">
        <f t="shared" si="790"/>
        <v>0.22646313066960466</v>
      </c>
      <c r="CU463" s="142">
        <f t="shared" si="746"/>
        <v>1.3102189781021898</v>
      </c>
      <c r="CV463" s="142">
        <f t="shared" si="747"/>
        <v>3.5118524461396006</v>
      </c>
      <c r="CW463" s="118">
        <f t="shared" si="748"/>
        <v>0.5853087410232668</v>
      </c>
      <c r="CX463" s="143">
        <f t="shared" si="791"/>
        <v>17650.570394297632</v>
      </c>
      <c r="CY463" s="144">
        <f t="shared" si="792"/>
        <v>0.47558249998592561</v>
      </c>
      <c r="CZ463" s="145">
        <f t="shared" si="793"/>
        <v>10525.388459666203</v>
      </c>
      <c r="DA463" s="146">
        <f t="shared" si="794"/>
        <v>0.7445209105346744</v>
      </c>
      <c r="DB463" s="129">
        <v>3836</v>
      </c>
      <c r="DC463" s="258">
        <v>37.9</v>
      </c>
      <c r="DD463" s="254">
        <v>7.04</v>
      </c>
      <c r="DE463" s="129">
        <v>2352</v>
      </c>
      <c r="DF463" s="129">
        <v>9</v>
      </c>
      <c r="DG463" s="129">
        <v>55</v>
      </c>
      <c r="DH463" s="129">
        <v>4690</v>
      </c>
      <c r="DI463" s="258"/>
      <c r="DJ463" s="258"/>
      <c r="DK463" s="129">
        <v>2549</v>
      </c>
      <c r="DL463" s="141">
        <f t="shared" si="749"/>
        <v>0.29542325537612513</v>
      </c>
      <c r="DM463" s="142">
        <f t="shared" si="750"/>
        <v>1.3102189781021898</v>
      </c>
      <c r="DN463" s="142">
        <f t="shared" si="751"/>
        <v>3.5118524461396006</v>
      </c>
      <c r="DO463" s="118">
        <f t="shared" si="730"/>
        <v>0.5853087410232668</v>
      </c>
      <c r="DP463" s="143">
        <f t="shared" si="752"/>
        <v>17650.570394297632</v>
      </c>
      <c r="DQ463" s="144">
        <f t="shared" si="753"/>
        <v>0.48883963529502572</v>
      </c>
      <c r="DR463" s="145">
        <f t="shared" si="754"/>
        <v>10525.388459666203</v>
      </c>
      <c r="DS463" s="146">
        <f t="shared" si="755"/>
        <v>0.75097935415563788</v>
      </c>
      <c r="DT463" s="129">
        <v>3837</v>
      </c>
      <c r="DU463" s="258">
        <v>37.1</v>
      </c>
      <c r="DV463" s="254">
        <v>6.95</v>
      </c>
      <c r="DW463" s="129">
        <v>2445</v>
      </c>
      <c r="DX463" s="129">
        <v>10</v>
      </c>
      <c r="DY463" s="129">
        <v>53</v>
      </c>
      <c r="DZ463" s="129">
        <v>4624</v>
      </c>
      <c r="EA463" s="258"/>
      <c r="EB463" s="258"/>
      <c r="EC463" s="129">
        <v>2546</v>
      </c>
      <c r="ED463" s="141">
        <f t="shared" si="783"/>
        <v>0.30772181023419626</v>
      </c>
      <c r="EE463" s="142">
        <f t="shared" si="756"/>
        <v>1.309877508470159</v>
      </c>
      <c r="EF463" s="142">
        <f t="shared" si="795"/>
        <v>3.5127679446917752</v>
      </c>
      <c r="EG463" s="118">
        <f t="shared" si="731"/>
        <v>0.58546132411529583</v>
      </c>
      <c r="EH463" s="143">
        <f t="shared" si="784"/>
        <v>17655.171690020863</v>
      </c>
      <c r="EI463" s="144">
        <f t="shared" si="785"/>
        <v>0.46862793720082396</v>
      </c>
      <c r="EJ463" s="145">
        <f t="shared" si="786"/>
        <v>10528.132304415854</v>
      </c>
      <c r="EK463" s="146">
        <f t="shared" si="787"/>
        <v>0.741132874536792</v>
      </c>
      <c r="EL463" s="253">
        <v>3837</v>
      </c>
      <c r="EM463" s="247">
        <v>38.200000000000003</v>
      </c>
      <c r="EN463" s="246">
        <v>7.35</v>
      </c>
      <c r="EO463" s="103">
        <v>2507</v>
      </c>
      <c r="EP463" s="274">
        <v>10</v>
      </c>
      <c r="EQ463" s="274">
        <v>52</v>
      </c>
      <c r="ER463" s="103">
        <v>4654</v>
      </c>
      <c r="ES463" s="247"/>
      <c r="ET463" s="247"/>
      <c r="EU463" s="103">
        <v>2159</v>
      </c>
      <c r="EV463" s="141">
        <f t="shared" si="757"/>
        <v>0.26867226543011852</v>
      </c>
      <c r="EW463" s="142">
        <f t="shared" si="758"/>
        <v>1.309877508470159</v>
      </c>
      <c r="EX463" s="142">
        <f t="shared" si="759"/>
        <v>3.5127679446917752</v>
      </c>
      <c r="EY463" s="118">
        <f t="shared" si="732"/>
        <v>0.58546132411529583</v>
      </c>
      <c r="EZ463" s="143">
        <f t="shared" si="760"/>
        <v>17655.171690020863</v>
      </c>
      <c r="FA463" s="144">
        <f t="shared" si="761"/>
        <v>0.45515347180468946</v>
      </c>
      <c r="FB463" s="145">
        <f t="shared" si="762"/>
        <v>10528.132304415854</v>
      </c>
      <c r="FC463" s="146">
        <f t="shared" si="763"/>
        <v>0.73456855479089467</v>
      </c>
      <c r="FD463" s="253">
        <v>3831</v>
      </c>
      <c r="FE463" s="247">
        <v>37.799999999999997</v>
      </c>
      <c r="FF463" s="246">
        <v>7.28</v>
      </c>
      <c r="FG463" s="103">
        <v>2148</v>
      </c>
      <c r="FH463" s="274">
        <v>7</v>
      </c>
      <c r="FI463" s="274">
        <v>52</v>
      </c>
      <c r="FJ463" s="103">
        <v>4378</v>
      </c>
      <c r="FK463" s="247"/>
      <c r="FL463" s="247"/>
      <c r="FM463" s="103">
        <v>2462</v>
      </c>
      <c r="FN463" s="141">
        <f t="shared" si="764"/>
        <v>0.26195457929878069</v>
      </c>
      <c r="FO463" s="142">
        <f t="shared" si="765"/>
        <v>1.3119290002610284</v>
      </c>
      <c r="FP463" s="142">
        <f t="shared" si="766"/>
        <v>3.5072749533787309</v>
      </c>
      <c r="FQ463" s="118">
        <f t="shared" si="733"/>
        <v>0.58454582556312185</v>
      </c>
      <c r="FR463" s="143">
        <f t="shared" si="767"/>
        <v>17627.563915681501</v>
      </c>
      <c r="FS463" s="144">
        <f t="shared" si="768"/>
        <v>0.53317497305004902</v>
      </c>
      <c r="FT463" s="145">
        <f t="shared" si="769"/>
        <v>10511.669235917943</v>
      </c>
      <c r="FU463" s="146">
        <f t="shared" si="770"/>
        <v>0.77257808364213876</v>
      </c>
      <c r="FV463" s="253">
        <v>3831</v>
      </c>
      <c r="FW463" s="283">
        <v>38.1</v>
      </c>
      <c r="FX463" s="246">
        <v>7.13</v>
      </c>
      <c r="FY463" s="103">
        <v>2187</v>
      </c>
      <c r="FZ463" s="274">
        <v>8</v>
      </c>
      <c r="GA463" s="274">
        <v>52</v>
      </c>
      <c r="GB463" s="103">
        <v>4608</v>
      </c>
      <c r="GC463" s="247"/>
      <c r="GD463" s="247"/>
      <c r="GE463" s="103">
        <v>2187</v>
      </c>
      <c r="GF463" s="141">
        <f t="shared" si="771"/>
        <v>0.23645372820465055</v>
      </c>
      <c r="GG463" s="142">
        <f t="shared" si="772"/>
        <v>1.3119290002610284</v>
      </c>
      <c r="GH463" s="142">
        <f t="shared" si="773"/>
        <v>3.5072749533787309</v>
      </c>
      <c r="GI463" s="118">
        <f t="shared" si="734"/>
        <v>0.58454582556312185</v>
      </c>
      <c r="GJ463" s="143">
        <f t="shared" si="774"/>
        <v>17627.563915681501</v>
      </c>
      <c r="GK463" s="144">
        <f t="shared" si="775"/>
        <v>0.52469909965570638</v>
      </c>
      <c r="GL463" s="145">
        <f t="shared" si="776"/>
        <v>10511.669235917943</v>
      </c>
      <c r="GM463" s="146">
        <f t="shared" si="777"/>
        <v>0.76844891476971944</v>
      </c>
      <c r="GN463" s="286">
        <v>2618</v>
      </c>
      <c r="GO463" s="97">
        <f t="shared" si="735"/>
        <v>2342.0874913073712</v>
      </c>
      <c r="GP463" s="226">
        <f t="shared" si="705"/>
        <v>1462.326</v>
      </c>
      <c r="GQ463" s="103">
        <v>0</v>
      </c>
      <c r="GR463" s="102">
        <f t="shared" si="729"/>
        <v>1</v>
      </c>
      <c r="GS463" s="103">
        <v>0</v>
      </c>
      <c r="GT463" s="102">
        <f t="shared" si="707"/>
        <v>1</v>
      </c>
      <c r="GU463" s="129">
        <v>354</v>
      </c>
      <c r="GV463" s="102">
        <f t="shared" si="702"/>
        <v>0.48872302075149054</v>
      </c>
      <c r="GW463" s="170">
        <v>462</v>
      </c>
      <c r="GX463" s="102">
        <f t="shared" si="703"/>
        <v>4.3103448275861878E-3</v>
      </c>
      <c r="GY463" s="170">
        <v>0</v>
      </c>
      <c r="GZ463" s="102">
        <f t="shared" si="704"/>
        <v>1</v>
      </c>
      <c r="HA463" s="318">
        <v>7.46</v>
      </c>
      <c r="HB463" s="318">
        <v>50</v>
      </c>
      <c r="HC463" s="318"/>
      <c r="HD463" s="313"/>
      <c r="HE463" s="312">
        <v>6</v>
      </c>
      <c r="HF463" s="227">
        <f t="shared" si="698"/>
        <v>63130.38</v>
      </c>
      <c r="HG463" s="102">
        <f t="shared" si="699"/>
        <v>0.4208692</v>
      </c>
      <c r="HH463" s="177">
        <f t="shared" si="700"/>
        <v>0.72281630492323978</v>
      </c>
      <c r="HI463" s="253">
        <v>3220</v>
      </c>
      <c r="HJ463" s="103">
        <v>3160</v>
      </c>
      <c r="HK463" s="103">
        <v>2216</v>
      </c>
      <c r="HL463" s="77">
        <f t="shared" si="780"/>
        <v>3000</v>
      </c>
      <c r="HM463" s="77">
        <f t="shared" si="778"/>
        <v>32910.839999999997</v>
      </c>
      <c r="HN463" s="247"/>
      <c r="HO463" s="247"/>
      <c r="HP463" s="103">
        <v>4721</v>
      </c>
      <c r="HQ463" s="247"/>
      <c r="HR463" s="247"/>
      <c r="HS463" s="247"/>
      <c r="HT463" s="103">
        <v>6018</v>
      </c>
      <c r="HU463" s="103">
        <v>5444</v>
      </c>
      <c r="HV463" s="247"/>
      <c r="HW463" s="247"/>
      <c r="HX463" s="247"/>
      <c r="HY463" s="247"/>
      <c r="HZ463" s="298">
        <v>0.98</v>
      </c>
      <c r="IA463" s="298"/>
      <c r="IB463" s="299">
        <v>762</v>
      </c>
      <c r="IC463" s="300"/>
      <c r="ID463" s="300">
        <v>390</v>
      </c>
      <c r="IE463" s="301">
        <v>1.32</v>
      </c>
      <c r="IF463" s="301">
        <v>1.1399999999999999</v>
      </c>
      <c r="IG463" s="301">
        <v>1.25</v>
      </c>
      <c r="IH463" s="97">
        <f t="shared" si="779"/>
        <v>33928.512000000002</v>
      </c>
      <c r="II463" s="97">
        <f t="shared" si="781"/>
        <v>3946.4109916367984</v>
      </c>
      <c r="IJ463" s="202">
        <f t="shared" si="782"/>
        <v>2.0153164046755339</v>
      </c>
      <c r="IK463" s="202">
        <f t="shared" si="788"/>
        <v>1.9582091340501795</v>
      </c>
      <c r="IL463" s="202">
        <f t="shared" si="736"/>
        <v>0.40767835781929507</v>
      </c>
      <c r="IM463" s="203"/>
      <c r="IN463" s="204">
        <f t="shared" si="737"/>
        <v>0.70893812070282658</v>
      </c>
      <c r="IO463" s="247"/>
      <c r="IP463" s="247"/>
      <c r="IQ463" s="103">
        <v>2796</v>
      </c>
      <c r="IR463" s="103">
        <v>2834</v>
      </c>
      <c r="IS463" s="247"/>
      <c r="IT463" s="247"/>
      <c r="IU463" s="247"/>
      <c r="IV463" s="247"/>
      <c r="IW463" s="304">
        <v>0.86</v>
      </c>
      <c r="IX463" s="304">
        <v>0</v>
      </c>
      <c r="IY463" s="246">
        <v>8.5399999999999991</v>
      </c>
      <c r="IZ463" s="247">
        <v>236</v>
      </c>
      <c r="JA463" s="247">
        <v>2.64</v>
      </c>
      <c r="JB463" s="247">
        <v>0.28999999999999998</v>
      </c>
      <c r="JC463" s="247">
        <v>215</v>
      </c>
      <c r="JD463" s="97">
        <f t="shared" si="738"/>
        <v>7470.6480000000001</v>
      </c>
      <c r="JE463" s="210">
        <f t="shared" ref="JE463:JE526" si="796">11200/AU463</f>
        <v>1.6756433273488929</v>
      </c>
      <c r="JF463" s="210">
        <f t="shared" si="739"/>
        <v>0.45475071428571429</v>
      </c>
      <c r="JG463" s="210">
        <f t="shared" si="740"/>
        <v>0.27594049462812997</v>
      </c>
      <c r="JH463" s="203"/>
      <c r="JI463" s="203">
        <f t="shared" si="741"/>
        <v>0.69028871391076119</v>
      </c>
      <c r="JJ463" s="212">
        <f t="shared" si="789"/>
        <v>2.469151880188833</v>
      </c>
      <c r="JK463" s="203">
        <f t="shared" si="742"/>
        <v>0.97501323451561672</v>
      </c>
      <c r="JL463" s="103">
        <v>5169</v>
      </c>
      <c r="JM463" s="246">
        <v>8.4700000000000006</v>
      </c>
      <c r="JN463" s="307">
        <v>26</v>
      </c>
      <c r="JO463" s="247">
        <v>0.33</v>
      </c>
      <c r="JP463" s="247">
        <v>2.33</v>
      </c>
      <c r="JQ463" s="246">
        <v>1.08</v>
      </c>
      <c r="JR463" s="170">
        <v>236</v>
      </c>
      <c r="JS463" s="247">
        <v>0.28000000000000003</v>
      </c>
      <c r="JT463" s="308" t="s">
        <v>185</v>
      </c>
    </row>
    <row r="464" spans="1:280" ht="14.25">
      <c r="A464" s="244">
        <v>43881</v>
      </c>
      <c r="B464" s="245">
        <v>0</v>
      </c>
      <c r="C464" s="52">
        <v>0</v>
      </c>
      <c r="D464" s="129">
        <v>48534</v>
      </c>
      <c r="E464" s="246">
        <v>5.63</v>
      </c>
      <c r="F464" s="129">
        <v>1363</v>
      </c>
      <c r="G464" s="247">
        <v>27.4</v>
      </c>
      <c r="H464" s="247">
        <v>12.8</v>
      </c>
      <c r="I464" s="255">
        <v>92.3</v>
      </c>
      <c r="J464" s="253"/>
      <c r="K464" s="129">
        <v>1247</v>
      </c>
      <c r="L464" s="254">
        <v>9.23</v>
      </c>
      <c r="M464" s="129">
        <v>9895</v>
      </c>
      <c r="N464" s="129">
        <v>5273</v>
      </c>
      <c r="O464" s="254">
        <v>1.08</v>
      </c>
      <c r="P464" s="254">
        <v>0.73</v>
      </c>
      <c r="Q464" s="258">
        <v>97.2</v>
      </c>
      <c r="R464" s="259">
        <v>60.2</v>
      </c>
      <c r="S464" s="260">
        <v>8697</v>
      </c>
      <c r="T464" s="103">
        <v>8635</v>
      </c>
      <c r="U464" s="247">
        <v>3.95</v>
      </c>
      <c r="V464" s="247">
        <v>22.2</v>
      </c>
      <c r="W464" s="247">
        <v>6.88</v>
      </c>
      <c r="X464" s="247">
        <v>5.91</v>
      </c>
      <c r="Y464" s="129">
        <v>2432</v>
      </c>
      <c r="Z464" s="103"/>
      <c r="AA464" s="56"/>
      <c r="AB464" s="247">
        <v>793</v>
      </c>
      <c r="AC464" s="77">
        <f t="shared" si="709"/>
        <v>11129</v>
      </c>
      <c r="AD464" s="247"/>
      <c r="AE464" s="247"/>
      <c r="AF464" s="247"/>
      <c r="AG464" s="247"/>
      <c r="AH464" s="252"/>
      <c r="AI464" s="263"/>
      <c r="AJ464" s="247"/>
      <c r="AK464" s="247"/>
      <c r="AL464" s="246" t="s">
        <v>129</v>
      </c>
      <c r="AM464" s="103" t="s">
        <v>129</v>
      </c>
      <c r="AN464" s="264" t="s">
        <v>129</v>
      </c>
      <c r="AO464" s="264" t="s">
        <v>129</v>
      </c>
      <c r="AP464" s="103" t="s">
        <v>129</v>
      </c>
      <c r="AQ464" s="267"/>
      <c r="AR464" s="86">
        <f t="shared" si="743"/>
        <v>11543</v>
      </c>
      <c r="AS464" s="103">
        <v>1330</v>
      </c>
      <c r="AT464" s="268">
        <v>10213</v>
      </c>
      <c r="AU464" s="129">
        <f t="shared" si="710"/>
        <v>7813</v>
      </c>
      <c r="AV464" s="103">
        <v>1080</v>
      </c>
      <c r="AW464" s="103">
        <v>0</v>
      </c>
      <c r="AX464" s="129">
        <v>1080</v>
      </c>
      <c r="AY464" s="271">
        <v>240</v>
      </c>
      <c r="AZ464" s="272">
        <v>5.08</v>
      </c>
      <c r="BA464" s="103">
        <v>3315</v>
      </c>
      <c r="BB464" s="247">
        <v>178</v>
      </c>
      <c r="BC464" s="103">
        <v>10084</v>
      </c>
      <c r="BD464" s="97">
        <f t="shared" si="711"/>
        <v>6654.3707999999997</v>
      </c>
      <c r="BE464" s="102">
        <f t="shared" si="712"/>
        <v>0.65989397064656874</v>
      </c>
      <c r="BF464" s="103">
        <v>3607</v>
      </c>
      <c r="BG464" s="97">
        <f t="shared" si="713"/>
        <v>3848.6689999999999</v>
      </c>
      <c r="BH464" s="102">
        <f t="shared" si="714"/>
        <v>0.38166094803649342</v>
      </c>
      <c r="BI464" s="103">
        <v>422</v>
      </c>
      <c r="BJ464" s="97">
        <f t="shared" si="715"/>
        <v>830.07400000000007</v>
      </c>
      <c r="BK464" s="102">
        <f t="shared" si="716"/>
        <v>8.2315946053153524E-2</v>
      </c>
      <c r="BL464" s="103">
        <v>387</v>
      </c>
      <c r="BM464" s="97">
        <f t="shared" si="717"/>
        <v>559.21500000000003</v>
      </c>
      <c r="BN464" s="102">
        <f t="shared" si="718"/>
        <v>5.5455672352241178E-2</v>
      </c>
      <c r="BO464" s="103">
        <v>680</v>
      </c>
      <c r="BP464" s="97">
        <f t="shared" si="719"/>
        <v>1399.4399999999998</v>
      </c>
      <c r="BQ464" s="102">
        <f t="shared" si="720"/>
        <v>0.13877826259420864</v>
      </c>
      <c r="BR464" s="103">
        <v>10.199999999999999</v>
      </c>
      <c r="BS464" s="105">
        <f t="shared" si="721"/>
        <v>16.972799999999999</v>
      </c>
      <c r="BT464" s="102">
        <f t="shared" si="722"/>
        <v>1.0115033716779054E-3</v>
      </c>
      <c r="BU464" s="247">
        <v>4.3899999999999997</v>
      </c>
      <c r="BV464" s="246">
        <v>4.63</v>
      </c>
      <c r="BW464" s="252">
        <v>155</v>
      </c>
      <c r="BX464" s="117">
        <f t="shared" si="744"/>
        <v>78786.292000000001</v>
      </c>
      <c r="BY464" s="118">
        <f t="shared" si="745"/>
        <v>0.52524194666666668</v>
      </c>
      <c r="BZ464" s="273">
        <v>64</v>
      </c>
      <c r="CA464" s="245">
        <v>39</v>
      </c>
      <c r="CB464" s="247">
        <v>7.32</v>
      </c>
      <c r="CC464" s="103">
        <v>4307</v>
      </c>
      <c r="CD464" s="77">
        <f t="shared" si="723"/>
        <v>5048.5141191709845</v>
      </c>
      <c r="CE464" s="77">
        <f t="shared" si="724"/>
        <v>23160</v>
      </c>
      <c r="CF464" s="77">
        <f t="shared" si="725"/>
        <v>7813</v>
      </c>
      <c r="CG464" s="77">
        <f t="shared" si="726"/>
        <v>325.54166666666669</v>
      </c>
      <c r="CH464" s="77">
        <f t="shared" si="727"/>
        <v>15347</v>
      </c>
      <c r="CI464" s="130">
        <f t="shared" si="728"/>
        <v>639.45833333333337</v>
      </c>
      <c r="CJ464" s="253">
        <v>3858</v>
      </c>
      <c r="CK464" s="247">
        <v>38.200000000000003</v>
      </c>
      <c r="CL464" s="246">
        <v>7.15</v>
      </c>
      <c r="CM464" s="103">
        <v>2541</v>
      </c>
      <c r="CN464" s="274">
        <v>8</v>
      </c>
      <c r="CO464" s="274">
        <v>55</v>
      </c>
      <c r="CP464" s="103">
        <v>4430</v>
      </c>
      <c r="CQ464" s="247"/>
      <c r="CR464" s="247"/>
      <c r="CS464" s="103">
        <v>2001</v>
      </c>
      <c r="CT464" s="141">
        <f t="shared" si="790"/>
        <v>0.20684330966463338</v>
      </c>
      <c r="CU464" s="142">
        <f t="shared" si="746"/>
        <v>1.3027475375842406</v>
      </c>
      <c r="CV464" s="142">
        <f t="shared" si="747"/>
        <v>3.8752820278077316</v>
      </c>
      <c r="CW464" s="118">
        <f t="shared" si="748"/>
        <v>0.6458803379679553</v>
      </c>
      <c r="CX464" s="143">
        <f t="shared" si="791"/>
        <v>19477.167471761659</v>
      </c>
      <c r="CY464" s="144">
        <f t="shared" si="792"/>
        <v>0.4966835904546788</v>
      </c>
      <c r="CZ464" s="145">
        <f t="shared" si="793"/>
        <v>13124.245014507771</v>
      </c>
      <c r="DA464" s="146">
        <f t="shared" si="794"/>
        <v>0.74801666005553358</v>
      </c>
      <c r="DB464" s="129">
        <v>3857</v>
      </c>
      <c r="DC464" s="258">
        <v>38.299999999999997</v>
      </c>
      <c r="DD464" s="254">
        <v>7.07</v>
      </c>
      <c r="DE464" s="129">
        <v>2420</v>
      </c>
      <c r="DF464" s="129">
        <v>8</v>
      </c>
      <c r="DG464" s="129">
        <v>56</v>
      </c>
      <c r="DH464" s="129">
        <v>4448</v>
      </c>
      <c r="DI464" s="258"/>
      <c r="DJ464" s="258"/>
      <c r="DK464" s="129">
        <v>2617</v>
      </c>
      <c r="DL464" s="141">
        <f t="shared" si="749"/>
        <v>0.25813314313486457</v>
      </c>
      <c r="DM464" s="142">
        <f t="shared" si="750"/>
        <v>1.3030852994555353</v>
      </c>
      <c r="DN464" s="142">
        <f t="shared" si="751"/>
        <v>3.8742775482774547</v>
      </c>
      <c r="DO464" s="118">
        <f t="shared" si="730"/>
        <v>0.64571292471290909</v>
      </c>
      <c r="DP464" s="143">
        <f t="shared" si="752"/>
        <v>19472.118957642488</v>
      </c>
      <c r="DQ464" s="144">
        <f t="shared" si="753"/>
        <v>0.52065103852826544</v>
      </c>
      <c r="DR464" s="145">
        <f t="shared" si="754"/>
        <v>13120.843188428324</v>
      </c>
      <c r="DS464" s="146">
        <f t="shared" si="755"/>
        <v>0.76001586671955579</v>
      </c>
      <c r="DT464" s="129">
        <v>3858</v>
      </c>
      <c r="DU464" s="258">
        <v>38.200000000000003</v>
      </c>
      <c r="DV464" s="254">
        <v>7.02</v>
      </c>
      <c r="DW464" s="129">
        <v>2597</v>
      </c>
      <c r="DX464" s="129">
        <v>9</v>
      </c>
      <c r="DY464" s="129">
        <v>55</v>
      </c>
      <c r="DZ464" s="129">
        <v>4598</v>
      </c>
      <c r="EA464" s="258"/>
      <c r="EB464" s="258"/>
      <c r="EC464" s="129">
        <v>2675</v>
      </c>
      <c r="ED464" s="141">
        <f t="shared" si="783"/>
        <v>0.28283110103680398</v>
      </c>
      <c r="EE464" s="142">
        <f t="shared" si="756"/>
        <v>1.3027475375842406</v>
      </c>
      <c r="EF464" s="142">
        <f t="shared" si="795"/>
        <v>3.8752820278077316</v>
      </c>
      <c r="EG464" s="118">
        <f t="shared" si="731"/>
        <v>0.6458803379679553</v>
      </c>
      <c r="EH464" s="143">
        <f t="shared" si="784"/>
        <v>19477.167471761659</v>
      </c>
      <c r="EI464" s="144">
        <f t="shared" si="785"/>
        <v>0.4855912177925229</v>
      </c>
      <c r="EJ464" s="145">
        <f t="shared" si="786"/>
        <v>13124.245014507771</v>
      </c>
      <c r="EK464" s="146">
        <f t="shared" si="787"/>
        <v>0.74246330821102735</v>
      </c>
      <c r="EL464" s="253">
        <v>3857</v>
      </c>
      <c r="EM464" s="247">
        <v>38.5</v>
      </c>
      <c r="EN464" s="246">
        <v>7.42</v>
      </c>
      <c r="EO464" s="103">
        <v>2602</v>
      </c>
      <c r="EP464" s="274">
        <v>9</v>
      </c>
      <c r="EQ464" s="274">
        <v>55</v>
      </c>
      <c r="ER464" s="103">
        <v>4514</v>
      </c>
      <c r="ES464" s="247"/>
      <c r="ET464" s="247"/>
      <c r="EU464" s="103">
        <v>2272</v>
      </c>
      <c r="EV464" s="141">
        <f t="shared" si="757"/>
        <v>0.24077476169695552</v>
      </c>
      <c r="EW464" s="142">
        <f t="shared" si="758"/>
        <v>1.3030852994555353</v>
      </c>
      <c r="EX464" s="142">
        <f t="shared" si="759"/>
        <v>3.8742775482774547</v>
      </c>
      <c r="EY464" s="118">
        <f t="shared" si="732"/>
        <v>0.64571292471290909</v>
      </c>
      <c r="EZ464" s="143">
        <f t="shared" si="760"/>
        <v>19472.118957642488</v>
      </c>
      <c r="FA464" s="144">
        <f t="shared" si="761"/>
        <v>0.48460082737625898</v>
      </c>
      <c r="FB464" s="145">
        <f t="shared" si="762"/>
        <v>13120.843188428324</v>
      </c>
      <c r="FC464" s="146">
        <f t="shared" si="763"/>
        <v>0.74196747322491075</v>
      </c>
      <c r="FD464" s="253">
        <v>3865</v>
      </c>
      <c r="FE464" s="247">
        <v>38.4</v>
      </c>
      <c r="FF464" s="246">
        <v>7.31</v>
      </c>
      <c r="FG464" s="103">
        <v>2330</v>
      </c>
      <c r="FH464" s="274">
        <v>7</v>
      </c>
      <c r="FI464" s="274">
        <v>57</v>
      </c>
      <c r="FJ464" s="103">
        <v>4614</v>
      </c>
      <c r="FK464" s="247"/>
      <c r="FL464" s="247"/>
      <c r="FM464" s="103">
        <v>2563</v>
      </c>
      <c r="FN464" s="141">
        <f t="shared" si="764"/>
        <v>0.24393129139581723</v>
      </c>
      <c r="FO464" s="142">
        <f t="shared" si="765"/>
        <v>1.3003880983182405</v>
      </c>
      <c r="FP464" s="142">
        <f t="shared" si="766"/>
        <v>3.8823133845196689</v>
      </c>
      <c r="FQ464" s="118">
        <f t="shared" si="733"/>
        <v>0.64705223075327811</v>
      </c>
      <c r="FR464" s="143">
        <f t="shared" si="767"/>
        <v>19512.507070595857</v>
      </c>
      <c r="FS464" s="144">
        <f t="shared" si="768"/>
        <v>0.538478066021016</v>
      </c>
      <c r="FT464" s="145">
        <f t="shared" si="769"/>
        <v>13148.057797063902</v>
      </c>
      <c r="FU464" s="146">
        <f t="shared" si="770"/>
        <v>0.76894089646965491</v>
      </c>
      <c r="FV464" s="253">
        <v>3865</v>
      </c>
      <c r="FW464" s="283">
        <v>38.799999999999997</v>
      </c>
      <c r="FX464" s="246">
        <v>7.19</v>
      </c>
      <c r="FY464" s="103">
        <v>2333</v>
      </c>
      <c r="FZ464" s="274">
        <v>7</v>
      </c>
      <c r="GA464" s="274">
        <v>57</v>
      </c>
      <c r="GB464" s="103">
        <v>4720</v>
      </c>
      <c r="GC464" s="247"/>
      <c r="GD464" s="247"/>
      <c r="GE464" s="103">
        <v>2826</v>
      </c>
      <c r="GF464" s="141">
        <f t="shared" si="771"/>
        <v>0.26925922660588114</v>
      </c>
      <c r="GG464" s="142">
        <f t="shared" si="772"/>
        <v>1.3003880983182405</v>
      </c>
      <c r="GH464" s="142">
        <f t="shared" si="773"/>
        <v>3.8823133845196689</v>
      </c>
      <c r="GI464" s="118">
        <f t="shared" si="734"/>
        <v>0.64705223075327811</v>
      </c>
      <c r="GJ464" s="143">
        <f t="shared" si="774"/>
        <v>19512.507070595857</v>
      </c>
      <c r="GK464" s="144">
        <f t="shared" si="775"/>
        <v>0.53788383177125754</v>
      </c>
      <c r="GL464" s="145">
        <f t="shared" si="776"/>
        <v>13148.057797063902</v>
      </c>
      <c r="GM464" s="146">
        <f t="shared" si="777"/>
        <v>0.76864339547798499</v>
      </c>
      <c r="GN464" s="286">
        <v>2485</v>
      </c>
      <c r="GO464" s="97">
        <f t="shared" si="735"/>
        <v>2470.4124784110536</v>
      </c>
      <c r="GP464" s="226">
        <f t="shared" si="705"/>
        <v>1212.9743199999998</v>
      </c>
      <c r="GQ464" s="103">
        <v>0</v>
      </c>
      <c r="GR464" s="102">
        <f t="shared" si="729"/>
        <v>1</v>
      </c>
      <c r="GS464" s="103">
        <v>0</v>
      </c>
      <c r="GT464" s="102">
        <f t="shared" si="707"/>
        <v>1</v>
      </c>
      <c r="GU464" s="129">
        <v>218</v>
      </c>
      <c r="GV464" s="102">
        <f t="shared" si="702"/>
        <v>0.73737281254442377</v>
      </c>
      <c r="GW464" s="170">
        <v>434</v>
      </c>
      <c r="GX464" s="102">
        <f t="shared" si="703"/>
        <v>0</v>
      </c>
      <c r="GY464" s="170">
        <v>2.88</v>
      </c>
      <c r="GZ464" s="102">
        <f t="shared" si="704"/>
        <v>0</v>
      </c>
      <c r="HA464" s="318">
        <v>7.9</v>
      </c>
      <c r="HB464" s="318">
        <v>49.1</v>
      </c>
      <c r="HC464" s="318"/>
      <c r="HD464" s="313"/>
      <c r="HE464" s="312">
        <v>20</v>
      </c>
      <c r="HF464" s="227">
        <f t="shared" si="698"/>
        <v>78786.292000000001</v>
      </c>
      <c r="HG464" s="102">
        <f t="shared" si="699"/>
        <v>0.52524194666666668</v>
      </c>
      <c r="HH464" s="177">
        <f t="shared" si="700"/>
        <v>0.75357001190003969</v>
      </c>
      <c r="HI464" s="253">
        <v>3010</v>
      </c>
      <c r="HJ464" s="103">
        <v>4238</v>
      </c>
      <c r="HK464" s="103">
        <v>3238</v>
      </c>
      <c r="HL464" s="77">
        <f t="shared" si="780"/>
        <v>2160</v>
      </c>
      <c r="HM464" s="77">
        <f t="shared" si="778"/>
        <v>21781.439999999999</v>
      </c>
      <c r="HN464" s="247"/>
      <c r="HO464" s="247"/>
      <c r="HP464" s="103">
        <v>4917</v>
      </c>
      <c r="HQ464" s="247"/>
      <c r="HR464" s="247"/>
      <c r="HS464" s="247"/>
      <c r="HT464" s="103">
        <v>5926</v>
      </c>
      <c r="HU464" s="103">
        <v>5834</v>
      </c>
      <c r="HV464" s="247"/>
      <c r="HW464" s="247"/>
      <c r="HX464" s="247"/>
      <c r="HY464" s="247"/>
      <c r="HZ464" s="298">
        <v>0.98</v>
      </c>
      <c r="IA464" s="298"/>
      <c r="IB464" s="299">
        <v>572</v>
      </c>
      <c r="IC464" s="300"/>
      <c r="ID464" s="300">
        <v>82</v>
      </c>
      <c r="IE464" s="301">
        <v>4.1100000000000003</v>
      </c>
      <c r="IF464" s="301">
        <v>1.29</v>
      </c>
      <c r="IG464" s="301">
        <v>1.27</v>
      </c>
      <c r="IH464" s="97">
        <f t="shared" si="779"/>
        <v>32456.185000000001</v>
      </c>
      <c r="II464" s="97">
        <f t="shared" si="781"/>
        <v>3177.9286203857828</v>
      </c>
      <c r="IJ464" s="202">
        <f t="shared" si="782"/>
        <v>1.9582884558895526</v>
      </c>
      <c r="IK464" s="202">
        <f t="shared" si="788"/>
        <v>1.62280925</v>
      </c>
      <c r="IL464" s="202">
        <f t="shared" si="736"/>
        <v>0.41282982748315766</v>
      </c>
      <c r="IM464" s="203"/>
      <c r="IN464" s="204">
        <f t="shared" si="737"/>
        <v>0.76981891348088527</v>
      </c>
      <c r="IO464" s="247"/>
      <c r="IP464" s="247"/>
      <c r="IQ464" s="103">
        <v>3284</v>
      </c>
      <c r="IR464" s="103">
        <v>3252</v>
      </c>
      <c r="IS464" s="247"/>
      <c r="IT464" s="247"/>
      <c r="IU464" s="247"/>
      <c r="IV464" s="247"/>
      <c r="IW464" s="304">
        <v>0.95</v>
      </c>
      <c r="IX464" s="304">
        <v>0</v>
      </c>
      <c r="IY464" s="246">
        <v>8.3699999999999992</v>
      </c>
      <c r="IZ464" s="247">
        <v>227</v>
      </c>
      <c r="JA464" s="247">
        <v>0.93</v>
      </c>
      <c r="JB464" s="247">
        <v>0.31</v>
      </c>
      <c r="JC464" s="247">
        <v>195</v>
      </c>
      <c r="JD464" s="97">
        <f t="shared" si="738"/>
        <v>5841.8360000000002</v>
      </c>
      <c r="JE464" s="210">
        <f t="shared" si="796"/>
        <v>1.4335082554716498</v>
      </c>
      <c r="JF464" s="210">
        <f t="shared" si="739"/>
        <v>0.39902107142857141</v>
      </c>
      <c r="JG464" s="210">
        <f t="shared" si="740"/>
        <v>0.13732558387883151</v>
      </c>
      <c r="JH464" s="203"/>
      <c r="JI464" s="203">
        <f t="shared" si="741"/>
        <v>0.60314685314685312</v>
      </c>
      <c r="JJ464" s="212">
        <f t="shared" si="789"/>
        <v>2.469151880188833</v>
      </c>
      <c r="JK464" s="203">
        <f t="shared" si="742"/>
        <v>0.9774890916303054</v>
      </c>
      <c r="JL464" s="103">
        <v>4314</v>
      </c>
      <c r="JM464" s="246">
        <v>8.5500000000000007</v>
      </c>
      <c r="JN464" s="307">
        <v>70</v>
      </c>
      <c r="JO464" s="247">
        <v>0.37</v>
      </c>
      <c r="JP464" s="247">
        <v>2.0499999999999998</v>
      </c>
      <c r="JQ464" s="246">
        <v>1.1000000000000001</v>
      </c>
      <c r="JR464" s="170">
        <v>303</v>
      </c>
      <c r="JS464" s="247">
        <v>0.7</v>
      </c>
      <c r="JT464" s="308" t="s">
        <v>185</v>
      </c>
    </row>
    <row r="465" spans="1:280" ht="14.25">
      <c r="A465" s="244">
        <v>43882</v>
      </c>
      <c r="B465" s="245">
        <v>110</v>
      </c>
      <c r="C465" s="52">
        <v>110</v>
      </c>
      <c r="D465" s="129">
        <v>41900</v>
      </c>
      <c r="E465" s="246">
        <v>5.42</v>
      </c>
      <c r="F465" s="129">
        <v>1228</v>
      </c>
      <c r="G465" s="247">
        <v>43</v>
      </c>
      <c r="H465" s="247">
        <v>18</v>
      </c>
      <c r="I465" s="255">
        <v>91.9</v>
      </c>
      <c r="J465" s="253">
        <v>1056</v>
      </c>
      <c r="K465" s="129">
        <v>1133</v>
      </c>
      <c r="L465" s="254">
        <v>8</v>
      </c>
      <c r="M465" s="129">
        <v>9530</v>
      </c>
      <c r="N465" s="129">
        <v>5349</v>
      </c>
      <c r="O465" s="254">
        <v>2.73</v>
      </c>
      <c r="P465" s="254">
        <v>1.29</v>
      </c>
      <c r="Q465" s="258">
        <v>93.1</v>
      </c>
      <c r="R465" s="259">
        <v>64.599999999999994</v>
      </c>
      <c r="S465" s="260">
        <v>8899</v>
      </c>
      <c r="T465" s="103">
        <v>8779</v>
      </c>
      <c r="U465" s="247">
        <v>3.24</v>
      </c>
      <c r="V465" s="247">
        <v>24.7</v>
      </c>
      <c r="W465" s="247">
        <v>10.5</v>
      </c>
      <c r="X465" s="247">
        <v>10.1</v>
      </c>
      <c r="Y465" s="129">
        <v>2432</v>
      </c>
      <c r="Z465" s="103"/>
      <c r="AA465" s="56"/>
      <c r="AB465" s="247">
        <v>857</v>
      </c>
      <c r="AC465" s="77">
        <f t="shared" si="709"/>
        <v>11331</v>
      </c>
      <c r="AD465" s="247"/>
      <c r="AE465" s="247"/>
      <c r="AF465" s="247"/>
      <c r="AG465" s="247"/>
      <c r="AH465" s="252"/>
      <c r="AI465" s="263"/>
      <c r="AJ465" s="247"/>
      <c r="AK465" s="247"/>
      <c r="AL465" s="246" t="s">
        <v>129</v>
      </c>
      <c r="AM465" s="103">
        <v>49759</v>
      </c>
      <c r="AN465" s="264" t="s">
        <v>129</v>
      </c>
      <c r="AO465" s="264" t="s">
        <v>129</v>
      </c>
      <c r="AP465" s="103" t="s">
        <v>129</v>
      </c>
      <c r="AQ465" s="267"/>
      <c r="AR465" s="86">
        <f t="shared" si="743"/>
        <v>11118</v>
      </c>
      <c r="AS465" s="103">
        <v>560</v>
      </c>
      <c r="AT465" s="268">
        <v>10558</v>
      </c>
      <c r="AU465" s="129">
        <f t="shared" si="710"/>
        <v>8158</v>
      </c>
      <c r="AV465" s="103">
        <v>1080</v>
      </c>
      <c r="AW465" s="103">
        <v>0</v>
      </c>
      <c r="AX465" s="129">
        <v>1080</v>
      </c>
      <c r="AY465" s="271">
        <v>240</v>
      </c>
      <c r="AZ465" s="272">
        <v>5.31</v>
      </c>
      <c r="BA465" s="103">
        <v>3817</v>
      </c>
      <c r="BB465" s="247">
        <v>196</v>
      </c>
      <c r="BC465" s="103">
        <v>10281</v>
      </c>
      <c r="BD465" s="97">
        <f t="shared" si="711"/>
        <v>7307.9317999999994</v>
      </c>
      <c r="BE465" s="102">
        <f t="shared" si="712"/>
        <v>0.71081916156015945</v>
      </c>
      <c r="BF465" s="103">
        <v>3758</v>
      </c>
      <c r="BG465" s="97">
        <f t="shared" si="713"/>
        <v>4009.7859999999996</v>
      </c>
      <c r="BH465" s="102">
        <f t="shared" si="714"/>
        <v>0.39001906429335664</v>
      </c>
      <c r="BI465" s="103">
        <v>521</v>
      </c>
      <c r="BJ465" s="97">
        <f t="shared" si="715"/>
        <v>1024.807</v>
      </c>
      <c r="BK465" s="102">
        <f t="shared" si="716"/>
        <v>9.9679700418247252E-2</v>
      </c>
      <c r="BL465" s="103">
        <v>444</v>
      </c>
      <c r="BM465" s="97">
        <f t="shared" si="717"/>
        <v>641.58000000000004</v>
      </c>
      <c r="BN465" s="102">
        <f t="shared" si="718"/>
        <v>6.2404435366209515E-2</v>
      </c>
      <c r="BO465" s="103">
        <v>781</v>
      </c>
      <c r="BP465" s="97">
        <f t="shared" si="719"/>
        <v>1607.2979999999998</v>
      </c>
      <c r="BQ465" s="102">
        <f t="shared" si="720"/>
        <v>0.15633673767143272</v>
      </c>
      <c r="BR465" s="103">
        <v>14.7</v>
      </c>
      <c r="BS465" s="105">
        <f t="shared" si="721"/>
        <v>24.460799999999999</v>
      </c>
      <c r="BT465" s="102">
        <f t="shared" si="722"/>
        <v>1.4298220017508023E-3</v>
      </c>
      <c r="BU465" s="247">
        <v>6.23</v>
      </c>
      <c r="BV465" s="246">
        <v>6.35</v>
      </c>
      <c r="BW465" s="252">
        <v>179</v>
      </c>
      <c r="BX465" s="117">
        <f t="shared" si="744"/>
        <v>83872.398000000001</v>
      </c>
      <c r="BY465" s="118">
        <f t="shared" si="745"/>
        <v>0.55914932000000006</v>
      </c>
      <c r="BZ465" s="273">
        <v>62</v>
      </c>
      <c r="CA465" s="245">
        <v>39</v>
      </c>
      <c r="CB465" s="247">
        <v>7.48</v>
      </c>
      <c r="CC465" s="103">
        <v>4703</v>
      </c>
      <c r="CD465" s="77">
        <f t="shared" si="723"/>
        <v>5102.7298716699843</v>
      </c>
      <c r="CE465" s="77">
        <f t="shared" si="724"/>
        <v>23611</v>
      </c>
      <c r="CF465" s="77">
        <f t="shared" si="725"/>
        <v>8158</v>
      </c>
      <c r="CG465" s="77">
        <f t="shared" si="726"/>
        <v>339.91666666666669</v>
      </c>
      <c r="CH465" s="77">
        <f t="shared" si="727"/>
        <v>15453</v>
      </c>
      <c r="CI465" s="130">
        <f t="shared" si="728"/>
        <v>643.875</v>
      </c>
      <c r="CJ465" s="253">
        <v>3934</v>
      </c>
      <c r="CK465" s="247">
        <v>38.6</v>
      </c>
      <c r="CL465" s="246">
        <v>7.15</v>
      </c>
      <c r="CM465" s="103">
        <v>2279</v>
      </c>
      <c r="CN465" s="274">
        <v>9.2200000000000006</v>
      </c>
      <c r="CO465" s="274">
        <v>60.26</v>
      </c>
      <c r="CP465" s="103">
        <v>4320</v>
      </c>
      <c r="CQ465" s="247"/>
      <c r="CR465" s="247"/>
      <c r="CS465" s="103">
        <v>2231</v>
      </c>
      <c r="CT465" s="141">
        <f t="shared" si="790"/>
        <v>0.20083623282947094</v>
      </c>
      <c r="CU465" s="142">
        <f t="shared" si="746"/>
        <v>1.2775800711743772</v>
      </c>
      <c r="CV465" s="142">
        <f t="shared" si="747"/>
        <v>3.9940587574909903</v>
      </c>
      <c r="CW465" s="118">
        <f t="shared" si="748"/>
        <v>0.66567645958183175</v>
      </c>
      <c r="CX465" s="143">
        <f t="shared" si="791"/>
        <v>20074.139315149718</v>
      </c>
      <c r="CY465" s="144">
        <f t="shared" si="792"/>
        <v>0.55337631869308701</v>
      </c>
      <c r="CZ465" s="145">
        <f t="shared" si="793"/>
        <v>13974.588697302104</v>
      </c>
      <c r="DA465" s="146">
        <f t="shared" si="794"/>
        <v>0.77832895632720556</v>
      </c>
      <c r="DB465" s="129">
        <v>3934</v>
      </c>
      <c r="DC465" s="258">
        <v>38.700000000000003</v>
      </c>
      <c r="DD465" s="254">
        <v>7.1</v>
      </c>
      <c r="DE465" s="129">
        <v>2135</v>
      </c>
      <c r="DF465" s="129">
        <v>7.92</v>
      </c>
      <c r="DG465" s="129">
        <v>59.66</v>
      </c>
      <c r="DH465" s="129">
        <v>3866</v>
      </c>
      <c r="DI465" s="258"/>
      <c r="DJ465" s="258"/>
      <c r="DK465" s="129">
        <v>2820</v>
      </c>
      <c r="DL465" s="141">
        <f t="shared" si="749"/>
        <v>0.24154073562162398</v>
      </c>
      <c r="DM465" s="142">
        <f t="shared" si="750"/>
        <v>1.2775800711743772</v>
      </c>
      <c r="DN465" s="142">
        <f t="shared" si="751"/>
        <v>3.9940587574909903</v>
      </c>
      <c r="DO465" s="118">
        <f t="shared" si="730"/>
        <v>0.66567645958183175</v>
      </c>
      <c r="DP465" s="143">
        <f t="shared" si="752"/>
        <v>20074.139315149718</v>
      </c>
      <c r="DQ465" s="144">
        <f t="shared" si="753"/>
        <v>0.58159650741980728</v>
      </c>
      <c r="DR465" s="145">
        <f t="shared" si="754"/>
        <v>13974.588697302104</v>
      </c>
      <c r="DS465" s="146">
        <f t="shared" si="755"/>
        <v>0.79233537593619296</v>
      </c>
      <c r="DT465" s="129">
        <v>3934</v>
      </c>
      <c r="DU465" s="258">
        <v>38.5</v>
      </c>
      <c r="DV465" s="254">
        <v>7.09</v>
      </c>
      <c r="DW465" s="129">
        <v>2209</v>
      </c>
      <c r="DX465" s="129">
        <v>8.74</v>
      </c>
      <c r="DY465" s="129">
        <v>59.9</v>
      </c>
      <c r="DZ465" s="129">
        <v>4266</v>
      </c>
      <c r="EA465" s="258"/>
      <c r="EB465" s="258"/>
      <c r="EC465" s="129">
        <v>2877</v>
      </c>
      <c r="ED465" s="141">
        <f t="shared" si="783"/>
        <v>0.2527246005711658</v>
      </c>
      <c r="EE465" s="142">
        <f t="shared" si="756"/>
        <v>1.2775800711743772</v>
      </c>
      <c r="EF465" s="142">
        <f t="shared" si="795"/>
        <v>3.9940587574909903</v>
      </c>
      <c r="EG465" s="118">
        <f t="shared" si="731"/>
        <v>0.66567645958183175</v>
      </c>
      <c r="EH465" s="143">
        <f t="shared" si="784"/>
        <v>20074.139315149718</v>
      </c>
      <c r="EI465" s="144">
        <f t="shared" si="785"/>
        <v>0.56709446599079827</v>
      </c>
      <c r="EJ465" s="145">
        <f t="shared" si="786"/>
        <v>13974.588697302104</v>
      </c>
      <c r="EK465" s="146">
        <f t="shared" si="787"/>
        <v>0.78513763252601887</v>
      </c>
      <c r="EL465" s="253">
        <v>3939</v>
      </c>
      <c r="EM465" s="247">
        <v>39</v>
      </c>
      <c r="EN465" s="246">
        <v>7.5</v>
      </c>
      <c r="EO465" s="103">
        <v>2349</v>
      </c>
      <c r="EP465" s="274">
        <v>8.7200000000000006</v>
      </c>
      <c r="EQ465" s="274">
        <v>59.98</v>
      </c>
      <c r="ER465" s="103">
        <v>4176</v>
      </c>
      <c r="ES465" s="247"/>
      <c r="ET465" s="247"/>
      <c r="EU465" s="103">
        <v>2358</v>
      </c>
      <c r="EV465" s="141">
        <f t="shared" si="757"/>
        <v>0.21738845913581323</v>
      </c>
      <c r="EW465" s="142">
        <f t="shared" si="758"/>
        <v>1.2759583650672759</v>
      </c>
      <c r="EX465" s="142">
        <f t="shared" si="759"/>
        <v>3.9991350904313703</v>
      </c>
      <c r="EY465" s="118">
        <f t="shared" si="732"/>
        <v>0.66652251507189508</v>
      </c>
      <c r="EZ465" s="143">
        <f t="shared" si="760"/>
        <v>20099.652964508066</v>
      </c>
      <c r="FA465" s="144">
        <f t="shared" si="761"/>
        <v>0.53965817139537586</v>
      </c>
      <c r="FB465" s="145">
        <f t="shared" si="762"/>
        <v>13992.349994578797</v>
      </c>
      <c r="FC465" s="146">
        <f t="shared" si="763"/>
        <v>0.77152028012839224</v>
      </c>
      <c r="FD465" s="253">
        <v>3935</v>
      </c>
      <c r="FE465" s="247">
        <v>38.700000000000003</v>
      </c>
      <c r="FF465" s="246">
        <v>7.38</v>
      </c>
      <c r="FG465" s="103">
        <v>2009</v>
      </c>
      <c r="FH465" s="274">
        <v>6.5</v>
      </c>
      <c r="FI465" s="274">
        <v>58.5</v>
      </c>
      <c r="FJ465" s="103">
        <v>4325</v>
      </c>
      <c r="FK465" s="247"/>
      <c r="FL465" s="247"/>
      <c r="FM465" s="103">
        <v>2769</v>
      </c>
      <c r="FN465" s="141">
        <f t="shared" si="764"/>
        <v>0.22745517820810596</v>
      </c>
      <c r="FO465" s="142">
        <f t="shared" si="765"/>
        <v>1.2772554002541296</v>
      </c>
      <c r="FP465" s="142">
        <f t="shared" si="766"/>
        <v>3.995074024079067</v>
      </c>
      <c r="FQ465" s="118">
        <f t="shared" si="733"/>
        <v>0.66584567067984446</v>
      </c>
      <c r="FR465" s="143">
        <f t="shared" si="767"/>
        <v>20079.24204502139</v>
      </c>
      <c r="FS465" s="144">
        <f t="shared" si="768"/>
        <v>0.60628917255568748</v>
      </c>
      <c r="FT465" s="145">
        <f t="shared" si="769"/>
        <v>13978.140956757445</v>
      </c>
      <c r="FU465" s="146">
        <f t="shared" si="770"/>
        <v>0.80459099309405702</v>
      </c>
      <c r="FV465" s="253">
        <v>3935</v>
      </c>
      <c r="FW465" s="283">
        <v>39.1</v>
      </c>
      <c r="FX465" s="246">
        <v>7.25</v>
      </c>
      <c r="FY465" s="103">
        <v>1771</v>
      </c>
      <c r="FZ465" s="274">
        <v>6.88</v>
      </c>
      <c r="GA465" s="274">
        <v>58.94</v>
      </c>
      <c r="GB465" s="103">
        <v>3238</v>
      </c>
      <c r="GC465" s="247"/>
      <c r="GD465" s="247"/>
      <c r="GE465" s="103">
        <v>2947</v>
      </c>
      <c r="GF465" s="141">
        <f t="shared" si="771"/>
        <v>0.22478411456529418</v>
      </c>
      <c r="GG465" s="142">
        <f t="shared" si="772"/>
        <v>1.2772554002541296</v>
      </c>
      <c r="GH465" s="142">
        <f t="shared" si="773"/>
        <v>3.995074024079067</v>
      </c>
      <c r="GI465" s="118">
        <f t="shared" si="734"/>
        <v>0.66584567067984446</v>
      </c>
      <c r="GJ465" s="143">
        <f t="shared" si="774"/>
        <v>20079.24204502139</v>
      </c>
      <c r="GK465" s="144">
        <f t="shared" si="775"/>
        <v>0.65293087336790578</v>
      </c>
      <c r="GL465" s="145">
        <f t="shared" si="776"/>
        <v>13978.140956757445</v>
      </c>
      <c r="GM465" s="146">
        <f t="shared" si="777"/>
        <v>0.82774049217002243</v>
      </c>
      <c r="GN465" s="286">
        <v>2369</v>
      </c>
      <c r="GO465" s="97">
        <f t="shared" si="735"/>
        <v>2125.3607640506543</v>
      </c>
      <c r="GP465" s="226">
        <f t="shared" si="705"/>
        <v>1269.7889999999998</v>
      </c>
      <c r="GQ465" s="103">
        <v>0</v>
      </c>
      <c r="GR465" s="102">
        <f t="shared" si="729"/>
        <v>1</v>
      </c>
      <c r="GS465" s="103">
        <v>0</v>
      </c>
      <c r="GT465" s="102">
        <f t="shared" si="707"/>
        <v>1</v>
      </c>
      <c r="GU465" s="129">
        <v>141</v>
      </c>
      <c r="GV465" s="102">
        <f t="shared" si="702"/>
        <v>0.86241311778705643</v>
      </c>
      <c r="GW465" s="170">
        <v>518</v>
      </c>
      <c r="GX465" s="102">
        <f t="shared" si="703"/>
        <v>0</v>
      </c>
      <c r="GY465" s="170">
        <v>0</v>
      </c>
      <c r="GZ465" s="102">
        <f t="shared" si="704"/>
        <v>1</v>
      </c>
      <c r="HA465" s="318">
        <v>12.2</v>
      </c>
      <c r="HB465" s="318">
        <v>56.5</v>
      </c>
      <c r="HC465" s="318"/>
      <c r="HD465" s="313"/>
      <c r="HE465" s="312">
        <v>25</v>
      </c>
      <c r="HF465" s="227">
        <f t="shared" si="698"/>
        <v>83872.398000000001</v>
      </c>
      <c r="HG465" s="102">
        <f t="shared" si="699"/>
        <v>0.55914932000000006</v>
      </c>
      <c r="HH465" s="177">
        <f t="shared" si="700"/>
        <v>0.76957494407158844</v>
      </c>
      <c r="HI465" s="253">
        <v>4510</v>
      </c>
      <c r="HJ465" s="103">
        <v>2940</v>
      </c>
      <c r="HK465" s="103">
        <v>3182</v>
      </c>
      <c r="HL465" s="77">
        <f t="shared" si="780"/>
        <v>2270</v>
      </c>
      <c r="HM465" s="77">
        <f t="shared" si="778"/>
        <v>26815.96</v>
      </c>
      <c r="HN465" s="247"/>
      <c r="HO465" s="247"/>
      <c r="HP465" s="103">
        <v>4713</v>
      </c>
      <c r="HQ465" s="247"/>
      <c r="HR465" s="247"/>
      <c r="HS465" s="247"/>
      <c r="HT465" s="103">
        <v>3718</v>
      </c>
      <c r="HU465" s="103">
        <v>5228</v>
      </c>
      <c r="HV465" s="247"/>
      <c r="HW465" s="247"/>
      <c r="HX465" s="247"/>
      <c r="HY465" s="247"/>
      <c r="HZ465" s="298">
        <v>0.98</v>
      </c>
      <c r="IA465" s="298"/>
      <c r="IB465" s="299">
        <v>694</v>
      </c>
      <c r="IC465" s="300"/>
      <c r="ID465" s="300">
        <v>115</v>
      </c>
      <c r="IE465" s="301">
        <v>2.25</v>
      </c>
      <c r="IF465" s="301">
        <v>1.31</v>
      </c>
      <c r="IG465" s="301">
        <v>1.69</v>
      </c>
      <c r="IH465" s="97">
        <f t="shared" si="779"/>
        <v>32492.251999999997</v>
      </c>
      <c r="II465" s="97">
        <f t="shared" si="781"/>
        <v>3442.3132306550374</v>
      </c>
      <c r="IJ465" s="202">
        <f t="shared" si="782"/>
        <v>1.8747656542932134</v>
      </c>
      <c r="IK465" s="202">
        <f t="shared" si="788"/>
        <v>1.836129877231397</v>
      </c>
      <c r="IL465" s="202">
        <f t="shared" si="736"/>
        <v>0.58524608932850575</v>
      </c>
      <c r="IM465" s="203"/>
      <c r="IN465" s="204">
        <f t="shared" si="737"/>
        <v>0.70704938792739558</v>
      </c>
      <c r="IO465" s="247"/>
      <c r="IP465" s="247"/>
      <c r="IQ465" s="103">
        <v>2436</v>
      </c>
      <c r="IR465" s="103">
        <v>2802</v>
      </c>
      <c r="IS465" s="247"/>
      <c r="IT465" s="247"/>
      <c r="IU465" s="247"/>
      <c r="IV465" s="247"/>
      <c r="IW465" s="304">
        <v>0.95</v>
      </c>
      <c r="IX465" s="304">
        <v>0</v>
      </c>
      <c r="IY465" s="246">
        <v>8.39</v>
      </c>
      <c r="IZ465" s="247">
        <v>237</v>
      </c>
      <c r="JA465" s="247">
        <v>3.52</v>
      </c>
      <c r="JB465" s="247">
        <v>0.26</v>
      </c>
      <c r="JC465" s="247">
        <v>212</v>
      </c>
      <c r="JD465" s="97">
        <f t="shared" si="738"/>
        <v>7327.2520000000004</v>
      </c>
      <c r="JE465" s="210">
        <f t="shared" si="796"/>
        <v>1.3728855111546947</v>
      </c>
      <c r="JF465" s="210">
        <f t="shared" si="739"/>
        <v>0.50550464285714292</v>
      </c>
      <c r="JG465" s="210">
        <f t="shared" si="740"/>
        <v>0.24279339771853997</v>
      </c>
      <c r="JH465" s="203"/>
      <c r="JI465" s="203">
        <f t="shared" si="741"/>
        <v>0.65850144092219021</v>
      </c>
      <c r="JJ465" s="212">
        <f t="shared" si="789"/>
        <v>2.469151880188833</v>
      </c>
      <c r="JK465" s="203">
        <f t="shared" si="742"/>
        <v>0.97694776772687486</v>
      </c>
      <c r="JL465" s="103">
        <v>4405</v>
      </c>
      <c r="JM465" s="246">
        <v>8.76</v>
      </c>
      <c r="JN465" s="307">
        <v>86</v>
      </c>
      <c r="JO465" s="247">
        <v>0.28999999999999998</v>
      </c>
      <c r="JP465" s="247">
        <v>0.31</v>
      </c>
      <c r="JQ465" s="246">
        <v>1.53</v>
      </c>
      <c r="JR465" s="170">
        <v>212</v>
      </c>
      <c r="JS465" s="247">
        <v>0.45</v>
      </c>
      <c r="JT465" s="308" t="s">
        <v>186</v>
      </c>
    </row>
    <row r="466" spans="1:280" ht="14.25">
      <c r="A466" s="244">
        <v>43883</v>
      </c>
      <c r="B466" s="245">
        <v>0</v>
      </c>
      <c r="C466" s="52">
        <v>0</v>
      </c>
      <c r="D466" s="129">
        <v>42597</v>
      </c>
      <c r="E466" s="246">
        <v>5.42</v>
      </c>
      <c r="F466" s="129">
        <v>1487</v>
      </c>
      <c r="G466" s="247">
        <v>38.9</v>
      </c>
      <c r="H466" s="247">
        <v>18.8</v>
      </c>
      <c r="I466" s="255">
        <v>92.1</v>
      </c>
      <c r="J466" s="253"/>
      <c r="K466" s="129">
        <v>1525</v>
      </c>
      <c r="L466" s="254">
        <v>7.27</v>
      </c>
      <c r="M466" s="129">
        <v>9738</v>
      </c>
      <c r="N466" s="129">
        <v>5590</v>
      </c>
      <c r="O466" s="254">
        <v>7.16</v>
      </c>
      <c r="P466" s="254">
        <v>3.94</v>
      </c>
      <c r="Q466" s="258">
        <v>103</v>
      </c>
      <c r="R466" s="259">
        <v>64.5</v>
      </c>
      <c r="S466" s="260">
        <v>8905</v>
      </c>
      <c r="T466" s="103">
        <v>9044</v>
      </c>
      <c r="U466" s="247">
        <v>3.04</v>
      </c>
      <c r="V466" s="247">
        <v>24.8</v>
      </c>
      <c r="W466" s="247">
        <v>11.5</v>
      </c>
      <c r="X466" s="247">
        <v>10.3</v>
      </c>
      <c r="Y466" s="129">
        <v>2432</v>
      </c>
      <c r="Z466" s="103"/>
      <c r="AA466" s="56"/>
      <c r="AB466" s="247">
        <v>803</v>
      </c>
      <c r="AC466" s="77">
        <f t="shared" si="709"/>
        <v>11337</v>
      </c>
      <c r="AD466" s="247"/>
      <c r="AE466" s="247"/>
      <c r="AF466" s="247"/>
      <c r="AG466" s="247"/>
      <c r="AH466" s="252"/>
      <c r="AI466" s="263"/>
      <c r="AJ466" s="247"/>
      <c r="AK466" s="247"/>
      <c r="AL466" s="246">
        <v>9.35</v>
      </c>
      <c r="AM466" s="103">
        <v>80115</v>
      </c>
      <c r="AN466" s="264">
        <v>3.68</v>
      </c>
      <c r="AO466" s="264">
        <v>0.37</v>
      </c>
      <c r="AP466" s="103">
        <v>4196</v>
      </c>
      <c r="AQ466" s="267"/>
      <c r="AR466" s="86">
        <f t="shared" si="743"/>
        <v>10449</v>
      </c>
      <c r="AS466" s="103">
        <v>0</v>
      </c>
      <c r="AT466" s="268">
        <v>10449</v>
      </c>
      <c r="AU466" s="129">
        <f t="shared" si="710"/>
        <v>8289</v>
      </c>
      <c r="AV466" s="103">
        <v>1080</v>
      </c>
      <c r="AW466" s="103">
        <v>0</v>
      </c>
      <c r="AX466" s="129">
        <v>1080</v>
      </c>
      <c r="AY466" s="271">
        <v>0</v>
      </c>
      <c r="AZ466" s="272">
        <v>5.25</v>
      </c>
      <c r="BA466" s="103">
        <v>4692</v>
      </c>
      <c r="BB466" s="247">
        <v>113</v>
      </c>
      <c r="BC466" s="103">
        <v>10950</v>
      </c>
      <c r="BD466" s="97">
        <f t="shared" si="711"/>
        <v>7339.3595999999989</v>
      </c>
      <c r="BE466" s="102">
        <f t="shared" si="712"/>
        <v>0.67026115068493142</v>
      </c>
      <c r="BF466" s="103">
        <v>3922</v>
      </c>
      <c r="BG466" s="97">
        <f t="shared" si="713"/>
        <v>4184.7739999999994</v>
      </c>
      <c r="BH466" s="102">
        <f t="shared" si="714"/>
        <v>0.38217114155251136</v>
      </c>
      <c r="BI466" s="103">
        <v>548</v>
      </c>
      <c r="BJ466" s="97">
        <f t="shared" si="715"/>
        <v>1077.9159999999999</v>
      </c>
      <c r="BK466" s="102">
        <f t="shared" si="716"/>
        <v>9.8439817351598166E-2</v>
      </c>
      <c r="BL466" s="103">
        <v>278</v>
      </c>
      <c r="BM466" s="97">
        <f t="shared" si="717"/>
        <v>401.71000000000004</v>
      </c>
      <c r="BN466" s="102">
        <f t="shared" si="718"/>
        <v>3.668584474885845E-2</v>
      </c>
      <c r="BO466" s="103">
        <v>799</v>
      </c>
      <c r="BP466" s="97">
        <f t="shared" si="719"/>
        <v>1644.3419999999999</v>
      </c>
      <c r="BQ466" s="102">
        <f t="shared" si="720"/>
        <v>0.15016821917808218</v>
      </c>
      <c r="BR466" s="103">
        <v>18.399999999999999</v>
      </c>
      <c r="BS466" s="105">
        <f t="shared" si="721"/>
        <v>30.617599999999996</v>
      </c>
      <c r="BT466" s="102">
        <f t="shared" si="722"/>
        <v>1.6803652968036529E-3</v>
      </c>
      <c r="BU466" s="247">
        <v>6.49</v>
      </c>
      <c r="BV466" s="246">
        <v>7.01</v>
      </c>
      <c r="BW466" s="252">
        <v>200</v>
      </c>
      <c r="BX466" s="117">
        <f t="shared" si="744"/>
        <v>90764.55</v>
      </c>
      <c r="BY466" s="118">
        <f t="shared" si="745"/>
        <v>0.605097</v>
      </c>
      <c r="BZ466" s="273">
        <v>66.2</v>
      </c>
      <c r="CA466" s="245">
        <v>39</v>
      </c>
      <c r="CB466" s="247">
        <v>7.51</v>
      </c>
      <c r="CC466" s="103">
        <v>4708</v>
      </c>
      <c r="CD466" s="77">
        <f t="shared" si="723"/>
        <v>5374.2242927325087</v>
      </c>
      <c r="CE466" s="77">
        <f t="shared" si="724"/>
        <v>23612</v>
      </c>
      <c r="CF466" s="77">
        <f t="shared" si="725"/>
        <v>8289</v>
      </c>
      <c r="CG466" s="77">
        <f t="shared" si="726"/>
        <v>345.375</v>
      </c>
      <c r="CH466" s="77">
        <f t="shared" si="727"/>
        <v>15323</v>
      </c>
      <c r="CI466" s="130">
        <f t="shared" si="728"/>
        <v>638.45833333333337</v>
      </c>
      <c r="CJ466" s="253">
        <v>3941</v>
      </c>
      <c r="CK466" s="247">
        <v>38.5</v>
      </c>
      <c r="CL466" s="246">
        <v>7.16</v>
      </c>
      <c r="CM466" s="103">
        <v>2640</v>
      </c>
      <c r="CN466" s="274">
        <v>10</v>
      </c>
      <c r="CO466" s="274">
        <v>62</v>
      </c>
      <c r="CP466" s="103">
        <v>4508</v>
      </c>
      <c r="CQ466" s="247"/>
      <c r="CR466" s="247"/>
      <c r="CS466" s="103">
        <v>2321</v>
      </c>
      <c r="CT466" s="141">
        <f t="shared" si="790"/>
        <v>0.21539447938922129</v>
      </c>
      <c r="CU466" s="142">
        <f t="shared" si="746"/>
        <v>1.2753108348134992</v>
      </c>
      <c r="CV466" s="142">
        <f t="shared" si="747"/>
        <v>4.2140505248027891</v>
      </c>
      <c r="CW466" s="118">
        <f t="shared" si="748"/>
        <v>0.70234175413379818</v>
      </c>
      <c r="CX466" s="143">
        <f t="shared" si="791"/>
        <v>21179.817937658816</v>
      </c>
      <c r="CY466" s="144">
        <f t="shared" si="792"/>
        <v>0.50876631562064945</v>
      </c>
      <c r="CZ466" s="145">
        <f t="shared" si="793"/>
        <v>15149.207671946469</v>
      </c>
      <c r="DA466" s="146">
        <f t="shared" si="794"/>
        <v>0.75890410958904109</v>
      </c>
      <c r="DB466" s="129">
        <v>3941</v>
      </c>
      <c r="DC466" s="258">
        <v>38.700000000000003</v>
      </c>
      <c r="DD466" s="254">
        <v>7.1</v>
      </c>
      <c r="DE466" s="129">
        <v>2609</v>
      </c>
      <c r="DF466" s="129">
        <v>8</v>
      </c>
      <c r="DG466" s="129">
        <v>62</v>
      </c>
      <c r="DH466" s="129">
        <v>5518</v>
      </c>
      <c r="DI466" s="258"/>
      <c r="DJ466" s="258"/>
      <c r="DK466" s="129">
        <v>3020</v>
      </c>
      <c r="DL466" s="141">
        <f t="shared" si="749"/>
        <v>0.2771214511617105</v>
      </c>
      <c r="DM466" s="142">
        <f t="shared" si="750"/>
        <v>1.2753108348134992</v>
      </c>
      <c r="DN466" s="142">
        <f t="shared" si="751"/>
        <v>4.2140505248027891</v>
      </c>
      <c r="DO466" s="118">
        <f t="shared" si="730"/>
        <v>0.70234175413379818</v>
      </c>
      <c r="DP466" s="143">
        <f t="shared" si="752"/>
        <v>21179.817937658816</v>
      </c>
      <c r="DQ466" s="144">
        <f t="shared" si="753"/>
        <v>0.51453458994480084</v>
      </c>
      <c r="DR466" s="145">
        <f t="shared" si="754"/>
        <v>15149.207671946469</v>
      </c>
      <c r="DS466" s="146">
        <f t="shared" si="755"/>
        <v>0.76173515981735163</v>
      </c>
      <c r="DT466" s="129">
        <v>3938</v>
      </c>
      <c r="DU466" s="258">
        <v>38.700000000000003</v>
      </c>
      <c r="DV466" s="254">
        <v>7.12</v>
      </c>
      <c r="DW466" s="129">
        <v>2704</v>
      </c>
      <c r="DX466" s="129">
        <v>9</v>
      </c>
      <c r="DY466" s="129">
        <v>61</v>
      </c>
      <c r="DZ466" s="129">
        <v>5200</v>
      </c>
      <c r="EA466" s="258"/>
      <c r="EB466" s="258"/>
      <c r="EC466" s="129">
        <v>2974</v>
      </c>
      <c r="ED466" s="141">
        <f t="shared" si="783"/>
        <v>0.28282481371396739</v>
      </c>
      <c r="EE466" s="142">
        <f t="shared" si="756"/>
        <v>1.2762823768410361</v>
      </c>
      <c r="EF466" s="142">
        <f t="shared" si="795"/>
        <v>4.2108426710665769</v>
      </c>
      <c r="EG466" s="118">
        <f t="shared" si="731"/>
        <v>0.70180711184442945</v>
      </c>
      <c r="EH466" s="143">
        <f t="shared" si="784"/>
        <v>21163.695264780617</v>
      </c>
      <c r="EI466" s="144">
        <f t="shared" si="785"/>
        <v>0.49685762024175606</v>
      </c>
      <c r="EJ466" s="145">
        <f t="shared" si="786"/>
        <v>15137.675669151278</v>
      </c>
      <c r="EK466" s="146">
        <f t="shared" si="787"/>
        <v>0.75305936073059354</v>
      </c>
      <c r="EL466" s="253">
        <v>3938</v>
      </c>
      <c r="EM466" s="247">
        <v>38.700000000000003</v>
      </c>
      <c r="EN466" s="246">
        <v>7.49</v>
      </c>
      <c r="EO466" s="103">
        <v>2909</v>
      </c>
      <c r="EP466" s="274">
        <v>10</v>
      </c>
      <c r="EQ466" s="274">
        <v>61</v>
      </c>
      <c r="ER466" s="103">
        <v>5502</v>
      </c>
      <c r="ES466" s="247"/>
      <c r="ET466" s="247"/>
      <c r="EU466" s="103">
        <v>2521</v>
      </c>
      <c r="EV466" s="141">
        <f t="shared" si="757"/>
        <v>0.25968131109723253</v>
      </c>
      <c r="EW466" s="142">
        <f t="shared" si="758"/>
        <v>1.2762823768410361</v>
      </c>
      <c r="EX466" s="142">
        <f t="shared" si="759"/>
        <v>4.2108426710665769</v>
      </c>
      <c r="EY466" s="118">
        <f t="shared" si="732"/>
        <v>0.70180711184442945</v>
      </c>
      <c r="EZ466" s="143">
        <f t="shared" si="760"/>
        <v>21163.695264780617</v>
      </c>
      <c r="FA466" s="144">
        <f t="shared" si="761"/>
        <v>0.4587125803562383</v>
      </c>
      <c r="FB466" s="145">
        <f t="shared" si="762"/>
        <v>15137.675669151278</v>
      </c>
      <c r="FC466" s="146">
        <f t="shared" si="763"/>
        <v>0.73433789954337891</v>
      </c>
      <c r="FD466" s="253">
        <v>3927</v>
      </c>
      <c r="FE466" s="247">
        <v>38.799999999999997</v>
      </c>
      <c r="FF466" s="246">
        <v>7.32</v>
      </c>
      <c r="FG466" s="103">
        <v>2421</v>
      </c>
      <c r="FH466" s="274">
        <v>7</v>
      </c>
      <c r="FI466" s="274">
        <v>62</v>
      </c>
      <c r="FJ466" s="103">
        <v>4984</v>
      </c>
      <c r="FK466" s="247"/>
      <c r="FL466" s="247"/>
      <c r="FM466" s="103">
        <v>2847</v>
      </c>
      <c r="FN466" s="141">
        <f t="shared" si="764"/>
        <v>0.24548792424455235</v>
      </c>
      <c r="FO466" s="142">
        <f t="shared" si="765"/>
        <v>1.2798573975044563</v>
      </c>
      <c r="FP466" s="142">
        <f t="shared" si="766"/>
        <v>4.1990805407004697</v>
      </c>
      <c r="FQ466" s="118">
        <f t="shared" si="733"/>
        <v>0.69984675678341157</v>
      </c>
      <c r="FR466" s="143">
        <f t="shared" si="767"/>
        <v>21104.57879756056</v>
      </c>
      <c r="FS466" s="144">
        <f t="shared" si="768"/>
        <v>0.5495163826203</v>
      </c>
      <c r="FT466" s="145">
        <f t="shared" si="769"/>
        <v>15095.391658902254</v>
      </c>
      <c r="FU466" s="146">
        <f t="shared" si="770"/>
        <v>0.7789041095890411</v>
      </c>
      <c r="FV466" s="253">
        <v>3927</v>
      </c>
      <c r="FW466" s="283">
        <v>39</v>
      </c>
      <c r="FX466" s="246">
        <v>7.28</v>
      </c>
      <c r="FY466" s="103">
        <v>2351</v>
      </c>
      <c r="FZ466" s="274">
        <v>7</v>
      </c>
      <c r="GA466" s="274">
        <v>62</v>
      </c>
      <c r="GB466" s="103">
        <v>5272</v>
      </c>
      <c r="GC466" s="247"/>
      <c r="GD466" s="247"/>
      <c r="GE466" s="103">
        <v>3083</v>
      </c>
      <c r="GF466" s="141">
        <f t="shared" si="771"/>
        <v>0.25968224366212161</v>
      </c>
      <c r="GG466" s="142">
        <f t="shared" si="772"/>
        <v>1.2798573975044563</v>
      </c>
      <c r="GH466" s="142">
        <f t="shared" si="773"/>
        <v>4.1990805407004697</v>
      </c>
      <c r="GI466" s="118">
        <f t="shared" si="734"/>
        <v>0.69984675678341157</v>
      </c>
      <c r="GJ466" s="143">
        <f t="shared" si="774"/>
        <v>21104.57879756056</v>
      </c>
      <c r="GK466" s="144">
        <f t="shared" si="775"/>
        <v>0.56254151819096465</v>
      </c>
      <c r="GL466" s="145">
        <f t="shared" si="776"/>
        <v>15095.391658902254</v>
      </c>
      <c r="GM466" s="146">
        <f t="shared" si="777"/>
        <v>0.78529680365296806</v>
      </c>
      <c r="GN466" s="286">
        <v>2358</v>
      </c>
      <c r="GO466" s="97">
        <f t="shared" si="735"/>
        <v>2605.8761223106894</v>
      </c>
      <c r="GP466" s="226">
        <f t="shared" si="705"/>
        <v>1198.8530000000001</v>
      </c>
      <c r="GQ466" s="103">
        <v>0</v>
      </c>
      <c r="GR466" s="102">
        <f t="shared" si="729"/>
        <v>1</v>
      </c>
      <c r="GS466" s="103">
        <v>0</v>
      </c>
      <c r="GT466" s="102">
        <f t="shared" si="707"/>
        <v>1</v>
      </c>
      <c r="GU466" s="129">
        <v>109</v>
      </c>
      <c r="GV466" s="102">
        <f t="shared" si="702"/>
        <v>0.8988789478957544</v>
      </c>
      <c r="GW466" s="170">
        <v>506</v>
      </c>
      <c r="GX466" s="102">
        <f t="shared" si="703"/>
        <v>0</v>
      </c>
      <c r="GY466" s="170">
        <v>0</v>
      </c>
      <c r="GZ466" s="102">
        <f t="shared" si="704"/>
        <v>1</v>
      </c>
      <c r="HA466" s="318">
        <v>12.5</v>
      </c>
      <c r="HB466" s="318">
        <v>53.5</v>
      </c>
      <c r="HC466" s="318"/>
      <c r="HD466" s="313"/>
      <c r="HE466" s="312">
        <v>31</v>
      </c>
      <c r="HF466" s="227">
        <f t="shared" si="698"/>
        <v>90764.55</v>
      </c>
      <c r="HG466" s="102">
        <f t="shared" si="699"/>
        <v>0.605097</v>
      </c>
      <c r="HH466" s="177">
        <f t="shared" si="700"/>
        <v>0.78465753424657536</v>
      </c>
      <c r="HI466" s="253">
        <v>2062</v>
      </c>
      <c r="HJ466" s="103">
        <v>4178</v>
      </c>
      <c r="HK466" s="103">
        <v>2224</v>
      </c>
      <c r="HL466" s="77">
        <f t="shared" si="780"/>
        <v>2160</v>
      </c>
      <c r="HM466" s="77">
        <f t="shared" si="778"/>
        <v>23652</v>
      </c>
      <c r="HN466" s="247"/>
      <c r="HO466" s="247"/>
      <c r="HP466" s="103">
        <v>4699</v>
      </c>
      <c r="HQ466" s="247"/>
      <c r="HR466" s="247"/>
      <c r="HS466" s="247"/>
      <c r="HT466" s="103">
        <v>5644</v>
      </c>
      <c r="HU466" s="103">
        <v>5928</v>
      </c>
      <c r="HV466" s="247"/>
      <c r="HW466" s="247"/>
      <c r="HX466" s="247"/>
      <c r="HY466" s="247"/>
      <c r="HZ466" s="298">
        <v>0.98</v>
      </c>
      <c r="IA466" s="298"/>
      <c r="IB466" s="299">
        <v>673</v>
      </c>
      <c r="IC466" s="300"/>
      <c r="ID466" s="300">
        <v>10</v>
      </c>
      <c r="IE466" s="301">
        <v>3.8</v>
      </c>
      <c r="IF466" s="301">
        <v>1.33</v>
      </c>
      <c r="IG466" s="301">
        <v>1.6</v>
      </c>
      <c r="IH466" s="97">
        <f t="shared" si="779"/>
        <v>29695.302</v>
      </c>
      <c r="II466" s="97">
        <f t="shared" si="781"/>
        <v>2841.9276485788114</v>
      </c>
      <c r="IJ466" s="202">
        <f t="shared" si="782"/>
        <v>1.9140587616039813</v>
      </c>
      <c r="IK466" s="202">
        <f t="shared" si="788"/>
        <v>1.4847651000000002</v>
      </c>
      <c r="IL466" s="202">
        <f t="shared" si="736"/>
        <v>0.35981736314027979</v>
      </c>
      <c r="IM466" s="203"/>
      <c r="IN466" s="204">
        <f t="shared" si="737"/>
        <v>0.71458863443596266</v>
      </c>
      <c r="IO466" s="247"/>
      <c r="IP466" s="247"/>
      <c r="IQ466" s="103">
        <v>3620</v>
      </c>
      <c r="IR466" s="103">
        <v>3256</v>
      </c>
      <c r="IS466" s="247"/>
      <c r="IT466" s="247"/>
      <c r="IU466" s="247"/>
      <c r="IV466" s="247"/>
      <c r="IW466" s="304">
        <v>0.94</v>
      </c>
      <c r="IX466" s="304">
        <v>0</v>
      </c>
      <c r="IY466" s="246">
        <v>8.32</v>
      </c>
      <c r="IZ466" s="247">
        <v>221</v>
      </c>
      <c r="JA466" s="247">
        <v>2.0099999999999998</v>
      </c>
      <c r="JB466" s="247">
        <v>0.25</v>
      </c>
      <c r="JC466" s="247">
        <v>189</v>
      </c>
      <c r="JD466" s="97">
        <f t="shared" si="738"/>
        <v>7032.1769999999997</v>
      </c>
      <c r="JE466" s="210">
        <f t="shared" si="796"/>
        <v>1.351188321872361</v>
      </c>
      <c r="JF466" s="210">
        <f t="shared" si="739"/>
        <v>0.49808008928571429</v>
      </c>
      <c r="JG466" s="210">
        <f t="shared" si="740"/>
        <v>0.15739917576979143</v>
      </c>
      <c r="JH466" s="203"/>
      <c r="JI466" s="203">
        <f t="shared" si="741"/>
        <v>0.67161961367013379</v>
      </c>
      <c r="JJ466" s="212">
        <f t="shared" si="789"/>
        <v>2.469151880188833</v>
      </c>
      <c r="JK466" s="203">
        <f t="shared" si="742"/>
        <v>0.97981735159817351</v>
      </c>
      <c r="JL466" s="103">
        <v>5121</v>
      </c>
      <c r="JM466" s="246">
        <v>8.25</v>
      </c>
      <c r="JN466" s="307">
        <v>34</v>
      </c>
      <c r="JO466" s="247">
        <v>2.63</v>
      </c>
      <c r="JP466" s="247">
        <v>3.03</v>
      </c>
      <c r="JQ466" s="246">
        <v>4.49</v>
      </c>
      <c r="JR466" s="170">
        <v>456</v>
      </c>
      <c r="JS466" s="247">
        <v>0.28000000000000003</v>
      </c>
      <c r="JT466" s="308" t="s">
        <v>187</v>
      </c>
    </row>
    <row r="467" spans="1:280" ht="14.25">
      <c r="A467" s="229">
        <v>43884</v>
      </c>
      <c r="B467" s="242">
        <v>0</v>
      </c>
      <c r="C467" s="52">
        <v>0</v>
      </c>
      <c r="D467" s="58">
        <v>46493</v>
      </c>
      <c r="E467" s="243">
        <v>5.64</v>
      </c>
      <c r="F467" s="58">
        <v>1478</v>
      </c>
      <c r="G467" s="136">
        <v>45.5</v>
      </c>
      <c r="H467" s="136">
        <v>19.3</v>
      </c>
      <c r="I467" s="256">
        <v>92.3</v>
      </c>
      <c r="J467" s="238">
        <v>1111</v>
      </c>
      <c r="K467" s="58">
        <v>1360</v>
      </c>
      <c r="L467" s="59">
        <v>9.31</v>
      </c>
      <c r="M467" s="58">
        <v>8771</v>
      </c>
      <c r="N467" s="58">
        <v>5559</v>
      </c>
      <c r="O467" s="59">
        <v>0.31</v>
      </c>
      <c r="P467" s="59">
        <v>0.11</v>
      </c>
      <c r="Q467" s="75">
        <v>92.6</v>
      </c>
      <c r="R467" s="76">
        <v>67.099999999999994</v>
      </c>
      <c r="S467" s="67">
        <v>8750</v>
      </c>
      <c r="T467" s="230">
        <v>8617</v>
      </c>
      <c r="U467" s="136">
        <v>3.06</v>
      </c>
      <c r="V467" s="136">
        <v>25.2</v>
      </c>
      <c r="W467" s="136">
        <v>9.2100000000000009</v>
      </c>
      <c r="X467" s="136">
        <v>7.91</v>
      </c>
      <c r="Y467" s="58">
        <v>2432</v>
      </c>
      <c r="Z467" s="230"/>
      <c r="AA467" s="136"/>
      <c r="AB467" s="136">
        <v>787</v>
      </c>
      <c r="AC467" s="58">
        <f t="shared" si="709"/>
        <v>11182</v>
      </c>
      <c r="AD467" s="136"/>
      <c r="AE467" s="136"/>
      <c r="AF467" s="136"/>
      <c r="AG467" s="136"/>
      <c r="AH467" s="251"/>
      <c r="AI467" s="262"/>
      <c r="AJ467" s="136"/>
      <c r="AK467" s="136"/>
      <c r="AL467" s="243">
        <v>9.2799999999999994</v>
      </c>
      <c r="AM467" s="230">
        <v>79384</v>
      </c>
      <c r="AN467" s="60">
        <v>2.0299999999999998</v>
      </c>
      <c r="AO467" s="60">
        <v>0.01</v>
      </c>
      <c r="AP467" s="230">
        <v>0</v>
      </c>
      <c r="AQ467" s="266"/>
      <c r="AR467" s="86">
        <f t="shared" si="743"/>
        <v>11469</v>
      </c>
      <c r="AS467" s="230">
        <v>1020</v>
      </c>
      <c r="AT467" s="89">
        <v>10449</v>
      </c>
      <c r="AU467" s="58">
        <f t="shared" si="710"/>
        <v>8049</v>
      </c>
      <c r="AV467" s="230">
        <v>1080</v>
      </c>
      <c r="AW467" s="230">
        <v>0</v>
      </c>
      <c r="AX467" s="58">
        <v>1080</v>
      </c>
      <c r="AY467" s="98">
        <v>240</v>
      </c>
      <c r="AZ467" s="270">
        <v>4.7699999999999996</v>
      </c>
      <c r="BA467" s="230">
        <v>3832</v>
      </c>
      <c r="BB467" s="136">
        <v>177</v>
      </c>
      <c r="BC467" s="230">
        <v>10563</v>
      </c>
      <c r="BD467" s="230">
        <f t="shared" si="711"/>
        <v>7018.5331999999999</v>
      </c>
      <c r="BE467" s="231">
        <f t="shared" si="712"/>
        <v>0.66444506295559969</v>
      </c>
      <c r="BF467" s="230">
        <v>3825</v>
      </c>
      <c r="BG467" s="230">
        <f t="shared" si="713"/>
        <v>4081.2749999999996</v>
      </c>
      <c r="BH467" s="231">
        <f t="shared" si="714"/>
        <v>0.38637460948594143</v>
      </c>
      <c r="BI467" s="230">
        <v>465</v>
      </c>
      <c r="BJ467" s="230">
        <f t="shared" si="715"/>
        <v>914.65500000000009</v>
      </c>
      <c r="BK467" s="231">
        <f t="shared" si="716"/>
        <v>8.6590457256461237E-2</v>
      </c>
      <c r="BL467" s="230">
        <v>396</v>
      </c>
      <c r="BM467" s="230">
        <f t="shared" si="717"/>
        <v>572.22</v>
      </c>
      <c r="BN467" s="231">
        <f t="shared" si="718"/>
        <v>5.4172110195967058E-2</v>
      </c>
      <c r="BO467" s="230">
        <v>694</v>
      </c>
      <c r="BP467" s="230">
        <f t="shared" si="719"/>
        <v>1428.252</v>
      </c>
      <c r="BQ467" s="231">
        <f t="shared" si="720"/>
        <v>0.13521272365805168</v>
      </c>
      <c r="BR467" s="230">
        <v>13.3</v>
      </c>
      <c r="BS467" s="232">
        <f t="shared" si="721"/>
        <v>22.1312</v>
      </c>
      <c r="BT467" s="231">
        <f t="shared" si="722"/>
        <v>1.259111994698476E-3</v>
      </c>
      <c r="BU467" s="136">
        <v>6.53</v>
      </c>
      <c r="BV467" s="243">
        <v>6.96</v>
      </c>
      <c r="BW467" s="251">
        <v>171</v>
      </c>
      <c r="BX467" s="67">
        <f t="shared" si="744"/>
        <v>85021.587</v>
      </c>
      <c r="BY467" s="233">
        <f t="shared" si="745"/>
        <v>0.56681057999999995</v>
      </c>
      <c r="BZ467" s="121">
        <v>70.3</v>
      </c>
      <c r="CA467" s="242">
        <v>39</v>
      </c>
      <c r="CB467" s="136">
        <v>7.37</v>
      </c>
      <c r="CC467" s="230">
        <v>4381</v>
      </c>
      <c r="CD467" s="58">
        <f t="shared" si="723"/>
        <v>5079.206344462471</v>
      </c>
      <c r="CE467" s="58">
        <f t="shared" si="724"/>
        <v>23422</v>
      </c>
      <c r="CF467" s="58">
        <f t="shared" si="725"/>
        <v>8049</v>
      </c>
      <c r="CG467" s="58">
        <f t="shared" si="726"/>
        <v>335.375</v>
      </c>
      <c r="CH467" s="58">
        <f t="shared" si="727"/>
        <v>15373</v>
      </c>
      <c r="CI467" s="98">
        <f t="shared" si="728"/>
        <v>640.54166666666663</v>
      </c>
      <c r="CJ467" s="238">
        <v>3902</v>
      </c>
      <c r="CK467" s="136">
        <v>38.6</v>
      </c>
      <c r="CL467" s="243">
        <v>7.14</v>
      </c>
      <c r="CM467" s="230">
        <v>2615</v>
      </c>
      <c r="CN467" s="137">
        <v>12</v>
      </c>
      <c r="CO467" s="137">
        <v>53</v>
      </c>
      <c r="CP467" s="230">
        <v>4902</v>
      </c>
      <c r="CQ467" s="136"/>
      <c r="CR467" s="136"/>
      <c r="CS467" s="230">
        <v>2293</v>
      </c>
      <c r="CT467" s="59">
        <f t="shared" si="790"/>
        <v>0.23847327625326084</v>
      </c>
      <c r="CU467" s="142">
        <f t="shared" si="746"/>
        <v>1.2880574064582266</v>
      </c>
      <c r="CV467" s="142">
        <f t="shared" si="747"/>
        <v>3.9433074325691528</v>
      </c>
      <c r="CW467" s="233">
        <f t="shared" si="748"/>
        <v>0.65721790542819214</v>
      </c>
      <c r="CX467" s="89">
        <f t="shared" si="791"/>
        <v>19819.063156092561</v>
      </c>
      <c r="CY467" s="193">
        <f t="shared" si="792"/>
        <v>0.48515578563746187</v>
      </c>
      <c r="CZ467" s="234">
        <f t="shared" si="793"/>
        <v>14164.214519426179</v>
      </c>
      <c r="DA467" s="235">
        <f t="shared" si="794"/>
        <v>0.75243775442582606</v>
      </c>
      <c r="DB467" s="58">
        <v>3902</v>
      </c>
      <c r="DC467" s="75">
        <v>38.6</v>
      </c>
      <c r="DD467" s="59">
        <v>7.13</v>
      </c>
      <c r="DE467" s="58">
        <v>2368</v>
      </c>
      <c r="DF467" s="58">
        <v>8</v>
      </c>
      <c r="DG467" s="58">
        <v>51</v>
      </c>
      <c r="DH467" s="58">
        <v>4578</v>
      </c>
      <c r="DI467" s="75"/>
      <c r="DJ467" s="75"/>
      <c r="DK467" s="58">
        <v>2948</v>
      </c>
      <c r="DL467" s="59">
        <f t="shared" si="749"/>
        <v>0.27866193084769142</v>
      </c>
      <c r="DM467" s="142">
        <f t="shared" si="750"/>
        <v>1.2880574064582266</v>
      </c>
      <c r="DN467" s="142">
        <f t="shared" si="751"/>
        <v>3.9433074325691528</v>
      </c>
      <c r="DO467" s="233">
        <f t="shared" si="730"/>
        <v>0.65721790542819214</v>
      </c>
      <c r="DP467" s="89">
        <f t="shared" si="752"/>
        <v>19819.063156092561</v>
      </c>
      <c r="DQ467" s="193">
        <f t="shared" si="753"/>
        <v>0.53378543035927717</v>
      </c>
      <c r="DR467" s="234">
        <f t="shared" si="754"/>
        <v>14164.214519426179</v>
      </c>
      <c r="DS467" s="235">
        <f t="shared" si="755"/>
        <v>0.77582126289879771</v>
      </c>
      <c r="DT467" s="58">
        <v>3908</v>
      </c>
      <c r="DU467" s="75">
        <v>38.200000000000003</v>
      </c>
      <c r="DV467" s="59">
        <v>7.08</v>
      </c>
      <c r="DW467" s="58">
        <v>2262</v>
      </c>
      <c r="DX467" s="58">
        <v>8</v>
      </c>
      <c r="DY467" s="58">
        <v>41</v>
      </c>
      <c r="DZ467" s="58">
        <v>4386</v>
      </c>
      <c r="EA467" s="75"/>
      <c r="EB467" s="75"/>
      <c r="EC467" s="58">
        <v>2929</v>
      </c>
      <c r="ED467" s="59">
        <f t="shared" si="783"/>
        <v>0.26603952200607783</v>
      </c>
      <c r="EE467" s="142">
        <f t="shared" si="756"/>
        <v>1.2860798362333674</v>
      </c>
      <c r="EF467" s="142">
        <f t="shared" si="795"/>
        <v>3.9493709498924265</v>
      </c>
      <c r="EG467" s="233">
        <f t="shared" si="731"/>
        <v>0.65822849164873776</v>
      </c>
      <c r="EH467" s="89">
        <f t="shared" si="784"/>
        <v>19849.538394159335</v>
      </c>
      <c r="EI467" s="193">
        <f t="shared" si="785"/>
        <v>0.55465483254758652</v>
      </c>
      <c r="EJ467" s="234">
        <f t="shared" si="786"/>
        <v>14185.994449491931</v>
      </c>
      <c r="EK467" s="235">
        <f t="shared" si="787"/>
        <v>0.78585629082646979</v>
      </c>
      <c r="EL467" s="238">
        <v>3908</v>
      </c>
      <c r="EM467" s="136">
        <v>38.799999999999997</v>
      </c>
      <c r="EN467" s="243">
        <v>7.45</v>
      </c>
      <c r="EO467" s="230">
        <v>2382</v>
      </c>
      <c r="EP467" s="137">
        <v>9</v>
      </c>
      <c r="EQ467" s="137">
        <v>40</v>
      </c>
      <c r="ER467" s="230">
        <v>4758</v>
      </c>
      <c r="ES467" s="136"/>
      <c r="ET467" s="136"/>
      <c r="EU467" s="230">
        <v>2549</v>
      </c>
      <c r="EV467" s="59">
        <f t="shared" si="757"/>
        <v>0.2418249506704061</v>
      </c>
      <c r="EW467" s="142">
        <f t="shared" si="758"/>
        <v>1.2860798362333674</v>
      </c>
      <c r="EX467" s="142">
        <f t="shared" si="759"/>
        <v>3.9493709498924265</v>
      </c>
      <c r="EY467" s="233">
        <f t="shared" si="732"/>
        <v>0.65822849164873776</v>
      </c>
      <c r="EZ467" s="89">
        <f t="shared" si="760"/>
        <v>19849.538394159335</v>
      </c>
      <c r="FA467" s="193">
        <f t="shared" si="761"/>
        <v>0.53102909422119859</v>
      </c>
      <c r="FB467" s="234">
        <f t="shared" si="762"/>
        <v>14185.994449491931</v>
      </c>
      <c r="FC467" s="235">
        <f t="shared" si="763"/>
        <v>0.77449588185174667</v>
      </c>
      <c r="FD467" s="238">
        <v>3901</v>
      </c>
      <c r="FE467" s="136">
        <v>38.4</v>
      </c>
      <c r="FF467" s="243">
        <v>7.31</v>
      </c>
      <c r="FG467" s="230">
        <v>2054</v>
      </c>
      <c r="FH467" s="137">
        <v>7</v>
      </c>
      <c r="FI467" s="137">
        <v>48</v>
      </c>
      <c r="FJ467" s="230">
        <v>4694</v>
      </c>
      <c r="FK467" s="136"/>
      <c r="FL467" s="136"/>
      <c r="FM467" s="230">
        <v>2783</v>
      </c>
      <c r="FN467" s="59">
        <f t="shared" si="764"/>
        <v>0.23582087882047595</v>
      </c>
      <c r="FO467" s="142">
        <f t="shared" si="765"/>
        <v>1.2883875929248911</v>
      </c>
      <c r="FP467" s="142">
        <f t="shared" si="766"/>
        <v>3.9422968463486066</v>
      </c>
      <c r="FQ467" s="233">
        <f t="shared" si="733"/>
        <v>0.65704947439143446</v>
      </c>
      <c r="FR467" s="89">
        <f t="shared" si="767"/>
        <v>19813.983949748097</v>
      </c>
      <c r="FS467" s="193">
        <f t="shared" si="768"/>
        <v>0.59560611231332572</v>
      </c>
      <c r="FT467" s="234">
        <f t="shared" si="769"/>
        <v>14160.58453108189</v>
      </c>
      <c r="FU467" s="235">
        <f t="shared" si="770"/>
        <v>0.8055476663826564</v>
      </c>
      <c r="FV467" s="238">
        <v>3901</v>
      </c>
      <c r="FW467" s="160">
        <v>38.799999999999997</v>
      </c>
      <c r="FX467" s="243">
        <v>7.17</v>
      </c>
      <c r="FY467" s="230">
        <v>2050</v>
      </c>
      <c r="FZ467" s="137">
        <v>7</v>
      </c>
      <c r="GA467" s="137">
        <v>53</v>
      </c>
      <c r="GB467" s="230">
        <v>4640</v>
      </c>
      <c r="GC467" s="136"/>
      <c r="GD467" s="136"/>
      <c r="GE467" s="230">
        <v>2980</v>
      </c>
      <c r="GF467" s="59">
        <f t="shared" si="771"/>
        <v>0.25218047360445178</v>
      </c>
      <c r="GG467" s="142">
        <f t="shared" si="772"/>
        <v>1.2883875929248911</v>
      </c>
      <c r="GH467" s="142">
        <f t="shared" si="773"/>
        <v>3.9422968463486066</v>
      </c>
      <c r="GI467" s="233">
        <f t="shared" si="734"/>
        <v>0.65704947439143446</v>
      </c>
      <c r="GJ467" s="89">
        <f t="shared" si="774"/>
        <v>19813.983949748097</v>
      </c>
      <c r="GK467" s="193">
        <f t="shared" si="775"/>
        <v>0.59639363692420533</v>
      </c>
      <c r="GL467" s="234">
        <f t="shared" si="776"/>
        <v>14160.58453108189</v>
      </c>
      <c r="GM467" s="235">
        <f t="shared" si="777"/>
        <v>0.80592634668181384</v>
      </c>
      <c r="GN467" s="285">
        <v>2208</v>
      </c>
      <c r="GO467" s="230">
        <f t="shared" si="735"/>
        <v>2288.5373580394503</v>
      </c>
      <c r="GP467" s="236">
        <f t="shared" si="705"/>
        <v>1071.0719999999999</v>
      </c>
      <c r="GQ467" s="230">
        <v>0</v>
      </c>
      <c r="GR467" s="231">
        <f t="shared" si="729"/>
        <v>1</v>
      </c>
      <c r="GS467" s="230">
        <v>0</v>
      </c>
      <c r="GT467" s="102">
        <f t="shared" si="707"/>
        <v>1</v>
      </c>
      <c r="GU467" s="58">
        <v>57.6</v>
      </c>
      <c r="GV467" s="231">
        <f t="shared" si="702"/>
        <v>0.93702543582006337</v>
      </c>
      <c r="GW467" s="232">
        <v>480</v>
      </c>
      <c r="GX467" s="231">
        <f t="shared" si="703"/>
        <v>0</v>
      </c>
      <c r="GY467" s="232">
        <v>0</v>
      </c>
      <c r="GZ467" s="231">
        <f t="shared" si="704"/>
        <v>1</v>
      </c>
      <c r="HA467" s="317">
        <v>10.6</v>
      </c>
      <c r="HB467" s="317">
        <v>46.7</v>
      </c>
      <c r="HC467" s="317"/>
      <c r="HD467" s="315"/>
      <c r="HE467" s="316">
        <v>8</v>
      </c>
      <c r="HF467" s="238">
        <f t="shared" si="698"/>
        <v>85021.587</v>
      </c>
      <c r="HG467" s="231">
        <f t="shared" si="699"/>
        <v>0.56681057999999995</v>
      </c>
      <c r="HH467" s="237">
        <f t="shared" si="700"/>
        <v>0.79096847486509514</v>
      </c>
      <c r="HI467" s="238">
        <v>3484</v>
      </c>
      <c r="HJ467" s="230">
        <v>3410</v>
      </c>
      <c r="HK467" s="230">
        <v>2522</v>
      </c>
      <c r="HL467" s="77">
        <f t="shared" si="780"/>
        <v>2160</v>
      </c>
      <c r="HM467" s="77">
        <f t="shared" si="778"/>
        <v>22816.080000000002</v>
      </c>
      <c r="HN467" s="136"/>
      <c r="HO467" s="136"/>
      <c r="HP467" s="230">
        <v>4750</v>
      </c>
      <c r="HQ467" s="136"/>
      <c r="HR467" s="136"/>
      <c r="HS467" s="136"/>
      <c r="HT467" s="230">
        <v>6176</v>
      </c>
      <c r="HU467" s="230">
        <v>5610</v>
      </c>
      <c r="HV467" s="136"/>
      <c r="HW467" s="136"/>
      <c r="HX467" s="136"/>
      <c r="HY467" s="136"/>
      <c r="HZ467" s="295">
        <v>0.98</v>
      </c>
      <c r="IA467" s="295"/>
      <c r="IB467" s="289">
        <v>617</v>
      </c>
      <c r="IC467" s="290"/>
      <c r="ID467" s="290">
        <v>776</v>
      </c>
      <c r="IE467" s="291">
        <v>2.79</v>
      </c>
      <c r="IF467" s="291">
        <v>0.95</v>
      </c>
      <c r="IG467" s="291">
        <v>1.41</v>
      </c>
      <c r="IH467" s="97">
        <f t="shared" si="779"/>
        <v>30567.311999999998</v>
      </c>
      <c r="II467" s="97">
        <f t="shared" si="781"/>
        <v>2925.3815676141257</v>
      </c>
      <c r="IJ467" s="202">
        <f t="shared" si="782"/>
        <v>1.9140587616039813</v>
      </c>
      <c r="IK467" s="202">
        <f t="shared" si="788"/>
        <v>1.5283656000000001</v>
      </c>
      <c r="IL467" s="202">
        <f t="shared" si="736"/>
        <v>0.34130790252781879</v>
      </c>
      <c r="IM467" s="205"/>
      <c r="IN467" s="204">
        <f t="shared" si="737"/>
        <v>0.72056159420289856</v>
      </c>
      <c r="IO467" s="136"/>
      <c r="IP467" s="136"/>
      <c r="IQ467" s="230">
        <v>3708</v>
      </c>
      <c r="IR467" s="230">
        <v>3472</v>
      </c>
      <c r="IS467" s="136"/>
      <c r="IT467" s="136"/>
      <c r="IU467" s="136"/>
      <c r="IV467" s="136"/>
      <c r="IW467" s="303">
        <v>0.91</v>
      </c>
      <c r="IX467" s="303">
        <v>0</v>
      </c>
      <c r="IY467" s="243">
        <v>8.31</v>
      </c>
      <c r="IZ467" s="136">
        <v>225</v>
      </c>
      <c r="JA467" s="136">
        <v>2.79</v>
      </c>
      <c r="JB467" s="136">
        <v>0.35</v>
      </c>
      <c r="JC467" s="136">
        <v>187</v>
      </c>
      <c r="JD467" s="97">
        <f t="shared" si="738"/>
        <v>6447.0330000000004</v>
      </c>
      <c r="JE467" s="211">
        <f t="shared" si="796"/>
        <v>1.3914772021369115</v>
      </c>
      <c r="JF467" s="210">
        <f t="shared" si="739"/>
        <v>0.44341366071428567</v>
      </c>
      <c r="JG467" s="211">
        <f t="shared" si="740"/>
        <v>0.13723950511852764</v>
      </c>
      <c r="JH467" s="205"/>
      <c r="JI467" s="205">
        <f t="shared" si="741"/>
        <v>0.63533225283630468</v>
      </c>
      <c r="JJ467" s="215">
        <f t="shared" si="789"/>
        <v>2.469151880188833</v>
      </c>
      <c r="JK467" s="205">
        <f t="shared" si="742"/>
        <v>0.97869923317239416</v>
      </c>
      <c r="JL467" s="230">
        <v>8122</v>
      </c>
      <c r="JM467" s="243">
        <v>8.34</v>
      </c>
      <c r="JN467" s="217">
        <v>280</v>
      </c>
      <c r="JO467" s="136">
        <v>0.43</v>
      </c>
      <c r="JP467" s="136">
        <v>2.09</v>
      </c>
      <c r="JQ467" s="243">
        <v>1.27</v>
      </c>
      <c r="JR467" s="232">
        <v>238</v>
      </c>
      <c r="JS467" s="136">
        <v>0.45</v>
      </c>
      <c r="JT467" s="223" t="s">
        <v>188</v>
      </c>
    </row>
    <row r="468" spans="1:280" ht="14.25">
      <c r="A468" s="244">
        <v>43885</v>
      </c>
      <c r="B468" s="245">
        <v>0</v>
      </c>
      <c r="C468" s="52">
        <v>0</v>
      </c>
      <c r="D468" s="129">
        <v>45704</v>
      </c>
      <c r="E468" s="246">
        <v>5.6</v>
      </c>
      <c r="F468" s="129">
        <v>1566</v>
      </c>
      <c r="G468" s="247">
        <v>40.9</v>
      </c>
      <c r="H468" s="247">
        <v>18.600000000000001</v>
      </c>
      <c r="I468" s="255">
        <v>92.8</v>
      </c>
      <c r="J468" s="253"/>
      <c r="K468" s="129">
        <v>1143</v>
      </c>
      <c r="L468" s="254">
        <v>9.75</v>
      </c>
      <c r="M468" s="129">
        <v>8338</v>
      </c>
      <c r="N468" s="129">
        <v>5118</v>
      </c>
      <c r="O468" s="254">
        <v>0.08</v>
      </c>
      <c r="P468" s="254">
        <v>0.04</v>
      </c>
      <c r="Q468" s="258">
        <v>88.3</v>
      </c>
      <c r="R468" s="259">
        <v>68.099999999999994</v>
      </c>
      <c r="S468" s="260">
        <v>8843</v>
      </c>
      <c r="T468" s="103">
        <v>7652</v>
      </c>
      <c r="U468" s="247">
        <v>2.93</v>
      </c>
      <c r="V468" s="247">
        <v>26</v>
      </c>
      <c r="W468" s="247">
        <v>8.75</v>
      </c>
      <c r="X468" s="247">
        <v>7.45</v>
      </c>
      <c r="Y468" s="129">
        <v>2432</v>
      </c>
      <c r="Z468" s="103"/>
      <c r="AA468" s="56"/>
      <c r="AB468" s="247">
        <v>844</v>
      </c>
      <c r="AC468" s="77">
        <f t="shared" si="709"/>
        <v>11275</v>
      </c>
      <c r="AD468" s="247"/>
      <c r="AE468" s="247"/>
      <c r="AF468" s="247"/>
      <c r="AG468" s="247"/>
      <c r="AH468" s="252"/>
      <c r="AI468" s="263"/>
      <c r="AJ468" s="247"/>
      <c r="AK468" s="247"/>
      <c r="AL468" s="246" t="s">
        <v>129</v>
      </c>
      <c r="AM468" s="103" t="s">
        <v>129</v>
      </c>
      <c r="AN468" s="264" t="s">
        <v>129</v>
      </c>
      <c r="AO468" s="264" t="s">
        <v>129</v>
      </c>
      <c r="AP468" s="103" t="s">
        <v>129</v>
      </c>
      <c r="AQ468" s="267"/>
      <c r="AR468" s="86">
        <f t="shared" si="743"/>
        <v>11656</v>
      </c>
      <c r="AS468" s="103">
        <v>1440</v>
      </c>
      <c r="AT468" s="268">
        <v>10216</v>
      </c>
      <c r="AU468" s="129">
        <f t="shared" si="710"/>
        <v>7576</v>
      </c>
      <c r="AV468" s="103">
        <v>1080</v>
      </c>
      <c r="AW468" s="103">
        <v>240</v>
      </c>
      <c r="AX468" s="129">
        <v>1080</v>
      </c>
      <c r="AY468" s="271">
        <v>240</v>
      </c>
      <c r="AZ468" s="272">
        <v>4.91</v>
      </c>
      <c r="BA468" s="103">
        <v>3550</v>
      </c>
      <c r="BB468" s="247">
        <v>220</v>
      </c>
      <c r="BC468" s="103">
        <v>9999</v>
      </c>
      <c r="BD468" s="97">
        <f t="shared" si="711"/>
        <v>6918.1677999999993</v>
      </c>
      <c r="BE468" s="102">
        <f t="shared" si="712"/>
        <v>0.69188596859685958</v>
      </c>
      <c r="BF468" s="103">
        <v>3707</v>
      </c>
      <c r="BG468" s="97">
        <f t="shared" si="713"/>
        <v>3955.3689999999997</v>
      </c>
      <c r="BH468" s="102">
        <f t="shared" si="714"/>
        <v>0.39557645764576455</v>
      </c>
      <c r="BI468" s="103">
        <v>477</v>
      </c>
      <c r="BJ468" s="97">
        <f t="shared" si="715"/>
        <v>938.25900000000001</v>
      </c>
      <c r="BK468" s="102">
        <f t="shared" si="716"/>
        <v>9.3835283528352839E-2</v>
      </c>
      <c r="BL468" s="103">
        <v>465</v>
      </c>
      <c r="BM468" s="97">
        <f t="shared" si="717"/>
        <v>671.92500000000007</v>
      </c>
      <c r="BN468" s="102">
        <f t="shared" si="718"/>
        <v>6.7199219921992209E-2</v>
      </c>
      <c r="BO468" s="103">
        <v>649</v>
      </c>
      <c r="BP468" s="97">
        <f t="shared" si="719"/>
        <v>1335.6419999999998</v>
      </c>
      <c r="BQ468" s="102">
        <f t="shared" si="720"/>
        <v>0.13357755775577557</v>
      </c>
      <c r="BR468" s="103">
        <v>10.199999999999999</v>
      </c>
      <c r="BS468" s="105">
        <f t="shared" si="721"/>
        <v>16.972799999999999</v>
      </c>
      <c r="BT468" s="102">
        <f t="shared" si="722"/>
        <v>1.0201020102010201E-3</v>
      </c>
      <c r="BU468" s="247">
        <v>6.07</v>
      </c>
      <c r="BV468" s="246">
        <v>6.5</v>
      </c>
      <c r="BW468" s="252">
        <v>173</v>
      </c>
      <c r="BX468" s="117">
        <f t="shared" si="744"/>
        <v>75752.423999999999</v>
      </c>
      <c r="BY468" s="118">
        <f t="shared" si="745"/>
        <v>0.50501616000000005</v>
      </c>
      <c r="BZ468" s="273">
        <v>69.900000000000006</v>
      </c>
      <c r="CA468" s="263">
        <v>39</v>
      </c>
      <c r="CB468" s="247">
        <v>7.34</v>
      </c>
      <c r="CC468" s="103">
        <v>4301</v>
      </c>
      <c r="CD468" s="77">
        <f t="shared" si="723"/>
        <v>4763.350281995662</v>
      </c>
      <c r="CE468" s="77">
        <f t="shared" si="724"/>
        <v>23050</v>
      </c>
      <c r="CF468" s="77">
        <f t="shared" si="725"/>
        <v>7576</v>
      </c>
      <c r="CG468" s="77">
        <f t="shared" si="726"/>
        <v>315.66666666666669</v>
      </c>
      <c r="CH468" s="77">
        <f t="shared" si="727"/>
        <v>15474</v>
      </c>
      <c r="CI468" s="130">
        <f t="shared" si="728"/>
        <v>644.75</v>
      </c>
      <c r="CJ468" s="253">
        <v>3832</v>
      </c>
      <c r="CK468" s="247">
        <v>38.4</v>
      </c>
      <c r="CL468" s="246">
        <v>7.12</v>
      </c>
      <c r="CM468" s="103">
        <v>2350</v>
      </c>
      <c r="CN468" s="274">
        <v>8</v>
      </c>
      <c r="CO468" s="274">
        <v>60</v>
      </c>
      <c r="CP468" s="103">
        <v>4884</v>
      </c>
      <c r="CQ468" s="247"/>
      <c r="CR468" s="247"/>
      <c r="CS468" s="103">
        <v>2187</v>
      </c>
      <c r="CT468" s="141">
        <f t="shared" si="790"/>
        <v>0.23648463083857738</v>
      </c>
      <c r="CU468" s="142">
        <f t="shared" si="746"/>
        <v>1.3115866388308977</v>
      </c>
      <c r="CV468" s="142">
        <f t="shared" si="747"/>
        <v>3.6317465739370025</v>
      </c>
      <c r="CW468" s="118">
        <f t="shared" si="748"/>
        <v>0.60529109565616712</v>
      </c>
      <c r="CX468" s="143">
        <f t="shared" si="791"/>
        <v>18253.158280607375</v>
      </c>
      <c r="CY468" s="144">
        <f t="shared" si="792"/>
        <v>0.50664976101328418</v>
      </c>
      <c r="CZ468" s="145">
        <f t="shared" si="793"/>
        <v>12593.635087548808</v>
      </c>
      <c r="DA468" s="146">
        <f t="shared" si="794"/>
        <v>0.76497649764976494</v>
      </c>
      <c r="DB468" s="129">
        <v>3832</v>
      </c>
      <c r="DC468" s="258">
        <v>38.5</v>
      </c>
      <c r="DD468" s="254" t="s">
        <v>189</v>
      </c>
      <c r="DE468" s="129">
        <v>2224</v>
      </c>
      <c r="DF468" s="129">
        <v>8</v>
      </c>
      <c r="DG468" s="129">
        <v>60</v>
      </c>
      <c r="DH468" s="129">
        <v>4914</v>
      </c>
      <c r="DI468" s="258"/>
      <c r="DJ468" s="258"/>
      <c r="DK468" s="129">
        <v>2817</v>
      </c>
      <c r="DL468" s="141">
        <f t="shared" si="749"/>
        <v>0.28949344490694012</v>
      </c>
      <c r="DM468" s="142">
        <f t="shared" si="750"/>
        <v>1.3115866388308977</v>
      </c>
      <c r="DN468" s="142">
        <f t="shared" si="751"/>
        <v>3.6317465739370025</v>
      </c>
      <c r="DO468" s="118">
        <f t="shared" si="730"/>
        <v>0.60529109565616712</v>
      </c>
      <c r="DP468" s="143">
        <f t="shared" si="752"/>
        <v>18253.158280607375</v>
      </c>
      <c r="DQ468" s="144">
        <f t="shared" si="753"/>
        <v>0.53310173127384852</v>
      </c>
      <c r="DR468" s="145">
        <f t="shared" si="754"/>
        <v>12593.635087548808</v>
      </c>
      <c r="DS468" s="146">
        <f t="shared" si="755"/>
        <v>0.77757775777577764</v>
      </c>
      <c r="DT468" s="129">
        <v>3831</v>
      </c>
      <c r="DU468" s="258">
        <v>38.4</v>
      </c>
      <c r="DV468" s="254">
        <v>7.05</v>
      </c>
      <c r="DW468" s="129">
        <v>2309</v>
      </c>
      <c r="DX468" s="129">
        <v>8</v>
      </c>
      <c r="DY468" s="129">
        <v>60</v>
      </c>
      <c r="DZ468" s="129">
        <v>4760</v>
      </c>
      <c r="EA468" s="258"/>
      <c r="EB468" s="258"/>
      <c r="EC468" s="129">
        <v>2821</v>
      </c>
      <c r="ED468" s="141">
        <f t="shared" si="783"/>
        <v>0.30002288947075795</v>
      </c>
      <c r="EE468" s="142">
        <f t="shared" si="756"/>
        <v>1.3119290002610284</v>
      </c>
      <c r="EF468" s="142">
        <f t="shared" si="795"/>
        <v>3.6307988321379594</v>
      </c>
      <c r="EG468" s="118">
        <f t="shared" si="731"/>
        <v>0.6051331386896599</v>
      </c>
      <c r="EH468" s="143">
        <f t="shared" si="784"/>
        <v>18248.394930325383</v>
      </c>
      <c r="EI468" s="144">
        <f t="shared" si="785"/>
        <v>0.51525714816156309</v>
      </c>
      <c r="EJ468" s="145">
        <f t="shared" si="786"/>
        <v>12590.34864832972</v>
      </c>
      <c r="EK468" s="146">
        <f t="shared" si="787"/>
        <v>0.76907690769076908</v>
      </c>
      <c r="EL468" s="253">
        <v>3831</v>
      </c>
      <c r="EM468" s="247">
        <v>38.700000000000003</v>
      </c>
      <c r="EN468" s="246">
        <v>7.45</v>
      </c>
      <c r="EO468" s="103">
        <v>2420</v>
      </c>
      <c r="EP468" s="274">
        <v>9</v>
      </c>
      <c r="EQ468" s="274">
        <v>59</v>
      </c>
      <c r="ER468" s="103">
        <v>4856</v>
      </c>
      <c r="ES468" s="247"/>
      <c r="ET468" s="247"/>
      <c r="EU468" s="103">
        <v>2359</v>
      </c>
      <c r="EV468" s="141">
        <f t="shared" si="757"/>
        <v>0.26277169198217931</v>
      </c>
      <c r="EW468" s="142">
        <f t="shared" si="758"/>
        <v>1.3119290002610284</v>
      </c>
      <c r="EX468" s="142">
        <f t="shared" si="759"/>
        <v>3.6307988321379594</v>
      </c>
      <c r="EY468" s="118">
        <f t="shared" si="732"/>
        <v>0.6051331386896599</v>
      </c>
      <c r="EZ468" s="143">
        <f t="shared" si="760"/>
        <v>18248.394930325383</v>
      </c>
      <c r="FA468" s="144">
        <f t="shared" si="761"/>
        <v>0.49195422197963734</v>
      </c>
      <c r="FB468" s="145">
        <f t="shared" si="762"/>
        <v>12590.34864832972</v>
      </c>
      <c r="FC468" s="146">
        <f t="shared" si="763"/>
        <v>0.75797579757975797</v>
      </c>
      <c r="FD468" s="253">
        <v>3863</v>
      </c>
      <c r="FE468" s="247">
        <v>38.700000000000003</v>
      </c>
      <c r="FF468" s="246">
        <v>7.23</v>
      </c>
      <c r="FG468" s="103">
        <v>2094</v>
      </c>
      <c r="FH468" s="274">
        <v>7</v>
      </c>
      <c r="FI468" s="274">
        <v>60</v>
      </c>
      <c r="FJ468" s="103">
        <v>5022</v>
      </c>
      <c r="FK468" s="247"/>
      <c r="FL468" s="247"/>
      <c r="FM468" s="103">
        <v>2630</v>
      </c>
      <c r="FN468" s="141">
        <f t="shared" si="764"/>
        <v>0.25505008528748546</v>
      </c>
      <c r="FO468" s="142">
        <f t="shared" si="765"/>
        <v>1.3010613512813876</v>
      </c>
      <c r="FP468" s="142">
        <f t="shared" si="766"/>
        <v>3.66112656970737</v>
      </c>
      <c r="FQ468" s="118">
        <f t="shared" si="733"/>
        <v>0.61018776161789501</v>
      </c>
      <c r="FR468" s="143">
        <f t="shared" si="767"/>
        <v>18400.822139349242</v>
      </c>
      <c r="FS468" s="144">
        <f t="shared" si="768"/>
        <v>0.56039344662204982</v>
      </c>
      <c r="FT468" s="145">
        <f t="shared" si="769"/>
        <v>12695.514703340566</v>
      </c>
      <c r="FU468" s="146">
        <f t="shared" si="770"/>
        <v>0.79057905790579053</v>
      </c>
      <c r="FV468" s="253">
        <v>3861</v>
      </c>
      <c r="FW468" s="283">
        <v>39</v>
      </c>
      <c r="FX468" s="246">
        <v>7.24</v>
      </c>
      <c r="FY468" s="103">
        <v>2155</v>
      </c>
      <c r="FZ468" s="274">
        <v>7</v>
      </c>
      <c r="GA468" s="274">
        <v>60</v>
      </c>
      <c r="GB468" s="103">
        <v>4990</v>
      </c>
      <c r="GC468" s="247"/>
      <c r="GD468" s="247"/>
      <c r="GE468" s="103">
        <v>2786</v>
      </c>
      <c r="GF468" s="141">
        <f t="shared" si="771"/>
        <v>0.27664026820149368</v>
      </c>
      <c r="GG468" s="142">
        <f t="shared" si="772"/>
        <v>1.3017353017353017</v>
      </c>
      <c r="GH468" s="142">
        <f t="shared" si="773"/>
        <v>3.659231086109282</v>
      </c>
      <c r="GI468" s="118">
        <f t="shared" si="734"/>
        <v>0.60987184768488034</v>
      </c>
      <c r="GJ468" s="143">
        <f t="shared" si="774"/>
        <v>18391.295438785251</v>
      </c>
      <c r="GK468" s="144">
        <f t="shared" si="775"/>
        <v>0.54758733403558613</v>
      </c>
      <c r="GL468" s="145">
        <f t="shared" si="776"/>
        <v>12688.941824902386</v>
      </c>
      <c r="GM468" s="146">
        <f t="shared" si="777"/>
        <v>0.78447844784478449</v>
      </c>
      <c r="GN468" s="286">
        <v>2200</v>
      </c>
      <c r="GO468" s="97">
        <f t="shared" si="735"/>
        <v>2258.3055965292842</v>
      </c>
      <c r="GP468" s="226">
        <f t="shared" si="705"/>
        <v>917.11149999999998</v>
      </c>
      <c r="GQ468" s="103">
        <v>0</v>
      </c>
      <c r="GR468" s="102">
        <f t="shared" si="729"/>
        <v>1</v>
      </c>
      <c r="GS468" s="103">
        <v>0</v>
      </c>
      <c r="GT468" s="102">
        <f t="shared" si="707"/>
        <v>1</v>
      </c>
      <c r="GU468" s="129">
        <v>47.9</v>
      </c>
      <c r="GV468" s="102">
        <f t="shared" si="702"/>
        <v>0.94894799836718857</v>
      </c>
      <c r="GW468" s="170">
        <v>412</v>
      </c>
      <c r="GX468" s="102">
        <f t="shared" si="703"/>
        <v>0.11397849462365595</v>
      </c>
      <c r="GY468" s="170">
        <v>0</v>
      </c>
      <c r="GZ468" s="102">
        <f t="shared" si="704"/>
        <v>1</v>
      </c>
      <c r="HA468" s="318">
        <v>12.6</v>
      </c>
      <c r="HB468" s="318">
        <v>44.1</v>
      </c>
      <c r="HC468" s="318"/>
      <c r="HD468" s="313"/>
      <c r="HE468" s="312">
        <v>5</v>
      </c>
      <c r="HF468" s="227">
        <f t="shared" si="698"/>
        <v>75752.423999999999</v>
      </c>
      <c r="HG468" s="102">
        <f t="shared" si="699"/>
        <v>0.50501616000000005</v>
      </c>
      <c r="HH468" s="177">
        <f t="shared" si="700"/>
        <v>0.77997799779977994</v>
      </c>
      <c r="HI468" s="253">
        <v>3450</v>
      </c>
      <c r="HJ468" s="103">
        <v>3962</v>
      </c>
      <c r="HK468" s="103">
        <v>2780</v>
      </c>
      <c r="HL468" s="77">
        <f t="shared" si="780"/>
        <v>2400</v>
      </c>
      <c r="HM468" s="77">
        <f t="shared" si="778"/>
        <v>23997.599999999999</v>
      </c>
      <c r="HN468" s="247"/>
      <c r="HO468" s="247"/>
      <c r="HP468" s="103">
        <v>4675</v>
      </c>
      <c r="HQ468" s="247"/>
      <c r="HR468" s="247"/>
      <c r="HS468" s="247"/>
      <c r="HT468" s="103">
        <v>5872</v>
      </c>
      <c r="HU468" s="103">
        <v>5890</v>
      </c>
      <c r="HV468" s="247"/>
      <c r="HW468" s="247"/>
      <c r="HX468" s="247"/>
      <c r="HY468" s="247"/>
      <c r="HZ468" s="298">
        <v>0.98</v>
      </c>
      <c r="IA468" s="298"/>
      <c r="IB468" s="299">
        <v>494</v>
      </c>
      <c r="IC468" s="300"/>
      <c r="ID468" s="300">
        <v>178</v>
      </c>
      <c r="IE468" s="301">
        <v>3.05</v>
      </c>
      <c r="IF468" s="301">
        <v>1.0900000000000001</v>
      </c>
      <c r="IG468" s="301">
        <v>1.68</v>
      </c>
      <c r="IH468" s="97">
        <f t="shared" si="779"/>
        <v>30286.959999999999</v>
      </c>
      <c r="II468" s="97">
        <f t="shared" si="781"/>
        <v>2964.6593578700076</v>
      </c>
      <c r="IJ468" s="202">
        <f t="shared" si="782"/>
        <v>1.9577133907595927</v>
      </c>
      <c r="IK468" s="202">
        <f t="shared" si="788"/>
        <v>1.514348</v>
      </c>
      <c r="IL468" s="202">
        <f t="shared" si="736"/>
        <v>0.39151201886659592</v>
      </c>
      <c r="IM468" s="203"/>
      <c r="IN468" s="204">
        <f t="shared" si="737"/>
        <v>0.7754545454545454</v>
      </c>
      <c r="IO468" s="247"/>
      <c r="IP468" s="247"/>
      <c r="IQ468" s="103">
        <v>4176</v>
      </c>
      <c r="IR468" s="103">
        <v>4146</v>
      </c>
      <c r="IS468" s="247"/>
      <c r="IT468" s="247"/>
      <c r="IU468" s="247"/>
      <c r="IV468" s="247"/>
      <c r="IW468" s="304">
        <v>0.94</v>
      </c>
      <c r="IX468" s="304">
        <v>0</v>
      </c>
      <c r="IY468" s="246">
        <v>8.32</v>
      </c>
      <c r="IZ468" s="247">
        <v>258</v>
      </c>
      <c r="JA468" s="247">
        <v>2.64</v>
      </c>
      <c r="JB468" s="247">
        <v>0.41</v>
      </c>
      <c r="JC468" s="247">
        <v>185</v>
      </c>
      <c r="JD468" s="97">
        <f t="shared" si="738"/>
        <v>5046.7039999999997</v>
      </c>
      <c r="JE468" s="210">
        <f t="shared" si="796"/>
        <v>1.4783526927138331</v>
      </c>
      <c r="JF468" s="210">
        <f t="shared" si="739"/>
        <v>0.33415571428571428</v>
      </c>
      <c r="JG468" s="210">
        <f t="shared" si="740"/>
        <v>7.6206572883920576E-2</v>
      </c>
      <c r="JH468" s="203"/>
      <c r="JI468" s="203">
        <f t="shared" si="741"/>
        <v>0.47773279352226716</v>
      </c>
      <c r="JJ468" s="212">
        <f t="shared" si="789"/>
        <v>2.469151880188833</v>
      </c>
      <c r="JK468" s="203">
        <f t="shared" si="742"/>
        <v>0.97419741974197416</v>
      </c>
      <c r="JL468" s="103">
        <v>5933</v>
      </c>
      <c r="JM468" s="246">
        <v>8.6</v>
      </c>
      <c r="JN468" s="307">
        <v>182</v>
      </c>
      <c r="JO468" s="247">
        <v>0.42</v>
      </c>
      <c r="JP468" s="247">
        <v>2.0099999999999998</v>
      </c>
      <c r="JQ468" s="246">
        <v>1.25</v>
      </c>
      <c r="JR468" s="170">
        <v>228</v>
      </c>
      <c r="JS468" s="247">
        <v>0.44</v>
      </c>
      <c r="JT468" s="308" t="s">
        <v>190</v>
      </c>
    </row>
    <row r="469" spans="1:280" ht="14.25">
      <c r="A469" s="244">
        <v>43886</v>
      </c>
      <c r="B469" s="245">
        <v>0</v>
      </c>
      <c r="C469" s="52">
        <v>0</v>
      </c>
      <c r="D469" s="129">
        <v>40366</v>
      </c>
      <c r="E469" s="246">
        <v>5.47</v>
      </c>
      <c r="F469" s="129">
        <v>1278</v>
      </c>
      <c r="G469" s="247">
        <v>41.3</v>
      </c>
      <c r="H469" s="247">
        <v>19.100000000000001</v>
      </c>
      <c r="I469" s="255">
        <v>93</v>
      </c>
      <c r="J469" s="253">
        <v>1109</v>
      </c>
      <c r="K469" s="129">
        <v>1204</v>
      </c>
      <c r="L469" s="254">
        <v>9.8800000000000008</v>
      </c>
      <c r="M469" s="129">
        <v>8489</v>
      </c>
      <c r="N469" s="129">
        <v>5417</v>
      </c>
      <c r="O469" s="254">
        <v>0.11</v>
      </c>
      <c r="P469" s="254">
        <v>0.06</v>
      </c>
      <c r="Q469" s="258">
        <v>90.1</v>
      </c>
      <c r="R469" s="259">
        <v>67.099999999999994</v>
      </c>
      <c r="S469" s="260">
        <v>8319</v>
      </c>
      <c r="T469" s="103">
        <v>8426</v>
      </c>
      <c r="U469" s="247">
        <v>3.23</v>
      </c>
      <c r="V469" s="247">
        <v>26</v>
      </c>
      <c r="W469" s="247">
        <v>8.26</v>
      </c>
      <c r="X469" s="247">
        <v>7.26</v>
      </c>
      <c r="Y469" s="129">
        <v>2432</v>
      </c>
      <c r="Z469" s="103"/>
      <c r="AA469" s="56"/>
      <c r="AB469" s="247">
        <v>827</v>
      </c>
      <c r="AC469" s="77">
        <f t="shared" ref="AC469:AC500" si="797">S469+Y469</f>
        <v>10751</v>
      </c>
      <c r="AD469" s="247"/>
      <c r="AE469" s="247"/>
      <c r="AF469" s="247"/>
      <c r="AG469" s="247"/>
      <c r="AH469" s="252"/>
      <c r="AI469" s="263"/>
      <c r="AJ469" s="247"/>
      <c r="AK469" s="247"/>
      <c r="AL469" s="246" t="s">
        <v>129</v>
      </c>
      <c r="AM469" s="103" t="s">
        <v>129</v>
      </c>
      <c r="AN469" s="264" t="s">
        <v>129</v>
      </c>
      <c r="AO469" s="264" t="s">
        <v>129</v>
      </c>
      <c r="AP469" s="103" t="s">
        <v>129</v>
      </c>
      <c r="AQ469" s="252"/>
      <c r="AR469" s="86">
        <f t="shared" si="743"/>
        <v>12785</v>
      </c>
      <c r="AS469" s="103">
        <v>1440</v>
      </c>
      <c r="AT469" s="268">
        <v>11345</v>
      </c>
      <c r="AU469" s="129">
        <f t="shared" ref="AU469:AU500" si="798">AT469-AV469-AW469-AX469-AY469</f>
        <v>8945</v>
      </c>
      <c r="AV469" s="103">
        <v>1080</v>
      </c>
      <c r="AW469" s="103">
        <v>0</v>
      </c>
      <c r="AX469" s="129">
        <v>1080</v>
      </c>
      <c r="AY469" s="271">
        <v>240</v>
      </c>
      <c r="AZ469" s="272">
        <v>4.8099999999999996</v>
      </c>
      <c r="BA469" s="103">
        <v>4770</v>
      </c>
      <c r="BB469" s="247">
        <v>180</v>
      </c>
      <c r="BC469" s="103">
        <v>9717</v>
      </c>
      <c r="BD469" s="97">
        <f t="shared" ref="BD469:BD498" si="799">BG469+BJ469+BM469+BP469+BS469</f>
        <v>7224.3938000000007</v>
      </c>
      <c r="BE469" s="102">
        <f t="shared" ref="BE469:BE498" si="800">BD469/BC469</f>
        <v>0.74347986003910682</v>
      </c>
      <c r="BF469" s="103">
        <v>3744</v>
      </c>
      <c r="BG469" s="97">
        <f t="shared" ref="BG469:BG494" si="801">BF469*1.067</f>
        <v>3994.848</v>
      </c>
      <c r="BH469" s="102">
        <f t="shared" ref="BH469:BH494" si="802">BG469/BC469</f>
        <v>0.41111948132139547</v>
      </c>
      <c r="BI469" s="103">
        <v>504</v>
      </c>
      <c r="BJ469" s="97">
        <f t="shared" ref="BJ469:BJ494" si="803">BI469*1.967</f>
        <v>991.36800000000005</v>
      </c>
      <c r="BK469" s="102">
        <f t="shared" ref="BK469:BK494" si="804">BJ469/BC469</f>
        <v>0.10202408150663786</v>
      </c>
      <c r="BL469" s="320">
        <v>461</v>
      </c>
      <c r="BM469" s="97">
        <f t="shared" ref="BM469:BM494" si="805">BL469*1.445</f>
        <v>666.14499999999998</v>
      </c>
      <c r="BN469" s="102">
        <f t="shared" ref="BN469:BN494" si="806">BM469/BC469</f>
        <v>6.8554595039621274E-2</v>
      </c>
      <c r="BO469" s="103">
        <v>754</v>
      </c>
      <c r="BP469" s="97">
        <f t="shared" ref="BP469:BP494" si="807">BO469*2.058</f>
        <v>1551.732</v>
      </c>
      <c r="BQ469" s="102">
        <f t="shared" ref="BQ469:BQ494" si="808">BP469/BC469</f>
        <v>0.15969249768447052</v>
      </c>
      <c r="BR469" s="103">
        <v>12.2</v>
      </c>
      <c r="BS469" s="105">
        <f t="shared" ref="BS469:BS494" si="809">BR469*1.664</f>
        <v>20.300799999999999</v>
      </c>
      <c r="BT469" s="102">
        <f t="shared" ref="BT469:BT494" si="810">BR469/BC469</f>
        <v>1.2555315426571987E-3</v>
      </c>
      <c r="BU469" s="247">
        <v>5.05</v>
      </c>
      <c r="BV469" s="246">
        <v>5.52</v>
      </c>
      <c r="BW469" s="247">
        <v>157</v>
      </c>
      <c r="BX469" s="117">
        <f t="shared" ref="BX469:BX497" si="811">AU469*BC469/1000</f>
        <v>86918.565000000002</v>
      </c>
      <c r="BY469" s="118">
        <f t="shared" ref="BY469:BY497" si="812">BX469/150000</f>
        <v>0.57945710000000006</v>
      </c>
      <c r="BZ469" s="273">
        <v>68.099999999999994</v>
      </c>
      <c r="CA469" s="263">
        <v>38</v>
      </c>
      <c r="CB469" s="247">
        <v>7.25</v>
      </c>
      <c r="CC469" s="103">
        <v>4786</v>
      </c>
      <c r="CD469" s="77">
        <f t="shared" ref="CD469:CD495" si="813">(CF469*BC469+GN469*CH469)/CE469</f>
        <v>5016.5224251093905</v>
      </c>
      <c r="CE469" s="77">
        <f t="shared" ref="CE469:CE495" si="814">CJ469+DB469+DT469+EL469++FD469+FV469</f>
        <v>23768</v>
      </c>
      <c r="CF469" s="77">
        <f t="shared" ref="CF469:CF495" si="815">CE469-CH469</f>
        <v>8945</v>
      </c>
      <c r="CG469" s="77">
        <f t="shared" ref="CG469:CG495" si="816">CF469/24</f>
        <v>372.70833333333331</v>
      </c>
      <c r="CH469" s="77">
        <f t="shared" ref="CH469:CH495" si="817">CE469-AU469</f>
        <v>14823</v>
      </c>
      <c r="CI469" s="130">
        <f t="shared" ref="CI469:CI495" si="818">CH469/24</f>
        <v>617.625</v>
      </c>
      <c r="CJ469" s="253">
        <v>3950</v>
      </c>
      <c r="CK469" s="247">
        <v>38.700000000000003</v>
      </c>
      <c r="CL469" s="246">
        <v>7.19</v>
      </c>
      <c r="CM469" s="103">
        <v>2302</v>
      </c>
      <c r="CN469" s="274">
        <v>10</v>
      </c>
      <c r="CO469" s="274">
        <v>56</v>
      </c>
      <c r="CP469" s="103">
        <v>4174</v>
      </c>
      <c r="CQ469" s="247"/>
      <c r="CR469" s="247"/>
      <c r="CS469" s="103">
        <v>2602</v>
      </c>
      <c r="CT469" s="141">
        <f t="shared" ref="CT469:CT500" si="819">CS469/(CX469*CY469)</f>
        <v>0.24267037587233936</v>
      </c>
      <c r="CU469" s="142">
        <f t="shared" si="746"/>
        <v>1.2724050632911392</v>
      </c>
      <c r="CV469" s="142">
        <f t="shared" si="747"/>
        <v>3.9425514483052311</v>
      </c>
      <c r="CW469" s="118">
        <f t="shared" ref="CW469:CW500" si="820">CV469/6</f>
        <v>0.65709190805087181</v>
      </c>
      <c r="CX469" s="143">
        <f t="shared" ref="CX469:CX500" si="821">CJ469*CD469/1000</f>
        <v>19815.26357918209</v>
      </c>
      <c r="CY469" s="144">
        <f t="shared" ref="CY469:CY500" si="822">1-CM469/CD469</f>
        <v>0.54111637406867519</v>
      </c>
      <c r="CZ469" s="145">
        <f t="shared" ref="CZ469:CZ500" si="823">CJ469*(CF469/CE469)*BC469/1000</f>
        <v>14444.981982076742</v>
      </c>
      <c r="DA469" s="146">
        <f t="shared" ref="DA469:DA500" si="824">1-CM469/BC469</f>
        <v>0.76309560563960066</v>
      </c>
      <c r="DB469" s="253">
        <v>3950</v>
      </c>
      <c r="DC469" s="247">
        <v>38.799999999999997</v>
      </c>
      <c r="DD469" s="246">
        <v>7.15</v>
      </c>
      <c r="DE469" s="103">
        <v>2358</v>
      </c>
      <c r="DF469" s="274">
        <v>8</v>
      </c>
      <c r="DG469" s="274">
        <v>56</v>
      </c>
      <c r="DH469" s="103">
        <v>3236</v>
      </c>
      <c r="DI469" s="247"/>
      <c r="DJ469" s="247"/>
      <c r="DK469" s="103">
        <v>3113</v>
      </c>
      <c r="DL469" s="141">
        <f t="shared" ref="DL469:DL500" si="825">DK469/(DP469*DQ469)</f>
        <v>0.29644333949538038</v>
      </c>
      <c r="DM469" s="142">
        <f t="shared" si="750"/>
        <v>1.2724050632911392</v>
      </c>
      <c r="DN469" s="142">
        <f t="shared" si="751"/>
        <v>3.9425514483052311</v>
      </c>
      <c r="DO469" s="118">
        <f t="shared" ref="DO469:DO500" si="826">DN469/6</f>
        <v>0.65709190805087181</v>
      </c>
      <c r="DP469" s="143">
        <f t="shared" ref="DP469:DP500" si="827">DB469*CD469/1000</f>
        <v>19815.26357918209</v>
      </c>
      <c r="DQ469" s="144">
        <f t="shared" ref="DQ469:DQ500" si="828">1-DE469/CD469</f>
        <v>0.52995326240396867</v>
      </c>
      <c r="DR469" s="145">
        <f t="shared" ref="DR469:DR500" si="829">DB469*(CF469/CE469)*BC469/1000</f>
        <v>14444.981982076742</v>
      </c>
      <c r="DS469" s="146">
        <f t="shared" ref="DS469:DS500" si="830">1-(DE469/BC469)</f>
        <v>0.75733251003396107</v>
      </c>
      <c r="DT469" s="253">
        <v>3963</v>
      </c>
      <c r="DU469" s="247">
        <v>38.4</v>
      </c>
      <c r="DV469" s="246">
        <v>7.19</v>
      </c>
      <c r="DW469" s="103">
        <v>2356</v>
      </c>
      <c r="DX469" s="274">
        <v>10</v>
      </c>
      <c r="DY469" s="274">
        <v>56</v>
      </c>
      <c r="DZ469" s="103">
        <v>3640</v>
      </c>
      <c r="EA469" s="247"/>
      <c r="EB469" s="247"/>
      <c r="EC469" s="103">
        <v>3217</v>
      </c>
      <c r="ED469" s="141">
        <f t="shared" ref="ED469:ED500" si="831">EC469/(EH469*EI469)</f>
        <v>0.30511254517099695</v>
      </c>
      <c r="EE469" s="142">
        <f t="shared" si="756"/>
        <v>1.2682311380267475</v>
      </c>
      <c r="EF469" s="142">
        <f t="shared" si="795"/>
        <v>3.9555269340844639</v>
      </c>
      <c r="EG469" s="118">
        <f t="shared" ref="EG469:EG500" si="832">EF469/6</f>
        <v>0.65925448901407735</v>
      </c>
      <c r="EH469" s="143">
        <f t="shared" ref="EH469:EH500" si="833">DT469*CD469/1000</f>
        <v>19880.478370708515</v>
      </c>
      <c r="EI469" s="144">
        <f t="shared" ref="EI469:EI500" si="834">1-DW469/CD469</f>
        <v>0.53035194496342253</v>
      </c>
      <c r="EJ469" s="145">
        <f t="shared" ref="EJ469:EJ500" si="835">DT469*(CF469/CE469)*BC469/1000</f>
        <v>14492.522429106361</v>
      </c>
      <c r="EK469" s="146">
        <f t="shared" ref="EK469:EK500" si="836">1-DW469/BC469</f>
        <v>0.75753833487701971</v>
      </c>
      <c r="EL469" s="253">
        <v>3963</v>
      </c>
      <c r="EM469" s="247">
        <v>39</v>
      </c>
      <c r="EN469" s="246">
        <v>7.5</v>
      </c>
      <c r="EO469" s="103">
        <v>2450</v>
      </c>
      <c r="EP469" s="274">
        <v>10</v>
      </c>
      <c r="EQ469" s="274">
        <v>56</v>
      </c>
      <c r="ER469" s="103">
        <v>3816</v>
      </c>
      <c r="ES469" s="247"/>
      <c r="ET469" s="247"/>
      <c r="EU469" s="103">
        <v>2763</v>
      </c>
      <c r="EV469" s="141">
        <f t="shared" ref="EV469:EV500" si="837">EU469/(EZ469*FA469)</f>
        <v>0.27165127597416516</v>
      </c>
      <c r="EW469" s="142">
        <f t="shared" si="758"/>
        <v>1.2682311380267475</v>
      </c>
      <c r="EX469" s="142">
        <f t="shared" si="759"/>
        <v>3.9555269340844639</v>
      </c>
      <c r="EY469" s="118">
        <f t="shared" ref="EY469:EY500" si="838">EX469/6</f>
        <v>0.65925448901407735</v>
      </c>
      <c r="EZ469" s="143">
        <f t="shared" ref="EZ469:EZ500" si="839">EL469*CD469/1000</f>
        <v>19880.478370708515</v>
      </c>
      <c r="FA469" s="144">
        <f t="shared" ref="FA469:FA500" si="840">1-EO469/CD469</f>
        <v>0.51161386466909398</v>
      </c>
      <c r="FB469" s="145">
        <f t="shared" ref="FB469:FB500" si="841">EL469*(CF469/CE469)*BC469/1000</f>
        <v>14492.522429106361</v>
      </c>
      <c r="FC469" s="146">
        <f t="shared" ref="FC469:FC500" si="842">1-EO469/BC469</f>
        <v>0.74786456725326744</v>
      </c>
      <c r="FD469" s="253">
        <v>3971</v>
      </c>
      <c r="FE469" s="247">
        <v>38.700000000000003</v>
      </c>
      <c r="FF469" s="246">
        <v>7.29</v>
      </c>
      <c r="FG469" s="103">
        <v>2119</v>
      </c>
      <c r="FH469" s="274">
        <v>7</v>
      </c>
      <c r="FI469" s="274">
        <v>56</v>
      </c>
      <c r="FJ469" s="103">
        <v>3594</v>
      </c>
      <c r="FK469" s="247"/>
      <c r="FL469" s="247"/>
      <c r="FM469" s="103">
        <v>2769</v>
      </c>
      <c r="FN469" s="141">
        <f t="shared" ref="FN469:FN500" si="843">FM469/(FR469*FS469)</f>
        <v>0.24065576113432788</v>
      </c>
      <c r="FO469" s="142">
        <f t="shared" si="765"/>
        <v>1.2656761521027449</v>
      </c>
      <c r="FP469" s="142">
        <f t="shared" si="766"/>
        <v>3.9635118484101457</v>
      </c>
      <c r="FQ469" s="118">
        <f t="shared" ref="FQ469:FQ500" si="844">FP469/6</f>
        <v>0.66058530806835758</v>
      </c>
      <c r="FR469" s="143">
        <f t="shared" ref="FR469:FR500" si="845">FD469*CD469/1000</f>
        <v>19920.610550109392</v>
      </c>
      <c r="FS469" s="144">
        <f t="shared" ref="FS469:FS500" si="846">1-FG469/CD469</f>
        <v>0.57759582825869793</v>
      </c>
      <c r="FT469" s="145">
        <f t="shared" ref="FT469:FT500" si="847">FD469*(CF469/CE469)*BC469/1000</f>
        <v>14521.778088816898</v>
      </c>
      <c r="FU469" s="146">
        <f t="shared" ref="FU469:FU500" si="848">1-FG469/BC469</f>
        <v>0.78192857877945865</v>
      </c>
      <c r="FV469" s="253">
        <v>3971</v>
      </c>
      <c r="FW469" s="283">
        <v>39.1</v>
      </c>
      <c r="FX469" s="246">
        <v>7.26</v>
      </c>
      <c r="FY469" s="103">
        <v>2182</v>
      </c>
      <c r="FZ469" s="274">
        <v>7</v>
      </c>
      <c r="GA469" s="274">
        <v>55</v>
      </c>
      <c r="GB469" s="103">
        <v>4338</v>
      </c>
      <c r="GC469" s="247"/>
      <c r="GD469" s="247"/>
      <c r="GE469" s="103">
        <v>3220</v>
      </c>
      <c r="GF469" s="141">
        <f t="shared" ref="GF469:GF500" si="849">GE469/(GJ469*GK469)</f>
        <v>0.28607248425258314</v>
      </c>
      <c r="GG469" s="142">
        <f t="shared" si="772"/>
        <v>1.2656761521027449</v>
      </c>
      <c r="GH469" s="142">
        <f t="shared" si="773"/>
        <v>3.9635118484101457</v>
      </c>
      <c r="GI469" s="118">
        <f t="shared" ref="GI469:GI500" si="850">GH469/6</f>
        <v>0.66058530806835758</v>
      </c>
      <c r="GJ469" s="143">
        <f t="shared" ref="GJ469:GJ500" si="851">FV469*CD469/1000</f>
        <v>19920.610550109392</v>
      </c>
      <c r="GK469" s="144">
        <f t="shared" ref="GK469:GK500" si="852">1-FY469/CD469</f>
        <v>0.56503732763590331</v>
      </c>
      <c r="GL469" s="145">
        <f t="shared" ref="GL469:GL500" si="853">FV469*(CF469/CE469)*BC469/1000</f>
        <v>14521.778088816898</v>
      </c>
      <c r="GM469" s="146">
        <f t="shared" ref="GM469:GM500" si="854">1-FY469/BC469</f>
        <v>0.77544509622311408</v>
      </c>
      <c r="GN469" s="103">
        <v>2180</v>
      </c>
      <c r="GO469" s="97">
        <f t="shared" ref="GO469:GO499" si="855">(CJ469*CM469+DB469*DE469+DT469*DW469+EL469*EO469+FD469*FG469+FV469*FY469)/CE469</f>
        <v>2294.3642292157524</v>
      </c>
      <c r="GP469" s="226">
        <f t="shared" ref="GP469:GP499" si="856">GQ469*1.067+GS469*1.967+GU469*1.445+GW469*2.058+GY469*1.664</f>
        <v>1167.9299999999998</v>
      </c>
      <c r="GQ469" s="103">
        <v>0</v>
      </c>
      <c r="GR469" s="102">
        <f t="shared" ref="GR469:GR497" si="857">IF(1-GQ469/BF469&gt;0,1-GQ469/BF469)</f>
        <v>1</v>
      </c>
      <c r="GS469" s="103">
        <v>0</v>
      </c>
      <c r="GT469" s="102">
        <f t="shared" si="707"/>
        <v>1</v>
      </c>
      <c r="GU469" s="129">
        <v>87.6</v>
      </c>
      <c r="GV469" s="102">
        <f t="shared" ref="GV469:GV493" si="858">IF(1-GU469/BJ469&gt;0,1-GU469/BJ469,0)</f>
        <v>0.91163725276587504</v>
      </c>
      <c r="GW469" s="170">
        <v>506</v>
      </c>
      <c r="GX469" s="102">
        <f t="shared" ref="GX469:GX496" si="859">IF(1-GW469/BL469&gt;0,1-GW469/BL469,0)</f>
        <v>0</v>
      </c>
      <c r="GY469" s="170">
        <v>0</v>
      </c>
      <c r="GZ469" s="102">
        <f t="shared" ref="GZ469:GZ496" si="860">IF(1-GY469/BN469&gt;0,1-GY469/BN469,0)</f>
        <v>1</v>
      </c>
      <c r="HA469" s="323">
        <v>13.4</v>
      </c>
      <c r="HB469" s="323">
        <v>46.2</v>
      </c>
      <c r="HC469" s="323"/>
      <c r="HD469" s="313"/>
      <c r="HE469" s="312">
        <v>4</v>
      </c>
      <c r="HF469" s="227">
        <f t="shared" si="698"/>
        <v>86918.565000000002</v>
      </c>
      <c r="HG469" s="102">
        <f t="shared" si="699"/>
        <v>0.57945710000000006</v>
      </c>
      <c r="HH469" s="177">
        <f t="shared" si="700"/>
        <v>0.77565092106617273</v>
      </c>
      <c r="HI469" s="103">
        <v>4174</v>
      </c>
      <c r="HJ469" s="103">
        <v>2686</v>
      </c>
      <c r="HK469" s="103">
        <v>2008</v>
      </c>
      <c r="HL469" s="77">
        <f t="shared" si="780"/>
        <v>2160</v>
      </c>
      <c r="HM469" s="77">
        <f t="shared" si="778"/>
        <v>20988.720000000001</v>
      </c>
      <c r="HN469" s="247"/>
      <c r="HO469" s="247"/>
      <c r="HP469" s="103">
        <v>4292</v>
      </c>
      <c r="HQ469" s="247"/>
      <c r="HR469" s="247"/>
      <c r="HS469" s="247"/>
      <c r="HT469" s="103">
        <v>4602</v>
      </c>
      <c r="HU469" s="103">
        <v>4954</v>
      </c>
      <c r="HV469" s="247"/>
      <c r="HW469" s="247"/>
      <c r="HX469" s="247"/>
      <c r="HY469" s="247"/>
      <c r="HZ469" s="298">
        <v>0.98</v>
      </c>
      <c r="IA469" s="298"/>
      <c r="IB469" s="299">
        <v>565</v>
      </c>
      <c r="IC469" s="300"/>
      <c r="ID469" s="300">
        <v>151</v>
      </c>
      <c r="IE469" s="301">
        <v>2.95</v>
      </c>
      <c r="IF469" s="301">
        <v>1.1000000000000001</v>
      </c>
      <c r="IG469" s="301">
        <v>1.6</v>
      </c>
      <c r="IH469" s="97">
        <f t="shared" si="779"/>
        <v>31102.9</v>
      </c>
      <c r="II469" s="97">
        <f t="shared" si="781"/>
        <v>2741.5513442044953</v>
      </c>
      <c r="IJ469" s="202">
        <f t="shared" si="782"/>
        <v>1.7628911414720141</v>
      </c>
      <c r="IK469" s="202">
        <f t="shared" si="788"/>
        <v>1.555145</v>
      </c>
      <c r="IL469" s="202">
        <f t="shared" si="736"/>
        <v>0.44133239047345396</v>
      </c>
      <c r="IM469" s="203"/>
      <c r="IN469" s="204">
        <f t="shared" si="737"/>
        <v>0.74082568807339455</v>
      </c>
      <c r="IO469" s="247"/>
      <c r="IP469" s="247"/>
      <c r="IQ469" s="103">
        <v>3374</v>
      </c>
      <c r="IR469" s="103">
        <v>3216</v>
      </c>
      <c r="IS469" s="247"/>
      <c r="IT469" s="247"/>
      <c r="IU469" s="247"/>
      <c r="IV469" s="247"/>
      <c r="IW469" s="304">
        <v>0.95</v>
      </c>
      <c r="IX469" s="304">
        <v>0</v>
      </c>
      <c r="IY469" s="246">
        <v>8.3000000000000007</v>
      </c>
      <c r="IZ469" s="247">
        <v>266</v>
      </c>
      <c r="JA469" s="247">
        <v>2.62</v>
      </c>
      <c r="JB469" s="247">
        <v>0.69</v>
      </c>
      <c r="JC469" s="247">
        <v>190</v>
      </c>
      <c r="JD469" s="97">
        <f t="shared" si="738"/>
        <v>6409.9250000000002</v>
      </c>
      <c r="JE469" s="210">
        <f t="shared" si="796"/>
        <v>1.2520961430967021</v>
      </c>
      <c r="JF469" s="210">
        <f t="shared" si="739"/>
        <v>0.45124330357142856</v>
      </c>
      <c r="JG469" s="210">
        <f t="shared" si="740"/>
        <v>0.11239584724273312</v>
      </c>
      <c r="JH469" s="203"/>
      <c r="JI469" s="203">
        <f t="shared" si="741"/>
        <v>0.52920353982300883</v>
      </c>
      <c r="JJ469" s="212">
        <f t="shared" ref="JJ469:JJ478" si="861">30336/$AU$7</f>
        <v>2.469151880188833</v>
      </c>
      <c r="JK469" s="203">
        <f t="shared" si="742"/>
        <v>0.97262529587321189</v>
      </c>
      <c r="JL469" s="103">
        <v>2313</v>
      </c>
      <c r="JM469" s="246">
        <v>8.2799999999999994</v>
      </c>
      <c r="JN469" s="307">
        <v>106</v>
      </c>
      <c r="JO469" s="247">
        <v>0.87</v>
      </c>
      <c r="JP469" s="247">
        <v>1.4</v>
      </c>
      <c r="JQ469" s="246">
        <v>1.32</v>
      </c>
      <c r="JR469" s="170">
        <v>336</v>
      </c>
      <c r="JS469" s="247">
        <v>0.41</v>
      </c>
      <c r="JT469" s="308"/>
    </row>
    <row r="470" spans="1:280" ht="14.25">
      <c r="A470" s="244">
        <v>43887</v>
      </c>
      <c r="B470" s="245">
        <v>0</v>
      </c>
      <c r="C470" s="52">
        <v>0</v>
      </c>
      <c r="D470" s="129">
        <v>40190</v>
      </c>
      <c r="E470" s="246">
        <v>5.43</v>
      </c>
      <c r="F470" s="129">
        <v>854</v>
      </c>
      <c r="G470" s="247">
        <v>38.6</v>
      </c>
      <c r="H470" s="247">
        <v>18.7</v>
      </c>
      <c r="I470" s="255">
        <v>93.2</v>
      </c>
      <c r="J470" s="253">
        <v>1276</v>
      </c>
      <c r="K470" s="129">
        <v>1555</v>
      </c>
      <c r="L470" s="254">
        <v>9.5500000000000007</v>
      </c>
      <c r="M470" s="129">
        <v>8634</v>
      </c>
      <c r="N470" s="129">
        <v>5678</v>
      </c>
      <c r="O470" s="254">
        <v>0.05</v>
      </c>
      <c r="P470" s="254">
        <v>0.03</v>
      </c>
      <c r="Q470" s="258">
        <v>95.9</v>
      </c>
      <c r="R470" s="259">
        <v>65.7</v>
      </c>
      <c r="S470" s="260">
        <v>7999</v>
      </c>
      <c r="T470" s="103">
        <v>8681</v>
      </c>
      <c r="U470" s="247">
        <v>3.16</v>
      </c>
      <c r="V470" s="247">
        <v>31</v>
      </c>
      <c r="W470" s="247">
        <v>10.9</v>
      </c>
      <c r="X470" s="247">
        <v>9.3000000000000007</v>
      </c>
      <c r="Y470" s="129">
        <v>2432</v>
      </c>
      <c r="Z470" s="103"/>
      <c r="AA470" s="56"/>
      <c r="AB470" s="247">
        <v>851</v>
      </c>
      <c r="AC470" s="77">
        <f t="shared" si="797"/>
        <v>10431</v>
      </c>
      <c r="AD470" s="247"/>
      <c r="AE470" s="247"/>
      <c r="AF470" s="247"/>
      <c r="AG470" s="247"/>
      <c r="AH470" s="252"/>
      <c r="AI470" s="263"/>
      <c r="AJ470" s="247"/>
      <c r="AK470" s="247"/>
      <c r="AL470" s="246">
        <v>9.39</v>
      </c>
      <c r="AM470" s="103">
        <v>82323</v>
      </c>
      <c r="AN470" s="264">
        <v>2.76</v>
      </c>
      <c r="AO470" s="264">
        <v>0.56999999999999995</v>
      </c>
      <c r="AP470" s="103">
        <v>4157</v>
      </c>
      <c r="AQ470" s="252"/>
      <c r="AR470" s="86">
        <f t="shared" si="743"/>
        <v>12777</v>
      </c>
      <c r="AS470" s="103">
        <v>1080</v>
      </c>
      <c r="AT470" s="268">
        <v>11697</v>
      </c>
      <c r="AU470" s="129">
        <f t="shared" si="798"/>
        <v>9057</v>
      </c>
      <c r="AV470" s="103">
        <v>1080</v>
      </c>
      <c r="AW470" s="103">
        <v>240</v>
      </c>
      <c r="AX470" s="129">
        <v>1080</v>
      </c>
      <c r="AY470" s="271">
        <v>240</v>
      </c>
      <c r="AZ470" s="272">
        <v>5.15</v>
      </c>
      <c r="BA470" s="103">
        <v>4129</v>
      </c>
      <c r="BB470" s="247">
        <v>128</v>
      </c>
      <c r="BC470" s="103">
        <v>9887</v>
      </c>
      <c r="BD470" s="97">
        <f t="shared" si="799"/>
        <v>7090.6246000000001</v>
      </c>
      <c r="BE470" s="102">
        <f t="shared" si="800"/>
        <v>0.71716644078082337</v>
      </c>
      <c r="BF470" s="103">
        <v>3577</v>
      </c>
      <c r="BG470" s="97">
        <f t="shared" si="801"/>
        <v>3816.6589999999997</v>
      </c>
      <c r="BH470" s="102">
        <f t="shared" si="802"/>
        <v>0.38602801658743802</v>
      </c>
      <c r="BI470" s="103">
        <v>443</v>
      </c>
      <c r="BJ470" s="97">
        <f t="shared" si="803"/>
        <v>871.38100000000009</v>
      </c>
      <c r="BK470" s="102">
        <f t="shared" si="804"/>
        <v>8.8134014362293928E-2</v>
      </c>
      <c r="BL470" s="320">
        <v>611</v>
      </c>
      <c r="BM470" s="97">
        <f t="shared" si="805"/>
        <v>882.89499999999998</v>
      </c>
      <c r="BN470" s="102">
        <f t="shared" si="806"/>
        <v>8.9298573884899354E-2</v>
      </c>
      <c r="BO470" s="103">
        <v>728</v>
      </c>
      <c r="BP470" s="97">
        <f t="shared" si="807"/>
        <v>1498.2239999999999</v>
      </c>
      <c r="BQ470" s="102">
        <f t="shared" si="808"/>
        <v>0.15153474259128147</v>
      </c>
      <c r="BR470" s="103">
        <v>12.9</v>
      </c>
      <c r="BS470" s="105">
        <f t="shared" si="809"/>
        <v>21.465599999999998</v>
      </c>
      <c r="BT470" s="102">
        <f t="shared" si="810"/>
        <v>1.3047436027106302E-3</v>
      </c>
      <c r="BU470" s="247">
        <v>5.34</v>
      </c>
      <c r="BV470" s="246">
        <v>5.88</v>
      </c>
      <c r="BW470" s="247">
        <v>179</v>
      </c>
      <c r="BX470" s="117">
        <f t="shared" si="811"/>
        <v>89546.558999999994</v>
      </c>
      <c r="BY470" s="118">
        <f t="shared" si="812"/>
        <v>0.59697705999999995</v>
      </c>
      <c r="BZ470" s="273">
        <v>68</v>
      </c>
      <c r="CA470" s="263">
        <v>39</v>
      </c>
      <c r="CB470" s="247">
        <v>7.21</v>
      </c>
      <c r="CC470" s="103">
        <v>4973</v>
      </c>
      <c r="CD470" s="77">
        <f t="shared" si="813"/>
        <v>5262.9702702702707</v>
      </c>
      <c r="CE470" s="77">
        <f t="shared" si="814"/>
        <v>23680</v>
      </c>
      <c r="CF470" s="77">
        <f t="shared" si="815"/>
        <v>9057</v>
      </c>
      <c r="CG470" s="77">
        <f t="shared" si="816"/>
        <v>377.375</v>
      </c>
      <c r="CH470" s="77">
        <f t="shared" si="817"/>
        <v>14623</v>
      </c>
      <c r="CI470" s="130">
        <f t="shared" si="818"/>
        <v>609.29166666666663</v>
      </c>
      <c r="CJ470" s="253">
        <v>3945</v>
      </c>
      <c r="CK470" s="247">
        <v>38.6</v>
      </c>
      <c r="CL470" s="246">
        <v>7.15</v>
      </c>
      <c r="CM470" s="103">
        <v>2495</v>
      </c>
      <c r="CN470" s="274">
        <v>9</v>
      </c>
      <c r="CO470" s="274">
        <v>62</v>
      </c>
      <c r="CP470" s="103">
        <v>5596</v>
      </c>
      <c r="CQ470" s="247"/>
      <c r="CR470" s="247"/>
      <c r="CS470" s="103">
        <v>2688</v>
      </c>
      <c r="CT470" s="141">
        <f t="shared" si="819"/>
        <v>0.2461619001515668</v>
      </c>
      <c r="CU470" s="142">
        <f t="shared" si="746"/>
        <v>1.2740177439797211</v>
      </c>
      <c r="CV470" s="142">
        <f t="shared" si="747"/>
        <v>4.1310023311214117</v>
      </c>
      <c r="CW470" s="118">
        <f t="shared" si="820"/>
        <v>0.68850038852023532</v>
      </c>
      <c r="CX470" s="143">
        <f t="shared" si="821"/>
        <v>20762.417716216216</v>
      </c>
      <c r="CY470" s="144">
        <f t="shared" si="822"/>
        <v>0.52593310015565153</v>
      </c>
      <c r="CZ470" s="145">
        <f t="shared" si="823"/>
        <v>14918.123955025336</v>
      </c>
      <c r="DA470" s="146">
        <f t="shared" si="824"/>
        <v>0.74764842722767266</v>
      </c>
      <c r="DB470" s="253">
        <v>3945</v>
      </c>
      <c r="DC470" s="247">
        <v>38.6</v>
      </c>
      <c r="DD470" s="246">
        <v>7.19</v>
      </c>
      <c r="DE470" s="103">
        <v>2434</v>
      </c>
      <c r="DF470" s="274">
        <v>8</v>
      </c>
      <c r="DG470" s="274">
        <v>62</v>
      </c>
      <c r="DH470" s="103">
        <v>5234</v>
      </c>
      <c r="DI470" s="247"/>
      <c r="DJ470" s="247"/>
      <c r="DK470" s="103">
        <v>3349</v>
      </c>
      <c r="DL470" s="141">
        <f t="shared" si="825"/>
        <v>0.30008186931720471</v>
      </c>
      <c r="DM470" s="142">
        <f t="shared" si="750"/>
        <v>1.2740177439797211</v>
      </c>
      <c r="DN470" s="142">
        <f t="shared" si="751"/>
        <v>4.1310023311214117</v>
      </c>
      <c r="DO470" s="118">
        <f t="shared" si="826"/>
        <v>0.68850038852023532</v>
      </c>
      <c r="DP470" s="143">
        <f t="shared" si="827"/>
        <v>20762.417716216216</v>
      </c>
      <c r="DQ470" s="144">
        <f t="shared" si="828"/>
        <v>0.53752351333821879</v>
      </c>
      <c r="DR470" s="145">
        <f t="shared" si="829"/>
        <v>14918.123955025336</v>
      </c>
      <c r="DS470" s="146">
        <f t="shared" si="830"/>
        <v>0.75381814503894007</v>
      </c>
      <c r="DT470" s="253">
        <v>3943</v>
      </c>
      <c r="DU470" s="247">
        <v>38.700000000000003</v>
      </c>
      <c r="DV470" s="246">
        <v>7.07</v>
      </c>
      <c r="DW470" s="103">
        <v>2517</v>
      </c>
      <c r="DX470" s="274">
        <v>8</v>
      </c>
      <c r="DY470" s="274">
        <v>62</v>
      </c>
      <c r="DZ470" s="103">
        <v>5234</v>
      </c>
      <c r="EA470" s="247"/>
      <c r="EB470" s="247"/>
      <c r="EC470" s="103">
        <v>3408</v>
      </c>
      <c r="ED470" s="141">
        <f t="shared" si="831"/>
        <v>0.31475814564674692</v>
      </c>
      <c r="EE470" s="142">
        <f t="shared" si="756"/>
        <v>1.2746639614506721</v>
      </c>
      <c r="EF470" s="142">
        <f t="shared" si="795"/>
        <v>4.1289080333616548</v>
      </c>
      <c r="EG470" s="118">
        <f t="shared" si="832"/>
        <v>0.68815133889360913</v>
      </c>
      <c r="EH470" s="143">
        <f t="shared" si="833"/>
        <v>20751.891775675678</v>
      </c>
      <c r="EI470" s="144">
        <f t="shared" si="834"/>
        <v>0.52175295113898801</v>
      </c>
      <c r="EJ470" s="145">
        <f t="shared" si="835"/>
        <v>14910.560901055742</v>
      </c>
      <c r="EK470" s="146">
        <f t="shared" si="836"/>
        <v>0.74542328309901884</v>
      </c>
      <c r="EL470" s="253">
        <v>3943</v>
      </c>
      <c r="EM470" s="247">
        <v>38.799999999999997</v>
      </c>
      <c r="EN470" s="246">
        <v>7.49</v>
      </c>
      <c r="EO470" s="103">
        <v>2653</v>
      </c>
      <c r="EP470" s="274">
        <v>9</v>
      </c>
      <c r="EQ470" s="274">
        <v>62</v>
      </c>
      <c r="ER470" s="103">
        <v>5692</v>
      </c>
      <c r="ES470" s="247"/>
      <c r="ET470" s="247"/>
      <c r="EU470" s="103">
        <v>2870</v>
      </c>
      <c r="EV470" s="141">
        <f t="shared" si="837"/>
        <v>0.27888140598202377</v>
      </c>
      <c r="EW470" s="142">
        <f t="shared" si="758"/>
        <v>1.2746639614506721</v>
      </c>
      <c r="EX470" s="142">
        <f t="shared" si="759"/>
        <v>4.1289080333616548</v>
      </c>
      <c r="EY470" s="118">
        <f t="shared" si="838"/>
        <v>0.68815133889360913</v>
      </c>
      <c r="EZ470" s="143">
        <f t="shared" si="839"/>
        <v>20751.891775675678</v>
      </c>
      <c r="FA470" s="144">
        <f t="shared" si="840"/>
        <v>0.49591202994506756</v>
      </c>
      <c r="FB470" s="145">
        <f t="shared" si="841"/>
        <v>14910.560901055742</v>
      </c>
      <c r="FC470" s="146">
        <f t="shared" si="842"/>
        <v>0.73166784666734097</v>
      </c>
      <c r="FD470" s="253">
        <v>3952</v>
      </c>
      <c r="FE470" s="247">
        <v>38.6</v>
      </c>
      <c r="FF470" s="246">
        <v>7.29</v>
      </c>
      <c r="FG470" s="103">
        <v>2295</v>
      </c>
      <c r="FH470" s="274">
        <v>7</v>
      </c>
      <c r="FI470" s="274">
        <v>63</v>
      </c>
      <c r="FJ470" s="103">
        <v>5854</v>
      </c>
      <c r="FK470" s="247"/>
      <c r="FL470" s="247"/>
      <c r="FM470" s="103">
        <v>3148</v>
      </c>
      <c r="FN470" s="141">
        <f t="shared" si="843"/>
        <v>0.26838500116812314</v>
      </c>
      <c r="FO470" s="142">
        <f t="shared" si="765"/>
        <v>1.2717611336032388</v>
      </c>
      <c r="FP470" s="142">
        <f t="shared" si="766"/>
        <v>4.138332373280563</v>
      </c>
      <c r="FQ470" s="118">
        <f t="shared" si="844"/>
        <v>0.68972206221342713</v>
      </c>
      <c r="FR470" s="143">
        <f t="shared" si="845"/>
        <v>20799.258508108109</v>
      </c>
      <c r="FS470" s="144">
        <f t="shared" si="846"/>
        <v>0.5639344548525933</v>
      </c>
      <c r="FT470" s="145">
        <f t="shared" si="847"/>
        <v>14944.594643918919</v>
      </c>
      <c r="FU470" s="146">
        <f t="shared" si="848"/>
        <v>0.76787701021543442</v>
      </c>
      <c r="FV470" s="253">
        <v>3952</v>
      </c>
      <c r="FW470" s="283">
        <v>38.799999999999997</v>
      </c>
      <c r="FX470" s="246">
        <v>7.21</v>
      </c>
      <c r="FY470" s="103">
        <v>2340</v>
      </c>
      <c r="FZ470" s="274">
        <v>7</v>
      </c>
      <c r="GA470" s="274">
        <v>63</v>
      </c>
      <c r="GB470" s="103">
        <v>5502</v>
      </c>
      <c r="GC470" s="247"/>
      <c r="GD470" s="247"/>
      <c r="GE470" s="103">
        <v>3405</v>
      </c>
      <c r="GF470" s="141">
        <f t="shared" si="849"/>
        <v>0.29476491006056132</v>
      </c>
      <c r="GG470" s="142">
        <f t="shared" si="772"/>
        <v>1.2717611336032388</v>
      </c>
      <c r="GH470" s="142">
        <f t="shared" si="773"/>
        <v>4.138332373280563</v>
      </c>
      <c r="GI470" s="118">
        <f t="shared" si="850"/>
        <v>0.68972206221342713</v>
      </c>
      <c r="GJ470" s="143">
        <f t="shared" si="851"/>
        <v>20799.258508108109</v>
      </c>
      <c r="GK470" s="144">
        <f t="shared" si="852"/>
        <v>0.55538415004578146</v>
      </c>
      <c r="GL470" s="145">
        <f t="shared" si="853"/>
        <v>14944.594643918919</v>
      </c>
      <c r="GM470" s="146">
        <f t="shared" si="854"/>
        <v>0.76332557904318799</v>
      </c>
      <c r="GN470" s="103">
        <v>2399</v>
      </c>
      <c r="GO470" s="97">
        <f t="shared" si="855"/>
        <v>2455.5631334459458</v>
      </c>
      <c r="GP470" s="226">
        <f t="shared" si="856"/>
        <v>988.36149999999986</v>
      </c>
      <c r="GQ470" s="103">
        <v>0</v>
      </c>
      <c r="GR470" s="102">
        <f t="shared" si="857"/>
        <v>1</v>
      </c>
      <c r="GS470" s="103">
        <v>0</v>
      </c>
      <c r="GT470" s="102">
        <f t="shared" si="707"/>
        <v>1</v>
      </c>
      <c r="GU470" s="129">
        <v>20.3</v>
      </c>
      <c r="GV470" s="102">
        <f t="shared" si="858"/>
        <v>0.97670364628101825</v>
      </c>
      <c r="GW470" s="170">
        <v>466</v>
      </c>
      <c r="GX470" s="102">
        <f t="shared" si="859"/>
        <v>0.23731587561374801</v>
      </c>
      <c r="GY470" s="170">
        <v>0</v>
      </c>
      <c r="GZ470" s="102">
        <f t="shared" si="860"/>
        <v>1</v>
      </c>
      <c r="HA470" s="323">
        <v>12.6</v>
      </c>
      <c r="HB470" s="323">
        <v>51.1</v>
      </c>
      <c r="HC470" s="323"/>
      <c r="HD470" s="105"/>
      <c r="HE470" s="324">
        <v>13</v>
      </c>
      <c r="HF470" s="227">
        <f t="shared" si="698"/>
        <v>89546.558999999994</v>
      </c>
      <c r="HG470" s="102">
        <f t="shared" si="699"/>
        <v>0.59697705999999995</v>
      </c>
      <c r="HH470" s="177">
        <f t="shared" si="700"/>
        <v>0.75735814706179827</v>
      </c>
      <c r="HI470" s="103">
        <v>3196</v>
      </c>
      <c r="HJ470" s="103">
        <v>3384</v>
      </c>
      <c r="HK470" s="103">
        <v>1980</v>
      </c>
      <c r="HL470" s="77">
        <f t="shared" si="780"/>
        <v>2400</v>
      </c>
      <c r="HM470" s="77">
        <f t="shared" si="778"/>
        <v>23728.799999999999</v>
      </c>
      <c r="HN470" s="247"/>
      <c r="HO470" s="247"/>
      <c r="HP470" s="103">
        <v>3763</v>
      </c>
      <c r="HQ470" s="247"/>
      <c r="HR470" s="247"/>
      <c r="HS470" s="247"/>
      <c r="HT470" s="103">
        <v>4990</v>
      </c>
      <c r="HU470" s="103">
        <v>4006</v>
      </c>
      <c r="HV470" s="247"/>
      <c r="HW470" s="247"/>
      <c r="HX470" s="247"/>
      <c r="HY470" s="247"/>
      <c r="HZ470" s="298">
        <v>0.97</v>
      </c>
      <c r="IA470" s="298"/>
      <c r="IB470" s="299">
        <v>502</v>
      </c>
      <c r="IC470" s="300"/>
      <c r="ID470" s="300">
        <v>985</v>
      </c>
      <c r="IE470" s="301">
        <v>2.56</v>
      </c>
      <c r="IF470" s="301">
        <v>0.67</v>
      </c>
      <c r="IG470" s="301">
        <v>1.5</v>
      </c>
      <c r="IH470" s="97">
        <f t="shared" si="779"/>
        <v>33131.822999999997</v>
      </c>
      <c r="II470" s="97">
        <f t="shared" si="781"/>
        <v>2832.5060271864581</v>
      </c>
      <c r="IJ470" s="202">
        <f t="shared" si="782"/>
        <v>1.7098401299478498</v>
      </c>
      <c r="IK470" s="202">
        <f t="shared" si="788"/>
        <v>1.6565911499999999</v>
      </c>
      <c r="IL470" s="202">
        <f t="shared" si="736"/>
        <v>0.44885635661257578</v>
      </c>
      <c r="IM470" s="203"/>
      <c r="IN470" s="204">
        <f t="shared" si="737"/>
        <v>0.79074614422676115</v>
      </c>
      <c r="IO470" s="247"/>
      <c r="IP470" s="247"/>
      <c r="IQ470" s="103">
        <v>4016</v>
      </c>
      <c r="IR470" s="103">
        <v>3766</v>
      </c>
      <c r="IS470" s="247"/>
      <c r="IT470" s="247"/>
      <c r="IU470" s="247"/>
      <c r="IV470" s="247"/>
      <c r="IW470" s="304">
        <v>0.95</v>
      </c>
      <c r="IX470" s="304">
        <v>0</v>
      </c>
      <c r="IY470" s="246">
        <v>8.2899999999999991</v>
      </c>
      <c r="IZ470" s="247">
        <v>268</v>
      </c>
      <c r="JA470" s="247">
        <v>7.06</v>
      </c>
      <c r="JB470" s="247">
        <v>0.62</v>
      </c>
      <c r="JC470" s="247">
        <v>206</v>
      </c>
      <c r="JD470" s="97">
        <f t="shared" si="738"/>
        <v>5871.8940000000002</v>
      </c>
      <c r="JE470" s="210">
        <f t="shared" si="796"/>
        <v>1.2366125648669537</v>
      </c>
      <c r="JF470" s="210">
        <f t="shared" si="739"/>
        <v>0.40594767857142861</v>
      </c>
      <c r="JG470" s="210">
        <f t="shared" si="740"/>
        <v>7.5250999974926416E-2</v>
      </c>
      <c r="JH470" s="203"/>
      <c r="JI470" s="203">
        <f t="shared" si="741"/>
        <v>0.46613545816733071</v>
      </c>
      <c r="JJ470" s="212">
        <f t="shared" si="861"/>
        <v>2.469151880188833</v>
      </c>
      <c r="JK470" s="203">
        <f t="shared" si="742"/>
        <v>0.97289369879639931</v>
      </c>
      <c r="JL470" s="103">
        <v>7015</v>
      </c>
      <c r="JM470" s="246">
        <v>8.48</v>
      </c>
      <c r="JN470" s="307">
        <v>105</v>
      </c>
      <c r="JO470" s="247">
        <v>0.54</v>
      </c>
      <c r="JP470" s="247">
        <v>7.22</v>
      </c>
      <c r="JQ470" s="246">
        <v>1.28</v>
      </c>
      <c r="JR470" s="170">
        <v>291</v>
      </c>
      <c r="JS470" s="247">
        <v>0.44</v>
      </c>
      <c r="JT470" s="308"/>
    </row>
    <row r="471" spans="1:280" ht="14.25">
      <c r="A471" s="244">
        <v>43888</v>
      </c>
      <c r="B471" s="245">
        <v>120</v>
      </c>
      <c r="C471" s="52">
        <v>120</v>
      </c>
      <c r="D471" s="129">
        <v>46926</v>
      </c>
      <c r="E471" s="246">
        <v>5.44</v>
      </c>
      <c r="F471" s="129">
        <v>1482</v>
      </c>
      <c r="G471" s="247">
        <v>45.6</v>
      </c>
      <c r="H471" s="247">
        <v>20.2</v>
      </c>
      <c r="I471" s="255">
        <v>92.8</v>
      </c>
      <c r="J471" s="253">
        <v>1083</v>
      </c>
      <c r="K471" s="129">
        <v>1038</v>
      </c>
      <c r="L471" s="254">
        <v>10.6</v>
      </c>
      <c r="M471" s="129">
        <v>8834</v>
      </c>
      <c r="N471" s="129">
        <v>5958</v>
      </c>
      <c r="O471" s="254">
        <v>0.13</v>
      </c>
      <c r="P471" s="254">
        <v>0.05</v>
      </c>
      <c r="Q471" s="258">
        <v>94.9</v>
      </c>
      <c r="R471" s="259">
        <v>62.5</v>
      </c>
      <c r="S471" s="260">
        <v>8230</v>
      </c>
      <c r="T471" s="103">
        <v>9474</v>
      </c>
      <c r="U471" s="247">
        <v>2.97</v>
      </c>
      <c r="V471" s="247">
        <v>28.6</v>
      </c>
      <c r="W471" s="247">
        <v>10.199999999999999</v>
      </c>
      <c r="X471" s="247">
        <v>9.3699999999999992</v>
      </c>
      <c r="Y471" s="129">
        <v>2432</v>
      </c>
      <c r="Z471" s="103"/>
      <c r="AA471" s="56"/>
      <c r="AB471" s="247">
        <v>827</v>
      </c>
      <c r="AC471" s="77">
        <f t="shared" si="797"/>
        <v>10662</v>
      </c>
      <c r="AD471" s="247"/>
      <c r="AE471" s="247"/>
      <c r="AF471" s="247"/>
      <c r="AG471" s="247"/>
      <c r="AH471" s="252"/>
      <c r="AI471" s="263"/>
      <c r="AJ471" s="247"/>
      <c r="AK471" s="247"/>
      <c r="AL471" s="246"/>
      <c r="AM471" s="103"/>
      <c r="AN471" s="264"/>
      <c r="AO471" s="264"/>
      <c r="AP471" s="103"/>
      <c r="AQ471" s="252"/>
      <c r="AR471" s="86">
        <f t="shared" si="743"/>
        <v>12870</v>
      </c>
      <c r="AS471" s="103">
        <v>1080</v>
      </c>
      <c r="AT471" s="268">
        <v>11790</v>
      </c>
      <c r="AU471" s="129">
        <f t="shared" si="798"/>
        <v>9150</v>
      </c>
      <c r="AV471" s="103">
        <v>1080</v>
      </c>
      <c r="AW471" s="103">
        <v>240</v>
      </c>
      <c r="AX471" s="129">
        <v>1080</v>
      </c>
      <c r="AY471" s="271">
        <v>240</v>
      </c>
      <c r="AZ471" s="272">
        <v>5.13</v>
      </c>
      <c r="BA471" s="103">
        <v>4673</v>
      </c>
      <c r="BB471" s="247">
        <v>136</v>
      </c>
      <c r="BC471" s="103">
        <v>10946</v>
      </c>
      <c r="BD471" s="97">
        <f t="shared" si="799"/>
        <v>7111.9538000000002</v>
      </c>
      <c r="BE471" s="102">
        <f t="shared" si="800"/>
        <v>0.64973084231682809</v>
      </c>
      <c r="BF471" s="103">
        <v>3708</v>
      </c>
      <c r="BG471" s="97">
        <f t="shared" si="801"/>
        <v>3956.4359999999997</v>
      </c>
      <c r="BH471" s="102">
        <f t="shared" si="802"/>
        <v>0.36145039283756619</v>
      </c>
      <c r="BI471" s="103">
        <v>487</v>
      </c>
      <c r="BJ471" s="97">
        <f t="shared" si="803"/>
        <v>957.92900000000009</v>
      </c>
      <c r="BK471" s="102">
        <f t="shared" si="804"/>
        <v>8.7514069066325612E-2</v>
      </c>
      <c r="BL471" s="320">
        <v>536</v>
      </c>
      <c r="BM471" s="97">
        <f t="shared" si="805"/>
        <v>774.52</v>
      </c>
      <c r="BN471" s="102">
        <f t="shared" si="806"/>
        <v>7.0758267860405621E-2</v>
      </c>
      <c r="BO471" s="103">
        <v>680</v>
      </c>
      <c r="BP471" s="97">
        <f t="shared" si="807"/>
        <v>1399.4399999999998</v>
      </c>
      <c r="BQ471" s="102">
        <f t="shared" si="808"/>
        <v>0.12784944271880136</v>
      </c>
      <c r="BR471" s="103">
        <v>14.2</v>
      </c>
      <c r="BS471" s="105">
        <f t="shared" si="809"/>
        <v>23.628799999999998</v>
      </c>
      <c r="BT471" s="102">
        <f t="shared" si="810"/>
        <v>1.2972775443084231E-3</v>
      </c>
      <c r="BU471" s="247">
        <v>5.47</v>
      </c>
      <c r="BV471" s="246">
        <v>5.8</v>
      </c>
      <c r="BW471" s="247">
        <v>190</v>
      </c>
      <c r="BX471" s="117">
        <f t="shared" si="811"/>
        <v>100155.9</v>
      </c>
      <c r="BY471" s="118">
        <f t="shared" si="812"/>
        <v>0.66770599999999991</v>
      </c>
      <c r="BZ471" s="273">
        <v>66.3</v>
      </c>
      <c r="CA471" s="263">
        <v>39</v>
      </c>
      <c r="CB471" s="247">
        <v>7.25</v>
      </c>
      <c r="CC471" s="103">
        <v>5407</v>
      </c>
      <c r="CD471" s="77">
        <f t="shared" si="813"/>
        <v>5695.6543480090913</v>
      </c>
      <c r="CE471" s="77">
        <f t="shared" si="814"/>
        <v>23758</v>
      </c>
      <c r="CF471" s="77">
        <f t="shared" si="815"/>
        <v>9150</v>
      </c>
      <c r="CG471" s="77">
        <f t="shared" si="816"/>
        <v>381.25</v>
      </c>
      <c r="CH471" s="77">
        <f t="shared" si="817"/>
        <v>14608</v>
      </c>
      <c r="CI471" s="130">
        <f t="shared" si="818"/>
        <v>608.66666666666663</v>
      </c>
      <c r="CJ471" s="253">
        <v>3957</v>
      </c>
      <c r="CK471" s="247">
        <v>38.700000000000003</v>
      </c>
      <c r="CL471" s="246">
        <v>7.15</v>
      </c>
      <c r="CM471" s="103">
        <v>2684</v>
      </c>
      <c r="CN471" s="274">
        <v>10</v>
      </c>
      <c r="CO471" s="274">
        <v>60</v>
      </c>
      <c r="CP471" s="103">
        <v>4630</v>
      </c>
      <c r="CQ471" s="247"/>
      <c r="CR471" s="247"/>
      <c r="CS471" s="103">
        <v>2613</v>
      </c>
      <c r="CT471" s="141">
        <f t="shared" si="819"/>
        <v>0.21926445492951335</v>
      </c>
      <c r="CU471" s="142">
        <f t="shared" si="746"/>
        <v>1.2701541571897903</v>
      </c>
      <c r="CV471" s="142">
        <f t="shared" si="747"/>
        <v>4.4842228919761187</v>
      </c>
      <c r="CW471" s="118">
        <f t="shared" si="820"/>
        <v>0.74737048199601974</v>
      </c>
      <c r="CX471" s="143">
        <f t="shared" si="821"/>
        <v>22537.704255071974</v>
      </c>
      <c r="CY471" s="144">
        <f t="shared" si="822"/>
        <v>0.5287635386550118</v>
      </c>
      <c r="CZ471" s="145">
        <f t="shared" si="823"/>
        <v>16681.408211970705</v>
      </c>
      <c r="DA471" s="146">
        <f t="shared" si="824"/>
        <v>0.75479627261099946</v>
      </c>
      <c r="DB471" s="253">
        <v>3957</v>
      </c>
      <c r="DC471" s="247">
        <v>38.700000000000003</v>
      </c>
      <c r="DD471" s="246">
        <v>7.14</v>
      </c>
      <c r="DE471" s="103">
        <v>2400</v>
      </c>
      <c r="DF471" s="274">
        <v>9</v>
      </c>
      <c r="DG471" s="274">
        <v>61</v>
      </c>
      <c r="DH471" s="103">
        <v>4852</v>
      </c>
      <c r="DI471" s="247"/>
      <c r="DJ471" s="247"/>
      <c r="DK471" s="103">
        <v>3238</v>
      </c>
      <c r="DL471" s="141">
        <f t="shared" si="825"/>
        <v>0.24829566544364826</v>
      </c>
      <c r="DM471" s="142">
        <f t="shared" si="750"/>
        <v>1.2701541571897903</v>
      </c>
      <c r="DN471" s="142">
        <f t="shared" si="751"/>
        <v>4.4842228919761187</v>
      </c>
      <c r="DO471" s="118">
        <f t="shared" si="826"/>
        <v>0.74737048199601974</v>
      </c>
      <c r="DP471" s="143">
        <f t="shared" si="827"/>
        <v>22537.704255071974</v>
      </c>
      <c r="DQ471" s="144">
        <f t="shared" si="828"/>
        <v>0.57862611504173933</v>
      </c>
      <c r="DR471" s="145">
        <f t="shared" si="829"/>
        <v>16681.408211970705</v>
      </c>
      <c r="DS471" s="146">
        <f t="shared" si="830"/>
        <v>0.78074182349716792</v>
      </c>
      <c r="DT471" s="253">
        <v>3957</v>
      </c>
      <c r="DU471" s="247">
        <v>38.6</v>
      </c>
      <c r="DV471" s="246">
        <v>7.12</v>
      </c>
      <c r="DW471" s="103">
        <v>2643</v>
      </c>
      <c r="DX471" s="274">
        <v>9</v>
      </c>
      <c r="DY471" s="274">
        <v>56</v>
      </c>
      <c r="DZ471" s="103">
        <v>5032</v>
      </c>
      <c r="EA471" s="247"/>
      <c r="EB471" s="247"/>
      <c r="EC471" s="103">
        <v>3300</v>
      </c>
      <c r="ED471" s="141">
        <f t="shared" si="831"/>
        <v>0.27319343431026571</v>
      </c>
      <c r="EE471" s="142">
        <f t="shared" si="756"/>
        <v>1.2701541571897903</v>
      </c>
      <c r="EF471" s="142">
        <f t="shared" si="795"/>
        <v>4.4842228919761187</v>
      </c>
      <c r="EG471" s="118">
        <f t="shared" si="832"/>
        <v>0.74737048199601974</v>
      </c>
      <c r="EH471" s="143">
        <f t="shared" si="833"/>
        <v>22537.704255071974</v>
      </c>
      <c r="EI471" s="144">
        <f t="shared" si="834"/>
        <v>0.53596200918971548</v>
      </c>
      <c r="EJ471" s="145">
        <f t="shared" si="835"/>
        <v>16681.408211970705</v>
      </c>
      <c r="EK471" s="146">
        <f t="shared" si="836"/>
        <v>0.75854193312625617</v>
      </c>
      <c r="EL471" s="253">
        <v>3957</v>
      </c>
      <c r="EM471" s="247">
        <v>38.9</v>
      </c>
      <c r="EN471" s="246">
        <v>7.49</v>
      </c>
      <c r="EO471" s="103">
        <v>2615</v>
      </c>
      <c r="EP471" s="274">
        <v>8</v>
      </c>
      <c r="EQ471" s="274">
        <v>61</v>
      </c>
      <c r="ER471" s="103">
        <v>5184</v>
      </c>
      <c r="ES471" s="247"/>
      <c r="ET471" s="247"/>
      <c r="EU471" s="103">
        <v>2819</v>
      </c>
      <c r="EV471" s="141">
        <f t="shared" si="837"/>
        <v>0.23125229568678943</v>
      </c>
      <c r="EW471" s="142">
        <f t="shared" si="758"/>
        <v>1.2701541571897903</v>
      </c>
      <c r="EX471" s="142">
        <f t="shared" si="759"/>
        <v>4.4842228919761187</v>
      </c>
      <c r="EY471" s="118">
        <f t="shared" si="838"/>
        <v>0.74737048199601974</v>
      </c>
      <c r="EZ471" s="143">
        <f t="shared" si="839"/>
        <v>22537.704255071974</v>
      </c>
      <c r="FA471" s="144">
        <f t="shared" si="840"/>
        <v>0.54087803784756183</v>
      </c>
      <c r="FB471" s="145">
        <f t="shared" si="841"/>
        <v>16681.408211970705</v>
      </c>
      <c r="FC471" s="146">
        <f t="shared" si="842"/>
        <v>0.76109994518545587</v>
      </c>
      <c r="FD471" s="253">
        <v>3965</v>
      </c>
      <c r="FE471" s="247">
        <v>38.700000000000003</v>
      </c>
      <c r="FF471" s="246">
        <v>7.34</v>
      </c>
      <c r="FG471" s="103">
        <v>2333</v>
      </c>
      <c r="FH471" s="274">
        <v>6</v>
      </c>
      <c r="FI471" s="274">
        <v>64</v>
      </c>
      <c r="FJ471" s="103">
        <v>4998</v>
      </c>
      <c r="FK471" s="247"/>
      <c r="FL471" s="247"/>
      <c r="FM471" s="103">
        <v>3110</v>
      </c>
      <c r="FN471" s="141">
        <f t="shared" si="843"/>
        <v>0.2332571524248975</v>
      </c>
      <c r="FO471" s="142">
        <f t="shared" si="765"/>
        <v>1.2675914249684741</v>
      </c>
      <c r="FP471" s="142">
        <f t="shared" si="766"/>
        <v>4.493288796230809</v>
      </c>
      <c r="FQ471" s="118">
        <f t="shared" si="844"/>
        <v>0.74888146603846817</v>
      </c>
      <c r="FR471" s="143">
        <f t="shared" si="845"/>
        <v>22583.269489856044</v>
      </c>
      <c r="FS471" s="144">
        <f t="shared" si="846"/>
        <v>0.59038946933015746</v>
      </c>
      <c r="FT471" s="145">
        <f t="shared" si="847"/>
        <v>16715.13357605859</v>
      </c>
      <c r="FU471" s="146">
        <f t="shared" si="848"/>
        <v>0.78686278092453865</v>
      </c>
      <c r="FV471" s="253">
        <v>3965</v>
      </c>
      <c r="FW471" s="283">
        <v>38.9</v>
      </c>
      <c r="FX471" s="246">
        <v>7.22</v>
      </c>
      <c r="FY471" s="103">
        <v>2475</v>
      </c>
      <c r="FZ471" s="274">
        <v>7</v>
      </c>
      <c r="GA471" s="274">
        <v>61</v>
      </c>
      <c r="GB471" s="103">
        <v>4932</v>
      </c>
      <c r="GC471" s="247"/>
      <c r="GD471" s="247"/>
      <c r="GE471" s="103">
        <v>3307</v>
      </c>
      <c r="GF471" s="141">
        <f t="shared" si="849"/>
        <v>0.25896846701646314</v>
      </c>
      <c r="GG471" s="142">
        <f t="shared" si="772"/>
        <v>1.2675914249684741</v>
      </c>
      <c r="GH471" s="142">
        <f t="shared" si="773"/>
        <v>4.493288796230809</v>
      </c>
      <c r="GI471" s="118">
        <f t="shared" si="850"/>
        <v>0.74888146603846817</v>
      </c>
      <c r="GJ471" s="143">
        <f t="shared" si="851"/>
        <v>22583.269489856044</v>
      </c>
      <c r="GK471" s="144">
        <f t="shared" si="852"/>
        <v>0.56545818113679369</v>
      </c>
      <c r="GL471" s="145">
        <f t="shared" si="853"/>
        <v>16715.13357605859</v>
      </c>
      <c r="GM471" s="146">
        <f t="shared" si="854"/>
        <v>0.77389000548145437</v>
      </c>
      <c r="GN471" s="103">
        <v>2407</v>
      </c>
      <c r="GO471" s="97">
        <f t="shared" si="855"/>
        <v>2524.9185116592307</v>
      </c>
      <c r="GP471" s="226">
        <f t="shared" si="856"/>
        <v>1050.1379599999998</v>
      </c>
      <c r="GQ471" s="103">
        <v>0</v>
      </c>
      <c r="GR471" s="102">
        <f t="shared" si="857"/>
        <v>1</v>
      </c>
      <c r="GS471" s="103">
        <v>0</v>
      </c>
      <c r="GT471" s="102">
        <f t="shared" si="707"/>
        <v>1</v>
      </c>
      <c r="GU471" s="129">
        <v>31.8</v>
      </c>
      <c r="GV471" s="102">
        <f t="shared" si="858"/>
        <v>0.96680338521957265</v>
      </c>
      <c r="GW471" s="170">
        <v>485</v>
      </c>
      <c r="GX471" s="102">
        <f t="shared" si="859"/>
        <v>9.5149253731343308E-2</v>
      </c>
      <c r="GY471" s="170">
        <v>3.64</v>
      </c>
      <c r="GZ471" s="102">
        <f t="shared" si="860"/>
        <v>0</v>
      </c>
      <c r="HA471" s="323">
        <v>13.8</v>
      </c>
      <c r="HB471" s="323">
        <v>48.8</v>
      </c>
      <c r="HC471" s="323"/>
      <c r="HD471" s="105"/>
      <c r="HE471" s="324">
        <v>4</v>
      </c>
      <c r="HF471" s="227">
        <f t="shared" si="698"/>
        <v>100155.9</v>
      </c>
      <c r="HG471" s="102">
        <f t="shared" si="699"/>
        <v>0.66770599999999991</v>
      </c>
      <c r="HH471" s="177">
        <f t="shared" si="700"/>
        <v>0.78010232048236805</v>
      </c>
      <c r="HI471" s="103">
        <v>3452</v>
      </c>
      <c r="HJ471" s="103">
        <v>3534</v>
      </c>
      <c r="HK471" s="103">
        <v>2946</v>
      </c>
      <c r="HL471" s="77">
        <f t="shared" si="780"/>
        <v>2520</v>
      </c>
      <c r="HM471" s="77">
        <f t="shared" si="778"/>
        <v>31901.52</v>
      </c>
      <c r="HN471" s="247"/>
      <c r="HO471" s="247"/>
      <c r="HP471" s="103">
        <v>3186</v>
      </c>
      <c r="HQ471" s="247"/>
      <c r="HR471" s="247"/>
      <c r="HS471" s="247"/>
      <c r="HT471" s="103">
        <v>4926</v>
      </c>
      <c r="HU471" s="103">
        <v>4850</v>
      </c>
      <c r="HV471" s="247"/>
      <c r="HW471" s="247"/>
      <c r="HX471" s="247"/>
      <c r="HY471" s="247"/>
      <c r="HZ471" s="298">
        <v>0.99</v>
      </c>
      <c r="IA471" s="298"/>
      <c r="IB471" s="299">
        <v>511</v>
      </c>
      <c r="IC471" s="300"/>
      <c r="ID471" s="300">
        <v>376</v>
      </c>
      <c r="IE471" s="301">
        <v>2.38</v>
      </c>
      <c r="IF471" s="301">
        <v>1.19</v>
      </c>
      <c r="IG471" s="301">
        <v>1.46</v>
      </c>
      <c r="IH471" s="97">
        <f t="shared" si="779"/>
        <v>32679.81</v>
      </c>
      <c r="II471" s="97">
        <f t="shared" si="781"/>
        <v>3184.6159600997507</v>
      </c>
      <c r="IJ471" s="202">
        <f t="shared" si="782"/>
        <v>1.6792611251049538</v>
      </c>
      <c r="IK471" s="202">
        <f t="shared" si="788"/>
        <v>1.8964388042394016</v>
      </c>
      <c r="IL471" s="202">
        <f t="shared" si="736"/>
        <v>0.44323449575561408</v>
      </c>
      <c r="IM471" s="203"/>
      <c r="IN471" s="204">
        <f t="shared" si="737"/>
        <v>0.78770253427503112</v>
      </c>
      <c r="IO471" s="247"/>
      <c r="IP471" s="247"/>
      <c r="IQ471" s="103">
        <v>3538</v>
      </c>
      <c r="IR471" s="103">
        <v>3730</v>
      </c>
      <c r="IS471" s="247"/>
      <c r="IT471" s="247"/>
      <c r="IU471" s="247"/>
      <c r="IV471" s="247"/>
      <c r="IW471" s="304">
        <v>0.94</v>
      </c>
      <c r="IX471" s="304">
        <v>0</v>
      </c>
      <c r="IY471" s="246">
        <v>8.27</v>
      </c>
      <c r="IZ471" s="247">
        <v>258</v>
      </c>
      <c r="JA471" s="247">
        <v>2.0499999999999998</v>
      </c>
      <c r="JB471" s="247">
        <v>0.95</v>
      </c>
      <c r="JC471" s="247">
        <v>212</v>
      </c>
      <c r="JD471" s="97">
        <f t="shared" si="738"/>
        <v>6024.69</v>
      </c>
      <c r="JE471" s="210">
        <f t="shared" si="796"/>
        <v>1.2240437158469946</v>
      </c>
      <c r="JF471" s="210">
        <f t="shared" si="739"/>
        <v>0.41746875</v>
      </c>
      <c r="JG471" s="210">
        <f t="shared" si="740"/>
        <v>9.2141526656720013E-2</v>
      </c>
      <c r="JH471" s="203"/>
      <c r="JI471" s="203">
        <f t="shared" si="741"/>
        <v>0.49510763209393349</v>
      </c>
      <c r="JJ471" s="212">
        <f t="shared" si="861"/>
        <v>2.469151880188833</v>
      </c>
      <c r="JK471" s="203">
        <f t="shared" si="742"/>
        <v>0.97642974602594557</v>
      </c>
      <c r="JL471" s="103">
        <v>8600</v>
      </c>
      <c r="JM471" s="246">
        <v>8.42</v>
      </c>
      <c r="JN471" s="307">
        <v>188</v>
      </c>
      <c r="JO471" s="247">
        <v>0.91</v>
      </c>
      <c r="JP471" s="247">
        <v>3.07</v>
      </c>
      <c r="JQ471" s="246">
        <v>1.21</v>
      </c>
      <c r="JR471" s="170">
        <v>389</v>
      </c>
      <c r="JS471" s="247">
        <v>0.44</v>
      </c>
      <c r="JT471" s="308"/>
    </row>
    <row r="472" spans="1:280" ht="14.25">
      <c r="A472" s="244">
        <v>43889</v>
      </c>
      <c r="B472" s="245">
        <v>120</v>
      </c>
      <c r="C472" s="52">
        <v>120</v>
      </c>
      <c r="D472" s="129">
        <v>48311</v>
      </c>
      <c r="E472" s="246">
        <v>5.47</v>
      </c>
      <c r="F472" s="129">
        <v>1537</v>
      </c>
      <c r="G472" s="247">
        <v>43.6</v>
      </c>
      <c r="H472" s="247">
        <v>19.5</v>
      </c>
      <c r="I472" s="255">
        <v>92.5</v>
      </c>
      <c r="J472" s="253"/>
      <c r="K472" s="129">
        <v>1079</v>
      </c>
      <c r="L472" s="254">
        <v>11.3</v>
      </c>
      <c r="M472" s="129">
        <v>8712</v>
      </c>
      <c r="N472" s="129">
        <v>5505</v>
      </c>
      <c r="O472" s="254">
        <v>0.03</v>
      </c>
      <c r="P472" s="254">
        <v>0.02</v>
      </c>
      <c r="Q472" s="258">
        <v>89.2</v>
      </c>
      <c r="R472" s="259">
        <v>66.8</v>
      </c>
      <c r="S472" s="260">
        <v>9025</v>
      </c>
      <c r="T472" s="103">
        <v>8237</v>
      </c>
      <c r="U472" s="247">
        <v>3.12</v>
      </c>
      <c r="V472" s="247">
        <v>27.9</v>
      </c>
      <c r="W472" s="247">
        <v>9.68</v>
      </c>
      <c r="X472" s="247">
        <v>8.2899999999999991</v>
      </c>
      <c r="Y472" s="129">
        <v>2432</v>
      </c>
      <c r="Z472" s="103"/>
      <c r="AA472" s="56"/>
      <c r="AB472" s="247">
        <v>847</v>
      </c>
      <c r="AC472" s="77">
        <f t="shared" si="797"/>
        <v>11457</v>
      </c>
      <c r="AD472" s="247"/>
      <c r="AE472" s="247"/>
      <c r="AF472" s="247"/>
      <c r="AG472" s="247"/>
      <c r="AH472" s="252"/>
      <c r="AI472" s="263"/>
      <c r="AJ472" s="247"/>
      <c r="AK472" s="247"/>
      <c r="AL472" s="246">
        <v>9.32</v>
      </c>
      <c r="AM472" s="103">
        <v>82784</v>
      </c>
      <c r="AN472" s="264">
        <v>1.39</v>
      </c>
      <c r="AO472" s="264">
        <v>0.15</v>
      </c>
      <c r="AP472" s="103">
        <v>4266</v>
      </c>
      <c r="AQ472" s="252"/>
      <c r="AR472" s="86">
        <f t="shared" si="743"/>
        <v>12757</v>
      </c>
      <c r="AS472" s="103">
        <v>1080</v>
      </c>
      <c r="AT472" s="268">
        <v>11677</v>
      </c>
      <c r="AU472" s="129">
        <f t="shared" si="798"/>
        <v>8797</v>
      </c>
      <c r="AV472" s="103">
        <v>1080</v>
      </c>
      <c r="AW472" s="103">
        <v>0</v>
      </c>
      <c r="AX472" s="129">
        <v>1080</v>
      </c>
      <c r="AY472" s="271">
        <v>720</v>
      </c>
      <c r="AZ472" s="272">
        <v>5.36</v>
      </c>
      <c r="BA472" s="103">
        <v>4277</v>
      </c>
      <c r="BB472" s="247">
        <v>198</v>
      </c>
      <c r="BC472" s="103">
        <v>10187</v>
      </c>
      <c r="BD472" s="97">
        <f t="shared" si="799"/>
        <v>7413.4488000000001</v>
      </c>
      <c r="BE472" s="102">
        <f t="shared" si="800"/>
        <v>0.72773621282026113</v>
      </c>
      <c r="BF472" s="103">
        <v>3813</v>
      </c>
      <c r="BG472" s="97">
        <f t="shared" si="801"/>
        <v>4068.471</v>
      </c>
      <c r="BH472" s="102">
        <f t="shared" si="802"/>
        <v>0.3993787179738883</v>
      </c>
      <c r="BI472" s="103">
        <v>490</v>
      </c>
      <c r="BJ472" s="97">
        <f t="shared" si="803"/>
        <v>963.83</v>
      </c>
      <c r="BK472" s="102">
        <f t="shared" si="804"/>
        <v>9.4613723372926284E-2</v>
      </c>
      <c r="BL472" s="320">
        <v>677</v>
      </c>
      <c r="BM472" s="97">
        <f t="shared" si="805"/>
        <v>978.26499999999999</v>
      </c>
      <c r="BN472" s="102">
        <f t="shared" si="806"/>
        <v>9.6030725434377143E-2</v>
      </c>
      <c r="BO472" s="103">
        <v>671</v>
      </c>
      <c r="BP472" s="97">
        <f t="shared" si="807"/>
        <v>1380.9179999999999</v>
      </c>
      <c r="BQ472" s="102">
        <f t="shared" si="808"/>
        <v>0.13555688622754489</v>
      </c>
      <c r="BR472" s="103">
        <v>13.2</v>
      </c>
      <c r="BS472" s="105">
        <f t="shared" si="809"/>
        <v>21.964799999999997</v>
      </c>
      <c r="BT472" s="102">
        <f t="shared" si="810"/>
        <v>1.2957691175026994E-3</v>
      </c>
      <c r="BU472" s="247">
        <v>5.26</v>
      </c>
      <c r="BV472" s="246">
        <v>5.63</v>
      </c>
      <c r="BW472" s="247">
        <v>187</v>
      </c>
      <c r="BX472" s="117">
        <f t="shared" si="811"/>
        <v>89615.039000000004</v>
      </c>
      <c r="BY472" s="118">
        <f t="shared" si="812"/>
        <v>0.59743359333333335</v>
      </c>
      <c r="BZ472" s="273">
        <v>65.900000000000006</v>
      </c>
      <c r="CA472" s="263">
        <v>39</v>
      </c>
      <c r="CB472" s="247">
        <v>7.28</v>
      </c>
      <c r="CC472" s="103">
        <v>5707</v>
      </c>
      <c r="CD472" s="77">
        <f t="shared" si="813"/>
        <v>5265.9570410729257</v>
      </c>
      <c r="CE472" s="77">
        <f t="shared" si="814"/>
        <v>23860</v>
      </c>
      <c r="CF472" s="77">
        <f t="shared" si="815"/>
        <v>8797</v>
      </c>
      <c r="CG472" s="77">
        <f t="shared" si="816"/>
        <v>366.54166666666669</v>
      </c>
      <c r="CH472" s="77">
        <f t="shared" si="817"/>
        <v>15063</v>
      </c>
      <c r="CI472" s="130">
        <f t="shared" si="818"/>
        <v>627.625</v>
      </c>
      <c r="CJ472" s="253">
        <v>3973</v>
      </c>
      <c r="CK472" s="247">
        <v>38.700000000000003</v>
      </c>
      <c r="CL472" s="246">
        <v>7.17</v>
      </c>
      <c r="CM472" s="103">
        <v>2553</v>
      </c>
      <c r="CN472" s="274">
        <v>8</v>
      </c>
      <c r="CO472" s="274">
        <v>62</v>
      </c>
      <c r="CP472" s="103">
        <v>5064</v>
      </c>
      <c r="CQ472" s="247"/>
      <c r="CR472" s="247"/>
      <c r="CS472" s="103">
        <v>2740</v>
      </c>
      <c r="CT472" s="141">
        <f t="shared" si="819"/>
        <v>0.25420792219439159</v>
      </c>
      <c r="CU472" s="142">
        <f t="shared" si="746"/>
        <v>1.2650390133400453</v>
      </c>
      <c r="CV472" s="142">
        <f t="shared" si="747"/>
        <v>4.1626835105815232</v>
      </c>
      <c r="CW472" s="118">
        <f t="shared" si="820"/>
        <v>0.69378058509692053</v>
      </c>
      <c r="CX472" s="143">
        <f t="shared" si="821"/>
        <v>20921.647324182733</v>
      </c>
      <c r="CY472" s="144">
        <f t="shared" si="822"/>
        <v>0.51518784143369456</v>
      </c>
      <c r="CZ472" s="145">
        <f t="shared" si="823"/>
        <v>14922.068312950545</v>
      </c>
      <c r="DA472" s="146">
        <f t="shared" si="824"/>
        <v>0.74938647295572791</v>
      </c>
      <c r="DB472" s="253">
        <v>3973</v>
      </c>
      <c r="DC472" s="247">
        <v>38.6</v>
      </c>
      <c r="DD472" s="246">
        <v>7.13</v>
      </c>
      <c r="DE472" s="103">
        <v>2410</v>
      </c>
      <c r="DF472" s="274">
        <v>7</v>
      </c>
      <c r="DG472" s="274">
        <v>63</v>
      </c>
      <c r="DH472" s="103">
        <v>5158</v>
      </c>
      <c r="DI472" s="247"/>
      <c r="DJ472" s="247"/>
      <c r="DK472" s="103">
        <v>3525</v>
      </c>
      <c r="DL472" s="141">
        <f t="shared" si="825"/>
        <v>0.31066253783262326</v>
      </c>
      <c r="DM472" s="142">
        <f t="shared" si="750"/>
        <v>1.2650390133400453</v>
      </c>
      <c r="DN472" s="142">
        <f t="shared" si="751"/>
        <v>4.1626835105815232</v>
      </c>
      <c r="DO472" s="118">
        <f t="shared" si="826"/>
        <v>0.69378058509692053</v>
      </c>
      <c r="DP472" s="143">
        <f t="shared" si="827"/>
        <v>20921.647324182733</v>
      </c>
      <c r="DQ472" s="144">
        <f t="shared" si="828"/>
        <v>0.5423433990815526</v>
      </c>
      <c r="DR472" s="145">
        <f t="shared" si="829"/>
        <v>14922.068312950545</v>
      </c>
      <c r="DS472" s="146">
        <f t="shared" si="830"/>
        <v>0.76342397172867382</v>
      </c>
      <c r="DT472" s="253">
        <v>3973</v>
      </c>
      <c r="DU472" s="247">
        <v>38.5</v>
      </c>
      <c r="DV472" s="246">
        <v>7.08</v>
      </c>
      <c r="DW472" s="103">
        <v>2666</v>
      </c>
      <c r="DX472" s="274">
        <v>8</v>
      </c>
      <c r="DY472" s="274">
        <v>62</v>
      </c>
      <c r="DZ472" s="103">
        <v>4966</v>
      </c>
      <c r="EA472" s="247"/>
      <c r="EB472" s="247"/>
      <c r="EC472" s="103">
        <v>3467</v>
      </c>
      <c r="ED472" s="141">
        <f t="shared" si="831"/>
        <v>0.33563643875229804</v>
      </c>
      <c r="EE472" s="142">
        <f t="shared" si="756"/>
        <v>1.2650390133400453</v>
      </c>
      <c r="EF472" s="142">
        <f t="shared" si="795"/>
        <v>4.1626835105815232</v>
      </c>
      <c r="EG472" s="118">
        <f t="shared" si="832"/>
        <v>0.69378058509692053</v>
      </c>
      <c r="EH472" s="143">
        <f t="shared" si="833"/>
        <v>20921.647324182733</v>
      </c>
      <c r="EI472" s="144">
        <f t="shared" si="834"/>
        <v>0.49372925392175071</v>
      </c>
      <c r="EJ472" s="145">
        <f t="shared" si="835"/>
        <v>14922.068312950545</v>
      </c>
      <c r="EK472" s="146">
        <f t="shared" si="836"/>
        <v>0.73829390399528805</v>
      </c>
      <c r="EL472" s="253">
        <v>3973</v>
      </c>
      <c r="EM472" s="247">
        <v>39</v>
      </c>
      <c r="EN472" s="246">
        <v>7.49</v>
      </c>
      <c r="EO472" s="103">
        <v>2684</v>
      </c>
      <c r="EP472" s="274">
        <v>8</v>
      </c>
      <c r="EQ472" s="274">
        <v>62</v>
      </c>
      <c r="ER472" s="103">
        <v>4944</v>
      </c>
      <c r="ES472" s="247"/>
      <c r="ET472" s="247"/>
      <c r="EU472" s="103">
        <v>2969</v>
      </c>
      <c r="EV472" s="141">
        <f t="shared" si="837"/>
        <v>0.28942938407026936</v>
      </c>
      <c r="EW472" s="142">
        <f t="shared" si="758"/>
        <v>1.2650390133400453</v>
      </c>
      <c r="EX472" s="142">
        <f t="shared" si="759"/>
        <v>4.1626835105815232</v>
      </c>
      <c r="EY472" s="118">
        <f t="shared" si="838"/>
        <v>0.69378058509692053</v>
      </c>
      <c r="EZ472" s="143">
        <f t="shared" si="839"/>
        <v>20921.647324182733</v>
      </c>
      <c r="FA472" s="144">
        <f t="shared" si="840"/>
        <v>0.49031107184020217</v>
      </c>
      <c r="FB472" s="145">
        <f t="shared" si="841"/>
        <v>14922.068312950545</v>
      </c>
      <c r="FC472" s="146">
        <f t="shared" si="842"/>
        <v>0.73652694610778435</v>
      </c>
      <c r="FD472" s="253">
        <v>3984</v>
      </c>
      <c r="FE472" s="247">
        <v>38.799999999999997</v>
      </c>
      <c r="FF472" s="246">
        <v>7.39</v>
      </c>
      <c r="FG472" s="103">
        <v>2341</v>
      </c>
      <c r="FH472" s="274">
        <v>6</v>
      </c>
      <c r="FI472" s="274">
        <v>64</v>
      </c>
      <c r="FJ472" s="103">
        <v>4958</v>
      </c>
      <c r="FK472" s="247"/>
      <c r="FL472" s="247"/>
      <c r="FM472" s="103">
        <v>3390</v>
      </c>
      <c r="FN472" s="141">
        <f t="shared" si="843"/>
        <v>0.29091149118063792</v>
      </c>
      <c r="FO472" s="142">
        <f t="shared" si="765"/>
        <v>1.2615461847389557</v>
      </c>
      <c r="FP472" s="142">
        <f t="shared" si="766"/>
        <v>4.1742086851640545</v>
      </c>
      <c r="FQ472" s="118">
        <f t="shared" si="844"/>
        <v>0.69570144752734242</v>
      </c>
      <c r="FR472" s="143">
        <f t="shared" si="845"/>
        <v>20979.572851634537</v>
      </c>
      <c r="FS472" s="144">
        <f t="shared" si="846"/>
        <v>0.55544643039415553</v>
      </c>
      <c r="FT472" s="145">
        <f t="shared" si="847"/>
        <v>14963.38287409891</v>
      </c>
      <c r="FU472" s="146">
        <f t="shared" si="848"/>
        <v>0.77019731029743788</v>
      </c>
      <c r="FV472" s="253">
        <v>3984</v>
      </c>
      <c r="FW472" s="283">
        <v>38.9</v>
      </c>
      <c r="FX472" s="246">
        <v>7.31</v>
      </c>
      <c r="FY472" s="103">
        <v>2451</v>
      </c>
      <c r="FZ472" s="274">
        <v>7</v>
      </c>
      <c r="GA472" s="274">
        <v>63</v>
      </c>
      <c r="GB472" s="103">
        <v>4808</v>
      </c>
      <c r="GC472" s="247"/>
      <c r="GD472" s="247"/>
      <c r="GE472" s="103">
        <v>3557</v>
      </c>
      <c r="GF472" s="141">
        <f t="shared" si="849"/>
        <v>0.31717048328391606</v>
      </c>
      <c r="GG472" s="142">
        <f t="shared" si="772"/>
        <v>1.2615461847389557</v>
      </c>
      <c r="GH472" s="142">
        <f t="shared" si="773"/>
        <v>4.1742086851640545</v>
      </c>
      <c r="GI472" s="118">
        <f t="shared" si="850"/>
        <v>0.69570144752734242</v>
      </c>
      <c r="GJ472" s="143">
        <f t="shared" si="851"/>
        <v>20979.572851634537</v>
      </c>
      <c r="GK472" s="144">
        <f t="shared" si="852"/>
        <v>0.53455753989580312</v>
      </c>
      <c r="GL472" s="145">
        <f t="shared" si="853"/>
        <v>14963.38287409891</v>
      </c>
      <c r="GM472" s="146">
        <f t="shared" si="854"/>
        <v>0.75939923431824874</v>
      </c>
      <c r="GN472" s="103">
        <v>2392</v>
      </c>
      <c r="GO472" s="97">
        <f t="shared" si="855"/>
        <v>2517.3879715004191</v>
      </c>
      <c r="GP472" s="226">
        <f t="shared" si="856"/>
        <v>1019.7044999999999</v>
      </c>
      <c r="GQ472" s="103">
        <v>0</v>
      </c>
      <c r="GR472" s="102">
        <f t="shared" si="857"/>
        <v>1</v>
      </c>
      <c r="GS472" s="103">
        <v>0</v>
      </c>
      <c r="GT472" s="102">
        <f t="shared" si="707"/>
        <v>1</v>
      </c>
      <c r="GU472" s="129">
        <v>24.9</v>
      </c>
      <c r="GV472" s="102">
        <f t="shared" si="858"/>
        <v>0.97416556861687231</v>
      </c>
      <c r="GW472" s="170">
        <v>478</v>
      </c>
      <c r="GX472" s="102">
        <f t="shared" si="859"/>
        <v>0.29394387001477107</v>
      </c>
      <c r="GY472" s="170">
        <v>0</v>
      </c>
      <c r="GZ472" s="102">
        <f t="shared" si="860"/>
        <v>1</v>
      </c>
      <c r="HA472" s="323">
        <v>12.9</v>
      </c>
      <c r="HB472" s="323">
        <v>50.5</v>
      </c>
      <c r="HC472" s="323"/>
      <c r="HD472" s="105"/>
      <c r="HE472" s="324">
        <v>60</v>
      </c>
      <c r="HF472" s="227">
        <f t="shared" si="698"/>
        <v>89615.039000000004</v>
      </c>
      <c r="HG472" s="102">
        <f t="shared" si="699"/>
        <v>0.59743359333333335</v>
      </c>
      <c r="HH472" s="177">
        <f t="shared" si="700"/>
        <v>0.76519092961617752</v>
      </c>
      <c r="HI472" s="103">
        <v>3382</v>
      </c>
      <c r="HJ472" s="103">
        <v>3846</v>
      </c>
      <c r="HK472" s="103">
        <v>3840</v>
      </c>
      <c r="HL472" s="77">
        <f t="shared" si="780"/>
        <v>2280</v>
      </c>
      <c r="HM472" s="77">
        <f t="shared" si="778"/>
        <v>27801.24</v>
      </c>
      <c r="HN472" s="247"/>
      <c r="HO472" s="247"/>
      <c r="HP472" s="103">
        <v>3601</v>
      </c>
      <c r="HQ472" s="247"/>
      <c r="HR472" s="247"/>
      <c r="HS472" s="247"/>
      <c r="HT472" s="103">
        <v>5126</v>
      </c>
      <c r="HU472" s="103">
        <v>5064</v>
      </c>
      <c r="HV472" s="247"/>
      <c r="HW472" s="247"/>
      <c r="HX472" s="247"/>
      <c r="HY472" s="247"/>
      <c r="HZ472" s="298">
        <v>0.99</v>
      </c>
      <c r="IA472" s="298"/>
      <c r="IB472" s="299">
        <v>434</v>
      </c>
      <c r="IC472" s="300"/>
      <c r="ID472" s="300">
        <v>322</v>
      </c>
      <c r="IE472" s="301">
        <v>3.75</v>
      </c>
      <c r="IF472" s="301">
        <v>1.04</v>
      </c>
      <c r="IG472" s="301">
        <v>1.4</v>
      </c>
      <c r="IH472" s="97">
        <f t="shared" si="779"/>
        <v>36587.343999999997</v>
      </c>
      <c r="II472" s="97">
        <f t="shared" si="781"/>
        <v>3556.6555341109338</v>
      </c>
      <c r="IJ472" s="202">
        <f t="shared" si="782"/>
        <v>1.6953462744765619</v>
      </c>
      <c r="IK472" s="202">
        <f t="shared" si="788"/>
        <v>2.0978932667953343</v>
      </c>
      <c r="IL472" s="202">
        <f t="shared" si="736"/>
        <v>0.50034839822599519</v>
      </c>
      <c r="IM472" s="203"/>
      <c r="IN472" s="204">
        <f t="shared" si="737"/>
        <v>0.81856187290969906</v>
      </c>
      <c r="IO472" s="247"/>
      <c r="IP472" s="247"/>
      <c r="IQ472" s="103">
        <v>4100</v>
      </c>
      <c r="IR472" s="103">
        <v>3978</v>
      </c>
      <c r="IS472" s="247"/>
      <c r="IT472" s="247"/>
      <c r="IU472" s="247"/>
      <c r="IV472" s="247"/>
      <c r="IW472" s="304">
        <v>0.96</v>
      </c>
      <c r="IX472" s="304">
        <v>0</v>
      </c>
      <c r="IY472" s="246">
        <v>8.3800000000000008</v>
      </c>
      <c r="IZ472" s="247">
        <v>253</v>
      </c>
      <c r="JA472" s="247">
        <v>2.71</v>
      </c>
      <c r="JB472" s="247">
        <v>0.74</v>
      </c>
      <c r="JC472" s="247">
        <v>209</v>
      </c>
      <c r="JD472" s="97">
        <f t="shared" si="738"/>
        <v>5067.8180000000002</v>
      </c>
      <c r="JE472" s="210">
        <f t="shared" si="796"/>
        <v>1.2731613049903376</v>
      </c>
      <c r="JF472" s="210">
        <f t="shared" si="739"/>
        <v>0.34088375000000004</v>
      </c>
      <c r="JG472" s="210">
        <f t="shared" si="740"/>
        <v>5.8599162131214369E-2</v>
      </c>
      <c r="JH472" s="203"/>
      <c r="JI472" s="203">
        <f t="shared" si="741"/>
        <v>0.41705069124423966</v>
      </c>
      <c r="JJ472" s="212">
        <f t="shared" si="861"/>
        <v>2.469151880188833</v>
      </c>
      <c r="JK472" s="203">
        <f t="shared" si="742"/>
        <v>0.97516442524786495</v>
      </c>
      <c r="JL472" s="103">
        <v>8886</v>
      </c>
      <c r="JM472" s="246">
        <v>8.5500000000000007</v>
      </c>
      <c r="JN472" s="307">
        <v>204</v>
      </c>
      <c r="JO472" s="247">
        <v>0.67</v>
      </c>
      <c r="JP472" s="247">
        <v>3.58</v>
      </c>
      <c r="JQ472" s="246">
        <v>1.1100000000000001</v>
      </c>
      <c r="JR472" s="170">
        <v>275</v>
      </c>
      <c r="JS472" s="247">
        <v>0.38</v>
      </c>
      <c r="JT472" s="308"/>
    </row>
    <row r="473" spans="1:280" ht="14.25">
      <c r="A473" s="244">
        <v>43890</v>
      </c>
      <c r="B473" s="245">
        <v>0</v>
      </c>
      <c r="C473" s="52">
        <v>0</v>
      </c>
      <c r="D473" s="129">
        <v>42802</v>
      </c>
      <c r="E473" s="246">
        <v>5.5</v>
      </c>
      <c r="F473" s="129">
        <v>1339</v>
      </c>
      <c r="G473" s="247">
        <v>41.5</v>
      </c>
      <c r="H473" s="247">
        <v>19.3</v>
      </c>
      <c r="I473" s="255">
        <v>92.8</v>
      </c>
      <c r="J473" s="253">
        <v>1043</v>
      </c>
      <c r="K473" s="129">
        <v>1123</v>
      </c>
      <c r="L473" s="254">
        <v>9.82</v>
      </c>
      <c r="M473" s="129">
        <v>8586</v>
      </c>
      <c r="N473" s="129">
        <v>5406</v>
      </c>
      <c r="O473" s="254">
        <v>0.08</v>
      </c>
      <c r="P473" s="254">
        <v>0.04</v>
      </c>
      <c r="Q473" s="258">
        <v>89.3</v>
      </c>
      <c r="R473" s="259">
        <v>65.2</v>
      </c>
      <c r="S473" s="260">
        <v>9022</v>
      </c>
      <c r="T473" s="103">
        <v>8706</v>
      </c>
      <c r="U473" s="247">
        <v>3.08</v>
      </c>
      <c r="V473" s="247">
        <v>25.5</v>
      </c>
      <c r="W473" s="247">
        <v>8.84</v>
      </c>
      <c r="X473" s="247">
        <v>7.33</v>
      </c>
      <c r="Y473" s="129">
        <v>2432</v>
      </c>
      <c r="Z473" s="103"/>
      <c r="AA473" s="56"/>
      <c r="AB473" s="247">
        <v>825</v>
      </c>
      <c r="AC473" s="77">
        <f t="shared" si="797"/>
        <v>11454</v>
      </c>
      <c r="AD473" s="247"/>
      <c r="AE473" s="247"/>
      <c r="AF473" s="247"/>
      <c r="AG473" s="247"/>
      <c r="AH473" s="252"/>
      <c r="AI473" s="263"/>
      <c r="AJ473" s="247"/>
      <c r="AK473" s="247"/>
      <c r="AL473" s="246" t="s">
        <v>129</v>
      </c>
      <c r="AM473" s="103" t="s">
        <v>129</v>
      </c>
      <c r="AN473" s="264" t="s">
        <v>129</v>
      </c>
      <c r="AO473" s="264" t="s">
        <v>129</v>
      </c>
      <c r="AP473" s="103" t="s">
        <v>129</v>
      </c>
      <c r="AQ473" s="252"/>
      <c r="AR473" s="86">
        <f t="shared" si="743"/>
        <v>12329</v>
      </c>
      <c r="AS473" s="103">
        <v>1080</v>
      </c>
      <c r="AT473" s="268">
        <v>11249</v>
      </c>
      <c r="AU473" s="129">
        <f t="shared" si="798"/>
        <v>8369</v>
      </c>
      <c r="AV473" s="103">
        <v>1080</v>
      </c>
      <c r="AW473" s="103">
        <v>0</v>
      </c>
      <c r="AX473" s="129">
        <v>1080</v>
      </c>
      <c r="AY473" s="271">
        <v>720</v>
      </c>
      <c r="AZ473" s="272">
        <v>5.13</v>
      </c>
      <c r="BA473" s="103">
        <v>5004</v>
      </c>
      <c r="BB473" s="247">
        <v>148</v>
      </c>
      <c r="BC473" s="103">
        <v>10558</v>
      </c>
      <c r="BD473" s="97">
        <f t="shared" si="799"/>
        <v>6451.7656000000006</v>
      </c>
      <c r="BE473" s="102">
        <f t="shared" si="800"/>
        <v>0.61107838605796561</v>
      </c>
      <c r="BF473" s="103">
        <v>3630</v>
      </c>
      <c r="BG473" s="97">
        <f t="shared" si="801"/>
        <v>3873.21</v>
      </c>
      <c r="BH473" s="102">
        <f t="shared" si="802"/>
        <v>0.36685072930479257</v>
      </c>
      <c r="BI473" s="103">
        <v>181</v>
      </c>
      <c r="BJ473" s="97">
        <f t="shared" si="803"/>
        <v>356.02699999999999</v>
      </c>
      <c r="BK473" s="102">
        <f t="shared" si="804"/>
        <v>3.372106459556734E-2</v>
      </c>
      <c r="BL473" s="320">
        <v>471</v>
      </c>
      <c r="BM473" s="97">
        <f t="shared" si="805"/>
        <v>680.59500000000003</v>
      </c>
      <c r="BN473" s="102">
        <f t="shared" si="806"/>
        <v>6.4462492896381896E-2</v>
      </c>
      <c r="BO473" s="103">
        <v>738</v>
      </c>
      <c r="BP473" s="97">
        <f t="shared" si="807"/>
        <v>1518.8039999999999</v>
      </c>
      <c r="BQ473" s="102">
        <f t="shared" si="808"/>
        <v>0.14385338132222011</v>
      </c>
      <c r="BR473" s="103">
        <v>13.9</v>
      </c>
      <c r="BS473" s="105">
        <f t="shared" si="809"/>
        <v>23.1296</v>
      </c>
      <c r="BT473" s="102">
        <f t="shared" si="810"/>
        <v>1.3165372229588938E-3</v>
      </c>
      <c r="BU473" s="247">
        <v>4.79</v>
      </c>
      <c r="BV473" s="246">
        <v>5.36</v>
      </c>
      <c r="BW473" s="247">
        <v>181</v>
      </c>
      <c r="BX473" s="117">
        <f t="shared" si="811"/>
        <v>88359.902000000002</v>
      </c>
      <c r="BY473" s="118">
        <f t="shared" si="812"/>
        <v>0.5890660133333333</v>
      </c>
      <c r="BZ473" s="273">
        <v>62.2</v>
      </c>
      <c r="CA473" s="263">
        <v>39</v>
      </c>
      <c r="CB473" s="247">
        <v>7.27</v>
      </c>
      <c r="CC473" s="103">
        <v>5278</v>
      </c>
      <c r="CD473" s="77">
        <f t="shared" si="813"/>
        <v>5280.0443942814145</v>
      </c>
      <c r="CE473" s="77">
        <f t="shared" si="814"/>
        <v>23922</v>
      </c>
      <c r="CF473" s="77">
        <f t="shared" si="815"/>
        <v>8369</v>
      </c>
      <c r="CG473" s="77">
        <f t="shared" si="816"/>
        <v>348.70833333333331</v>
      </c>
      <c r="CH473" s="77">
        <f t="shared" si="817"/>
        <v>15553</v>
      </c>
      <c r="CI473" s="130">
        <f t="shared" si="818"/>
        <v>648.04166666666663</v>
      </c>
      <c r="CJ473" s="253">
        <v>3982</v>
      </c>
      <c r="CK473" s="247">
        <v>38.4</v>
      </c>
      <c r="CL473" s="246">
        <v>7.2</v>
      </c>
      <c r="CM473" s="103">
        <v>2568</v>
      </c>
      <c r="CN473" s="274">
        <v>10</v>
      </c>
      <c r="CO473" s="274">
        <v>58</v>
      </c>
      <c r="CP473" s="103">
        <v>3780</v>
      </c>
      <c r="CQ473" s="247"/>
      <c r="CR473" s="247"/>
      <c r="CS473" s="103">
        <v>2769</v>
      </c>
      <c r="CT473" s="141">
        <f t="shared" si="819"/>
        <v>0.2564040647325681</v>
      </c>
      <c r="CU473" s="142">
        <f t="shared" si="746"/>
        <v>1.2621798091411351</v>
      </c>
      <c r="CV473" s="142">
        <f t="shared" si="747"/>
        <v>4.1832743290944272</v>
      </c>
      <c r="CW473" s="118">
        <f t="shared" si="820"/>
        <v>0.6972123881824045</v>
      </c>
      <c r="CX473" s="143">
        <f t="shared" si="821"/>
        <v>21025.136778028591</v>
      </c>
      <c r="CY473" s="144">
        <f t="shared" si="822"/>
        <v>0.51364045295125005</v>
      </c>
      <c r="CZ473" s="145">
        <f t="shared" si="823"/>
        <v>14708.1819983279</v>
      </c>
      <c r="DA473" s="146">
        <f t="shared" si="824"/>
        <v>0.75677211593104754</v>
      </c>
      <c r="DB473" s="253">
        <v>3982</v>
      </c>
      <c r="DC473" s="247">
        <v>38.6</v>
      </c>
      <c r="DD473" s="246">
        <v>7.16</v>
      </c>
      <c r="DE473" s="103">
        <v>2503</v>
      </c>
      <c r="DF473" s="274">
        <v>9</v>
      </c>
      <c r="DG473" s="274">
        <v>56</v>
      </c>
      <c r="DH473" s="103">
        <v>4418</v>
      </c>
      <c r="DI473" s="247"/>
      <c r="DJ473" s="247"/>
      <c r="DK473" s="103">
        <v>3361</v>
      </c>
      <c r="DL473" s="141">
        <f t="shared" si="825"/>
        <v>0.30393760312744261</v>
      </c>
      <c r="DM473" s="142">
        <f t="shared" si="750"/>
        <v>1.2621798091411351</v>
      </c>
      <c r="DN473" s="142">
        <f t="shared" si="751"/>
        <v>4.1832743290944272</v>
      </c>
      <c r="DO473" s="118">
        <f t="shared" si="826"/>
        <v>0.6972123881824045</v>
      </c>
      <c r="DP473" s="143">
        <f t="shared" si="827"/>
        <v>21025.136778028591</v>
      </c>
      <c r="DQ473" s="144">
        <f t="shared" si="828"/>
        <v>0.52595095550505411</v>
      </c>
      <c r="DR473" s="145">
        <f t="shared" si="829"/>
        <v>14708.1819983279</v>
      </c>
      <c r="DS473" s="146">
        <f t="shared" si="830"/>
        <v>0.76292858495927263</v>
      </c>
      <c r="DT473" s="253">
        <v>3984</v>
      </c>
      <c r="DU473" s="247">
        <v>38.5</v>
      </c>
      <c r="DV473" s="246">
        <v>7.08</v>
      </c>
      <c r="DW473" s="103">
        <v>2707</v>
      </c>
      <c r="DX473" s="274">
        <v>11</v>
      </c>
      <c r="DY473" s="274">
        <v>64</v>
      </c>
      <c r="DZ473" s="103">
        <v>3796</v>
      </c>
      <c r="EA473" s="247"/>
      <c r="EB473" s="247"/>
      <c r="EC473" s="103">
        <v>3436</v>
      </c>
      <c r="ED473" s="141">
        <f t="shared" si="831"/>
        <v>0.33518652111622321</v>
      </c>
      <c r="EE473" s="142">
        <f t="shared" si="756"/>
        <v>1.2615461847389557</v>
      </c>
      <c r="EF473" s="142">
        <f t="shared" si="795"/>
        <v>4.1853754211733296</v>
      </c>
      <c r="EG473" s="118">
        <f t="shared" si="832"/>
        <v>0.6975625701955549</v>
      </c>
      <c r="EH473" s="143">
        <f t="shared" si="833"/>
        <v>21035.696866817154</v>
      </c>
      <c r="EI473" s="144">
        <f t="shared" si="834"/>
        <v>0.48731491672080762</v>
      </c>
      <c r="EJ473" s="145">
        <f t="shared" si="835"/>
        <v>14715.569332330073</v>
      </c>
      <c r="EK473" s="146">
        <f t="shared" si="836"/>
        <v>0.74360674370145863</v>
      </c>
      <c r="EL473" s="253">
        <v>3984</v>
      </c>
      <c r="EM473" s="247">
        <v>38.799999999999997</v>
      </c>
      <c r="EN473" s="246">
        <v>7.5</v>
      </c>
      <c r="EO473" s="103">
        <v>2825</v>
      </c>
      <c r="EP473" s="274">
        <v>9</v>
      </c>
      <c r="EQ473" s="274">
        <v>57</v>
      </c>
      <c r="ER473" s="103">
        <v>3636</v>
      </c>
      <c r="ES473" s="247"/>
      <c r="ET473" s="247"/>
      <c r="EU473" s="103">
        <v>2932</v>
      </c>
      <c r="EV473" s="141">
        <f t="shared" si="837"/>
        <v>0.29976801104479034</v>
      </c>
      <c r="EW473" s="142">
        <f t="shared" si="758"/>
        <v>1.2615461847389557</v>
      </c>
      <c r="EX473" s="142">
        <f t="shared" si="759"/>
        <v>4.1853754211733296</v>
      </c>
      <c r="EY473" s="118">
        <f t="shared" si="838"/>
        <v>0.6975625701955549</v>
      </c>
      <c r="EZ473" s="143">
        <f t="shared" si="839"/>
        <v>21035.696866817154</v>
      </c>
      <c r="FA473" s="144">
        <f t="shared" si="840"/>
        <v>0.46496661977697873</v>
      </c>
      <c r="FB473" s="145">
        <f t="shared" si="841"/>
        <v>14715.569332330073</v>
      </c>
      <c r="FC473" s="146">
        <f t="shared" si="842"/>
        <v>0.73243038454252707</v>
      </c>
      <c r="FD473" s="253">
        <v>3995</v>
      </c>
      <c r="FE473" s="247">
        <v>38.700000000000003</v>
      </c>
      <c r="FF473" s="246">
        <v>7.35</v>
      </c>
      <c r="FG473" s="103">
        <v>2347</v>
      </c>
      <c r="FH473" s="274">
        <v>7</v>
      </c>
      <c r="FI473" s="274">
        <v>66</v>
      </c>
      <c r="FJ473" s="103">
        <v>3580</v>
      </c>
      <c r="FK473" s="247"/>
      <c r="FL473" s="247"/>
      <c r="FM473" s="103">
        <v>3179</v>
      </c>
      <c r="FN473" s="141">
        <f t="shared" si="843"/>
        <v>0.27130331965057708</v>
      </c>
      <c r="FO473" s="142">
        <f t="shared" si="765"/>
        <v>1.2580725907384229</v>
      </c>
      <c r="FP473" s="142">
        <f t="shared" si="766"/>
        <v>4.196931427607292</v>
      </c>
      <c r="FQ473" s="118">
        <f t="shared" si="844"/>
        <v>0.699488571267882</v>
      </c>
      <c r="FR473" s="143">
        <f t="shared" si="845"/>
        <v>21093.777355154249</v>
      </c>
      <c r="FS473" s="144">
        <f t="shared" si="846"/>
        <v>0.5554961616341838</v>
      </c>
      <c r="FT473" s="145">
        <f t="shared" si="847"/>
        <v>14756.199669342028</v>
      </c>
      <c r="FU473" s="146">
        <f t="shared" si="848"/>
        <v>0.77770411062701272</v>
      </c>
      <c r="FV473" s="253">
        <v>3995</v>
      </c>
      <c r="FW473" s="283">
        <v>39</v>
      </c>
      <c r="FX473" s="246">
        <v>7.27</v>
      </c>
      <c r="FY473" s="103">
        <v>2453</v>
      </c>
      <c r="FZ473" s="274">
        <v>8</v>
      </c>
      <c r="GA473" s="274">
        <v>57</v>
      </c>
      <c r="GB473" s="103">
        <v>4512</v>
      </c>
      <c r="GC473" s="247"/>
      <c r="GD473" s="247"/>
      <c r="GE473" s="103">
        <v>3359</v>
      </c>
      <c r="GF473" s="141">
        <f t="shared" si="849"/>
        <v>0.29741344103132894</v>
      </c>
      <c r="GG473" s="142">
        <f t="shared" si="772"/>
        <v>1.2580725907384229</v>
      </c>
      <c r="GH473" s="142">
        <f t="shared" si="773"/>
        <v>4.196931427607292</v>
      </c>
      <c r="GI473" s="118">
        <f t="shared" si="850"/>
        <v>0.699488571267882</v>
      </c>
      <c r="GJ473" s="143">
        <f t="shared" si="851"/>
        <v>21093.777355154249</v>
      </c>
      <c r="GK473" s="144">
        <f t="shared" si="852"/>
        <v>0.53542057285413414</v>
      </c>
      <c r="GL473" s="145">
        <f t="shared" si="853"/>
        <v>14756.199669342028</v>
      </c>
      <c r="GM473" s="146">
        <f t="shared" si="854"/>
        <v>0.76766433036559956</v>
      </c>
      <c r="GN473" s="103">
        <v>2440</v>
      </c>
      <c r="GO473" s="97">
        <f t="shared" si="855"/>
        <v>2567.0182259008443</v>
      </c>
      <c r="GP473" s="226">
        <f t="shared" si="856"/>
        <v>1165.5729999999999</v>
      </c>
      <c r="GQ473" s="103">
        <v>0</v>
      </c>
      <c r="GR473" s="102">
        <f t="shared" si="857"/>
        <v>1</v>
      </c>
      <c r="GS473" s="103">
        <v>0</v>
      </c>
      <c r="GT473" s="102">
        <f t="shared" si="707"/>
        <v>1</v>
      </c>
      <c r="GU473" s="129">
        <v>29</v>
      </c>
      <c r="GV473" s="102">
        <f t="shared" si="858"/>
        <v>0.91854550357135833</v>
      </c>
      <c r="GW473" s="170">
        <v>546</v>
      </c>
      <c r="GX473" s="102">
        <f t="shared" si="859"/>
        <v>0</v>
      </c>
      <c r="GY473" s="170">
        <v>0</v>
      </c>
      <c r="GZ473" s="102">
        <f t="shared" si="860"/>
        <v>1</v>
      </c>
      <c r="HA473" s="323">
        <v>19.899999999999999</v>
      </c>
      <c r="HB473" s="323">
        <v>48.2</v>
      </c>
      <c r="HC473" s="323"/>
      <c r="HD473" s="105"/>
      <c r="HE473" s="324">
        <v>32</v>
      </c>
      <c r="HF473" s="227">
        <f t="shared" si="698"/>
        <v>88359.902000000002</v>
      </c>
      <c r="HG473" s="102">
        <f t="shared" si="699"/>
        <v>0.5890660133333333</v>
      </c>
      <c r="HH473" s="177">
        <f t="shared" si="700"/>
        <v>0.76889562417124457</v>
      </c>
      <c r="HI473" s="103">
        <v>2996</v>
      </c>
      <c r="HJ473" s="103">
        <v>3392</v>
      </c>
      <c r="HK473" s="103">
        <v>2736</v>
      </c>
      <c r="HL473" s="77">
        <f t="shared" si="780"/>
        <v>2160</v>
      </c>
      <c r="HM473" s="77">
        <f t="shared" si="778"/>
        <v>22805.279999999999</v>
      </c>
      <c r="HN473" s="247"/>
      <c r="HO473" s="247"/>
      <c r="HP473" s="103">
        <v>3527</v>
      </c>
      <c r="HQ473" s="247"/>
      <c r="HR473" s="247"/>
      <c r="HS473" s="247"/>
      <c r="HT473" s="103">
        <v>3500</v>
      </c>
      <c r="HU473" s="103">
        <v>4024</v>
      </c>
      <c r="HV473" s="247"/>
      <c r="HW473" s="247"/>
      <c r="HX473" s="247"/>
      <c r="HY473" s="247"/>
      <c r="HZ473" s="298">
        <v>0.98</v>
      </c>
      <c r="IA473" s="298"/>
      <c r="IB473" s="299">
        <v>632</v>
      </c>
      <c r="IC473" s="300"/>
      <c r="ID473" s="300">
        <v>147</v>
      </c>
      <c r="IE473" s="301">
        <v>3.18</v>
      </c>
      <c r="IF473" s="301">
        <v>1.46</v>
      </c>
      <c r="IG473" s="301">
        <v>1.27</v>
      </c>
      <c r="IH473" s="97">
        <f t="shared" si="779"/>
        <v>35640.44</v>
      </c>
      <c r="II473" s="97">
        <f t="shared" si="781"/>
        <v>3168.3207396212997</v>
      </c>
      <c r="IJ473" s="202">
        <f t="shared" si="782"/>
        <v>1.7779358165170238</v>
      </c>
      <c r="IK473" s="202">
        <f t="shared" si="788"/>
        <v>1.782022</v>
      </c>
      <c r="IL473" s="202">
        <f t="shared" si="736"/>
        <v>0.67076392239289351</v>
      </c>
      <c r="IM473" s="203"/>
      <c r="IN473" s="204">
        <f t="shared" si="737"/>
        <v>0.74098360655737705</v>
      </c>
      <c r="IO473" s="247"/>
      <c r="IP473" s="247"/>
      <c r="IQ473" s="103">
        <v>3268</v>
      </c>
      <c r="IR473" s="103">
        <v>3194</v>
      </c>
      <c r="IS473" s="247"/>
      <c r="IT473" s="247"/>
      <c r="IU473" s="247"/>
      <c r="IV473" s="247"/>
      <c r="IW473" s="304">
        <v>0.94</v>
      </c>
      <c r="IX473" s="304">
        <v>0</v>
      </c>
      <c r="IY473" s="246">
        <v>8.32</v>
      </c>
      <c r="IZ473" s="247">
        <v>206</v>
      </c>
      <c r="JA473" s="247">
        <v>2.0299999999999998</v>
      </c>
      <c r="JB473" s="247">
        <v>0.4</v>
      </c>
      <c r="JC473" s="247">
        <v>203</v>
      </c>
      <c r="JD473" s="97">
        <f t="shared" si="738"/>
        <v>7109.3680000000004</v>
      </c>
      <c r="JE473" s="210">
        <f t="shared" si="796"/>
        <v>1.3382721950053771</v>
      </c>
      <c r="JF473" s="210">
        <f t="shared" si="739"/>
        <v>0.47225071428571425</v>
      </c>
      <c r="JG473" s="210">
        <f t="shared" si="740"/>
        <v>0.17521363521289227</v>
      </c>
      <c r="JH473" s="203"/>
      <c r="JI473" s="203">
        <f t="shared" si="741"/>
        <v>0.67405063291139244</v>
      </c>
      <c r="JJ473" s="212">
        <f t="shared" si="861"/>
        <v>2.469151880188833</v>
      </c>
      <c r="JK473" s="203">
        <f t="shared" si="742"/>
        <v>0.98048872892593297</v>
      </c>
      <c r="JL473" s="103">
        <v>7735</v>
      </c>
      <c r="JM473" s="246">
        <v>8.49</v>
      </c>
      <c r="JN473" s="307">
        <v>154</v>
      </c>
      <c r="JO473" s="247">
        <v>0.69</v>
      </c>
      <c r="JP473" s="247">
        <v>3.11</v>
      </c>
      <c r="JQ473" s="246">
        <v>0.9</v>
      </c>
      <c r="JR473" s="170">
        <v>224</v>
      </c>
      <c r="JS473" s="247">
        <v>0.28999999999999998</v>
      </c>
      <c r="JT473" s="308"/>
    </row>
    <row r="474" spans="1:280" ht="14.25">
      <c r="A474" s="244">
        <v>43891</v>
      </c>
      <c r="B474" s="245">
        <v>0</v>
      </c>
      <c r="C474" s="52">
        <v>0</v>
      </c>
      <c r="D474" s="129">
        <v>37958</v>
      </c>
      <c r="E474" s="246">
        <v>5.39</v>
      </c>
      <c r="F474" s="129">
        <v>1190</v>
      </c>
      <c r="G474" s="247">
        <v>38.5</v>
      </c>
      <c r="H474" s="247">
        <v>19</v>
      </c>
      <c r="I474" s="255">
        <v>93</v>
      </c>
      <c r="J474" s="253">
        <v>925</v>
      </c>
      <c r="K474" s="129">
        <v>1448</v>
      </c>
      <c r="L474" s="254">
        <v>9.9499999999999993</v>
      </c>
      <c r="M474" s="129">
        <v>7915</v>
      </c>
      <c r="N474" s="129">
        <v>5638</v>
      </c>
      <c r="O474" s="254">
        <v>0.05</v>
      </c>
      <c r="P474" s="254">
        <v>0.05</v>
      </c>
      <c r="Q474" s="258">
        <v>85.3</v>
      </c>
      <c r="R474" s="259">
        <v>67.5</v>
      </c>
      <c r="S474" s="260">
        <v>8910</v>
      </c>
      <c r="T474" s="103">
        <v>8448</v>
      </c>
      <c r="U474" s="247">
        <v>3.02</v>
      </c>
      <c r="V474" s="247">
        <v>22.5</v>
      </c>
      <c r="W474" s="247">
        <v>8.74</v>
      </c>
      <c r="X474" s="247">
        <v>7.28</v>
      </c>
      <c r="Y474" s="129">
        <v>2432</v>
      </c>
      <c r="Z474" s="103"/>
      <c r="AA474" s="56"/>
      <c r="AB474" s="247">
        <v>854</v>
      </c>
      <c r="AC474" s="77">
        <f t="shared" si="797"/>
        <v>11342</v>
      </c>
      <c r="AD474" s="247"/>
      <c r="AE474" s="247"/>
      <c r="AF474" s="247"/>
      <c r="AG474" s="247"/>
      <c r="AH474" s="252"/>
      <c r="AI474" s="263"/>
      <c r="AJ474" s="247"/>
      <c r="AK474" s="247"/>
      <c r="AL474" s="246" t="s">
        <v>129</v>
      </c>
      <c r="AM474" s="103" t="s">
        <v>129</v>
      </c>
      <c r="AN474" s="264" t="s">
        <v>129</v>
      </c>
      <c r="AO474" s="264" t="s">
        <v>129</v>
      </c>
      <c r="AP474" s="103" t="s">
        <v>129</v>
      </c>
      <c r="AQ474" s="252"/>
      <c r="AR474" s="86">
        <f t="shared" si="743"/>
        <v>12377</v>
      </c>
      <c r="AS474" s="103">
        <v>1080</v>
      </c>
      <c r="AT474" s="268">
        <v>11297</v>
      </c>
      <c r="AU474" s="129">
        <f t="shared" si="798"/>
        <v>8417</v>
      </c>
      <c r="AV474" s="103">
        <v>1080</v>
      </c>
      <c r="AW474" s="103">
        <v>720</v>
      </c>
      <c r="AX474" s="129">
        <v>1080</v>
      </c>
      <c r="AY474" s="271">
        <v>0</v>
      </c>
      <c r="AZ474" s="272">
        <v>5.34</v>
      </c>
      <c r="BA474" s="103">
        <v>4806</v>
      </c>
      <c r="BB474" s="247">
        <v>396</v>
      </c>
      <c r="BC474" s="103">
        <v>9375</v>
      </c>
      <c r="BD474" s="97">
        <f t="shared" si="799"/>
        <v>6695.8096000000005</v>
      </c>
      <c r="BE474" s="102">
        <f t="shared" si="800"/>
        <v>0.71421969066666668</v>
      </c>
      <c r="BF474" s="103">
        <v>3425</v>
      </c>
      <c r="BG474" s="97">
        <f t="shared" si="801"/>
        <v>3654.4749999999999</v>
      </c>
      <c r="BH474" s="102">
        <f t="shared" si="802"/>
        <v>0.38981066666666664</v>
      </c>
      <c r="BI474" s="103">
        <v>401</v>
      </c>
      <c r="BJ474" s="97">
        <f t="shared" si="803"/>
        <v>788.76700000000005</v>
      </c>
      <c r="BK474" s="102">
        <f t="shared" si="804"/>
        <v>8.4135146666666674E-2</v>
      </c>
      <c r="BL474" s="320">
        <v>526</v>
      </c>
      <c r="BM474" s="97">
        <f t="shared" si="805"/>
        <v>760.07</v>
      </c>
      <c r="BN474" s="102">
        <f t="shared" si="806"/>
        <v>8.107413333333334E-2</v>
      </c>
      <c r="BO474" s="103">
        <v>716</v>
      </c>
      <c r="BP474" s="97">
        <f t="shared" si="807"/>
        <v>1473.5279999999998</v>
      </c>
      <c r="BQ474" s="102">
        <f t="shared" si="808"/>
        <v>0.15717631999999998</v>
      </c>
      <c r="BR474" s="103">
        <v>11.4</v>
      </c>
      <c r="BS474" s="105">
        <f t="shared" si="809"/>
        <v>18.9696</v>
      </c>
      <c r="BT474" s="102">
        <f t="shared" si="810"/>
        <v>1.2160000000000001E-3</v>
      </c>
      <c r="BU474" s="247">
        <v>4.93</v>
      </c>
      <c r="BV474" s="246">
        <v>5.57</v>
      </c>
      <c r="BW474" s="247">
        <v>170</v>
      </c>
      <c r="BX474" s="117">
        <f t="shared" si="811"/>
        <v>78909.375</v>
      </c>
      <c r="BY474" s="118">
        <f t="shared" si="812"/>
        <v>0.52606249999999999</v>
      </c>
      <c r="BZ474" s="121">
        <v>64.599999999999994</v>
      </c>
      <c r="CA474" s="263">
        <v>39</v>
      </c>
      <c r="CB474" s="247">
        <v>7.39</v>
      </c>
      <c r="CC474" s="103">
        <v>5256</v>
      </c>
      <c r="CD474" s="77">
        <f t="shared" si="813"/>
        <v>4689.873537581012</v>
      </c>
      <c r="CE474" s="77">
        <f t="shared" si="814"/>
        <v>23762</v>
      </c>
      <c r="CF474" s="77">
        <f t="shared" si="815"/>
        <v>8417</v>
      </c>
      <c r="CG474" s="77">
        <f t="shared" si="816"/>
        <v>350.70833333333331</v>
      </c>
      <c r="CH474" s="77">
        <f t="shared" si="817"/>
        <v>15345</v>
      </c>
      <c r="CI474" s="130">
        <f t="shared" si="818"/>
        <v>639.375</v>
      </c>
      <c r="CJ474" s="253">
        <v>3958</v>
      </c>
      <c r="CK474" s="247">
        <v>38.6</v>
      </c>
      <c r="CL474" s="246">
        <v>7.2</v>
      </c>
      <c r="CM474" s="103">
        <v>2721</v>
      </c>
      <c r="CN474" s="274">
        <v>10</v>
      </c>
      <c r="CO474" s="274">
        <v>57</v>
      </c>
      <c r="CP474" s="103">
        <v>5322</v>
      </c>
      <c r="CQ474" s="247"/>
      <c r="CR474" s="247"/>
      <c r="CS474" s="103">
        <v>2569</v>
      </c>
      <c r="CT474" s="141">
        <f t="shared" si="819"/>
        <v>0.32966321708708396</v>
      </c>
      <c r="CU474" s="142">
        <f t="shared" si="746"/>
        <v>1.2698332491157149</v>
      </c>
      <c r="CV474" s="142">
        <f t="shared" si="747"/>
        <v>3.6932987389068139</v>
      </c>
      <c r="CW474" s="118">
        <f t="shared" si="820"/>
        <v>0.61554978981780228</v>
      </c>
      <c r="CX474" s="143">
        <f t="shared" si="821"/>
        <v>18562.519461745647</v>
      </c>
      <c r="CY474" s="144">
        <f t="shared" si="822"/>
        <v>0.41981378001005465</v>
      </c>
      <c r="CZ474" s="145">
        <f t="shared" si="823"/>
        <v>13143.813915074488</v>
      </c>
      <c r="DA474" s="146">
        <f t="shared" si="824"/>
        <v>0.70975999999999995</v>
      </c>
      <c r="DB474" s="253">
        <v>3958</v>
      </c>
      <c r="DC474" s="247">
        <v>38.299999999999997</v>
      </c>
      <c r="DD474" s="246">
        <v>7.17</v>
      </c>
      <c r="DE474" s="103">
        <v>2701</v>
      </c>
      <c r="DF474" s="274">
        <v>9</v>
      </c>
      <c r="DG474" s="274">
        <v>55</v>
      </c>
      <c r="DH474" s="103">
        <v>5230</v>
      </c>
      <c r="DI474" s="247"/>
      <c r="DJ474" s="247"/>
      <c r="DK474" s="103">
        <v>3320</v>
      </c>
      <c r="DL474" s="141">
        <f t="shared" si="825"/>
        <v>0.42175003220401602</v>
      </c>
      <c r="DM474" s="142">
        <f t="shared" si="750"/>
        <v>1.2698332491157149</v>
      </c>
      <c r="DN474" s="142">
        <f t="shared" si="751"/>
        <v>3.6932987389068139</v>
      </c>
      <c r="DO474" s="118">
        <f t="shared" si="826"/>
        <v>0.61554978981780228</v>
      </c>
      <c r="DP474" s="143">
        <f t="shared" si="827"/>
        <v>18562.519461745647</v>
      </c>
      <c r="DQ474" s="144">
        <f t="shared" si="828"/>
        <v>0.42407828732346853</v>
      </c>
      <c r="DR474" s="145">
        <f t="shared" si="829"/>
        <v>13143.813915074488</v>
      </c>
      <c r="DS474" s="146">
        <f t="shared" si="830"/>
        <v>0.71189333333333327</v>
      </c>
      <c r="DT474" s="253">
        <v>3961</v>
      </c>
      <c r="DU474" s="247">
        <v>38.4</v>
      </c>
      <c r="DV474" s="246">
        <v>7.13</v>
      </c>
      <c r="DW474" s="103">
        <v>2334</v>
      </c>
      <c r="DX474" s="274">
        <v>11</v>
      </c>
      <c r="DY474" s="274">
        <v>64</v>
      </c>
      <c r="DZ474" s="103">
        <v>5372</v>
      </c>
      <c r="EA474" s="247"/>
      <c r="EB474" s="247"/>
      <c r="EC474" s="103">
        <v>3299</v>
      </c>
      <c r="ED474" s="141">
        <f t="shared" si="831"/>
        <v>0.3535293698769067</v>
      </c>
      <c r="EE474" s="142">
        <f t="shared" si="756"/>
        <v>1.2688714970966928</v>
      </c>
      <c r="EF474" s="142">
        <f t="shared" si="795"/>
        <v>3.6960981063188201</v>
      </c>
      <c r="EG474" s="118">
        <f t="shared" si="832"/>
        <v>0.61601635105313668</v>
      </c>
      <c r="EH474" s="143">
        <f t="shared" si="833"/>
        <v>18576.58908235839</v>
      </c>
      <c r="EI474" s="144">
        <f t="shared" si="834"/>
        <v>0.50233199652461136</v>
      </c>
      <c r="EJ474" s="145">
        <f t="shared" si="835"/>
        <v>13153.776381407288</v>
      </c>
      <c r="EK474" s="146">
        <f t="shared" si="836"/>
        <v>0.75104000000000004</v>
      </c>
      <c r="EL474" s="253">
        <v>3961</v>
      </c>
      <c r="EM474" s="247">
        <v>38.6</v>
      </c>
      <c r="EN474" s="246">
        <v>7.51</v>
      </c>
      <c r="EO474" s="103">
        <v>2350</v>
      </c>
      <c r="EP474" s="274">
        <v>9</v>
      </c>
      <c r="EQ474" s="274">
        <v>57</v>
      </c>
      <c r="ER474" s="103">
        <v>5304</v>
      </c>
      <c r="ES474" s="247"/>
      <c r="ET474" s="247"/>
      <c r="EU474" s="103">
        <v>2801</v>
      </c>
      <c r="EV474" s="141">
        <f t="shared" si="837"/>
        <v>0.30221490566978981</v>
      </c>
      <c r="EW474" s="142">
        <f t="shared" si="758"/>
        <v>1.2688714970966928</v>
      </c>
      <c r="EX474" s="142">
        <f t="shared" si="759"/>
        <v>3.6960981063188201</v>
      </c>
      <c r="EY474" s="118">
        <f t="shared" si="838"/>
        <v>0.61601635105313668</v>
      </c>
      <c r="EZ474" s="143">
        <f t="shared" si="839"/>
        <v>18576.58908235839</v>
      </c>
      <c r="FA474" s="144">
        <f t="shared" si="840"/>
        <v>0.49892039067388039</v>
      </c>
      <c r="FB474" s="145">
        <f t="shared" si="841"/>
        <v>13153.776381407288</v>
      </c>
      <c r="FC474" s="146">
        <f t="shared" si="842"/>
        <v>0.74933333333333341</v>
      </c>
      <c r="FD474" s="253">
        <v>3962</v>
      </c>
      <c r="FE474" s="247">
        <v>38.6</v>
      </c>
      <c r="FF474" s="246">
        <v>7.38</v>
      </c>
      <c r="FG474" s="103">
        <v>2238</v>
      </c>
      <c r="FH474" s="274">
        <v>7</v>
      </c>
      <c r="FI474" s="274">
        <v>65</v>
      </c>
      <c r="FJ474" s="103">
        <v>5348</v>
      </c>
      <c r="FK474" s="247"/>
      <c r="FL474" s="247"/>
      <c r="FM474" s="103">
        <v>3138</v>
      </c>
      <c r="FN474" s="141">
        <f t="shared" si="843"/>
        <v>0.32302817337315681</v>
      </c>
      <c r="FO474" s="142">
        <f t="shared" si="765"/>
        <v>1.2685512367491165</v>
      </c>
      <c r="FP474" s="142">
        <f t="shared" si="766"/>
        <v>3.6970312287894882</v>
      </c>
      <c r="FQ474" s="118">
        <f t="shared" si="844"/>
        <v>0.6161718714649147</v>
      </c>
      <c r="FR474" s="143">
        <f t="shared" si="845"/>
        <v>18581.278955895967</v>
      </c>
      <c r="FS474" s="144">
        <f t="shared" si="846"/>
        <v>0.52280163162899762</v>
      </c>
      <c r="FT474" s="145">
        <f t="shared" si="847"/>
        <v>13157.09720351822</v>
      </c>
      <c r="FU474" s="146">
        <f t="shared" si="848"/>
        <v>0.76127999999999996</v>
      </c>
      <c r="FV474" s="253">
        <v>3962</v>
      </c>
      <c r="FW474" s="283">
        <v>38.799999999999997</v>
      </c>
      <c r="FX474" s="246">
        <v>7.31</v>
      </c>
      <c r="FY474" s="103">
        <v>2008</v>
      </c>
      <c r="FZ474" s="274">
        <v>8</v>
      </c>
      <c r="GA474" s="274">
        <v>57</v>
      </c>
      <c r="GB474" s="103">
        <v>5320</v>
      </c>
      <c r="GC474" s="247"/>
      <c r="GD474" s="247"/>
      <c r="GE474" s="103">
        <v>3336</v>
      </c>
      <c r="GF474" s="141">
        <f t="shared" si="849"/>
        <v>0.31395924476302794</v>
      </c>
      <c r="GG474" s="142">
        <f t="shared" si="772"/>
        <v>1.2685512367491165</v>
      </c>
      <c r="GH474" s="142">
        <f t="shared" si="773"/>
        <v>3.6970312287894882</v>
      </c>
      <c r="GI474" s="118">
        <f t="shared" si="850"/>
        <v>0.6161718714649147</v>
      </c>
      <c r="GJ474" s="143">
        <f t="shared" si="851"/>
        <v>18581.278955895967</v>
      </c>
      <c r="GK474" s="144">
        <f t="shared" si="852"/>
        <v>0.57184346573325606</v>
      </c>
      <c r="GL474" s="145">
        <f t="shared" si="853"/>
        <v>13157.09720351822</v>
      </c>
      <c r="GM474" s="146">
        <f t="shared" si="854"/>
        <v>0.78581333333333336</v>
      </c>
      <c r="GN474" s="103">
        <v>2120</v>
      </c>
      <c r="GO474" s="97">
        <f t="shared" si="855"/>
        <v>2391.8968100328257</v>
      </c>
      <c r="GP474" s="226">
        <f t="shared" si="856"/>
        <v>0</v>
      </c>
      <c r="GQ474" s="103">
        <v>0</v>
      </c>
      <c r="GR474" s="102">
        <f t="shared" si="857"/>
        <v>1</v>
      </c>
      <c r="GS474" s="103">
        <v>0</v>
      </c>
      <c r="GT474" s="102">
        <f t="shared" si="707"/>
        <v>1</v>
      </c>
      <c r="GU474" s="129">
        <v>0</v>
      </c>
      <c r="GV474" s="102">
        <f t="shared" si="858"/>
        <v>1</v>
      </c>
      <c r="GW474" s="170">
        <v>0</v>
      </c>
      <c r="GX474" s="102">
        <f t="shared" si="859"/>
        <v>1</v>
      </c>
      <c r="GY474" s="170">
        <v>0</v>
      </c>
      <c r="GZ474" s="102">
        <f t="shared" si="860"/>
        <v>1</v>
      </c>
      <c r="HA474" s="323">
        <v>26</v>
      </c>
      <c r="HB474" s="323">
        <v>48.7</v>
      </c>
      <c r="HC474" s="323"/>
      <c r="HD474" s="105"/>
      <c r="HE474" s="324">
        <v>18</v>
      </c>
      <c r="HF474" s="227">
        <f t="shared" si="698"/>
        <v>78909.375</v>
      </c>
      <c r="HG474" s="102">
        <f t="shared" si="699"/>
        <v>0.52606249999999999</v>
      </c>
      <c r="HH474" s="177">
        <f t="shared" si="700"/>
        <v>0.7738666666666667</v>
      </c>
      <c r="HI474" s="103">
        <v>3294</v>
      </c>
      <c r="HJ474" s="103">
        <v>3736</v>
      </c>
      <c r="HK474" s="103">
        <v>3590</v>
      </c>
      <c r="HL474" s="77">
        <f t="shared" si="780"/>
        <v>2880</v>
      </c>
      <c r="HM474" s="77">
        <f t="shared" si="778"/>
        <v>27000</v>
      </c>
      <c r="HN474" s="247"/>
      <c r="HO474" s="247"/>
      <c r="HP474" s="103">
        <v>2955</v>
      </c>
      <c r="HQ474" s="247"/>
      <c r="HR474" s="247"/>
      <c r="HS474" s="247"/>
      <c r="HT474" s="103">
        <v>5384</v>
      </c>
      <c r="HU474" s="103">
        <v>6154</v>
      </c>
      <c r="HV474" s="247"/>
      <c r="HW474" s="247"/>
      <c r="HX474" s="247"/>
      <c r="HY474" s="247"/>
      <c r="HZ474" s="298">
        <v>0</v>
      </c>
      <c r="IA474" s="298"/>
      <c r="IB474" s="299">
        <v>544</v>
      </c>
      <c r="IC474" s="300"/>
      <c r="ID474" s="300">
        <v>1117</v>
      </c>
      <c r="IE474" s="301">
        <v>3.73</v>
      </c>
      <c r="IF474" s="301">
        <v>1.5</v>
      </c>
      <c r="IG474" s="301">
        <v>1.1299999999999999</v>
      </c>
      <c r="IH474" s="97">
        <f t="shared" si="779"/>
        <v>26354.440000000002</v>
      </c>
      <c r="II474" s="97">
        <f t="shared" si="781"/>
        <v>2332.8706736301674</v>
      </c>
      <c r="IJ474" s="202">
        <f t="shared" si="782"/>
        <v>1.7703815172169604</v>
      </c>
      <c r="IK474" s="202">
        <f t="shared" si="788"/>
        <v>1.3177220000000001</v>
      </c>
      <c r="IL474" s="202">
        <f t="shared" si="736"/>
        <v>0.32211130302583685</v>
      </c>
      <c r="IM474" s="203"/>
      <c r="IN474" s="204">
        <f t="shared" si="737"/>
        <v>0.7433962264150944</v>
      </c>
      <c r="IO474" s="247"/>
      <c r="IP474" s="247"/>
      <c r="IQ474" s="103">
        <v>4342</v>
      </c>
      <c r="IR474" s="103">
        <v>3744</v>
      </c>
      <c r="IS474" s="247"/>
      <c r="IT474" s="247"/>
      <c r="IU474" s="247"/>
      <c r="IV474" s="247"/>
      <c r="IW474" s="304">
        <v>0</v>
      </c>
      <c r="IX474" s="304">
        <v>0.93</v>
      </c>
      <c r="IY474" s="246">
        <v>7.46</v>
      </c>
      <c r="IZ474" s="247">
        <v>210</v>
      </c>
      <c r="JA474" s="247">
        <v>2.95</v>
      </c>
      <c r="JB474" s="247">
        <v>0.57999999999999996</v>
      </c>
      <c r="JC474" s="247">
        <v>219</v>
      </c>
      <c r="JD474" s="97">
        <f t="shared" si="738"/>
        <v>6145.5680000000002</v>
      </c>
      <c r="JE474" s="210">
        <f t="shared" si="796"/>
        <v>1.3306403706783889</v>
      </c>
      <c r="JF474" s="210">
        <f t="shared" si="739"/>
        <v>0.40882571428571429</v>
      </c>
      <c r="JG474" s="210">
        <f t="shared" si="740"/>
        <v>0.10324343590352858</v>
      </c>
      <c r="JH474" s="203"/>
      <c r="JI474" s="203">
        <f t="shared" si="741"/>
        <v>0.61397058823529416</v>
      </c>
      <c r="JJ474" s="212">
        <f t="shared" si="861"/>
        <v>2.469151880188833</v>
      </c>
      <c r="JK474" s="203">
        <f t="shared" si="742"/>
        <v>0.97760000000000002</v>
      </c>
      <c r="JL474" s="103">
        <v>7750</v>
      </c>
      <c r="JM474" s="246">
        <v>8.44</v>
      </c>
      <c r="JN474" s="307">
        <v>350</v>
      </c>
      <c r="JO474" s="247">
        <v>0.36</v>
      </c>
      <c r="JP474" s="247">
        <v>2.48</v>
      </c>
      <c r="JQ474" s="246">
        <v>0.51</v>
      </c>
      <c r="JR474" s="170">
        <v>212</v>
      </c>
      <c r="JS474" s="247">
        <v>0.13</v>
      </c>
      <c r="JT474" s="308"/>
    </row>
    <row r="475" spans="1:280" ht="14.25">
      <c r="A475" s="244">
        <v>43892</v>
      </c>
      <c r="B475" s="245">
        <v>0</v>
      </c>
      <c r="C475" s="52">
        <v>0</v>
      </c>
      <c r="D475" s="129">
        <v>46446</v>
      </c>
      <c r="E475" s="246">
        <v>5.72</v>
      </c>
      <c r="F475" s="129">
        <v>1370</v>
      </c>
      <c r="G475" s="247">
        <v>42.5</v>
      </c>
      <c r="H475" s="247">
        <v>20</v>
      </c>
      <c r="I475" s="255">
        <v>93.3</v>
      </c>
      <c r="J475" s="253">
        <v>1562</v>
      </c>
      <c r="K475" s="129">
        <v>1143</v>
      </c>
      <c r="L475" s="254">
        <v>10.4</v>
      </c>
      <c r="M475" s="129">
        <v>8194</v>
      </c>
      <c r="N475" s="129">
        <v>5552</v>
      </c>
      <c r="O475" s="254">
        <v>0.14000000000000001</v>
      </c>
      <c r="P475" s="254">
        <v>0.06</v>
      </c>
      <c r="Q475" s="258">
        <v>80.5</v>
      </c>
      <c r="R475" s="259">
        <v>65.599999999999994</v>
      </c>
      <c r="S475" s="260">
        <v>9134</v>
      </c>
      <c r="T475" s="103">
        <v>8376</v>
      </c>
      <c r="U475" s="247">
        <v>2.83</v>
      </c>
      <c r="V475" s="247">
        <v>23.4</v>
      </c>
      <c r="W475" s="247">
        <v>9.77</v>
      </c>
      <c r="X475" s="247">
        <v>8.1</v>
      </c>
      <c r="Y475" s="129">
        <v>2432</v>
      </c>
      <c r="Z475" s="103"/>
      <c r="AA475" s="56"/>
      <c r="AB475" s="247">
        <v>881</v>
      </c>
      <c r="AC475" s="77">
        <f t="shared" si="797"/>
        <v>11566</v>
      </c>
      <c r="AD475" s="247"/>
      <c r="AE475" s="247"/>
      <c r="AF475" s="247"/>
      <c r="AG475" s="247"/>
      <c r="AH475" s="252"/>
      <c r="AI475" s="263"/>
      <c r="AJ475" s="247"/>
      <c r="AK475" s="247"/>
      <c r="AL475" s="246">
        <v>9.27</v>
      </c>
      <c r="AM475" s="103">
        <v>73318</v>
      </c>
      <c r="AN475" s="264">
        <v>0.77</v>
      </c>
      <c r="AO475" s="264">
        <v>0.01</v>
      </c>
      <c r="AP475" s="103">
        <v>3993</v>
      </c>
      <c r="AQ475" s="252"/>
      <c r="AR475" s="86">
        <f t="shared" si="743"/>
        <v>12425</v>
      </c>
      <c r="AS475" s="103">
        <v>1080</v>
      </c>
      <c r="AT475" s="268">
        <v>11345</v>
      </c>
      <c r="AU475" s="129">
        <f t="shared" si="798"/>
        <v>8465</v>
      </c>
      <c r="AV475" s="103">
        <v>1080</v>
      </c>
      <c r="AW475" s="103">
        <v>720</v>
      </c>
      <c r="AX475" s="129">
        <v>1080</v>
      </c>
      <c r="AY475" s="271">
        <v>0</v>
      </c>
      <c r="AZ475" s="272">
        <v>5.01</v>
      </c>
      <c r="BA475" s="103">
        <v>4307</v>
      </c>
      <c r="BB475" s="247">
        <v>119</v>
      </c>
      <c r="BC475" s="103">
        <v>10524</v>
      </c>
      <c r="BD475" s="97">
        <f t="shared" si="799"/>
        <v>6843.0120000000006</v>
      </c>
      <c r="BE475" s="102">
        <f t="shared" si="800"/>
        <v>0.65022919042189287</v>
      </c>
      <c r="BF475" s="103">
        <v>3603</v>
      </c>
      <c r="BG475" s="97">
        <f t="shared" si="801"/>
        <v>3844.4009999999998</v>
      </c>
      <c r="BH475" s="102">
        <f t="shared" si="802"/>
        <v>0.36529846066134547</v>
      </c>
      <c r="BI475" s="103">
        <v>407</v>
      </c>
      <c r="BJ475" s="97">
        <f t="shared" si="803"/>
        <v>800.56900000000007</v>
      </c>
      <c r="BK475" s="102">
        <f t="shared" si="804"/>
        <v>7.6070790573926267E-2</v>
      </c>
      <c r="BL475" s="320">
        <v>434</v>
      </c>
      <c r="BM475" s="97">
        <f t="shared" si="805"/>
        <v>627.13</v>
      </c>
      <c r="BN475" s="102">
        <f t="shared" si="806"/>
        <v>5.9590459901178255E-2</v>
      </c>
      <c r="BO475" s="103">
        <v>752</v>
      </c>
      <c r="BP475" s="97">
        <f t="shared" si="807"/>
        <v>1547.616</v>
      </c>
      <c r="BQ475" s="102">
        <f t="shared" si="808"/>
        <v>0.14705587229190423</v>
      </c>
      <c r="BR475" s="103">
        <v>14</v>
      </c>
      <c r="BS475" s="105">
        <f t="shared" si="809"/>
        <v>23.295999999999999</v>
      </c>
      <c r="BT475" s="102">
        <f t="shared" si="810"/>
        <v>1.3302926643861649E-3</v>
      </c>
      <c r="BU475" s="247">
        <v>5.35</v>
      </c>
      <c r="BV475" s="246">
        <v>11.4</v>
      </c>
      <c r="BW475" s="247">
        <v>171</v>
      </c>
      <c r="BX475" s="117">
        <f t="shared" si="811"/>
        <v>89085.66</v>
      </c>
      <c r="BY475" s="118">
        <f t="shared" si="812"/>
        <v>0.5939044</v>
      </c>
      <c r="BZ475" s="273">
        <v>64.400000000000006</v>
      </c>
      <c r="CA475" s="263">
        <v>39</v>
      </c>
      <c r="CB475" s="247">
        <v>6.97</v>
      </c>
      <c r="CC475" s="103">
        <v>5530</v>
      </c>
      <c r="CD475" s="77">
        <f t="shared" si="813"/>
        <v>5263.9371948139415</v>
      </c>
      <c r="CE475" s="77">
        <f t="shared" si="814"/>
        <v>23756</v>
      </c>
      <c r="CF475" s="77">
        <f t="shared" si="815"/>
        <v>8465</v>
      </c>
      <c r="CG475" s="77">
        <f t="shared" si="816"/>
        <v>352.70833333333331</v>
      </c>
      <c r="CH475" s="77">
        <f t="shared" si="817"/>
        <v>15291</v>
      </c>
      <c r="CI475" s="130">
        <f t="shared" si="818"/>
        <v>637.125</v>
      </c>
      <c r="CJ475" s="253">
        <v>3959</v>
      </c>
      <c r="CK475" s="247">
        <v>38.6</v>
      </c>
      <c r="CL475" s="246">
        <v>7.15</v>
      </c>
      <c r="CM475" s="103">
        <v>3042</v>
      </c>
      <c r="CN475" s="274">
        <v>11</v>
      </c>
      <c r="CO475" s="274">
        <v>70</v>
      </c>
      <c r="CP475" s="103">
        <v>3684</v>
      </c>
      <c r="CQ475" s="247"/>
      <c r="CR475" s="247"/>
      <c r="CS475" s="103">
        <v>2534</v>
      </c>
      <c r="CT475" s="141">
        <f t="shared" si="819"/>
        <v>0.28806422740613491</v>
      </c>
      <c r="CU475" s="142">
        <f t="shared" si="746"/>
        <v>1.2695125031573631</v>
      </c>
      <c r="CV475" s="142">
        <f t="shared" si="747"/>
        <v>4.1464240657119769</v>
      </c>
      <c r="CW475" s="118">
        <f t="shared" si="820"/>
        <v>0.69107067761866281</v>
      </c>
      <c r="CX475" s="143">
        <f t="shared" si="821"/>
        <v>20839.927354268395</v>
      </c>
      <c r="CY475" s="144">
        <f t="shared" si="822"/>
        <v>0.42210556710346114</v>
      </c>
      <c r="CZ475" s="145">
        <f t="shared" si="823"/>
        <v>14846.35999073918</v>
      </c>
      <c r="DA475" s="146">
        <f t="shared" si="824"/>
        <v>0.71094640820980615</v>
      </c>
      <c r="DB475" s="253">
        <v>3959</v>
      </c>
      <c r="DC475" s="247">
        <v>38.700000000000003</v>
      </c>
      <c r="DD475" s="246">
        <v>7.15</v>
      </c>
      <c r="DE475" s="103">
        <v>2707</v>
      </c>
      <c r="DF475" s="274">
        <v>9</v>
      </c>
      <c r="DG475" s="274">
        <v>60</v>
      </c>
      <c r="DH475" s="103">
        <v>3718</v>
      </c>
      <c r="DI475" s="247"/>
      <c r="DJ475" s="247"/>
      <c r="DK475" s="103">
        <v>3204</v>
      </c>
      <c r="DL475" s="141">
        <f t="shared" si="825"/>
        <v>0.31650964217127969</v>
      </c>
      <c r="DM475" s="142">
        <f t="shared" si="750"/>
        <v>1.2695125031573631</v>
      </c>
      <c r="DN475" s="142">
        <f t="shared" si="751"/>
        <v>4.1464240657119769</v>
      </c>
      <c r="DO475" s="118">
        <f t="shared" si="826"/>
        <v>0.69107067761866281</v>
      </c>
      <c r="DP475" s="143">
        <f t="shared" si="827"/>
        <v>20839.927354268395</v>
      </c>
      <c r="DQ475" s="144">
        <f t="shared" si="828"/>
        <v>0.48574614403322469</v>
      </c>
      <c r="DR475" s="145">
        <f t="shared" si="829"/>
        <v>14846.35999073918</v>
      </c>
      <c r="DS475" s="146">
        <f t="shared" si="830"/>
        <v>0.74277841125047517</v>
      </c>
      <c r="DT475" s="253">
        <v>3958</v>
      </c>
      <c r="DU475" s="247">
        <v>38.700000000000003</v>
      </c>
      <c r="DV475" s="246">
        <v>7.1</v>
      </c>
      <c r="DW475" s="103">
        <v>2448</v>
      </c>
      <c r="DX475" s="274">
        <v>10</v>
      </c>
      <c r="DY475" s="274">
        <v>63</v>
      </c>
      <c r="DZ475" s="103">
        <v>3804</v>
      </c>
      <c r="EA475" s="247"/>
      <c r="EB475" s="247"/>
      <c r="EC475" s="103">
        <v>3243</v>
      </c>
      <c r="ED475" s="141">
        <f t="shared" si="831"/>
        <v>0.29096998690178377</v>
      </c>
      <c r="EE475" s="142">
        <f t="shared" si="756"/>
        <v>1.2698332491157149</v>
      </c>
      <c r="EF475" s="142">
        <f t="shared" si="795"/>
        <v>4.1453767244475888</v>
      </c>
      <c r="EG475" s="118">
        <f t="shared" si="832"/>
        <v>0.69089612074126483</v>
      </c>
      <c r="EH475" s="143">
        <f t="shared" si="833"/>
        <v>20834.663417073582</v>
      </c>
      <c r="EI475" s="144">
        <f t="shared" si="834"/>
        <v>0.53494885873414622</v>
      </c>
      <c r="EJ475" s="145">
        <f t="shared" si="835"/>
        <v>14842.609962956725</v>
      </c>
      <c r="EK475" s="146">
        <f t="shared" si="836"/>
        <v>0.76738882554161914</v>
      </c>
      <c r="EL475" s="253">
        <v>3958</v>
      </c>
      <c r="EM475" s="247">
        <v>38.700000000000003</v>
      </c>
      <c r="EN475" s="246">
        <v>7.49</v>
      </c>
      <c r="EO475" s="103">
        <v>2872</v>
      </c>
      <c r="EP475" s="274">
        <v>11</v>
      </c>
      <c r="EQ475" s="274">
        <v>61</v>
      </c>
      <c r="ER475" s="103">
        <v>3978</v>
      </c>
      <c r="ES475" s="247"/>
      <c r="ET475" s="247"/>
      <c r="EU475" s="103">
        <v>2750</v>
      </c>
      <c r="EV475" s="141">
        <f t="shared" si="837"/>
        <v>0.29047391072553369</v>
      </c>
      <c r="EW475" s="142">
        <f t="shared" si="758"/>
        <v>1.2698332491157149</v>
      </c>
      <c r="EX475" s="142">
        <f t="shared" si="759"/>
        <v>4.1453767244475888</v>
      </c>
      <c r="EY475" s="118">
        <f t="shared" si="838"/>
        <v>0.69089612074126483</v>
      </c>
      <c r="EZ475" s="143">
        <f t="shared" si="839"/>
        <v>20834.663417073582</v>
      </c>
      <c r="FA475" s="144">
        <f t="shared" si="840"/>
        <v>0.45440078524692329</v>
      </c>
      <c r="FB475" s="145">
        <f t="shared" si="841"/>
        <v>14842.609962956725</v>
      </c>
      <c r="FC475" s="146">
        <f t="shared" si="842"/>
        <v>0.72709996199163818</v>
      </c>
      <c r="FD475" s="253">
        <v>3961</v>
      </c>
      <c r="FE475" s="247">
        <v>38.5</v>
      </c>
      <c r="FF475" s="246">
        <v>7.38</v>
      </c>
      <c r="FG475" s="103">
        <v>2323</v>
      </c>
      <c r="FH475" s="274">
        <v>8</v>
      </c>
      <c r="FI475" s="274">
        <v>57</v>
      </c>
      <c r="FJ475" s="103">
        <v>4488</v>
      </c>
      <c r="FK475" s="247"/>
      <c r="FL475" s="247"/>
      <c r="FM475" s="103">
        <v>3114</v>
      </c>
      <c r="FN475" s="141">
        <f t="shared" si="843"/>
        <v>0.26731788465495915</v>
      </c>
      <c r="FO475" s="142">
        <f t="shared" si="765"/>
        <v>1.2688714970966928</v>
      </c>
      <c r="FP475" s="142">
        <f t="shared" si="766"/>
        <v>4.1485187482407522</v>
      </c>
      <c r="FQ475" s="118">
        <f t="shared" si="844"/>
        <v>0.69141979137345866</v>
      </c>
      <c r="FR475" s="143">
        <f t="shared" si="845"/>
        <v>20850.455228658022</v>
      </c>
      <c r="FS475" s="144">
        <f t="shared" si="846"/>
        <v>0.55869534266316245</v>
      </c>
      <c r="FT475" s="145">
        <f t="shared" si="847"/>
        <v>14853.860046304089</v>
      </c>
      <c r="FU475" s="146">
        <f t="shared" si="848"/>
        <v>0.77926643861649558</v>
      </c>
      <c r="FV475" s="253">
        <v>3961</v>
      </c>
      <c r="FW475" s="283">
        <v>38.9</v>
      </c>
      <c r="FX475" s="246">
        <v>7.24</v>
      </c>
      <c r="FY475" s="103">
        <v>2450</v>
      </c>
      <c r="FZ475" s="274">
        <v>8</v>
      </c>
      <c r="GA475" s="274">
        <v>61</v>
      </c>
      <c r="GB475" s="103">
        <v>4502</v>
      </c>
      <c r="GC475" s="247"/>
      <c r="GD475" s="247"/>
      <c r="GE475" s="103">
        <v>3293</v>
      </c>
      <c r="GF475" s="141">
        <f t="shared" si="849"/>
        <v>0.29544217254924771</v>
      </c>
      <c r="GG475" s="142">
        <f t="shared" si="772"/>
        <v>1.2688714970966928</v>
      </c>
      <c r="GH475" s="142">
        <f t="shared" si="773"/>
        <v>4.1485187482407522</v>
      </c>
      <c r="GI475" s="118">
        <f t="shared" si="850"/>
        <v>0.69141979137345866</v>
      </c>
      <c r="GJ475" s="143">
        <f t="shared" si="851"/>
        <v>20850.455228658022</v>
      </c>
      <c r="GK475" s="144">
        <f t="shared" si="852"/>
        <v>0.53456891499128201</v>
      </c>
      <c r="GL475" s="145">
        <f t="shared" si="853"/>
        <v>14853.860046304089</v>
      </c>
      <c r="GM475" s="146">
        <f t="shared" si="854"/>
        <v>0.76719878373242112</v>
      </c>
      <c r="GN475" s="103">
        <v>2352</v>
      </c>
      <c r="GO475" s="97">
        <f t="shared" si="855"/>
        <v>2640.2889375315708</v>
      </c>
      <c r="GP475" s="226">
        <f t="shared" si="856"/>
        <v>1122.7049999999999</v>
      </c>
      <c r="GQ475" s="103">
        <v>0</v>
      </c>
      <c r="GR475" s="102">
        <f t="shared" si="857"/>
        <v>1</v>
      </c>
      <c r="GS475" s="103">
        <v>0</v>
      </c>
      <c r="GT475" s="102">
        <f t="shared" ref="GT475:GT497" si="862">IF(1-GS475/BI475&gt;0,1-GS475/BI475)</f>
        <v>1</v>
      </c>
      <c r="GU475" s="129">
        <v>15</v>
      </c>
      <c r="GV475" s="102">
        <f t="shared" si="858"/>
        <v>0.98126332645905601</v>
      </c>
      <c r="GW475" s="170">
        <v>535</v>
      </c>
      <c r="GX475" s="102">
        <f t="shared" si="859"/>
        <v>0</v>
      </c>
      <c r="GY475" s="170">
        <v>0</v>
      </c>
      <c r="GZ475" s="102">
        <f t="shared" si="860"/>
        <v>1</v>
      </c>
      <c r="HA475" s="323">
        <v>18.7</v>
      </c>
      <c r="HB475" s="323">
        <v>48.8</v>
      </c>
      <c r="HC475" s="323"/>
      <c r="HD475" s="105"/>
      <c r="HE475" s="324">
        <v>9</v>
      </c>
      <c r="HF475" s="227">
        <f t="shared" si="698"/>
        <v>89085.66</v>
      </c>
      <c r="HG475" s="102">
        <f t="shared" si="699"/>
        <v>0.5939044</v>
      </c>
      <c r="HH475" s="177">
        <f t="shared" si="700"/>
        <v>0.77651083238312424</v>
      </c>
      <c r="HI475" s="103">
        <v>2678</v>
      </c>
      <c r="HJ475" s="103">
        <v>2736</v>
      </c>
      <c r="HK475" s="103">
        <v>3936</v>
      </c>
      <c r="HL475" s="77">
        <f t="shared" si="780"/>
        <v>2880</v>
      </c>
      <c r="HM475" s="77">
        <f t="shared" si="778"/>
        <v>30309.119999999999</v>
      </c>
      <c r="HN475" s="247"/>
      <c r="HO475" s="247"/>
      <c r="HP475" s="103">
        <v>3127</v>
      </c>
      <c r="HQ475" s="247"/>
      <c r="HR475" s="247"/>
      <c r="HS475" s="247"/>
      <c r="HT475" s="103">
        <v>5097</v>
      </c>
      <c r="HU475" s="103">
        <v>4580</v>
      </c>
      <c r="HV475" s="247"/>
      <c r="HW475" s="247"/>
      <c r="HX475" s="247"/>
      <c r="HY475" s="247"/>
      <c r="HZ475" s="298">
        <v>0.97</v>
      </c>
      <c r="IA475" s="298"/>
      <c r="IB475" s="299">
        <v>537</v>
      </c>
      <c r="IC475" s="300"/>
      <c r="ID475" s="300">
        <v>1583</v>
      </c>
      <c r="IE475" s="301">
        <v>3.81</v>
      </c>
      <c r="IF475" s="301">
        <v>1.27</v>
      </c>
      <c r="IG475" s="301">
        <v>1.28</v>
      </c>
      <c r="IH475" s="97">
        <f t="shared" si="779"/>
        <v>28915.440000000002</v>
      </c>
      <c r="II475" s="97">
        <f t="shared" si="781"/>
        <v>2548.7386513882766</v>
      </c>
      <c r="IJ475" s="202">
        <f t="shared" si="782"/>
        <v>1.7628911414720141</v>
      </c>
      <c r="IK475" s="202">
        <f t="shared" si="788"/>
        <v>1.4457719999999998</v>
      </c>
      <c r="IL475" s="202">
        <f t="shared" si="736"/>
        <v>0.38587796845531075</v>
      </c>
      <c r="IM475" s="203"/>
      <c r="IN475" s="204">
        <f t="shared" si="737"/>
        <v>0.77168367346938771</v>
      </c>
      <c r="IO475" s="247"/>
      <c r="IP475" s="247"/>
      <c r="IQ475" s="103">
        <v>3405</v>
      </c>
      <c r="IR475" s="103">
        <v>3293</v>
      </c>
      <c r="IS475" s="247"/>
      <c r="IT475" s="247"/>
      <c r="IU475" s="247"/>
      <c r="IV475" s="247"/>
      <c r="IW475" s="304">
        <v>0.9</v>
      </c>
      <c r="IX475" s="304">
        <v>0</v>
      </c>
      <c r="IY475" s="246">
        <v>8.41</v>
      </c>
      <c r="IZ475" s="247">
        <v>237</v>
      </c>
      <c r="JA475" s="247">
        <v>4.82</v>
      </c>
      <c r="JB475" s="247">
        <v>0.61</v>
      </c>
      <c r="JC475" s="247">
        <v>223</v>
      </c>
      <c r="JD475" s="97">
        <f t="shared" si="738"/>
        <v>6092.2650000000003</v>
      </c>
      <c r="JE475" s="210">
        <f t="shared" si="796"/>
        <v>1.3230950974601299</v>
      </c>
      <c r="JF475" s="210">
        <f t="shared" si="739"/>
        <v>0.40586651785714289</v>
      </c>
      <c r="JG475" s="210">
        <f t="shared" si="740"/>
        <v>0.11808144965926035</v>
      </c>
      <c r="JH475" s="203"/>
      <c r="JI475" s="203">
        <f t="shared" si="741"/>
        <v>0.55865921787709505</v>
      </c>
      <c r="JJ475" s="212">
        <f t="shared" si="861"/>
        <v>2.469151880188833</v>
      </c>
      <c r="JK475" s="203">
        <f t="shared" si="742"/>
        <v>0.97748004561003421</v>
      </c>
      <c r="JL475" s="103">
        <v>8085</v>
      </c>
      <c r="JM475" s="246">
        <v>8.4</v>
      </c>
      <c r="JN475" s="307">
        <v>156</v>
      </c>
      <c r="JO475" s="247">
        <v>0.42</v>
      </c>
      <c r="JP475" s="247">
        <v>2.11</v>
      </c>
      <c r="JQ475" s="246">
        <v>1.02</v>
      </c>
      <c r="JR475" s="170">
        <v>210</v>
      </c>
      <c r="JS475" s="247">
        <v>0.4</v>
      </c>
      <c r="JT475" s="308"/>
    </row>
    <row r="476" spans="1:280" ht="14.25">
      <c r="A476" s="244">
        <v>43893</v>
      </c>
      <c r="B476" s="245">
        <v>0</v>
      </c>
      <c r="C476" s="52">
        <v>0</v>
      </c>
      <c r="D476" s="129">
        <v>46935</v>
      </c>
      <c r="E476" s="246">
        <v>5.66</v>
      </c>
      <c r="F476" s="129">
        <v>1490</v>
      </c>
      <c r="G476" s="247">
        <v>39.4</v>
      </c>
      <c r="H476" s="247" t="s">
        <v>191</v>
      </c>
      <c r="I476" s="255">
        <v>93.1</v>
      </c>
      <c r="J476" s="253"/>
      <c r="K476" s="129">
        <v>1472</v>
      </c>
      <c r="L476" s="254">
        <v>10.199999999999999</v>
      </c>
      <c r="M476" s="129">
        <v>8740</v>
      </c>
      <c r="N476" s="129">
        <v>4819</v>
      </c>
      <c r="O476" s="254">
        <v>7.0000000000000007E-2</v>
      </c>
      <c r="P476" s="254">
        <v>0.04</v>
      </c>
      <c r="Q476" s="258">
        <v>77.599999999999994</v>
      </c>
      <c r="R476" s="259">
        <v>68.599999999999994</v>
      </c>
      <c r="S476" s="260">
        <v>8987</v>
      </c>
      <c r="T476" s="103">
        <v>7880</v>
      </c>
      <c r="U476" s="247">
        <v>3.57</v>
      </c>
      <c r="V476" s="247">
        <v>20.399999999999999</v>
      </c>
      <c r="W476" s="247">
        <v>8.3699999999999992</v>
      </c>
      <c r="X476" s="247">
        <v>6.84</v>
      </c>
      <c r="Y476" s="129">
        <v>2432</v>
      </c>
      <c r="Z476" s="103"/>
      <c r="AA476" s="56"/>
      <c r="AB476" s="247">
        <v>869</v>
      </c>
      <c r="AC476" s="77">
        <f t="shared" si="797"/>
        <v>11419</v>
      </c>
      <c r="AD476" s="247"/>
      <c r="AE476" s="247"/>
      <c r="AF476" s="247"/>
      <c r="AG476" s="247"/>
      <c r="AH476" s="252"/>
      <c r="AI476" s="263"/>
      <c r="AJ476" s="247"/>
      <c r="AK476" s="247"/>
      <c r="AL476" s="246">
        <v>9.3000000000000007</v>
      </c>
      <c r="AM476" s="103">
        <v>80330</v>
      </c>
      <c r="AN476" s="264">
        <v>1.66</v>
      </c>
      <c r="AO476" s="264">
        <v>0.19</v>
      </c>
      <c r="AP476" s="103">
        <v>4058</v>
      </c>
      <c r="AQ476" s="252"/>
      <c r="AR476" s="86">
        <f t="shared" si="743"/>
        <v>12409</v>
      </c>
      <c r="AS476" s="103">
        <v>1080</v>
      </c>
      <c r="AT476" s="268">
        <v>11329</v>
      </c>
      <c r="AU476" s="129">
        <f t="shared" si="798"/>
        <v>8689</v>
      </c>
      <c r="AV476" s="103">
        <v>1080</v>
      </c>
      <c r="AW476" s="103">
        <v>480</v>
      </c>
      <c r="AX476" s="129">
        <v>1080</v>
      </c>
      <c r="AY476" s="271">
        <v>0</v>
      </c>
      <c r="AZ476" s="272">
        <v>5.21</v>
      </c>
      <c r="BA476" s="103">
        <v>4071</v>
      </c>
      <c r="BB476" s="247">
        <v>107</v>
      </c>
      <c r="BC476" s="103">
        <v>10640</v>
      </c>
      <c r="BD476" s="97">
        <f t="shared" si="799"/>
        <v>6625.491</v>
      </c>
      <c r="BE476" s="102">
        <f t="shared" si="800"/>
        <v>0.62269652255639096</v>
      </c>
      <c r="BF476" s="103">
        <v>3498</v>
      </c>
      <c r="BG476" s="97">
        <f t="shared" si="801"/>
        <v>3732.366</v>
      </c>
      <c r="BH476" s="102">
        <f t="shared" si="802"/>
        <v>0.35078627819548874</v>
      </c>
      <c r="BI476" s="103">
        <v>357</v>
      </c>
      <c r="BJ476" s="97">
        <f t="shared" si="803"/>
        <v>702.21900000000005</v>
      </c>
      <c r="BK476" s="102">
        <f t="shared" si="804"/>
        <v>6.5998026315789479E-2</v>
      </c>
      <c r="BL476" s="320">
        <v>510</v>
      </c>
      <c r="BM476" s="97">
        <f t="shared" si="805"/>
        <v>736.95</v>
      </c>
      <c r="BN476" s="102">
        <f t="shared" si="806"/>
        <v>6.9262218045112789E-2</v>
      </c>
      <c r="BO476" s="103">
        <v>698</v>
      </c>
      <c r="BP476" s="97">
        <f t="shared" si="807"/>
        <v>1436.4839999999999</v>
      </c>
      <c r="BQ476" s="102">
        <f t="shared" si="808"/>
        <v>0.1350078947368421</v>
      </c>
      <c r="BR476" s="103">
        <v>10.5</v>
      </c>
      <c r="BS476" s="105">
        <f t="shared" si="809"/>
        <v>17.471999999999998</v>
      </c>
      <c r="BT476" s="102">
        <f t="shared" si="810"/>
        <v>9.8684210526315793E-4</v>
      </c>
      <c r="BU476" s="247">
        <v>4.9000000000000004</v>
      </c>
      <c r="BV476" s="246">
        <v>5.54</v>
      </c>
      <c r="BW476" s="247">
        <v>168</v>
      </c>
      <c r="BX476" s="117">
        <f t="shared" si="811"/>
        <v>92450.96</v>
      </c>
      <c r="BY476" s="118">
        <f t="shared" si="812"/>
        <v>0.61633973333333336</v>
      </c>
      <c r="BZ476" s="273">
        <v>67.8</v>
      </c>
      <c r="CA476" s="263">
        <v>39</v>
      </c>
      <c r="CB476" s="247">
        <v>7.35</v>
      </c>
      <c r="CC476" s="103">
        <v>5514</v>
      </c>
      <c r="CD476" s="77">
        <f t="shared" si="813"/>
        <v>5586.0517211851347</v>
      </c>
      <c r="CE476" s="77">
        <f t="shared" si="814"/>
        <v>23356</v>
      </c>
      <c r="CF476" s="77">
        <f t="shared" si="815"/>
        <v>8689</v>
      </c>
      <c r="CG476" s="77">
        <f t="shared" si="816"/>
        <v>362.04166666666669</v>
      </c>
      <c r="CH476" s="77">
        <f t="shared" si="817"/>
        <v>14667</v>
      </c>
      <c r="CI476" s="130">
        <f t="shared" si="818"/>
        <v>611.125</v>
      </c>
      <c r="CJ476" s="253">
        <v>3891</v>
      </c>
      <c r="CK476" s="247">
        <v>38.6</v>
      </c>
      <c r="CL476" s="246">
        <v>7.17</v>
      </c>
      <c r="CM476" s="103">
        <v>2832</v>
      </c>
      <c r="CN476" s="274">
        <v>10</v>
      </c>
      <c r="CO476" s="274">
        <v>64</v>
      </c>
      <c r="CP476" s="103">
        <v>4392</v>
      </c>
      <c r="CQ476" s="247"/>
      <c r="CR476" s="247"/>
      <c r="CS476" s="103">
        <v>2550</v>
      </c>
      <c r="CT476" s="141">
        <f t="shared" si="819"/>
        <v>0.23796158751105045</v>
      </c>
      <c r="CU476" s="142">
        <f t="shared" si="746"/>
        <v>1.2916987920842971</v>
      </c>
      <c r="CV476" s="142">
        <f t="shared" si="747"/>
        <v>4.3245776456687937</v>
      </c>
      <c r="CW476" s="118">
        <f t="shared" si="820"/>
        <v>0.72076294094479898</v>
      </c>
      <c r="CX476" s="143">
        <f t="shared" si="821"/>
        <v>21735.327247131358</v>
      </c>
      <c r="CY476" s="144">
        <f t="shared" si="822"/>
        <v>0.49302295407333541</v>
      </c>
      <c r="CZ476" s="145">
        <f t="shared" si="823"/>
        <v>15401.896102072273</v>
      </c>
      <c r="DA476" s="146">
        <f t="shared" si="824"/>
        <v>0.7338345864661654</v>
      </c>
      <c r="DB476" s="253">
        <v>3891</v>
      </c>
      <c r="DC476" s="247">
        <v>38.6</v>
      </c>
      <c r="DD476" s="246">
        <v>7.13</v>
      </c>
      <c r="DE476" s="103">
        <v>2687</v>
      </c>
      <c r="DF476" s="274">
        <v>9</v>
      </c>
      <c r="DG476" s="274">
        <v>65</v>
      </c>
      <c r="DH476" s="103">
        <v>4900</v>
      </c>
      <c r="DI476" s="247"/>
      <c r="DJ476" s="247"/>
      <c r="DK476" s="103">
        <v>3253</v>
      </c>
      <c r="DL476" s="141">
        <f t="shared" si="825"/>
        <v>0.28838114970660783</v>
      </c>
      <c r="DM476" s="142">
        <f t="shared" si="750"/>
        <v>1.2916987920842971</v>
      </c>
      <c r="DN476" s="142">
        <f t="shared" si="751"/>
        <v>4.3245776456687937</v>
      </c>
      <c r="DO476" s="118">
        <f t="shared" si="826"/>
        <v>0.72076294094479898</v>
      </c>
      <c r="DP476" s="143">
        <f t="shared" si="827"/>
        <v>21735.327247131358</v>
      </c>
      <c r="DQ476" s="144">
        <f t="shared" si="828"/>
        <v>0.5189804652524902</v>
      </c>
      <c r="DR476" s="145">
        <f t="shared" si="829"/>
        <v>15401.896102072273</v>
      </c>
      <c r="DS476" s="146">
        <f t="shared" si="830"/>
        <v>0.74746240601503766</v>
      </c>
      <c r="DT476" s="253">
        <v>3890</v>
      </c>
      <c r="DU476" s="247"/>
      <c r="DV476" s="246">
        <v>7.58</v>
      </c>
      <c r="DW476" s="103">
        <v>2824</v>
      </c>
      <c r="DX476" s="274">
        <v>10</v>
      </c>
      <c r="DY476" s="274">
        <v>65</v>
      </c>
      <c r="DZ476" s="103">
        <v>4838</v>
      </c>
      <c r="EA476" s="247"/>
      <c r="EB476" s="247"/>
      <c r="EC476" s="103">
        <v>3284</v>
      </c>
      <c r="ED476" s="141">
        <f t="shared" si="831"/>
        <v>0.30564812810279585</v>
      </c>
      <c r="EE476" s="142">
        <f t="shared" si="756"/>
        <v>1.2920308483290488</v>
      </c>
      <c r="EF476" s="142">
        <f t="shared" si="795"/>
        <v>4.3234662147652552</v>
      </c>
      <c r="EG476" s="118">
        <f t="shared" si="832"/>
        <v>0.72057770246087582</v>
      </c>
      <c r="EH476" s="143">
        <f t="shared" si="833"/>
        <v>21729.741195410174</v>
      </c>
      <c r="EI476" s="144">
        <f t="shared" si="834"/>
        <v>0.49445509262115084</v>
      </c>
      <c r="EJ476" s="145">
        <f t="shared" si="835"/>
        <v>15397.937763315635</v>
      </c>
      <c r="EK476" s="146">
        <f t="shared" si="836"/>
        <v>0.73458646616541357</v>
      </c>
      <c r="EL476" s="253">
        <v>3890</v>
      </c>
      <c r="EM476" s="247">
        <v>38.9</v>
      </c>
      <c r="EN476" s="246">
        <v>7.46</v>
      </c>
      <c r="EO476" s="103">
        <v>2953</v>
      </c>
      <c r="EP476" s="274">
        <v>10</v>
      </c>
      <c r="EQ476" s="274">
        <v>65</v>
      </c>
      <c r="ER476" s="103">
        <v>4632</v>
      </c>
      <c r="ES476" s="247"/>
      <c r="ET476" s="247"/>
      <c r="EU476" s="103">
        <v>2793</v>
      </c>
      <c r="EV476" s="141">
        <f t="shared" si="837"/>
        <v>0.27268543676333723</v>
      </c>
      <c r="EW476" s="142">
        <f t="shared" si="758"/>
        <v>1.2920308483290488</v>
      </c>
      <c r="EX476" s="142">
        <f t="shared" si="759"/>
        <v>4.3234662147652552</v>
      </c>
      <c r="EY476" s="118">
        <f t="shared" si="838"/>
        <v>0.72057770246087582</v>
      </c>
      <c r="EZ476" s="143">
        <f t="shared" si="839"/>
        <v>21729.741195410174</v>
      </c>
      <c r="FA476" s="144">
        <f t="shared" si="840"/>
        <v>0.47136185853762691</v>
      </c>
      <c r="FB476" s="145">
        <f t="shared" si="841"/>
        <v>15397.937763315635</v>
      </c>
      <c r="FC476" s="146">
        <f t="shared" si="842"/>
        <v>0.72246240601503753</v>
      </c>
      <c r="FD476" s="253">
        <v>3897</v>
      </c>
      <c r="FE476" s="247"/>
      <c r="FF476" s="246">
        <v>7.6</v>
      </c>
      <c r="FG476" s="103">
        <v>2876</v>
      </c>
      <c r="FH476" s="274">
        <v>7</v>
      </c>
      <c r="FI476" s="274">
        <v>66</v>
      </c>
      <c r="FJ476" s="103">
        <v>4776</v>
      </c>
      <c r="FK476" s="247"/>
      <c r="FL476" s="247"/>
      <c r="FM476" s="103">
        <v>3087</v>
      </c>
      <c r="FN476" s="141">
        <f t="shared" si="843"/>
        <v>0.29229988483695951</v>
      </c>
      <c r="FO476" s="142">
        <f t="shared" si="765"/>
        <v>1.2897100333589941</v>
      </c>
      <c r="FP476" s="142">
        <f t="shared" si="766"/>
        <v>4.3312462310900264</v>
      </c>
      <c r="FQ476" s="118">
        <f t="shared" si="844"/>
        <v>0.72187437184833769</v>
      </c>
      <c r="FR476" s="143">
        <f t="shared" si="845"/>
        <v>21768.843557458473</v>
      </c>
      <c r="FS476" s="144">
        <f t="shared" si="846"/>
        <v>0.48514619206035048</v>
      </c>
      <c r="FT476" s="145">
        <f t="shared" si="847"/>
        <v>15425.64613461209</v>
      </c>
      <c r="FU476" s="146">
        <f t="shared" si="848"/>
        <v>0.72969924812030074</v>
      </c>
      <c r="FV476" s="253">
        <v>3897</v>
      </c>
      <c r="FW476" s="283">
        <v>39</v>
      </c>
      <c r="FX476" s="246">
        <v>7.27</v>
      </c>
      <c r="FY476" s="103">
        <v>2876</v>
      </c>
      <c r="FZ476" s="274">
        <v>7</v>
      </c>
      <c r="GA476" s="274">
        <v>66</v>
      </c>
      <c r="GB476" s="103">
        <v>4686</v>
      </c>
      <c r="GC476" s="247"/>
      <c r="GD476" s="247"/>
      <c r="GE476" s="103">
        <v>3269</v>
      </c>
      <c r="GF476" s="141">
        <f t="shared" si="849"/>
        <v>0.30953298462326551</v>
      </c>
      <c r="GG476" s="142">
        <f t="shared" si="772"/>
        <v>1.2897100333589941</v>
      </c>
      <c r="GH476" s="142">
        <f t="shared" si="773"/>
        <v>4.3312462310900264</v>
      </c>
      <c r="GI476" s="118">
        <f t="shared" si="850"/>
        <v>0.72187437184833769</v>
      </c>
      <c r="GJ476" s="143">
        <f t="shared" si="851"/>
        <v>21768.843557458473</v>
      </c>
      <c r="GK476" s="144">
        <f t="shared" si="852"/>
        <v>0.48514619206035048</v>
      </c>
      <c r="GL476" s="145">
        <f t="shared" si="853"/>
        <v>15425.64613461209</v>
      </c>
      <c r="GM476" s="146">
        <f t="shared" si="854"/>
        <v>0.72969924812030074</v>
      </c>
      <c r="GN476" s="103">
        <v>2592</v>
      </c>
      <c r="GO476" s="97">
        <f t="shared" si="855"/>
        <v>2841.347105668779</v>
      </c>
      <c r="GP476" s="226">
        <f t="shared" si="856"/>
        <v>1289.7584999999999</v>
      </c>
      <c r="GQ476" s="103">
        <v>0</v>
      </c>
      <c r="GR476" s="102">
        <f t="shared" si="857"/>
        <v>1</v>
      </c>
      <c r="GS476" s="103">
        <v>0</v>
      </c>
      <c r="GT476" s="102">
        <f t="shared" si="862"/>
        <v>1</v>
      </c>
      <c r="GU476" s="129">
        <v>53.7</v>
      </c>
      <c r="GV476" s="102">
        <f t="shared" si="858"/>
        <v>0.9235281301132553</v>
      </c>
      <c r="GW476" s="170">
        <v>589</v>
      </c>
      <c r="GX476" s="102">
        <f t="shared" si="859"/>
        <v>0</v>
      </c>
      <c r="GY476" s="170">
        <v>0</v>
      </c>
      <c r="GZ476" s="102">
        <f t="shared" si="860"/>
        <v>1</v>
      </c>
      <c r="HA476" s="323">
        <v>21.9</v>
      </c>
      <c r="HB476" s="323">
        <v>46.7</v>
      </c>
      <c r="HC476" s="323"/>
      <c r="HD476" s="105"/>
      <c r="HE476" s="324">
        <v>35</v>
      </c>
      <c r="HF476" s="227">
        <f t="shared" si="698"/>
        <v>92450.96</v>
      </c>
      <c r="HG476" s="102">
        <f t="shared" si="699"/>
        <v>0.61633973333333336</v>
      </c>
      <c r="HH476" s="177">
        <f t="shared" si="700"/>
        <v>0.75639097744360906</v>
      </c>
      <c r="HI476" s="103">
        <v>2784</v>
      </c>
      <c r="HJ476" s="103">
        <v>2430</v>
      </c>
      <c r="HK476" s="103">
        <v>3420</v>
      </c>
      <c r="HL476" s="77">
        <f t="shared" si="780"/>
        <v>2640</v>
      </c>
      <c r="HM476" s="77">
        <f t="shared" si="778"/>
        <v>28089.599999999999</v>
      </c>
      <c r="HN476" s="247"/>
      <c r="HO476" s="247"/>
      <c r="HP476" s="103">
        <v>2970</v>
      </c>
      <c r="HQ476" s="247"/>
      <c r="HR476" s="247"/>
      <c r="HS476" s="247"/>
      <c r="HT476" s="103">
        <v>4656</v>
      </c>
      <c r="HU476" s="103">
        <v>3966</v>
      </c>
      <c r="HV476" s="247"/>
      <c r="HW476" s="247"/>
      <c r="HX476" s="247"/>
      <c r="HY476" s="247"/>
      <c r="HZ476" s="298">
        <v>0</v>
      </c>
      <c r="IA476" s="298"/>
      <c r="IB476" s="299">
        <v>476</v>
      </c>
      <c r="IC476" s="300"/>
      <c r="ID476" s="300">
        <v>393</v>
      </c>
      <c r="IE476" s="301">
        <v>2.79</v>
      </c>
      <c r="IF476" s="301">
        <v>1.17</v>
      </c>
      <c r="IG476" s="301">
        <v>1.29</v>
      </c>
      <c r="IH476" s="97">
        <f t="shared" si="779"/>
        <v>30362.687999999998</v>
      </c>
      <c r="II476" s="97">
        <f t="shared" si="781"/>
        <v>2680.0854444346369</v>
      </c>
      <c r="IJ476" s="202">
        <f t="shared" si="782"/>
        <v>1.7653808809250595</v>
      </c>
      <c r="IK476" s="202">
        <f t="shared" si="788"/>
        <v>1.5181344000000001</v>
      </c>
      <c r="IL476" s="202">
        <f t="shared" si="736"/>
        <v>0.46991178252206189</v>
      </c>
      <c r="IM476" s="203"/>
      <c r="IN476" s="204">
        <f t="shared" si="737"/>
        <v>0.81635802469135799</v>
      </c>
      <c r="IO476" s="247"/>
      <c r="IP476" s="247"/>
      <c r="IQ476" s="103">
        <v>3456</v>
      </c>
      <c r="IR476" s="103">
        <v>3208</v>
      </c>
      <c r="IS476" s="247"/>
      <c r="IT476" s="247"/>
      <c r="IU476" s="247"/>
      <c r="IV476" s="247"/>
      <c r="IW476" s="304">
        <v>0</v>
      </c>
      <c r="IX476" s="304">
        <v>0.95</v>
      </c>
      <c r="IY476" s="246">
        <v>8.33</v>
      </c>
      <c r="IZ476" s="247">
        <v>252</v>
      </c>
      <c r="JA476" s="247">
        <v>2.63</v>
      </c>
      <c r="JB476" s="247">
        <v>0.63</v>
      </c>
      <c r="JC476" s="247">
        <v>218</v>
      </c>
      <c r="JD476" s="97">
        <f t="shared" si="738"/>
        <v>5392.6040000000003</v>
      </c>
      <c r="JE476" s="210">
        <f t="shared" si="796"/>
        <v>1.2889860743468753</v>
      </c>
      <c r="JF476" s="210">
        <f t="shared" si="739"/>
        <v>0.36928250000000001</v>
      </c>
      <c r="JG476" s="210">
        <f t="shared" si="740"/>
        <v>8.4507657617336515E-2</v>
      </c>
      <c r="JH476" s="203"/>
      <c r="JI476" s="203">
        <f t="shared" si="741"/>
        <v>0.47058823529411764</v>
      </c>
      <c r="JJ476" s="212">
        <f t="shared" si="861"/>
        <v>2.469151880188833</v>
      </c>
      <c r="JK476" s="203">
        <f t="shared" si="742"/>
        <v>0.97631578947368425</v>
      </c>
      <c r="JL476" s="103">
        <v>7487</v>
      </c>
      <c r="JM476" s="246">
        <v>8.4700000000000006</v>
      </c>
      <c r="JN476" s="307">
        <v>119</v>
      </c>
      <c r="JO476" s="247">
        <v>0.42</v>
      </c>
      <c r="JP476" s="247">
        <v>2.59</v>
      </c>
      <c r="JQ476" s="246">
        <v>0.85</v>
      </c>
      <c r="JR476" s="170">
        <v>299</v>
      </c>
      <c r="JS476" s="247">
        <v>0.36</v>
      </c>
      <c r="JT476" s="308"/>
    </row>
    <row r="477" spans="1:280" ht="14.25">
      <c r="A477" s="244">
        <v>43894</v>
      </c>
      <c r="B477" s="245">
        <v>120</v>
      </c>
      <c r="C477" s="52">
        <v>120</v>
      </c>
      <c r="D477" s="129">
        <v>38338</v>
      </c>
      <c r="E477" s="246">
        <v>5.68</v>
      </c>
      <c r="F477" s="129">
        <v>1349</v>
      </c>
      <c r="G477" s="247">
        <v>36.200000000000003</v>
      </c>
      <c r="H477" s="247">
        <v>17.5</v>
      </c>
      <c r="I477" s="255">
        <v>92.7</v>
      </c>
      <c r="J477" s="253">
        <v>1121</v>
      </c>
      <c r="K477" s="129">
        <v>982</v>
      </c>
      <c r="L477" s="254">
        <v>9.7899999999999991</v>
      </c>
      <c r="M477" s="129">
        <v>6833</v>
      </c>
      <c r="N477" s="129">
        <v>5725</v>
      </c>
      <c r="O477" s="254">
        <v>0.16</v>
      </c>
      <c r="P477" s="254">
        <v>0.13</v>
      </c>
      <c r="Q477" s="258">
        <v>73.599999999999994</v>
      </c>
      <c r="R477" s="259">
        <v>65.400000000000006</v>
      </c>
      <c r="S477" s="260">
        <v>8690</v>
      </c>
      <c r="T477" s="103">
        <v>7036</v>
      </c>
      <c r="U477" s="247">
        <v>3.35</v>
      </c>
      <c r="V477" s="247">
        <v>25.6</v>
      </c>
      <c r="W477" s="247">
        <v>8.69</v>
      </c>
      <c r="X477" s="247">
        <v>7.27</v>
      </c>
      <c r="Y477" s="129">
        <v>2433</v>
      </c>
      <c r="Z477" s="103"/>
      <c r="AA477" s="56"/>
      <c r="AB477" s="247">
        <v>847</v>
      </c>
      <c r="AC477" s="77">
        <f t="shared" si="797"/>
        <v>11123</v>
      </c>
      <c r="AD477" s="247"/>
      <c r="AE477" s="247"/>
      <c r="AF477" s="247"/>
      <c r="AG477" s="247"/>
      <c r="AH477" s="252"/>
      <c r="AI477" s="263"/>
      <c r="AJ477" s="247"/>
      <c r="AK477" s="247"/>
      <c r="AL477" s="246" t="s">
        <v>129</v>
      </c>
      <c r="AM477" s="103" t="s">
        <v>129</v>
      </c>
      <c r="AN477" s="264" t="s">
        <v>129</v>
      </c>
      <c r="AO477" s="264" t="s">
        <v>129</v>
      </c>
      <c r="AP477" s="103" t="s">
        <v>129</v>
      </c>
      <c r="AQ477" s="252"/>
      <c r="AR477" s="86">
        <f t="shared" si="743"/>
        <v>12441</v>
      </c>
      <c r="AS477" s="103">
        <v>1080</v>
      </c>
      <c r="AT477" s="268">
        <v>11361</v>
      </c>
      <c r="AU477" s="129">
        <f t="shared" si="798"/>
        <v>8721</v>
      </c>
      <c r="AV477" s="103">
        <v>1080</v>
      </c>
      <c r="AW477" s="103">
        <v>0</v>
      </c>
      <c r="AX477" s="129">
        <v>1080</v>
      </c>
      <c r="AY477" s="271">
        <v>480</v>
      </c>
      <c r="AZ477" s="272">
        <v>5.57</v>
      </c>
      <c r="BA477" s="103">
        <v>5053</v>
      </c>
      <c r="BB477" s="247">
        <v>198</v>
      </c>
      <c r="BC477" s="103">
        <v>9712</v>
      </c>
      <c r="BD477" s="97">
        <f t="shared" si="799"/>
        <v>6873.3319999999994</v>
      </c>
      <c r="BE477" s="102">
        <f t="shared" si="800"/>
        <v>0.70771540362438212</v>
      </c>
      <c r="BF477" s="103">
        <v>3634</v>
      </c>
      <c r="BG477" s="97">
        <f t="shared" si="801"/>
        <v>3877.4779999999996</v>
      </c>
      <c r="BH477" s="102">
        <f t="shared" si="802"/>
        <v>0.39924608731466221</v>
      </c>
      <c r="BI477" s="103">
        <v>445</v>
      </c>
      <c r="BJ477" s="97">
        <f t="shared" si="803"/>
        <v>875.31500000000005</v>
      </c>
      <c r="BK477" s="102">
        <f t="shared" si="804"/>
        <v>9.0127162273476114E-2</v>
      </c>
      <c r="BL477" s="320">
        <v>461</v>
      </c>
      <c r="BM477" s="97">
        <f t="shared" si="805"/>
        <v>666.14499999999998</v>
      </c>
      <c r="BN477" s="102">
        <f t="shared" si="806"/>
        <v>6.8589888797364079E-2</v>
      </c>
      <c r="BO477" s="103">
        <v>697</v>
      </c>
      <c r="BP477" s="97">
        <f t="shared" si="807"/>
        <v>1434.4259999999999</v>
      </c>
      <c r="BQ477" s="102">
        <f t="shared" si="808"/>
        <v>0.14769625205930806</v>
      </c>
      <c r="BR477" s="103">
        <v>12</v>
      </c>
      <c r="BS477" s="105">
        <f t="shared" si="809"/>
        <v>19.968</v>
      </c>
      <c r="BT477" s="102">
        <f t="shared" si="810"/>
        <v>1.2355848434925864E-3</v>
      </c>
      <c r="BU477" s="247">
        <v>4.8499999999999996</v>
      </c>
      <c r="BV477" s="246">
        <v>5.67</v>
      </c>
      <c r="BW477" s="247">
        <v>158</v>
      </c>
      <c r="BX477" s="117">
        <f t="shared" si="811"/>
        <v>84698.351999999999</v>
      </c>
      <c r="BY477" s="118">
        <f t="shared" si="812"/>
        <v>0.56465567999999999</v>
      </c>
      <c r="BZ477" s="273">
        <v>67.900000000000006</v>
      </c>
      <c r="CA477" s="263">
        <v>39</v>
      </c>
      <c r="CB477" s="247">
        <v>7.43</v>
      </c>
      <c r="CC477" s="103">
        <v>5273</v>
      </c>
      <c r="CD477" s="77">
        <f t="shared" si="813"/>
        <v>5511.3409471469668</v>
      </c>
      <c r="CE477" s="77">
        <f t="shared" si="814"/>
        <v>23291</v>
      </c>
      <c r="CF477" s="77">
        <f t="shared" si="815"/>
        <v>8721</v>
      </c>
      <c r="CG477" s="77">
        <f t="shared" si="816"/>
        <v>363.375</v>
      </c>
      <c r="CH477" s="77">
        <f t="shared" si="817"/>
        <v>14570</v>
      </c>
      <c r="CI477" s="130">
        <f t="shared" si="818"/>
        <v>607.08333333333337</v>
      </c>
      <c r="CJ477" s="253">
        <v>3876</v>
      </c>
      <c r="CK477" s="247">
        <v>38.1</v>
      </c>
      <c r="CL477" s="246">
        <v>7.2</v>
      </c>
      <c r="CM477" s="103">
        <v>3093</v>
      </c>
      <c r="CN477" s="274">
        <v>9</v>
      </c>
      <c r="CO477" s="274">
        <v>68</v>
      </c>
      <c r="CP477" s="103">
        <v>2546</v>
      </c>
      <c r="CQ477" s="247"/>
      <c r="CR477" s="247"/>
      <c r="CS477" s="103">
        <v>2625</v>
      </c>
      <c r="CT477" s="141">
        <f t="shared" si="819"/>
        <v>0.28004512053700359</v>
      </c>
      <c r="CU477" s="142">
        <f t="shared" si="746"/>
        <v>1.2966976264189887</v>
      </c>
      <c r="CV477" s="142">
        <f t="shared" si="747"/>
        <v>4.2502899942581855</v>
      </c>
      <c r="CW477" s="118">
        <f t="shared" si="820"/>
        <v>0.70838166570969763</v>
      </c>
      <c r="CX477" s="143">
        <f t="shared" si="821"/>
        <v>21361.957511141642</v>
      </c>
      <c r="CY477" s="144">
        <f t="shared" si="822"/>
        <v>0.43879356591046315</v>
      </c>
      <c r="CZ477" s="145">
        <f t="shared" si="823"/>
        <v>14095.178925421838</v>
      </c>
      <c r="DA477" s="146">
        <f t="shared" si="824"/>
        <v>0.68152800658978585</v>
      </c>
      <c r="DB477" s="253">
        <v>3876</v>
      </c>
      <c r="DC477" s="247">
        <v>38.299999999999997</v>
      </c>
      <c r="DD477" s="246">
        <v>7.21</v>
      </c>
      <c r="DE477" s="103">
        <v>2245</v>
      </c>
      <c r="DF477" s="274">
        <v>7</v>
      </c>
      <c r="DG477" s="274">
        <v>70</v>
      </c>
      <c r="DH477" s="103">
        <v>5300</v>
      </c>
      <c r="DI477" s="247"/>
      <c r="DJ477" s="247"/>
      <c r="DK477" s="103">
        <v>3258</v>
      </c>
      <c r="DL477" s="141">
        <f t="shared" si="825"/>
        <v>0.25733911099390677</v>
      </c>
      <c r="DM477" s="142">
        <f t="shared" si="750"/>
        <v>1.2966976264189887</v>
      </c>
      <c r="DN477" s="142">
        <f t="shared" si="751"/>
        <v>4.2502899942581855</v>
      </c>
      <c r="DO477" s="118">
        <f t="shared" si="826"/>
        <v>0.70838166570969763</v>
      </c>
      <c r="DP477" s="143">
        <f t="shared" si="827"/>
        <v>21361.957511141642</v>
      </c>
      <c r="DQ477" s="144">
        <f t="shared" si="828"/>
        <v>0.59265811686679259</v>
      </c>
      <c r="DR477" s="145">
        <f t="shared" si="829"/>
        <v>14095.178925421838</v>
      </c>
      <c r="DS477" s="146">
        <f t="shared" si="830"/>
        <v>0.76884266886326191</v>
      </c>
      <c r="DT477" s="253">
        <v>3877</v>
      </c>
      <c r="DU477" s="247"/>
      <c r="DV477" s="246">
        <v>7.64</v>
      </c>
      <c r="DW477" s="103">
        <v>2751</v>
      </c>
      <c r="DX477" s="274">
        <v>8</v>
      </c>
      <c r="DY477" s="274">
        <v>68</v>
      </c>
      <c r="DZ477" s="103">
        <v>4712</v>
      </c>
      <c r="EA477" s="247"/>
      <c r="EB477" s="247"/>
      <c r="EC477" s="103">
        <v>3191</v>
      </c>
      <c r="ED477" s="141">
        <f t="shared" si="831"/>
        <v>0.29817297284926514</v>
      </c>
      <c r="EE477" s="142">
        <f t="shared" si="756"/>
        <v>1.2963631673974723</v>
      </c>
      <c r="EF477" s="142">
        <f t="shared" si="795"/>
        <v>4.2513865603041765</v>
      </c>
      <c r="EG477" s="118">
        <f t="shared" si="832"/>
        <v>0.70856442671736275</v>
      </c>
      <c r="EH477" s="143">
        <f t="shared" si="833"/>
        <v>21367.46885208879</v>
      </c>
      <c r="EI477" s="144">
        <f t="shared" si="834"/>
        <v>0.50084742962162432</v>
      </c>
      <c r="EJ477" s="145">
        <f t="shared" si="835"/>
        <v>14098.815452492381</v>
      </c>
      <c r="EK477" s="146">
        <f t="shared" si="836"/>
        <v>0.71674217462932455</v>
      </c>
      <c r="EL477" s="253">
        <v>3877</v>
      </c>
      <c r="EM477" s="247">
        <v>38.799999999999997</v>
      </c>
      <c r="EN477" s="246">
        <v>7.5</v>
      </c>
      <c r="EO477" s="103">
        <v>2525</v>
      </c>
      <c r="EP477" s="274">
        <v>8</v>
      </c>
      <c r="EQ477" s="274">
        <v>69</v>
      </c>
      <c r="ER477" s="103">
        <v>4586</v>
      </c>
      <c r="ES477" s="247"/>
      <c r="ET477" s="247"/>
      <c r="EU477" s="103">
        <v>2853</v>
      </c>
      <c r="EV477" s="141">
        <f t="shared" si="837"/>
        <v>0.24641468251869608</v>
      </c>
      <c r="EW477" s="142">
        <f t="shared" si="758"/>
        <v>1.2963631673974723</v>
      </c>
      <c r="EX477" s="142">
        <f t="shared" si="759"/>
        <v>4.2513865603041765</v>
      </c>
      <c r="EY477" s="118">
        <f t="shared" si="838"/>
        <v>0.70856442671736275</v>
      </c>
      <c r="EZ477" s="143">
        <f t="shared" si="839"/>
        <v>21367.46885208879</v>
      </c>
      <c r="FA477" s="144">
        <f t="shared" si="840"/>
        <v>0.54185378400385364</v>
      </c>
      <c r="FB477" s="145">
        <f t="shared" si="841"/>
        <v>14098.815452492381</v>
      </c>
      <c r="FC477" s="146">
        <f t="shared" si="842"/>
        <v>0.74001235584843494</v>
      </c>
      <c r="FD477" s="253">
        <v>3892</v>
      </c>
      <c r="FE477" s="247"/>
      <c r="FF477" s="246">
        <v>7.64</v>
      </c>
      <c r="FG477" s="103">
        <v>2415</v>
      </c>
      <c r="FH477" s="274">
        <v>5</v>
      </c>
      <c r="FI477" s="274">
        <v>70</v>
      </c>
      <c r="FJ477" s="103">
        <v>4610</v>
      </c>
      <c r="FK477" s="247"/>
      <c r="FL477" s="247"/>
      <c r="FM477" s="103">
        <v>3083</v>
      </c>
      <c r="FN477" s="141">
        <f t="shared" si="843"/>
        <v>0.2558302628548072</v>
      </c>
      <c r="FO477" s="142">
        <f t="shared" si="765"/>
        <v>1.2913669064748201</v>
      </c>
      <c r="FP477" s="142">
        <f t="shared" si="766"/>
        <v>4.2678350509940302</v>
      </c>
      <c r="FQ477" s="118">
        <f t="shared" si="844"/>
        <v>0.71130584183233836</v>
      </c>
      <c r="FR477" s="143">
        <f t="shared" si="845"/>
        <v>21450.138966295995</v>
      </c>
      <c r="FS477" s="144">
        <f t="shared" si="846"/>
        <v>0.56181262905715112</v>
      </c>
      <c r="FT477" s="145">
        <f t="shared" si="847"/>
        <v>14153.363358550516</v>
      </c>
      <c r="FU477" s="146">
        <f t="shared" si="848"/>
        <v>0.75133855024711693</v>
      </c>
      <c r="FV477" s="253">
        <v>3893</v>
      </c>
      <c r="FW477" s="283">
        <v>39</v>
      </c>
      <c r="FX477" s="246">
        <v>7.27</v>
      </c>
      <c r="FY477" s="103">
        <v>2282</v>
      </c>
      <c r="FZ477" s="274">
        <v>5</v>
      </c>
      <c r="GA477" s="274">
        <v>69</v>
      </c>
      <c r="GB477" s="103">
        <v>4666</v>
      </c>
      <c r="GC477" s="247"/>
      <c r="GD477" s="247"/>
      <c r="GE477" s="103">
        <v>3293</v>
      </c>
      <c r="GF477" s="141">
        <f t="shared" si="849"/>
        <v>0.26193493637218335</v>
      </c>
      <c r="GG477" s="142">
        <f t="shared" si="772"/>
        <v>1.291035191369124</v>
      </c>
      <c r="GH477" s="142">
        <f t="shared" si="773"/>
        <v>4.2689316170400202</v>
      </c>
      <c r="GI477" s="118">
        <f t="shared" si="850"/>
        <v>0.71148860284000337</v>
      </c>
      <c r="GJ477" s="143">
        <f t="shared" si="851"/>
        <v>21455.650307243141</v>
      </c>
      <c r="GK477" s="144">
        <f t="shared" si="852"/>
        <v>0.58594468716704717</v>
      </c>
      <c r="GL477" s="145">
        <f t="shared" si="853"/>
        <v>14156.999885621059</v>
      </c>
      <c r="GM477" s="146">
        <f t="shared" si="854"/>
        <v>0.76503294892915985</v>
      </c>
      <c r="GN477" s="103">
        <v>2997</v>
      </c>
      <c r="GO477" s="97">
        <f t="shared" si="855"/>
        <v>2551.5497831780517</v>
      </c>
      <c r="GP477" s="226">
        <f t="shared" si="856"/>
        <v>1004.0454399999999</v>
      </c>
      <c r="GQ477" s="103">
        <v>0</v>
      </c>
      <c r="GR477" s="102">
        <f t="shared" si="857"/>
        <v>1</v>
      </c>
      <c r="GS477" s="103">
        <v>0</v>
      </c>
      <c r="GT477" s="102">
        <f t="shared" si="862"/>
        <v>1</v>
      </c>
      <c r="GU477" s="129">
        <v>11.2</v>
      </c>
      <c r="GV477" s="102">
        <f t="shared" si="858"/>
        <v>0.98720460634171703</v>
      </c>
      <c r="GW477" s="170">
        <v>476</v>
      </c>
      <c r="GX477" s="102">
        <f t="shared" si="859"/>
        <v>0</v>
      </c>
      <c r="GY477" s="170">
        <v>4.96</v>
      </c>
      <c r="GZ477" s="102">
        <f t="shared" si="860"/>
        <v>0</v>
      </c>
      <c r="HA477" s="323">
        <v>26.6</v>
      </c>
      <c r="HB477" s="323">
        <v>45.1</v>
      </c>
      <c r="HC477" s="323"/>
      <c r="HD477" s="105"/>
      <c r="HE477" s="324">
        <v>40</v>
      </c>
      <c r="HF477" s="227">
        <f t="shared" si="698"/>
        <v>84698.351999999999</v>
      </c>
      <c r="HG477" s="102">
        <f t="shared" si="699"/>
        <v>0.56465567999999999</v>
      </c>
      <c r="HH477" s="177">
        <f t="shared" si="700"/>
        <v>0.69141268533772648</v>
      </c>
      <c r="HI477" s="103">
        <v>3166</v>
      </c>
      <c r="HJ477" s="103">
        <v>3796</v>
      </c>
      <c r="HK477" s="103">
        <v>2931</v>
      </c>
      <c r="HL477" s="77">
        <f t="shared" si="780"/>
        <v>2280</v>
      </c>
      <c r="HM477" s="77">
        <f t="shared" si="778"/>
        <v>25578.48</v>
      </c>
      <c r="HN477" s="247"/>
      <c r="HO477" s="247"/>
      <c r="HP477" s="103">
        <v>2643</v>
      </c>
      <c r="HQ477" s="247"/>
      <c r="HR477" s="247"/>
      <c r="HS477" s="247"/>
      <c r="HT477" s="103">
        <v>4440</v>
      </c>
      <c r="HU477" s="103">
        <v>5141</v>
      </c>
      <c r="HV477" s="247"/>
      <c r="HW477" s="247"/>
      <c r="HX477" s="247"/>
      <c r="HY477" s="247"/>
      <c r="HZ477" s="298">
        <v>0.98</v>
      </c>
      <c r="IA477" s="298"/>
      <c r="IB477" s="299">
        <v>518</v>
      </c>
      <c r="IC477" s="300"/>
      <c r="ID477" s="300">
        <v>223</v>
      </c>
      <c r="IE477" s="301">
        <v>2.71</v>
      </c>
      <c r="IF477" s="301">
        <v>1.61</v>
      </c>
      <c r="IG477" s="301">
        <v>1.29</v>
      </c>
      <c r="IH477" s="97">
        <f t="shared" si="779"/>
        <v>36824.637000000002</v>
      </c>
      <c r="II477" s="97">
        <f t="shared" si="781"/>
        <v>3570.8298422549778</v>
      </c>
      <c r="IJ477" s="202">
        <f t="shared" si="782"/>
        <v>1.7420085358418256</v>
      </c>
      <c r="IK477" s="202">
        <f t="shared" si="788"/>
        <v>2.0498348709464698</v>
      </c>
      <c r="IL477" s="202">
        <f t="shared" si="736"/>
        <v>0.60384952405387826</v>
      </c>
      <c r="IM477" s="203"/>
      <c r="IN477" s="204">
        <f t="shared" si="737"/>
        <v>0.8271604938271605</v>
      </c>
      <c r="IO477" s="247"/>
      <c r="IP477" s="247"/>
      <c r="IQ477" s="103">
        <v>2530</v>
      </c>
      <c r="IR477" s="103">
        <v>2916</v>
      </c>
      <c r="IS477" s="247"/>
      <c r="IT477" s="247"/>
      <c r="IU477" s="247"/>
      <c r="IV477" s="247"/>
      <c r="IW477" s="304">
        <v>0.94</v>
      </c>
      <c r="IX477" s="304">
        <v>0</v>
      </c>
      <c r="IY477" s="246">
        <v>8.18</v>
      </c>
      <c r="IZ477" s="247">
        <v>389</v>
      </c>
      <c r="JA477" s="247">
        <v>2.0299999999999998</v>
      </c>
      <c r="JB477" s="247">
        <v>0.56000000000000005</v>
      </c>
      <c r="JC477" s="247">
        <v>217</v>
      </c>
      <c r="JD477" s="97">
        <f t="shared" si="738"/>
        <v>5884.9979999999996</v>
      </c>
      <c r="JE477" s="210">
        <f t="shared" si="796"/>
        <v>1.2842563926155257</v>
      </c>
      <c r="JF477" s="210">
        <f t="shared" si="739"/>
        <v>0.40334625000000002</v>
      </c>
      <c r="JG477" s="210">
        <f t="shared" si="740"/>
        <v>6.6423149247217067E-2</v>
      </c>
      <c r="JH477" s="203"/>
      <c r="JI477" s="203">
        <f t="shared" si="741"/>
        <v>0.24903474903474898</v>
      </c>
      <c r="JJ477" s="212">
        <f t="shared" si="861"/>
        <v>2.469151880188833</v>
      </c>
      <c r="JK477" s="203">
        <f t="shared" si="742"/>
        <v>0.95994645799011535</v>
      </c>
      <c r="JL477" s="103">
        <v>10012</v>
      </c>
      <c r="JM477" s="246">
        <v>8.18</v>
      </c>
      <c r="JN477" s="307">
        <v>189</v>
      </c>
      <c r="JO477" s="247">
        <v>1.39</v>
      </c>
      <c r="JP477" s="247">
        <v>0.23</v>
      </c>
      <c r="JQ477" s="246">
        <v>0.75</v>
      </c>
      <c r="JR477" s="170">
        <v>270</v>
      </c>
      <c r="JS477" s="247">
        <v>0.18</v>
      </c>
      <c r="JT477" s="308"/>
    </row>
    <row r="478" spans="1:280" ht="14.25">
      <c r="A478" s="244">
        <v>43895</v>
      </c>
      <c r="B478" s="245">
        <v>120</v>
      </c>
      <c r="C478" s="52">
        <v>120</v>
      </c>
      <c r="D478" s="129">
        <v>37477</v>
      </c>
      <c r="E478" s="246">
        <v>5.48</v>
      </c>
      <c r="F478" s="129">
        <v>1136</v>
      </c>
      <c r="G478" s="247">
        <v>36.799999999999997</v>
      </c>
      <c r="H478" s="247">
        <v>18.2</v>
      </c>
      <c r="I478" s="255">
        <v>92.3</v>
      </c>
      <c r="J478" s="253">
        <v>1346</v>
      </c>
      <c r="K478" s="129">
        <v>1165</v>
      </c>
      <c r="L478" s="254">
        <v>10.199999999999999</v>
      </c>
      <c r="M478" s="129">
        <v>7067</v>
      </c>
      <c r="N478" s="129">
        <v>5057</v>
      </c>
      <c r="O478" s="254">
        <v>0.06</v>
      </c>
      <c r="P478" s="254">
        <v>0.04</v>
      </c>
      <c r="Q478" s="258">
        <v>83.8</v>
      </c>
      <c r="R478" s="259">
        <v>69.8</v>
      </c>
      <c r="S478" s="260">
        <v>8172</v>
      </c>
      <c r="T478" s="103">
        <v>8357</v>
      </c>
      <c r="U478" s="247">
        <v>3.2</v>
      </c>
      <c r="V478" s="247">
        <v>25.5</v>
      </c>
      <c r="W478" s="247">
        <v>10.1</v>
      </c>
      <c r="X478" s="247">
        <v>8.16</v>
      </c>
      <c r="Y478" s="129">
        <v>2432</v>
      </c>
      <c r="Z478" s="103"/>
      <c r="AA478" s="56"/>
      <c r="AB478" s="247">
        <v>849</v>
      </c>
      <c r="AC478" s="77">
        <f t="shared" si="797"/>
        <v>10604</v>
      </c>
      <c r="AD478" s="247"/>
      <c r="AE478" s="247"/>
      <c r="AF478" s="247"/>
      <c r="AG478" s="247"/>
      <c r="AH478" s="252"/>
      <c r="AI478" s="263"/>
      <c r="AJ478" s="247"/>
      <c r="AK478" s="247"/>
      <c r="AL478" s="246">
        <v>8.93</v>
      </c>
      <c r="AM478" s="103">
        <v>31367</v>
      </c>
      <c r="AN478" s="264">
        <v>0.79</v>
      </c>
      <c r="AO478" s="264">
        <v>0.24</v>
      </c>
      <c r="AP478" s="103">
        <v>2392</v>
      </c>
      <c r="AQ478" s="252"/>
      <c r="AR478" s="86">
        <f t="shared" si="743"/>
        <v>12412</v>
      </c>
      <c r="AS478" s="103">
        <v>1080</v>
      </c>
      <c r="AT478" s="268">
        <v>11332</v>
      </c>
      <c r="AU478" s="129">
        <f t="shared" si="798"/>
        <v>8692</v>
      </c>
      <c r="AV478" s="103">
        <v>1080</v>
      </c>
      <c r="AW478" s="103">
        <v>0</v>
      </c>
      <c r="AX478" s="129">
        <v>1080</v>
      </c>
      <c r="AY478" s="271">
        <v>480</v>
      </c>
      <c r="AZ478" s="272">
        <v>5.43</v>
      </c>
      <c r="BA478" s="103">
        <v>4272</v>
      </c>
      <c r="BB478" s="247">
        <v>67</v>
      </c>
      <c r="BC478" s="103">
        <v>9508</v>
      </c>
      <c r="BD478" s="97">
        <f t="shared" si="799"/>
        <v>7197.7798000000003</v>
      </c>
      <c r="BE478" s="102">
        <f t="shared" si="800"/>
        <v>0.75702353807320155</v>
      </c>
      <c r="BF478" s="103">
        <v>3793</v>
      </c>
      <c r="BG478" s="97">
        <f t="shared" si="801"/>
        <v>4047.1309999999999</v>
      </c>
      <c r="BH478" s="102">
        <f t="shared" si="802"/>
        <v>0.42565534286916279</v>
      </c>
      <c r="BI478" s="103">
        <v>502</v>
      </c>
      <c r="BJ478" s="97">
        <f t="shared" si="803"/>
        <v>987.43400000000008</v>
      </c>
      <c r="BK478" s="102">
        <f t="shared" si="804"/>
        <v>0.10385296592343291</v>
      </c>
      <c r="BL478" s="320">
        <v>490</v>
      </c>
      <c r="BM478" s="97">
        <f t="shared" si="805"/>
        <v>708.05000000000007</v>
      </c>
      <c r="BN478" s="102">
        <f t="shared" si="806"/>
        <v>7.4468868321413556E-2</v>
      </c>
      <c r="BO478" s="103">
        <v>696</v>
      </c>
      <c r="BP478" s="97">
        <f t="shared" si="807"/>
        <v>1432.3679999999999</v>
      </c>
      <c r="BQ478" s="102">
        <f t="shared" si="808"/>
        <v>0.1506487168700042</v>
      </c>
      <c r="BR478" s="103">
        <v>13.7</v>
      </c>
      <c r="BS478" s="105">
        <f t="shared" si="809"/>
        <v>22.796799999999998</v>
      </c>
      <c r="BT478" s="102">
        <f t="shared" si="810"/>
        <v>1.4408918805216659E-3</v>
      </c>
      <c r="BU478" s="247">
        <v>5.38</v>
      </c>
      <c r="BV478" s="246">
        <v>6.09</v>
      </c>
      <c r="BW478" s="247">
        <v>173</v>
      </c>
      <c r="BX478" s="117">
        <f t="shared" si="811"/>
        <v>82643.535999999993</v>
      </c>
      <c r="BY478" s="118">
        <f t="shared" si="812"/>
        <v>0.55095690666666663</v>
      </c>
      <c r="BZ478" s="273">
        <v>69.5</v>
      </c>
      <c r="CA478" s="263">
        <v>39</v>
      </c>
      <c r="CB478" s="247">
        <v>7.28</v>
      </c>
      <c r="CC478" s="103">
        <v>4982</v>
      </c>
      <c r="CD478" s="77">
        <f t="shared" si="813"/>
        <v>5124.0341425752767</v>
      </c>
      <c r="CE478" s="77">
        <f t="shared" si="814"/>
        <v>23314</v>
      </c>
      <c r="CF478" s="77">
        <f t="shared" si="815"/>
        <v>8692</v>
      </c>
      <c r="CG478" s="77">
        <f t="shared" si="816"/>
        <v>362.16666666666669</v>
      </c>
      <c r="CH478" s="77">
        <f t="shared" si="817"/>
        <v>14622</v>
      </c>
      <c r="CI478" s="130">
        <f t="shared" si="818"/>
        <v>609.25</v>
      </c>
      <c r="CJ478" s="253">
        <v>3879</v>
      </c>
      <c r="CK478" s="247">
        <v>38.9</v>
      </c>
      <c r="CL478" s="246">
        <v>7.17</v>
      </c>
      <c r="CM478" s="103">
        <v>2404</v>
      </c>
      <c r="CN478" s="274">
        <v>10</v>
      </c>
      <c r="CO478" s="274">
        <v>68</v>
      </c>
      <c r="CP478" s="103">
        <v>4222</v>
      </c>
      <c r="CQ478" s="247"/>
      <c r="CR478" s="247"/>
      <c r="CS478" s="103">
        <v>2649</v>
      </c>
      <c r="CT478" s="141">
        <f t="shared" si="819"/>
        <v>0.2510659536516136</v>
      </c>
      <c r="CU478" s="142">
        <f t="shared" si="746"/>
        <v>1.2956947666924465</v>
      </c>
      <c r="CV478" s="142">
        <f t="shared" si="747"/>
        <v>3.9546614482788498</v>
      </c>
      <c r="CW478" s="118">
        <f t="shared" si="820"/>
        <v>0.65911024137980834</v>
      </c>
      <c r="CX478" s="143">
        <f t="shared" si="821"/>
        <v>19876.128439049498</v>
      </c>
      <c r="CY478" s="144">
        <f t="shared" si="822"/>
        <v>0.53083841108213636</v>
      </c>
      <c r="CZ478" s="145">
        <f t="shared" si="823"/>
        <v>13750.290646993222</v>
      </c>
      <c r="DA478" s="146">
        <f t="shared" si="824"/>
        <v>0.74716028607488427</v>
      </c>
      <c r="DB478" s="253">
        <v>3879</v>
      </c>
      <c r="DC478" s="247">
        <v>38.6</v>
      </c>
      <c r="DD478" s="246">
        <v>7.15</v>
      </c>
      <c r="DE478" s="103">
        <v>1983</v>
      </c>
      <c r="DF478" s="274">
        <v>10</v>
      </c>
      <c r="DG478" s="274">
        <v>68</v>
      </c>
      <c r="DH478" s="103">
        <v>4028</v>
      </c>
      <c r="DI478" s="247"/>
      <c r="DJ478" s="247"/>
      <c r="DK478" s="103">
        <v>3321</v>
      </c>
      <c r="DL478" s="141">
        <f t="shared" si="825"/>
        <v>0.27256898620573727</v>
      </c>
      <c r="DM478" s="142">
        <f t="shared" si="750"/>
        <v>1.2956947666924465</v>
      </c>
      <c r="DN478" s="142">
        <f t="shared" si="751"/>
        <v>3.9546614482788498</v>
      </c>
      <c r="DO478" s="118">
        <f t="shared" si="826"/>
        <v>0.65911024137980834</v>
      </c>
      <c r="DP478" s="143">
        <f t="shared" si="827"/>
        <v>19876.128439049498</v>
      </c>
      <c r="DQ478" s="144">
        <f t="shared" si="828"/>
        <v>0.61300023676201176</v>
      </c>
      <c r="DR478" s="145">
        <f t="shared" si="829"/>
        <v>13750.290646993222</v>
      </c>
      <c r="DS478" s="146">
        <f t="shared" si="830"/>
        <v>0.79143878838872528</v>
      </c>
      <c r="DT478" s="253">
        <v>3884</v>
      </c>
      <c r="DU478" s="247"/>
      <c r="DV478" s="246">
        <v>7.65</v>
      </c>
      <c r="DW478" s="103">
        <v>2220</v>
      </c>
      <c r="DX478" s="274">
        <v>11</v>
      </c>
      <c r="DY478" s="274">
        <v>67</v>
      </c>
      <c r="DZ478" s="103">
        <v>4020</v>
      </c>
      <c r="EA478" s="247"/>
      <c r="EB478" s="247"/>
      <c r="EC478" s="103">
        <v>3254</v>
      </c>
      <c r="ED478" s="141">
        <f t="shared" si="831"/>
        <v>0.28849388312142998</v>
      </c>
      <c r="EE478" s="142">
        <f t="shared" si="756"/>
        <v>1.2940267765190525</v>
      </c>
      <c r="EF478" s="142">
        <f t="shared" si="795"/>
        <v>3.9597589752810132</v>
      </c>
      <c r="EG478" s="118">
        <f t="shared" si="832"/>
        <v>0.65995982921350216</v>
      </c>
      <c r="EH478" s="143">
        <f t="shared" si="833"/>
        <v>19901.748609762373</v>
      </c>
      <c r="EI478" s="144">
        <f t="shared" si="834"/>
        <v>0.56674761755505099</v>
      </c>
      <c r="EJ478" s="145">
        <f t="shared" si="835"/>
        <v>13768.014661748304</v>
      </c>
      <c r="EK478" s="146">
        <f t="shared" si="836"/>
        <v>0.76651241060159869</v>
      </c>
      <c r="EL478" s="253">
        <v>3884</v>
      </c>
      <c r="EM478" s="247">
        <v>38.5</v>
      </c>
      <c r="EN478" s="246">
        <v>7.49</v>
      </c>
      <c r="EO478" s="103">
        <v>2319</v>
      </c>
      <c r="EP478" s="274">
        <v>11</v>
      </c>
      <c r="EQ478" s="274">
        <v>68</v>
      </c>
      <c r="ER478" s="103">
        <v>4254</v>
      </c>
      <c r="ES478" s="247"/>
      <c r="ET478" s="247"/>
      <c r="EU478" s="103">
        <v>2859</v>
      </c>
      <c r="EV478" s="141">
        <f t="shared" si="837"/>
        <v>0.26241991006185478</v>
      </c>
      <c r="EW478" s="142">
        <f t="shared" si="758"/>
        <v>1.2940267765190525</v>
      </c>
      <c r="EX478" s="142">
        <f t="shared" si="759"/>
        <v>3.9597589752810132</v>
      </c>
      <c r="EY478" s="118">
        <f t="shared" si="838"/>
        <v>0.65995982921350216</v>
      </c>
      <c r="EZ478" s="143">
        <f t="shared" si="839"/>
        <v>19901.748609762373</v>
      </c>
      <c r="FA478" s="144">
        <f t="shared" si="840"/>
        <v>0.54742690320277632</v>
      </c>
      <c r="FB478" s="145">
        <f t="shared" si="841"/>
        <v>13768.014661748304</v>
      </c>
      <c r="FC478" s="146">
        <f t="shared" si="842"/>
        <v>0.75610012620950773</v>
      </c>
      <c r="FD478" s="253">
        <v>3894</v>
      </c>
      <c r="FE478" s="247"/>
      <c r="FF478" s="246">
        <v>7.64</v>
      </c>
      <c r="FG478" s="103">
        <v>1984</v>
      </c>
      <c r="FH478" s="274">
        <v>7</v>
      </c>
      <c r="FI478" s="274">
        <v>69</v>
      </c>
      <c r="FJ478" s="103">
        <v>3990</v>
      </c>
      <c r="FK478" s="247"/>
      <c r="FL478" s="247"/>
      <c r="FM478" s="103">
        <v>3195</v>
      </c>
      <c r="FN478" s="141">
        <f t="shared" si="843"/>
        <v>0.26130068305017107</v>
      </c>
      <c r="FO478" s="142">
        <f t="shared" si="765"/>
        <v>1.2907036466358501</v>
      </c>
      <c r="FP478" s="142">
        <f t="shared" si="766"/>
        <v>3.9699540292853421</v>
      </c>
      <c r="FQ478" s="118">
        <f t="shared" si="844"/>
        <v>0.66165900488089036</v>
      </c>
      <c r="FR478" s="143">
        <f t="shared" si="845"/>
        <v>19952.98895118813</v>
      </c>
      <c r="FS478" s="144">
        <f t="shared" si="846"/>
        <v>0.61280507803118067</v>
      </c>
      <c r="FT478" s="145">
        <f t="shared" si="847"/>
        <v>13803.46269125847</v>
      </c>
      <c r="FU478" s="146">
        <f t="shared" si="848"/>
        <v>0.79133361379890621</v>
      </c>
      <c r="FV478" s="253">
        <v>3894</v>
      </c>
      <c r="FW478" s="283">
        <v>38.5</v>
      </c>
      <c r="FX478" s="246">
        <v>7.36</v>
      </c>
      <c r="FY478" s="103">
        <v>2130</v>
      </c>
      <c r="FZ478" s="274">
        <v>8</v>
      </c>
      <c r="GA478" s="274">
        <v>69</v>
      </c>
      <c r="GB478" s="103">
        <v>3342</v>
      </c>
      <c r="GC478" s="247"/>
      <c r="GD478" s="247"/>
      <c r="GE478" s="103">
        <v>3377</v>
      </c>
      <c r="GF478" s="141">
        <f t="shared" si="849"/>
        <v>0.28965322274920413</v>
      </c>
      <c r="GG478" s="142">
        <f t="shared" si="772"/>
        <v>1.2907036466358501</v>
      </c>
      <c r="GH478" s="142">
        <f t="shared" si="773"/>
        <v>3.9699540292853421</v>
      </c>
      <c r="GI478" s="118">
        <f t="shared" si="850"/>
        <v>0.66165900488089036</v>
      </c>
      <c r="GJ478" s="143">
        <f t="shared" si="851"/>
        <v>19952.98895118813</v>
      </c>
      <c r="GK478" s="144">
        <f t="shared" si="852"/>
        <v>0.58431190332984628</v>
      </c>
      <c r="GL478" s="145">
        <f t="shared" si="853"/>
        <v>13803.46269125847</v>
      </c>
      <c r="GM478" s="146">
        <f t="shared" si="854"/>
        <v>0.7759781236853176</v>
      </c>
      <c r="GN478" s="103">
        <v>2518</v>
      </c>
      <c r="GO478" s="97">
        <f t="shared" si="855"/>
        <v>2173.2248863343912</v>
      </c>
      <c r="GP478" s="226">
        <f t="shared" si="856"/>
        <v>1129.5045400000001</v>
      </c>
      <c r="GQ478" s="103">
        <v>0</v>
      </c>
      <c r="GR478" s="102">
        <f t="shared" si="857"/>
        <v>1</v>
      </c>
      <c r="GS478" s="103">
        <v>0</v>
      </c>
      <c r="GT478" s="102">
        <f t="shared" si="862"/>
        <v>1</v>
      </c>
      <c r="GU478" s="129">
        <v>14.7</v>
      </c>
      <c r="GV478" s="102">
        <f t="shared" si="858"/>
        <v>0.9851129290666516</v>
      </c>
      <c r="GW478" s="170">
        <v>536</v>
      </c>
      <c r="GX478" s="102">
        <f t="shared" si="859"/>
        <v>0</v>
      </c>
      <c r="GY478" s="170">
        <v>3.11</v>
      </c>
      <c r="GZ478" s="102">
        <f t="shared" si="860"/>
        <v>0</v>
      </c>
      <c r="HA478" s="323">
        <v>21.5</v>
      </c>
      <c r="HB478" s="323">
        <v>45.2</v>
      </c>
      <c r="HC478" s="323"/>
      <c r="HD478" s="105"/>
      <c r="HE478" s="324">
        <v>10</v>
      </c>
      <c r="HF478" s="227">
        <f t="shared" si="698"/>
        <v>82643.535999999993</v>
      </c>
      <c r="HG478" s="102">
        <f t="shared" si="699"/>
        <v>0.55095690666666663</v>
      </c>
      <c r="HH478" s="177">
        <f t="shared" si="700"/>
        <v>0.73517038283550695</v>
      </c>
      <c r="HI478" s="103">
        <v>2654</v>
      </c>
      <c r="HJ478" s="103">
        <v>3798</v>
      </c>
      <c r="HK478" s="103">
        <v>2816</v>
      </c>
      <c r="HL478" s="77">
        <f t="shared" si="780"/>
        <v>2280</v>
      </c>
      <c r="HM478" s="77">
        <f t="shared" si="778"/>
        <v>25034.52</v>
      </c>
      <c r="HN478" s="247"/>
      <c r="HO478" s="247"/>
      <c r="HP478" s="103">
        <v>2627</v>
      </c>
      <c r="HQ478" s="247"/>
      <c r="HR478" s="247"/>
      <c r="HS478" s="247"/>
      <c r="HT478" s="103">
        <v>4032</v>
      </c>
      <c r="HU478" s="103">
        <v>4346</v>
      </c>
      <c r="HV478" s="247"/>
      <c r="HW478" s="247"/>
      <c r="HX478" s="247"/>
      <c r="HY478" s="247"/>
      <c r="HZ478" s="298">
        <v>0.97</v>
      </c>
      <c r="IA478" s="298"/>
      <c r="IB478" s="299">
        <v>470</v>
      </c>
      <c r="IC478" s="300"/>
      <c r="ID478" s="300">
        <v>467</v>
      </c>
      <c r="IE478" s="301">
        <v>1.55</v>
      </c>
      <c r="IF478" s="301">
        <v>1.1299999999999999</v>
      </c>
      <c r="IG478" s="301">
        <v>1.21</v>
      </c>
      <c r="IH478" s="97">
        <f t="shared" si="779"/>
        <v>32439.856</v>
      </c>
      <c r="II478" s="97">
        <f t="shared" si="781"/>
        <v>3191.9370895264428</v>
      </c>
      <c r="IJ478" s="202">
        <f t="shared" si="782"/>
        <v>1.7464198393293748</v>
      </c>
      <c r="IK478" s="202">
        <f t="shared" si="788"/>
        <v>1.8277031774628409</v>
      </c>
      <c r="IL478" s="202">
        <f t="shared" si="736"/>
        <v>0.57746551600811513</v>
      </c>
      <c r="IM478" s="203"/>
      <c r="IN478" s="204">
        <f t="shared" si="737"/>
        <v>0.81334392374900721</v>
      </c>
      <c r="IO478" s="247"/>
      <c r="IP478" s="247"/>
      <c r="IQ478" s="103">
        <v>3688</v>
      </c>
      <c r="IR478" s="103">
        <v>2558</v>
      </c>
      <c r="IS478" s="247"/>
      <c r="IT478" s="247"/>
      <c r="IU478" s="247"/>
      <c r="IV478" s="247"/>
      <c r="IW478" s="304">
        <v>0.92</v>
      </c>
      <c r="IX478" s="304">
        <v>0</v>
      </c>
      <c r="IY478" s="246">
        <v>8.44</v>
      </c>
      <c r="IZ478" s="247">
        <v>189</v>
      </c>
      <c r="JA478" s="247">
        <v>4.2699999999999996</v>
      </c>
      <c r="JB478" s="247">
        <v>0.36</v>
      </c>
      <c r="JC478" s="247">
        <v>231</v>
      </c>
      <c r="JD478" s="97">
        <f t="shared" si="738"/>
        <v>5326.04</v>
      </c>
      <c r="JE478" s="210">
        <f t="shared" si="796"/>
        <v>1.2885411872986654</v>
      </c>
      <c r="JF478" s="210">
        <f t="shared" si="739"/>
        <v>0.36475357142857145</v>
      </c>
      <c r="JG478" s="210">
        <f t="shared" si="740"/>
        <v>9.9334990761195618E-2</v>
      </c>
      <c r="JH478" s="203"/>
      <c r="JI478" s="203">
        <f t="shared" si="741"/>
        <v>0.59787234042553195</v>
      </c>
      <c r="JJ478" s="212">
        <f t="shared" si="861"/>
        <v>2.469151880188833</v>
      </c>
      <c r="JK478" s="203">
        <f t="shared" si="742"/>
        <v>0.98012200252419013</v>
      </c>
      <c r="JL478" s="103">
        <v>8172</v>
      </c>
      <c r="JM478" s="246">
        <v>8.48</v>
      </c>
      <c r="JN478" s="307">
        <v>102</v>
      </c>
      <c r="JO478" s="247">
        <v>0.26</v>
      </c>
      <c r="JP478" s="247">
        <v>3.65</v>
      </c>
      <c r="JQ478" s="246">
        <v>0.56999999999999995</v>
      </c>
      <c r="JR478" s="170">
        <v>157</v>
      </c>
      <c r="JS478" s="247">
        <v>0.28999999999999998</v>
      </c>
      <c r="JT478" s="308"/>
    </row>
    <row r="479" spans="1:280" ht="14.25">
      <c r="A479" s="244">
        <v>43896</v>
      </c>
      <c r="B479" s="245">
        <v>0</v>
      </c>
      <c r="C479" s="52">
        <v>0</v>
      </c>
      <c r="D479" s="129">
        <v>51547</v>
      </c>
      <c r="E479" s="246">
        <v>5.64</v>
      </c>
      <c r="F479" s="129">
        <v>1523</v>
      </c>
      <c r="G479" s="247">
        <v>39.6</v>
      </c>
      <c r="H479" s="247">
        <v>18.7</v>
      </c>
      <c r="I479" s="255">
        <v>92.3</v>
      </c>
      <c r="J479" s="253">
        <v>1165</v>
      </c>
      <c r="K479" s="129">
        <v>1496</v>
      </c>
      <c r="L479" s="254">
        <v>10.66</v>
      </c>
      <c r="M479" s="129">
        <v>8687</v>
      </c>
      <c r="N479" s="129">
        <v>5622</v>
      </c>
      <c r="O479" s="254">
        <v>0.09</v>
      </c>
      <c r="P479" s="254">
        <v>0.03</v>
      </c>
      <c r="Q479" s="258">
        <v>83.1</v>
      </c>
      <c r="R479" s="259">
        <v>68.7</v>
      </c>
      <c r="S479" s="260">
        <v>8823</v>
      </c>
      <c r="T479" s="103">
        <v>8400</v>
      </c>
      <c r="U479" s="247">
        <v>3.13</v>
      </c>
      <c r="V479" s="247">
        <v>26.9</v>
      </c>
      <c r="W479" s="247">
        <v>10.5</v>
      </c>
      <c r="X479" s="247">
        <v>8.4</v>
      </c>
      <c r="Y479" s="129">
        <v>2432</v>
      </c>
      <c r="Z479" s="103"/>
      <c r="AA479" s="56"/>
      <c r="AB479" s="247">
        <v>598</v>
      </c>
      <c r="AC479" s="77">
        <f t="shared" si="797"/>
        <v>11255</v>
      </c>
      <c r="AD479" s="247"/>
      <c r="AE479" s="247"/>
      <c r="AF479" s="247"/>
      <c r="AG479" s="247"/>
      <c r="AH479" s="252"/>
      <c r="AI479" s="263"/>
      <c r="AJ479" s="247"/>
      <c r="AK479" s="247"/>
      <c r="AL479" s="246">
        <v>9.51</v>
      </c>
      <c r="AM479" s="103">
        <v>89739</v>
      </c>
      <c r="AN479" s="264">
        <v>2.02</v>
      </c>
      <c r="AO479" s="264">
        <v>0.21</v>
      </c>
      <c r="AP479" s="103">
        <v>4092</v>
      </c>
      <c r="AQ479" s="252"/>
      <c r="AR479" s="86">
        <f t="shared" si="743"/>
        <v>12405</v>
      </c>
      <c r="AS479" s="103">
        <v>1080</v>
      </c>
      <c r="AT479" s="268">
        <v>11325</v>
      </c>
      <c r="AU479" s="129">
        <f t="shared" si="798"/>
        <v>8685</v>
      </c>
      <c r="AV479" s="103">
        <v>1080</v>
      </c>
      <c r="AW479" s="103">
        <v>0</v>
      </c>
      <c r="AX479" s="129">
        <v>1080</v>
      </c>
      <c r="AY479" s="271">
        <v>480</v>
      </c>
      <c r="AZ479" s="272">
        <v>5.26</v>
      </c>
      <c r="BA479" s="103">
        <v>4380</v>
      </c>
      <c r="BB479" s="247">
        <v>341</v>
      </c>
      <c r="BC479" s="103">
        <v>10764</v>
      </c>
      <c r="BD479" s="97">
        <f t="shared" si="799"/>
        <v>6733.7830000000004</v>
      </c>
      <c r="BE479" s="102">
        <f t="shared" si="800"/>
        <v>0.62558370494240068</v>
      </c>
      <c r="BF479" s="103">
        <v>3764</v>
      </c>
      <c r="BG479" s="97">
        <f t="shared" si="801"/>
        <v>4016.1879999999996</v>
      </c>
      <c r="BH479" s="102">
        <f t="shared" si="802"/>
        <v>0.37311296915644737</v>
      </c>
      <c r="BI479" s="103">
        <v>340</v>
      </c>
      <c r="BJ479" s="97">
        <f t="shared" si="803"/>
        <v>668.78</v>
      </c>
      <c r="BK479" s="102">
        <f t="shared" si="804"/>
        <v>6.2131178000743213E-2</v>
      </c>
      <c r="BL479" s="320">
        <v>439</v>
      </c>
      <c r="BM479" s="97">
        <f t="shared" si="805"/>
        <v>634.35500000000002</v>
      </c>
      <c r="BN479" s="102">
        <f t="shared" si="806"/>
        <v>5.893301746562616E-2</v>
      </c>
      <c r="BO479" s="103">
        <v>678</v>
      </c>
      <c r="BP479" s="97">
        <f t="shared" si="807"/>
        <v>1395.3239999999998</v>
      </c>
      <c r="BQ479" s="102">
        <f t="shared" si="808"/>
        <v>0.129628762541806</v>
      </c>
      <c r="BR479" s="103">
        <v>11.5</v>
      </c>
      <c r="BS479" s="105">
        <f t="shared" si="809"/>
        <v>19.135999999999999</v>
      </c>
      <c r="BT479" s="102">
        <f t="shared" si="810"/>
        <v>1.0683760683760685E-3</v>
      </c>
      <c r="BU479" s="247">
        <v>5.62</v>
      </c>
      <c r="BV479" s="246">
        <v>6.67</v>
      </c>
      <c r="BW479" s="247">
        <v>157</v>
      </c>
      <c r="BX479" s="117">
        <f t="shared" si="811"/>
        <v>93485.34</v>
      </c>
      <c r="BY479" s="118">
        <f t="shared" si="812"/>
        <v>0.6232356</v>
      </c>
      <c r="BZ479" s="273">
        <v>64.599999999999994</v>
      </c>
      <c r="CA479" s="263">
        <v>39</v>
      </c>
      <c r="CB479" s="247">
        <v>7.31</v>
      </c>
      <c r="CC479" s="103">
        <v>5001</v>
      </c>
      <c r="CD479" s="77">
        <f t="shared" si="813"/>
        <v>5475.6234022475765</v>
      </c>
      <c r="CE479" s="77">
        <f t="shared" si="814"/>
        <v>23314</v>
      </c>
      <c r="CF479" s="77">
        <f t="shared" si="815"/>
        <v>8685</v>
      </c>
      <c r="CG479" s="77">
        <f t="shared" si="816"/>
        <v>361.875</v>
      </c>
      <c r="CH479" s="77">
        <f t="shared" si="817"/>
        <v>14629</v>
      </c>
      <c r="CI479" s="130">
        <f t="shared" si="818"/>
        <v>609.54166666666663</v>
      </c>
      <c r="CJ479" s="253">
        <v>3887</v>
      </c>
      <c r="CK479" s="247">
        <v>38.5</v>
      </c>
      <c r="CL479" s="246">
        <v>7.16</v>
      </c>
      <c r="CM479" s="103">
        <v>2705</v>
      </c>
      <c r="CN479" s="274">
        <v>10</v>
      </c>
      <c r="CO479" s="274">
        <v>63</v>
      </c>
      <c r="CP479" s="103">
        <v>5644</v>
      </c>
      <c r="CQ479" s="247"/>
      <c r="CR479" s="247"/>
      <c r="CS479" s="103">
        <v>2599</v>
      </c>
      <c r="CT479" s="141">
        <f t="shared" si="819"/>
        <v>0.24133162692267257</v>
      </c>
      <c r="CU479" s="142">
        <f t="shared" si="746"/>
        <v>1.2930280421919218</v>
      </c>
      <c r="CV479" s="142">
        <f t="shared" si="747"/>
        <v>4.234729041889441</v>
      </c>
      <c r="CW479" s="118">
        <f t="shared" si="820"/>
        <v>0.7057881736482402</v>
      </c>
      <c r="CX479" s="143">
        <f t="shared" si="821"/>
        <v>21283.74816453633</v>
      </c>
      <c r="CY479" s="144">
        <f t="shared" si="822"/>
        <v>0.50599232246511328</v>
      </c>
      <c r="CZ479" s="145">
        <f t="shared" si="823"/>
        <v>15586.236449343744</v>
      </c>
      <c r="DA479" s="146">
        <f t="shared" si="824"/>
        <v>0.74869936826458572</v>
      </c>
      <c r="DB479" s="253">
        <v>3887</v>
      </c>
      <c r="DC479" s="247">
        <v>38.4</v>
      </c>
      <c r="DD479" s="246">
        <v>7.15</v>
      </c>
      <c r="DE479" s="103">
        <v>2685</v>
      </c>
      <c r="DF479" s="274">
        <v>10</v>
      </c>
      <c r="DG479" s="274">
        <v>64</v>
      </c>
      <c r="DH479" s="103">
        <v>4028</v>
      </c>
      <c r="DI479" s="247"/>
      <c r="DJ479" s="247"/>
      <c r="DK479" s="103">
        <v>3317</v>
      </c>
      <c r="DL479" s="141">
        <f t="shared" si="825"/>
        <v>0.30579452043183059</v>
      </c>
      <c r="DM479" s="142">
        <f t="shared" si="750"/>
        <v>1.2930280421919218</v>
      </c>
      <c r="DN479" s="142">
        <f t="shared" si="751"/>
        <v>4.234729041889441</v>
      </c>
      <c r="DO479" s="118">
        <f t="shared" si="826"/>
        <v>0.7057881736482402</v>
      </c>
      <c r="DP479" s="143">
        <f t="shared" si="827"/>
        <v>21283.74816453633</v>
      </c>
      <c r="DQ479" s="144">
        <f t="shared" si="828"/>
        <v>0.50964487460954866</v>
      </c>
      <c r="DR479" s="145">
        <f t="shared" si="829"/>
        <v>15586.236449343744</v>
      </c>
      <c r="DS479" s="146">
        <f t="shared" si="830"/>
        <v>0.7505574136008919</v>
      </c>
      <c r="DT479" s="253">
        <v>3885</v>
      </c>
      <c r="DU479" s="247"/>
      <c r="DV479" s="246">
        <v>7.68</v>
      </c>
      <c r="DW479" s="103">
        <v>2337</v>
      </c>
      <c r="DX479" s="274">
        <v>12</v>
      </c>
      <c r="DY479" s="274">
        <v>66</v>
      </c>
      <c r="DZ479" s="103">
        <v>4664</v>
      </c>
      <c r="EA479" s="247"/>
      <c r="EB479" s="247"/>
      <c r="EC479" s="103">
        <v>3218</v>
      </c>
      <c r="ED479" s="141">
        <f t="shared" si="831"/>
        <v>0.26390997649506803</v>
      </c>
      <c r="EE479" s="142">
        <f t="shared" si="756"/>
        <v>1.2936936936936938</v>
      </c>
      <c r="EF479" s="142">
        <f t="shared" si="795"/>
        <v>4.2325501229072486</v>
      </c>
      <c r="EG479" s="118">
        <f t="shared" si="832"/>
        <v>0.70542502048454148</v>
      </c>
      <c r="EH479" s="143">
        <f t="shared" si="833"/>
        <v>21272.796917731834</v>
      </c>
      <c r="EI479" s="144">
        <f t="shared" si="834"/>
        <v>0.57319928192272451</v>
      </c>
      <c r="EJ479" s="145">
        <f t="shared" si="835"/>
        <v>15578.216775328128</v>
      </c>
      <c r="EK479" s="146">
        <f t="shared" si="836"/>
        <v>0.78288740245261979</v>
      </c>
      <c r="EL479" s="253">
        <v>3885</v>
      </c>
      <c r="EM479" s="247">
        <v>38.299999999999997</v>
      </c>
      <c r="EN479" s="246">
        <v>7.51</v>
      </c>
      <c r="EO479" s="103">
        <v>2512</v>
      </c>
      <c r="EP479" s="274">
        <v>11</v>
      </c>
      <c r="EQ479" s="274">
        <v>67</v>
      </c>
      <c r="ER479" s="103">
        <v>4386</v>
      </c>
      <c r="ES479" s="247"/>
      <c r="ET479" s="247"/>
      <c r="EU479" s="103">
        <v>2779</v>
      </c>
      <c r="EV479" s="141">
        <f t="shared" si="837"/>
        <v>0.24136511905420532</v>
      </c>
      <c r="EW479" s="142">
        <f t="shared" si="758"/>
        <v>1.2936936936936938</v>
      </c>
      <c r="EX479" s="142">
        <f t="shared" si="759"/>
        <v>4.2325501229072486</v>
      </c>
      <c r="EY479" s="118">
        <f t="shared" si="838"/>
        <v>0.70542502048454148</v>
      </c>
      <c r="EZ479" s="143">
        <f t="shared" si="839"/>
        <v>21272.796917731834</v>
      </c>
      <c r="FA479" s="144">
        <f t="shared" si="840"/>
        <v>0.54123945065891488</v>
      </c>
      <c r="FB479" s="145">
        <f t="shared" si="841"/>
        <v>15578.216775328128</v>
      </c>
      <c r="FC479" s="146">
        <f t="shared" si="842"/>
        <v>0.7666295057599406</v>
      </c>
      <c r="FD479" s="253">
        <v>3885</v>
      </c>
      <c r="FE479" s="247"/>
      <c r="FF479" s="246">
        <v>7.66</v>
      </c>
      <c r="FG479" s="103">
        <v>2340</v>
      </c>
      <c r="FH479" s="274">
        <v>7</v>
      </c>
      <c r="FI479" s="274">
        <v>68</v>
      </c>
      <c r="FJ479" s="103">
        <v>5174</v>
      </c>
      <c r="FK479" s="247"/>
      <c r="FL479" s="247"/>
      <c r="FM479" s="103">
        <v>3256</v>
      </c>
      <c r="FN479" s="141">
        <f t="shared" si="843"/>
        <v>0.26728185454111036</v>
      </c>
      <c r="FO479" s="142">
        <f t="shared" si="765"/>
        <v>1.2936936936936938</v>
      </c>
      <c r="FP479" s="142">
        <f t="shared" si="766"/>
        <v>4.2325501229072486</v>
      </c>
      <c r="FQ479" s="118">
        <f t="shared" si="844"/>
        <v>0.70542502048454148</v>
      </c>
      <c r="FR479" s="143">
        <f t="shared" si="845"/>
        <v>21272.796917731834</v>
      </c>
      <c r="FS479" s="144">
        <f t="shared" si="846"/>
        <v>0.57265139910105911</v>
      </c>
      <c r="FT479" s="145">
        <f t="shared" si="847"/>
        <v>15578.216775328128</v>
      </c>
      <c r="FU479" s="146">
        <f t="shared" si="848"/>
        <v>0.78260869565217395</v>
      </c>
      <c r="FV479" s="253">
        <v>3885</v>
      </c>
      <c r="FW479" s="283">
        <v>38.5</v>
      </c>
      <c r="FX479" s="246">
        <v>7.28</v>
      </c>
      <c r="FY479" s="103">
        <v>2343</v>
      </c>
      <c r="FZ479" s="274">
        <v>7</v>
      </c>
      <c r="GA479" s="274">
        <v>61</v>
      </c>
      <c r="GB479" s="103">
        <v>5722</v>
      </c>
      <c r="GC479" s="247"/>
      <c r="GD479" s="247"/>
      <c r="GE479" s="103">
        <v>3391</v>
      </c>
      <c r="GF479" s="141">
        <f t="shared" si="849"/>
        <v>0.27863045146698118</v>
      </c>
      <c r="GG479" s="142">
        <f t="shared" si="772"/>
        <v>1.2936936936936938</v>
      </c>
      <c r="GH479" s="142">
        <f t="shared" si="773"/>
        <v>4.2325501229072486</v>
      </c>
      <c r="GI479" s="118">
        <f t="shared" si="850"/>
        <v>0.70542502048454148</v>
      </c>
      <c r="GJ479" s="143">
        <f t="shared" si="851"/>
        <v>21272.796917731834</v>
      </c>
      <c r="GK479" s="144">
        <f t="shared" si="852"/>
        <v>0.57210351627939393</v>
      </c>
      <c r="GL479" s="145">
        <f t="shared" si="853"/>
        <v>15578.216775328128</v>
      </c>
      <c r="GM479" s="146">
        <f t="shared" si="854"/>
        <v>0.782329988851728</v>
      </c>
      <c r="GN479" s="103">
        <v>2336</v>
      </c>
      <c r="GO479" s="97">
        <f t="shared" si="855"/>
        <v>2487.0356867118471</v>
      </c>
      <c r="GP479" s="226">
        <f t="shared" si="856"/>
        <v>729.75919999999996</v>
      </c>
      <c r="GQ479" s="103">
        <v>0</v>
      </c>
      <c r="GR479" s="102">
        <f t="shared" si="857"/>
        <v>1</v>
      </c>
      <c r="GS479" s="103">
        <v>0</v>
      </c>
      <c r="GT479" s="102">
        <f t="shared" si="862"/>
        <v>1</v>
      </c>
      <c r="GU479" s="129">
        <v>3.2</v>
      </c>
      <c r="GV479" s="102">
        <f t="shared" si="858"/>
        <v>0.99521516791770093</v>
      </c>
      <c r="GW479" s="170">
        <v>342</v>
      </c>
      <c r="GX479" s="102">
        <f t="shared" si="859"/>
        <v>0.22095671981776766</v>
      </c>
      <c r="GY479" s="170">
        <v>12.8</v>
      </c>
      <c r="GZ479" s="102">
        <f t="shared" si="860"/>
        <v>0</v>
      </c>
      <c r="HA479" s="323">
        <v>21.3</v>
      </c>
      <c r="HB479" s="323">
        <v>51.7</v>
      </c>
      <c r="HC479" s="323"/>
      <c r="HD479" s="105"/>
      <c r="HE479" s="324">
        <v>4</v>
      </c>
      <c r="HF479" s="227">
        <f t="shared" si="698"/>
        <v>93485.34</v>
      </c>
      <c r="HG479" s="102">
        <f t="shared" si="699"/>
        <v>0.6232356</v>
      </c>
      <c r="HH479" s="177">
        <f t="shared" si="700"/>
        <v>0.78298030471943514</v>
      </c>
      <c r="HI479" s="103">
        <v>2667</v>
      </c>
      <c r="HJ479" s="103">
        <v>2713</v>
      </c>
      <c r="HK479" s="103">
        <v>2607</v>
      </c>
      <c r="HL479" s="77">
        <f t="shared" si="780"/>
        <v>2160</v>
      </c>
      <c r="HM479" s="77">
        <f t="shared" si="778"/>
        <v>23250.240000000002</v>
      </c>
      <c r="HN479" s="247"/>
      <c r="HO479" s="247"/>
      <c r="HP479" s="103">
        <v>3543</v>
      </c>
      <c r="HQ479" s="247"/>
      <c r="HR479" s="247"/>
      <c r="HS479" s="247"/>
      <c r="HT479" s="103">
        <v>5120</v>
      </c>
      <c r="HU479" s="103">
        <v>5088</v>
      </c>
      <c r="HV479" s="247"/>
      <c r="HW479" s="247"/>
      <c r="HX479" s="247"/>
      <c r="HY479" s="247"/>
      <c r="HZ479" s="298">
        <v>0.98</v>
      </c>
      <c r="IA479" s="298"/>
      <c r="IB479" s="299">
        <v>596</v>
      </c>
      <c r="IC479" s="300"/>
      <c r="ID479" s="300">
        <v>276</v>
      </c>
      <c r="IE479" s="301">
        <v>3.18</v>
      </c>
      <c r="IF479" s="301">
        <v>1.73</v>
      </c>
      <c r="IG479" s="301">
        <v>1.23</v>
      </c>
      <c r="IH479" s="97">
        <f t="shared" si="779"/>
        <v>33107.760000000002</v>
      </c>
      <c r="II479" s="97">
        <f t="shared" si="781"/>
        <v>2923.4225165562916</v>
      </c>
      <c r="IJ479" s="202">
        <f t="shared" si="782"/>
        <v>1.7660044150110374</v>
      </c>
      <c r="IK479" s="202">
        <f t="shared" si="788"/>
        <v>1.6553880000000001</v>
      </c>
      <c r="IL479" s="202">
        <f t="shared" si="736"/>
        <v>0.42530259882745169</v>
      </c>
      <c r="IM479" s="203"/>
      <c r="IN479" s="204">
        <f t="shared" si="737"/>
        <v>0.74486301369863006</v>
      </c>
      <c r="IO479" s="247"/>
      <c r="IP479" s="247"/>
      <c r="IQ479" s="103">
        <v>3300</v>
      </c>
      <c r="IR479" s="103">
        <v>3198</v>
      </c>
      <c r="IS479" s="247"/>
      <c r="IT479" s="247"/>
      <c r="IU479" s="247"/>
      <c r="IV479" s="247"/>
      <c r="IW479" s="304">
        <v>0.9</v>
      </c>
      <c r="IX479" s="304">
        <v>0</v>
      </c>
      <c r="IY479" s="246">
        <v>8.49</v>
      </c>
      <c r="IZ479" s="247">
        <v>268</v>
      </c>
      <c r="JA479" s="247">
        <v>2.5099999999999998</v>
      </c>
      <c r="JB479" s="247">
        <v>0.53</v>
      </c>
      <c r="JC479" s="247">
        <v>215</v>
      </c>
      <c r="JD479" s="97">
        <f t="shared" si="738"/>
        <v>6749.7</v>
      </c>
      <c r="JE479" s="210">
        <f t="shared" si="796"/>
        <v>1.28957973517559</v>
      </c>
      <c r="JF479" s="210">
        <f t="shared" si="739"/>
        <v>0.46216607142857147</v>
      </c>
      <c r="JG479" s="210">
        <f t="shared" si="740"/>
        <v>0.12960695033233893</v>
      </c>
      <c r="JH479" s="203"/>
      <c r="JI479" s="203">
        <f t="shared" si="741"/>
        <v>0.55033557046979864</v>
      </c>
      <c r="JJ479" s="212">
        <f t="shared" ref="JJ479:JJ488" si="863">30336/$AU$7</f>
        <v>2.469151880188833</v>
      </c>
      <c r="JK479" s="203">
        <f t="shared" si="742"/>
        <v>0.97510219249349683</v>
      </c>
      <c r="JL479" s="103">
        <v>9321</v>
      </c>
      <c r="JM479" s="246">
        <v>8.51</v>
      </c>
      <c r="JN479" s="307">
        <v>277</v>
      </c>
      <c r="JO479" s="247">
        <v>0.57999999999999996</v>
      </c>
      <c r="JP479" s="247">
        <v>0.44</v>
      </c>
      <c r="JQ479" s="246">
        <v>0.77</v>
      </c>
      <c r="JR479" s="170">
        <v>231</v>
      </c>
      <c r="JS479" s="247">
        <v>0.34</v>
      </c>
      <c r="JT479" s="308"/>
    </row>
    <row r="480" spans="1:280" ht="14.25">
      <c r="A480" s="244">
        <v>43897</v>
      </c>
      <c r="B480" s="245">
        <v>0</v>
      </c>
      <c r="C480" s="52">
        <v>0</v>
      </c>
      <c r="D480" s="129">
        <v>44112</v>
      </c>
      <c r="E480" s="246">
        <v>5.65</v>
      </c>
      <c r="F480" s="129">
        <v>1427</v>
      </c>
      <c r="G480" s="247">
        <v>39.6</v>
      </c>
      <c r="H480" s="247">
        <v>18.7</v>
      </c>
      <c r="I480" s="255">
        <v>92.8</v>
      </c>
      <c r="J480" s="253">
        <v>1201</v>
      </c>
      <c r="K480" s="129">
        <v>1230</v>
      </c>
      <c r="L480" s="254">
        <v>10.4</v>
      </c>
      <c r="M480" s="129">
        <v>8147</v>
      </c>
      <c r="N480" s="129">
        <v>5182</v>
      </c>
      <c r="O480" s="254">
        <v>7.0000000000000007E-2</v>
      </c>
      <c r="P480" s="254">
        <v>0.04</v>
      </c>
      <c r="Q480" s="258">
        <v>80.599999999999994</v>
      </c>
      <c r="R480" s="259">
        <v>64.099999999999994</v>
      </c>
      <c r="S480" s="260">
        <v>8856</v>
      </c>
      <c r="T480" s="103">
        <v>5844</v>
      </c>
      <c r="U480" s="247">
        <v>3.25</v>
      </c>
      <c r="V480" s="247">
        <v>22.9</v>
      </c>
      <c r="W480" s="247">
        <v>8.75</v>
      </c>
      <c r="X480" s="247">
        <v>7.26</v>
      </c>
      <c r="Y480" s="129">
        <v>2432</v>
      </c>
      <c r="Z480" s="103"/>
      <c r="AA480" s="56"/>
      <c r="AB480" s="247">
        <v>516</v>
      </c>
      <c r="AC480" s="77">
        <f t="shared" si="797"/>
        <v>11288</v>
      </c>
      <c r="AD480" s="247"/>
      <c r="AE480" s="247"/>
      <c r="AF480" s="247"/>
      <c r="AG480" s="247"/>
      <c r="AH480" s="252"/>
      <c r="AI480" s="263"/>
      <c r="AJ480" s="247"/>
      <c r="AK480" s="247"/>
      <c r="AL480" s="246">
        <v>9.17</v>
      </c>
      <c r="AM480" s="103">
        <v>54960</v>
      </c>
      <c r="AN480" s="264">
        <v>2.85</v>
      </c>
      <c r="AO480" s="264">
        <v>0.45</v>
      </c>
      <c r="AP480" s="103">
        <v>2825</v>
      </c>
      <c r="AQ480" s="252"/>
      <c r="AR480" s="86">
        <f t="shared" si="743"/>
        <v>12417</v>
      </c>
      <c r="AS480" s="103">
        <v>1080</v>
      </c>
      <c r="AT480" s="268">
        <v>11337</v>
      </c>
      <c r="AU480" s="129">
        <f t="shared" si="798"/>
        <v>8457</v>
      </c>
      <c r="AV480" s="103">
        <v>1080</v>
      </c>
      <c r="AW480" s="103">
        <v>120</v>
      </c>
      <c r="AX480" s="129">
        <v>1080</v>
      </c>
      <c r="AY480" s="271">
        <v>600</v>
      </c>
      <c r="AZ480" s="272">
        <v>5.35</v>
      </c>
      <c r="BA480" s="103">
        <v>3760</v>
      </c>
      <c r="BB480" s="247">
        <v>137</v>
      </c>
      <c r="BC480" s="103">
        <v>8784</v>
      </c>
      <c r="BD480" s="97">
        <f t="shared" si="799"/>
        <v>6590.5513999999985</v>
      </c>
      <c r="BE480" s="102">
        <f t="shared" si="800"/>
        <v>0.75029045992714005</v>
      </c>
      <c r="BF480" s="103">
        <v>3661</v>
      </c>
      <c r="BG480" s="97">
        <f t="shared" si="801"/>
        <v>3906.2869999999998</v>
      </c>
      <c r="BH480" s="102">
        <f t="shared" si="802"/>
        <v>0.44470480418943531</v>
      </c>
      <c r="BI480" s="103">
        <v>239</v>
      </c>
      <c r="BJ480" s="97">
        <f t="shared" si="803"/>
        <v>470.113</v>
      </c>
      <c r="BK480" s="102">
        <f t="shared" si="804"/>
        <v>5.351923952641166E-2</v>
      </c>
      <c r="BL480" s="320">
        <v>501</v>
      </c>
      <c r="BM480" s="97">
        <f t="shared" si="805"/>
        <v>723.94500000000005</v>
      </c>
      <c r="BN480" s="102">
        <f t="shared" si="806"/>
        <v>8.2416325136612026E-2</v>
      </c>
      <c r="BO480" s="103">
        <v>684</v>
      </c>
      <c r="BP480" s="97">
        <f t="shared" si="807"/>
        <v>1407.6719999999998</v>
      </c>
      <c r="BQ480" s="102">
        <f t="shared" si="808"/>
        <v>0.16025409836065571</v>
      </c>
      <c r="BR480" s="103">
        <v>49.6</v>
      </c>
      <c r="BS480" s="105">
        <f t="shared" si="809"/>
        <v>82.534400000000005</v>
      </c>
      <c r="BT480" s="102">
        <f t="shared" si="810"/>
        <v>5.6466302367941716E-3</v>
      </c>
      <c r="BU480" s="247">
        <v>5.37</v>
      </c>
      <c r="BV480" s="246">
        <v>5.98</v>
      </c>
      <c r="BW480" s="247">
        <v>145</v>
      </c>
      <c r="BX480" s="117">
        <f t="shared" si="811"/>
        <v>74286.288</v>
      </c>
      <c r="BY480" s="118">
        <f t="shared" si="812"/>
        <v>0.49524192</v>
      </c>
      <c r="BZ480" s="273">
        <v>66.7</v>
      </c>
      <c r="CA480" s="263">
        <v>39</v>
      </c>
      <c r="CB480" s="247">
        <v>7.42</v>
      </c>
      <c r="CC480" s="103">
        <v>4698</v>
      </c>
      <c r="CD480" s="77">
        <f t="shared" si="813"/>
        <v>4663.7001544269042</v>
      </c>
      <c r="CE480" s="77">
        <f t="shared" si="814"/>
        <v>23312</v>
      </c>
      <c r="CF480" s="77">
        <f t="shared" si="815"/>
        <v>8457</v>
      </c>
      <c r="CG480" s="77">
        <f t="shared" si="816"/>
        <v>352.375</v>
      </c>
      <c r="CH480" s="77">
        <f t="shared" si="817"/>
        <v>14855</v>
      </c>
      <c r="CI480" s="130">
        <f t="shared" si="818"/>
        <v>618.95833333333337</v>
      </c>
      <c r="CJ480" s="253">
        <v>3886</v>
      </c>
      <c r="CK480" s="247">
        <v>38.5</v>
      </c>
      <c r="CL480" s="246">
        <v>7.19</v>
      </c>
      <c r="CM480" s="103">
        <v>2426</v>
      </c>
      <c r="CN480" s="274">
        <v>10</v>
      </c>
      <c r="CO480" s="274">
        <v>65</v>
      </c>
      <c r="CP480" s="103">
        <v>3594</v>
      </c>
      <c r="CQ480" s="247"/>
      <c r="CR480" s="247"/>
      <c r="CS480" s="103">
        <v>2611</v>
      </c>
      <c r="CT480" s="141">
        <f t="shared" si="819"/>
        <v>0.30026325186379282</v>
      </c>
      <c r="CU480" s="142">
        <f t="shared" si="746"/>
        <v>1.2933607822954194</v>
      </c>
      <c r="CV480" s="142">
        <f t="shared" si="747"/>
        <v>3.6058771985879323</v>
      </c>
      <c r="CW480" s="118">
        <f t="shared" si="820"/>
        <v>0.60097953309798868</v>
      </c>
      <c r="CX480" s="143">
        <f t="shared" si="821"/>
        <v>18123.138800102948</v>
      </c>
      <c r="CY480" s="144">
        <f t="shared" si="822"/>
        <v>0.4798121835304574</v>
      </c>
      <c r="CZ480" s="145">
        <f t="shared" si="823"/>
        <v>12383.172407687029</v>
      </c>
      <c r="DA480" s="146">
        <f t="shared" si="824"/>
        <v>0.72381602914389798</v>
      </c>
      <c r="DB480" s="253">
        <v>3886</v>
      </c>
      <c r="DC480" s="247">
        <v>38.6</v>
      </c>
      <c r="DD480" s="246">
        <v>7.16</v>
      </c>
      <c r="DE480" s="103">
        <v>2167</v>
      </c>
      <c r="DF480" s="274">
        <v>9</v>
      </c>
      <c r="DG480" s="274">
        <v>65</v>
      </c>
      <c r="DH480" s="103">
        <v>2740</v>
      </c>
      <c r="DI480" s="247"/>
      <c r="DJ480" s="247"/>
      <c r="DK480" s="103">
        <v>3245</v>
      </c>
      <c r="DL480" s="141">
        <f t="shared" si="825"/>
        <v>0.33446102527894239</v>
      </c>
      <c r="DM480" s="142">
        <f t="shared" si="750"/>
        <v>1.2933607822954194</v>
      </c>
      <c r="DN480" s="142">
        <f t="shared" si="751"/>
        <v>3.6058771985879323</v>
      </c>
      <c r="DO480" s="118">
        <f t="shared" si="826"/>
        <v>0.60097953309798868</v>
      </c>
      <c r="DP480" s="143">
        <f t="shared" si="827"/>
        <v>18123.138800102948</v>
      </c>
      <c r="DQ480" s="144">
        <f t="shared" si="828"/>
        <v>0.53534748627803008</v>
      </c>
      <c r="DR480" s="145">
        <f t="shared" si="829"/>
        <v>12383.172407687029</v>
      </c>
      <c r="DS480" s="146">
        <f t="shared" si="830"/>
        <v>0.75330145719489983</v>
      </c>
      <c r="DT480" s="253">
        <v>3883</v>
      </c>
      <c r="DU480" s="247"/>
      <c r="DV480" s="246">
        <v>7.59</v>
      </c>
      <c r="DW480" s="103">
        <v>2316</v>
      </c>
      <c r="DX480" s="274">
        <v>10</v>
      </c>
      <c r="DY480" s="274">
        <v>64</v>
      </c>
      <c r="DZ480" s="103">
        <v>3180</v>
      </c>
      <c r="EA480" s="247"/>
      <c r="EB480" s="247"/>
      <c r="EC480" s="103">
        <v>3243</v>
      </c>
      <c r="ED480" s="141">
        <f t="shared" si="831"/>
        <v>0.35574346397932721</v>
      </c>
      <c r="EE480" s="142">
        <f t="shared" si="756"/>
        <v>1.2943600309039403</v>
      </c>
      <c r="EF480" s="142">
        <f t="shared" si="795"/>
        <v>3.6030934539673041</v>
      </c>
      <c r="EG480" s="118">
        <f t="shared" si="832"/>
        <v>0.60051557566121738</v>
      </c>
      <c r="EH480" s="143">
        <f t="shared" si="833"/>
        <v>18109.14769963967</v>
      </c>
      <c r="EI480" s="144">
        <f t="shared" si="834"/>
        <v>0.50339860554680105</v>
      </c>
      <c r="EJ480" s="145">
        <f t="shared" si="835"/>
        <v>12373.612573095405</v>
      </c>
      <c r="EK480" s="146">
        <f t="shared" si="836"/>
        <v>0.73633879781420764</v>
      </c>
      <c r="EL480" s="253">
        <v>3883</v>
      </c>
      <c r="EM480" s="247">
        <v>38.6</v>
      </c>
      <c r="EN480" s="246">
        <v>7.49</v>
      </c>
      <c r="EO480" s="103">
        <v>2446</v>
      </c>
      <c r="EP480" s="274">
        <v>9</v>
      </c>
      <c r="EQ480" s="274">
        <v>64</v>
      </c>
      <c r="ER480" s="103">
        <v>3388</v>
      </c>
      <c r="ES480" s="247"/>
      <c r="ET480" s="247"/>
      <c r="EU480" s="103">
        <v>2866</v>
      </c>
      <c r="EV480" s="141">
        <f t="shared" si="837"/>
        <v>0.33281735805794588</v>
      </c>
      <c r="EW480" s="142">
        <f t="shared" si="758"/>
        <v>1.2943600309039403</v>
      </c>
      <c r="EX480" s="142">
        <f t="shared" si="759"/>
        <v>3.6030934539673041</v>
      </c>
      <c r="EY480" s="118">
        <f t="shared" si="838"/>
        <v>0.60051557566121738</v>
      </c>
      <c r="EZ480" s="143">
        <f t="shared" si="839"/>
        <v>18109.14769963967</v>
      </c>
      <c r="FA480" s="144">
        <f t="shared" si="840"/>
        <v>0.47552374316384949</v>
      </c>
      <c r="FB480" s="145">
        <f t="shared" si="841"/>
        <v>12373.612573095405</v>
      </c>
      <c r="FC480" s="146">
        <f t="shared" si="842"/>
        <v>0.72153916211293256</v>
      </c>
      <c r="FD480" s="253">
        <v>3887</v>
      </c>
      <c r="FE480" s="247"/>
      <c r="FF480" s="246">
        <v>7.55</v>
      </c>
      <c r="FG480" s="103">
        <v>2327</v>
      </c>
      <c r="FH480" s="274">
        <v>7</v>
      </c>
      <c r="FI480" s="274">
        <v>65</v>
      </c>
      <c r="FJ480" s="103">
        <v>3264</v>
      </c>
      <c r="FK480" s="247"/>
      <c r="FL480" s="247"/>
      <c r="FM480" s="103">
        <v>3124</v>
      </c>
      <c r="FN480" s="141">
        <f t="shared" si="843"/>
        <v>0.34394856140392621</v>
      </c>
      <c r="FO480" s="142">
        <f t="shared" si="765"/>
        <v>1.2930280421919218</v>
      </c>
      <c r="FP480" s="142">
        <f t="shared" si="766"/>
        <v>3.6068051134614758</v>
      </c>
      <c r="FQ480" s="118">
        <f t="shared" si="844"/>
        <v>0.60113418557691267</v>
      </c>
      <c r="FR480" s="143">
        <f t="shared" si="845"/>
        <v>18127.802500257378</v>
      </c>
      <c r="FS480" s="144">
        <f t="shared" si="846"/>
        <v>0.50103996334516665</v>
      </c>
      <c r="FT480" s="145">
        <f t="shared" si="847"/>
        <v>12386.359019217571</v>
      </c>
      <c r="FU480" s="146">
        <f t="shared" si="848"/>
        <v>0.73508652094717664</v>
      </c>
      <c r="FV480" s="253">
        <v>3887</v>
      </c>
      <c r="FW480" s="283">
        <v>38.9</v>
      </c>
      <c r="FX480" s="246">
        <v>7.24</v>
      </c>
      <c r="FY480" s="103">
        <v>2172</v>
      </c>
      <c r="FZ480" s="274">
        <v>7</v>
      </c>
      <c r="GA480" s="274">
        <v>65</v>
      </c>
      <c r="GB480" s="103">
        <v>3352</v>
      </c>
      <c r="GC480" s="247"/>
      <c r="GD480" s="247"/>
      <c r="GE480" s="103">
        <v>3260</v>
      </c>
      <c r="GF480" s="141">
        <f t="shared" si="849"/>
        <v>0.33659470542861375</v>
      </c>
      <c r="GG480" s="142">
        <f t="shared" si="772"/>
        <v>1.2930280421919218</v>
      </c>
      <c r="GH480" s="142">
        <f t="shared" si="773"/>
        <v>3.6068051134614758</v>
      </c>
      <c r="GI480" s="118">
        <f t="shared" si="850"/>
        <v>0.60113418557691267</v>
      </c>
      <c r="GJ480" s="143">
        <f t="shared" si="851"/>
        <v>18127.802500257378</v>
      </c>
      <c r="GK480" s="144">
        <f t="shared" si="852"/>
        <v>0.5342753761863781</v>
      </c>
      <c r="GL480" s="145">
        <f t="shared" si="853"/>
        <v>12386.359019217571</v>
      </c>
      <c r="GM480" s="146">
        <f t="shared" si="854"/>
        <v>0.75273224043715847</v>
      </c>
      <c r="GN480" s="103">
        <v>2318</v>
      </c>
      <c r="GO480" s="97">
        <f t="shared" si="855"/>
        <v>2308.9763641043241</v>
      </c>
      <c r="GP480" s="226">
        <f t="shared" si="856"/>
        <v>498.09339999999992</v>
      </c>
      <c r="GQ480" s="103">
        <v>0</v>
      </c>
      <c r="GR480" s="102">
        <f t="shared" si="857"/>
        <v>1</v>
      </c>
      <c r="GS480" s="103">
        <v>0</v>
      </c>
      <c r="GT480" s="102">
        <f t="shared" si="862"/>
        <v>1</v>
      </c>
      <c r="GU480" s="129">
        <v>2.36</v>
      </c>
      <c r="GV480" s="102">
        <f t="shared" si="858"/>
        <v>0.99497993035716947</v>
      </c>
      <c r="GW480" s="170">
        <v>228</v>
      </c>
      <c r="GX480" s="102">
        <f t="shared" si="859"/>
        <v>0.54491017964071853</v>
      </c>
      <c r="GY480" s="170">
        <v>15.3</v>
      </c>
      <c r="GZ480" s="102">
        <f t="shared" si="860"/>
        <v>0</v>
      </c>
      <c r="HA480" s="323">
        <v>24.9</v>
      </c>
      <c r="HB480" s="323">
        <v>50.6</v>
      </c>
      <c r="HC480" s="323"/>
      <c r="HD480" s="105"/>
      <c r="HE480" s="324">
        <v>19</v>
      </c>
      <c r="HF480" s="227">
        <f t="shared" ref="HF480:HF511" si="864">AU480*BC480/1000</f>
        <v>74286.288</v>
      </c>
      <c r="HG480" s="102">
        <f t="shared" ref="HG480:HG511" si="865">HF480/150000</f>
        <v>0.49524192</v>
      </c>
      <c r="HH480" s="177">
        <f t="shared" ref="HH480:HH511" si="866">1-GN480*CF480/1000/HF480</f>
        <v>0.73611111111111116</v>
      </c>
      <c r="HI480" s="103">
        <v>1348</v>
      </c>
      <c r="HJ480" s="103">
        <v>3798</v>
      </c>
      <c r="HK480" s="103">
        <v>2508</v>
      </c>
      <c r="HL480" s="77">
        <f t="shared" si="780"/>
        <v>2280</v>
      </c>
      <c r="HM480" s="77">
        <f t="shared" si="778"/>
        <v>20027.52</v>
      </c>
      <c r="HN480" s="247"/>
      <c r="HO480" s="247"/>
      <c r="HP480" s="103">
        <v>3415</v>
      </c>
      <c r="HQ480" s="247"/>
      <c r="HR480" s="247"/>
      <c r="HS480" s="247"/>
      <c r="HT480" s="103">
        <v>4090</v>
      </c>
      <c r="HU480" s="103">
        <v>3922</v>
      </c>
      <c r="HV480" s="247"/>
      <c r="HW480" s="247"/>
      <c r="HX480" s="247"/>
      <c r="HY480" s="247"/>
      <c r="HZ480" s="298">
        <v>0.99</v>
      </c>
      <c r="IA480" s="298"/>
      <c r="IB480" s="299">
        <v>435</v>
      </c>
      <c r="IC480" s="300"/>
      <c r="ID480" s="300">
        <v>188</v>
      </c>
      <c r="IE480" s="301">
        <v>3.34</v>
      </c>
      <c r="IF480" s="301">
        <v>1.32</v>
      </c>
      <c r="IG480" s="301">
        <v>1.08</v>
      </c>
      <c r="IH480" s="97">
        <f t="shared" si="779"/>
        <v>32659.925999999999</v>
      </c>
      <c r="II480" s="97">
        <f t="shared" si="781"/>
        <v>2880.8261444826676</v>
      </c>
      <c r="IJ480" s="202">
        <f t="shared" si="782"/>
        <v>1.7641351327511687</v>
      </c>
      <c r="IK480" s="202">
        <f t="shared" si="788"/>
        <v>1.6329963000000001</v>
      </c>
      <c r="IL480" s="202">
        <f t="shared" si="736"/>
        <v>0.57217730803057842</v>
      </c>
      <c r="IM480" s="203"/>
      <c r="IN480" s="204">
        <f t="shared" si="737"/>
        <v>0.81233822260569455</v>
      </c>
      <c r="IO480" s="247"/>
      <c r="IP480" s="247"/>
      <c r="IQ480" s="103">
        <v>3120</v>
      </c>
      <c r="IR480" s="103">
        <v>2534</v>
      </c>
      <c r="IS480" s="247"/>
      <c r="IT480" s="247"/>
      <c r="IU480" s="247"/>
      <c r="IV480" s="247"/>
      <c r="IW480" s="304">
        <v>0.96</v>
      </c>
      <c r="IX480" s="304">
        <v>0</v>
      </c>
      <c r="IY480" s="246">
        <v>8.42</v>
      </c>
      <c r="IZ480" s="247">
        <v>294</v>
      </c>
      <c r="JA480" s="247">
        <v>4.1900000000000004</v>
      </c>
      <c r="JB480" s="247">
        <v>0.25</v>
      </c>
      <c r="JC480" s="247">
        <v>201</v>
      </c>
      <c r="JD480" s="97">
        <f t="shared" si="738"/>
        <v>4931.5950000000003</v>
      </c>
      <c r="JE480" s="210">
        <f t="shared" si="796"/>
        <v>1.3243466950455245</v>
      </c>
      <c r="JF480" s="210">
        <f t="shared" si="739"/>
        <v>0.32846383928571427</v>
      </c>
      <c r="JG480" s="210">
        <f t="shared" si="740"/>
        <v>6.0582380549567494E-2</v>
      </c>
      <c r="JH480" s="203"/>
      <c r="JI480" s="203">
        <f t="shared" si="741"/>
        <v>0.32413793103448274</v>
      </c>
      <c r="JJ480" s="212">
        <f t="shared" si="863"/>
        <v>2.469151880188833</v>
      </c>
      <c r="JK480" s="203">
        <f t="shared" si="742"/>
        <v>0.96653005464480879</v>
      </c>
      <c r="JL480" s="103">
        <v>8574</v>
      </c>
      <c r="JM480" s="246">
        <v>8.49</v>
      </c>
      <c r="JN480" s="307">
        <v>162</v>
      </c>
      <c r="JO480" s="247">
        <v>0.4</v>
      </c>
      <c r="JP480" s="247">
        <v>3.5</v>
      </c>
      <c r="JQ480" s="246">
        <v>0.77</v>
      </c>
      <c r="JR480" s="170">
        <v>215</v>
      </c>
      <c r="JS480" s="247">
        <v>0.37</v>
      </c>
      <c r="JT480" s="308"/>
    </row>
    <row r="481" spans="1:280" ht="14.25">
      <c r="A481" s="244">
        <v>43898</v>
      </c>
      <c r="B481" s="245">
        <v>0</v>
      </c>
      <c r="C481" s="52">
        <v>0</v>
      </c>
      <c r="D481" s="129">
        <v>46491</v>
      </c>
      <c r="E481" s="246">
        <v>5.76</v>
      </c>
      <c r="F481" s="129">
        <v>1170</v>
      </c>
      <c r="G481" s="247">
        <v>39.1</v>
      </c>
      <c r="H481" s="247">
        <v>16.2</v>
      </c>
      <c r="I481" s="255">
        <v>93.5</v>
      </c>
      <c r="J481" s="253">
        <v>1166</v>
      </c>
      <c r="K481" s="129">
        <v>1666</v>
      </c>
      <c r="L481" s="254">
        <v>7.3</v>
      </c>
      <c r="M481" s="129">
        <v>9201</v>
      </c>
      <c r="N481" s="129">
        <v>5476</v>
      </c>
      <c r="O481" s="254">
        <v>1.96</v>
      </c>
      <c r="P481" s="254">
        <v>0.65</v>
      </c>
      <c r="Q481" s="258">
        <v>72.8</v>
      </c>
      <c r="R481" s="259">
        <v>68.5</v>
      </c>
      <c r="S481" s="260">
        <v>8835</v>
      </c>
      <c r="T481" s="103">
        <v>8020</v>
      </c>
      <c r="U481" s="247">
        <v>4.88</v>
      </c>
      <c r="V481" s="247">
        <v>22.8</v>
      </c>
      <c r="W481" s="247">
        <v>5.82</v>
      </c>
      <c r="X481" s="247">
        <v>6.2</v>
      </c>
      <c r="Y481" s="129">
        <v>2432</v>
      </c>
      <c r="Z481" s="103"/>
      <c r="AA481" s="56"/>
      <c r="AB481" s="247">
        <v>517</v>
      </c>
      <c r="AC481" s="77">
        <f t="shared" si="797"/>
        <v>11267</v>
      </c>
      <c r="AD481" s="247"/>
      <c r="AE481" s="247"/>
      <c r="AF481" s="247"/>
      <c r="AG481" s="247"/>
      <c r="AH481" s="252"/>
      <c r="AI481" s="263"/>
      <c r="AJ481" s="247"/>
      <c r="AK481" s="247"/>
      <c r="AL481" s="246">
        <v>9.08</v>
      </c>
      <c r="AM481" s="103">
        <v>55930</v>
      </c>
      <c r="AN481" s="264">
        <v>2.25</v>
      </c>
      <c r="AO481" s="264">
        <v>0.22</v>
      </c>
      <c r="AP481" s="103">
        <v>2571</v>
      </c>
      <c r="AQ481" s="252"/>
      <c r="AR481" s="86">
        <f t="shared" si="743"/>
        <v>12481</v>
      </c>
      <c r="AS481" s="103">
        <v>1080</v>
      </c>
      <c r="AT481" s="268">
        <v>11401</v>
      </c>
      <c r="AU481" s="129">
        <f t="shared" si="798"/>
        <v>8761</v>
      </c>
      <c r="AV481" s="103">
        <v>840</v>
      </c>
      <c r="AW481" s="103">
        <v>720</v>
      </c>
      <c r="AX481" s="129">
        <v>960</v>
      </c>
      <c r="AY481" s="271">
        <v>120</v>
      </c>
      <c r="AZ481" s="272">
        <v>5.23</v>
      </c>
      <c r="BA481" s="103">
        <v>3570</v>
      </c>
      <c r="BB481" s="247">
        <v>162</v>
      </c>
      <c r="BC481" s="103">
        <v>9377</v>
      </c>
      <c r="BD481" s="97">
        <f t="shared" si="799"/>
        <v>6598.0842000000002</v>
      </c>
      <c r="BE481" s="102">
        <f t="shared" si="800"/>
        <v>0.70364553695211696</v>
      </c>
      <c r="BF481" s="103">
        <v>3477</v>
      </c>
      <c r="BG481" s="97">
        <f t="shared" si="801"/>
        <v>3709.9589999999998</v>
      </c>
      <c r="BH481" s="102">
        <f t="shared" si="802"/>
        <v>0.39564455582808999</v>
      </c>
      <c r="BI481" s="103">
        <v>327</v>
      </c>
      <c r="BJ481" s="97">
        <f t="shared" si="803"/>
        <v>643.20900000000006</v>
      </c>
      <c r="BK481" s="102">
        <f t="shared" si="804"/>
        <v>6.8594326543670689E-2</v>
      </c>
      <c r="BL481" s="320">
        <v>503</v>
      </c>
      <c r="BM481" s="97">
        <f t="shared" si="805"/>
        <v>726.83500000000004</v>
      </c>
      <c r="BN481" s="102">
        <f t="shared" si="806"/>
        <v>7.7512530660125839E-2</v>
      </c>
      <c r="BO481" s="103">
        <v>699</v>
      </c>
      <c r="BP481" s="97">
        <f t="shared" si="807"/>
        <v>1438.5419999999999</v>
      </c>
      <c r="BQ481" s="102">
        <f t="shared" si="808"/>
        <v>0.15341175215953928</v>
      </c>
      <c r="BR481" s="103">
        <v>47.8</v>
      </c>
      <c r="BS481" s="105">
        <f t="shared" si="809"/>
        <v>79.539199999999994</v>
      </c>
      <c r="BT481" s="102">
        <f t="shared" si="810"/>
        <v>5.0975791831076034E-3</v>
      </c>
      <c r="BU481" s="247">
        <v>5.22</v>
      </c>
      <c r="BV481" s="246">
        <v>5.07</v>
      </c>
      <c r="BW481" s="247">
        <v>105</v>
      </c>
      <c r="BX481" s="117">
        <f t="shared" si="811"/>
        <v>82151.896999999997</v>
      </c>
      <c r="BY481" s="118">
        <f t="shared" si="812"/>
        <v>0.54767931333333331</v>
      </c>
      <c r="BZ481" s="121">
        <v>67.900000000000006</v>
      </c>
      <c r="CA481" s="263">
        <v>39</v>
      </c>
      <c r="CB481" s="247">
        <v>7.4</v>
      </c>
      <c r="CC481" s="103">
        <v>4821</v>
      </c>
      <c r="CD481" s="77">
        <f t="shared" si="813"/>
        <v>5128.4622285174692</v>
      </c>
      <c r="CE481" s="77">
        <f t="shared" si="814"/>
        <v>23298</v>
      </c>
      <c r="CF481" s="77">
        <f t="shared" si="815"/>
        <v>8761</v>
      </c>
      <c r="CG481" s="77">
        <f t="shared" si="816"/>
        <v>365.04166666666669</v>
      </c>
      <c r="CH481" s="77">
        <f t="shared" si="817"/>
        <v>14537</v>
      </c>
      <c r="CI481" s="130">
        <f t="shared" si="818"/>
        <v>605.70833333333337</v>
      </c>
      <c r="CJ481" s="253">
        <v>3882</v>
      </c>
      <c r="CK481" s="247">
        <v>38.4</v>
      </c>
      <c r="CL481" s="246">
        <v>7.16</v>
      </c>
      <c r="CM481" s="103">
        <v>2678</v>
      </c>
      <c r="CN481" s="274">
        <v>8</v>
      </c>
      <c r="CO481" s="274">
        <v>65</v>
      </c>
      <c r="CP481" s="103">
        <v>4122</v>
      </c>
      <c r="CQ481" s="247"/>
      <c r="CR481" s="247"/>
      <c r="CS481" s="103">
        <v>2587</v>
      </c>
      <c r="CT481" s="141">
        <f t="shared" si="819"/>
        <v>0.27195239319977677</v>
      </c>
      <c r="CU481" s="142">
        <f t="shared" si="746"/>
        <v>1.2946934569809376</v>
      </c>
      <c r="CV481" s="142">
        <f t="shared" si="747"/>
        <v>3.9611401454645474</v>
      </c>
      <c r="CW481" s="118">
        <f t="shared" si="820"/>
        <v>0.66019002424409123</v>
      </c>
      <c r="CX481" s="143">
        <f t="shared" si="821"/>
        <v>19908.690371104814</v>
      </c>
      <c r="CY481" s="144">
        <f t="shared" si="822"/>
        <v>0.47781617945655541</v>
      </c>
      <c r="CZ481" s="145">
        <f t="shared" si="823"/>
        <v>13688.456698171516</v>
      </c>
      <c r="DA481" s="146">
        <f t="shared" si="824"/>
        <v>0.71440759304681667</v>
      </c>
      <c r="DB481" s="253">
        <v>3882</v>
      </c>
      <c r="DC481" s="247">
        <v>38.5</v>
      </c>
      <c r="DD481" s="246">
        <v>7.14</v>
      </c>
      <c r="DE481" s="103">
        <v>2594</v>
      </c>
      <c r="DF481" s="274">
        <v>10</v>
      </c>
      <c r="DG481" s="274">
        <v>60</v>
      </c>
      <c r="DH481" s="103">
        <v>3032</v>
      </c>
      <c r="DI481" s="247"/>
      <c r="DJ481" s="247"/>
      <c r="DK481" s="103">
        <v>3266</v>
      </c>
      <c r="DL481" s="141">
        <f t="shared" si="825"/>
        <v>0.33195164572313379</v>
      </c>
      <c r="DM481" s="142">
        <f t="shared" si="750"/>
        <v>1.2946934569809376</v>
      </c>
      <c r="DN481" s="142">
        <f t="shared" si="751"/>
        <v>3.9611401454645474</v>
      </c>
      <c r="DO481" s="118">
        <f t="shared" si="826"/>
        <v>0.66019002424409123</v>
      </c>
      <c r="DP481" s="143">
        <f t="shared" si="827"/>
        <v>19908.690371104814</v>
      </c>
      <c r="DQ481" s="144">
        <f t="shared" si="828"/>
        <v>0.49419535829361638</v>
      </c>
      <c r="DR481" s="145">
        <f t="shared" si="829"/>
        <v>13688.456698171516</v>
      </c>
      <c r="DS481" s="146">
        <f t="shared" si="830"/>
        <v>0.72336568198784257</v>
      </c>
      <c r="DT481" s="253">
        <v>3882</v>
      </c>
      <c r="DU481" s="247"/>
      <c r="DV481" s="246">
        <v>7.5</v>
      </c>
      <c r="DW481" s="103">
        <v>2586</v>
      </c>
      <c r="DX481" s="274">
        <v>8</v>
      </c>
      <c r="DY481" s="274">
        <v>64</v>
      </c>
      <c r="DZ481" s="103">
        <v>3412</v>
      </c>
      <c r="EA481" s="247"/>
      <c r="EB481" s="247"/>
      <c r="EC481" s="103">
        <v>3252</v>
      </c>
      <c r="ED481" s="141">
        <f t="shared" si="831"/>
        <v>0.32948867830709733</v>
      </c>
      <c r="EE481" s="142">
        <f t="shared" si="756"/>
        <v>1.2946934569809376</v>
      </c>
      <c r="EF481" s="142">
        <f t="shared" si="795"/>
        <v>3.9611401454645474</v>
      </c>
      <c r="EG481" s="118">
        <f t="shared" si="832"/>
        <v>0.66019002424409123</v>
      </c>
      <c r="EH481" s="143">
        <f t="shared" si="833"/>
        <v>19908.690371104814</v>
      </c>
      <c r="EI481" s="144">
        <f t="shared" si="834"/>
        <v>0.49575528008762226</v>
      </c>
      <c r="EJ481" s="145">
        <f t="shared" si="835"/>
        <v>13688.456698171516</v>
      </c>
      <c r="EK481" s="146">
        <f t="shared" si="836"/>
        <v>0.72421883331555936</v>
      </c>
      <c r="EL481" s="253">
        <v>3882</v>
      </c>
      <c r="EM481" s="247">
        <v>38.5</v>
      </c>
      <c r="EN481" s="246">
        <v>7.45</v>
      </c>
      <c r="EO481" s="103">
        <v>2475</v>
      </c>
      <c r="EP481" s="274">
        <v>6</v>
      </c>
      <c r="EQ481" s="274">
        <v>63</v>
      </c>
      <c r="ER481" s="103">
        <v>2550</v>
      </c>
      <c r="ES481" s="247"/>
      <c r="ET481" s="247"/>
      <c r="EU481" s="103">
        <v>2903</v>
      </c>
      <c r="EV481" s="141">
        <f t="shared" si="837"/>
        <v>0.2818244024617268</v>
      </c>
      <c r="EW481" s="142">
        <f t="shared" si="758"/>
        <v>1.2946934569809376</v>
      </c>
      <c r="EX481" s="142">
        <f t="shared" si="759"/>
        <v>3.9611401454645474</v>
      </c>
      <c r="EY481" s="118">
        <f t="shared" si="838"/>
        <v>0.66019002424409123</v>
      </c>
      <c r="EZ481" s="143">
        <f t="shared" si="839"/>
        <v>19908.690371104814</v>
      </c>
      <c r="FA481" s="144">
        <f t="shared" si="840"/>
        <v>0.51739919497945275</v>
      </c>
      <c r="FB481" s="145">
        <f t="shared" si="841"/>
        <v>13688.456698171516</v>
      </c>
      <c r="FC481" s="146">
        <f t="shared" si="842"/>
        <v>0.73605630798762933</v>
      </c>
      <c r="FD481" s="253">
        <v>3885</v>
      </c>
      <c r="FE481" s="247"/>
      <c r="FF481" s="246">
        <v>7.49</v>
      </c>
      <c r="FG481" s="103">
        <v>2504</v>
      </c>
      <c r="FH481" s="274">
        <v>5</v>
      </c>
      <c r="FI481" s="274">
        <v>65</v>
      </c>
      <c r="FJ481" s="103">
        <v>4910</v>
      </c>
      <c r="FK481" s="247"/>
      <c r="FL481" s="247"/>
      <c r="FM481" s="103">
        <v>3070</v>
      </c>
      <c r="FN481" s="141">
        <f t="shared" si="843"/>
        <v>0.30109741402724494</v>
      </c>
      <c r="FO481" s="142">
        <f t="shared" si="765"/>
        <v>1.2936936936936938</v>
      </c>
      <c r="FP481" s="142">
        <f t="shared" si="766"/>
        <v>3.9642013047732525</v>
      </c>
      <c r="FQ481" s="118">
        <f t="shared" si="844"/>
        <v>0.66070021746220875</v>
      </c>
      <c r="FR481" s="143">
        <f t="shared" si="845"/>
        <v>19924.075757790368</v>
      </c>
      <c r="FS481" s="144">
        <f t="shared" si="846"/>
        <v>0.51174447847618176</v>
      </c>
      <c r="FT481" s="145">
        <f t="shared" si="847"/>
        <v>13699.035103656966</v>
      </c>
      <c r="FU481" s="146">
        <f t="shared" si="848"/>
        <v>0.73296363442465606</v>
      </c>
      <c r="FV481" s="253">
        <v>3885</v>
      </c>
      <c r="FW481" s="283">
        <v>38.700000000000003</v>
      </c>
      <c r="FX481" s="246">
        <v>7.22</v>
      </c>
      <c r="FY481" s="103">
        <v>2525</v>
      </c>
      <c r="FZ481" s="274">
        <v>6</v>
      </c>
      <c r="GA481" s="274">
        <v>64</v>
      </c>
      <c r="GB481" s="103">
        <v>5634</v>
      </c>
      <c r="GC481" s="247"/>
      <c r="GD481" s="247"/>
      <c r="GE481" s="103">
        <v>3222</v>
      </c>
      <c r="GF481" s="141">
        <f t="shared" si="849"/>
        <v>0.31855412391210136</v>
      </c>
      <c r="GG481" s="142">
        <f t="shared" si="772"/>
        <v>1.2936936936936938</v>
      </c>
      <c r="GH481" s="142">
        <f t="shared" si="773"/>
        <v>3.9642013047732525</v>
      </c>
      <c r="GI481" s="118">
        <f t="shared" si="850"/>
        <v>0.66070021746220875</v>
      </c>
      <c r="GJ481" s="143">
        <f t="shared" si="851"/>
        <v>19924.075757790368</v>
      </c>
      <c r="GK481" s="144">
        <f t="shared" si="852"/>
        <v>0.50764968376691644</v>
      </c>
      <c r="GL481" s="145">
        <f t="shared" si="853"/>
        <v>13699.035103656966</v>
      </c>
      <c r="GM481" s="146">
        <f t="shared" si="854"/>
        <v>0.73072411218939959</v>
      </c>
      <c r="GN481" s="103">
        <v>2568</v>
      </c>
      <c r="GO481" s="97">
        <f t="shared" si="855"/>
        <v>2560.3215297450424</v>
      </c>
      <c r="GP481" s="226">
        <f t="shared" si="856"/>
        <v>1154.59944</v>
      </c>
      <c r="GQ481" s="103">
        <v>0</v>
      </c>
      <c r="GR481" s="102">
        <f t="shared" si="857"/>
        <v>1</v>
      </c>
      <c r="GS481" s="103">
        <v>0</v>
      </c>
      <c r="GT481" s="102">
        <f t="shared" si="862"/>
        <v>1</v>
      </c>
      <c r="GU481" s="129">
        <v>28.8</v>
      </c>
      <c r="GV481" s="102">
        <f t="shared" si="858"/>
        <v>0.95522450711976981</v>
      </c>
      <c r="GW481" s="170">
        <v>537</v>
      </c>
      <c r="GX481" s="102">
        <f t="shared" si="859"/>
        <v>0</v>
      </c>
      <c r="GY481" s="170">
        <v>4.71</v>
      </c>
      <c r="GZ481" s="102">
        <f t="shared" si="860"/>
        <v>0</v>
      </c>
      <c r="HA481" s="323">
        <v>25.3</v>
      </c>
      <c r="HB481" s="323">
        <v>43.8</v>
      </c>
      <c r="HC481" s="323"/>
      <c r="HD481" s="105"/>
      <c r="HE481" s="324">
        <v>21</v>
      </c>
      <c r="HF481" s="227">
        <f t="shared" si="864"/>
        <v>82151.896999999997</v>
      </c>
      <c r="HG481" s="102">
        <f t="shared" si="865"/>
        <v>0.54767931333333331</v>
      </c>
      <c r="HH481" s="177">
        <f t="shared" si="866"/>
        <v>0.72613842380292204</v>
      </c>
      <c r="HI481" s="103">
        <v>2910</v>
      </c>
      <c r="HJ481" s="103">
        <v>3992</v>
      </c>
      <c r="HK481" s="103">
        <v>2228</v>
      </c>
      <c r="HL481" s="77">
        <f t="shared" si="780"/>
        <v>2520</v>
      </c>
      <c r="HM481" s="77">
        <f t="shared" si="778"/>
        <v>23630.04</v>
      </c>
      <c r="HN481" s="247"/>
      <c r="HO481" s="247"/>
      <c r="HP481" s="103">
        <v>3538</v>
      </c>
      <c r="HQ481" s="247"/>
      <c r="HR481" s="247"/>
      <c r="HS481" s="247"/>
      <c r="HT481" s="103">
        <v>4653</v>
      </c>
      <c r="HU481" s="103">
        <v>4841</v>
      </c>
      <c r="HV481" s="247"/>
      <c r="HW481" s="247"/>
      <c r="HX481" s="247"/>
      <c r="HY481" s="247"/>
      <c r="HZ481" s="298">
        <v>0.98</v>
      </c>
      <c r="IA481" s="298"/>
      <c r="IB481" s="299">
        <v>523</v>
      </c>
      <c r="IC481" s="300"/>
      <c r="ID481" s="300">
        <v>157</v>
      </c>
      <c r="IE481" s="301">
        <v>1.24</v>
      </c>
      <c r="IF481" s="301">
        <v>1.9</v>
      </c>
      <c r="IG481" s="301">
        <v>1.0900000000000001</v>
      </c>
      <c r="IH481" s="97">
        <f t="shared" si="779"/>
        <v>32539.248000000003</v>
      </c>
      <c r="II481" s="97">
        <f t="shared" si="781"/>
        <v>2854.0696430137709</v>
      </c>
      <c r="IJ481" s="202">
        <f t="shared" si="782"/>
        <v>1.754232084904833</v>
      </c>
      <c r="IK481" s="202">
        <f t="shared" si="788"/>
        <v>1.6269624</v>
      </c>
      <c r="IL481" s="202">
        <f t="shared" si="736"/>
        <v>0.48846090151558352</v>
      </c>
      <c r="IM481" s="203"/>
      <c r="IN481" s="204">
        <f t="shared" si="737"/>
        <v>0.79633956386292837</v>
      </c>
      <c r="IO481" s="247"/>
      <c r="IP481" s="247"/>
      <c r="IQ481" s="103">
        <v>3799</v>
      </c>
      <c r="IR481" s="103">
        <v>3315</v>
      </c>
      <c r="IS481" s="247"/>
      <c r="IT481" s="247"/>
      <c r="IU481" s="247"/>
      <c r="IV481" s="247"/>
      <c r="IW481" s="304">
        <v>0.95</v>
      </c>
      <c r="IX481" s="304">
        <v>0</v>
      </c>
      <c r="IY481" s="246">
        <v>8.0299999999999994</v>
      </c>
      <c r="IZ481" s="247">
        <v>261</v>
      </c>
      <c r="JA481" s="247">
        <v>3.65</v>
      </c>
      <c r="JB481" s="247">
        <v>0.5</v>
      </c>
      <c r="JC481" s="247">
        <v>194</v>
      </c>
      <c r="JD481" s="97">
        <f t="shared" si="738"/>
        <v>5962.723</v>
      </c>
      <c r="JE481" s="210">
        <f t="shared" si="796"/>
        <v>1.2783928775253965</v>
      </c>
      <c r="JF481" s="210">
        <f t="shared" si="739"/>
        <v>0.40910741071428575</v>
      </c>
      <c r="JG481" s="210">
        <f t="shared" si="740"/>
        <v>8.9747273378491671E-2</v>
      </c>
      <c r="JH481" s="203"/>
      <c r="JI481" s="203">
        <f t="shared" si="741"/>
        <v>0.50095602294455066</v>
      </c>
      <c r="JJ481" s="212">
        <f t="shared" si="863"/>
        <v>2.469151880188833</v>
      </c>
      <c r="JK481" s="203">
        <f t="shared" si="742"/>
        <v>0.97216593793324091</v>
      </c>
      <c r="JL481" s="103">
        <v>8891</v>
      </c>
      <c r="JM481" s="246">
        <v>8.39</v>
      </c>
      <c r="JN481" s="307">
        <v>240</v>
      </c>
      <c r="JO481" s="247">
        <v>0.5</v>
      </c>
      <c r="JP481" s="247">
        <v>1.63</v>
      </c>
      <c r="JQ481" s="246">
        <v>0.96</v>
      </c>
      <c r="JR481" s="170">
        <v>203</v>
      </c>
      <c r="JS481" s="247">
        <v>0.39</v>
      </c>
      <c r="JT481" s="308"/>
    </row>
    <row r="482" spans="1:280" ht="14.25">
      <c r="A482" s="244">
        <v>43899</v>
      </c>
      <c r="B482" s="245">
        <v>0</v>
      </c>
      <c r="C482" s="52">
        <v>0</v>
      </c>
      <c r="D482" s="129">
        <v>39047</v>
      </c>
      <c r="E482" s="246">
        <v>5.46</v>
      </c>
      <c r="F482" s="129">
        <v>1156</v>
      </c>
      <c r="G482" s="247">
        <v>34.6</v>
      </c>
      <c r="H482" s="247">
        <v>15</v>
      </c>
      <c r="I482" s="255">
        <v>93.2</v>
      </c>
      <c r="J482" s="253">
        <v>1175</v>
      </c>
      <c r="K482" s="129">
        <v>1371</v>
      </c>
      <c r="L482" s="254">
        <v>7.73</v>
      </c>
      <c r="M482" s="129">
        <v>8289</v>
      </c>
      <c r="N482" s="129">
        <v>5179</v>
      </c>
      <c r="O482" s="254">
        <v>3.26</v>
      </c>
      <c r="P482" s="254">
        <v>0.69</v>
      </c>
      <c r="Q482" s="258">
        <v>76.400000000000006</v>
      </c>
      <c r="R482" s="259">
        <v>70</v>
      </c>
      <c r="S482" s="260">
        <v>8632</v>
      </c>
      <c r="T482" s="103">
        <v>8018</v>
      </c>
      <c r="U482" s="247">
        <v>3.43</v>
      </c>
      <c r="V482" s="247">
        <v>24.7</v>
      </c>
      <c r="W482" s="247">
        <v>7.54</v>
      </c>
      <c r="X482" s="247">
        <v>685</v>
      </c>
      <c r="Y482" s="129">
        <v>2432</v>
      </c>
      <c r="Z482" s="103"/>
      <c r="AA482" s="56"/>
      <c r="AB482" s="247">
        <v>518</v>
      </c>
      <c r="AC482" s="77">
        <f t="shared" si="797"/>
        <v>11064</v>
      </c>
      <c r="AD482" s="247"/>
      <c r="AE482" s="247"/>
      <c r="AF482" s="247"/>
      <c r="AG482" s="247"/>
      <c r="AH482" s="252"/>
      <c r="AI482" s="263"/>
      <c r="AJ482" s="247"/>
      <c r="AK482" s="247"/>
      <c r="AL482" s="246">
        <v>9.1</v>
      </c>
      <c r="AM482" s="103">
        <v>73244</v>
      </c>
      <c r="AN482" s="264">
        <v>2.12</v>
      </c>
      <c r="AO482" s="264">
        <v>0.25</v>
      </c>
      <c r="AP482" s="103">
        <v>2804</v>
      </c>
      <c r="AQ482" s="252"/>
      <c r="AR482" s="86">
        <f t="shared" si="743"/>
        <v>12369</v>
      </c>
      <c r="AS482" s="103">
        <v>1080</v>
      </c>
      <c r="AT482" s="268">
        <v>11289</v>
      </c>
      <c r="AU482" s="129">
        <f t="shared" si="798"/>
        <v>8649</v>
      </c>
      <c r="AV482" s="103">
        <v>840</v>
      </c>
      <c r="AW482" s="103">
        <v>720</v>
      </c>
      <c r="AX482" s="129">
        <v>960</v>
      </c>
      <c r="AY482" s="271">
        <v>120</v>
      </c>
      <c r="AZ482" s="272">
        <v>5.23</v>
      </c>
      <c r="BA482" s="103">
        <v>3595</v>
      </c>
      <c r="BB482" s="247">
        <v>340</v>
      </c>
      <c r="BC482" s="103">
        <v>8704</v>
      </c>
      <c r="BD482" s="97">
        <f t="shared" si="799"/>
        <v>6270.5540000000001</v>
      </c>
      <c r="BE482" s="102">
        <f t="shared" si="800"/>
        <v>0.72042210477941182</v>
      </c>
      <c r="BF482" s="103">
        <v>3372</v>
      </c>
      <c r="BG482" s="97">
        <f t="shared" si="801"/>
        <v>3597.924</v>
      </c>
      <c r="BH482" s="102">
        <f t="shared" si="802"/>
        <v>0.41336443014705881</v>
      </c>
      <c r="BI482" s="103">
        <v>262</v>
      </c>
      <c r="BJ482" s="97">
        <f t="shared" si="803"/>
        <v>515.35400000000004</v>
      </c>
      <c r="BK482" s="102">
        <f t="shared" si="804"/>
        <v>5.9208869485294122E-2</v>
      </c>
      <c r="BL482" s="320">
        <v>486</v>
      </c>
      <c r="BM482" s="97">
        <f t="shared" si="805"/>
        <v>702.27</v>
      </c>
      <c r="BN482" s="102">
        <f t="shared" si="806"/>
        <v>8.0683593750000004E-2</v>
      </c>
      <c r="BO482" s="103">
        <v>707</v>
      </c>
      <c r="BP482" s="97">
        <f t="shared" si="807"/>
        <v>1455.0059999999999</v>
      </c>
      <c r="BQ482" s="102">
        <f t="shared" si="808"/>
        <v>0.16716521139705881</v>
      </c>
      <c r="BR482" s="103">
        <v>0</v>
      </c>
      <c r="BS482" s="105">
        <f t="shared" si="809"/>
        <v>0</v>
      </c>
      <c r="BT482" s="102">
        <f t="shared" si="810"/>
        <v>0</v>
      </c>
      <c r="BU482" s="247">
        <v>4.92</v>
      </c>
      <c r="BV482" s="246">
        <v>4.6399999999999997</v>
      </c>
      <c r="BW482" s="247">
        <v>97</v>
      </c>
      <c r="BX482" s="117">
        <f t="shared" si="811"/>
        <v>75280.895999999993</v>
      </c>
      <c r="BY482" s="118">
        <f t="shared" si="812"/>
        <v>0.50187263999999998</v>
      </c>
      <c r="BZ482" s="273">
        <v>67.2</v>
      </c>
      <c r="CA482" s="263">
        <v>39</v>
      </c>
      <c r="CB482" s="247">
        <v>7.42</v>
      </c>
      <c r="CC482" s="103">
        <v>4525</v>
      </c>
      <c r="CD482" s="77">
        <f t="shared" si="813"/>
        <v>4461.0863954879505</v>
      </c>
      <c r="CE482" s="77">
        <f t="shared" si="814"/>
        <v>23404</v>
      </c>
      <c r="CF482" s="77">
        <f t="shared" si="815"/>
        <v>8649</v>
      </c>
      <c r="CG482" s="77">
        <f t="shared" si="816"/>
        <v>360.375</v>
      </c>
      <c r="CH482" s="77">
        <f t="shared" si="817"/>
        <v>14755</v>
      </c>
      <c r="CI482" s="130">
        <f t="shared" si="818"/>
        <v>614.79166666666663</v>
      </c>
      <c r="CJ482" s="253">
        <v>3891</v>
      </c>
      <c r="CK482" s="247">
        <v>38.1</v>
      </c>
      <c r="CL482" s="246">
        <v>7.16</v>
      </c>
      <c r="CM482" s="103">
        <v>2230</v>
      </c>
      <c r="CN482" s="274">
        <v>8</v>
      </c>
      <c r="CO482" s="274">
        <v>62</v>
      </c>
      <c r="CP482" s="103">
        <v>4488</v>
      </c>
      <c r="CQ482" s="247"/>
      <c r="CR482" s="247"/>
      <c r="CS482" s="103">
        <v>2470</v>
      </c>
      <c r="CT482" s="141">
        <f t="shared" si="819"/>
        <v>0.28452428093374987</v>
      </c>
      <c r="CU482" s="142">
        <f t="shared" si="746"/>
        <v>1.2916987920842971</v>
      </c>
      <c r="CV482" s="142">
        <f t="shared" si="747"/>
        <v>3.4536584092406715</v>
      </c>
      <c r="CW482" s="118">
        <f t="shared" si="820"/>
        <v>0.57560973487344524</v>
      </c>
      <c r="CX482" s="143">
        <f t="shared" si="821"/>
        <v>17358.087164843615</v>
      </c>
      <c r="CY482" s="144">
        <f t="shared" si="822"/>
        <v>0.50012176355618765</v>
      </c>
      <c r="CZ482" s="145">
        <f t="shared" si="823"/>
        <v>12515.722369509487</v>
      </c>
      <c r="DA482" s="146">
        <f t="shared" si="824"/>
        <v>0.74379595588235292</v>
      </c>
      <c r="DB482" s="253">
        <v>3891</v>
      </c>
      <c r="DC482" s="247">
        <v>38.4</v>
      </c>
      <c r="DD482" s="246">
        <v>7.15</v>
      </c>
      <c r="DE482" s="103">
        <v>2174</v>
      </c>
      <c r="DF482" s="274">
        <v>6</v>
      </c>
      <c r="DG482" s="274">
        <v>62</v>
      </c>
      <c r="DH482" s="103">
        <v>4264</v>
      </c>
      <c r="DI482" s="247"/>
      <c r="DJ482" s="247"/>
      <c r="DK482" s="103">
        <v>3229</v>
      </c>
      <c r="DL482" s="141">
        <f t="shared" si="825"/>
        <v>0.36284759065789263</v>
      </c>
      <c r="DM482" s="142">
        <f t="shared" si="750"/>
        <v>1.2916987920842971</v>
      </c>
      <c r="DN482" s="142">
        <f t="shared" si="751"/>
        <v>3.4536584092406715</v>
      </c>
      <c r="DO482" s="118">
        <f t="shared" si="826"/>
        <v>0.57560973487344524</v>
      </c>
      <c r="DP482" s="143">
        <f t="shared" si="827"/>
        <v>17358.087164843615</v>
      </c>
      <c r="DQ482" s="144">
        <f t="shared" si="828"/>
        <v>0.51267475962831932</v>
      </c>
      <c r="DR482" s="145">
        <f t="shared" si="829"/>
        <v>12515.722369509487</v>
      </c>
      <c r="DS482" s="146">
        <f t="shared" si="830"/>
        <v>0.75022977941176472</v>
      </c>
      <c r="DT482" s="253">
        <v>3894</v>
      </c>
      <c r="DU482" s="247"/>
      <c r="DV482" s="246">
        <v>7.52</v>
      </c>
      <c r="DW482" s="103">
        <v>2175</v>
      </c>
      <c r="DX482" s="274">
        <v>7</v>
      </c>
      <c r="DY482" s="274">
        <v>61</v>
      </c>
      <c r="DZ482" s="103">
        <v>4374</v>
      </c>
      <c r="EA482" s="247"/>
      <c r="EB482" s="247"/>
      <c r="EC482" s="103">
        <v>3174</v>
      </c>
      <c r="ED482" s="141">
        <f t="shared" si="831"/>
        <v>0.35654827205654532</v>
      </c>
      <c r="EE482" s="142">
        <f t="shared" si="756"/>
        <v>1.2907036466358501</v>
      </c>
      <c r="EF482" s="142">
        <f t="shared" si="795"/>
        <v>3.4563212144906648</v>
      </c>
      <c r="EG482" s="118">
        <f t="shared" si="832"/>
        <v>0.57605353574844409</v>
      </c>
      <c r="EH482" s="143">
        <f t="shared" si="833"/>
        <v>17371.470424030082</v>
      </c>
      <c r="EI482" s="144">
        <f t="shared" si="834"/>
        <v>0.51245059898417411</v>
      </c>
      <c r="EJ482" s="145">
        <f t="shared" si="835"/>
        <v>12525.372116903094</v>
      </c>
      <c r="EK482" s="146">
        <f t="shared" si="836"/>
        <v>0.75011488970588236</v>
      </c>
      <c r="EL482" s="253">
        <v>3894</v>
      </c>
      <c r="EM482" s="247">
        <v>38.6</v>
      </c>
      <c r="EN482" s="246">
        <v>7.46</v>
      </c>
      <c r="EO482" s="103">
        <v>2327</v>
      </c>
      <c r="EP482" s="274">
        <v>7</v>
      </c>
      <c r="EQ482" s="274">
        <v>62</v>
      </c>
      <c r="ER482" s="103">
        <v>4858</v>
      </c>
      <c r="ES482" s="247"/>
      <c r="ET482" s="247"/>
      <c r="EU482" s="103">
        <v>2714</v>
      </c>
      <c r="EV482" s="141">
        <f t="shared" si="837"/>
        <v>0.32658926013646111</v>
      </c>
      <c r="EW482" s="142">
        <f t="shared" si="758"/>
        <v>1.2907036466358501</v>
      </c>
      <c r="EX482" s="142">
        <f t="shared" si="759"/>
        <v>3.4563212144906648</v>
      </c>
      <c r="EY482" s="118">
        <f t="shared" si="838"/>
        <v>0.57605353574844409</v>
      </c>
      <c r="EZ482" s="143">
        <f t="shared" si="839"/>
        <v>17371.470424030082</v>
      </c>
      <c r="FA482" s="144">
        <f t="shared" si="840"/>
        <v>0.47837818107410257</v>
      </c>
      <c r="FB482" s="145">
        <f t="shared" si="841"/>
        <v>12525.372116903094</v>
      </c>
      <c r="FC482" s="146">
        <f t="shared" si="842"/>
        <v>0.73265165441176472</v>
      </c>
      <c r="FD482" s="253">
        <v>3917</v>
      </c>
      <c r="FE482" s="247"/>
      <c r="FF482" s="246">
        <v>7.5</v>
      </c>
      <c r="FG482" s="103">
        <v>1987</v>
      </c>
      <c r="FH482" s="274">
        <v>6</v>
      </c>
      <c r="FI482" s="274">
        <v>62</v>
      </c>
      <c r="FJ482" s="103">
        <v>5248</v>
      </c>
      <c r="FK482" s="247"/>
      <c r="FL482" s="247"/>
      <c r="FM482" s="103">
        <v>2974</v>
      </c>
      <c r="FN482" s="141">
        <f t="shared" si="843"/>
        <v>0.30688278829466181</v>
      </c>
      <c r="FO482" s="142">
        <f t="shared" si="765"/>
        <v>1.2831248404391116</v>
      </c>
      <c r="FP482" s="142">
        <f t="shared" si="766"/>
        <v>3.4767360547406092</v>
      </c>
      <c r="FQ482" s="118">
        <f t="shared" si="844"/>
        <v>0.57945600912343487</v>
      </c>
      <c r="FR482" s="143">
        <f t="shared" si="845"/>
        <v>17474.075411126301</v>
      </c>
      <c r="FS482" s="144">
        <f t="shared" si="846"/>
        <v>0.55459280008347311</v>
      </c>
      <c r="FT482" s="145">
        <f t="shared" si="847"/>
        <v>12599.353513587421</v>
      </c>
      <c r="FU482" s="146">
        <f t="shared" si="848"/>
        <v>0.77171415441176472</v>
      </c>
      <c r="FV482" s="253">
        <v>3917</v>
      </c>
      <c r="FW482" s="283">
        <v>38.6</v>
      </c>
      <c r="FX482" s="246">
        <v>7.27</v>
      </c>
      <c r="FY482" s="103">
        <v>2419</v>
      </c>
      <c r="FZ482" s="274">
        <v>6</v>
      </c>
      <c r="GA482" s="274">
        <v>62</v>
      </c>
      <c r="GB482" s="103">
        <v>5692</v>
      </c>
      <c r="GC482" s="247"/>
      <c r="GD482" s="247"/>
      <c r="GE482" s="103">
        <v>3100</v>
      </c>
      <c r="GF482" s="141">
        <f t="shared" si="849"/>
        <v>0.38755559431099634</v>
      </c>
      <c r="GG482" s="142">
        <f t="shared" si="772"/>
        <v>1.2831248404391116</v>
      </c>
      <c r="GH482" s="142">
        <f t="shared" si="773"/>
        <v>3.4767360547406092</v>
      </c>
      <c r="GI482" s="118">
        <f t="shared" si="850"/>
        <v>0.57945600912343487</v>
      </c>
      <c r="GJ482" s="143">
        <f t="shared" si="851"/>
        <v>17474.075411126301</v>
      </c>
      <c r="GK482" s="144">
        <f t="shared" si="852"/>
        <v>0.45775540181274355</v>
      </c>
      <c r="GL482" s="145">
        <f t="shared" si="853"/>
        <v>12599.353513587421</v>
      </c>
      <c r="GM482" s="146">
        <f t="shared" si="854"/>
        <v>0.72208180147058831</v>
      </c>
      <c r="GN482" s="103">
        <v>1974</v>
      </c>
      <c r="GO482" s="97">
        <f t="shared" si="855"/>
        <v>2218.6401469834218</v>
      </c>
      <c r="GP482" s="226">
        <f t="shared" si="856"/>
        <v>755.28599999999994</v>
      </c>
      <c r="GQ482" s="103">
        <v>0</v>
      </c>
      <c r="GR482" s="102">
        <f t="shared" si="857"/>
        <v>1</v>
      </c>
      <c r="GS482" s="103">
        <v>0</v>
      </c>
      <c r="GT482" s="102">
        <f t="shared" si="862"/>
        <v>1</v>
      </c>
      <c r="GU482" s="129">
        <v>0</v>
      </c>
      <c r="GV482" s="102">
        <f t="shared" si="858"/>
        <v>1</v>
      </c>
      <c r="GW482" s="170">
        <v>367</v>
      </c>
      <c r="GX482" s="102">
        <f t="shared" si="859"/>
        <v>0.24485596707818935</v>
      </c>
      <c r="GY482" s="170">
        <v>0</v>
      </c>
      <c r="GZ482" s="102">
        <f t="shared" si="860"/>
        <v>1</v>
      </c>
      <c r="HA482" s="323">
        <v>23.2</v>
      </c>
      <c r="HB482" s="323">
        <v>47.6</v>
      </c>
      <c r="HC482" s="323"/>
      <c r="HD482" s="105"/>
      <c r="HE482" s="324">
        <v>40</v>
      </c>
      <c r="HF482" s="227">
        <f t="shared" si="864"/>
        <v>75280.895999999993</v>
      </c>
      <c r="HG482" s="102">
        <f t="shared" si="865"/>
        <v>0.50187263999999998</v>
      </c>
      <c r="HH482" s="177">
        <f t="shared" si="866"/>
        <v>0.77320772058823528</v>
      </c>
      <c r="HI482" s="103">
        <v>3456</v>
      </c>
      <c r="HJ482" s="103">
        <v>3982</v>
      </c>
      <c r="HK482" s="103">
        <v>2640</v>
      </c>
      <c r="HL482" s="77">
        <f t="shared" si="780"/>
        <v>2520</v>
      </c>
      <c r="HM482" s="77">
        <f t="shared" si="778"/>
        <v>21934.080000000002</v>
      </c>
      <c r="HN482" s="247"/>
      <c r="HO482" s="247"/>
      <c r="HP482" s="103">
        <v>3239</v>
      </c>
      <c r="HQ482" s="247"/>
      <c r="HR482" s="247"/>
      <c r="HS482" s="247"/>
      <c r="HT482" s="103">
        <v>4814</v>
      </c>
      <c r="HU482" s="103">
        <v>5010</v>
      </c>
      <c r="HV482" s="247"/>
      <c r="HW482" s="247"/>
      <c r="HX482" s="247"/>
      <c r="HY482" s="247"/>
      <c r="HZ482" s="298">
        <v>0.96</v>
      </c>
      <c r="IA482" s="298"/>
      <c r="IB482" s="299">
        <v>553</v>
      </c>
      <c r="IC482" s="300"/>
      <c r="ID482" s="300">
        <v>213</v>
      </c>
      <c r="IE482" s="301">
        <v>3.72</v>
      </c>
      <c r="IF482" s="301">
        <v>2.19</v>
      </c>
      <c r="IG482" s="301">
        <v>1.02</v>
      </c>
      <c r="IH482" s="97">
        <f t="shared" si="779"/>
        <v>26279.885999999999</v>
      </c>
      <c r="II482" s="97">
        <f t="shared" si="781"/>
        <v>2327.9197448844006</v>
      </c>
      <c r="IJ482" s="202">
        <f t="shared" si="782"/>
        <v>1.7716361059438392</v>
      </c>
      <c r="IK482" s="202">
        <f t="shared" si="788"/>
        <v>1.3139942999999998</v>
      </c>
      <c r="IL482" s="202">
        <f t="shared" si="736"/>
        <v>0.34810386683309419</v>
      </c>
      <c r="IM482" s="203"/>
      <c r="IN482" s="204">
        <f t="shared" si="737"/>
        <v>0.71985815602836878</v>
      </c>
      <c r="IO482" s="247"/>
      <c r="IP482" s="247"/>
      <c r="IQ482" s="103">
        <v>3562</v>
      </c>
      <c r="IR482" s="103">
        <v>3462</v>
      </c>
      <c r="IS482" s="247"/>
      <c r="IT482" s="247"/>
      <c r="IU482" s="247"/>
      <c r="IV482" s="247"/>
      <c r="IW482" s="304">
        <v>0.9</v>
      </c>
      <c r="IX482" s="304">
        <v>0</v>
      </c>
      <c r="IY482" s="246">
        <v>8.41</v>
      </c>
      <c r="IZ482" s="247">
        <v>222</v>
      </c>
      <c r="JA482" s="247">
        <v>3.26</v>
      </c>
      <c r="JB482" s="247">
        <v>0.44</v>
      </c>
      <c r="JC482" s="247">
        <v>175</v>
      </c>
      <c r="JD482" s="97">
        <f t="shared" si="738"/>
        <v>6242.817</v>
      </c>
      <c r="JE482" s="210">
        <f t="shared" si="796"/>
        <v>1.2949473927621691</v>
      </c>
      <c r="JF482" s="210">
        <f t="shared" si="739"/>
        <v>0.42704437499999998</v>
      </c>
      <c r="JG482" s="210">
        <f t="shared" si="740"/>
        <v>0.12128962535321482</v>
      </c>
      <c r="JH482" s="203"/>
      <c r="JI482" s="203">
        <f t="shared" si="741"/>
        <v>0.59855334538878835</v>
      </c>
      <c r="JJ482" s="212">
        <f t="shared" si="863"/>
        <v>2.469151880188833</v>
      </c>
      <c r="JK482" s="203">
        <f t="shared" si="742"/>
        <v>0.97449448529411764</v>
      </c>
      <c r="JL482" s="103">
        <v>9562</v>
      </c>
      <c r="JM482" s="246">
        <v>8.3800000000000008</v>
      </c>
      <c r="JN482" s="307">
        <v>300</v>
      </c>
      <c r="JO482" s="247">
        <v>0.46</v>
      </c>
      <c r="JP482" s="247">
        <v>2.72</v>
      </c>
      <c r="JQ482" s="246">
        <v>0.85</v>
      </c>
      <c r="JR482" s="170">
        <v>195</v>
      </c>
      <c r="JS482" s="247">
        <v>0.36</v>
      </c>
      <c r="JT482" s="308"/>
    </row>
    <row r="483" spans="1:280" ht="14.25">
      <c r="A483" s="244">
        <v>43900</v>
      </c>
      <c r="B483" s="245">
        <v>0</v>
      </c>
      <c r="C483" s="52">
        <v>0</v>
      </c>
      <c r="D483" s="129">
        <v>40511</v>
      </c>
      <c r="E483" s="246">
        <v>5.71</v>
      </c>
      <c r="F483" s="129">
        <v>1352</v>
      </c>
      <c r="G483" s="247">
        <v>41.7</v>
      </c>
      <c r="H483" s="247">
        <v>18</v>
      </c>
      <c r="I483" s="255">
        <v>92.9</v>
      </c>
      <c r="J483" s="253">
        <v>1159</v>
      </c>
      <c r="K483" s="129">
        <v>1532</v>
      </c>
      <c r="L483" s="254">
        <v>9.27</v>
      </c>
      <c r="M483" s="129">
        <v>7659</v>
      </c>
      <c r="N483" s="129">
        <v>5338</v>
      </c>
      <c r="O483" s="254">
        <v>1.41</v>
      </c>
      <c r="P483" s="254">
        <v>0.52</v>
      </c>
      <c r="Q483" s="258">
        <v>81.5</v>
      </c>
      <c r="R483" s="259">
        <v>64.099999999999994</v>
      </c>
      <c r="S483" s="260">
        <v>8818</v>
      </c>
      <c r="T483" s="103">
        <v>8056</v>
      </c>
      <c r="U483" s="247">
        <v>3.27</v>
      </c>
      <c r="V483" s="247">
        <v>23</v>
      </c>
      <c r="W483" s="247">
        <v>10.3</v>
      </c>
      <c r="X483" s="247">
        <v>8.7100000000000009</v>
      </c>
      <c r="Y483" s="129">
        <v>2432</v>
      </c>
      <c r="Z483" s="103"/>
      <c r="AA483" s="56"/>
      <c r="AB483" s="247">
        <v>520</v>
      </c>
      <c r="AC483" s="77">
        <f t="shared" si="797"/>
        <v>11250</v>
      </c>
      <c r="AD483" s="247"/>
      <c r="AE483" s="247"/>
      <c r="AF483" s="247"/>
      <c r="AG483" s="247"/>
      <c r="AH483" s="252"/>
      <c r="AI483" s="263"/>
      <c r="AJ483" s="247"/>
      <c r="AK483" s="247"/>
      <c r="AL483" s="246">
        <v>8.9</v>
      </c>
      <c r="AM483" s="103">
        <v>69852</v>
      </c>
      <c r="AN483" s="264">
        <v>2.12</v>
      </c>
      <c r="AO483" s="264">
        <v>0.34</v>
      </c>
      <c r="AP483" s="103">
        <v>2810</v>
      </c>
      <c r="AQ483" s="252"/>
      <c r="AR483" s="86">
        <f t="shared" si="743"/>
        <v>12377</v>
      </c>
      <c r="AS483" s="103">
        <v>1080</v>
      </c>
      <c r="AT483" s="268">
        <v>11297</v>
      </c>
      <c r="AU483" s="129">
        <f t="shared" si="798"/>
        <v>9377</v>
      </c>
      <c r="AV483" s="103">
        <v>840</v>
      </c>
      <c r="AW483" s="103">
        <v>0</v>
      </c>
      <c r="AX483" s="129">
        <v>960</v>
      </c>
      <c r="AY483" s="271">
        <v>120</v>
      </c>
      <c r="AZ483" s="272">
        <v>5.3</v>
      </c>
      <c r="BA483" s="103">
        <v>4382</v>
      </c>
      <c r="BB483" s="247">
        <v>348</v>
      </c>
      <c r="BC483" s="103">
        <v>9342</v>
      </c>
      <c r="BD483" s="97">
        <f t="shared" si="799"/>
        <v>6640.3832800000009</v>
      </c>
      <c r="BE483" s="102">
        <f t="shared" si="800"/>
        <v>0.71080959965746104</v>
      </c>
      <c r="BF483" s="103">
        <v>3766</v>
      </c>
      <c r="BG483" s="97">
        <f t="shared" si="801"/>
        <v>4018.3219999999997</v>
      </c>
      <c r="BH483" s="102">
        <f t="shared" si="802"/>
        <v>0.43013508884607149</v>
      </c>
      <c r="BI483" s="103">
        <v>213</v>
      </c>
      <c r="BJ483" s="97">
        <f t="shared" si="803"/>
        <v>418.971</v>
      </c>
      <c r="BK483" s="102">
        <f t="shared" si="804"/>
        <v>4.484810533076429E-2</v>
      </c>
      <c r="BL483" s="320">
        <v>517</v>
      </c>
      <c r="BM483" s="97">
        <f t="shared" si="805"/>
        <v>747.06500000000005</v>
      </c>
      <c r="BN483" s="102">
        <f t="shared" si="806"/>
        <v>7.9968422179404849E-2</v>
      </c>
      <c r="BO483" s="103">
        <v>700</v>
      </c>
      <c r="BP483" s="97">
        <f t="shared" si="807"/>
        <v>1440.6</v>
      </c>
      <c r="BQ483" s="102">
        <f t="shared" si="808"/>
        <v>0.15420680796403338</v>
      </c>
      <c r="BR483" s="103">
        <v>9.27</v>
      </c>
      <c r="BS483" s="105">
        <f t="shared" si="809"/>
        <v>15.425279999999999</v>
      </c>
      <c r="BT483" s="102">
        <f t="shared" si="810"/>
        <v>9.9229287090558753E-4</v>
      </c>
      <c r="BU483" s="247">
        <v>6.47</v>
      </c>
      <c r="BV483" s="246">
        <v>6.81</v>
      </c>
      <c r="BW483" s="247">
        <v>138</v>
      </c>
      <c r="BX483" s="117">
        <f t="shared" si="811"/>
        <v>87599.933999999994</v>
      </c>
      <c r="BY483" s="118">
        <f t="shared" si="812"/>
        <v>0.58399955999999997</v>
      </c>
      <c r="BZ483" s="273">
        <v>69.099999999999994</v>
      </c>
      <c r="CA483" s="263">
        <v>39</v>
      </c>
      <c r="CB483" s="247">
        <v>7.28</v>
      </c>
      <c r="CC483" s="103">
        <v>4630</v>
      </c>
      <c r="CD483" s="77">
        <f t="shared" si="813"/>
        <v>4815.8296196945439</v>
      </c>
      <c r="CE483" s="77">
        <f t="shared" si="814"/>
        <v>23113</v>
      </c>
      <c r="CF483" s="77">
        <f t="shared" si="815"/>
        <v>9377</v>
      </c>
      <c r="CG483" s="77">
        <f t="shared" si="816"/>
        <v>390.70833333333331</v>
      </c>
      <c r="CH483" s="77">
        <f t="shared" si="817"/>
        <v>13736</v>
      </c>
      <c r="CI483" s="130">
        <f t="shared" si="818"/>
        <v>572.33333333333337</v>
      </c>
      <c r="CJ483" s="253">
        <v>3839</v>
      </c>
      <c r="CK483" s="247">
        <v>38.5</v>
      </c>
      <c r="CL483" s="246">
        <v>7.12</v>
      </c>
      <c r="CM483" s="103">
        <v>1959</v>
      </c>
      <c r="CN483" s="274">
        <v>8</v>
      </c>
      <c r="CO483" s="274">
        <v>58</v>
      </c>
      <c r="CP483" s="103">
        <v>4800</v>
      </c>
      <c r="CQ483" s="247"/>
      <c r="CR483" s="247"/>
      <c r="CS483" s="103">
        <v>2521</v>
      </c>
      <c r="CT483" s="141">
        <f t="shared" si="819"/>
        <v>0.22986370028090081</v>
      </c>
      <c r="CU483" s="142">
        <f t="shared" si="746"/>
        <v>1.309195102891378</v>
      </c>
      <c r="CV483" s="142">
        <f t="shared" si="747"/>
        <v>3.6784659590145945</v>
      </c>
      <c r="CW483" s="118">
        <f t="shared" si="820"/>
        <v>0.61307765983576579</v>
      </c>
      <c r="CX483" s="143">
        <f t="shared" si="821"/>
        <v>18487.969910007352</v>
      </c>
      <c r="CY483" s="144">
        <f t="shared" si="822"/>
        <v>0.59321650583555019</v>
      </c>
      <c r="CZ483" s="145">
        <f t="shared" si="823"/>
        <v>14550.086385410808</v>
      </c>
      <c r="DA483" s="146">
        <f t="shared" si="824"/>
        <v>0.79030186255619783</v>
      </c>
      <c r="DB483" s="253">
        <v>3840</v>
      </c>
      <c r="DC483" s="247">
        <v>38.5</v>
      </c>
      <c r="DD483" s="246">
        <v>7.13</v>
      </c>
      <c r="DE483" s="103">
        <v>1709</v>
      </c>
      <c r="DF483" s="274">
        <v>7</v>
      </c>
      <c r="DG483" s="274">
        <v>56</v>
      </c>
      <c r="DH483" s="103">
        <v>4938</v>
      </c>
      <c r="DI483" s="247"/>
      <c r="DJ483" s="247"/>
      <c r="DK483" s="103">
        <v>3196</v>
      </c>
      <c r="DL483" s="141">
        <f t="shared" si="825"/>
        <v>0.26789099131496491</v>
      </c>
      <c r="DM483" s="142">
        <f t="shared" si="750"/>
        <v>1.3088541666666667</v>
      </c>
      <c r="DN483" s="142">
        <f t="shared" si="751"/>
        <v>3.6794241423850078</v>
      </c>
      <c r="DO483" s="118">
        <f t="shared" si="826"/>
        <v>0.61323735706416793</v>
      </c>
      <c r="DP483" s="143">
        <f t="shared" si="827"/>
        <v>18492.785739627048</v>
      </c>
      <c r="DQ483" s="144">
        <f t="shared" si="828"/>
        <v>0.64512864138486736</v>
      </c>
      <c r="DR483" s="145">
        <f t="shared" si="829"/>
        <v>14553.876457404924</v>
      </c>
      <c r="DS483" s="146">
        <f t="shared" si="830"/>
        <v>0.81706272746735176</v>
      </c>
      <c r="DT483" s="253">
        <v>3846</v>
      </c>
      <c r="DU483" s="247"/>
      <c r="DV483" s="246">
        <v>7.58</v>
      </c>
      <c r="DW483" s="103">
        <v>1947</v>
      </c>
      <c r="DX483" s="274">
        <v>8</v>
      </c>
      <c r="DY483" s="274">
        <v>53</v>
      </c>
      <c r="DZ483" s="103">
        <v>4750</v>
      </c>
      <c r="EA483" s="247"/>
      <c r="EB483" s="247"/>
      <c r="EC483" s="103">
        <v>3253</v>
      </c>
      <c r="ED483" s="141">
        <f t="shared" si="831"/>
        <v>0.29482888309113303</v>
      </c>
      <c r="EE483" s="142">
        <f t="shared" si="756"/>
        <v>1.3068122724908997</v>
      </c>
      <c r="EF483" s="142">
        <f t="shared" si="795"/>
        <v>3.6851732426074841</v>
      </c>
      <c r="EG483" s="118">
        <f t="shared" si="832"/>
        <v>0.61419554043458069</v>
      </c>
      <c r="EH483" s="143">
        <f t="shared" si="833"/>
        <v>18521.680717345214</v>
      </c>
      <c r="EI483" s="144">
        <f t="shared" si="834"/>
        <v>0.59570828834191736</v>
      </c>
      <c r="EJ483" s="145">
        <f t="shared" si="835"/>
        <v>14576.616889369619</v>
      </c>
      <c r="EK483" s="146">
        <f t="shared" si="836"/>
        <v>0.79158638407193327</v>
      </c>
      <c r="EL483" s="253">
        <v>3846</v>
      </c>
      <c r="EM483" s="247">
        <v>38.6</v>
      </c>
      <c r="EN483" s="246">
        <v>7.42</v>
      </c>
      <c r="EO483" s="103">
        <v>1930</v>
      </c>
      <c r="EP483" s="274">
        <v>7</v>
      </c>
      <c r="EQ483" s="274">
        <v>60</v>
      </c>
      <c r="ER483" s="103">
        <v>4754</v>
      </c>
      <c r="ES483" s="247"/>
      <c r="ET483" s="247"/>
      <c r="EU483" s="103">
        <v>3790</v>
      </c>
      <c r="EV483" s="141">
        <f t="shared" si="837"/>
        <v>0.34147525926392319</v>
      </c>
      <c r="EW483" s="142">
        <f t="shared" si="758"/>
        <v>1.3068122724908997</v>
      </c>
      <c r="EX483" s="142">
        <f t="shared" si="759"/>
        <v>3.6851732426074841</v>
      </c>
      <c r="EY483" s="118">
        <f t="shared" si="838"/>
        <v>0.61419554043458069</v>
      </c>
      <c r="EZ483" s="143">
        <f t="shared" si="839"/>
        <v>18521.680717345214</v>
      </c>
      <c r="FA483" s="144">
        <f t="shared" si="840"/>
        <v>0.59923831355927093</v>
      </c>
      <c r="FB483" s="145">
        <f t="shared" si="841"/>
        <v>14576.616889369619</v>
      </c>
      <c r="FC483" s="146">
        <f t="shared" si="842"/>
        <v>0.79340612288589174</v>
      </c>
      <c r="FD483" s="253">
        <v>3871</v>
      </c>
      <c r="FE483" s="247"/>
      <c r="FF483" s="246">
        <v>7.49</v>
      </c>
      <c r="FG483" s="103">
        <v>1711</v>
      </c>
      <c r="FH483" s="274">
        <v>6</v>
      </c>
      <c r="FI483" s="274">
        <v>56</v>
      </c>
      <c r="FJ483" s="103">
        <v>5258</v>
      </c>
      <c r="FK483" s="247"/>
      <c r="FL483" s="247"/>
      <c r="FM483" s="103">
        <v>3088</v>
      </c>
      <c r="FN483" s="141">
        <f t="shared" si="843"/>
        <v>0.25693090549987552</v>
      </c>
      <c r="FO483" s="142">
        <f t="shared" si="765"/>
        <v>1.2983725135623869</v>
      </c>
      <c r="FP483" s="142">
        <f t="shared" si="766"/>
        <v>3.7091278268678032</v>
      </c>
      <c r="FQ483" s="118">
        <f t="shared" si="844"/>
        <v>0.61818797114463386</v>
      </c>
      <c r="FR483" s="143">
        <f t="shared" si="845"/>
        <v>18642.076457837578</v>
      </c>
      <c r="FS483" s="144">
        <f t="shared" si="846"/>
        <v>0.64471334430047289</v>
      </c>
      <c r="FT483" s="145">
        <f t="shared" si="847"/>
        <v>14671.368689222514</v>
      </c>
      <c r="FU483" s="146">
        <f t="shared" si="848"/>
        <v>0.8168486405480625</v>
      </c>
      <c r="FV483" s="253">
        <v>3871</v>
      </c>
      <c r="FW483" s="283">
        <v>38.6</v>
      </c>
      <c r="FX483" s="246">
        <v>7.26</v>
      </c>
      <c r="FY483" s="103">
        <v>1717</v>
      </c>
      <c r="FZ483" s="274">
        <v>6</v>
      </c>
      <c r="GA483" s="274">
        <v>57</v>
      </c>
      <c r="GB483" s="103">
        <v>5284</v>
      </c>
      <c r="GC483" s="247"/>
      <c r="GD483" s="247"/>
      <c r="GE483" s="103">
        <v>3224</v>
      </c>
      <c r="GF483" s="141">
        <f t="shared" si="849"/>
        <v>0.26876589822032387</v>
      </c>
      <c r="GG483" s="142">
        <f t="shared" si="772"/>
        <v>1.2983725135623869</v>
      </c>
      <c r="GH483" s="142">
        <f t="shared" si="773"/>
        <v>3.7091278268678032</v>
      </c>
      <c r="GI483" s="118">
        <f t="shared" si="850"/>
        <v>0.61818797114463386</v>
      </c>
      <c r="GJ483" s="143">
        <f t="shared" si="851"/>
        <v>18642.076457837578</v>
      </c>
      <c r="GK483" s="144">
        <f t="shared" si="852"/>
        <v>0.64346745304728925</v>
      </c>
      <c r="GL483" s="145">
        <f t="shared" si="853"/>
        <v>14671.368689222514</v>
      </c>
      <c r="GM483" s="146">
        <f t="shared" si="854"/>
        <v>0.81620637979019484</v>
      </c>
      <c r="GN483" s="103">
        <v>1726</v>
      </c>
      <c r="GO483" s="97">
        <f t="shared" si="855"/>
        <v>1828.5766019123437</v>
      </c>
      <c r="GP483" s="226">
        <f t="shared" si="856"/>
        <v>462.83199999999994</v>
      </c>
      <c r="GQ483" s="103">
        <v>0</v>
      </c>
      <c r="GR483" s="102">
        <f t="shared" si="857"/>
        <v>1</v>
      </c>
      <c r="GS483" s="103">
        <v>0</v>
      </c>
      <c r="GT483" s="102">
        <f t="shared" si="862"/>
        <v>1</v>
      </c>
      <c r="GU483" s="129">
        <v>0</v>
      </c>
      <c r="GV483" s="102">
        <f t="shared" si="858"/>
        <v>1</v>
      </c>
      <c r="GW483" s="170">
        <v>216</v>
      </c>
      <c r="GX483" s="102">
        <f t="shared" si="859"/>
        <v>0.58220502901353965</v>
      </c>
      <c r="GY483" s="170">
        <v>11</v>
      </c>
      <c r="GZ483" s="102">
        <f t="shared" si="860"/>
        <v>0</v>
      </c>
      <c r="HA483" s="323">
        <v>17.7</v>
      </c>
      <c r="HB483" s="323">
        <v>52</v>
      </c>
      <c r="HC483" s="323"/>
      <c r="HD483" s="105">
        <v>253</v>
      </c>
      <c r="HE483" s="324">
        <v>16</v>
      </c>
      <c r="HF483" s="227">
        <f t="shared" si="864"/>
        <v>87599.933999999994</v>
      </c>
      <c r="HG483" s="102">
        <f t="shared" si="865"/>
        <v>0.58399955999999997</v>
      </c>
      <c r="HH483" s="177">
        <f t="shared" si="866"/>
        <v>0.81524298865339329</v>
      </c>
      <c r="HI483" s="103">
        <v>2951</v>
      </c>
      <c r="HJ483" s="103">
        <v>2766</v>
      </c>
      <c r="HK483" s="103">
        <v>2772</v>
      </c>
      <c r="HL483" s="77">
        <f t="shared" si="780"/>
        <v>1800</v>
      </c>
      <c r="HM483" s="77">
        <f t="shared" si="778"/>
        <v>16815.599999999999</v>
      </c>
      <c r="HN483" s="247"/>
      <c r="HO483" s="247"/>
      <c r="HP483" s="103">
        <v>2856</v>
      </c>
      <c r="HQ483" s="247"/>
      <c r="HR483" s="247"/>
      <c r="HS483" s="247"/>
      <c r="HT483" s="103">
        <v>5032</v>
      </c>
      <c r="HU483" s="103">
        <v>4745</v>
      </c>
      <c r="HV483" s="247"/>
      <c r="HW483" s="247"/>
      <c r="HX483" s="247"/>
      <c r="HY483" s="247"/>
      <c r="HZ483" s="298">
        <v>0.98</v>
      </c>
      <c r="IA483" s="298"/>
      <c r="IB483" s="299">
        <v>430</v>
      </c>
      <c r="IC483" s="300"/>
      <c r="ID483" s="300">
        <v>243</v>
      </c>
      <c r="IE483" s="301">
        <v>4.7300000000000004</v>
      </c>
      <c r="IF483" s="301">
        <v>1.96</v>
      </c>
      <c r="IG483" s="301">
        <v>0.99</v>
      </c>
      <c r="IH483" s="97">
        <f t="shared" si="779"/>
        <v>22446.542000000001</v>
      </c>
      <c r="II483" s="97">
        <f t="shared" si="781"/>
        <v>1986.9471541117111</v>
      </c>
      <c r="IJ483" s="202">
        <f t="shared" si="782"/>
        <v>1.7703815172169604</v>
      </c>
      <c r="IK483" s="202">
        <f t="shared" si="788"/>
        <v>1.1223270999999999</v>
      </c>
      <c r="IL483" s="202">
        <f t="shared" si="736"/>
        <v>0.29648989361812988</v>
      </c>
      <c r="IM483" s="203"/>
      <c r="IN483" s="204">
        <f t="shared" si="737"/>
        <v>0.75086906141367327</v>
      </c>
      <c r="IO483" s="247"/>
      <c r="IP483" s="247"/>
      <c r="IQ483" s="103">
        <v>3364</v>
      </c>
      <c r="IR483" s="103">
        <v>3386</v>
      </c>
      <c r="IS483" s="247"/>
      <c r="IT483" s="247"/>
      <c r="IU483" s="247"/>
      <c r="IV483" s="247"/>
      <c r="IW483" s="304">
        <v>0.9</v>
      </c>
      <c r="IX483" s="304">
        <v>0</v>
      </c>
      <c r="IY483" s="246">
        <v>8.3800000000000008</v>
      </c>
      <c r="IZ483" s="247">
        <v>200</v>
      </c>
      <c r="JA483" s="247">
        <v>3.18</v>
      </c>
      <c r="JB483" s="247">
        <v>0.78</v>
      </c>
      <c r="JC483" s="247">
        <v>177</v>
      </c>
      <c r="JD483" s="97">
        <f t="shared" si="738"/>
        <v>4857.71</v>
      </c>
      <c r="JE483" s="210">
        <f t="shared" si="796"/>
        <v>1.1944118588034554</v>
      </c>
      <c r="JF483" s="210">
        <f t="shared" si="739"/>
        <v>0.36000982142857141</v>
      </c>
      <c r="JG483" s="210">
        <f t="shared" si="740"/>
        <v>8.2370378504745795E-2</v>
      </c>
      <c r="JH483" s="203"/>
      <c r="JI483" s="203">
        <f t="shared" si="741"/>
        <v>0.53488372093023262</v>
      </c>
      <c r="JJ483" s="212">
        <f t="shared" si="863"/>
        <v>2.469151880188833</v>
      </c>
      <c r="JK483" s="203">
        <f t="shared" si="742"/>
        <v>0.97859130807107686</v>
      </c>
      <c r="JL483" s="103">
        <v>9286</v>
      </c>
      <c r="JM483" s="246">
        <v>8.2899999999999991</v>
      </c>
      <c r="JN483" s="307">
        <v>303</v>
      </c>
      <c r="JO483" s="247">
        <v>1.25</v>
      </c>
      <c r="JP483" s="247">
        <v>2.3199999999999998</v>
      </c>
      <c r="JQ483" s="246">
        <v>0.85</v>
      </c>
      <c r="JR483" s="170">
        <v>284</v>
      </c>
      <c r="JS483" s="247">
        <v>0.35</v>
      </c>
      <c r="JT483" s="308"/>
    </row>
    <row r="484" spans="1:280" ht="14.25">
      <c r="A484" s="244">
        <v>43901</v>
      </c>
      <c r="B484" s="245">
        <v>240</v>
      </c>
      <c r="C484" s="52">
        <v>240</v>
      </c>
      <c r="D484" s="129">
        <v>43795</v>
      </c>
      <c r="E484" s="246">
        <v>5.73</v>
      </c>
      <c r="F484" s="129">
        <v>1360</v>
      </c>
      <c r="G484" s="247">
        <v>42.5</v>
      </c>
      <c r="H484" s="247">
        <v>19.2</v>
      </c>
      <c r="I484" s="255">
        <v>92.5</v>
      </c>
      <c r="J484" s="253">
        <v>1013</v>
      </c>
      <c r="K484" s="129">
        <v>1214</v>
      </c>
      <c r="L484" s="254">
        <v>9.7799999999999994</v>
      </c>
      <c r="M484" s="129">
        <v>7702</v>
      </c>
      <c r="N484" s="129">
        <v>4638</v>
      </c>
      <c r="O484" s="254">
        <v>0.13</v>
      </c>
      <c r="P484" s="254">
        <v>0.05</v>
      </c>
      <c r="Q484" s="258">
        <v>74.7</v>
      </c>
      <c r="R484" s="259">
        <v>63.5</v>
      </c>
      <c r="S484" s="260">
        <v>8631</v>
      </c>
      <c r="T484" s="103">
        <v>8002</v>
      </c>
      <c r="U484" s="247">
        <v>3.31</v>
      </c>
      <c r="V484" s="247">
        <v>20.6</v>
      </c>
      <c r="W484" s="247">
        <v>9.67</v>
      </c>
      <c r="X484" s="247">
        <v>8.2100000000000009</v>
      </c>
      <c r="Y484" s="129">
        <v>2432</v>
      </c>
      <c r="Z484" s="103"/>
      <c r="AA484" s="56"/>
      <c r="AB484" s="247">
        <v>517</v>
      </c>
      <c r="AC484" s="77">
        <f t="shared" si="797"/>
        <v>11063</v>
      </c>
      <c r="AD484" s="247"/>
      <c r="AE484" s="247"/>
      <c r="AF484" s="247"/>
      <c r="AG484" s="247"/>
      <c r="AH484" s="252"/>
      <c r="AI484" s="263"/>
      <c r="AJ484" s="247"/>
      <c r="AK484" s="247"/>
      <c r="AL484" s="246">
        <v>8.99</v>
      </c>
      <c r="AM484" s="103">
        <v>68782</v>
      </c>
      <c r="AN484" s="264">
        <v>1.03</v>
      </c>
      <c r="AO484" s="264">
        <v>0.14000000000000001</v>
      </c>
      <c r="AP484" s="103">
        <v>3048</v>
      </c>
      <c r="AQ484" s="252"/>
      <c r="AR484" s="86">
        <f t="shared" si="743"/>
        <v>12866</v>
      </c>
      <c r="AS484" s="103">
        <v>1080</v>
      </c>
      <c r="AT484" s="268">
        <v>11786</v>
      </c>
      <c r="AU484" s="129">
        <f t="shared" si="798"/>
        <v>9146</v>
      </c>
      <c r="AV484" s="103">
        <v>960</v>
      </c>
      <c r="AW484" s="103">
        <v>0</v>
      </c>
      <c r="AX484" s="129">
        <v>960</v>
      </c>
      <c r="AY484" s="271">
        <v>720</v>
      </c>
      <c r="AZ484" s="272">
        <v>5.0999999999999996</v>
      </c>
      <c r="BA484" s="103">
        <v>3871</v>
      </c>
      <c r="BB484" s="247">
        <v>64</v>
      </c>
      <c r="BC484" s="103">
        <v>10194</v>
      </c>
      <c r="BD484" s="97">
        <f t="shared" si="799"/>
        <v>6874.4299999999994</v>
      </c>
      <c r="BE484" s="102">
        <f t="shared" si="800"/>
        <v>0.67436040808318609</v>
      </c>
      <c r="BF484" s="103">
        <v>3779</v>
      </c>
      <c r="BG484" s="97">
        <f t="shared" si="801"/>
        <v>4032.1929999999998</v>
      </c>
      <c r="BH484" s="102">
        <f t="shared" si="802"/>
        <v>0.39554571316460663</v>
      </c>
      <c r="BI484" s="103">
        <v>359</v>
      </c>
      <c r="BJ484" s="97">
        <f t="shared" si="803"/>
        <v>706.15300000000002</v>
      </c>
      <c r="BK484" s="102">
        <f t="shared" si="804"/>
        <v>6.9271434176966851E-2</v>
      </c>
      <c r="BL484" s="320">
        <v>486</v>
      </c>
      <c r="BM484" s="97">
        <f t="shared" si="805"/>
        <v>702.27</v>
      </c>
      <c r="BN484" s="102">
        <f t="shared" si="806"/>
        <v>6.8890523837551496E-2</v>
      </c>
      <c r="BO484" s="103">
        <v>687</v>
      </c>
      <c r="BP484" s="97">
        <f t="shared" si="807"/>
        <v>1413.8459999999998</v>
      </c>
      <c r="BQ484" s="102">
        <f t="shared" si="808"/>
        <v>0.138693937610359</v>
      </c>
      <c r="BR484" s="103">
        <v>12</v>
      </c>
      <c r="BS484" s="105">
        <f t="shared" si="809"/>
        <v>19.968</v>
      </c>
      <c r="BT484" s="102">
        <f t="shared" si="810"/>
        <v>1.1771630370806356E-3</v>
      </c>
      <c r="BU484" s="247">
        <v>6.87</v>
      </c>
      <c r="BV484" s="246">
        <v>6.69</v>
      </c>
      <c r="BW484" s="247">
        <v>167</v>
      </c>
      <c r="BX484" s="117">
        <f t="shared" si="811"/>
        <v>93234.323999999993</v>
      </c>
      <c r="BY484" s="118">
        <f t="shared" si="812"/>
        <v>0.62156215999999997</v>
      </c>
      <c r="BZ484" s="273">
        <v>68</v>
      </c>
      <c r="CA484" s="263">
        <v>39</v>
      </c>
      <c r="CB484" s="247">
        <v>7.07</v>
      </c>
      <c r="CC484" s="103">
        <v>4945</v>
      </c>
      <c r="CD484" s="77">
        <f t="shared" si="813"/>
        <v>5035.7572047946951</v>
      </c>
      <c r="CE484" s="77">
        <f t="shared" si="814"/>
        <v>23526</v>
      </c>
      <c r="CF484" s="77">
        <f t="shared" si="815"/>
        <v>9146</v>
      </c>
      <c r="CG484" s="77">
        <f t="shared" si="816"/>
        <v>381.08333333333331</v>
      </c>
      <c r="CH484" s="77">
        <f t="shared" si="817"/>
        <v>14380</v>
      </c>
      <c r="CI484" s="130">
        <f t="shared" si="818"/>
        <v>599.16666666666663</v>
      </c>
      <c r="CJ484" s="253">
        <v>3920</v>
      </c>
      <c r="CK484" s="247">
        <v>38.5</v>
      </c>
      <c r="CL484" s="246">
        <v>7.12</v>
      </c>
      <c r="CM484" s="103">
        <v>2199</v>
      </c>
      <c r="CN484" s="274">
        <v>8</v>
      </c>
      <c r="CO484" s="274">
        <v>62</v>
      </c>
      <c r="CP484" s="103">
        <v>4098</v>
      </c>
      <c r="CQ484" s="247"/>
      <c r="CR484" s="247"/>
      <c r="CS484" s="103">
        <v>2698</v>
      </c>
      <c r="CT484" s="141">
        <f t="shared" si="819"/>
        <v>0.24262397393726223</v>
      </c>
      <c r="CU484" s="142">
        <f t="shared" si="746"/>
        <v>1.2821428571428573</v>
      </c>
      <c r="CV484" s="142">
        <f t="shared" si="747"/>
        <v>3.9276100761629937</v>
      </c>
      <c r="CW484" s="118">
        <f t="shared" si="820"/>
        <v>0.65460167936049896</v>
      </c>
      <c r="CX484" s="143">
        <f t="shared" si="821"/>
        <v>19740.168242795207</v>
      </c>
      <c r="CY484" s="144">
        <f t="shared" si="822"/>
        <v>0.56332287070824894</v>
      </c>
      <c r="CZ484" s="145">
        <f t="shared" si="823"/>
        <v>15535.090966590156</v>
      </c>
      <c r="DA484" s="146">
        <f t="shared" si="824"/>
        <v>0.78428487345497355</v>
      </c>
      <c r="DB484" s="253">
        <v>3920</v>
      </c>
      <c r="DC484" s="247">
        <v>38.6</v>
      </c>
      <c r="DD484" s="246">
        <v>7.13</v>
      </c>
      <c r="DE484" s="103">
        <v>2134</v>
      </c>
      <c r="DF484" s="274">
        <v>7</v>
      </c>
      <c r="DG484" s="274">
        <v>62</v>
      </c>
      <c r="DH484" s="103">
        <v>4938</v>
      </c>
      <c r="DI484" s="247"/>
      <c r="DJ484" s="247"/>
      <c r="DK484" s="103">
        <v>3403</v>
      </c>
      <c r="DL484" s="141">
        <f t="shared" si="825"/>
        <v>0.29916777443114151</v>
      </c>
      <c r="DM484" s="142">
        <f t="shared" si="750"/>
        <v>1.2821428571428573</v>
      </c>
      <c r="DN484" s="142">
        <f t="shared" si="751"/>
        <v>3.9276100761629937</v>
      </c>
      <c r="DO484" s="118">
        <f t="shared" si="826"/>
        <v>0.65460167936049896</v>
      </c>
      <c r="DP484" s="143">
        <f t="shared" si="827"/>
        <v>19740.168242795207</v>
      </c>
      <c r="DQ484" s="144">
        <f t="shared" si="828"/>
        <v>0.57623056211523571</v>
      </c>
      <c r="DR484" s="145">
        <f t="shared" si="829"/>
        <v>15535.090966590156</v>
      </c>
      <c r="DS484" s="146">
        <f t="shared" si="830"/>
        <v>0.7906611732391603</v>
      </c>
      <c r="DT484" s="253">
        <v>3920</v>
      </c>
      <c r="DU484" s="247"/>
      <c r="DV484" s="246">
        <v>7.55</v>
      </c>
      <c r="DW484" s="103">
        <v>2048</v>
      </c>
      <c r="DX484" s="274">
        <v>7</v>
      </c>
      <c r="DY484" s="274">
        <v>61</v>
      </c>
      <c r="DZ484" s="103">
        <v>4006</v>
      </c>
      <c r="EA484" s="247"/>
      <c r="EB484" s="247"/>
      <c r="EC484" s="103">
        <v>3422</v>
      </c>
      <c r="ED484" s="141">
        <f t="shared" si="831"/>
        <v>0.29217875611597927</v>
      </c>
      <c r="EE484" s="142">
        <f t="shared" si="756"/>
        <v>1.2821428571428573</v>
      </c>
      <c r="EF484" s="142">
        <f t="shared" si="795"/>
        <v>3.9276100761629937</v>
      </c>
      <c r="EG484" s="118">
        <f t="shared" si="832"/>
        <v>0.65460167936049896</v>
      </c>
      <c r="EH484" s="143">
        <f t="shared" si="833"/>
        <v>19740.168242795207</v>
      </c>
      <c r="EI484" s="144">
        <f t="shared" si="834"/>
        <v>0.59330843074601813</v>
      </c>
      <c r="EJ484" s="145">
        <f t="shared" si="835"/>
        <v>15535.090966590156</v>
      </c>
      <c r="EK484" s="146">
        <f t="shared" si="836"/>
        <v>0.79909750833823812</v>
      </c>
      <c r="EL484" s="253">
        <v>3920</v>
      </c>
      <c r="EM484" s="247">
        <v>38.700000000000003</v>
      </c>
      <c r="EN484" s="246">
        <v>7.44</v>
      </c>
      <c r="EO484" s="103">
        <v>2047</v>
      </c>
      <c r="EP484" s="274">
        <v>8</v>
      </c>
      <c r="EQ484" s="274">
        <v>61</v>
      </c>
      <c r="ER484" s="103">
        <v>4012</v>
      </c>
      <c r="ES484" s="247"/>
      <c r="ET484" s="247"/>
      <c r="EU484" s="103">
        <v>2971</v>
      </c>
      <c r="EV484" s="141">
        <f t="shared" si="837"/>
        <v>0.25358639438808772</v>
      </c>
      <c r="EW484" s="142">
        <f t="shared" si="758"/>
        <v>1.2821428571428573</v>
      </c>
      <c r="EX484" s="142">
        <f t="shared" si="759"/>
        <v>3.9276100761629937</v>
      </c>
      <c r="EY484" s="118">
        <f t="shared" si="838"/>
        <v>0.65460167936049896</v>
      </c>
      <c r="EZ484" s="143">
        <f t="shared" si="839"/>
        <v>19740.168242795207</v>
      </c>
      <c r="FA484" s="144">
        <f t="shared" si="840"/>
        <v>0.59350701061381783</v>
      </c>
      <c r="FB484" s="145">
        <f t="shared" si="841"/>
        <v>15535.090966590156</v>
      </c>
      <c r="FC484" s="146">
        <f t="shared" si="842"/>
        <v>0.79919560525799493</v>
      </c>
      <c r="FD484" s="253">
        <v>3923</v>
      </c>
      <c r="FE484" s="247"/>
      <c r="FF484" s="246">
        <v>7.48</v>
      </c>
      <c r="FG484" s="103">
        <v>1809</v>
      </c>
      <c r="FH484" s="274">
        <v>5</v>
      </c>
      <c r="FI484" s="274">
        <v>63</v>
      </c>
      <c r="FJ484" s="103">
        <v>4020</v>
      </c>
      <c r="FK484" s="247"/>
      <c r="FL484" s="247"/>
      <c r="FM484" s="103">
        <v>3234</v>
      </c>
      <c r="FN484" s="141">
        <f t="shared" si="843"/>
        <v>0.25547912438271753</v>
      </c>
      <c r="FO484" s="142">
        <f t="shared" si="765"/>
        <v>1.2811623757328574</v>
      </c>
      <c r="FP484" s="142">
        <f t="shared" si="766"/>
        <v>3.9306159002008734</v>
      </c>
      <c r="FQ484" s="118">
        <f t="shared" si="844"/>
        <v>0.65510265003347889</v>
      </c>
      <c r="FR484" s="143">
        <f t="shared" si="845"/>
        <v>19755.27551440959</v>
      </c>
      <c r="FS484" s="144">
        <f t="shared" si="846"/>
        <v>0.64076901915016937</v>
      </c>
      <c r="FT484" s="145">
        <f t="shared" si="847"/>
        <v>15546.980066819689</v>
      </c>
      <c r="FU484" s="146">
        <f t="shared" si="848"/>
        <v>0.82254267216009413</v>
      </c>
      <c r="FV484" s="253">
        <v>3923</v>
      </c>
      <c r="FW484" s="283">
        <v>38.799999999999997</v>
      </c>
      <c r="FX484" s="246">
        <v>7.26</v>
      </c>
      <c r="FY484" s="103">
        <v>1956</v>
      </c>
      <c r="FZ484" s="274">
        <v>6</v>
      </c>
      <c r="GA484" s="274">
        <v>62</v>
      </c>
      <c r="GB484" s="103">
        <v>3940</v>
      </c>
      <c r="GC484" s="247"/>
      <c r="GD484" s="247"/>
      <c r="GE484" s="103">
        <v>3408</v>
      </c>
      <c r="GF484" s="141">
        <f t="shared" si="849"/>
        <v>0.2820751307223654</v>
      </c>
      <c r="GG484" s="142">
        <f t="shared" si="772"/>
        <v>1.2811623757328574</v>
      </c>
      <c r="GH484" s="142">
        <f t="shared" si="773"/>
        <v>3.9306159002008734</v>
      </c>
      <c r="GI484" s="118">
        <f t="shared" si="850"/>
        <v>0.65510265003347889</v>
      </c>
      <c r="GJ484" s="143">
        <f t="shared" si="851"/>
        <v>19755.27551440959</v>
      </c>
      <c r="GK484" s="144">
        <f t="shared" si="852"/>
        <v>0.61157777858359941</v>
      </c>
      <c r="GL484" s="145">
        <f t="shared" si="853"/>
        <v>15546.980066819689</v>
      </c>
      <c r="GM484" s="146">
        <f t="shared" si="854"/>
        <v>0.8081224249558564</v>
      </c>
      <c r="GN484" s="103">
        <v>1755</v>
      </c>
      <c r="GO484" s="97">
        <f t="shared" si="855"/>
        <v>2032.1284961319391</v>
      </c>
      <c r="GP484" s="226">
        <f t="shared" si="856"/>
        <v>820.25850999999989</v>
      </c>
      <c r="GQ484" s="103">
        <v>0</v>
      </c>
      <c r="GR484" s="102">
        <f t="shared" si="857"/>
        <v>1</v>
      </c>
      <c r="GS484" s="103">
        <v>0</v>
      </c>
      <c r="GT484" s="102">
        <f t="shared" si="862"/>
        <v>1</v>
      </c>
      <c r="GU484" s="129">
        <v>6.23</v>
      </c>
      <c r="GV484" s="102">
        <f t="shared" si="858"/>
        <v>0.9911775493412901</v>
      </c>
      <c r="GW484" s="170">
        <v>390</v>
      </c>
      <c r="GX484" s="102">
        <f t="shared" si="859"/>
        <v>0.19753086419753085</v>
      </c>
      <c r="GY484" s="170">
        <v>5.19</v>
      </c>
      <c r="GZ484" s="102">
        <f t="shared" si="860"/>
        <v>0</v>
      </c>
      <c r="HA484" s="323">
        <v>17.8</v>
      </c>
      <c r="HB484" s="323">
        <v>49.8</v>
      </c>
      <c r="HC484" s="323"/>
      <c r="HD484" s="105"/>
      <c r="HE484" s="324">
        <v>34</v>
      </c>
      <c r="HF484" s="227">
        <f t="shared" si="864"/>
        <v>93234.323999999993</v>
      </c>
      <c r="HG484" s="102">
        <f t="shared" si="865"/>
        <v>0.62156215999999997</v>
      </c>
      <c r="HH484" s="177">
        <f t="shared" si="866"/>
        <v>0.82783990582695699</v>
      </c>
      <c r="HI484" s="103">
        <v>2916</v>
      </c>
      <c r="HJ484" s="103">
        <v>3424</v>
      </c>
      <c r="HK484" s="103">
        <v>2622</v>
      </c>
      <c r="HL484" s="77">
        <f t="shared" si="780"/>
        <v>2160</v>
      </c>
      <c r="HM484" s="77">
        <f t="shared" si="778"/>
        <v>30083.279999999999</v>
      </c>
      <c r="HN484" s="247"/>
      <c r="HO484" s="247"/>
      <c r="HP484" s="103">
        <v>2829</v>
      </c>
      <c r="HQ484" s="247"/>
      <c r="HR484" s="247"/>
      <c r="HS484" s="247"/>
      <c r="HT484" s="103">
        <v>4126</v>
      </c>
      <c r="HU484" s="103">
        <v>2388</v>
      </c>
      <c r="HV484" s="247"/>
      <c r="HW484" s="247"/>
      <c r="HX484" s="247"/>
      <c r="HY484" s="247"/>
      <c r="HZ484" s="298">
        <v>0.99</v>
      </c>
      <c r="IA484" s="298"/>
      <c r="IB484" s="299">
        <v>316</v>
      </c>
      <c r="IC484" s="300"/>
      <c r="ID484" s="300">
        <v>45</v>
      </c>
      <c r="IE484" s="301">
        <v>2.87</v>
      </c>
      <c r="IF484" s="301">
        <v>2.09</v>
      </c>
      <c r="IG484" s="301">
        <v>1.27</v>
      </c>
      <c r="IH484" s="97">
        <f t="shared" si="779"/>
        <v>29501.55</v>
      </c>
      <c r="II484" s="97">
        <f t="shared" si="781"/>
        <v>3262.0536442197945</v>
      </c>
      <c r="IJ484" s="202">
        <f t="shared" si="782"/>
        <v>1.6630633627141194</v>
      </c>
      <c r="IK484" s="202">
        <f t="shared" si="788"/>
        <v>1.9614728562693624</v>
      </c>
      <c r="IL484" s="202">
        <f t="shared" si="736"/>
        <v>0.49743099986600597</v>
      </c>
      <c r="IM484" s="203"/>
      <c r="IN484" s="204">
        <f t="shared" si="737"/>
        <v>0.81994301994301999</v>
      </c>
      <c r="IO484" s="247"/>
      <c r="IP484" s="247"/>
      <c r="IQ484" s="103">
        <v>2476</v>
      </c>
      <c r="IR484" s="103">
        <v>2996</v>
      </c>
      <c r="IS484" s="247"/>
      <c r="IT484" s="247"/>
      <c r="IU484" s="247"/>
      <c r="IV484" s="247"/>
      <c r="IW484" s="304">
        <v>0.95</v>
      </c>
      <c r="IX484" s="304">
        <v>0</v>
      </c>
      <c r="IY484" s="246">
        <v>8.19</v>
      </c>
      <c r="IZ484" s="247">
        <v>175</v>
      </c>
      <c r="JA484" s="247">
        <v>4.4400000000000004</v>
      </c>
      <c r="JB484" s="247">
        <v>0.39</v>
      </c>
      <c r="JC484" s="247">
        <v>174</v>
      </c>
      <c r="JD484" s="97">
        <f t="shared" si="738"/>
        <v>3724.3760000000002</v>
      </c>
      <c r="JE484" s="210">
        <f t="shared" si="796"/>
        <v>1.2245790509512355</v>
      </c>
      <c r="JF484" s="210">
        <f t="shared" si="739"/>
        <v>0.25804785714285716</v>
      </c>
      <c r="JG484" s="210">
        <f t="shared" si="740"/>
        <v>7.3384393965139919E-2</v>
      </c>
      <c r="JH484" s="203"/>
      <c r="JI484" s="203">
        <f t="shared" si="741"/>
        <v>0.44620253164556967</v>
      </c>
      <c r="JJ484" s="212">
        <f t="shared" si="863"/>
        <v>2.469151880188833</v>
      </c>
      <c r="JK484" s="203">
        <f t="shared" si="742"/>
        <v>0.98283303904257402</v>
      </c>
      <c r="JL484" s="103">
        <v>9503</v>
      </c>
      <c r="JM484" s="246">
        <v>8.59</v>
      </c>
      <c r="JN484" s="307">
        <v>127</v>
      </c>
      <c r="JO484" s="247">
        <v>1</v>
      </c>
      <c r="JP484" s="247">
        <v>1.86</v>
      </c>
      <c r="JQ484" s="246">
        <v>0.09</v>
      </c>
      <c r="JR484" s="170">
        <v>222</v>
      </c>
      <c r="JS484" s="247">
        <v>0.04</v>
      </c>
      <c r="JT484" s="308"/>
    </row>
    <row r="485" spans="1:280" ht="14.25">
      <c r="A485" s="244">
        <v>43902</v>
      </c>
      <c r="B485" s="245">
        <v>240</v>
      </c>
      <c r="C485" s="52">
        <v>240</v>
      </c>
      <c r="D485" s="129">
        <v>37608</v>
      </c>
      <c r="E485" s="246">
        <v>5.45</v>
      </c>
      <c r="F485" s="129">
        <v>1242</v>
      </c>
      <c r="G485" s="247">
        <v>39.4</v>
      </c>
      <c r="H485" s="247">
        <v>18.2</v>
      </c>
      <c r="I485" s="255">
        <v>92.3</v>
      </c>
      <c r="J485" s="253">
        <v>1500</v>
      </c>
      <c r="K485" s="129">
        <v>1715</v>
      </c>
      <c r="L485" s="254">
        <v>9.2100000000000009</v>
      </c>
      <c r="M485" s="129">
        <v>8420</v>
      </c>
      <c r="N485" s="129">
        <v>5716</v>
      </c>
      <c r="O485" s="254">
        <v>2.5</v>
      </c>
      <c r="P485" s="254">
        <v>0.92</v>
      </c>
      <c r="Q485" s="258"/>
      <c r="R485" s="259">
        <v>59.7</v>
      </c>
      <c r="S485" s="260">
        <v>8641</v>
      </c>
      <c r="T485" s="103">
        <v>8918</v>
      </c>
      <c r="U485" s="247">
        <v>3.3</v>
      </c>
      <c r="V485" s="247">
        <v>22.7</v>
      </c>
      <c r="W485" s="247">
        <v>8.69</v>
      </c>
      <c r="X485" s="247">
        <v>7.38</v>
      </c>
      <c r="Y485" s="129">
        <v>2432</v>
      </c>
      <c r="Z485" s="103"/>
      <c r="AA485" s="56"/>
      <c r="AB485" s="247">
        <v>514</v>
      </c>
      <c r="AC485" s="77">
        <f t="shared" si="797"/>
        <v>11073</v>
      </c>
      <c r="AD485" s="247"/>
      <c r="AE485" s="247"/>
      <c r="AF485" s="247"/>
      <c r="AG485" s="247"/>
      <c r="AH485" s="252"/>
      <c r="AI485" s="263"/>
      <c r="AJ485" s="247"/>
      <c r="AK485" s="247"/>
      <c r="AL485" s="246">
        <v>8.98</v>
      </c>
      <c r="AM485" s="103">
        <v>74184</v>
      </c>
      <c r="AN485" s="264">
        <v>3.09</v>
      </c>
      <c r="AO485" s="264">
        <v>0.3</v>
      </c>
      <c r="AP485" s="103">
        <v>3197</v>
      </c>
      <c r="AQ485" s="252"/>
      <c r="AR485" s="86">
        <f t="shared" si="743"/>
        <v>13017</v>
      </c>
      <c r="AS485" s="103">
        <v>1080</v>
      </c>
      <c r="AT485" s="268">
        <v>11937</v>
      </c>
      <c r="AU485" s="129">
        <f t="shared" si="798"/>
        <v>9297</v>
      </c>
      <c r="AV485" s="103">
        <v>960</v>
      </c>
      <c r="AW485" s="103">
        <v>0</v>
      </c>
      <c r="AX485" s="129">
        <v>960</v>
      </c>
      <c r="AY485" s="271">
        <v>720</v>
      </c>
      <c r="AZ485" s="272">
        <v>5.42</v>
      </c>
      <c r="BA485" s="103">
        <v>4961</v>
      </c>
      <c r="BB485" s="247">
        <v>116</v>
      </c>
      <c r="BC485" s="103">
        <v>10529</v>
      </c>
      <c r="BD485" s="97">
        <f t="shared" si="799"/>
        <v>6792.9824000000008</v>
      </c>
      <c r="BE485" s="102">
        <f t="shared" si="800"/>
        <v>0.64516880995346193</v>
      </c>
      <c r="BF485" s="103">
        <v>3779</v>
      </c>
      <c r="BG485" s="97">
        <f t="shared" si="801"/>
        <v>4032.1929999999998</v>
      </c>
      <c r="BH485" s="102">
        <f t="shared" si="802"/>
        <v>0.38296068002659317</v>
      </c>
      <c r="BI485" s="103">
        <v>281</v>
      </c>
      <c r="BJ485" s="97">
        <f t="shared" si="803"/>
        <v>552.72699999999998</v>
      </c>
      <c r="BK485" s="102">
        <f t="shared" si="804"/>
        <v>5.2495678601956496E-2</v>
      </c>
      <c r="BL485" s="320">
        <v>536</v>
      </c>
      <c r="BM485" s="97">
        <f t="shared" si="805"/>
        <v>774.52</v>
      </c>
      <c r="BN485" s="102">
        <f t="shared" si="806"/>
        <v>7.3560642036280752E-2</v>
      </c>
      <c r="BO485" s="103">
        <v>688</v>
      </c>
      <c r="BP485" s="97">
        <f t="shared" si="807"/>
        <v>1415.904</v>
      </c>
      <c r="BQ485" s="102">
        <f t="shared" si="808"/>
        <v>0.13447658846994018</v>
      </c>
      <c r="BR485" s="103">
        <v>10.6</v>
      </c>
      <c r="BS485" s="105">
        <f t="shared" si="809"/>
        <v>17.638399999999997</v>
      </c>
      <c r="BT485" s="102">
        <f t="shared" si="810"/>
        <v>1.0067432804634817E-3</v>
      </c>
      <c r="BU485" s="247">
        <v>5.52</v>
      </c>
      <c r="BV485" s="246">
        <v>6.22</v>
      </c>
      <c r="BW485" s="247">
        <v>189</v>
      </c>
      <c r="BX485" s="117">
        <f t="shared" si="811"/>
        <v>97888.112999999998</v>
      </c>
      <c r="BY485" s="118">
        <f t="shared" si="812"/>
        <v>0.65258742000000003</v>
      </c>
      <c r="BZ485" s="273">
        <v>60.7</v>
      </c>
      <c r="CA485" s="263">
        <v>39</v>
      </c>
      <c r="CB485" s="247">
        <v>7.52</v>
      </c>
      <c r="CC485" s="103">
        <v>5780</v>
      </c>
      <c r="CD485" s="77">
        <f t="shared" si="813"/>
        <v>5425.1703606944211</v>
      </c>
      <c r="CE485" s="77">
        <f t="shared" si="814"/>
        <v>23732</v>
      </c>
      <c r="CF485" s="77">
        <f t="shared" si="815"/>
        <v>9297</v>
      </c>
      <c r="CG485" s="77">
        <f t="shared" si="816"/>
        <v>387.375</v>
      </c>
      <c r="CH485" s="77">
        <f t="shared" si="817"/>
        <v>14435</v>
      </c>
      <c r="CI485" s="130">
        <f t="shared" si="818"/>
        <v>601.45833333333337</v>
      </c>
      <c r="CJ485" s="253">
        <v>3955</v>
      </c>
      <c r="CK485" s="247"/>
      <c r="CL485" s="246">
        <v>7.51</v>
      </c>
      <c r="CM485" s="103">
        <v>2570</v>
      </c>
      <c r="CN485" s="274">
        <v>9</v>
      </c>
      <c r="CO485" s="274">
        <v>66</v>
      </c>
      <c r="CP485" s="103">
        <v>3800</v>
      </c>
      <c r="CQ485" s="247"/>
      <c r="CR485" s="247"/>
      <c r="CS485" s="103">
        <v>2830</v>
      </c>
      <c r="CT485" s="141">
        <f t="shared" si="819"/>
        <v>0.25061549623779439</v>
      </c>
      <c r="CU485" s="142">
        <f t="shared" si="746"/>
        <v>1.2707964601769912</v>
      </c>
      <c r="CV485" s="142">
        <f t="shared" si="747"/>
        <v>4.2691103813263904</v>
      </c>
      <c r="CW485" s="118">
        <f t="shared" si="820"/>
        <v>0.71151839688773177</v>
      </c>
      <c r="CX485" s="143">
        <f t="shared" si="821"/>
        <v>21456.548776546439</v>
      </c>
      <c r="CY485" s="144">
        <f t="shared" si="822"/>
        <v>0.5262821572167109</v>
      </c>
      <c r="CZ485" s="145">
        <f t="shared" si="823"/>
        <v>16313.310589710094</v>
      </c>
      <c r="DA485" s="146">
        <f t="shared" si="824"/>
        <v>0.75591224237819354</v>
      </c>
      <c r="DB485" s="253">
        <v>3955</v>
      </c>
      <c r="DC485" s="247">
        <v>38.700000000000003</v>
      </c>
      <c r="DD485" s="246">
        <v>7.2</v>
      </c>
      <c r="DE485" s="103">
        <v>2289</v>
      </c>
      <c r="DF485" s="274">
        <v>8</v>
      </c>
      <c r="DG485" s="274">
        <v>66</v>
      </c>
      <c r="DH485" s="103">
        <v>3304</v>
      </c>
      <c r="DI485" s="247"/>
      <c r="DJ485" s="247"/>
      <c r="DK485" s="103">
        <v>3481</v>
      </c>
      <c r="DL485" s="141">
        <f t="shared" si="825"/>
        <v>0.28064537492328478</v>
      </c>
      <c r="DM485" s="142">
        <f t="shared" si="750"/>
        <v>1.2707964601769912</v>
      </c>
      <c r="DN485" s="142">
        <f t="shared" si="751"/>
        <v>4.2691103813263904</v>
      </c>
      <c r="DO485" s="118">
        <f t="shared" si="826"/>
        <v>0.71151839688773177</v>
      </c>
      <c r="DP485" s="143">
        <f t="shared" si="827"/>
        <v>21456.548776546439</v>
      </c>
      <c r="DQ485" s="144">
        <f t="shared" si="828"/>
        <v>0.578077765707802</v>
      </c>
      <c r="DR485" s="145">
        <f t="shared" si="829"/>
        <v>16313.310589710094</v>
      </c>
      <c r="DS485" s="146">
        <f t="shared" si="830"/>
        <v>0.78260043688859338</v>
      </c>
      <c r="DT485" s="253">
        <v>3955</v>
      </c>
      <c r="DU485" s="247"/>
      <c r="DV485" s="246">
        <v>7.52</v>
      </c>
      <c r="DW485" s="103">
        <v>2247</v>
      </c>
      <c r="DX485" s="274">
        <v>8</v>
      </c>
      <c r="DY485" s="274">
        <v>66</v>
      </c>
      <c r="DZ485" s="103">
        <v>2624</v>
      </c>
      <c r="EA485" s="247"/>
      <c r="EB485" s="247"/>
      <c r="EC485" s="103">
        <v>3575</v>
      </c>
      <c r="ED485" s="141">
        <f t="shared" si="831"/>
        <v>0.28441492656872358</v>
      </c>
      <c r="EE485" s="142">
        <f t="shared" si="756"/>
        <v>1.2707964601769912</v>
      </c>
      <c r="EF485" s="142">
        <f t="shared" si="795"/>
        <v>4.2691103813263904</v>
      </c>
      <c r="EG485" s="118">
        <f t="shared" si="832"/>
        <v>0.71151839688773177</v>
      </c>
      <c r="EH485" s="143">
        <f t="shared" si="833"/>
        <v>21456.548776546439</v>
      </c>
      <c r="EI485" s="144">
        <f t="shared" si="834"/>
        <v>0.58581945808013591</v>
      </c>
      <c r="EJ485" s="145">
        <f t="shared" si="835"/>
        <v>16313.310589710094</v>
      </c>
      <c r="EK485" s="146">
        <f t="shared" si="836"/>
        <v>0.78658941969797702</v>
      </c>
      <c r="EL485" s="253">
        <v>3955</v>
      </c>
      <c r="EM485" s="247">
        <v>38.799999999999997</v>
      </c>
      <c r="EN485" s="246">
        <v>7.48</v>
      </c>
      <c r="EO485" s="103">
        <v>2225</v>
      </c>
      <c r="EP485" s="274">
        <v>9</v>
      </c>
      <c r="EQ485" s="274">
        <v>66</v>
      </c>
      <c r="ER485" s="103">
        <v>2746</v>
      </c>
      <c r="ES485" s="247"/>
      <c r="ET485" s="247"/>
      <c r="EU485" s="103">
        <v>3080</v>
      </c>
      <c r="EV485" s="141">
        <f t="shared" si="837"/>
        <v>0.2433498764665501</v>
      </c>
      <c r="EW485" s="142">
        <f t="shared" si="758"/>
        <v>1.2707964601769912</v>
      </c>
      <c r="EX485" s="142">
        <f t="shared" si="759"/>
        <v>4.2691103813263904</v>
      </c>
      <c r="EY485" s="118">
        <f t="shared" si="838"/>
        <v>0.71151839688773177</v>
      </c>
      <c r="EZ485" s="143">
        <f t="shared" si="839"/>
        <v>21456.548776546439</v>
      </c>
      <c r="FA485" s="144">
        <f t="shared" si="840"/>
        <v>0.58987463027516795</v>
      </c>
      <c r="FB485" s="145">
        <f t="shared" si="841"/>
        <v>16313.310589710094</v>
      </c>
      <c r="FC485" s="146">
        <f t="shared" si="842"/>
        <v>0.78867888688384458</v>
      </c>
      <c r="FD485" s="253">
        <v>3956</v>
      </c>
      <c r="FE485" s="247"/>
      <c r="FF485" s="246">
        <v>7.58</v>
      </c>
      <c r="FG485" s="103">
        <v>2110</v>
      </c>
      <c r="FH485" s="274">
        <v>7</v>
      </c>
      <c r="FI485" s="274">
        <v>67</v>
      </c>
      <c r="FJ485" s="103">
        <v>2958</v>
      </c>
      <c r="FK485" s="247"/>
      <c r="FL485" s="247"/>
      <c r="FM485" s="103">
        <v>3378</v>
      </c>
      <c r="FN485" s="141">
        <f t="shared" si="843"/>
        <v>0.25757132458570903</v>
      </c>
      <c r="FO485" s="142">
        <f t="shared" si="765"/>
        <v>1.2704752275025277</v>
      </c>
      <c r="FP485" s="142">
        <f t="shared" si="766"/>
        <v>4.2701898024088996</v>
      </c>
      <c r="FQ485" s="118">
        <f t="shared" si="844"/>
        <v>0.7116983004014833</v>
      </c>
      <c r="FR485" s="143">
        <f t="shared" si="845"/>
        <v>21461.973946907128</v>
      </c>
      <c r="FS485" s="144">
        <f t="shared" si="846"/>
        <v>0.61107212129465371</v>
      </c>
      <c r="FT485" s="145">
        <f t="shared" si="847"/>
        <v>16317.435320579807</v>
      </c>
      <c r="FU485" s="146">
        <f t="shared" si="848"/>
        <v>0.79960110171906162</v>
      </c>
      <c r="FV485" s="253">
        <v>3956</v>
      </c>
      <c r="FW485" s="283">
        <v>39</v>
      </c>
      <c r="FX485" s="246">
        <v>7.31</v>
      </c>
      <c r="FY485" s="103">
        <v>2056</v>
      </c>
      <c r="FZ485" s="274">
        <v>6</v>
      </c>
      <c r="GA485" s="274">
        <v>66</v>
      </c>
      <c r="GB485" s="103">
        <v>2576</v>
      </c>
      <c r="GC485" s="247"/>
      <c r="GD485" s="247"/>
      <c r="GE485" s="103">
        <v>3573</v>
      </c>
      <c r="GF485" s="141">
        <f t="shared" si="849"/>
        <v>0.26807342422516334</v>
      </c>
      <c r="GG485" s="142">
        <f t="shared" si="772"/>
        <v>1.2704752275025277</v>
      </c>
      <c r="GH485" s="142">
        <f t="shared" si="773"/>
        <v>4.2701898024088996</v>
      </c>
      <c r="GI485" s="118">
        <f t="shared" si="850"/>
        <v>0.7116983004014833</v>
      </c>
      <c r="GJ485" s="143">
        <f t="shared" si="851"/>
        <v>21461.973946907128</v>
      </c>
      <c r="GK485" s="144">
        <f t="shared" si="852"/>
        <v>0.62102572577336868</v>
      </c>
      <c r="GL485" s="145">
        <f t="shared" si="853"/>
        <v>16317.435320579807</v>
      </c>
      <c r="GM485" s="146">
        <f t="shared" si="854"/>
        <v>0.80472979390255484</v>
      </c>
      <c r="GN485" s="103">
        <v>2138</v>
      </c>
      <c r="GO485" s="97">
        <f t="shared" si="855"/>
        <v>2249.4859683128266</v>
      </c>
      <c r="GP485" s="226">
        <f t="shared" si="856"/>
        <v>591.95857999999998</v>
      </c>
      <c r="GQ485" s="103">
        <v>0</v>
      </c>
      <c r="GR485" s="102">
        <f t="shared" si="857"/>
        <v>1</v>
      </c>
      <c r="GS485" s="103">
        <v>0</v>
      </c>
      <c r="GT485" s="102">
        <f t="shared" si="862"/>
        <v>1</v>
      </c>
      <c r="GU485" s="129">
        <v>1.7</v>
      </c>
      <c r="GV485" s="102">
        <f t="shared" si="858"/>
        <v>0.9969243405876681</v>
      </c>
      <c r="GW485" s="170">
        <v>280</v>
      </c>
      <c r="GX485" s="102">
        <f t="shared" si="859"/>
        <v>0.47761194029850751</v>
      </c>
      <c r="GY485" s="170">
        <v>7.97</v>
      </c>
      <c r="GZ485" s="102">
        <f t="shared" si="860"/>
        <v>0</v>
      </c>
      <c r="HA485" s="323">
        <v>9.77</v>
      </c>
      <c r="HB485" s="323">
        <v>49</v>
      </c>
      <c r="HC485" s="323"/>
      <c r="HD485" s="105"/>
      <c r="HE485" s="324">
        <v>43</v>
      </c>
      <c r="HF485" s="227">
        <f t="shared" si="864"/>
        <v>97888.112999999998</v>
      </c>
      <c r="HG485" s="102">
        <f t="shared" si="865"/>
        <v>0.65258742000000003</v>
      </c>
      <c r="HH485" s="177">
        <f t="shared" si="866"/>
        <v>0.79694177984613923</v>
      </c>
      <c r="HI485" s="103">
        <v>2688</v>
      </c>
      <c r="HJ485" s="103">
        <v>3146</v>
      </c>
      <c r="HK485" s="103">
        <v>2908</v>
      </c>
      <c r="HL485" s="77">
        <f t="shared" si="780"/>
        <v>2160</v>
      </c>
      <c r="HM485" s="77">
        <f t="shared" si="778"/>
        <v>29241.599999999999</v>
      </c>
      <c r="HN485" s="247"/>
      <c r="HO485" s="247"/>
      <c r="HP485" s="103">
        <v>3279</v>
      </c>
      <c r="HQ485" s="247"/>
      <c r="HR485" s="247"/>
      <c r="HS485" s="247"/>
      <c r="HT485" s="103">
        <v>3952</v>
      </c>
      <c r="HU485" s="103">
        <v>3590</v>
      </c>
      <c r="HV485" s="247"/>
      <c r="HW485" s="247"/>
      <c r="HX485" s="247"/>
      <c r="HY485" s="247"/>
      <c r="HZ485" s="298">
        <v>0.98</v>
      </c>
      <c r="IA485" s="298"/>
      <c r="IB485" s="299">
        <v>467</v>
      </c>
      <c r="IC485" s="300"/>
      <c r="ID485" s="300">
        <v>106</v>
      </c>
      <c r="IE485" s="301">
        <v>3.09</v>
      </c>
      <c r="IF485" s="301">
        <v>3.31</v>
      </c>
      <c r="IG485" s="301">
        <v>0.97</v>
      </c>
      <c r="IH485" s="97">
        <f t="shared" si="779"/>
        <v>34540.506000000001</v>
      </c>
      <c r="II485" s="97">
        <f t="shared" si="781"/>
        <v>3508.6112587581542</v>
      </c>
      <c r="IJ485" s="202">
        <f t="shared" si="782"/>
        <v>1.6424406668309108</v>
      </c>
      <c r="IK485" s="202">
        <f t="shared" si="788"/>
        <v>2.1362179648949025</v>
      </c>
      <c r="IL485" s="202">
        <f t="shared" si="736"/>
        <v>0.57224935876796634</v>
      </c>
      <c r="IM485" s="203"/>
      <c r="IN485" s="204">
        <f t="shared" si="737"/>
        <v>0.78157156220767066</v>
      </c>
      <c r="IO485" s="247"/>
      <c r="IP485" s="247"/>
      <c r="IQ485" s="103">
        <v>3746</v>
      </c>
      <c r="IR485" s="103">
        <v>3826</v>
      </c>
      <c r="IS485" s="247"/>
      <c r="IT485" s="247"/>
      <c r="IU485" s="247"/>
      <c r="IV485" s="247"/>
      <c r="IW485" s="304">
        <v>0.93</v>
      </c>
      <c r="IX485" s="304">
        <v>0</v>
      </c>
      <c r="IY485" s="246">
        <v>8.43</v>
      </c>
      <c r="IZ485" s="247">
        <v>194</v>
      </c>
      <c r="JA485" s="247">
        <v>2.82</v>
      </c>
      <c r="JB485" s="247">
        <v>1</v>
      </c>
      <c r="JC485" s="247">
        <v>172</v>
      </c>
      <c r="JD485" s="97">
        <f t="shared" si="738"/>
        <v>5574.5789999999997</v>
      </c>
      <c r="JE485" s="210">
        <f t="shared" si="796"/>
        <v>1.2046896848445736</v>
      </c>
      <c r="JF485" s="210">
        <f t="shared" si="739"/>
        <v>0.38765169642857139</v>
      </c>
      <c r="JG485" s="210">
        <f t="shared" si="740"/>
        <v>9.357228542972458E-2</v>
      </c>
      <c r="JH485" s="203"/>
      <c r="JI485" s="203">
        <f t="shared" si="741"/>
        <v>0.58458244111349034</v>
      </c>
      <c r="JJ485" s="212">
        <f t="shared" si="863"/>
        <v>2.469151880188833</v>
      </c>
      <c r="JK485" s="203">
        <f t="shared" si="742"/>
        <v>0.98157469845189471</v>
      </c>
      <c r="JL485" s="103">
        <v>9291</v>
      </c>
      <c r="JM485" s="246">
        <v>8.49</v>
      </c>
      <c r="JN485" s="307">
        <v>174</v>
      </c>
      <c r="JO485" s="247">
        <v>0.72</v>
      </c>
      <c r="JP485" s="247">
        <v>2.02</v>
      </c>
      <c r="JQ485" s="246">
        <v>0.55000000000000004</v>
      </c>
      <c r="JR485" s="170">
        <v>162</v>
      </c>
      <c r="JS485" s="247">
        <v>0.28999999999999998</v>
      </c>
      <c r="JT485" s="308"/>
    </row>
    <row r="486" spans="1:280" ht="14.25">
      <c r="A486" s="244">
        <v>43903</v>
      </c>
      <c r="B486" s="245">
        <v>240</v>
      </c>
      <c r="C486" s="52">
        <v>240</v>
      </c>
      <c r="D486" s="129">
        <v>39072</v>
      </c>
      <c r="E486" s="246">
        <v>5.46</v>
      </c>
      <c r="F486" s="129">
        <v>922</v>
      </c>
      <c r="G486" s="247">
        <v>44.1</v>
      </c>
      <c r="H486" s="247">
        <v>21.7</v>
      </c>
      <c r="I486" s="255">
        <v>92.1</v>
      </c>
      <c r="J486" s="253">
        <v>980</v>
      </c>
      <c r="K486" s="129">
        <v>1551</v>
      </c>
      <c r="L486" s="254">
        <v>5.91</v>
      </c>
      <c r="M486" s="129">
        <v>8960</v>
      </c>
      <c r="N486" s="129">
        <v>5678</v>
      </c>
      <c r="O486" s="254">
        <v>3.94</v>
      </c>
      <c r="P486" s="254">
        <v>2.13</v>
      </c>
      <c r="Q486" s="258">
        <v>80.8</v>
      </c>
      <c r="R486" s="259">
        <v>57.3</v>
      </c>
      <c r="S486" s="260">
        <v>8809</v>
      </c>
      <c r="T486" s="103">
        <v>7844</v>
      </c>
      <c r="U486" s="247">
        <v>3.12</v>
      </c>
      <c r="V486" s="247">
        <v>18.899999999999999</v>
      </c>
      <c r="W486" s="247">
        <v>8.6999999999999993</v>
      </c>
      <c r="X486" s="247">
        <v>7.08</v>
      </c>
      <c r="Y486" s="129">
        <v>2432</v>
      </c>
      <c r="Z486" s="103"/>
      <c r="AA486" s="56"/>
      <c r="AB486" s="247">
        <v>527</v>
      </c>
      <c r="AC486" s="77">
        <f t="shared" si="797"/>
        <v>11241</v>
      </c>
      <c r="AD486" s="247"/>
      <c r="AE486" s="247"/>
      <c r="AF486" s="247"/>
      <c r="AG486" s="247"/>
      <c r="AH486" s="252"/>
      <c r="AI486" s="263"/>
      <c r="AJ486" s="247"/>
      <c r="AK486" s="247"/>
      <c r="AL486" s="246">
        <v>8.9499999999999993</v>
      </c>
      <c r="AM486" s="103">
        <v>64586</v>
      </c>
      <c r="AN486" s="264">
        <v>1.44</v>
      </c>
      <c r="AO486" s="264">
        <v>0.37</v>
      </c>
      <c r="AP486" s="103">
        <v>3085</v>
      </c>
      <c r="AQ486" s="252"/>
      <c r="AR486" s="86">
        <f t="shared" si="743"/>
        <v>13204</v>
      </c>
      <c r="AS486" s="103">
        <v>1080</v>
      </c>
      <c r="AT486" s="268">
        <v>12124</v>
      </c>
      <c r="AU486" s="129">
        <f t="shared" si="798"/>
        <v>9484</v>
      </c>
      <c r="AV486" s="103">
        <v>960</v>
      </c>
      <c r="AW486" s="103">
        <v>0</v>
      </c>
      <c r="AX486" s="129">
        <v>960</v>
      </c>
      <c r="AY486" s="271">
        <v>720</v>
      </c>
      <c r="AZ486" s="272">
        <v>5.6</v>
      </c>
      <c r="BA486" s="103">
        <v>5338</v>
      </c>
      <c r="BB486" s="247">
        <v>304</v>
      </c>
      <c r="BC486" s="103">
        <v>10454</v>
      </c>
      <c r="BD486" s="97">
        <f t="shared" si="799"/>
        <v>7078.4483999999993</v>
      </c>
      <c r="BE486" s="102">
        <f t="shared" si="800"/>
        <v>0.67710430457241244</v>
      </c>
      <c r="BF486" s="103">
        <v>4053</v>
      </c>
      <c r="BG486" s="97">
        <f t="shared" si="801"/>
        <v>4324.5509999999995</v>
      </c>
      <c r="BH486" s="102">
        <f t="shared" si="802"/>
        <v>0.41367428735412276</v>
      </c>
      <c r="BI486" s="103">
        <v>337</v>
      </c>
      <c r="BJ486" s="97">
        <f t="shared" si="803"/>
        <v>662.87900000000002</v>
      </c>
      <c r="BK486" s="102">
        <f t="shared" si="804"/>
        <v>6.3409125693514451E-2</v>
      </c>
      <c r="BL486" s="320">
        <v>496</v>
      </c>
      <c r="BM486" s="97">
        <f t="shared" si="805"/>
        <v>716.72</v>
      </c>
      <c r="BN486" s="102">
        <f t="shared" si="806"/>
        <v>6.8559403099292135E-2</v>
      </c>
      <c r="BO486" s="103">
        <v>658</v>
      </c>
      <c r="BP486" s="97">
        <f t="shared" si="807"/>
        <v>1354.164</v>
      </c>
      <c r="BQ486" s="102">
        <f t="shared" si="808"/>
        <v>0.12953548880811172</v>
      </c>
      <c r="BR486" s="103">
        <v>12.1</v>
      </c>
      <c r="BS486" s="105">
        <f t="shared" si="809"/>
        <v>20.134399999999999</v>
      </c>
      <c r="BT486" s="102">
        <f t="shared" si="810"/>
        <v>1.1574516931318155E-3</v>
      </c>
      <c r="BU486" s="247">
        <v>5.33</v>
      </c>
      <c r="BV486" s="246">
        <v>6.01</v>
      </c>
      <c r="BW486" s="247">
        <v>200</v>
      </c>
      <c r="BX486" s="117">
        <f t="shared" si="811"/>
        <v>99145.736000000004</v>
      </c>
      <c r="BY486" s="118">
        <f t="shared" si="812"/>
        <v>0.66097157333333334</v>
      </c>
      <c r="BZ486" s="273">
        <v>63</v>
      </c>
      <c r="CA486" s="263">
        <v>39</v>
      </c>
      <c r="CB486" s="247">
        <v>7.44</v>
      </c>
      <c r="CC486" s="103">
        <v>5494</v>
      </c>
      <c r="CD486" s="77">
        <f t="shared" si="813"/>
        <v>5464.2775633495557</v>
      </c>
      <c r="CE486" s="77">
        <f t="shared" si="814"/>
        <v>23836</v>
      </c>
      <c r="CF486" s="77">
        <f t="shared" si="815"/>
        <v>9484</v>
      </c>
      <c r="CG486" s="77">
        <f t="shared" si="816"/>
        <v>395.16666666666669</v>
      </c>
      <c r="CH486" s="77">
        <f>CE486-AU486</f>
        <v>14352</v>
      </c>
      <c r="CI486" s="130">
        <f t="shared" si="818"/>
        <v>598</v>
      </c>
      <c r="CJ486" s="253">
        <v>3969</v>
      </c>
      <c r="CK486" s="247"/>
      <c r="CL486" s="246">
        <v>7.14</v>
      </c>
      <c r="CM486" s="103">
        <v>2479</v>
      </c>
      <c r="CN486" s="274">
        <v>11</v>
      </c>
      <c r="CO486" s="274">
        <v>67</v>
      </c>
      <c r="CP486" s="103">
        <v>4408</v>
      </c>
      <c r="CQ486" s="247"/>
      <c r="CR486" s="247"/>
      <c r="CS486" s="103">
        <v>2782</v>
      </c>
      <c r="CT486" s="141">
        <f t="shared" si="819"/>
        <v>0.23479633295983546</v>
      </c>
      <c r="CU486" s="142">
        <f t="shared" si="746"/>
        <v>1.2663139329805997</v>
      </c>
      <c r="CV486" s="142">
        <f t="shared" si="747"/>
        <v>4.3151049838707491</v>
      </c>
      <c r="CW486" s="118">
        <f t="shared" si="820"/>
        <v>0.71918416397845819</v>
      </c>
      <c r="CX486" s="143">
        <f t="shared" si="821"/>
        <v>21687.717648934387</v>
      </c>
      <c r="CY486" s="144">
        <f t="shared" si="822"/>
        <v>0.5463261206518224</v>
      </c>
      <c r="CZ486" s="145">
        <f t="shared" si="823"/>
        <v>16509.0378496392</v>
      </c>
      <c r="DA486" s="146">
        <f t="shared" si="824"/>
        <v>0.76286588865506033</v>
      </c>
      <c r="DB486" s="253">
        <v>3969</v>
      </c>
      <c r="DC486" s="247">
        <v>38.700000000000003</v>
      </c>
      <c r="DD486" s="246">
        <v>7.17</v>
      </c>
      <c r="DE486" s="103">
        <v>2190</v>
      </c>
      <c r="DF486" s="274">
        <v>9</v>
      </c>
      <c r="DG486" s="274">
        <v>68</v>
      </c>
      <c r="DH486" s="103">
        <v>4358</v>
      </c>
      <c r="DI486" s="247"/>
      <c r="DJ486" s="247"/>
      <c r="DK486" s="103">
        <v>3748</v>
      </c>
      <c r="DL486" s="141">
        <f t="shared" si="825"/>
        <v>0.28840513666225742</v>
      </c>
      <c r="DM486" s="142">
        <f t="shared" si="750"/>
        <v>1.2663139329805997</v>
      </c>
      <c r="DN486" s="142">
        <f t="shared" si="751"/>
        <v>4.3151049838707491</v>
      </c>
      <c r="DO486" s="118">
        <f t="shared" si="826"/>
        <v>0.71918416397845819</v>
      </c>
      <c r="DP486" s="143">
        <f t="shared" si="827"/>
        <v>21687.717648934387</v>
      </c>
      <c r="DQ486" s="144">
        <f t="shared" si="828"/>
        <v>0.59921508843384075</v>
      </c>
      <c r="DR486" s="145">
        <f t="shared" si="829"/>
        <v>16509.0378496392</v>
      </c>
      <c r="DS486" s="146">
        <f t="shared" si="830"/>
        <v>0.79051080925961359</v>
      </c>
      <c r="DT486" s="253">
        <v>3970</v>
      </c>
      <c r="DU486" s="247"/>
      <c r="DV486" s="246">
        <v>7.52</v>
      </c>
      <c r="DW486" s="103">
        <v>2272</v>
      </c>
      <c r="DX486" s="274">
        <v>10</v>
      </c>
      <c r="DY486" s="274">
        <v>67</v>
      </c>
      <c r="DZ486" s="103">
        <v>4634</v>
      </c>
      <c r="EA486" s="247"/>
      <c r="EB486" s="247"/>
      <c r="EC486" s="103">
        <v>3644</v>
      </c>
      <c r="ED486" s="141">
        <f t="shared" si="831"/>
        <v>0.28753268247115116</v>
      </c>
      <c r="EE486" s="142">
        <f t="shared" si="756"/>
        <v>1.2659949622166247</v>
      </c>
      <c r="EF486" s="142">
        <f t="shared" si="795"/>
        <v>4.3161921859326968</v>
      </c>
      <c r="EG486" s="118">
        <f t="shared" si="832"/>
        <v>0.71936536432211617</v>
      </c>
      <c r="EH486" s="143">
        <f t="shared" si="833"/>
        <v>21693.181926497735</v>
      </c>
      <c r="EI486" s="144">
        <f t="shared" si="834"/>
        <v>0.58420853010122653</v>
      </c>
      <c r="EJ486" s="145">
        <f t="shared" si="835"/>
        <v>16513.197345192144</v>
      </c>
      <c r="EK486" s="146">
        <f t="shared" si="836"/>
        <v>0.78266692175243924</v>
      </c>
      <c r="EL486" s="253">
        <v>3970</v>
      </c>
      <c r="EM486" s="247">
        <v>38.799999999999997</v>
      </c>
      <c r="EN486" s="246">
        <v>7.47</v>
      </c>
      <c r="EO486" s="103">
        <v>2389</v>
      </c>
      <c r="EP486" s="274">
        <v>10</v>
      </c>
      <c r="EQ486" s="274">
        <v>67</v>
      </c>
      <c r="ER486" s="103">
        <v>4518</v>
      </c>
      <c r="ES486" s="247"/>
      <c r="ET486" s="247"/>
      <c r="EU486" s="103">
        <v>3145</v>
      </c>
      <c r="EV486" s="141">
        <f t="shared" si="837"/>
        <v>0.257599979009835</v>
      </c>
      <c r="EW486" s="142">
        <f t="shared" si="758"/>
        <v>1.2659949622166247</v>
      </c>
      <c r="EX486" s="142">
        <f t="shared" si="759"/>
        <v>4.3161921859326968</v>
      </c>
      <c r="EY486" s="118">
        <f t="shared" si="838"/>
        <v>0.71936536432211617</v>
      </c>
      <c r="EZ486" s="143">
        <f t="shared" si="839"/>
        <v>21693.181926497735</v>
      </c>
      <c r="FA486" s="144">
        <f t="shared" si="840"/>
        <v>0.56279673345591119</v>
      </c>
      <c r="FB486" s="145">
        <f t="shared" si="841"/>
        <v>16513.197345192144</v>
      </c>
      <c r="FC486" s="146">
        <f t="shared" si="842"/>
        <v>0.77147503348000768</v>
      </c>
      <c r="FD486" s="253">
        <v>3979</v>
      </c>
      <c r="FE486" s="247"/>
      <c r="FF486" s="246">
        <v>7.7</v>
      </c>
      <c r="FG486" s="103">
        <v>1754</v>
      </c>
      <c r="FH486" s="274">
        <v>7</v>
      </c>
      <c r="FI486" s="274">
        <v>68</v>
      </c>
      <c r="FJ486" s="103">
        <v>4828</v>
      </c>
      <c r="FK486" s="247"/>
      <c r="FL486" s="247"/>
      <c r="FM486" s="103">
        <v>3629</v>
      </c>
      <c r="FN486" s="141">
        <f t="shared" si="843"/>
        <v>0.24581400851572274</v>
      </c>
      <c r="FO486" s="142">
        <f t="shared" si="765"/>
        <v>1.2631314400603166</v>
      </c>
      <c r="FP486" s="142">
        <f t="shared" si="766"/>
        <v>4.3259770044902277</v>
      </c>
      <c r="FQ486" s="118">
        <f t="shared" si="844"/>
        <v>0.72099616741503791</v>
      </c>
      <c r="FR486" s="143">
        <f t="shared" si="845"/>
        <v>21742.360424567883</v>
      </c>
      <c r="FS486" s="144">
        <f t="shared" si="846"/>
        <v>0.67900605712920392</v>
      </c>
      <c r="FT486" s="145">
        <f t="shared" si="847"/>
        <v>16550.632805168654</v>
      </c>
      <c r="FU486" s="146">
        <f t="shared" si="848"/>
        <v>0.83221733307824752</v>
      </c>
      <c r="FV486" s="253">
        <v>3979</v>
      </c>
      <c r="FW486" s="283">
        <v>39.1</v>
      </c>
      <c r="FX486" s="246">
        <v>7.38</v>
      </c>
      <c r="FY486" s="103">
        <v>1835</v>
      </c>
      <c r="FZ486" s="274">
        <v>7</v>
      </c>
      <c r="GA486" s="274">
        <v>67</v>
      </c>
      <c r="GB486" s="103">
        <v>4634</v>
      </c>
      <c r="GC486" s="247"/>
      <c r="GD486" s="247"/>
      <c r="GE486" s="103">
        <v>3671</v>
      </c>
      <c r="GF486" s="141">
        <f t="shared" si="849"/>
        <v>0.25420861325223865</v>
      </c>
      <c r="GG486" s="142">
        <f t="shared" si="772"/>
        <v>1.2631314400603166</v>
      </c>
      <c r="GH486" s="142">
        <f t="shared" si="773"/>
        <v>4.3259770044902277</v>
      </c>
      <c r="GI486" s="118">
        <f t="shared" si="850"/>
        <v>0.72099616741503791</v>
      </c>
      <c r="GJ486" s="143">
        <f t="shared" si="851"/>
        <v>21742.360424567883</v>
      </c>
      <c r="GK486" s="144">
        <f t="shared" si="852"/>
        <v>0.66418250560552405</v>
      </c>
      <c r="GL486" s="145">
        <f t="shared" si="853"/>
        <v>16550.632805168654</v>
      </c>
      <c r="GM486" s="146">
        <f t="shared" si="854"/>
        <v>0.82446910273579488</v>
      </c>
      <c r="GN486" s="103">
        <v>2167</v>
      </c>
      <c r="GO486" s="97">
        <f t="shared" si="855"/>
        <v>2152.8806007719418</v>
      </c>
      <c r="GP486" s="226">
        <f t="shared" si="856"/>
        <v>632.00349999999992</v>
      </c>
      <c r="GQ486" s="103">
        <v>0</v>
      </c>
      <c r="GR486" s="102">
        <f t="shared" si="857"/>
        <v>1</v>
      </c>
      <c r="GS486" s="103">
        <v>0</v>
      </c>
      <c r="GT486" s="102">
        <f t="shared" si="862"/>
        <v>1</v>
      </c>
      <c r="GU486" s="129">
        <v>21.5</v>
      </c>
      <c r="GV486" s="102">
        <f t="shared" si="858"/>
        <v>0.96756572466468238</v>
      </c>
      <c r="GW486" s="170">
        <v>292</v>
      </c>
      <c r="GX486" s="102">
        <f t="shared" si="859"/>
        <v>0.41129032258064513</v>
      </c>
      <c r="GY486" s="170">
        <v>0</v>
      </c>
      <c r="GZ486" s="102">
        <f t="shared" si="860"/>
        <v>1</v>
      </c>
      <c r="HA486" s="323">
        <v>29</v>
      </c>
      <c r="HB486" s="323">
        <v>48.9</v>
      </c>
      <c r="HC486" s="323"/>
      <c r="HD486" s="105"/>
      <c r="HE486" s="324">
        <v>20</v>
      </c>
      <c r="HF486" s="227">
        <f t="shared" si="864"/>
        <v>99145.736000000004</v>
      </c>
      <c r="HG486" s="102">
        <f t="shared" si="865"/>
        <v>0.66097157333333334</v>
      </c>
      <c r="HH486" s="177">
        <f t="shared" si="866"/>
        <v>0.7927109240482112</v>
      </c>
      <c r="HI486" s="103">
        <v>3080</v>
      </c>
      <c r="HJ486" s="103">
        <v>3698</v>
      </c>
      <c r="HK486" s="103">
        <v>4010</v>
      </c>
      <c r="HL486" s="77">
        <f t="shared" si="780"/>
        <v>2160</v>
      </c>
      <c r="HM486" s="77">
        <f t="shared" si="778"/>
        <v>29448.959999999999</v>
      </c>
      <c r="HN486" s="247"/>
      <c r="HO486" s="247"/>
      <c r="HP486" s="103">
        <v>3082</v>
      </c>
      <c r="HQ486" s="247"/>
      <c r="HR486" s="247"/>
      <c r="HS486" s="247"/>
      <c r="HT486" s="103">
        <v>4064</v>
      </c>
      <c r="HU486" s="103">
        <v>3352</v>
      </c>
      <c r="HV486" s="247"/>
      <c r="HW486" s="247"/>
      <c r="HX486" s="247"/>
      <c r="HY486" s="247"/>
      <c r="HZ486" s="298">
        <v>0.92</v>
      </c>
      <c r="IA486" s="298"/>
      <c r="IB486" s="299">
        <v>453</v>
      </c>
      <c r="IC486" s="300"/>
      <c r="ID486" s="300">
        <v>197</v>
      </c>
      <c r="IE486" s="301">
        <v>3.18</v>
      </c>
      <c r="IF486" s="301">
        <v>2.7</v>
      </c>
      <c r="IG486" s="301">
        <v>0.92</v>
      </c>
      <c r="IH486" s="97">
        <f t="shared" si="779"/>
        <v>34735.828000000001</v>
      </c>
      <c r="II486" s="97">
        <f t="shared" si="781"/>
        <v>3499.9292288162487</v>
      </c>
      <c r="IJ486" s="202">
        <f t="shared" si="782"/>
        <v>1.6175994823681656</v>
      </c>
      <c r="IK486" s="202">
        <f t="shared" si="788"/>
        <v>2.1636562492542049</v>
      </c>
      <c r="IL486" s="202">
        <f t="shared" si="736"/>
        <v>0.55760920559137539</v>
      </c>
      <c r="IM486" s="203"/>
      <c r="IN486" s="204">
        <f t="shared" si="737"/>
        <v>0.79095523765574527</v>
      </c>
      <c r="IO486" s="247"/>
      <c r="IP486" s="247"/>
      <c r="IQ486" s="103">
        <v>4338</v>
      </c>
      <c r="IR486" s="103">
        <v>3032</v>
      </c>
      <c r="IS486" s="247"/>
      <c r="IT486" s="247"/>
      <c r="IU486" s="247"/>
      <c r="IV486" s="247"/>
      <c r="IW486" s="304">
        <v>0.96</v>
      </c>
      <c r="IX486" s="304">
        <v>0</v>
      </c>
      <c r="IY486" s="246">
        <v>8.4</v>
      </c>
      <c r="IZ486" s="247">
        <v>147</v>
      </c>
      <c r="JA486" s="247">
        <v>7.56</v>
      </c>
      <c r="JB486" s="247">
        <v>0.78</v>
      </c>
      <c r="JC486" s="247">
        <v>156</v>
      </c>
      <c r="JD486" s="97">
        <f t="shared" si="738"/>
        <v>5492.1719999999996</v>
      </c>
      <c r="JE486" s="210">
        <f t="shared" si="796"/>
        <v>1.1809363137916491</v>
      </c>
      <c r="JF486" s="210">
        <f t="shared" si="739"/>
        <v>0.3835939285714286</v>
      </c>
      <c r="JG486" s="210">
        <f t="shared" si="740"/>
        <v>9.0175022881953629E-2</v>
      </c>
      <c r="JH486" s="203"/>
      <c r="JI486" s="203">
        <f t="shared" si="741"/>
        <v>0.67549668874172186</v>
      </c>
      <c r="JJ486" s="212">
        <f t="shared" si="863"/>
        <v>2.469151880188833</v>
      </c>
      <c r="JK486" s="203">
        <f t="shared" si="742"/>
        <v>0.98593839678591921</v>
      </c>
      <c r="JL486" s="103">
        <v>8987</v>
      </c>
      <c r="JM486" s="246">
        <v>8.41</v>
      </c>
      <c r="JN486" s="307">
        <v>324</v>
      </c>
      <c r="JO486" s="247">
        <v>0.69</v>
      </c>
      <c r="JP486" s="247">
        <v>6.28</v>
      </c>
      <c r="JQ486" s="246">
        <v>0.95</v>
      </c>
      <c r="JR486" s="170">
        <v>175</v>
      </c>
      <c r="JS486" s="247">
        <v>0.53</v>
      </c>
      <c r="JT486" s="308"/>
    </row>
    <row r="487" spans="1:280" ht="14.25">
      <c r="A487" s="244">
        <v>43904</v>
      </c>
      <c r="B487" s="245">
        <v>240</v>
      </c>
      <c r="C487" s="52">
        <v>240</v>
      </c>
      <c r="D487" s="129">
        <v>49588</v>
      </c>
      <c r="E487" s="246">
        <v>5.24</v>
      </c>
      <c r="F487" s="129">
        <v>1412</v>
      </c>
      <c r="G487" s="247">
        <v>43.1</v>
      </c>
      <c r="H487" s="247">
        <v>20.8</v>
      </c>
      <c r="I487" s="255">
        <v>91.7</v>
      </c>
      <c r="J487" s="253">
        <v>1265</v>
      </c>
      <c r="K487" s="129">
        <v>1225</v>
      </c>
      <c r="L487" s="254">
        <v>6.16</v>
      </c>
      <c r="M487" s="129">
        <v>9155</v>
      </c>
      <c r="N487" s="129">
        <v>5124</v>
      </c>
      <c r="O487" s="254">
        <v>5.41</v>
      </c>
      <c r="P487" s="254">
        <v>3.31</v>
      </c>
      <c r="Q487" s="258">
        <v>98.9</v>
      </c>
      <c r="R487" s="259">
        <v>55.8</v>
      </c>
      <c r="S487" s="260">
        <v>8802</v>
      </c>
      <c r="T487" s="103">
        <v>5980</v>
      </c>
      <c r="U487" s="247">
        <v>3.25</v>
      </c>
      <c r="V487" s="247">
        <v>21.4</v>
      </c>
      <c r="W487" s="247">
        <v>9.5399999999999991</v>
      </c>
      <c r="X487" s="247">
        <v>7.87</v>
      </c>
      <c r="Y487" s="129">
        <v>2432</v>
      </c>
      <c r="Z487" s="103"/>
      <c r="AA487" s="56"/>
      <c r="AB487" s="247">
        <v>518</v>
      </c>
      <c r="AC487" s="77">
        <f t="shared" si="797"/>
        <v>11234</v>
      </c>
      <c r="AD487" s="247"/>
      <c r="AE487" s="247"/>
      <c r="AF487" s="247"/>
      <c r="AG487" s="247"/>
      <c r="AH487" s="252"/>
      <c r="AI487" s="263"/>
      <c r="AJ487" s="247"/>
      <c r="AK487" s="247"/>
      <c r="AL487" s="246">
        <v>8.75</v>
      </c>
      <c r="AM487" s="103">
        <v>70736</v>
      </c>
      <c r="AN487" s="264">
        <v>1.96</v>
      </c>
      <c r="AO487" s="264">
        <v>0.23</v>
      </c>
      <c r="AP487" s="103">
        <v>3250</v>
      </c>
      <c r="AQ487" s="252"/>
      <c r="AR487" s="86">
        <f t="shared" si="743"/>
        <v>13216</v>
      </c>
      <c r="AS487" s="103">
        <v>1080</v>
      </c>
      <c r="AT487" s="268">
        <v>12136</v>
      </c>
      <c r="AU487" s="129">
        <f t="shared" si="798"/>
        <v>9496</v>
      </c>
      <c r="AV487" s="103">
        <v>960</v>
      </c>
      <c r="AW487" s="103">
        <v>0</v>
      </c>
      <c r="AX487" s="129">
        <v>960</v>
      </c>
      <c r="AY487" s="271">
        <v>720</v>
      </c>
      <c r="AZ487" s="272">
        <v>5.35</v>
      </c>
      <c r="BA487" s="103">
        <v>4460</v>
      </c>
      <c r="BB487" s="247">
        <v>111</v>
      </c>
      <c r="BC487" s="103">
        <v>9780</v>
      </c>
      <c r="BD487" s="97">
        <f t="shared" si="799"/>
        <v>7512.5480000000007</v>
      </c>
      <c r="BE487" s="102">
        <f t="shared" si="800"/>
        <v>0.76815419222903891</v>
      </c>
      <c r="BF487" s="103">
        <v>4218</v>
      </c>
      <c r="BG487" s="97">
        <f t="shared" si="801"/>
        <v>4500.6059999999998</v>
      </c>
      <c r="BH487" s="102">
        <f t="shared" si="802"/>
        <v>0.46018466257668711</v>
      </c>
      <c r="BI487" s="103">
        <v>313</v>
      </c>
      <c r="BJ487" s="97">
        <f t="shared" si="803"/>
        <v>615.67100000000005</v>
      </c>
      <c r="BK487" s="102">
        <f t="shared" si="804"/>
        <v>6.2952044989775052E-2</v>
      </c>
      <c r="BL487" s="320">
        <v>643</v>
      </c>
      <c r="BM487" s="97">
        <f t="shared" si="805"/>
        <v>929.13499999999999</v>
      </c>
      <c r="BN487" s="102">
        <f t="shared" si="806"/>
        <v>9.5003578732106339E-2</v>
      </c>
      <c r="BO487" s="103">
        <v>704</v>
      </c>
      <c r="BP487" s="97">
        <f t="shared" si="807"/>
        <v>1448.8319999999999</v>
      </c>
      <c r="BQ487" s="102">
        <f t="shared" si="808"/>
        <v>0.14814233128834356</v>
      </c>
      <c r="BR487" s="103">
        <v>11</v>
      </c>
      <c r="BS487" s="105">
        <f t="shared" si="809"/>
        <v>18.303999999999998</v>
      </c>
      <c r="BT487" s="102">
        <f t="shared" si="810"/>
        <v>1.1247443762781187E-3</v>
      </c>
      <c r="BU487" s="247">
        <v>5.74</v>
      </c>
      <c r="BV487" s="246">
        <v>5.92</v>
      </c>
      <c r="BW487" s="247">
        <v>172</v>
      </c>
      <c r="BX487" s="117">
        <f t="shared" si="811"/>
        <v>92870.88</v>
      </c>
      <c r="BY487" s="118">
        <f t="shared" si="812"/>
        <v>0.6191392</v>
      </c>
      <c r="BZ487" s="273">
        <v>70.599999999999994</v>
      </c>
      <c r="CA487" s="263">
        <v>39</v>
      </c>
      <c r="CB487" s="247">
        <v>7.32</v>
      </c>
      <c r="CC487" s="103">
        <v>6046</v>
      </c>
      <c r="CD487" s="77">
        <f t="shared" si="813"/>
        <v>5488.7086759523409</v>
      </c>
      <c r="CE487" s="77">
        <f t="shared" si="814"/>
        <v>23836</v>
      </c>
      <c r="CF487" s="77">
        <f t="shared" si="815"/>
        <v>9496</v>
      </c>
      <c r="CG487" s="77">
        <f t="shared" si="816"/>
        <v>395.66666666666669</v>
      </c>
      <c r="CH487" s="77">
        <f t="shared" si="817"/>
        <v>14340</v>
      </c>
      <c r="CI487" s="130">
        <f t="shared" si="818"/>
        <v>597.5</v>
      </c>
      <c r="CJ487" s="253">
        <v>3959</v>
      </c>
      <c r="CK487" s="247"/>
      <c r="CL487" s="246">
        <v>7.4</v>
      </c>
      <c r="CM487" s="103">
        <v>2474</v>
      </c>
      <c r="CN487" s="274">
        <v>11</v>
      </c>
      <c r="CO487" s="274">
        <v>69</v>
      </c>
      <c r="CP487" s="103">
        <v>3624</v>
      </c>
      <c r="CQ487" s="247"/>
      <c r="CR487" s="247"/>
      <c r="CS487" s="103">
        <v>2836</v>
      </c>
      <c r="CT487" s="141">
        <f t="shared" si="819"/>
        <v>0.23761583215291701</v>
      </c>
      <c r="CU487" s="142">
        <f t="shared" si="746"/>
        <v>1.2695125031573631</v>
      </c>
      <c r="CV487" s="142">
        <f t="shared" si="747"/>
        <v>4.3234774468952084</v>
      </c>
      <c r="CW487" s="118">
        <f t="shared" si="820"/>
        <v>0.72057957448253473</v>
      </c>
      <c r="CX487" s="143">
        <f t="shared" si="821"/>
        <v>21729.797648095318</v>
      </c>
      <c r="CY487" s="144">
        <f t="shared" si="822"/>
        <v>0.54925645610609153</v>
      </c>
      <c r="CZ487" s="145">
        <f t="shared" si="823"/>
        <v>15425.231327403926</v>
      </c>
      <c r="DA487" s="146">
        <f t="shared" si="824"/>
        <v>0.74703476482617592</v>
      </c>
      <c r="DB487" s="253">
        <v>3959</v>
      </c>
      <c r="DC487" s="247">
        <v>38.6</v>
      </c>
      <c r="DD487" s="246">
        <v>7.16</v>
      </c>
      <c r="DE487" s="103">
        <v>2673</v>
      </c>
      <c r="DF487" s="274">
        <v>10</v>
      </c>
      <c r="DG487" s="274">
        <v>68</v>
      </c>
      <c r="DH487" s="103">
        <v>3232</v>
      </c>
      <c r="DI487" s="247"/>
      <c r="DJ487" s="247"/>
      <c r="DK487" s="103">
        <v>3566</v>
      </c>
      <c r="DL487" s="141">
        <f t="shared" si="825"/>
        <v>0.31989549057467537</v>
      </c>
      <c r="DM487" s="142">
        <f t="shared" si="750"/>
        <v>1.2695125031573631</v>
      </c>
      <c r="DN487" s="142">
        <f t="shared" si="751"/>
        <v>4.3234774468952084</v>
      </c>
      <c r="DO487" s="118">
        <f t="shared" si="826"/>
        <v>0.72057957448253473</v>
      </c>
      <c r="DP487" s="143">
        <f t="shared" si="827"/>
        <v>21729.797648095318</v>
      </c>
      <c r="DQ487" s="144">
        <f t="shared" si="828"/>
        <v>0.5130002050006397</v>
      </c>
      <c r="DR487" s="145">
        <f t="shared" si="829"/>
        <v>15425.231327403926</v>
      </c>
      <c r="DS487" s="146">
        <f t="shared" si="830"/>
        <v>0.7266871165644172</v>
      </c>
      <c r="DT487" s="253">
        <v>3959</v>
      </c>
      <c r="DU487" s="247"/>
      <c r="DV487" s="246">
        <v>7.59</v>
      </c>
      <c r="DW487" s="103">
        <v>2297</v>
      </c>
      <c r="DX487" s="274">
        <v>10</v>
      </c>
      <c r="DY487" s="274">
        <v>70</v>
      </c>
      <c r="DZ487" s="103">
        <v>3740</v>
      </c>
      <c r="EA487" s="247"/>
      <c r="EB487" s="247"/>
      <c r="EC487" s="103">
        <v>3625</v>
      </c>
      <c r="ED487" s="141">
        <f t="shared" si="831"/>
        <v>0.28687933467375337</v>
      </c>
      <c r="EE487" s="142">
        <f t="shared" si="756"/>
        <v>1.2695125031573631</v>
      </c>
      <c r="EF487" s="142">
        <f t="shared" si="795"/>
        <v>4.3234774468952084</v>
      </c>
      <c r="EG487" s="118">
        <f t="shared" si="832"/>
        <v>0.72057957448253473</v>
      </c>
      <c r="EH487" s="143">
        <f t="shared" si="833"/>
        <v>21729.797648095318</v>
      </c>
      <c r="EI487" s="144">
        <f t="shared" si="834"/>
        <v>0.58150447844611652</v>
      </c>
      <c r="EJ487" s="145">
        <f t="shared" si="835"/>
        <v>15425.231327403926</v>
      </c>
      <c r="EK487" s="146">
        <f t="shared" si="836"/>
        <v>0.76513292433537838</v>
      </c>
      <c r="EL487" s="253">
        <v>3959</v>
      </c>
      <c r="EM487" s="247">
        <v>38.9</v>
      </c>
      <c r="EN487" s="246">
        <v>7.51</v>
      </c>
      <c r="EO487" s="103">
        <v>2616</v>
      </c>
      <c r="EP487" s="274">
        <v>11</v>
      </c>
      <c r="EQ487" s="274">
        <v>64</v>
      </c>
      <c r="ER487" s="103">
        <v>2942</v>
      </c>
      <c r="ES487" s="247"/>
      <c r="ET487" s="247"/>
      <c r="EU487" s="103">
        <v>3019</v>
      </c>
      <c r="EV487" s="141">
        <f t="shared" si="837"/>
        <v>0.26545201433263282</v>
      </c>
      <c r="EW487" s="142">
        <f t="shared" si="758"/>
        <v>1.2695125031573631</v>
      </c>
      <c r="EX487" s="142">
        <f t="shared" si="759"/>
        <v>4.3234774468952084</v>
      </c>
      <c r="EY487" s="118">
        <f t="shared" si="838"/>
        <v>0.72057957448253473</v>
      </c>
      <c r="EZ487" s="143">
        <f t="shared" si="839"/>
        <v>21729.797648095318</v>
      </c>
      <c r="FA487" s="144">
        <f t="shared" si="840"/>
        <v>0.52338516134742741</v>
      </c>
      <c r="FB487" s="145">
        <f t="shared" si="841"/>
        <v>15425.231327403926</v>
      </c>
      <c r="FC487" s="146">
        <f t="shared" si="842"/>
        <v>0.73251533742331287</v>
      </c>
      <c r="FD487" s="253">
        <v>4000</v>
      </c>
      <c r="FE487" s="247"/>
      <c r="FF487" s="246">
        <v>7.6</v>
      </c>
      <c r="FG487" s="103">
        <v>2456</v>
      </c>
      <c r="FH487" s="274">
        <v>7</v>
      </c>
      <c r="FI487" s="274">
        <v>64</v>
      </c>
      <c r="FJ487" s="103">
        <v>4052</v>
      </c>
      <c r="FK487" s="247"/>
      <c r="FL487" s="247"/>
      <c r="FM487" s="103">
        <v>3521</v>
      </c>
      <c r="FN487" s="141">
        <f t="shared" si="843"/>
        <v>0.29025207959468152</v>
      </c>
      <c r="FO487" s="142">
        <f t="shared" si="765"/>
        <v>1.2565</v>
      </c>
      <c r="FP487" s="142">
        <f t="shared" si="766"/>
        <v>4.3682520302048076</v>
      </c>
      <c r="FQ487" s="118">
        <f t="shared" si="844"/>
        <v>0.72804200503413463</v>
      </c>
      <c r="FR487" s="143">
        <f t="shared" si="845"/>
        <v>21954.834703809363</v>
      </c>
      <c r="FS487" s="144">
        <f t="shared" si="846"/>
        <v>0.55253591600507712</v>
      </c>
      <c r="FT487" s="145">
        <f t="shared" si="847"/>
        <v>15584.977345192146</v>
      </c>
      <c r="FU487" s="146">
        <f t="shared" si="848"/>
        <v>0.74887525562372192</v>
      </c>
      <c r="FV487" s="253">
        <v>4000</v>
      </c>
      <c r="FW487" s="283">
        <v>39</v>
      </c>
      <c r="FX487" s="246">
        <v>7.28</v>
      </c>
      <c r="FY487" s="103">
        <v>2105</v>
      </c>
      <c r="FZ487" s="274">
        <v>6</v>
      </c>
      <c r="GA487" s="274">
        <v>57</v>
      </c>
      <c r="GB487" s="103">
        <v>3762</v>
      </c>
      <c r="GC487" s="247"/>
      <c r="GD487" s="247"/>
      <c r="GE487" s="103">
        <v>3686</v>
      </c>
      <c r="GF487" s="141">
        <f t="shared" si="849"/>
        <v>0.27233431960292648</v>
      </c>
      <c r="GG487" s="142">
        <f t="shared" si="772"/>
        <v>1.2565</v>
      </c>
      <c r="GH487" s="142">
        <f t="shared" si="773"/>
        <v>4.3682520302048076</v>
      </c>
      <c r="GI487" s="118">
        <f t="shared" si="850"/>
        <v>0.72804200503413463</v>
      </c>
      <c r="GJ487" s="143">
        <f t="shared" si="851"/>
        <v>21954.834703809363</v>
      </c>
      <c r="GK487" s="144">
        <f t="shared" si="852"/>
        <v>0.61648538403529618</v>
      </c>
      <c r="GL487" s="145">
        <f t="shared" si="853"/>
        <v>15584.977345192146</v>
      </c>
      <c r="GM487" s="146">
        <f t="shared" si="854"/>
        <v>0.78476482617586907</v>
      </c>
      <c r="GN487" s="103">
        <v>2647</v>
      </c>
      <c r="GO487" s="97">
        <f t="shared" si="855"/>
        <v>2436.2955193824469</v>
      </c>
      <c r="GP487" s="226">
        <f t="shared" si="856"/>
        <v>922.17409999999995</v>
      </c>
      <c r="GQ487" s="103">
        <v>0</v>
      </c>
      <c r="GR487" s="102">
        <f t="shared" si="857"/>
        <v>1</v>
      </c>
      <c r="GS487" s="103">
        <v>0</v>
      </c>
      <c r="GT487" s="102">
        <f t="shared" si="862"/>
        <v>1</v>
      </c>
      <c r="GU487" s="129">
        <v>39.700000000000003</v>
      </c>
      <c r="GV487" s="102">
        <f t="shared" si="858"/>
        <v>0.93551750853946347</v>
      </c>
      <c r="GW487" s="170">
        <v>411</v>
      </c>
      <c r="GX487" s="102">
        <f t="shared" si="859"/>
        <v>0.36080870917573871</v>
      </c>
      <c r="GY487" s="170">
        <v>11.4</v>
      </c>
      <c r="GZ487" s="102">
        <f t="shared" si="860"/>
        <v>0</v>
      </c>
      <c r="HA487" s="323">
        <v>16.8</v>
      </c>
      <c r="HB487" s="323">
        <v>44.8</v>
      </c>
      <c r="HC487" s="323"/>
      <c r="HD487" s="105"/>
      <c r="HE487" s="324">
        <v>12</v>
      </c>
      <c r="HF487" s="227">
        <f t="shared" si="864"/>
        <v>92870.88</v>
      </c>
      <c r="HG487" s="102">
        <f t="shared" si="865"/>
        <v>0.6191392</v>
      </c>
      <c r="HH487" s="177">
        <f t="shared" si="866"/>
        <v>0.72934560327198361</v>
      </c>
      <c r="HI487" s="103">
        <v>3202</v>
      </c>
      <c r="HJ487" s="103">
        <v>3378</v>
      </c>
      <c r="HK487" s="103">
        <v>1900</v>
      </c>
      <c r="HL487" s="77">
        <f t="shared" si="780"/>
        <v>2160</v>
      </c>
      <c r="HM487" s="77">
        <f t="shared" si="778"/>
        <v>30678.720000000001</v>
      </c>
      <c r="HN487" s="247"/>
      <c r="HO487" s="247"/>
      <c r="HP487" s="103">
        <v>3068</v>
      </c>
      <c r="HQ487" s="247"/>
      <c r="HR487" s="247"/>
      <c r="HS487" s="247"/>
      <c r="HT487" s="103">
        <v>3616</v>
      </c>
      <c r="HU487" s="103">
        <v>3652</v>
      </c>
      <c r="HV487" s="247"/>
      <c r="HW487" s="247"/>
      <c r="HX487" s="247"/>
      <c r="HY487" s="247"/>
      <c r="HZ487" s="298">
        <v>0.99</v>
      </c>
      <c r="IA487" s="298"/>
      <c r="IB487" s="299">
        <v>616</v>
      </c>
      <c r="IC487" s="300"/>
      <c r="ID487" s="300">
        <v>103</v>
      </c>
      <c r="IE487" s="301">
        <v>2.48</v>
      </c>
      <c r="IF487" s="301">
        <v>2.78</v>
      </c>
      <c r="IG487" s="301">
        <v>0.86</v>
      </c>
      <c r="IH487" s="97">
        <f t="shared" si="779"/>
        <v>38804.392</v>
      </c>
      <c r="II487" s="97">
        <f t="shared" si="781"/>
        <v>4019.1433100824352</v>
      </c>
      <c r="IJ487" s="202">
        <f t="shared" si="782"/>
        <v>1.6160310277957337</v>
      </c>
      <c r="IK487" s="202">
        <f t="shared" si="788"/>
        <v>2.4870458802790107</v>
      </c>
      <c r="IL487" s="202">
        <f t="shared" si="736"/>
        <v>0.67847347834938965</v>
      </c>
      <c r="IM487" s="203"/>
      <c r="IN487" s="204">
        <f t="shared" si="737"/>
        <v>0.76728371741594259</v>
      </c>
      <c r="IO487" s="247"/>
      <c r="IP487" s="247"/>
      <c r="IQ487" s="103">
        <v>2010</v>
      </c>
      <c r="IR487" s="103">
        <v>2010</v>
      </c>
      <c r="IS487" s="247"/>
      <c r="IT487" s="247"/>
      <c r="IU487" s="247"/>
      <c r="IV487" s="247"/>
      <c r="IW487" s="304">
        <v>0.9</v>
      </c>
      <c r="IX487" s="304">
        <v>0</v>
      </c>
      <c r="IY487" s="246">
        <v>8.65</v>
      </c>
      <c r="IZ487" s="247">
        <v>181</v>
      </c>
      <c r="JA487" s="247">
        <v>4.03</v>
      </c>
      <c r="JB487" s="247">
        <v>1.0900000000000001</v>
      </c>
      <c r="JC487" s="247">
        <v>191</v>
      </c>
      <c r="JD487" s="97">
        <f t="shared" si="738"/>
        <v>7475.7759999999998</v>
      </c>
      <c r="JE487" s="210">
        <f t="shared" si="796"/>
        <v>1.1794439764111204</v>
      </c>
      <c r="JF487" s="210">
        <f t="shared" si="739"/>
        <v>0.52227999999999997</v>
      </c>
      <c r="JG487" s="210">
        <f t="shared" si="740"/>
        <v>0.27658464208024747</v>
      </c>
      <c r="JH487" s="203"/>
      <c r="JI487" s="203">
        <f t="shared" si="741"/>
        <v>0.70616883116883122</v>
      </c>
      <c r="JJ487" s="212">
        <f t="shared" si="863"/>
        <v>2.469151880188833</v>
      </c>
      <c r="JK487" s="203">
        <f t="shared" si="742"/>
        <v>0.98149284253578728</v>
      </c>
      <c r="JL487" s="103">
        <v>8621</v>
      </c>
      <c r="JM487" s="246">
        <v>8.33</v>
      </c>
      <c r="JN487" s="307">
        <v>125</v>
      </c>
      <c r="JO487" s="247">
        <v>0.98</v>
      </c>
      <c r="JP487" s="247">
        <v>3.72</v>
      </c>
      <c r="JQ487" s="246">
        <v>0.94</v>
      </c>
      <c r="JR487" s="170">
        <v>179</v>
      </c>
      <c r="JS487" s="247">
        <v>0.49</v>
      </c>
      <c r="JT487" s="308"/>
    </row>
    <row r="488" spans="1:280" ht="14.25">
      <c r="A488" s="244">
        <v>43905</v>
      </c>
      <c r="B488" s="245">
        <v>0</v>
      </c>
      <c r="C488" s="52">
        <v>0</v>
      </c>
      <c r="D488" s="129">
        <v>50029</v>
      </c>
      <c r="E488" s="246">
        <v>5.5</v>
      </c>
      <c r="F488" s="129">
        <v>1444</v>
      </c>
      <c r="G488" s="247">
        <v>42.6</v>
      </c>
      <c r="H488" s="247">
        <v>19.899999999999999</v>
      </c>
      <c r="I488" s="255">
        <v>91.7</v>
      </c>
      <c r="J488" s="253">
        <v>1135</v>
      </c>
      <c r="K488" s="129">
        <v>1670</v>
      </c>
      <c r="L488" s="254">
        <v>6.34</v>
      </c>
      <c r="M488" s="129">
        <v>9426</v>
      </c>
      <c r="N488" s="129">
        <v>5564</v>
      </c>
      <c r="O488" s="254">
        <v>6.23</v>
      </c>
      <c r="P488" s="254">
        <v>3.7</v>
      </c>
      <c r="Q488" s="258">
        <v>111</v>
      </c>
      <c r="R488" s="259">
        <v>68.5</v>
      </c>
      <c r="S488" s="260">
        <v>8645</v>
      </c>
      <c r="T488" s="103">
        <v>7990</v>
      </c>
      <c r="U488" s="247">
        <v>3.21</v>
      </c>
      <c r="V488" s="247">
        <v>21.6</v>
      </c>
      <c r="W488" s="247">
        <v>9.3000000000000007</v>
      </c>
      <c r="X488" s="247">
        <v>7.85</v>
      </c>
      <c r="Y488" s="129">
        <v>2432</v>
      </c>
      <c r="Z488" s="103"/>
      <c r="AA488" s="56"/>
      <c r="AB488" s="247">
        <v>511</v>
      </c>
      <c r="AC488" s="77">
        <f t="shared" si="797"/>
        <v>11077</v>
      </c>
      <c r="AD488" s="247"/>
      <c r="AE488" s="247"/>
      <c r="AF488" s="247"/>
      <c r="AG488" s="247"/>
      <c r="AH488" s="252"/>
      <c r="AI488" s="263"/>
      <c r="AJ488" s="247"/>
      <c r="AK488" s="247"/>
      <c r="AL488" s="246">
        <v>9.09</v>
      </c>
      <c r="AM488" s="103">
        <v>66828</v>
      </c>
      <c r="AN488" s="264">
        <v>1.52</v>
      </c>
      <c r="AO488" s="264">
        <v>0.14000000000000001</v>
      </c>
      <c r="AP488" s="103">
        <v>2071</v>
      </c>
      <c r="AQ488" s="252"/>
      <c r="AR488" s="86">
        <f t="shared" si="743"/>
        <v>13433</v>
      </c>
      <c r="AS488" s="103">
        <v>1200</v>
      </c>
      <c r="AT488" s="268">
        <v>12233</v>
      </c>
      <c r="AU488" s="129">
        <f t="shared" si="798"/>
        <v>9113</v>
      </c>
      <c r="AV488" s="103">
        <v>1200</v>
      </c>
      <c r="AW488" s="103">
        <v>0</v>
      </c>
      <c r="AX488" s="129">
        <v>1200</v>
      </c>
      <c r="AY488" s="271">
        <v>720</v>
      </c>
      <c r="AZ488" s="272">
        <v>5.28</v>
      </c>
      <c r="BA488" s="103">
        <v>4508</v>
      </c>
      <c r="BB488" s="247">
        <v>152</v>
      </c>
      <c r="BC488" s="103">
        <v>10684</v>
      </c>
      <c r="BD488" s="97">
        <f t="shared" si="799"/>
        <v>7368.2420000000011</v>
      </c>
      <c r="BE488" s="102">
        <f t="shared" si="800"/>
        <v>0.68965200299513296</v>
      </c>
      <c r="BF488" s="103">
        <v>4155</v>
      </c>
      <c r="BG488" s="97">
        <f t="shared" si="801"/>
        <v>4433.3850000000002</v>
      </c>
      <c r="BH488" s="102">
        <f t="shared" si="802"/>
        <v>0.41495554099588172</v>
      </c>
      <c r="BI488" s="103">
        <v>369</v>
      </c>
      <c r="BJ488" s="97">
        <f t="shared" si="803"/>
        <v>725.82299999999998</v>
      </c>
      <c r="BK488" s="102">
        <f t="shared" si="804"/>
        <v>6.7935511044552602E-2</v>
      </c>
      <c r="BL488" s="320">
        <v>508</v>
      </c>
      <c r="BM488" s="97">
        <f t="shared" si="805"/>
        <v>734.06000000000006</v>
      </c>
      <c r="BN488" s="102">
        <f t="shared" si="806"/>
        <v>6.8706476974915762E-2</v>
      </c>
      <c r="BO488" s="103">
        <v>707</v>
      </c>
      <c r="BP488" s="97">
        <f t="shared" si="807"/>
        <v>1455.0059999999999</v>
      </c>
      <c r="BQ488" s="102">
        <f t="shared" si="808"/>
        <v>0.13618551104455259</v>
      </c>
      <c r="BR488" s="103">
        <v>12</v>
      </c>
      <c r="BS488" s="105">
        <f t="shared" si="809"/>
        <v>19.968</v>
      </c>
      <c r="BT488" s="102">
        <f t="shared" si="810"/>
        <v>1.1231748408835642E-3</v>
      </c>
      <c r="BU488" s="247">
        <v>5.82</v>
      </c>
      <c r="BV488" s="246">
        <v>5.87</v>
      </c>
      <c r="BW488" s="247">
        <v>187</v>
      </c>
      <c r="BX488" s="117">
        <f t="shared" si="811"/>
        <v>97363.292000000001</v>
      </c>
      <c r="BY488" s="118">
        <f t="shared" si="812"/>
        <v>0.64908861333333334</v>
      </c>
      <c r="BZ488" s="121">
        <v>71.2</v>
      </c>
      <c r="CA488" s="263">
        <v>39</v>
      </c>
      <c r="CB488" s="247">
        <v>7.33</v>
      </c>
      <c r="CC488" s="103">
        <v>5787</v>
      </c>
      <c r="CD488" s="77">
        <f t="shared" si="813"/>
        <v>5398.1022143638966</v>
      </c>
      <c r="CE488" s="77">
        <f t="shared" si="814"/>
        <v>23754</v>
      </c>
      <c r="CF488" s="77">
        <f t="shared" si="815"/>
        <v>9113</v>
      </c>
      <c r="CG488" s="77">
        <f t="shared" si="816"/>
        <v>379.70833333333331</v>
      </c>
      <c r="CH488" s="77">
        <f t="shared" si="817"/>
        <v>14641</v>
      </c>
      <c r="CI488" s="130">
        <f t="shared" si="818"/>
        <v>610.04166666666663</v>
      </c>
      <c r="CJ488" s="253">
        <v>3959</v>
      </c>
      <c r="CK488" s="247"/>
      <c r="CL488" s="246">
        <v>7.8</v>
      </c>
      <c r="CM488" s="103">
        <v>2857</v>
      </c>
      <c r="CN488" s="274">
        <v>14</v>
      </c>
      <c r="CO488" s="274">
        <v>65</v>
      </c>
      <c r="CP488" s="103">
        <v>4418</v>
      </c>
      <c r="CQ488" s="247"/>
      <c r="CR488" s="247"/>
      <c r="CS488" s="103">
        <v>2708</v>
      </c>
      <c r="CT488" s="141">
        <f t="shared" si="819"/>
        <v>0.26917890592956001</v>
      </c>
      <c r="CU488" s="142">
        <f t="shared" si="746"/>
        <v>1.2695125031573631</v>
      </c>
      <c r="CV488" s="142">
        <f t="shared" si="747"/>
        <v>4.2521063801565191</v>
      </c>
      <c r="CW488" s="118">
        <f t="shared" si="820"/>
        <v>0.70868439669275318</v>
      </c>
      <c r="CX488" s="143">
        <f t="shared" si="821"/>
        <v>21371.086666666666</v>
      </c>
      <c r="CY488" s="144">
        <f t="shared" si="822"/>
        <v>0.47073992181960489</v>
      </c>
      <c r="CZ488" s="145">
        <f t="shared" si="823"/>
        <v>16227.215333333332</v>
      </c>
      <c r="DA488" s="146">
        <f t="shared" si="824"/>
        <v>0.73259078996630478</v>
      </c>
      <c r="DB488" s="253">
        <v>3959</v>
      </c>
      <c r="DC488" s="247">
        <v>38.700000000000003</v>
      </c>
      <c r="DD488" s="246">
        <v>7.18</v>
      </c>
      <c r="DE488" s="103">
        <v>2479</v>
      </c>
      <c r="DF488" s="274">
        <v>11</v>
      </c>
      <c r="DG488" s="274">
        <v>67</v>
      </c>
      <c r="DH488" s="103">
        <v>4502</v>
      </c>
      <c r="DI488" s="247"/>
      <c r="DJ488" s="247"/>
      <c r="DK488" s="103">
        <v>3616</v>
      </c>
      <c r="DL488" s="141">
        <f t="shared" si="825"/>
        <v>0.31289139366089769</v>
      </c>
      <c r="DM488" s="142">
        <f t="shared" si="750"/>
        <v>1.2695125031573631</v>
      </c>
      <c r="DN488" s="142">
        <f t="shared" si="751"/>
        <v>4.2521063801565191</v>
      </c>
      <c r="DO488" s="118">
        <f t="shared" si="826"/>
        <v>0.70868439669275318</v>
      </c>
      <c r="DP488" s="143">
        <f t="shared" si="827"/>
        <v>21371.086666666666</v>
      </c>
      <c r="DQ488" s="144">
        <f t="shared" si="828"/>
        <v>0.54076453139334979</v>
      </c>
      <c r="DR488" s="145">
        <f t="shared" si="829"/>
        <v>16227.215333333332</v>
      </c>
      <c r="DS488" s="146">
        <f t="shared" si="830"/>
        <v>0.76797079745413699</v>
      </c>
      <c r="DT488" s="253">
        <v>3959</v>
      </c>
      <c r="DU488" s="247"/>
      <c r="DV488" s="246">
        <v>7.84</v>
      </c>
      <c r="DW488" s="103">
        <v>2560</v>
      </c>
      <c r="DX488" s="274">
        <v>12</v>
      </c>
      <c r="DY488" s="274">
        <v>66</v>
      </c>
      <c r="DZ488" s="103">
        <v>4410</v>
      </c>
      <c r="EA488" s="247"/>
      <c r="EB488" s="247"/>
      <c r="EC488" s="103">
        <v>3634</v>
      </c>
      <c r="ED488" s="141">
        <f t="shared" si="831"/>
        <v>0.32342336302151353</v>
      </c>
      <c r="EE488" s="142">
        <f t="shared" si="756"/>
        <v>1.2695125031573631</v>
      </c>
      <c r="EF488" s="142">
        <f t="shared" si="795"/>
        <v>4.2521063801565191</v>
      </c>
      <c r="EG488" s="118">
        <f t="shared" si="832"/>
        <v>0.70868439669275318</v>
      </c>
      <c r="EH488" s="143">
        <f t="shared" si="833"/>
        <v>21371.086666666666</v>
      </c>
      <c r="EI488" s="144">
        <f t="shared" si="834"/>
        <v>0.52575925791326161</v>
      </c>
      <c r="EJ488" s="145">
        <f t="shared" si="835"/>
        <v>16227.215333333332</v>
      </c>
      <c r="EK488" s="146">
        <f t="shared" si="836"/>
        <v>0.76038936727817297</v>
      </c>
      <c r="EL488" s="253">
        <v>3959</v>
      </c>
      <c r="EM488" s="247">
        <v>38.9</v>
      </c>
      <c r="EN488" s="246">
        <v>7.5</v>
      </c>
      <c r="EO488" s="103">
        <v>2809</v>
      </c>
      <c r="EP488" s="274">
        <v>13</v>
      </c>
      <c r="EQ488" s="274">
        <v>65</v>
      </c>
      <c r="ER488" s="103">
        <v>4388</v>
      </c>
      <c r="ES488" s="247"/>
      <c r="ET488" s="247"/>
      <c r="EU488" s="103">
        <v>3152</v>
      </c>
      <c r="EV488" s="141">
        <f t="shared" si="837"/>
        <v>0.30750452500908354</v>
      </c>
      <c r="EW488" s="142">
        <f t="shared" si="758"/>
        <v>1.2695125031573631</v>
      </c>
      <c r="EX488" s="142">
        <f t="shared" si="759"/>
        <v>4.2521063801565191</v>
      </c>
      <c r="EY488" s="118">
        <f t="shared" si="838"/>
        <v>0.70868439669275318</v>
      </c>
      <c r="EZ488" s="143">
        <f t="shared" si="839"/>
        <v>21371.086666666666</v>
      </c>
      <c r="FA488" s="144">
        <f t="shared" si="840"/>
        <v>0.4796319357337312</v>
      </c>
      <c r="FB488" s="145">
        <f t="shared" si="841"/>
        <v>16227.215333333332</v>
      </c>
      <c r="FC488" s="146">
        <f t="shared" si="842"/>
        <v>0.73708348932983903</v>
      </c>
      <c r="FD488" s="253">
        <v>3959</v>
      </c>
      <c r="FE488" s="247"/>
      <c r="FF488" s="246">
        <v>7.86</v>
      </c>
      <c r="FG488" s="103">
        <v>2155</v>
      </c>
      <c r="FH488" s="274">
        <v>8</v>
      </c>
      <c r="FI488" s="274">
        <v>67</v>
      </c>
      <c r="FJ488" s="103">
        <v>4276</v>
      </c>
      <c r="FK488" s="247"/>
      <c r="FL488" s="247"/>
      <c r="FM488" s="103">
        <v>3521</v>
      </c>
      <c r="FN488" s="141">
        <f t="shared" si="843"/>
        <v>0.2742331085269154</v>
      </c>
      <c r="FO488" s="142">
        <f t="shared" si="765"/>
        <v>1.2695125031573631</v>
      </c>
      <c r="FP488" s="142">
        <f t="shared" si="766"/>
        <v>4.2521063801565191</v>
      </c>
      <c r="FQ488" s="118">
        <f t="shared" si="844"/>
        <v>0.70868439669275318</v>
      </c>
      <c r="FR488" s="143">
        <f t="shared" si="845"/>
        <v>21371.086666666666</v>
      </c>
      <c r="FS488" s="144">
        <f t="shared" si="846"/>
        <v>0.60078562531370272</v>
      </c>
      <c r="FT488" s="145">
        <f t="shared" si="847"/>
        <v>16227.215333333332</v>
      </c>
      <c r="FU488" s="146">
        <f t="shared" si="848"/>
        <v>0.7982965181579933</v>
      </c>
      <c r="FV488" s="253">
        <v>3959</v>
      </c>
      <c r="FW488" s="283">
        <v>38.9</v>
      </c>
      <c r="FX488" s="246">
        <v>7.26</v>
      </c>
      <c r="FY488" s="103">
        <v>2303</v>
      </c>
      <c r="FZ488" s="274">
        <v>8</v>
      </c>
      <c r="GA488" s="274">
        <v>67</v>
      </c>
      <c r="GB488" s="103">
        <v>4492</v>
      </c>
      <c r="GC488" s="247"/>
      <c r="GD488" s="247"/>
      <c r="GE488" s="103">
        <v>3755</v>
      </c>
      <c r="GF488" s="141">
        <f t="shared" si="849"/>
        <v>0.30644281533598172</v>
      </c>
      <c r="GG488" s="142">
        <f t="shared" si="772"/>
        <v>1.2695125031573631</v>
      </c>
      <c r="GH488" s="142">
        <f t="shared" si="773"/>
        <v>4.2521063801565191</v>
      </c>
      <c r="GI488" s="118">
        <f t="shared" si="850"/>
        <v>0.70868439669275318</v>
      </c>
      <c r="GJ488" s="143">
        <f t="shared" si="851"/>
        <v>21371.086666666666</v>
      </c>
      <c r="GK488" s="144">
        <f t="shared" si="852"/>
        <v>0.5733685824118131</v>
      </c>
      <c r="GL488" s="145">
        <f t="shared" si="853"/>
        <v>16227.215333333332</v>
      </c>
      <c r="GM488" s="146">
        <f t="shared" si="854"/>
        <v>0.7844440284537626</v>
      </c>
      <c r="GN488" s="103">
        <v>2108</v>
      </c>
      <c r="GO488" s="97">
        <f t="shared" si="855"/>
        <v>2527.1666666666665</v>
      </c>
      <c r="GP488" s="226">
        <f t="shared" si="856"/>
        <v>728.51149999999996</v>
      </c>
      <c r="GQ488" s="103">
        <v>0</v>
      </c>
      <c r="GR488" s="102">
        <f t="shared" si="857"/>
        <v>1</v>
      </c>
      <c r="GS488" s="103">
        <v>0</v>
      </c>
      <c r="GT488" s="102">
        <f t="shared" si="862"/>
        <v>1</v>
      </c>
      <c r="GU488" s="129">
        <v>21.5</v>
      </c>
      <c r="GV488" s="102">
        <f t="shared" si="858"/>
        <v>0.97037845314904603</v>
      </c>
      <c r="GW488" s="170">
        <v>330</v>
      </c>
      <c r="GX488" s="102">
        <f t="shared" si="859"/>
        <v>0.35039370078740162</v>
      </c>
      <c r="GY488" s="170">
        <v>11</v>
      </c>
      <c r="GZ488" s="102">
        <f t="shared" si="860"/>
        <v>0</v>
      </c>
      <c r="HA488" s="323">
        <v>19</v>
      </c>
      <c r="HB488" s="323">
        <v>46.6</v>
      </c>
      <c r="HC488" s="323"/>
      <c r="HD488" s="105"/>
      <c r="HE488" s="324">
        <v>17</v>
      </c>
      <c r="HF488" s="227">
        <f t="shared" si="864"/>
        <v>97363.292000000001</v>
      </c>
      <c r="HG488" s="102">
        <f t="shared" si="865"/>
        <v>0.64908861333333334</v>
      </c>
      <c r="HH488" s="177">
        <f t="shared" si="866"/>
        <v>0.80269561961812053</v>
      </c>
      <c r="HI488" s="103">
        <v>3232</v>
      </c>
      <c r="HJ488" s="103">
        <v>3384</v>
      </c>
      <c r="HK488" s="103">
        <v>2108</v>
      </c>
      <c r="HL488" s="77">
        <f t="shared" si="780"/>
        <v>2400</v>
      </c>
      <c r="HM488" s="77">
        <f t="shared" si="778"/>
        <v>25641.599999999999</v>
      </c>
      <c r="HN488" s="247"/>
      <c r="HO488" s="247"/>
      <c r="HP488" s="103">
        <v>3244</v>
      </c>
      <c r="HQ488" s="247"/>
      <c r="HR488" s="247"/>
      <c r="HS488" s="247"/>
      <c r="HT488" s="103">
        <v>3816</v>
      </c>
      <c r="HU488" s="103">
        <v>3794</v>
      </c>
      <c r="HV488" s="247"/>
      <c r="HW488" s="247"/>
      <c r="HX488" s="247"/>
      <c r="HY488" s="247"/>
      <c r="HZ488" s="298">
        <v>0</v>
      </c>
      <c r="IA488" s="298"/>
      <c r="IB488" s="299">
        <v>698</v>
      </c>
      <c r="IC488" s="300"/>
      <c r="ID488" s="300">
        <v>308</v>
      </c>
      <c r="IE488" s="301">
        <v>1.68</v>
      </c>
      <c r="IF488" s="301">
        <v>2.86</v>
      </c>
      <c r="IG488" s="301">
        <v>0.85</v>
      </c>
      <c r="IH488" s="97">
        <f t="shared" si="779"/>
        <v>34688.284</v>
      </c>
      <c r="II488" s="97">
        <f t="shared" si="781"/>
        <v>2835.6318155808058</v>
      </c>
      <c r="IJ488" s="202">
        <f t="shared" si="782"/>
        <v>1.6349219324777242</v>
      </c>
      <c r="IK488" s="202">
        <f t="shared" si="788"/>
        <v>1.7344142</v>
      </c>
      <c r="IL488" s="202">
        <f t="shared" si="736"/>
        <v>0.49703844344209053</v>
      </c>
      <c r="IM488" s="203"/>
      <c r="IN488" s="204">
        <f t="shared" si="737"/>
        <v>0.6688804554079697</v>
      </c>
      <c r="IO488" s="247"/>
      <c r="IP488" s="247"/>
      <c r="IQ488" s="103">
        <v>2180</v>
      </c>
      <c r="IR488" s="103">
        <v>2222</v>
      </c>
      <c r="IS488" s="247"/>
      <c r="IT488" s="247"/>
      <c r="IU488" s="247"/>
      <c r="IV488" s="247"/>
      <c r="IW488" s="304">
        <v>0</v>
      </c>
      <c r="IX488" s="304">
        <v>0.95</v>
      </c>
      <c r="IY488" s="246">
        <v>8.33</v>
      </c>
      <c r="IZ488" s="247">
        <v>217</v>
      </c>
      <c r="JA488" s="247">
        <v>3.11</v>
      </c>
      <c r="JB488" s="247">
        <v>0.94</v>
      </c>
      <c r="JC488" s="247">
        <v>188</v>
      </c>
      <c r="JD488" s="97">
        <f t="shared" si="738"/>
        <v>8538.634</v>
      </c>
      <c r="JE488" s="210">
        <f t="shared" si="796"/>
        <v>1.2290134972017996</v>
      </c>
      <c r="JF488" s="210">
        <f t="shared" si="739"/>
        <v>0.5679351785714285</v>
      </c>
      <c r="JG488" s="210">
        <f t="shared" si="740"/>
        <v>0.29618304126477246</v>
      </c>
      <c r="JH488" s="203"/>
      <c r="JI488" s="203">
        <f t="shared" si="741"/>
        <v>0.68911174785100293</v>
      </c>
      <c r="JJ488" s="212">
        <f t="shared" si="863"/>
        <v>2.469151880188833</v>
      </c>
      <c r="JK488" s="203">
        <f t="shared" si="742"/>
        <v>0.97968925496068893</v>
      </c>
      <c r="JL488" s="103">
        <v>7589</v>
      </c>
      <c r="JM488" s="246">
        <v>7.49</v>
      </c>
      <c r="JN488" s="307">
        <v>166</v>
      </c>
      <c r="JO488" s="247">
        <v>0.88</v>
      </c>
      <c r="JP488" s="247">
        <v>5.34</v>
      </c>
      <c r="JQ488" s="246">
        <v>0.88</v>
      </c>
      <c r="JR488" s="170">
        <v>167</v>
      </c>
      <c r="JS488" s="247">
        <v>0.45</v>
      </c>
      <c r="JT488" s="308"/>
    </row>
    <row r="489" spans="1:280" ht="14.25">
      <c r="A489" s="244">
        <v>43906</v>
      </c>
      <c r="B489" s="245">
        <v>0</v>
      </c>
      <c r="C489" s="52">
        <v>0</v>
      </c>
      <c r="D489" s="129"/>
      <c r="E489" s="246"/>
      <c r="F489" s="129"/>
      <c r="G489" s="247"/>
      <c r="H489" s="247"/>
      <c r="I489" s="255">
        <v>91.9</v>
      </c>
      <c r="J489" s="253">
        <v>1117</v>
      </c>
      <c r="K489" s="129">
        <v>1276</v>
      </c>
      <c r="L489" s="254"/>
      <c r="M489" s="129"/>
      <c r="N489" s="129"/>
      <c r="O489" s="254"/>
      <c r="P489" s="254"/>
      <c r="Q489" s="258"/>
      <c r="R489" s="259">
        <v>68.7</v>
      </c>
      <c r="S489" s="260">
        <v>8731</v>
      </c>
      <c r="T489" s="103"/>
      <c r="U489" s="247"/>
      <c r="V489" s="247"/>
      <c r="W489" s="247"/>
      <c r="X489" s="247"/>
      <c r="Y489" s="129">
        <v>2432</v>
      </c>
      <c r="Z489" s="103"/>
      <c r="AA489" s="56"/>
      <c r="AB489" s="247">
        <v>514</v>
      </c>
      <c r="AC489" s="77">
        <f t="shared" si="797"/>
        <v>11163</v>
      </c>
      <c r="AD489" s="247"/>
      <c r="AE489" s="247"/>
      <c r="AF489" s="247"/>
      <c r="AG489" s="247"/>
      <c r="AH489" s="252"/>
      <c r="AI489" s="263"/>
      <c r="AJ489" s="247"/>
      <c r="AK489" s="247"/>
      <c r="AL489" s="246"/>
      <c r="AM489" s="103"/>
      <c r="AN489" s="264"/>
      <c r="AO489" s="264"/>
      <c r="AP489" s="103"/>
      <c r="AQ489" s="252"/>
      <c r="AR489" s="86">
        <f t="shared" si="743"/>
        <v>13199</v>
      </c>
      <c r="AS489" s="103">
        <v>1200</v>
      </c>
      <c r="AT489" s="268">
        <v>11999</v>
      </c>
      <c r="AU489" s="129">
        <f t="shared" si="798"/>
        <v>8879</v>
      </c>
      <c r="AV489" s="103">
        <v>1200</v>
      </c>
      <c r="AW489" s="103">
        <v>0</v>
      </c>
      <c r="AX489" s="129">
        <v>1200</v>
      </c>
      <c r="AY489" s="271">
        <v>720</v>
      </c>
      <c r="AZ489" s="272">
        <v>5.2</v>
      </c>
      <c r="BA489" s="103">
        <v>4610</v>
      </c>
      <c r="BB489" s="247">
        <v>106</v>
      </c>
      <c r="BC489" s="103">
        <v>9747</v>
      </c>
      <c r="BD489" s="97">
        <f t="shared" si="799"/>
        <v>6964.1462000000001</v>
      </c>
      <c r="BE489" s="102">
        <f t="shared" si="800"/>
        <v>0.71449124858930957</v>
      </c>
      <c r="BF489" s="103">
        <v>4100</v>
      </c>
      <c r="BG489" s="97">
        <f t="shared" si="801"/>
        <v>4374.7</v>
      </c>
      <c r="BH489" s="102">
        <f t="shared" si="802"/>
        <v>0.44882527957320201</v>
      </c>
      <c r="BI489" s="103">
        <v>188</v>
      </c>
      <c r="BJ489" s="97">
        <f t="shared" si="803"/>
        <v>369.79599999999999</v>
      </c>
      <c r="BK489" s="102">
        <f t="shared" si="804"/>
        <v>3.7939468554427001E-2</v>
      </c>
      <c r="BL489" s="320">
        <v>437</v>
      </c>
      <c r="BM489" s="97">
        <f t="shared" si="805"/>
        <v>631.46500000000003</v>
      </c>
      <c r="BN489" s="102">
        <f t="shared" si="806"/>
        <v>6.4785575048732946E-2</v>
      </c>
      <c r="BO489" s="103">
        <v>727</v>
      </c>
      <c r="BP489" s="97">
        <f t="shared" si="807"/>
        <v>1496.1659999999999</v>
      </c>
      <c r="BQ489" s="102">
        <f t="shared" si="808"/>
        <v>0.15350015389350569</v>
      </c>
      <c r="BR489" s="103">
        <v>55.3</v>
      </c>
      <c r="BS489" s="105">
        <f t="shared" si="809"/>
        <v>92.019199999999998</v>
      </c>
      <c r="BT489" s="102">
        <f t="shared" si="810"/>
        <v>5.6735405765876677E-3</v>
      </c>
      <c r="BU489" s="247">
        <v>6.26</v>
      </c>
      <c r="BV489" s="246">
        <v>6.55</v>
      </c>
      <c r="BW489" s="247">
        <v>157</v>
      </c>
      <c r="BX489" s="117">
        <f t="shared" si="811"/>
        <v>86543.612999999998</v>
      </c>
      <c r="BY489" s="118">
        <f t="shared" si="812"/>
        <v>0.57695741999999994</v>
      </c>
      <c r="BZ489" s="273">
        <v>73.400000000000006</v>
      </c>
      <c r="CA489" s="263">
        <v>39</v>
      </c>
      <c r="CB489" s="247">
        <v>7.36</v>
      </c>
      <c r="CC489" s="103">
        <v>5447</v>
      </c>
      <c r="CD489" s="77">
        <f t="shared" si="813"/>
        <v>5279.3485537722081</v>
      </c>
      <c r="CE489" s="77">
        <f t="shared" si="814"/>
        <v>23302</v>
      </c>
      <c r="CF489" s="77">
        <f t="shared" si="815"/>
        <v>8879</v>
      </c>
      <c r="CG489" s="77">
        <f t="shared" si="816"/>
        <v>369.95833333333331</v>
      </c>
      <c r="CH489" s="77">
        <f t="shared" si="817"/>
        <v>14423</v>
      </c>
      <c r="CI489" s="130">
        <f t="shared" si="818"/>
        <v>600.95833333333337</v>
      </c>
      <c r="CJ489" s="253">
        <v>3878</v>
      </c>
      <c r="CK489" s="247"/>
      <c r="CL489" s="246">
        <v>7.7</v>
      </c>
      <c r="CM489" s="103">
        <v>2606</v>
      </c>
      <c r="CN489" s="274">
        <v>15</v>
      </c>
      <c r="CO489" s="274">
        <v>69</v>
      </c>
      <c r="CP489" s="103">
        <v>3650</v>
      </c>
      <c r="CQ489" s="247"/>
      <c r="CR489" s="247"/>
      <c r="CS489" s="103">
        <v>2758</v>
      </c>
      <c r="CT489" s="141">
        <f t="shared" si="819"/>
        <v>0.26603015709887551</v>
      </c>
      <c r="CU489" s="142">
        <f t="shared" si="746"/>
        <v>1.296028880866426</v>
      </c>
      <c r="CV489" s="142">
        <f t="shared" si="747"/>
        <v>4.0734806389830132</v>
      </c>
      <c r="CW489" s="118">
        <f t="shared" si="820"/>
        <v>0.67891343983050223</v>
      </c>
      <c r="CX489" s="143">
        <f t="shared" si="821"/>
        <v>20473.313691528623</v>
      </c>
      <c r="CY489" s="144">
        <f t="shared" si="822"/>
        <v>0.50637849093370491</v>
      </c>
      <c r="CZ489" s="145">
        <f t="shared" si="823"/>
        <v>14402.889503647755</v>
      </c>
      <c r="DA489" s="146">
        <f t="shared" si="824"/>
        <v>0.73263568277418689</v>
      </c>
      <c r="DB489" s="253">
        <v>3876</v>
      </c>
      <c r="DC489" s="247">
        <v>38.6</v>
      </c>
      <c r="DD489" s="246">
        <v>7.15</v>
      </c>
      <c r="DE489" s="103">
        <v>2321</v>
      </c>
      <c r="DF489" s="274">
        <v>12</v>
      </c>
      <c r="DG489" s="274">
        <v>69</v>
      </c>
      <c r="DH489" s="103">
        <v>3550</v>
      </c>
      <c r="DI489" s="247"/>
      <c r="DJ489" s="247"/>
      <c r="DK489" s="103">
        <v>3668</v>
      </c>
      <c r="DL489" s="141">
        <f t="shared" si="825"/>
        <v>0.31988672467342838</v>
      </c>
      <c r="DM489" s="142">
        <f t="shared" si="750"/>
        <v>1.2966976264189887</v>
      </c>
      <c r="DN489" s="142">
        <f t="shared" si="751"/>
        <v>4.0713798238004539</v>
      </c>
      <c r="DO489" s="118">
        <f t="shared" si="826"/>
        <v>0.67856330396674236</v>
      </c>
      <c r="DP489" s="143">
        <f t="shared" si="827"/>
        <v>20462.75499442108</v>
      </c>
      <c r="DQ489" s="144">
        <f t="shared" si="828"/>
        <v>0.56036242419690296</v>
      </c>
      <c r="DR489" s="145">
        <f t="shared" si="829"/>
        <v>14395.4615049352</v>
      </c>
      <c r="DS489" s="146">
        <f t="shared" si="830"/>
        <v>0.76187544885605829</v>
      </c>
      <c r="DT489" s="253">
        <v>3880</v>
      </c>
      <c r="DU489" s="247"/>
      <c r="DV489" s="246">
        <v>7.71</v>
      </c>
      <c r="DW489" s="103">
        <v>2598</v>
      </c>
      <c r="DX489" s="274">
        <v>12</v>
      </c>
      <c r="DY489" s="274">
        <v>68</v>
      </c>
      <c r="DZ489" s="103">
        <v>3578</v>
      </c>
      <c r="EA489" s="247"/>
      <c r="EB489" s="247"/>
      <c r="EC489" s="103">
        <v>3644</v>
      </c>
      <c r="ED489" s="141">
        <f t="shared" si="831"/>
        <v>0.35026227993025982</v>
      </c>
      <c r="EE489" s="142">
        <f t="shared" si="756"/>
        <v>1.2953608247422681</v>
      </c>
      <c r="EF489" s="142">
        <f t="shared" si="795"/>
        <v>4.0755814541655733</v>
      </c>
      <c r="EG489" s="118">
        <f t="shared" si="832"/>
        <v>0.67926357569426221</v>
      </c>
      <c r="EH489" s="143">
        <f t="shared" si="833"/>
        <v>20483.872388636169</v>
      </c>
      <c r="EI489" s="144">
        <f t="shared" si="834"/>
        <v>0.50789382941126837</v>
      </c>
      <c r="EJ489" s="145">
        <f t="shared" si="835"/>
        <v>14410.317502360313</v>
      </c>
      <c r="EK489" s="146">
        <f t="shared" si="836"/>
        <v>0.73345644813788857</v>
      </c>
      <c r="EL489" s="253">
        <v>3878</v>
      </c>
      <c r="EM489" s="247">
        <v>38.799999999999997</v>
      </c>
      <c r="EN489" s="246">
        <v>7.48</v>
      </c>
      <c r="EO489" s="103">
        <v>2412</v>
      </c>
      <c r="EP489" s="274">
        <v>13</v>
      </c>
      <c r="EQ489" s="274">
        <v>68</v>
      </c>
      <c r="ER489" s="103">
        <v>3942</v>
      </c>
      <c r="ES489" s="247"/>
      <c r="ET489" s="247"/>
      <c r="EU489" s="103">
        <v>3153</v>
      </c>
      <c r="EV489" s="141">
        <f t="shared" si="837"/>
        <v>0.28355393410327911</v>
      </c>
      <c r="EW489" s="142">
        <f t="shared" si="758"/>
        <v>1.296028880866426</v>
      </c>
      <c r="EX489" s="142">
        <f t="shared" si="759"/>
        <v>4.0734806389830132</v>
      </c>
      <c r="EY489" s="118">
        <f t="shared" si="838"/>
        <v>0.67891343983050223</v>
      </c>
      <c r="EZ489" s="143">
        <f t="shared" si="839"/>
        <v>20473.313691528623</v>
      </c>
      <c r="FA489" s="144">
        <f t="shared" si="840"/>
        <v>0.54312544901461868</v>
      </c>
      <c r="FB489" s="145">
        <f t="shared" si="841"/>
        <v>14402.889503647755</v>
      </c>
      <c r="FC489" s="146">
        <f t="shared" si="842"/>
        <v>0.75253924284395202</v>
      </c>
      <c r="FD489" s="253">
        <v>3894</v>
      </c>
      <c r="FE489" s="247"/>
      <c r="FF489" s="246">
        <v>7.68</v>
      </c>
      <c r="FG489" s="103">
        <v>2252</v>
      </c>
      <c r="FH489" s="274">
        <v>9</v>
      </c>
      <c r="FI489" s="274">
        <v>70</v>
      </c>
      <c r="FJ489" s="103">
        <v>3586</v>
      </c>
      <c r="FK489" s="247"/>
      <c r="FL489" s="247"/>
      <c r="FM489" s="103">
        <v>3460</v>
      </c>
      <c r="FN489" s="141">
        <f t="shared" si="843"/>
        <v>0.29350650114591298</v>
      </c>
      <c r="FO489" s="142">
        <f t="shared" si="765"/>
        <v>1.2907036466358501</v>
      </c>
      <c r="FP489" s="142">
        <f t="shared" si="766"/>
        <v>4.0902871604434896</v>
      </c>
      <c r="FQ489" s="118">
        <f t="shared" si="844"/>
        <v>0.68171452674058164</v>
      </c>
      <c r="FR489" s="143">
        <f t="shared" si="845"/>
        <v>20557.783268388979</v>
      </c>
      <c r="FS489" s="144">
        <f t="shared" si="846"/>
        <v>0.57343221856588777</v>
      </c>
      <c r="FT489" s="145">
        <f t="shared" si="847"/>
        <v>14462.313493348209</v>
      </c>
      <c r="FU489" s="146">
        <f t="shared" si="848"/>
        <v>0.76895455011798508</v>
      </c>
      <c r="FV489" s="253">
        <v>3896</v>
      </c>
      <c r="FW489" s="283">
        <v>38.9</v>
      </c>
      <c r="FX489" s="246">
        <v>7.28</v>
      </c>
      <c r="FY489" s="103">
        <v>2711</v>
      </c>
      <c r="FZ489" s="274">
        <v>9</v>
      </c>
      <c r="GA489" s="274">
        <v>70</v>
      </c>
      <c r="GB489" s="103">
        <v>3728</v>
      </c>
      <c r="GC489" s="247"/>
      <c r="GD489" s="247"/>
      <c r="GE489" s="103">
        <v>3692</v>
      </c>
      <c r="GF489" s="141">
        <f t="shared" si="849"/>
        <v>0.36896806794555753</v>
      </c>
      <c r="GG489" s="142">
        <f t="shared" si="772"/>
        <v>1.290041067761807</v>
      </c>
      <c r="GH489" s="142">
        <f t="shared" si="773"/>
        <v>4.0923879756260488</v>
      </c>
      <c r="GI489" s="118">
        <f t="shared" si="850"/>
        <v>0.68206466260434151</v>
      </c>
      <c r="GJ489" s="143">
        <f t="shared" si="851"/>
        <v>20568.341965496522</v>
      </c>
      <c r="GK489" s="144">
        <f t="shared" si="852"/>
        <v>0.48648967341568461</v>
      </c>
      <c r="GL489" s="145">
        <f t="shared" si="853"/>
        <v>14469.741492060768</v>
      </c>
      <c r="GM489" s="146">
        <f t="shared" si="854"/>
        <v>0.72186313737560281</v>
      </c>
      <c r="GN489" s="103">
        <v>2529</v>
      </c>
      <c r="GO489" s="97">
        <f t="shared" si="855"/>
        <v>2483.3741309758821</v>
      </c>
      <c r="GP489" s="226">
        <f t="shared" si="856"/>
        <v>348.15449999999998</v>
      </c>
      <c r="GQ489" s="103">
        <v>0</v>
      </c>
      <c r="GR489" s="102">
        <f t="shared" si="857"/>
        <v>1</v>
      </c>
      <c r="GS489" s="103">
        <v>0</v>
      </c>
      <c r="GT489" s="102">
        <f t="shared" si="862"/>
        <v>1</v>
      </c>
      <c r="GU489" s="129">
        <v>1.1399999999999999</v>
      </c>
      <c r="GV489" s="102">
        <f t="shared" si="858"/>
        <v>0.9969172192235719</v>
      </c>
      <c r="GW489" s="170">
        <v>156</v>
      </c>
      <c r="GX489" s="102">
        <f t="shared" si="859"/>
        <v>0.6430205949656751</v>
      </c>
      <c r="GY489" s="170">
        <v>15.3</v>
      </c>
      <c r="GZ489" s="102">
        <f t="shared" si="860"/>
        <v>0</v>
      </c>
      <c r="HA489" s="323">
        <v>19.899999999999999</v>
      </c>
      <c r="HB489" s="323">
        <v>47.8</v>
      </c>
      <c r="HC489" s="323"/>
      <c r="HD489" s="105"/>
      <c r="HE489" s="324">
        <v>28</v>
      </c>
      <c r="HF489" s="227">
        <f t="shared" si="864"/>
        <v>86543.612999999998</v>
      </c>
      <c r="HG489" s="102">
        <f t="shared" si="865"/>
        <v>0.57695741999999994</v>
      </c>
      <c r="HH489" s="177">
        <f t="shared" si="866"/>
        <v>0.74053554939981536</v>
      </c>
      <c r="HI489" s="103"/>
      <c r="HJ489" s="103"/>
      <c r="HK489" s="103"/>
      <c r="HL489" s="77">
        <f t="shared" si="780"/>
        <v>2400</v>
      </c>
      <c r="HM489" s="77">
        <f t="shared" si="778"/>
        <v>23392.799999999999</v>
      </c>
      <c r="HN489" s="247"/>
      <c r="HO489" s="247"/>
      <c r="HP489" s="103"/>
      <c r="HQ489" s="247"/>
      <c r="HR489" s="247"/>
      <c r="HS489" s="247"/>
      <c r="HT489" s="103"/>
      <c r="HU489" s="103"/>
      <c r="HV489" s="247"/>
      <c r="HW489" s="247"/>
      <c r="HX489" s="247"/>
      <c r="HY489" s="247"/>
      <c r="HZ489" s="298">
        <v>0</v>
      </c>
      <c r="IA489" s="298"/>
      <c r="IB489" s="299"/>
      <c r="IC489" s="300"/>
      <c r="ID489" s="300"/>
      <c r="IE489" s="301"/>
      <c r="IF489" s="301"/>
      <c r="IG489" s="301"/>
      <c r="IH489" s="97">
        <f t="shared" si="779"/>
        <v>29472.831000000002</v>
      </c>
      <c r="II489" s="97">
        <f t="shared" si="781"/>
        <v>2456.2739394949581</v>
      </c>
      <c r="IJ489" s="202">
        <f t="shared" si="782"/>
        <v>1.6668055671305941</v>
      </c>
      <c r="IK489" s="202">
        <f t="shared" si="788"/>
        <v>1.4736415500000002</v>
      </c>
      <c r="IL489" s="202" t="e">
        <f t="shared" si="736"/>
        <v>#DIV/0!</v>
      </c>
      <c r="IM489" s="203"/>
      <c r="IN489" s="204">
        <f t="shared" si="737"/>
        <v>1</v>
      </c>
      <c r="IO489" s="247"/>
      <c r="IP489" s="247"/>
      <c r="IQ489" s="103"/>
      <c r="IR489" s="103"/>
      <c r="IS489" s="247"/>
      <c r="IT489" s="247"/>
      <c r="IU489" s="247"/>
      <c r="IV489" s="247"/>
      <c r="IW489" s="304">
        <v>0</v>
      </c>
      <c r="IX489" s="304">
        <v>0</v>
      </c>
      <c r="IY489" s="246"/>
      <c r="IZ489" s="247"/>
      <c r="JA489" s="247"/>
      <c r="JB489" s="247"/>
      <c r="JC489" s="247"/>
      <c r="JD489" s="97">
        <f t="shared" si="738"/>
        <v>0</v>
      </c>
      <c r="JE489" s="210">
        <f t="shared" si="796"/>
        <v>1.2614033111836918</v>
      </c>
      <c r="JF489" s="210">
        <f t="shared" si="739"/>
        <v>0</v>
      </c>
      <c r="JG489" s="210"/>
      <c r="JH489" s="203"/>
      <c r="JI489" s="203"/>
      <c r="JJ489" s="212">
        <f t="shared" ref="JJ489:JJ500" si="867">30336/$AU$7</f>
        <v>2.469151880188833</v>
      </c>
      <c r="JK489" s="203">
        <f t="shared" si="742"/>
        <v>1</v>
      </c>
      <c r="JL489" s="103">
        <v>8285</v>
      </c>
      <c r="JM489" s="246">
        <v>8.5399999999999991</v>
      </c>
      <c r="JN489" s="307">
        <v>128</v>
      </c>
      <c r="JO489" s="247">
        <v>0.9</v>
      </c>
      <c r="JP489" s="247">
        <v>0.23</v>
      </c>
      <c r="JQ489" s="246">
        <v>0.82</v>
      </c>
      <c r="JR489" s="170">
        <v>206</v>
      </c>
      <c r="JS489" s="247">
        <v>0.48</v>
      </c>
      <c r="JT489" s="308"/>
    </row>
    <row r="490" spans="1:280" ht="14.25">
      <c r="A490" s="244">
        <v>43907</v>
      </c>
      <c r="B490" s="245">
        <v>0</v>
      </c>
      <c r="C490" s="52">
        <v>0</v>
      </c>
      <c r="D490" s="129">
        <v>40827</v>
      </c>
      <c r="E490" s="246">
        <v>5.46</v>
      </c>
      <c r="F490" s="129">
        <v>862</v>
      </c>
      <c r="G490" s="247">
        <v>38.6</v>
      </c>
      <c r="H490" s="247">
        <v>18.899999999999999</v>
      </c>
      <c r="I490" s="255">
        <v>92.4</v>
      </c>
      <c r="J490" s="253">
        <v>974</v>
      </c>
      <c r="K490" s="129">
        <v>1164</v>
      </c>
      <c r="L490" s="254">
        <v>9.6999999999999993</v>
      </c>
      <c r="M490" s="129">
        <v>9080</v>
      </c>
      <c r="N490" s="129">
        <v>6178</v>
      </c>
      <c r="O490" s="254">
        <v>0.12</v>
      </c>
      <c r="P490" s="254">
        <v>0.04</v>
      </c>
      <c r="Q490" s="258">
        <v>98</v>
      </c>
      <c r="R490" s="259">
        <v>68.8</v>
      </c>
      <c r="S490" s="260">
        <v>8649</v>
      </c>
      <c r="T490" s="103">
        <v>7770</v>
      </c>
      <c r="U490" s="247">
        <v>3.52</v>
      </c>
      <c r="V490" s="247">
        <v>23.2</v>
      </c>
      <c r="W490" s="247">
        <v>9.4499999999999993</v>
      </c>
      <c r="X490" s="247">
        <v>8.1999999999999993</v>
      </c>
      <c r="Y490" s="129">
        <v>2432</v>
      </c>
      <c r="Z490" s="103"/>
      <c r="AA490" s="56"/>
      <c r="AB490" s="247">
        <v>511</v>
      </c>
      <c r="AC490" s="77">
        <f t="shared" si="797"/>
        <v>11081</v>
      </c>
      <c r="AD490" s="247"/>
      <c r="AE490" s="247"/>
      <c r="AF490" s="247"/>
      <c r="AG490" s="247"/>
      <c r="AH490" s="252"/>
      <c r="AI490" s="263"/>
      <c r="AJ490" s="247"/>
      <c r="AK490" s="247"/>
      <c r="AL490" s="246"/>
      <c r="AM490" s="103"/>
      <c r="AN490" s="264"/>
      <c r="AO490" s="264"/>
      <c r="AP490" s="103"/>
      <c r="AQ490" s="252"/>
      <c r="AR490" s="86">
        <f t="shared" si="743"/>
        <v>13247</v>
      </c>
      <c r="AS490" s="103">
        <v>1200</v>
      </c>
      <c r="AT490" s="268">
        <v>12047</v>
      </c>
      <c r="AU490" s="129">
        <f t="shared" si="798"/>
        <v>9287</v>
      </c>
      <c r="AV490" s="103">
        <v>960</v>
      </c>
      <c r="AW490" s="103">
        <v>600</v>
      </c>
      <c r="AX490" s="129">
        <v>1080</v>
      </c>
      <c r="AY490" s="271">
        <v>120</v>
      </c>
      <c r="AZ490" s="272">
        <v>5.28</v>
      </c>
      <c r="BA490" s="103">
        <v>4199</v>
      </c>
      <c r="BB490" s="247">
        <v>79</v>
      </c>
      <c r="BC490" s="103">
        <v>10300</v>
      </c>
      <c r="BD490" s="97">
        <f t="shared" si="799"/>
        <v>6375.1049999999996</v>
      </c>
      <c r="BE490" s="102">
        <f t="shared" si="800"/>
        <v>0.61894223300970874</v>
      </c>
      <c r="BF490" s="103">
        <v>3762</v>
      </c>
      <c r="BG490" s="97">
        <f t="shared" si="801"/>
        <v>4014.0539999999996</v>
      </c>
      <c r="BH490" s="102">
        <f t="shared" si="802"/>
        <v>0.38971398058252421</v>
      </c>
      <c r="BI490" s="103">
        <v>220</v>
      </c>
      <c r="BJ490" s="97">
        <f t="shared" si="803"/>
        <v>432.74</v>
      </c>
      <c r="BK490" s="102">
        <f t="shared" si="804"/>
        <v>4.2013592233009711E-2</v>
      </c>
      <c r="BL490" s="320">
        <v>413</v>
      </c>
      <c r="BM490" s="97">
        <f t="shared" si="805"/>
        <v>596.78500000000008</v>
      </c>
      <c r="BN490" s="102">
        <f t="shared" si="806"/>
        <v>5.7940291262135929E-2</v>
      </c>
      <c r="BO490" s="103">
        <v>647</v>
      </c>
      <c r="BP490" s="97">
        <f t="shared" si="807"/>
        <v>1331.5259999999998</v>
      </c>
      <c r="BQ490" s="102">
        <f t="shared" si="808"/>
        <v>0.12927436893203881</v>
      </c>
      <c r="BR490" s="103">
        <v>0</v>
      </c>
      <c r="BS490" s="105">
        <f t="shared" si="809"/>
        <v>0</v>
      </c>
      <c r="BT490" s="102">
        <f t="shared" si="810"/>
        <v>0</v>
      </c>
      <c r="BU490" s="247">
        <v>5.92</v>
      </c>
      <c r="BV490" s="246">
        <v>6.26</v>
      </c>
      <c r="BW490" s="247">
        <v>129</v>
      </c>
      <c r="BX490" s="117">
        <f t="shared" si="811"/>
        <v>95656.1</v>
      </c>
      <c r="BY490" s="118">
        <f t="shared" si="812"/>
        <v>0.6377073333333334</v>
      </c>
      <c r="BZ490" s="273">
        <v>67</v>
      </c>
      <c r="CA490" s="263">
        <v>39</v>
      </c>
      <c r="CB490" s="247">
        <v>7.28</v>
      </c>
      <c r="CC490" s="103">
        <v>5227</v>
      </c>
      <c r="CD490" s="77">
        <f t="shared" si="813"/>
        <v>5540.938149098095</v>
      </c>
      <c r="CE490" s="77">
        <f t="shared" si="814"/>
        <v>23783</v>
      </c>
      <c r="CF490" s="77">
        <f t="shared" si="815"/>
        <v>9287</v>
      </c>
      <c r="CG490" s="77">
        <f t="shared" si="816"/>
        <v>386.95833333333331</v>
      </c>
      <c r="CH490" s="77">
        <f t="shared" si="817"/>
        <v>14496</v>
      </c>
      <c r="CI490" s="130">
        <f t="shared" si="818"/>
        <v>604</v>
      </c>
      <c r="CJ490" s="253">
        <v>3972</v>
      </c>
      <c r="CK490" s="247"/>
      <c r="CL490" s="246">
        <v>7.28</v>
      </c>
      <c r="CM490" s="103">
        <v>2744</v>
      </c>
      <c r="CN490" s="274">
        <v>13</v>
      </c>
      <c r="CO490" s="274">
        <v>69</v>
      </c>
      <c r="CP490" s="103">
        <v>4062</v>
      </c>
      <c r="CQ490" s="247"/>
      <c r="CR490" s="247"/>
      <c r="CS490" s="103">
        <v>2719</v>
      </c>
      <c r="CT490" s="141">
        <f t="shared" si="819"/>
        <v>0.2447468467504629</v>
      </c>
      <c r="CU490" s="142">
        <f t="shared" si="746"/>
        <v>1.2653575025176234</v>
      </c>
      <c r="CV490" s="142">
        <f t="shared" si="747"/>
        <v>4.3789507218896997</v>
      </c>
      <c r="CW490" s="118">
        <f t="shared" si="820"/>
        <v>0.72982512031494995</v>
      </c>
      <c r="CX490" s="143">
        <f t="shared" si="821"/>
        <v>22008.606328217633</v>
      </c>
      <c r="CY490" s="144">
        <f t="shared" si="822"/>
        <v>0.50477700234812328</v>
      </c>
      <c r="CZ490" s="145">
        <f t="shared" si="823"/>
        <v>15975.529966782997</v>
      </c>
      <c r="DA490" s="146">
        <f t="shared" si="824"/>
        <v>0.73359223300970866</v>
      </c>
      <c r="DB490" s="253">
        <v>3912</v>
      </c>
      <c r="DC490" s="247"/>
      <c r="DD490" s="246">
        <v>7.47</v>
      </c>
      <c r="DE490" s="103">
        <v>2722</v>
      </c>
      <c r="DF490" s="274">
        <v>11</v>
      </c>
      <c r="DG490" s="274">
        <v>63</v>
      </c>
      <c r="DH490" s="103">
        <v>3018</v>
      </c>
      <c r="DI490" s="247"/>
      <c r="DJ490" s="247"/>
      <c r="DK490" s="103">
        <v>3434</v>
      </c>
      <c r="DL490" s="141">
        <f t="shared" si="825"/>
        <v>0.31139805647085478</v>
      </c>
      <c r="DM490" s="142">
        <f t="shared" si="750"/>
        <v>1.2847648261758691</v>
      </c>
      <c r="DN490" s="142">
        <f t="shared" si="751"/>
        <v>4.3128034300182545</v>
      </c>
      <c r="DO490" s="118">
        <f t="shared" si="826"/>
        <v>0.71880057166970912</v>
      </c>
      <c r="DP490" s="143">
        <f t="shared" si="827"/>
        <v>21676.150039271746</v>
      </c>
      <c r="DQ490" s="144">
        <f t="shared" si="828"/>
        <v>0.50874744912230008</v>
      </c>
      <c r="DR490" s="145">
        <f t="shared" si="829"/>
        <v>15734.207761846697</v>
      </c>
      <c r="DS490" s="146">
        <f t="shared" si="830"/>
        <v>0.73572815533980584</v>
      </c>
      <c r="DT490" s="253">
        <v>3977</v>
      </c>
      <c r="DU490" s="247"/>
      <c r="DV490" s="246">
        <v>7.51</v>
      </c>
      <c r="DW490" s="103">
        <v>2909</v>
      </c>
      <c r="DX490" s="274">
        <v>12</v>
      </c>
      <c r="DY490" s="274">
        <v>62</v>
      </c>
      <c r="DZ490" s="103">
        <v>3830</v>
      </c>
      <c r="EA490" s="247"/>
      <c r="EB490" s="247"/>
      <c r="EC490" s="103">
        <v>3506</v>
      </c>
      <c r="ED490" s="141">
        <f t="shared" si="831"/>
        <v>0.33495050868800968</v>
      </c>
      <c r="EE490" s="142">
        <f t="shared" si="756"/>
        <v>1.2637666582851395</v>
      </c>
      <c r="EF490" s="142">
        <f t="shared" si="795"/>
        <v>4.3844629962123207</v>
      </c>
      <c r="EG490" s="118">
        <f t="shared" si="832"/>
        <v>0.73074383270205345</v>
      </c>
      <c r="EH490" s="143">
        <f t="shared" si="833"/>
        <v>22036.311018963126</v>
      </c>
      <c r="EI490" s="144">
        <f t="shared" si="834"/>
        <v>0.47499865154179688</v>
      </c>
      <c r="EJ490" s="145">
        <f t="shared" si="835"/>
        <v>15995.640150527688</v>
      </c>
      <c r="EK490" s="146">
        <f t="shared" si="836"/>
        <v>0.71757281553398056</v>
      </c>
      <c r="EL490" s="253">
        <v>3976</v>
      </c>
      <c r="EM490" s="247"/>
      <c r="EN490" s="246">
        <v>7.62</v>
      </c>
      <c r="EO490" s="103">
        <v>2750</v>
      </c>
      <c r="EP490" s="274">
        <v>13</v>
      </c>
      <c r="EQ490" s="274">
        <v>62</v>
      </c>
      <c r="ER490" s="103">
        <v>3440</v>
      </c>
      <c r="ES490" s="247"/>
      <c r="ET490" s="247"/>
      <c r="EU490" s="103">
        <v>3089</v>
      </c>
      <c r="EV490" s="141">
        <f t="shared" si="837"/>
        <v>0.27836928921693943</v>
      </c>
      <c r="EW490" s="142">
        <f t="shared" si="758"/>
        <v>1.2640845070422535</v>
      </c>
      <c r="EX490" s="142">
        <f t="shared" si="759"/>
        <v>4.3833605413477965</v>
      </c>
      <c r="EY490" s="118">
        <f t="shared" si="838"/>
        <v>0.73056009022463275</v>
      </c>
      <c r="EZ490" s="143">
        <f t="shared" si="839"/>
        <v>22030.770080814025</v>
      </c>
      <c r="FA490" s="144">
        <f t="shared" si="840"/>
        <v>0.50369415322789324</v>
      </c>
      <c r="FB490" s="145">
        <f t="shared" si="841"/>
        <v>15991.61811377875</v>
      </c>
      <c r="FC490" s="146">
        <f t="shared" si="842"/>
        <v>0.73300970873786409</v>
      </c>
      <c r="FD490" s="253">
        <v>3973</v>
      </c>
      <c r="FE490" s="247"/>
      <c r="FF490" s="246">
        <v>7.6</v>
      </c>
      <c r="FG490" s="103">
        <v>2300</v>
      </c>
      <c r="FH490" s="274">
        <v>9</v>
      </c>
      <c r="FI490" s="274">
        <v>63</v>
      </c>
      <c r="FJ490" s="103">
        <v>3700</v>
      </c>
      <c r="FK490" s="247"/>
      <c r="FL490" s="247"/>
      <c r="FM490" s="103">
        <v>3357</v>
      </c>
      <c r="FN490" s="141">
        <f t="shared" si="843"/>
        <v>0.26071260752879588</v>
      </c>
      <c r="FO490" s="142">
        <f t="shared" si="765"/>
        <v>1.2650390133400453</v>
      </c>
      <c r="FP490" s="142">
        <f t="shared" si="766"/>
        <v>4.3800531767542239</v>
      </c>
      <c r="FQ490" s="118">
        <f t="shared" si="844"/>
        <v>0.73000886279237065</v>
      </c>
      <c r="FR490" s="143">
        <f t="shared" si="845"/>
        <v>22014.14726636673</v>
      </c>
      <c r="FS490" s="144">
        <f t="shared" si="846"/>
        <v>0.58490783724514706</v>
      </c>
      <c r="FT490" s="145">
        <f t="shared" si="847"/>
        <v>15979.552003531935</v>
      </c>
      <c r="FU490" s="146">
        <f t="shared" si="848"/>
        <v>0.77669902912621358</v>
      </c>
      <c r="FV490" s="253">
        <v>3973</v>
      </c>
      <c r="FW490" s="283"/>
      <c r="FX490" s="246">
        <v>7.53</v>
      </c>
      <c r="FY490" s="103">
        <v>2373</v>
      </c>
      <c r="FZ490" s="274">
        <v>10</v>
      </c>
      <c r="GA490" s="274">
        <v>64</v>
      </c>
      <c r="GB490" s="103">
        <v>3510</v>
      </c>
      <c r="GC490" s="247"/>
      <c r="GD490" s="247"/>
      <c r="GE490" s="103">
        <v>3544</v>
      </c>
      <c r="GF490" s="141">
        <f t="shared" si="849"/>
        <v>0.28157782782699575</v>
      </c>
      <c r="GG490" s="142">
        <f t="shared" si="772"/>
        <v>1.2650390133400453</v>
      </c>
      <c r="GH490" s="142">
        <f t="shared" si="773"/>
        <v>4.3800531767542239</v>
      </c>
      <c r="GI490" s="118">
        <f t="shared" si="850"/>
        <v>0.73000886279237065</v>
      </c>
      <c r="GJ490" s="143">
        <f t="shared" si="851"/>
        <v>22014.14726636673</v>
      </c>
      <c r="GK490" s="144">
        <f t="shared" si="852"/>
        <v>0.57173317294901471</v>
      </c>
      <c r="GL490" s="145">
        <f t="shared" si="853"/>
        <v>15979.552003531935</v>
      </c>
      <c r="GM490" s="146">
        <f t="shared" si="854"/>
        <v>0.76961165048543689</v>
      </c>
      <c r="GN490" s="103">
        <v>2492</v>
      </c>
      <c r="GO490" s="97">
        <f t="shared" si="855"/>
        <v>2632.8282386578649</v>
      </c>
      <c r="GP490" s="226">
        <f t="shared" si="856"/>
        <v>600.36699999999996</v>
      </c>
      <c r="GQ490" s="103">
        <v>0</v>
      </c>
      <c r="GR490" s="102">
        <f t="shared" si="857"/>
        <v>1</v>
      </c>
      <c r="GS490" s="103">
        <v>0</v>
      </c>
      <c r="GT490" s="102">
        <f t="shared" si="862"/>
        <v>1</v>
      </c>
      <c r="GU490" s="129">
        <v>11</v>
      </c>
      <c r="GV490" s="102">
        <f t="shared" si="858"/>
        <v>0.97458057956278599</v>
      </c>
      <c r="GW490" s="170">
        <v>284</v>
      </c>
      <c r="GX490" s="102">
        <f t="shared" si="859"/>
        <v>0.31234866828087171</v>
      </c>
      <c r="GY490" s="170">
        <v>0</v>
      </c>
      <c r="GZ490" s="102">
        <f t="shared" si="860"/>
        <v>1</v>
      </c>
      <c r="HA490" s="323">
        <v>21</v>
      </c>
      <c r="HB490" s="323">
        <v>31</v>
      </c>
      <c r="HC490" s="323"/>
      <c r="HD490" s="105"/>
      <c r="HE490" s="324">
        <v>13</v>
      </c>
      <c r="HF490" s="227">
        <f t="shared" si="864"/>
        <v>95656.1</v>
      </c>
      <c r="HG490" s="102">
        <f t="shared" si="865"/>
        <v>0.6377073333333334</v>
      </c>
      <c r="HH490" s="177">
        <f t="shared" si="866"/>
        <v>0.7580582524271845</v>
      </c>
      <c r="HI490" s="103">
        <v>3248</v>
      </c>
      <c r="HJ490" s="103">
        <v>2536</v>
      </c>
      <c r="HK490" s="103">
        <v>2870</v>
      </c>
      <c r="HL490" s="77">
        <f t="shared" si="780"/>
        <v>2640</v>
      </c>
      <c r="HM490" s="77">
        <f t="shared" si="778"/>
        <v>27192</v>
      </c>
      <c r="HN490" s="247"/>
      <c r="HO490" s="247"/>
      <c r="HP490" s="103">
        <v>3928</v>
      </c>
      <c r="HQ490" s="247"/>
      <c r="HR490" s="247"/>
      <c r="HS490" s="247"/>
      <c r="HT490" s="103">
        <v>3706</v>
      </c>
      <c r="HU490" s="103">
        <v>2780</v>
      </c>
      <c r="HV490" s="247"/>
      <c r="HW490" s="247"/>
      <c r="HX490" s="247"/>
      <c r="HY490" s="247"/>
      <c r="HZ490" s="298">
        <v>0.98</v>
      </c>
      <c r="IA490" s="298"/>
      <c r="IB490" s="299">
        <v>780</v>
      </c>
      <c r="IC490" s="300"/>
      <c r="ID490" s="300">
        <v>76</v>
      </c>
      <c r="IE490" s="301">
        <v>3.65</v>
      </c>
      <c r="IF490" s="301">
        <v>2.89</v>
      </c>
      <c r="IG490" s="301">
        <v>0.82</v>
      </c>
      <c r="IH490" s="97">
        <f t="shared" si="779"/>
        <v>34749.124000000003</v>
      </c>
      <c r="II490" s="97">
        <f t="shared" si="781"/>
        <v>2884.4628538225288</v>
      </c>
      <c r="IJ490" s="202">
        <f t="shared" si="782"/>
        <v>1.6601643562712709</v>
      </c>
      <c r="IK490" s="202">
        <f t="shared" si="788"/>
        <v>1.7374562</v>
      </c>
      <c r="IL490" s="202">
        <f t="shared" si="736"/>
        <v>0.53470624679429324</v>
      </c>
      <c r="IM490" s="203"/>
      <c r="IN490" s="204">
        <f t="shared" si="737"/>
        <v>0.6869983948635634</v>
      </c>
      <c r="IO490" s="247"/>
      <c r="IP490" s="247"/>
      <c r="IQ490" s="103">
        <v>2618</v>
      </c>
      <c r="IR490" s="103">
        <v>1972</v>
      </c>
      <c r="IS490" s="247"/>
      <c r="IT490" s="247"/>
      <c r="IU490" s="247"/>
      <c r="IV490" s="247"/>
      <c r="IW490" s="304">
        <v>0.96</v>
      </c>
      <c r="IX490" s="304">
        <v>0</v>
      </c>
      <c r="IY490" s="246">
        <v>8.48</v>
      </c>
      <c r="IZ490" s="247">
        <v>207</v>
      </c>
      <c r="JA490" s="247">
        <v>4.26</v>
      </c>
      <c r="JB490" s="247">
        <v>0.89</v>
      </c>
      <c r="JC490" s="247">
        <v>168</v>
      </c>
      <c r="JD490" s="97">
        <f t="shared" si="738"/>
        <v>9396.66</v>
      </c>
      <c r="JE490" s="210">
        <f t="shared" si="796"/>
        <v>1.2059868633573814</v>
      </c>
      <c r="JF490" s="210">
        <f t="shared" si="739"/>
        <v>0.64677321428571433</v>
      </c>
      <c r="JG490" s="210">
        <f t="shared" si="740"/>
        <v>0.28391506959587576</v>
      </c>
      <c r="JH490" s="203"/>
      <c r="JI490" s="203">
        <f t="shared" si="741"/>
        <v>0.73461538461538467</v>
      </c>
      <c r="JJ490" s="212">
        <f t="shared" si="867"/>
        <v>2.469151880188833</v>
      </c>
      <c r="JK490" s="203">
        <f t="shared" si="742"/>
        <v>0.9799029126213592</v>
      </c>
      <c r="JL490" s="103">
        <v>8649</v>
      </c>
      <c r="JM490" s="246">
        <v>8.64</v>
      </c>
      <c r="JN490" s="307">
        <v>73</v>
      </c>
      <c r="JO490" s="247">
        <v>0.86</v>
      </c>
      <c r="JP490" s="247">
        <v>3.49</v>
      </c>
      <c r="JQ490" s="246">
        <v>0.74</v>
      </c>
      <c r="JR490" s="170">
        <v>210</v>
      </c>
      <c r="JS490" s="247">
        <v>0.46</v>
      </c>
      <c r="JT490" s="308"/>
    </row>
    <row r="491" spans="1:280" ht="14.25">
      <c r="A491" s="244">
        <v>43908</v>
      </c>
      <c r="B491" s="245">
        <v>0</v>
      </c>
      <c r="C491" s="52">
        <v>0</v>
      </c>
      <c r="D491" s="129">
        <v>49133</v>
      </c>
      <c r="E491" s="246">
        <v>6.01</v>
      </c>
      <c r="F491" s="129">
        <v>1444</v>
      </c>
      <c r="G491" s="247">
        <v>41.3</v>
      </c>
      <c r="H491" s="247">
        <v>19.2</v>
      </c>
      <c r="I491" s="255">
        <v>92.7</v>
      </c>
      <c r="J491" s="253">
        <v>1608</v>
      </c>
      <c r="K491" s="129">
        <v>1442</v>
      </c>
      <c r="L491" s="254">
        <v>9.4600000000000009</v>
      </c>
      <c r="M491" s="129">
        <v>8638</v>
      </c>
      <c r="N491" s="129">
        <v>5842</v>
      </c>
      <c r="O491" s="254">
        <v>0.16</v>
      </c>
      <c r="P491" s="254">
        <v>0.05</v>
      </c>
      <c r="Q491" s="258">
        <v>101</v>
      </c>
      <c r="R491" s="259">
        <v>65.7</v>
      </c>
      <c r="S491" s="260">
        <v>8688</v>
      </c>
      <c r="T491" s="103">
        <v>7434</v>
      </c>
      <c r="U491" s="247">
        <v>3.54</v>
      </c>
      <c r="V491" s="247">
        <v>22.8</v>
      </c>
      <c r="W491" s="247">
        <v>9.57</v>
      </c>
      <c r="X491" s="247">
        <v>7.87</v>
      </c>
      <c r="Y491" s="129">
        <v>2432</v>
      </c>
      <c r="Z491" s="103"/>
      <c r="AA491" s="56"/>
      <c r="AB491" s="247">
        <v>508</v>
      </c>
      <c r="AC491" s="77">
        <f t="shared" si="797"/>
        <v>11120</v>
      </c>
      <c r="AD491" s="247"/>
      <c r="AE491" s="247"/>
      <c r="AF491" s="247"/>
      <c r="AG491" s="247"/>
      <c r="AH491" s="252"/>
      <c r="AI491" s="263"/>
      <c r="AJ491" s="247"/>
      <c r="AK491" s="247"/>
      <c r="AL491" s="246">
        <v>8.8800000000000008</v>
      </c>
      <c r="AM491" s="103">
        <v>65264</v>
      </c>
      <c r="AN491" s="264">
        <v>1.81</v>
      </c>
      <c r="AO491" s="264">
        <v>0.04</v>
      </c>
      <c r="AP491" s="103">
        <v>2902</v>
      </c>
      <c r="AQ491" s="252"/>
      <c r="AR491" s="86">
        <f t="shared" si="743"/>
        <v>12843</v>
      </c>
      <c r="AS491" s="103">
        <v>1200</v>
      </c>
      <c r="AT491" s="268">
        <v>11643</v>
      </c>
      <c r="AU491" s="129">
        <f t="shared" si="798"/>
        <v>9603</v>
      </c>
      <c r="AV491" s="103">
        <v>720</v>
      </c>
      <c r="AW491" s="103">
        <v>360</v>
      </c>
      <c r="AX491" s="129">
        <v>840</v>
      </c>
      <c r="AY491" s="271">
        <v>120</v>
      </c>
      <c r="AZ491" s="272">
        <v>5.28</v>
      </c>
      <c r="BA491" s="103">
        <v>4061</v>
      </c>
      <c r="BB491" s="247">
        <v>15</v>
      </c>
      <c r="BC491" s="103">
        <v>10473</v>
      </c>
      <c r="BD491" s="97">
        <f t="shared" si="799"/>
        <v>7415.9537999999993</v>
      </c>
      <c r="BE491" s="102">
        <f t="shared" si="800"/>
        <v>0.7081021483815525</v>
      </c>
      <c r="BF491" s="103">
        <v>4197</v>
      </c>
      <c r="BG491" s="97">
        <f t="shared" si="801"/>
        <v>4478.1989999999996</v>
      </c>
      <c r="BH491" s="102">
        <f t="shared" si="802"/>
        <v>0.42759467201374962</v>
      </c>
      <c r="BI491" s="103">
        <v>374</v>
      </c>
      <c r="BJ491" s="97">
        <f t="shared" si="803"/>
        <v>735.65800000000002</v>
      </c>
      <c r="BK491" s="102">
        <f t="shared" si="804"/>
        <v>7.0243292275374777E-2</v>
      </c>
      <c r="BL491" s="320">
        <v>448</v>
      </c>
      <c r="BM491" s="97">
        <f t="shared" si="805"/>
        <v>647.36</v>
      </c>
      <c r="BN491" s="102">
        <f t="shared" si="806"/>
        <v>6.1812279194118212E-2</v>
      </c>
      <c r="BO491" s="103">
        <v>746</v>
      </c>
      <c r="BP491" s="97">
        <f t="shared" si="807"/>
        <v>1535.2679999999998</v>
      </c>
      <c r="BQ491" s="102">
        <f t="shared" si="808"/>
        <v>0.14659295330850758</v>
      </c>
      <c r="BR491" s="103">
        <v>11.7</v>
      </c>
      <c r="BS491" s="105">
        <f t="shared" si="809"/>
        <v>19.468799999999998</v>
      </c>
      <c r="BT491" s="102">
        <f t="shared" si="810"/>
        <v>1.1171584073331423E-3</v>
      </c>
      <c r="BU491" s="247">
        <v>5.73</v>
      </c>
      <c r="BV491" s="246">
        <v>6.21</v>
      </c>
      <c r="BW491" s="247">
        <v>172</v>
      </c>
      <c r="BX491" s="117">
        <f t="shared" si="811"/>
        <v>100572.219</v>
      </c>
      <c r="BY491" s="118">
        <f t="shared" si="812"/>
        <v>0.67048145999999997</v>
      </c>
      <c r="BZ491" s="273">
        <v>63.8</v>
      </c>
      <c r="CA491" s="263">
        <v>39</v>
      </c>
      <c r="CB491" s="247">
        <v>7.4</v>
      </c>
      <c r="CC491" s="103">
        <v>5488</v>
      </c>
      <c r="CD491" s="77">
        <f t="shared" si="813"/>
        <v>5722.6851774180022</v>
      </c>
      <c r="CE491" s="77">
        <f t="shared" si="814"/>
        <v>23842</v>
      </c>
      <c r="CF491" s="77">
        <f t="shared" si="815"/>
        <v>9603</v>
      </c>
      <c r="CG491" s="77">
        <f t="shared" si="816"/>
        <v>400.125</v>
      </c>
      <c r="CH491" s="77">
        <f t="shared" si="817"/>
        <v>14239</v>
      </c>
      <c r="CI491" s="130">
        <f t="shared" si="818"/>
        <v>593.29166666666663</v>
      </c>
      <c r="CJ491" s="253">
        <v>3968</v>
      </c>
      <c r="CK491" s="247"/>
      <c r="CL491" s="246">
        <v>7.82</v>
      </c>
      <c r="CM491" s="103">
        <v>2670</v>
      </c>
      <c r="CN491" s="274">
        <v>14</v>
      </c>
      <c r="CO491" s="274">
        <v>52</v>
      </c>
      <c r="CP491" s="103">
        <v>3110</v>
      </c>
      <c r="CQ491" s="247"/>
      <c r="CR491" s="247"/>
      <c r="CS491" s="103">
        <v>2851</v>
      </c>
      <c r="CT491" s="141">
        <f t="shared" si="819"/>
        <v>0.23536589661652624</v>
      </c>
      <c r="CU491" s="142">
        <f t="shared" si="746"/>
        <v>1.266633064516129</v>
      </c>
      <c r="CV491" s="142">
        <f t="shared" si="747"/>
        <v>4.5180292049332742</v>
      </c>
      <c r="CW491" s="118">
        <f t="shared" si="820"/>
        <v>0.75300486748887907</v>
      </c>
      <c r="CX491" s="143">
        <f t="shared" si="821"/>
        <v>22707.614783994635</v>
      </c>
      <c r="CY491" s="144">
        <f t="shared" si="822"/>
        <v>0.53343580553129999</v>
      </c>
      <c r="CZ491" s="145">
        <f t="shared" si="823"/>
        <v>16738.132916366078</v>
      </c>
      <c r="DA491" s="146">
        <f t="shared" si="824"/>
        <v>0.74505872242910343</v>
      </c>
      <c r="DB491" s="253">
        <v>3968</v>
      </c>
      <c r="DC491" s="247"/>
      <c r="DD491" s="246">
        <v>7.78</v>
      </c>
      <c r="DE491" s="103">
        <v>2510</v>
      </c>
      <c r="DF491" s="274">
        <v>11</v>
      </c>
      <c r="DG491" s="274">
        <v>49</v>
      </c>
      <c r="DH491" s="103">
        <v>3346</v>
      </c>
      <c r="DI491" s="247"/>
      <c r="DJ491" s="247"/>
      <c r="DK491" s="103">
        <v>3498</v>
      </c>
      <c r="DL491" s="141">
        <f t="shared" si="825"/>
        <v>0.27439738744128428</v>
      </c>
      <c r="DM491" s="142">
        <f t="shared" si="750"/>
        <v>1.266633064516129</v>
      </c>
      <c r="DN491" s="142">
        <f t="shared" si="751"/>
        <v>4.5180292049332742</v>
      </c>
      <c r="DO491" s="118">
        <f t="shared" si="826"/>
        <v>0.75300486748887907</v>
      </c>
      <c r="DP491" s="143">
        <f t="shared" si="827"/>
        <v>22707.614783994635</v>
      </c>
      <c r="DQ491" s="144">
        <f t="shared" si="828"/>
        <v>0.56139470857062279</v>
      </c>
      <c r="DR491" s="145">
        <f t="shared" si="829"/>
        <v>16738.132916366078</v>
      </c>
      <c r="DS491" s="146">
        <f t="shared" si="830"/>
        <v>0.76033610235844551</v>
      </c>
      <c r="DT491" s="253">
        <v>3970</v>
      </c>
      <c r="DU491" s="247"/>
      <c r="DV491" s="246">
        <v>7.82</v>
      </c>
      <c r="DW491" s="103">
        <v>2335</v>
      </c>
      <c r="DX491" s="274">
        <v>12</v>
      </c>
      <c r="DY491" s="274">
        <v>51</v>
      </c>
      <c r="DZ491" s="103">
        <v>3862</v>
      </c>
      <c r="EA491" s="247"/>
      <c r="EB491" s="247"/>
      <c r="EC491" s="103">
        <v>3650</v>
      </c>
      <c r="ED491" s="141">
        <f t="shared" si="831"/>
        <v>0.27139341994455912</v>
      </c>
      <c r="EE491" s="142">
        <f t="shared" si="756"/>
        <v>1.2659949622166247</v>
      </c>
      <c r="EF491" s="142">
        <f t="shared" si="795"/>
        <v>4.5203064373954378</v>
      </c>
      <c r="EG491" s="118">
        <f t="shared" si="832"/>
        <v>0.75338440623257297</v>
      </c>
      <c r="EH491" s="143">
        <f t="shared" si="833"/>
        <v>22719.06015434947</v>
      </c>
      <c r="EI491" s="144">
        <f t="shared" si="834"/>
        <v>0.59197475876988215</v>
      </c>
      <c r="EJ491" s="145">
        <f t="shared" si="835"/>
        <v>16746.569475295695</v>
      </c>
      <c r="EK491" s="146">
        <f t="shared" si="836"/>
        <v>0.7770457366561635</v>
      </c>
      <c r="EL491" s="253">
        <v>3969</v>
      </c>
      <c r="EM491" s="247"/>
      <c r="EN491" s="246">
        <v>7.74</v>
      </c>
      <c r="EO491" s="103">
        <v>2569</v>
      </c>
      <c r="EP491" s="274">
        <v>13</v>
      </c>
      <c r="EQ491" s="274">
        <v>53</v>
      </c>
      <c r="ER491" s="103">
        <v>3980</v>
      </c>
      <c r="ES491" s="247"/>
      <c r="ET491" s="247"/>
      <c r="EU491" s="103">
        <v>3020</v>
      </c>
      <c r="EV491" s="141">
        <f t="shared" si="837"/>
        <v>0.24127232382659908</v>
      </c>
      <c r="EW491" s="142">
        <f t="shared" si="758"/>
        <v>1.2663139329805997</v>
      </c>
      <c r="EX491" s="142">
        <f t="shared" si="759"/>
        <v>4.5191678211643556</v>
      </c>
      <c r="EY491" s="118">
        <f t="shared" si="838"/>
        <v>0.75319463686072596</v>
      </c>
      <c r="EZ491" s="143">
        <f t="shared" si="839"/>
        <v>22713.337469172049</v>
      </c>
      <c r="FA491" s="144">
        <f t="shared" si="840"/>
        <v>0.55108486307487259</v>
      </c>
      <c r="FB491" s="145">
        <f t="shared" si="841"/>
        <v>16742.351195830885</v>
      </c>
      <c r="FC491" s="146">
        <f t="shared" si="842"/>
        <v>0.75470256850950057</v>
      </c>
      <c r="FD491" s="253">
        <v>3984</v>
      </c>
      <c r="FE491" s="247"/>
      <c r="FF491" s="246">
        <v>7.7</v>
      </c>
      <c r="FG491" s="103">
        <v>2317</v>
      </c>
      <c r="FH491" s="274">
        <v>9</v>
      </c>
      <c r="FI491" s="274">
        <v>53</v>
      </c>
      <c r="FJ491" s="103">
        <v>3092</v>
      </c>
      <c r="FK491" s="247"/>
      <c r="FL491" s="247"/>
      <c r="FM491" s="103">
        <v>3397</v>
      </c>
      <c r="FN491" s="141">
        <f t="shared" si="843"/>
        <v>0.25036390569040212</v>
      </c>
      <c r="FO491" s="142">
        <f t="shared" si="765"/>
        <v>1.2615461847389557</v>
      </c>
      <c r="FP491" s="142">
        <f t="shared" si="766"/>
        <v>4.5362470646305848</v>
      </c>
      <c r="FQ491" s="118">
        <f t="shared" si="844"/>
        <v>0.7560411774384308</v>
      </c>
      <c r="FR491" s="143">
        <f t="shared" si="845"/>
        <v>22799.17774683332</v>
      </c>
      <c r="FS491" s="144">
        <f t="shared" si="846"/>
        <v>0.59512013536180597</v>
      </c>
      <c r="FT491" s="145">
        <f t="shared" si="847"/>
        <v>16805.625387803037</v>
      </c>
      <c r="FU491" s="146">
        <f t="shared" si="848"/>
        <v>0.77876444189821448</v>
      </c>
      <c r="FV491" s="253">
        <v>3983</v>
      </c>
      <c r="FW491" s="283"/>
      <c r="FX491" s="246">
        <v>7.77</v>
      </c>
      <c r="FY491" s="103">
        <v>2171</v>
      </c>
      <c r="FZ491" s="274">
        <v>10</v>
      </c>
      <c r="GA491" s="274">
        <v>56</v>
      </c>
      <c r="GB491" s="103">
        <v>3782</v>
      </c>
      <c r="GC491" s="247"/>
      <c r="GD491" s="247"/>
      <c r="GE491" s="103">
        <v>3699</v>
      </c>
      <c r="GF491" s="141">
        <f t="shared" si="849"/>
        <v>0.26148065374533563</v>
      </c>
      <c r="GG491" s="142">
        <f t="shared" si="772"/>
        <v>1.2618629173989455</v>
      </c>
      <c r="GH491" s="142">
        <f t="shared" si="773"/>
        <v>4.5351084483995034</v>
      </c>
      <c r="GI491" s="118">
        <f t="shared" si="850"/>
        <v>0.75585140806658391</v>
      </c>
      <c r="GJ491" s="143">
        <f t="shared" si="851"/>
        <v>22793.455061655903</v>
      </c>
      <c r="GK491" s="144">
        <f t="shared" si="852"/>
        <v>0.62063263438518812</v>
      </c>
      <c r="GL491" s="145">
        <f t="shared" si="853"/>
        <v>16801.407108338226</v>
      </c>
      <c r="GM491" s="146">
        <f t="shared" si="854"/>
        <v>0.79270505108373912</v>
      </c>
      <c r="GN491" s="103">
        <v>2519</v>
      </c>
      <c r="GO491" s="97">
        <f t="shared" si="855"/>
        <v>2428.4276486871909</v>
      </c>
      <c r="GP491" s="226">
        <f t="shared" si="856"/>
        <v>691.39769999999999</v>
      </c>
      <c r="GQ491" s="103">
        <v>0</v>
      </c>
      <c r="GR491" s="102">
        <f t="shared" si="857"/>
        <v>1</v>
      </c>
      <c r="GS491" s="103">
        <v>0</v>
      </c>
      <c r="GT491" s="102">
        <f t="shared" si="862"/>
        <v>1</v>
      </c>
      <c r="GU491" s="129">
        <v>10.5</v>
      </c>
      <c r="GV491" s="102">
        <f t="shared" si="858"/>
        <v>0.98572706339086913</v>
      </c>
      <c r="GW491" s="170">
        <v>315</v>
      </c>
      <c r="GX491" s="102">
        <f t="shared" si="859"/>
        <v>0.296875</v>
      </c>
      <c r="GY491" s="170">
        <v>16.8</v>
      </c>
      <c r="GZ491" s="102">
        <f t="shared" si="860"/>
        <v>0</v>
      </c>
      <c r="HA491" s="323">
        <v>17.100000000000001</v>
      </c>
      <c r="HB491" s="323">
        <v>65.5</v>
      </c>
      <c r="HC491" s="323"/>
      <c r="HD491" s="105"/>
      <c r="HE491" s="324">
        <v>20</v>
      </c>
      <c r="HF491" s="227">
        <f t="shared" si="864"/>
        <v>100572.219</v>
      </c>
      <c r="HG491" s="102">
        <f t="shared" si="865"/>
        <v>0.67048145999999997</v>
      </c>
      <c r="HH491" s="177">
        <f t="shared" si="866"/>
        <v>0.75947674973742008</v>
      </c>
      <c r="HI491" s="103">
        <v>3228</v>
      </c>
      <c r="HJ491" s="103">
        <v>2810</v>
      </c>
      <c r="HK491" s="103">
        <v>1316</v>
      </c>
      <c r="HL491" s="77">
        <f t="shared" si="780"/>
        <v>1920</v>
      </c>
      <c r="HM491" s="77">
        <f t="shared" si="778"/>
        <v>20108.16</v>
      </c>
      <c r="HN491" s="247"/>
      <c r="HO491" s="247"/>
      <c r="HP491" s="103">
        <v>3631</v>
      </c>
      <c r="HQ491" s="247"/>
      <c r="HR491" s="247"/>
      <c r="HS491" s="247"/>
      <c r="HT491" s="103">
        <v>3344</v>
      </c>
      <c r="HU491" s="103">
        <v>4246</v>
      </c>
      <c r="HV491" s="247"/>
      <c r="HW491" s="247"/>
      <c r="HX491" s="247"/>
      <c r="HY491" s="247"/>
      <c r="HZ491" s="298">
        <v>0.99</v>
      </c>
      <c r="IA491" s="298"/>
      <c r="IB491" s="299">
        <v>810</v>
      </c>
      <c r="IC491" s="300"/>
      <c r="ID491" s="300">
        <v>146</v>
      </c>
      <c r="IE491" s="301">
        <v>6.6</v>
      </c>
      <c r="IF491" s="301">
        <v>3.05</v>
      </c>
      <c r="IG491" s="301">
        <v>0.66</v>
      </c>
      <c r="IH491" s="97">
        <f t="shared" si="779"/>
        <v>32418.236999999997</v>
      </c>
      <c r="II491" s="97">
        <f t="shared" si="781"/>
        <v>2784.354290131409</v>
      </c>
      <c r="IJ491" s="202">
        <f t="shared" si="782"/>
        <v>1.71777033410633</v>
      </c>
      <c r="IK491" s="202">
        <f t="shared" si="788"/>
        <v>1.6209118499999997</v>
      </c>
      <c r="IL491" s="202">
        <f t="shared" si="736"/>
        <v>0.56490071174796164</v>
      </c>
      <c r="IM491" s="203"/>
      <c r="IN491" s="204">
        <f t="shared" si="737"/>
        <v>0.67844382691544269</v>
      </c>
      <c r="IO491" s="247"/>
      <c r="IP491" s="247"/>
      <c r="IQ491" s="103">
        <v>2344</v>
      </c>
      <c r="IR491" s="103">
        <v>2160</v>
      </c>
      <c r="IS491" s="247"/>
      <c r="IT491" s="247"/>
      <c r="IU491" s="247"/>
      <c r="IV491" s="247"/>
      <c r="IW491" s="304">
        <v>0.92</v>
      </c>
      <c r="IX491" s="304">
        <v>0</v>
      </c>
      <c r="IY491" s="246">
        <v>8.52</v>
      </c>
      <c r="IZ491" s="247">
        <v>217</v>
      </c>
      <c r="JA491" s="247">
        <v>3.41</v>
      </c>
      <c r="JB491" s="247">
        <v>0.88</v>
      </c>
      <c r="JC491" s="247">
        <v>197</v>
      </c>
      <c r="JD491" s="97">
        <f t="shared" si="738"/>
        <v>9430.83</v>
      </c>
      <c r="JE491" s="210">
        <f t="shared" si="796"/>
        <v>1.1663021972300323</v>
      </c>
      <c r="JF491" s="210">
        <f t="shared" si="739"/>
        <v>0.69450267857142856</v>
      </c>
      <c r="JG491" s="210">
        <f t="shared" si="740"/>
        <v>0.30672915247261678</v>
      </c>
      <c r="JH491" s="203"/>
      <c r="JI491" s="203">
        <f t="shared" si="741"/>
        <v>0.73209876543209873</v>
      </c>
      <c r="JJ491" s="212">
        <f t="shared" si="867"/>
        <v>2.469151880188833</v>
      </c>
      <c r="JK491" s="203">
        <f t="shared" si="742"/>
        <v>0.9792800534708298</v>
      </c>
      <c r="JL491" s="103">
        <v>10625</v>
      </c>
      <c r="JM491" s="246">
        <v>8.7200000000000006</v>
      </c>
      <c r="JN491" s="307">
        <v>102</v>
      </c>
      <c r="JO491" s="247">
        <v>0.39</v>
      </c>
      <c r="JP491" s="247">
        <v>3.65</v>
      </c>
      <c r="JQ491" s="246">
        <v>0.63</v>
      </c>
      <c r="JR491" s="170">
        <v>302</v>
      </c>
      <c r="JS491" s="247">
        <v>1.52</v>
      </c>
      <c r="JT491" s="308"/>
    </row>
    <row r="492" spans="1:280" ht="14.25">
      <c r="A492" s="244">
        <v>43909</v>
      </c>
      <c r="B492" s="245">
        <v>0</v>
      </c>
      <c r="C492" s="52">
        <v>0</v>
      </c>
      <c r="D492" s="129">
        <v>47048</v>
      </c>
      <c r="E492" s="246">
        <v>5.74</v>
      </c>
      <c r="F492" s="129">
        <v>1416</v>
      </c>
      <c r="G492" s="247">
        <v>41.6</v>
      </c>
      <c r="H492" s="247">
        <v>21.7</v>
      </c>
      <c r="I492" s="255">
        <v>93.1</v>
      </c>
      <c r="J492" s="253">
        <v>1561</v>
      </c>
      <c r="K492" s="129">
        <v>1339</v>
      </c>
      <c r="L492" s="254">
        <v>9.61</v>
      </c>
      <c r="M492" s="129">
        <v>8498</v>
      </c>
      <c r="N492" s="129">
        <v>5558</v>
      </c>
      <c r="O492" s="254">
        <v>0.14000000000000001</v>
      </c>
      <c r="P492" s="254">
        <v>0.09</v>
      </c>
      <c r="Q492" s="258">
        <v>94.3</v>
      </c>
      <c r="R492" s="259">
        <v>68.8</v>
      </c>
      <c r="S492" s="260">
        <v>8508</v>
      </c>
      <c r="T492" s="103">
        <v>7940</v>
      </c>
      <c r="U492" s="247">
        <v>3.37</v>
      </c>
      <c r="V492" s="247">
        <v>20.6</v>
      </c>
      <c r="W492" s="247">
        <v>9.73</v>
      </c>
      <c r="X492" s="247">
        <v>7.79</v>
      </c>
      <c r="Y492" s="129">
        <v>2432</v>
      </c>
      <c r="Z492" s="103"/>
      <c r="AA492" s="56"/>
      <c r="AB492" s="247">
        <v>10</v>
      </c>
      <c r="AC492" s="77">
        <f t="shared" si="797"/>
        <v>10940</v>
      </c>
      <c r="AD492" s="247"/>
      <c r="AE492" s="247"/>
      <c r="AF492" s="247"/>
      <c r="AG492" s="247"/>
      <c r="AH492" s="252"/>
      <c r="AI492" s="263"/>
      <c r="AJ492" s="247"/>
      <c r="AK492" s="247"/>
      <c r="AL492" s="246">
        <v>9</v>
      </c>
      <c r="AM492" s="103">
        <v>64712</v>
      </c>
      <c r="AN492" s="264">
        <v>2.02</v>
      </c>
      <c r="AO492" s="264">
        <v>0.03</v>
      </c>
      <c r="AP492" s="103">
        <v>2892</v>
      </c>
      <c r="AQ492" s="252"/>
      <c r="AR492" s="86">
        <f t="shared" si="743"/>
        <v>12540</v>
      </c>
      <c r="AS492" s="103">
        <v>1200</v>
      </c>
      <c r="AT492" s="268">
        <v>11340</v>
      </c>
      <c r="AU492" s="129">
        <f t="shared" si="798"/>
        <v>8820</v>
      </c>
      <c r="AV492" s="103">
        <v>720</v>
      </c>
      <c r="AW492" s="103">
        <v>840</v>
      </c>
      <c r="AX492" s="129">
        <v>840</v>
      </c>
      <c r="AY492" s="271">
        <v>120</v>
      </c>
      <c r="AZ492" s="272">
        <v>5.18</v>
      </c>
      <c r="BA492" s="103">
        <v>3902</v>
      </c>
      <c r="BB492" s="247">
        <v>216</v>
      </c>
      <c r="BC492" s="103">
        <v>9987</v>
      </c>
      <c r="BD492" s="97">
        <f t="shared" si="799"/>
        <v>7053.4050000000007</v>
      </c>
      <c r="BE492" s="102">
        <f t="shared" si="800"/>
        <v>0.70625863622709528</v>
      </c>
      <c r="BF492" s="103">
        <v>4028</v>
      </c>
      <c r="BG492" s="97">
        <f t="shared" si="801"/>
        <v>4297.8760000000002</v>
      </c>
      <c r="BH492" s="102">
        <f t="shared" si="802"/>
        <v>0.4303470511665165</v>
      </c>
      <c r="BI492" s="103">
        <v>285</v>
      </c>
      <c r="BJ492" s="97">
        <f t="shared" si="803"/>
        <v>560.59500000000003</v>
      </c>
      <c r="BK492" s="102">
        <f t="shared" si="804"/>
        <v>5.6132472213878043E-2</v>
      </c>
      <c r="BL492" s="320">
        <v>468</v>
      </c>
      <c r="BM492" s="97">
        <f t="shared" si="805"/>
        <v>676.26</v>
      </c>
      <c r="BN492" s="102">
        <f t="shared" si="806"/>
        <v>6.7714028236707718E-2</v>
      </c>
      <c r="BO492" s="103">
        <v>725</v>
      </c>
      <c r="BP492" s="97">
        <f t="shared" si="807"/>
        <v>1492.05</v>
      </c>
      <c r="BQ492" s="102">
        <f t="shared" si="808"/>
        <v>0.14939921898468009</v>
      </c>
      <c r="BR492" s="103">
        <v>16</v>
      </c>
      <c r="BS492" s="105">
        <f t="shared" si="809"/>
        <v>26.623999999999999</v>
      </c>
      <c r="BT492" s="102">
        <f t="shared" si="810"/>
        <v>1.6020827075197757E-3</v>
      </c>
      <c r="BU492" s="247">
        <v>5.61</v>
      </c>
      <c r="BV492" s="246">
        <v>6.62</v>
      </c>
      <c r="BW492" s="247">
        <v>154</v>
      </c>
      <c r="BX492" s="117">
        <f t="shared" si="811"/>
        <v>88085.34</v>
      </c>
      <c r="BY492" s="118">
        <f t="shared" si="812"/>
        <v>0.58723559999999997</v>
      </c>
      <c r="BZ492" s="273">
        <v>69.7</v>
      </c>
      <c r="CA492" s="263">
        <v>39</v>
      </c>
      <c r="CB492" s="247">
        <v>7.23</v>
      </c>
      <c r="CC492" s="103">
        <v>5360</v>
      </c>
      <c r="CD492" s="77">
        <f t="shared" si="813"/>
        <v>5346.0954134583189</v>
      </c>
      <c r="CE492" s="77">
        <f t="shared" si="814"/>
        <v>23896</v>
      </c>
      <c r="CF492" s="77">
        <f t="shared" si="815"/>
        <v>8820</v>
      </c>
      <c r="CG492" s="77">
        <f t="shared" si="816"/>
        <v>367.5</v>
      </c>
      <c r="CH492" s="77">
        <f t="shared" si="817"/>
        <v>15076</v>
      </c>
      <c r="CI492" s="130">
        <f t="shared" si="818"/>
        <v>628.16666666666663</v>
      </c>
      <c r="CJ492" s="253">
        <v>3973</v>
      </c>
      <c r="CK492" s="247"/>
      <c r="CL492" s="246">
        <v>7.36</v>
      </c>
      <c r="CM492" s="103">
        <v>2490</v>
      </c>
      <c r="CN492" s="274">
        <v>11</v>
      </c>
      <c r="CO492" s="274">
        <v>61</v>
      </c>
      <c r="CP492" s="103">
        <v>3612</v>
      </c>
      <c r="CQ492" s="247"/>
      <c r="CR492" s="247"/>
      <c r="CS492" s="103">
        <v>2814</v>
      </c>
      <c r="CT492" s="141">
        <f t="shared" si="819"/>
        <v>0.24798922777957913</v>
      </c>
      <c r="CU492" s="142">
        <f t="shared" si="746"/>
        <v>1.2650390133400453</v>
      </c>
      <c r="CV492" s="142">
        <f t="shared" si="747"/>
        <v>4.2260320488798051</v>
      </c>
      <c r="CW492" s="118">
        <f t="shared" si="820"/>
        <v>0.70433867481330081</v>
      </c>
      <c r="CX492" s="143">
        <f t="shared" si="821"/>
        <v>21240.037077669898</v>
      </c>
      <c r="CY492" s="144">
        <f t="shared" si="822"/>
        <v>0.53423951362116606</v>
      </c>
      <c r="CZ492" s="145">
        <f t="shared" si="823"/>
        <v>14645.256771844661</v>
      </c>
      <c r="DA492" s="146">
        <f t="shared" si="824"/>
        <v>0.75067587864223495</v>
      </c>
      <c r="DB492" s="253">
        <v>3973</v>
      </c>
      <c r="DC492" s="247"/>
      <c r="DD492" s="246">
        <v>7.38</v>
      </c>
      <c r="DE492" s="103">
        <v>2472</v>
      </c>
      <c r="DF492" s="274">
        <v>10</v>
      </c>
      <c r="DG492" s="274">
        <v>62</v>
      </c>
      <c r="DH492" s="103">
        <v>3712</v>
      </c>
      <c r="DI492" s="247"/>
      <c r="DJ492" s="247"/>
      <c r="DK492" s="103">
        <v>3517</v>
      </c>
      <c r="DL492" s="141">
        <f t="shared" si="825"/>
        <v>0.30800135111423588</v>
      </c>
      <c r="DM492" s="142">
        <f t="shared" si="750"/>
        <v>1.2650390133400453</v>
      </c>
      <c r="DN492" s="142">
        <f t="shared" si="751"/>
        <v>4.2260320488798051</v>
      </c>
      <c r="DO492" s="118">
        <f t="shared" si="826"/>
        <v>0.70433867481330081</v>
      </c>
      <c r="DP492" s="143">
        <f t="shared" si="827"/>
        <v>21240.037077669898</v>
      </c>
      <c r="DQ492" s="144">
        <f t="shared" si="828"/>
        <v>0.5376064568961938</v>
      </c>
      <c r="DR492" s="145">
        <f t="shared" si="829"/>
        <v>14645.256771844661</v>
      </c>
      <c r="DS492" s="146">
        <f t="shared" si="830"/>
        <v>0.75247822168819467</v>
      </c>
      <c r="DT492" s="253">
        <v>3973</v>
      </c>
      <c r="DU492" s="247"/>
      <c r="DV492" s="246">
        <v>7.4</v>
      </c>
      <c r="DW492" s="103">
        <v>2792</v>
      </c>
      <c r="DX492" s="274">
        <v>10</v>
      </c>
      <c r="DY492" s="274">
        <v>62</v>
      </c>
      <c r="DZ492" s="103">
        <v>4014</v>
      </c>
      <c r="EA492" s="247"/>
      <c r="EB492" s="247"/>
      <c r="EC492" s="103">
        <v>3575</v>
      </c>
      <c r="ED492" s="141">
        <f t="shared" si="831"/>
        <v>0.35230626310235952</v>
      </c>
      <c r="EE492" s="142">
        <f t="shared" si="756"/>
        <v>1.2650390133400453</v>
      </c>
      <c r="EF492" s="142">
        <f t="shared" si="795"/>
        <v>4.2260320488798051</v>
      </c>
      <c r="EG492" s="118">
        <f t="shared" si="832"/>
        <v>0.70433867481330081</v>
      </c>
      <c r="EH492" s="143">
        <f t="shared" si="833"/>
        <v>21240.037077669898</v>
      </c>
      <c r="EI492" s="144">
        <f t="shared" si="834"/>
        <v>0.47774968756236769</v>
      </c>
      <c r="EJ492" s="145">
        <f t="shared" si="835"/>
        <v>14645.256771844661</v>
      </c>
      <c r="EK492" s="146">
        <f t="shared" si="836"/>
        <v>0.72043656753779917</v>
      </c>
      <c r="EL492" s="253">
        <v>3973</v>
      </c>
      <c r="EM492" s="247"/>
      <c r="EN492" s="246">
        <v>7.41</v>
      </c>
      <c r="EO492" s="103">
        <v>2677</v>
      </c>
      <c r="EP492" s="274">
        <v>11</v>
      </c>
      <c r="EQ492" s="274">
        <v>61</v>
      </c>
      <c r="ER492" s="103">
        <v>4036</v>
      </c>
      <c r="ES492" s="247"/>
      <c r="ET492" s="247"/>
      <c r="EU492" s="103">
        <v>3018</v>
      </c>
      <c r="EV492" s="141">
        <f t="shared" si="837"/>
        <v>0.28460109807130052</v>
      </c>
      <c r="EW492" s="142">
        <f t="shared" si="758"/>
        <v>1.2650390133400453</v>
      </c>
      <c r="EX492" s="142">
        <f t="shared" si="759"/>
        <v>4.2260320488798051</v>
      </c>
      <c r="EY492" s="118">
        <f t="shared" si="838"/>
        <v>0.70433867481330081</v>
      </c>
      <c r="EZ492" s="143">
        <f t="shared" si="839"/>
        <v>21240.037077669898</v>
      </c>
      <c r="FA492" s="144">
        <f t="shared" si="840"/>
        <v>0.49926071404171146</v>
      </c>
      <c r="FB492" s="145">
        <f t="shared" si="841"/>
        <v>14645.256771844661</v>
      </c>
      <c r="FC492" s="146">
        <f t="shared" si="842"/>
        <v>0.73195153699809756</v>
      </c>
      <c r="FD492" s="253">
        <v>4002</v>
      </c>
      <c r="FE492" s="247"/>
      <c r="FF492" s="246">
        <v>7.37</v>
      </c>
      <c r="FG492" s="103">
        <v>2663</v>
      </c>
      <c r="FH492" s="274">
        <v>7</v>
      </c>
      <c r="FI492" s="274">
        <v>63</v>
      </c>
      <c r="FJ492" s="103">
        <v>3948</v>
      </c>
      <c r="FK492" s="247"/>
      <c r="FL492" s="247"/>
      <c r="FM492" s="103">
        <v>3417</v>
      </c>
      <c r="FN492" s="141">
        <f t="shared" si="843"/>
        <v>0.31822315530525802</v>
      </c>
      <c r="FO492" s="142">
        <f t="shared" si="765"/>
        <v>1.2558720639680161</v>
      </c>
      <c r="FP492" s="142">
        <f t="shared" si="766"/>
        <v>4.2568789981417021</v>
      </c>
      <c r="FQ492" s="118">
        <f t="shared" si="844"/>
        <v>0.70947983302361706</v>
      </c>
      <c r="FR492" s="143">
        <f t="shared" si="845"/>
        <v>21395.073844660194</v>
      </c>
      <c r="FS492" s="144">
        <f t="shared" si="846"/>
        <v>0.50187944770006632</v>
      </c>
      <c r="FT492" s="145">
        <f t="shared" si="847"/>
        <v>14752.15645631068</v>
      </c>
      <c r="FU492" s="146">
        <f t="shared" si="848"/>
        <v>0.73335335936717727</v>
      </c>
      <c r="FV492" s="253">
        <v>4002</v>
      </c>
      <c r="FW492" s="283"/>
      <c r="FX492" s="246">
        <v>7.37</v>
      </c>
      <c r="FY492" s="103">
        <v>2304</v>
      </c>
      <c r="FZ492" s="274">
        <v>9</v>
      </c>
      <c r="GA492" s="274">
        <v>63</v>
      </c>
      <c r="GB492" s="103">
        <v>3692</v>
      </c>
      <c r="GC492" s="247"/>
      <c r="GD492" s="247"/>
      <c r="GE492" s="103">
        <v>3670</v>
      </c>
      <c r="GF492" s="141">
        <f t="shared" si="849"/>
        <v>0.30145059724404155</v>
      </c>
      <c r="GG492" s="142">
        <f t="shared" si="772"/>
        <v>1.2558720639680161</v>
      </c>
      <c r="GH492" s="142">
        <f t="shared" si="773"/>
        <v>4.2568789981417021</v>
      </c>
      <c r="GI492" s="118">
        <f t="shared" si="850"/>
        <v>0.70947983302361706</v>
      </c>
      <c r="GJ492" s="143">
        <f t="shared" si="851"/>
        <v>21395.073844660194</v>
      </c>
      <c r="GK492" s="144">
        <f t="shared" si="852"/>
        <v>0.5690312607964525</v>
      </c>
      <c r="GL492" s="145">
        <f t="shared" si="853"/>
        <v>14752.15645631068</v>
      </c>
      <c r="GM492" s="146">
        <f t="shared" si="854"/>
        <v>0.76930009011715228</v>
      </c>
      <c r="GN492" s="103">
        <v>2631</v>
      </c>
      <c r="GO492" s="97">
        <f t="shared" si="855"/>
        <v>2566.1322815533981</v>
      </c>
      <c r="GP492" s="226">
        <f t="shared" si="856"/>
        <v>742.94299999999998</v>
      </c>
      <c r="GQ492" s="103">
        <v>0</v>
      </c>
      <c r="GR492" s="102">
        <f t="shared" si="857"/>
        <v>1</v>
      </c>
      <c r="GS492" s="103">
        <v>0</v>
      </c>
      <c r="GT492" s="102">
        <f t="shared" si="862"/>
        <v>1</v>
      </c>
      <c r="GU492" s="129">
        <v>27</v>
      </c>
      <c r="GV492" s="102">
        <f t="shared" si="858"/>
        <v>0.95183688759264706</v>
      </c>
      <c r="GW492" s="170">
        <v>300</v>
      </c>
      <c r="GX492" s="102">
        <f t="shared" si="859"/>
        <v>0.35897435897435892</v>
      </c>
      <c r="GY492" s="170">
        <v>52</v>
      </c>
      <c r="GZ492" s="102">
        <f t="shared" si="860"/>
        <v>0</v>
      </c>
      <c r="HA492" s="323">
        <v>14.2</v>
      </c>
      <c r="HB492" s="323">
        <v>51.3</v>
      </c>
      <c r="HC492" s="323"/>
      <c r="HD492" s="105"/>
      <c r="HE492" s="324">
        <v>22</v>
      </c>
      <c r="HF492" s="227">
        <f t="shared" si="864"/>
        <v>88085.34</v>
      </c>
      <c r="HG492" s="102">
        <f t="shared" si="865"/>
        <v>0.58723559999999997</v>
      </c>
      <c r="HH492" s="177">
        <f t="shared" si="866"/>
        <v>0.73655752478221692</v>
      </c>
      <c r="HI492" s="103">
        <v>1840</v>
      </c>
      <c r="HJ492" s="103">
        <v>3288</v>
      </c>
      <c r="HK492" s="103">
        <v>1816</v>
      </c>
      <c r="HL492" s="77">
        <f t="shared" si="780"/>
        <v>2400</v>
      </c>
      <c r="HM492" s="77">
        <f t="shared" si="778"/>
        <v>23968.799999999999</v>
      </c>
      <c r="HN492" s="247"/>
      <c r="HO492" s="247"/>
      <c r="HP492" s="103">
        <v>3827</v>
      </c>
      <c r="HQ492" s="247"/>
      <c r="HR492" s="247"/>
      <c r="HS492" s="247"/>
      <c r="HT492" s="103">
        <v>4230</v>
      </c>
      <c r="HU492" s="103">
        <v>3946</v>
      </c>
      <c r="HV492" s="247"/>
      <c r="HW492" s="247"/>
      <c r="HX492" s="247"/>
      <c r="HY492" s="247"/>
      <c r="HZ492" s="298">
        <v>0.98</v>
      </c>
      <c r="IA492" s="298"/>
      <c r="IB492" s="299">
        <v>723</v>
      </c>
      <c r="IC492" s="300"/>
      <c r="ID492" s="300">
        <v>197</v>
      </c>
      <c r="IE492" s="301">
        <v>4.59</v>
      </c>
      <c r="IF492" s="301">
        <v>3.4</v>
      </c>
      <c r="IG492" s="301">
        <v>0.79</v>
      </c>
      <c r="IH492" s="97">
        <f t="shared" si="779"/>
        <v>33588.659999999996</v>
      </c>
      <c r="II492" s="97">
        <f t="shared" si="781"/>
        <v>2961.9629629629626</v>
      </c>
      <c r="IJ492" s="202">
        <f t="shared" si="782"/>
        <v>1.7636684303350969</v>
      </c>
      <c r="IK492" s="202">
        <f t="shared" si="788"/>
        <v>1.679433</v>
      </c>
      <c r="IL492" s="202">
        <f t="shared" si="736"/>
        <v>0.50780477299962645</v>
      </c>
      <c r="IM492" s="203"/>
      <c r="IN492" s="204">
        <f t="shared" si="737"/>
        <v>0.72519954389965791</v>
      </c>
      <c r="IO492" s="247"/>
      <c r="IP492" s="247"/>
      <c r="IQ492" s="103">
        <v>2808</v>
      </c>
      <c r="IR492" s="103">
        <v>2718</v>
      </c>
      <c r="IS492" s="247"/>
      <c r="IT492" s="247"/>
      <c r="IU492" s="247"/>
      <c r="IV492" s="247"/>
      <c r="IW492" s="304">
        <v>0</v>
      </c>
      <c r="IX492" s="304">
        <v>0.95</v>
      </c>
      <c r="IY492" s="246">
        <v>8.36</v>
      </c>
      <c r="IZ492" s="247">
        <v>257</v>
      </c>
      <c r="JA492" s="247">
        <v>3.37</v>
      </c>
      <c r="JB492" s="247">
        <v>1.32</v>
      </c>
      <c r="JC492" s="247">
        <v>207</v>
      </c>
      <c r="JD492" s="97">
        <f t="shared" si="738"/>
        <v>8198.82</v>
      </c>
      <c r="JE492" s="210">
        <f t="shared" si="796"/>
        <v>1.2698412698412698</v>
      </c>
      <c r="JF492" s="210">
        <f t="shared" si="739"/>
        <v>0.5693625000000001</v>
      </c>
      <c r="JG492" s="210">
        <f t="shared" si="740"/>
        <v>0.21336996336996333</v>
      </c>
      <c r="JH492" s="203"/>
      <c r="JI492" s="203">
        <f t="shared" si="741"/>
        <v>0.64453665283540795</v>
      </c>
      <c r="JJ492" s="212">
        <f t="shared" si="867"/>
        <v>2.469151880188833</v>
      </c>
      <c r="JK492" s="203">
        <f t="shared" si="742"/>
        <v>0.97426654651046363</v>
      </c>
      <c r="JL492" s="103">
        <v>10261</v>
      </c>
      <c r="JM492" s="246">
        <v>8.27</v>
      </c>
      <c r="JN492" s="307">
        <v>140</v>
      </c>
      <c r="JO492" s="247">
        <v>1.28</v>
      </c>
      <c r="JP492" s="247">
        <v>2.98</v>
      </c>
      <c r="JQ492" s="246">
        <v>0.66</v>
      </c>
      <c r="JR492" s="170">
        <v>282</v>
      </c>
      <c r="JS492" s="247">
        <v>0.44</v>
      </c>
      <c r="JT492" s="308"/>
    </row>
    <row r="493" spans="1:280" ht="14.25">
      <c r="A493" s="244">
        <v>43910</v>
      </c>
      <c r="B493" s="245">
        <v>240</v>
      </c>
      <c r="C493" s="52">
        <v>240</v>
      </c>
      <c r="D493" s="129">
        <v>40304</v>
      </c>
      <c r="E493" s="246">
        <v>5.17</v>
      </c>
      <c r="F493" s="129">
        <v>1191</v>
      </c>
      <c r="G493" s="247">
        <v>25.8</v>
      </c>
      <c r="H493" s="247">
        <v>25.8</v>
      </c>
      <c r="I493" s="255">
        <v>92.9</v>
      </c>
      <c r="J493" s="253">
        <v>855</v>
      </c>
      <c r="K493" s="129">
        <v>1252</v>
      </c>
      <c r="L493" s="254">
        <v>10</v>
      </c>
      <c r="M493" s="129">
        <v>8192</v>
      </c>
      <c r="N493" s="129">
        <v>5580</v>
      </c>
      <c r="O493" s="254">
        <v>0.2</v>
      </c>
      <c r="P493" s="254">
        <v>0.2</v>
      </c>
      <c r="Q493" s="258"/>
      <c r="R493" s="259">
        <v>63.8</v>
      </c>
      <c r="S493" s="260">
        <v>8670</v>
      </c>
      <c r="T493" s="103">
        <v>8408</v>
      </c>
      <c r="U493" s="247">
        <v>3.32</v>
      </c>
      <c r="V493" s="247">
        <v>24.1</v>
      </c>
      <c r="W493" s="247">
        <v>9.3000000000000007</v>
      </c>
      <c r="X493" s="247">
        <v>9.3000000000000007</v>
      </c>
      <c r="Y493" s="129">
        <v>2432</v>
      </c>
      <c r="Z493" s="103"/>
      <c r="AA493" s="56"/>
      <c r="AB493" s="247">
        <v>1548</v>
      </c>
      <c r="AC493" s="77">
        <f t="shared" si="797"/>
        <v>11102</v>
      </c>
      <c r="AD493" s="247"/>
      <c r="AE493" s="247"/>
      <c r="AF493" s="247"/>
      <c r="AG493" s="247"/>
      <c r="AH493" s="252"/>
      <c r="AI493" s="263"/>
      <c r="AJ493" s="247"/>
      <c r="AK493" s="247"/>
      <c r="AL493" s="246">
        <v>9.08</v>
      </c>
      <c r="AM493" s="103">
        <v>69094</v>
      </c>
      <c r="AN493" s="264">
        <v>1.61</v>
      </c>
      <c r="AO493" s="264">
        <v>1.61</v>
      </c>
      <c r="AP493" s="103">
        <v>2980</v>
      </c>
      <c r="AQ493" s="252"/>
      <c r="AR493" s="86">
        <f t="shared" si="743"/>
        <v>12597</v>
      </c>
      <c r="AS493" s="103">
        <v>1200</v>
      </c>
      <c r="AT493" s="268">
        <v>11397</v>
      </c>
      <c r="AU493" s="129">
        <f t="shared" si="798"/>
        <v>8877</v>
      </c>
      <c r="AV493" s="103">
        <v>720</v>
      </c>
      <c r="AW493" s="103">
        <v>840</v>
      </c>
      <c r="AX493" s="129">
        <v>840</v>
      </c>
      <c r="AY493" s="271">
        <v>120</v>
      </c>
      <c r="AZ493" s="272">
        <v>5.45</v>
      </c>
      <c r="BA493" s="103">
        <v>4396</v>
      </c>
      <c r="BB493" s="247">
        <v>142</v>
      </c>
      <c r="BC493" s="103">
        <v>10573</v>
      </c>
      <c r="BD493" s="97">
        <f t="shared" si="799"/>
        <v>7450.0248000000001</v>
      </c>
      <c r="BE493" s="102">
        <f t="shared" si="800"/>
        <v>0.70462733377470921</v>
      </c>
      <c r="BF493" s="103">
        <v>3882</v>
      </c>
      <c r="BG493" s="97">
        <f t="shared" si="801"/>
        <v>4142.0940000000001</v>
      </c>
      <c r="BH493" s="102">
        <f t="shared" si="802"/>
        <v>0.39176146788990829</v>
      </c>
      <c r="BI493" s="103">
        <v>541</v>
      </c>
      <c r="BJ493" s="97">
        <f t="shared" si="803"/>
        <v>1064.1469999999999</v>
      </c>
      <c r="BK493" s="102">
        <f t="shared" si="804"/>
        <v>0.10064759292537595</v>
      </c>
      <c r="BL493" s="320">
        <v>509</v>
      </c>
      <c r="BM493" s="97">
        <f t="shared" si="805"/>
        <v>735.505</v>
      </c>
      <c r="BN493" s="102">
        <f t="shared" si="806"/>
        <v>6.9564456634824551E-2</v>
      </c>
      <c r="BO493" s="103">
        <v>721</v>
      </c>
      <c r="BP493" s="97">
        <f t="shared" si="807"/>
        <v>1483.818</v>
      </c>
      <c r="BQ493" s="102">
        <f t="shared" si="808"/>
        <v>0.14034030076610232</v>
      </c>
      <c r="BR493" s="103">
        <v>14.7</v>
      </c>
      <c r="BS493" s="105">
        <f t="shared" si="809"/>
        <v>24.460799999999999</v>
      </c>
      <c r="BT493" s="102">
        <f t="shared" si="810"/>
        <v>1.3903338692897E-3</v>
      </c>
      <c r="BU493" s="247">
        <v>5.39</v>
      </c>
      <c r="BV493" s="246">
        <v>5.39</v>
      </c>
      <c r="BW493" s="247">
        <v>166</v>
      </c>
      <c r="BX493" s="117">
        <f t="shared" si="811"/>
        <v>93856.520999999993</v>
      </c>
      <c r="BY493" s="118">
        <f t="shared" si="812"/>
        <v>0.62571013999999991</v>
      </c>
      <c r="BZ493" s="273">
        <v>67.8</v>
      </c>
      <c r="CA493" s="263">
        <v>39</v>
      </c>
      <c r="CB493" s="247">
        <v>7.61</v>
      </c>
      <c r="CC493" s="103">
        <v>5283</v>
      </c>
      <c r="CD493" s="77">
        <f t="shared" si="813"/>
        <v>5337.6714130616338</v>
      </c>
      <c r="CE493" s="77">
        <f t="shared" si="814"/>
        <v>23948</v>
      </c>
      <c r="CF493" s="77">
        <f t="shared" si="815"/>
        <v>8877</v>
      </c>
      <c r="CG493" s="77">
        <f t="shared" si="816"/>
        <v>369.875</v>
      </c>
      <c r="CH493" s="77">
        <f t="shared" si="817"/>
        <v>15071</v>
      </c>
      <c r="CI493" s="130">
        <f t="shared" si="818"/>
        <v>627.95833333333337</v>
      </c>
      <c r="CJ493" s="253">
        <v>3983</v>
      </c>
      <c r="CK493" s="247"/>
      <c r="CL493" s="246">
        <v>7.62</v>
      </c>
      <c r="CM493" s="103">
        <v>2683</v>
      </c>
      <c r="CN493" s="274">
        <v>12</v>
      </c>
      <c r="CO493" s="274">
        <v>61</v>
      </c>
      <c r="CP493" s="103">
        <v>3500</v>
      </c>
      <c r="CQ493" s="247"/>
      <c r="CR493" s="247"/>
      <c r="CS493" s="103">
        <v>2732</v>
      </c>
      <c r="CT493" s="141">
        <f t="shared" si="819"/>
        <v>0.2583804292943126</v>
      </c>
      <c r="CU493" s="142">
        <f t="shared" si="746"/>
        <v>1.2618629173989455</v>
      </c>
      <c r="CV493" s="142">
        <f t="shared" si="747"/>
        <v>4.2299930836101254</v>
      </c>
      <c r="CW493" s="118">
        <f t="shared" si="820"/>
        <v>0.70499884726835427</v>
      </c>
      <c r="CX493" s="143">
        <f t="shared" si="821"/>
        <v>21259.945238224489</v>
      </c>
      <c r="CY493" s="144">
        <f t="shared" si="822"/>
        <v>0.49734635342398148</v>
      </c>
      <c r="CZ493" s="145">
        <f t="shared" si="823"/>
        <v>15610.093667237348</v>
      </c>
      <c r="DA493" s="146">
        <f t="shared" si="824"/>
        <v>0.74624042372079824</v>
      </c>
      <c r="DB493" s="253">
        <v>3984</v>
      </c>
      <c r="DC493" s="247"/>
      <c r="DD493" s="246">
        <v>7.64</v>
      </c>
      <c r="DE493" s="103">
        <v>2655</v>
      </c>
      <c r="DF493" s="274">
        <v>10</v>
      </c>
      <c r="DG493" s="274">
        <v>63</v>
      </c>
      <c r="DH493" s="103">
        <v>3896</v>
      </c>
      <c r="DI493" s="247"/>
      <c r="DJ493" s="247"/>
      <c r="DK493" s="103">
        <v>3475</v>
      </c>
      <c r="DL493" s="141">
        <f t="shared" si="825"/>
        <v>0.32513820051775899</v>
      </c>
      <c r="DM493" s="142">
        <f t="shared" si="750"/>
        <v>1.2615461847389557</v>
      </c>
      <c r="DN493" s="142">
        <f t="shared" si="751"/>
        <v>4.2310550954312669</v>
      </c>
      <c r="DO493" s="118">
        <f t="shared" si="826"/>
        <v>0.70517584923854448</v>
      </c>
      <c r="DP493" s="143">
        <f t="shared" si="827"/>
        <v>21265.282909637546</v>
      </c>
      <c r="DQ493" s="144">
        <f t="shared" si="828"/>
        <v>0.50259208659734278</v>
      </c>
      <c r="DR493" s="145">
        <f t="shared" si="829"/>
        <v>15614.012847168864</v>
      </c>
      <c r="DS493" s="146">
        <f t="shared" si="830"/>
        <v>0.74888867870992148</v>
      </c>
      <c r="DT493" s="253">
        <v>3983</v>
      </c>
      <c r="DU493" s="247"/>
      <c r="DV493" s="246">
        <v>7.59</v>
      </c>
      <c r="DW493" s="103">
        <v>2786</v>
      </c>
      <c r="DX493" s="274">
        <v>11</v>
      </c>
      <c r="DY493" s="274">
        <v>62</v>
      </c>
      <c r="DZ493" s="103">
        <v>3818</v>
      </c>
      <c r="EA493" s="247"/>
      <c r="EB493" s="247"/>
      <c r="EC493" s="103">
        <v>3544</v>
      </c>
      <c r="ED493" s="141">
        <f t="shared" si="831"/>
        <v>0.34870538860331951</v>
      </c>
      <c r="EE493" s="142">
        <f t="shared" si="756"/>
        <v>1.2618629173989455</v>
      </c>
      <c r="EF493" s="142">
        <f t="shared" si="795"/>
        <v>4.2299930836101254</v>
      </c>
      <c r="EG493" s="118">
        <f t="shared" si="832"/>
        <v>0.70499884726835427</v>
      </c>
      <c r="EH493" s="143">
        <f t="shared" si="833"/>
        <v>21259.945238224489</v>
      </c>
      <c r="EI493" s="144">
        <f t="shared" si="834"/>
        <v>0.47804954925054499</v>
      </c>
      <c r="EJ493" s="145">
        <f t="shared" si="835"/>
        <v>15610.093667237348</v>
      </c>
      <c r="EK493" s="146">
        <f t="shared" si="836"/>
        <v>0.7364986285822378</v>
      </c>
      <c r="EL493" s="253">
        <v>3984</v>
      </c>
      <c r="EM493" s="247"/>
      <c r="EN493" s="246">
        <v>7.6</v>
      </c>
      <c r="EO493" s="103">
        <v>2659</v>
      </c>
      <c r="EP493" s="274">
        <v>12</v>
      </c>
      <c r="EQ493" s="274">
        <v>63</v>
      </c>
      <c r="ER493" s="103">
        <v>4088</v>
      </c>
      <c r="ES493" s="247"/>
      <c r="ET493" s="247"/>
      <c r="EU493" s="103">
        <v>3009</v>
      </c>
      <c r="EV493" s="141">
        <f t="shared" si="837"/>
        <v>0.28195734671095746</v>
      </c>
      <c r="EW493" s="142">
        <f t="shared" si="758"/>
        <v>1.2615461847389557</v>
      </c>
      <c r="EX493" s="142">
        <f t="shared" si="759"/>
        <v>4.2310550954312669</v>
      </c>
      <c r="EY493" s="118">
        <f t="shared" si="838"/>
        <v>0.70517584923854448</v>
      </c>
      <c r="EZ493" s="143">
        <f t="shared" si="839"/>
        <v>21265.282909637546</v>
      </c>
      <c r="FA493" s="144">
        <f t="shared" si="840"/>
        <v>0.50184269614400545</v>
      </c>
      <c r="FB493" s="145">
        <f t="shared" si="841"/>
        <v>15614.012847168864</v>
      </c>
      <c r="FC493" s="146">
        <f t="shared" si="842"/>
        <v>0.7485103565686182</v>
      </c>
      <c r="FD493" s="253">
        <v>4007</v>
      </c>
      <c r="FE493" s="247"/>
      <c r="FF493" s="246">
        <v>7.57</v>
      </c>
      <c r="FG493" s="103">
        <v>2203</v>
      </c>
      <c r="FH493" s="274">
        <v>9</v>
      </c>
      <c r="FI493" s="274">
        <v>60</v>
      </c>
      <c r="FJ493" s="103">
        <v>3988</v>
      </c>
      <c r="FK493" s="247"/>
      <c r="FL493" s="247"/>
      <c r="FM493" s="103">
        <v>3337</v>
      </c>
      <c r="FN493" s="141">
        <f t="shared" si="843"/>
        <v>0.26567142235619157</v>
      </c>
      <c r="FO493" s="142">
        <f t="shared" si="765"/>
        <v>1.2543049663089594</v>
      </c>
      <c r="FP493" s="142">
        <f t="shared" si="766"/>
        <v>4.2554813673175422</v>
      </c>
      <c r="FQ493" s="118">
        <f t="shared" si="844"/>
        <v>0.70924689455292367</v>
      </c>
      <c r="FR493" s="143">
        <f t="shared" si="845"/>
        <v>21388.049352137969</v>
      </c>
      <c r="FS493" s="144">
        <f t="shared" si="846"/>
        <v>0.5872732078244618</v>
      </c>
      <c r="FT493" s="145">
        <f t="shared" si="847"/>
        <v>15704.153985593786</v>
      </c>
      <c r="FU493" s="146">
        <f t="shared" si="848"/>
        <v>0.79163908067719668</v>
      </c>
      <c r="FV493" s="253">
        <v>4007</v>
      </c>
      <c r="FW493" s="283"/>
      <c r="FX493" s="246">
        <v>7.62</v>
      </c>
      <c r="FY493" s="103">
        <v>2640</v>
      </c>
      <c r="FZ493" s="274">
        <v>9</v>
      </c>
      <c r="GA493" s="274">
        <v>61</v>
      </c>
      <c r="GB493" s="103">
        <v>4392</v>
      </c>
      <c r="GC493" s="247"/>
      <c r="GD493" s="247"/>
      <c r="GE493" s="103">
        <v>3534</v>
      </c>
      <c r="GF493" s="141">
        <f t="shared" si="849"/>
        <v>0.32693254327481869</v>
      </c>
      <c r="GG493" s="142">
        <f t="shared" si="772"/>
        <v>1.2543049663089594</v>
      </c>
      <c r="GH493" s="142">
        <f t="shared" si="773"/>
        <v>4.2554813673175422</v>
      </c>
      <c r="GI493" s="118">
        <f t="shared" si="850"/>
        <v>0.70924689455292367</v>
      </c>
      <c r="GJ493" s="143">
        <f t="shared" si="851"/>
        <v>21388.049352137969</v>
      </c>
      <c r="GK493" s="144">
        <f t="shared" si="852"/>
        <v>0.50540230079735782</v>
      </c>
      <c r="GL493" s="145">
        <f t="shared" si="853"/>
        <v>15704.153985593786</v>
      </c>
      <c r="GM493" s="146">
        <f t="shared" si="854"/>
        <v>0.7503073867398089</v>
      </c>
      <c r="GN493" s="103">
        <v>2254</v>
      </c>
      <c r="GO493" s="97">
        <f t="shared" si="855"/>
        <v>2603.9712710873559</v>
      </c>
      <c r="GP493" s="226">
        <f t="shared" si="856"/>
        <v>1164.9356600000001</v>
      </c>
      <c r="GQ493" s="103">
        <v>0</v>
      </c>
      <c r="GR493" s="102">
        <f t="shared" si="857"/>
        <v>1</v>
      </c>
      <c r="GS493" s="103">
        <v>0</v>
      </c>
      <c r="GT493" s="102">
        <f t="shared" si="862"/>
        <v>1</v>
      </c>
      <c r="GU493" s="129">
        <v>67.900000000000006</v>
      </c>
      <c r="GV493" s="102">
        <f t="shared" si="858"/>
        <v>0.93619302596351817</v>
      </c>
      <c r="GW493" s="170">
        <v>516</v>
      </c>
      <c r="GX493" s="102">
        <f t="shared" si="859"/>
        <v>0</v>
      </c>
      <c r="GY493" s="170">
        <v>2.94</v>
      </c>
      <c r="GZ493" s="102">
        <f t="shared" si="860"/>
        <v>0</v>
      </c>
      <c r="HA493" s="323">
        <v>28.1</v>
      </c>
      <c r="HB493" s="323">
        <v>48</v>
      </c>
      <c r="HC493" s="323"/>
      <c r="HD493" s="105"/>
      <c r="HE493" s="324">
        <v>25</v>
      </c>
      <c r="HF493" s="227">
        <f t="shared" si="864"/>
        <v>93856.520999999993</v>
      </c>
      <c r="HG493" s="102">
        <f t="shared" si="865"/>
        <v>0.62571013999999991</v>
      </c>
      <c r="HH493" s="177">
        <f t="shared" si="866"/>
        <v>0.78681547337557922</v>
      </c>
      <c r="HI493" s="103">
        <v>2698</v>
      </c>
      <c r="HJ493" s="103">
        <v>2662</v>
      </c>
      <c r="HK493" s="103">
        <v>2838</v>
      </c>
      <c r="HL493" s="77">
        <f t="shared" si="780"/>
        <v>2640</v>
      </c>
      <c r="HM493" s="77">
        <f t="shared" si="778"/>
        <v>35048.160000000003</v>
      </c>
      <c r="HN493" s="247"/>
      <c r="HO493" s="247"/>
      <c r="HP493" s="103">
        <v>3921</v>
      </c>
      <c r="HQ493" s="247"/>
      <c r="HR493" s="247"/>
      <c r="HS493" s="247"/>
      <c r="HT493" s="103">
        <v>4150</v>
      </c>
      <c r="HU493" s="103">
        <v>3722</v>
      </c>
      <c r="HV493" s="247"/>
      <c r="HW493" s="247"/>
      <c r="HX493" s="247"/>
      <c r="HY493" s="247"/>
      <c r="HZ493" s="298">
        <v>0.98</v>
      </c>
      <c r="IA493" s="298"/>
      <c r="IB493" s="299">
        <v>755</v>
      </c>
      <c r="IC493" s="300"/>
      <c r="ID493" s="300">
        <v>98</v>
      </c>
      <c r="IE493" s="301">
        <v>3.34</v>
      </c>
      <c r="IF493" s="301">
        <v>4.1399999999999997</v>
      </c>
      <c r="IG493" s="301">
        <v>0.67</v>
      </c>
      <c r="IH493" s="97">
        <f t="shared" si="779"/>
        <v>31628.958000000002</v>
      </c>
      <c r="II493" s="97">
        <f t="shared" si="781"/>
        <v>3477.4705733771157</v>
      </c>
      <c r="IJ493" s="202">
        <f t="shared" si="782"/>
        <v>1.7186560109993985</v>
      </c>
      <c r="IK493" s="202">
        <f t="shared" si="788"/>
        <v>2.0233662531194749</v>
      </c>
      <c r="IL493" s="202">
        <f t="shared" si="736"/>
        <v>0.44472747495675963</v>
      </c>
      <c r="IM493" s="203"/>
      <c r="IN493" s="204">
        <f t="shared" si="737"/>
        <v>0.66503992901508435</v>
      </c>
      <c r="IO493" s="247"/>
      <c r="IP493" s="247"/>
      <c r="IQ493" s="103">
        <v>2542</v>
      </c>
      <c r="IR493" s="103">
        <v>2438</v>
      </c>
      <c r="IS493" s="247"/>
      <c r="IT493" s="247"/>
      <c r="IU493" s="247"/>
      <c r="IV493" s="247"/>
      <c r="IW493" s="304">
        <v>0.95</v>
      </c>
      <c r="IX493" s="304"/>
      <c r="IY493" s="246">
        <v>8.7200000000000006</v>
      </c>
      <c r="IZ493" s="247">
        <v>245</v>
      </c>
      <c r="JA493" s="247">
        <v>3.23</v>
      </c>
      <c r="JB493" s="247">
        <v>1.82</v>
      </c>
      <c r="JC493" s="247">
        <v>193</v>
      </c>
      <c r="JD493" s="97">
        <f t="shared" si="738"/>
        <v>8604.7350000000006</v>
      </c>
      <c r="JE493" s="210">
        <f t="shared" si="796"/>
        <v>1.2616875070406668</v>
      </c>
      <c r="JF493" s="210">
        <f t="shared" si="739"/>
        <v>0.5984049107142857</v>
      </c>
      <c r="JG493" s="210">
        <f t="shared" si="740"/>
        <v>0.25758404462349199</v>
      </c>
      <c r="JH493" s="203"/>
      <c r="JI493" s="203">
        <f t="shared" si="741"/>
        <v>0.67549668874172186</v>
      </c>
      <c r="JJ493" s="212">
        <f t="shared" si="867"/>
        <v>2.469151880188833</v>
      </c>
      <c r="JK493" s="203">
        <f t="shared" si="742"/>
        <v>0.97682776884517164</v>
      </c>
      <c r="JL493" s="103">
        <v>9977</v>
      </c>
      <c r="JM493" s="246">
        <v>8.7899999999999991</v>
      </c>
      <c r="JN493" s="307">
        <v>109</v>
      </c>
      <c r="JO493" s="247">
        <v>0.6</v>
      </c>
      <c r="JP493" s="247">
        <v>3.03</v>
      </c>
      <c r="JQ493" s="246">
        <v>0.65</v>
      </c>
      <c r="JR493" s="170">
        <v>270</v>
      </c>
      <c r="JS493" s="247">
        <v>0.65</v>
      </c>
      <c r="JT493" s="308"/>
    </row>
    <row r="494" spans="1:280" ht="14.25">
      <c r="A494" s="244">
        <v>43911</v>
      </c>
      <c r="B494" s="245">
        <v>240</v>
      </c>
      <c r="C494" s="52">
        <v>240</v>
      </c>
      <c r="D494" s="129">
        <v>43879</v>
      </c>
      <c r="E494" s="246">
        <v>5.53</v>
      </c>
      <c r="F494" s="129">
        <v>1186</v>
      </c>
      <c r="G494" s="247">
        <v>38.6</v>
      </c>
      <c r="H494" s="247">
        <v>22.9</v>
      </c>
      <c r="I494" s="255">
        <v>92.9</v>
      </c>
      <c r="J494" s="253">
        <v>1511</v>
      </c>
      <c r="K494" s="129">
        <v>1405</v>
      </c>
      <c r="L494" s="254"/>
      <c r="M494" s="129">
        <v>7929</v>
      </c>
      <c r="N494" s="129">
        <v>5854</v>
      </c>
      <c r="O494" s="254">
        <v>0.11</v>
      </c>
      <c r="P494" s="254">
        <v>0.5</v>
      </c>
      <c r="Q494" s="258">
        <v>81.400000000000006</v>
      </c>
      <c r="R494" s="259">
        <v>67.8</v>
      </c>
      <c r="S494" s="260">
        <v>8722</v>
      </c>
      <c r="T494" s="103">
        <v>8901</v>
      </c>
      <c r="U494" s="247">
        <v>3.46</v>
      </c>
      <c r="V494" s="247">
        <v>24.7</v>
      </c>
      <c r="W494" s="247">
        <v>9.7899999999999991</v>
      </c>
      <c r="X494" s="247">
        <v>7.92</v>
      </c>
      <c r="Y494" s="129">
        <v>2432</v>
      </c>
      <c r="Z494" s="103"/>
      <c r="AA494" s="56"/>
      <c r="AB494" s="247">
        <v>512</v>
      </c>
      <c r="AC494" s="77">
        <f t="shared" si="797"/>
        <v>11154</v>
      </c>
      <c r="AD494" s="247"/>
      <c r="AE494" s="247"/>
      <c r="AF494" s="247"/>
      <c r="AG494" s="247"/>
      <c r="AH494" s="252"/>
      <c r="AI494" s="263"/>
      <c r="AJ494" s="247"/>
      <c r="AK494" s="247"/>
      <c r="AL494" s="246"/>
      <c r="AM494" s="103"/>
      <c r="AN494" s="264"/>
      <c r="AO494" s="264"/>
      <c r="AP494" s="103"/>
      <c r="AQ494" s="252"/>
      <c r="AR494" s="86">
        <f t="shared" si="743"/>
        <v>12516</v>
      </c>
      <c r="AS494" s="103">
        <v>1200</v>
      </c>
      <c r="AT494" s="268">
        <v>11316</v>
      </c>
      <c r="AU494" s="129">
        <f t="shared" si="798"/>
        <v>9156</v>
      </c>
      <c r="AV494" s="103">
        <v>960</v>
      </c>
      <c r="AW494" s="103">
        <v>0</v>
      </c>
      <c r="AX494" s="129">
        <v>960</v>
      </c>
      <c r="AY494" s="271">
        <v>240</v>
      </c>
      <c r="AZ494" s="272">
        <v>5.3</v>
      </c>
      <c r="BA494" s="103">
        <v>4601</v>
      </c>
      <c r="BB494" s="247">
        <v>176</v>
      </c>
      <c r="BC494" s="103">
        <v>11009</v>
      </c>
      <c r="BD494" s="97">
        <f t="shared" si="799"/>
        <v>6661.6890000000003</v>
      </c>
      <c r="BE494" s="102">
        <f t="shared" si="800"/>
        <v>0.6051129984558089</v>
      </c>
      <c r="BF494" s="103">
        <v>3740</v>
      </c>
      <c r="BG494" s="97">
        <f t="shared" si="801"/>
        <v>3990.58</v>
      </c>
      <c r="BH494" s="102">
        <f t="shared" si="802"/>
        <v>0.36248342265419203</v>
      </c>
      <c r="BI494" s="103">
        <v>259</v>
      </c>
      <c r="BJ494" s="97">
        <f t="shared" si="803"/>
        <v>509.45300000000003</v>
      </c>
      <c r="BK494" s="102">
        <f t="shared" si="804"/>
        <v>4.6276046870742125E-2</v>
      </c>
      <c r="BL494" s="320">
        <v>546</v>
      </c>
      <c r="BM494" s="97">
        <f t="shared" si="805"/>
        <v>788.97</v>
      </c>
      <c r="BN494" s="102">
        <f t="shared" si="806"/>
        <v>7.1665909710237077E-2</v>
      </c>
      <c r="BO494" s="103">
        <v>667</v>
      </c>
      <c r="BP494" s="97">
        <f t="shared" si="807"/>
        <v>1372.6859999999999</v>
      </c>
      <c r="BQ494" s="102">
        <f t="shared" si="808"/>
        <v>0.12468761922063765</v>
      </c>
      <c r="BR494" s="103">
        <v>0</v>
      </c>
      <c r="BS494" s="105">
        <f t="shared" si="809"/>
        <v>0</v>
      </c>
      <c r="BT494" s="102">
        <f t="shared" si="810"/>
        <v>0</v>
      </c>
      <c r="BU494" s="247">
        <v>5.55</v>
      </c>
      <c r="BV494" s="246">
        <v>6.45</v>
      </c>
      <c r="BW494" s="247">
        <v>152</v>
      </c>
      <c r="BX494" s="117">
        <f t="shared" si="811"/>
        <v>100798.40399999999</v>
      </c>
      <c r="BY494" s="118">
        <f t="shared" si="812"/>
        <v>0.67198935999999998</v>
      </c>
      <c r="BZ494" s="273">
        <v>69.8</v>
      </c>
      <c r="CA494" s="263">
        <v>39</v>
      </c>
      <c r="CB494" s="247">
        <v>7.36</v>
      </c>
      <c r="CC494" s="103">
        <v>5473</v>
      </c>
      <c r="CD494" s="77">
        <f t="shared" si="813"/>
        <v>5818.8342541436468</v>
      </c>
      <c r="CE494" s="77">
        <f t="shared" si="814"/>
        <v>23892</v>
      </c>
      <c r="CF494" s="77">
        <f t="shared" si="815"/>
        <v>9156</v>
      </c>
      <c r="CG494" s="77">
        <f t="shared" si="816"/>
        <v>381.5</v>
      </c>
      <c r="CH494" s="77">
        <f t="shared" si="817"/>
        <v>14736</v>
      </c>
      <c r="CI494" s="130">
        <f t="shared" si="818"/>
        <v>614</v>
      </c>
      <c r="CJ494" s="253">
        <v>3980</v>
      </c>
      <c r="CK494" s="247"/>
      <c r="CL494" s="246">
        <v>7.71</v>
      </c>
      <c r="CM494" s="103">
        <v>2890</v>
      </c>
      <c r="CN494" s="274">
        <v>11</v>
      </c>
      <c r="CO494" s="274">
        <v>62</v>
      </c>
      <c r="CP494" s="103">
        <v>3432</v>
      </c>
      <c r="CQ494" s="247"/>
      <c r="CR494" s="247"/>
      <c r="CS494" s="103">
        <v>2771</v>
      </c>
      <c r="CT494" s="141">
        <f t="shared" si="819"/>
        <v>0.2377161339170637</v>
      </c>
      <c r="CU494" s="142">
        <f t="shared" si="746"/>
        <v>1.2628140703517587</v>
      </c>
      <c r="CV494" s="142">
        <f t="shared" si="747"/>
        <v>4.6078313433131148</v>
      </c>
      <c r="CW494" s="118">
        <f t="shared" si="820"/>
        <v>0.76797189055218584</v>
      </c>
      <c r="CX494" s="143">
        <f t="shared" si="821"/>
        <v>23158.960331491715</v>
      </c>
      <c r="CY494" s="144">
        <f t="shared" si="822"/>
        <v>0.50333694451908406</v>
      </c>
      <c r="CZ494" s="145">
        <f t="shared" si="823"/>
        <v>16791.296162732295</v>
      </c>
      <c r="DA494" s="146">
        <f t="shared" si="824"/>
        <v>0.73748751021891179</v>
      </c>
      <c r="DB494" s="253">
        <v>3980</v>
      </c>
      <c r="DC494" s="247"/>
      <c r="DD494" s="246">
        <v>7.66</v>
      </c>
      <c r="DE494" s="103">
        <v>2574</v>
      </c>
      <c r="DF494" s="274">
        <v>11</v>
      </c>
      <c r="DG494" s="274">
        <v>63</v>
      </c>
      <c r="DH494" s="103">
        <v>4184</v>
      </c>
      <c r="DI494" s="247"/>
      <c r="DJ494" s="247"/>
      <c r="DK494" s="103">
        <v>3447</v>
      </c>
      <c r="DL494" s="141">
        <f t="shared" si="825"/>
        <v>0.26691052120892378</v>
      </c>
      <c r="DM494" s="142">
        <f t="shared" si="750"/>
        <v>1.2628140703517587</v>
      </c>
      <c r="DN494" s="142">
        <f t="shared" si="751"/>
        <v>4.6078313433131148</v>
      </c>
      <c r="DO494" s="118">
        <f t="shared" si="826"/>
        <v>0.76797189055218584</v>
      </c>
      <c r="DP494" s="143">
        <f t="shared" si="827"/>
        <v>23158.960331491715</v>
      </c>
      <c r="DQ494" s="144">
        <f t="shared" si="828"/>
        <v>0.55764335473775861</v>
      </c>
      <c r="DR494" s="145">
        <f t="shared" si="829"/>
        <v>16791.296162732295</v>
      </c>
      <c r="DS494" s="146">
        <f t="shared" si="830"/>
        <v>0.76619129802888541</v>
      </c>
      <c r="DT494" s="253">
        <v>3980</v>
      </c>
      <c r="DU494" s="247"/>
      <c r="DV494" s="246">
        <v>7.58</v>
      </c>
      <c r="DW494" s="103">
        <v>2821</v>
      </c>
      <c r="DX494" s="274">
        <v>11</v>
      </c>
      <c r="DY494" s="274">
        <v>60</v>
      </c>
      <c r="DZ494" s="103">
        <v>3968</v>
      </c>
      <c r="EA494" s="247"/>
      <c r="EB494" s="247"/>
      <c r="EC494" s="103">
        <v>3489</v>
      </c>
      <c r="ED494" s="141">
        <f t="shared" si="831"/>
        <v>0.29242215930298732</v>
      </c>
      <c r="EE494" s="142">
        <f t="shared" si="756"/>
        <v>1.2628140703517587</v>
      </c>
      <c r="EF494" s="142">
        <f t="shared" si="795"/>
        <v>4.6078313433131148</v>
      </c>
      <c r="EG494" s="118">
        <f t="shared" si="832"/>
        <v>0.76797189055218584</v>
      </c>
      <c r="EH494" s="143">
        <f t="shared" si="833"/>
        <v>23158.960331491715</v>
      </c>
      <c r="EI494" s="144">
        <f t="shared" si="834"/>
        <v>0.51519498978835165</v>
      </c>
      <c r="EJ494" s="145">
        <f t="shared" si="835"/>
        <v>16791.296162732295</v>
      </c>
      <c r="EK494" s="146">
        <f t="shared" si="836"/>
        <v>0.74375510945589973</v>
      </c>
      <c r="EL494" s="253">
        <v>3980</v>
      </c>
      <c r="EM494" s="247"/>
      <c r="EN494" s="246">
        <v>7.61</v>
      </c>
      <c r="EO494" s="103">
        <v>2673</v>
      </c>
      <c r="EP494" s="274">
        <v>11</v>
      </c>
      <c r="EQ494" s="274">
        <v>61</v>
      </c>
      <c r="ER494" s="103">
        <v>3962</v>
      </c>
      <c r="ES494" s="247"/>
      <c r="ET494" s="247"/>
      <c r="EU494" s="103">
        <v>3010</v>
      </c>
      <c r="EV494" s="141">
        <f t="shared" si="837"/>
        <v>0.24040726431756951</v>
      </c>
      <c r="EW494" s="142">
        <f t="shared" si="758"/>
        <v>1.2628140703517587</v>
      </c>
      <c r="EX494" s="142">
        <f t="shared" si="759"/>
        <v>4.6078313433131148</v>
      </c>
      <c r="EY494" s="118">
        <f t="shared" si="838"/>
        <v>0.76797189055218584</v>
      </c>
      <c r="EZ494" s="143">
        <f t="shared" si="839"/>
        <v>23158.960331491715</v>
      </c>
      <c r="FA494" s="144">
        <f t="shared" si="840"/>
        <v>0.54062963761228788</v>
      </c>
      <c r="FB494" s="145">
        <f t="shared" si="841"/>
        <v>16791.296162732295</v>
      </c>
      <c r="FC494" s="146">
        <f t="shared" si="842"/>
        <v>0.75719865564538102</v>
      </c>
      <c r="FD494" s="253">
        <v>3986</v>
      </c>
      <c r="FE494" s="247"/>
      <c r="FF494" s="246">
        <v>7.6</v>
      </c>
      <c r="FG494" s="103">
        <v>2366</v>
      </c>
      <c r="FH494" s="274">
        <v>9</v>
      </c>
      <c r="FI494" s="274">
        <v>63</v>
      </c>
      <c r="FJ494" s="103">
        <v>4106</v>
      </c>
      <c r="FK494" s="247"/>
      <c r="FL494" s="247"/>
      <c r="FM494" s="103">
        <v>3288</v>
      </c>
      <c r="FN494" s="141">
        <f t="shared" si="843"/>
        <v>0.2389014485352465</v>
      </c>
      <c r="FO494" s="142">
        <f t="shared" si="765"/>
        <v>1.2609131961866533</v>
      </c>
      <c r="FP494" s="142">
        <f t="shared" si="766"/>
        <v>4.6147778227251441</v>
      </c>
      <c r="FQ494" s="118">
        <f t="shared" si="844"/>
        <v>0.76912963712085736</v>
      </c>
      <c r="FR494" s="143">
        <f t="shared" si="845"/>
        <v>23193.873337016576</v>
      </c>
      <c r="FS494" s="144">
        <f t="shared" si="846"/>
        <v>0.59338934627410134</v>
      </c>
      <c r="FT494" s="145">
        <f t="shared" si="847"/>
        <v>16816.609674535408</v>
      </c>
      <c r="FU494" s="146">
        <f t="shared" si="848"/>
        <v>0.78508493051139983</v>
      </c>
      <c r="FV494" s="253">
        <v>3986</v>
      </c>
      <c r="FW494" s="283"/>
      <c r="FX494" s="246">
        <v>7.59</v>
      </c>
      <c r="FY494" s="103">
        <v>2816</v>
      </c>
      <c r="FZ494" s="274">
        <v>9</v>
      </c>
      <c r="GA494" s="274">
        <v>63</v>
      </c>
      <c r="GB494" s="103">
        <v>3828</v>
      </c>
      <c r="GC494" s="247"/>
      <c r="GD494" s="247"/>
      <c r="GE494" s="103">
        <v>3508</v>
      </c>
      <c r="GF494" s="141">
        <f t="shared" si="849"/>
        <v>0.29308320290039608</v>
      </c>
      <c r="GG494" s="142">
        <f t="shared" si="772"/>
        <v>1.2609131961866533</v>
      </c>
      <c r="GH494" s="142">
        <f t="shared" si="773"/>
        <v>4.6147778227251441</v>
      </c>
      <c r="GI494" s="118">
        <f t="shared" si="850"/>
        <v>0.76912963712085736</v>
      </c>
      <c r="GJ494" s="143">
        <f t="shared" si="851"/>
        <v>23193.873337016576</v>
      </c>
      <c r="GK494" s="144">
        <f t="shared" si="852"/>
        <v>0.51605426843105218</v>
      </c>
      <c r="GL494" s="145">
        <f t="shared" si="853"/>
        <v>16816.609674535408</v>
      </c>
      <c r="GM494" s="146">
        <f t="shared" si="854"/>
        <v>0.74420928331365244</v>
      </c>
      <c r="GN494" s="103">
        <v>2594</v>
      </c>
      <c r="GO494" s="97">
        <f t="shared" si="855"/>
        <v>2689.9502762430939</v>
      </c>
      <c r="GP494" s="226">
        <f t="shared" si="856"/>
        <v>771.27350000000001</v>
      </c>
      <c r="GQ494" s="103">
        <v>0</v>
      </c>
      <c r="GR494" s="102">
        <f t="shared" si="857"/>
        <v>1</v>
      </c>
      <c r="GS494" s="103">
        <v>0</v>
      </c>
      <c r="GT494" s="102">
        <f t="shared" si="862"/>
        <v>1</v>
      </c>
      <c r="GU494" s="129">
        <v>36.700000000000003</v>
      </c>
      <c r="GV494" s="102">
        <f t="shared" ref="GV494:GV497" si="868">IF(1-GU494/BJ494&gt;0,1-GU494/BJ494,0)</f>
        <v>0.92796195134781811</v>
      </c>
      <c r="GW494" s="170">
        <v>349</v>
      </c>
      <c r="GX494" s="102">
        <f t="shared" si="859"/>
        <v>0.36080586080586086</v>
      </c>
      <c r="GY494" s="170">
        <v>0</v>
      </c>
      <c r="GZ494" s="102">
        <f t="shared" si="860"/>
        <v>1</v>
      </c>
      <c r="HA494" s="323">
        <v>24</v>
      </c>
      <c r="HB494" s="323">
        <v>65.5</v>
      </c>
      <c r="HC494" s="323"/>
      <c r="HD494" s="105">
        <v>111</v>
      </c>
      <c r="HE494" s="324">
        <v>28</v>
      </c>
      <c r="HF494" s="227">
        <f t="shared" si="864"/>
        <v>100798.40399999999</v>
      </c>
      <c r="HG494" s="102">
        <f t="shared" si="865"/>
        <v>0.67198935999999998</v>
      </c>
      <c r="HH494" s="177">
        <f t="shared" si="866"/>
        <v>0.76437460259787449</v>
      </c>
      <c r="HI494" s="103">
        <v>2948</v>
      </c>
      <c r="HJ494" s="103">
        <v>3864</v>
      </c>
      <c r="HK494" s="103">
        <v>3466</v>
      </c>
      <c r="HL494" s="77">
        <f t="shared" si="780"/>
        <v>2160</v>
      </c>
      <c r="HM494" s="77">
        <f t="shared" si="778"/>
        <v>31668.240000000002</v>
      </c>
      <c r="HN494" s="247"/>
      <c r="HO494" s="247"/>
      <c r="HP494" s="103">
        <v>4110</v>
      </c>
      <c r="HQ494" s="247"/>
      <c r="HR494" s="247"/>
      <c r="HS494" s="247"/>
      <c r="HT494" s="103">
        <v>4134</v>
      </c>
      <c r="HU494" s="103">
        <v>4396</v>
      </c>
      <c r="HV494" s="247"/>
      <c r="HW494" s="247"/>
      <c r="HX494" s="247"/>
      <c r="HY494" s="247"/>
      <c r="HZ494" s="298">
        <v>0.98</v>
      </c>
      <c r="IA494" s="298"/>
      <c r="IB494" s="299">
        <v>667</v>
      </c>
      <c r="IC494" s="300"/>
      <c r="ID494" s="300">
        <v>197</v>
      </c>
      <c r="IE494" s="301">
        <v>6.28</v>
      </c>
      <c r="IF494" s="301">
        <v>2.71</v>
      </c>
      <c r="IG494" s="301">
        <v>0.63</v>
      </c>
      <c r="IH494" s="97">
        <f t="shared" si="779"/>
        <v>35270.423999999999</v>
      </c>
      <c r="II494" s="97">
        <f t="shared" si="781"/>
        <v>3882.789420142421</v>
      </c>
      <c r="IJ494" s="202">
        <f t="shared" si="782"/>
        <v>1.7307026652821045</v>
      </c>
      <c r="IK494" s="202">
        <f t="shared" si="788"/>
        <v>2.243475726958291</v>
      </c>
      <c r="IL494" s="202">
        <f t="shared" si="736"/>
        <v>0.56009153937768152</v>
      </c>
      <c r="IM494" s="203"/>
      <c r="IN494" s="204">
        <f t="shared" si="737"/>
        <v>0.74286815728604472</v>
      </c>
      <c r="IO494" s="247"/>
      <c r="IP494" s="247"/>
      <c r="IQ494" s="103">
        <v>2836</v>
      </c>
      <c r="IR494" s="103">
        <v>2304</v>
      </c>
      <c r="IS494" s="247"/>
      <c r="IT494" s="247"/>
      <c r="IU494" s="247"/>
      <c r="IV494" s="247"/>
      <c r="IW494" s="304">
        <v>0.95</v>
      </c>
      <c r="IX494" s="304"/>
      <c r="IY494" s="246">
        <v>8.5299999999999994</v>
      </c>
      <c r="IZ494" s="247">
        <v>217</v>
      </c>
      <c r="JA494" s="247">
        <v>11.4</v>
      </c>
      <c r="JB494" s="247">
        <v>0.76</v>
      </c>
      <c r="JC494" s="247">
        <v>184</v>
      </c>
      <c r="JD494" s="97">
        <f t="shared" si="738"/>
        <v>7547.7719999999999</v>
      </c>
      <c r="JE494" s="210">
        <f t="shared" si="796"/>
        <v>1.2232415902140672</v>
      </c>
      <c r="JF494" s="210">
        <f t="shared" si="739"/>
        <v>0.54527250000000005</v>
      </c>
      <c r="JG494" s="210">
        <f t="shared" si="740"/>
        <v>0.19610715625906938</v>
      </c>
      <c r="JH494" s="203"/>
      <c r="JI494" s="203">
        <f t="shared" si="741"/>
        <v>0.67466266866566715</v>
      </c>
      <c r="JJ494" s="212">
        <f t="shared" si="867"/>
        <v>2.469151880188833</v>
      </c>
      <c r="JK494" s="203">
        <f t="shared" si="742"/>
        <v>0.98028885457353077</v>
      </c>
      <c r="JL494" s="103">
        <v>10741</v>
      </c>
      <c r="JM494" s="246">
        <v>8.7200000000000006</v>
      </c>
      <c r="JN494" s="307">
        <v>107</v>
      </c>
      <c r="JO494" s="247">
        <v>0.81</v>
      </c>
      <c r="JP494" s="247">
        <v>10.1</v>
      </c>
      <c r="JQ494" s="246">
        <v>0.76</v>
      </c>
      <c r="JR494" s="170">
        <v>218</v>
      </c>
      <c r="JS494" s="247">
        <v>0.36</v>
      </c>
      <c r="JT494" s="308"/>
    </row>
    <row r="495" spans="1:280" ht="14.25">
      <c r="A495" s="244">
        <v>43912</v>
      </c>
      <c r="B495" s="245">
        <v>240</v>
      </c>
      <c r="C495" s="52">
        <v>240</v>
      </c>
      <c r="D495" s="129">
        <v>45184</v>
      </c>
      <c r="E495" s="246">
        <v>5.78</v>
      </c>
      <c r="F495" s="129">
        <v>1424</v>
      </c>
      <c r="G495" s="247">
        <v>31.4</v>
      </c>
      <c r="H495" s="247">
        <v>22.4</v>
      </c>
      <c r="I495" s="255">
        <v>92.6</v>
      </c>
      <c r="J495" s="253">
        <v>1282</v>
      </c>
      <c r="K495" s="129">
        <v>1234</v>
      </c>
      <c r="L495" s="254">
        <v>8.06</v>
      </c>
      <c r="M495" s="129">
        <v>7160</v>
      </c>
      <c r="N495" s="129">
        <v>5723</v>
      </c>
      <c r="O495" s="254">
        <v>1.51</v>
      </c>
      <c r="P495" s="254">
        <v>1.07</v>
      </c>
      <c r="Q495" s="258">
        <v>83.4</v>
      </c>
      <c r="R495" s="259">
        <v>67.3</v>
      </c>
      <c r="S495" s="260">
        <v>8622</v>
      </c>
      <c r="T495" s="103">
        <v>7666</v>
      </c>
      <c r="U495" s="247">
        <v>3.47</v>
      </c>
      <c r="V495" s="247">
        <v>22.6</v>
      </c>
      <c r="W495" s="247">
        <v>10.8</v>
      </c>
      <c r="X495" s="247">
        <v>7.36</v>
      </c>
      <c r="Y495" s="129">
        <v>2432</v>
      </c>
      <c r="Z495" s="103"/>
      <c r="AA495" s="56"/>
      <c r="AB495" s="247">
        <v>507</v>
      </c>
      <c r="AC495" s="77">
        <f t="shared" si="797"/>
        <v>11054</v>
      </c>
      <c r="AD495" s="247"/>
      <c r="AE495" s="247"/>
      <c r="AF495" s="247"/>
      <c r="AG495" s="247"/>
      <c r="AH495" s="252"/>
      <c r="AI495" s="263"/>
      <c r="AJ495" s="247"/>
      <c r="AK495" s="247"/>
      <c r="AL495" s="246">
        <v>8.8800000000000008</v>
      </c>
      <c r="AM495" s="103">
        <v>68114</v>
      </c>
      <c r="AN495" s="264">
        <v>1.81</v>
      </c>
      <c r="AO495" s="264">
        <v>0.04</v>
      </c>
      <c r="AP495" s="103">
        <v>2729</v>
      </c>
      <c r="AQ495" s="252"/>
      <c r="AR495" s="86">
        <f t="shared" si="743"/>
        <v>12449</v>
      </c>
      <c r="AS495" s="103">
        <v>1200</v>
      </c>
      <c r="AT495" s="268">
        <v>11249</v>
      </c>
      <c r="AU495" s="129">
        <f t="shared" si="798"/>
        <v>9089</v>
      </c>
      <c r="AV495" s="103">
        <v>960</v>
      </c>
      <c r="AW495" s="103">
        <v>0</v>
      </c>
      <c r="AX495" s="129">
        <v>960</v>
      </c>
      <c r="AY495" s="271">
        <v>240</v>
      </c>
      <c r="AZ495" s="272">
        <v>4.87</v>
      </c>
      <c r="BA495" s="103">
        <v>4108</v>
      </c>
      <c r="BB495" s="247">
        <v>141</v>
      </c>
      <c r="BC495" s="103">
        <v>8976</v>
      </c>
      <c r="BD495" s="97">
        <f t="shared" si="799"/>
        <v>7183.0295999999998</v>
      </c>
      <c r="BE495" s="102">
        <f t="shared" si="800"/>
        <v>0.80024839572192508</v>
      </c>
      <c r="BF495" s="103">
        <v>4101</v>
      </c>
      <c r="BG495" s="97">
        <f t="shared" ref="BG495:BG511" si="869">BF495*1.067</f>
        <v>4375.7669999999998</v>
      </c>
      <c r="BH495" s="102">
        <f t="shared" ref="BH495:BH511" si="870">BG495/BC495</f>
        <v>0.48749632352941175</v>
      </c>
      <c r="BI495" s="103">
        <v>345</v>
      </c>
      <c r="BJ495" s="97">
        <f t="shared" ref="BJ495:BJ511" si="871">BI495*1.967</f>
        <v>678.61500000000001</v>
      </c>
      <c r="BK495" s="102">
        <f t="shared" ref="BK495:BK511" si="872">BJ495/BC495</f>
        <v>7.5603275401069522E-2</v>
      </c>
      <c r="BL495" s="320">
        <v>430</v>
      </c>
      <c r="BM495" s="97">
        <f t="shared" ref="BM495:BM511" si="873">BL495*1.445</f>
        <v>621.35</v>
      </c>
      <c r="BN495" s="102">
        <f t="shared" ref="BN495:BN511" si="874">BM495/BC495</f>
        <v>6.9223484848484854E-2</v>
      </c>
      <c r="BO495" s="103">
        <v>724</v>
      </c>
      <c r="BP495" s="97">
        <f t="shared" ref="BP495:BP511" si="875">BO495*2.058</f>
        <v>1489.992</v>
      </c>
      <c r="BQ495" s="102">
        <f t="shared" ref="BQ495:BQ511" si="876">BP495/BC495</f>
        <v>0.16599732620320856</v>
      </c>
      <c r="BR495" s="103">
        <v>10.4</v>
      </c>
      <c r="BS495" s="105">
        <f t="shared" ref="BS495:BS511" si="877">BR495*1.664</f>
        <v>17.305599999999998</v>
      </c>
      <c r="BT495" s="102">
        <f t="shared" ref="BT495:BT511" si="878">BR495/BC495</f>
        <v>1.1586452762923352E-3</v>
      </c>
      <c r="BU495" s="247">
        <v>4.72</v>
      </c>
      <c r="BV495" s="246">
        <v>6.47</v>
      </c>
      <c r="BW495" s="247">
        <v>147</v>
      </c>
      <c r="BX495" s="117">
        <f t="shared" si="811"/>
        <v>81582.864000000001</v>
      </c>
      <c r="BY495" s="118">
        <f t="shared" si="812"/>
        <v>0.54388576</v>
      </c>
      <c r="BZ495" s="121">
        <v>69.3</v>
      </c>
      <c r="CA495" s="263">
        <v>39</v>
      </c>
      <c r="CB495" s="247">
        <v>7.08</v>
      </c>
      <c r="CC495" s="103">
        <v>4826</v>
      </c>
      <c r="CD495" s="77">
        <f t="shared" si="813"/>
        <v>4974.01463841855</v>
      </c>
      <c r="CE495" s="77">
        <f t="shared" si="814"/>
        <v>23978</v>
      </c>
      <c r="CF495" s="77">
        <f t="shared" si="815"/>
        <v>9089</v>
      </c>
      <c r="CG495" s="77">
        <f t="shared" si="816"/>
        <v>378.70833333333331</v>
      </c>
      <c r="CH495" s="77">
        <f t="shared" si="817"/>
        <v>14889</v>
      </c>
      <c r="CI495" s="130">
        <f t="shared" si="818"/>
        <v>620.375</v>
      </c>
      <c r="CJ495" s="253">
        <v>3988</v>
      </c>
      <c r="CK495" s="247"/>
      <c r="CL495" s="246">
        <v>7.96</v>
      </c>
      <c r="CM495" s="103">
        <v>2550</v>
      </c>
      <c r="CN495" s="274">
        <v>12</v>
      </c>
      <c r="CO495" s="274">
        <v>60</v>
      </c>
      <c r="CP495" s="103">
        <v>4038</v>
      </c>
      <c r="CQ495" s="247"/>
      <c r="CR495" s="247"/>
      <c r="CS495" s="103">
        <v>2793</v>
      </c>
      <c r="CT495" s="141">
        <f t="shared" si="819"/>
        <v>0.28892195701276541</v>
      </c>
      <c r="CU495" s="142">
        <f t="shared" si="746"/>
        <v>1.2602808425275827</v>
      </c>
      <c r="CV495" s="142">
        <f t="shared" si="747"/>
        <v>3.9467509705557462</v>
      </c>
      <c r="CW495" s="118">
        <f t="shared" si="820"/>
        <v>0.65779182842595774</v>
      </c>
      <c r="CX495" s="143">
        <f t="shared" si="821"/>
        <v>19836.37037801318</v>
      </c>
      <c r="CY495" s="144">
        <f t="shared" si="822"/>
        <v>0.48733564627973169</v>
      </c>
      <c r="CZ495" s="145">
        <f t="shared" si="823"/>
        <v>13568.7906260739</v>
      </c>
      <c r="DA495" s="146">
        <f t="shared" si="824"/>
        <v>0.71590909090909083</v>
      </c>
      <c r="DB495" s="253">
        <v>3988</v>
      </c>
      <c r="DC495" s="247"/>
      <c r="DD495" s="246">
        <v>7.77</v>
      </c>
      <c r="DE495" s="103">
        <v>2166</v>
      </c>
      <c r="DF495" s="274">
        <v>10</v>
      </c>
      <c r="DG495" s="274">
        <v>49</v>
      </c>
      <c r="DH495" s="103">
        <v>4206</v>
      </c>
      <c r="DI495" s="247"/>
      <c r="DJ495" s="247"/>
      <c r="DK495" s="103">
        <v>3474</v>
      </c>
      <c r="DL495" s="141">
        <f t="shared" si="825"/>
        <v>0.31022393120808789</v>
      </c>
      <c r="DM495" s="142">
        <f t="shared" si="750"/>
        <v>1.2602808425275827</v>
      </c>
      <c r="DN495" s="142">
        <f t="shared" si="751"/>
        <v>3.9467509705557462</v>
      </c>
      <c r="DO495" s="118">
        <f t="shared" si="826"/>
        <v>0.65779182842595774</v>
      </c>
      <c r="DP495" s="143">
        <f t="shared" si="827"/>
        <v>19836.37037801318</v>
      </c>
      <c r="DQ495" s="144">
        <f t="shared" si="828"/>
        <v>0.56453686660466618</v>
      </c>
      <c r="DR495" s="145">
        <f t="shared" si="829"/>
        <v>13568.7906260739</v>
      </c>
      <c r="DS495" s="146">
        <f t="shared" si="830"/>
        <v>0.75868983957219249</v>
      </c>
      <c r="DT495" s="253">
        <v>3990</v>
      </c>
      <c r="DU495" s="247"/>
      <c r="DV495" s="246">
        <v>7.84</v>
      </c>
      <c r="DW495" s="103">
        <v>2589</v>
      </c>
      <c r="DX495" s="274">
        <v>11</v>
      </c>
      <c r="DY495" s="274">
        <v>43</v>
      </c>
      <c r="DZ495" s="103">
        <v>4508</v>
      </c>
      <c r="EA495" s="247"/>
      <c r="EB495" s="247"/>
      <c r="EC495" s="103">
        <v>3624</v>
      </c>
      <c r="ED495" s="141">
        <f t="shared" si="831"/>
        <v>0.38082394215155979</v>
      </c>
      <c r="EE495" s="142">
        <f t="shared" si="756"/>
        <v>1.2596491228070175</v>
      </c>
      <c r="EF495" s="142">
        <f t="shared" si="795"/>
        <v>3.9487302839813001</v>
      </c>
      <c r="EG495" s="118">
        <f t="shared" si="832"/>
        <v>0.65812171399688335</v>
      </c>
      <c r="EH495" s="143">
        <f t="shared" si="833"/>
        <v>19846.318407290015</v>
      </c>
      <c r="EI495" s="144">
        <f t="shared" si="834"/>
        <v>0.47949489734048056</v>
      </c>
      <c r="EJ495" s="145">
        <f t="shared" si="835"/>
        <v>13575.595435816165</v>
      </c>
      <c r="EK495" s="146">
        <f t="shared" si="836"/>
        <v>0.71156417112299464</v>
      </c>
      <c r="EL495" s="253">
        <v>3990</v>
      </c>
      <c r="EM495" s="247"/>
      <c r="EN495" s="246">
        <v>7.94</v>
      </c>
      <c r="EO495" s="103">
        <v>2444</v>
      </c>
      <c r="EP495" s="274">
        <v>11</v>
      </c>
      <c r="EQ495" s="274">
        <v>48</v>
      </c>
      <c r="ER495" s="103">
        <v>4348</v>
      </c>
      <c r="ES495" s="247"/>
      <c r="ET495" s="247"/>
      <c r="EU495" s="103">
        <v>3036</v>
      </c>
      <c r="EV495" s="141">
        <f t="shared" si="837"/>
        <v>0.30075013957813262</v>
      </c>
      <c r="EW495" s="142">
        <f t="shared" si="758"/>
        <v>1.2596491228070175</v>
      </c>
      <c r="EX495" s="142">
        <f t="shared" si="759"/>
        <v>3.9487302839813001</v>
      </c>
      <c r="EY495" s="118">
        <f t="shared" si="838"/>
        <v>0.65812171399688335</v>
      </c>
      <c r="EZ495" s="143">
        <f t="shared" si="839"/>
        <v>19846.318407290015</v>
      </c>
      <c r="FA495" s="144">
        <f t="shared" si="840"/>
        <v>0.50864639980692716</v>
      </c>
      <c r="FB495" s="145">
        <f t="shared" si="841"/>
        <v>13575.595435816165</v>
      </c>
      <c r="FC495" s="146">
        <f t="shared" si="842"/>
        <v>0.72771836007130131</v>
      </c>
      <c r="FD495" s="253">
        <v>4011</v>
      </c>
      <c r="FE495" s="247"/>
      <c r="FF495" s="246">
        <v>7.83</v>
      </c>
      <c r="FG495" s="103">
        <v>2350</v>
      </c>
      <c r="FH495" s="274">
        <v>9</v>
      </c>
      <c r="FI495" s="274">
        <v>59</v>
      </c>
      <c r="FJ495" s="103">
        <v>4458</v>
      </c>
      <c r="FK495" s="247"/>
      <c r="FL495" s="247"/>
      <c r="FM495" s="103">
        <v>3280</v>
      </c>
      <c r="FN495" s="141">
        <f t="shared" si="843"/>
        <v>0.31164124325776466</v>
      </c>
      <c r="FO495" s="142">
        <f t="shared" si="765"/>
        <v>1.2530541012216405</v>
      </c>
      <c r="FP495" s="142">
        <f t="shared" si="766"/>
        <v>3.969513074949623</v>
      </c>
      <c r="FQ495" s="118">
        <f t="shared" si="844"/>
        <v>0.6615855124916038</v>
      </c>
      <c r="FR495" s="143">
        <f t="shared" si="845"/>
        <v>19950.772714696806</v>
      </c>
      <c r="FS495" s="144">
        <f t="shared" si="846"/>
        <v>0.52754461519896845</v>
      </c>
      <c r="FT495" s="145">
        <f t="shared" si="847"/>
        <v>13647.045938109934</v>
      </c>
      <c r="FU495" s="146">
        <f t="shared" si="848"/>
        <v>0.73819073083778974</v>
      </c>
      <c r="FV495" s="253">
        <v>4011</v>
      </c>
      <c r="FW495" s="283"/>
      <c r="FX495" s="246">
        <v>7.68</v>
      </c>
      <c r="FY495" s="103">
        <v>2071</v>
      </c>
      <c r="FZ495" s="274">
        <v>9</v>
      </c>
      <c r="GA495" s="274">
        <v>42</v>
      </c>
      <c r="GB495" s="103">
        <v>4252</v>
      </c>
      <c r="GC495" s="247"/>
      <c r="GD495" s="247"/>
      <c r="GE495" s="103">
        <v>3500</v>
      </c>
      <c r="GF495" s="141">
        <f t="shared" si="849"/>
        <v>0.30058420563648908</v>
      </c>
      <c r="GG495" s="142">
        <f t="shared" si="772"/>
        <v>1.2530541012216405</v>
      </c>
      <c r="GH495" s="142">
        <f t="shared" si="773"/>
        <v>3.969513074949623</v>
      </c>
      <c r="GI495" s="118">
        <f t="shared" si="850"/>
        <v>0.6615855124916038</v>
      </c>
      <c r="GJ495" s="143">
        <f t="shared" si="851"/>
        <v>19950.772714696806</v>
      </c>
      <c r="GK495" s="144">
        <f t="shared" si="852"/>
        <v>0.58363612684130373</v>
      </c>
      <c r="GL495" s="145">
        <f t="shared" si="853"/>
        <v>13647.045938109934</v>
      </c>
      <c r="GM495" s="146">
        <f t="shared" si="854"/>
        <v>0.76927361853832443</v>
      </c>
      <c r="GN495" s="103">
        <v>2531</v>
      </c>
      <c r="GO495" s="97">
        <f t="shared" si="855"/>
        <v>2361.4024939527899</v>
      </c>
      <c r="GP495" s="226">
        <f t="shared" si="856"/>
        <v>835.8608999999999</v>
      </c>
      <c r="GQ495" s="103">
        <v>0</v>
      </c>
      <c r="GR495" s="102">
        <f t="shared" si="857"/>
        <v>1</v>
      </c>
      <c r="GS495" s="103">
        <v>0</v>
      </c>
      <c r="GT495" s="102">
        <f t="shared" si="862"/>
        <v>1</v>
      </c>
      <c r="GU495" s="129">
        <v>36.1</v>
      </c>
      <c r="GV495" s="102">
        <f t="shared" si="868"/>
        <v>0.94680341578067095</v>
      </c>
      <c r="GW495" s="170">
        <v>369</v>
      </c>
      <c r="GX495" s="102">
        <f t="shared" si="859"/>
        <v>0.14186046511627903</v>
      </c>
      <c r="GY495" s="170">
        <v>14.6</v>
      </c>
      <c r="GZ495" s="102">
        <f t="shared" si="860"/>
        <v>0</v>
      </c>
      <c r="HA495" s="323">
        <v>17.399999999999999</v>
      </c>
      <c r="HB495" s="323">
        <v>39</v>
      </c>
      <c r="HC495" s="323"/>
      <c r="HD495" s="105"/>
      <c r="HE495" s="324">
        <v>22</v>
      </c>
      <c r="HF495" s="227">
        <f t="shared" si="864"/>
        <v>81582.864000000001</v>
      </c>
      <c r="HG495" s="102">
        <f t="shared" si="865"/>
        <v>0.54388576</v>
      </c>
      <c r="HH495" s="177">
        <f t="shared" si="866"/>
        <v>0.71802584670231728</v>
      </c>
      <c r="HI495" s="103">
        <v>3802</v>
      </c>
      <c r="HJ495" s="103">
        <v>3736</v>
      </c>
      <c r="HK495" s="103">
        <v>4508</v>
      </c>
      <c r="HL495" s="77">
        <f t="shared" si="780"/>
        <v>2160</v>
      </c>
      <c r="HM495" s="77">
        <f t="shared" si="778"/>
        <v>28078.080000000002</v>
      </c>
      <c r="HN495" s="247"/>
      <c r="HO495" s="247"/>
      <c r="HP495" s="103">
        <v>3599</v>
      </c>
      <c r="HQ495" s="247"/>
      <c r="HR495" s="247"/>
      <c r="HS495" s="247"/>
      <c r="HT495" s="103">
        <v>4336</v>
      </c>
      <c r="HU495" s="103">
        <v>4942</v>
      </c>
      <c r="HV495" s="247"/>
      <c r="HW495" s="247"/>
      <c r="HX495" s="247"/>
      <c r="HY495" s="247"/>
      <c r="HZ495" s="298">
        <v>0.98</v>
      </c>
      <c r="IA495" s="298"/>
      <c r="IB495" s="299">
        <v>535</v>
      </c>
      <c r="IC495" s="300"/>
      <c r="ID495" s="300">
        <v>157</v>
      </c>
      <c r="IE495" s="301">
        <v>3.88</v>
      </c>
      <c r="IF495" s="301">
        <v>2.25</v>
      </c>
      <c r="IG495" s="301">
        <v>0.48</v>
      </c>
      <c r="IH495" s="97">
        <f t="shared" si="779"/>
        <v>32932.339</v>
      </c>
      <c r="II495" s="97">
        <f t="shared" si="781"/>
        <v>3732.3300366612666</v>
      </c>
      <c r="IJ495" s="202">
        <f t="shared" si="782"/>
        <v>1.7407955435634084</v>
      </c>
      <c r="IK495" s="202">
        <f t="shared" si="788"/>
        <v>2.1440369895600648</v>
      </c>
      <c r="IL495" s="202">
        <f t="shared" si="736"/>
        <v>0.53246096976568846</v>
      </c>
      <c r="IM495" s="203"/>
      <c r="IN495" s="204">
        <f t="shared" si="737"/>
        <v>0.78862109838008698</v>
      </c>
      <c r="IO495" s="247"/>
      <c r="IP495" s="247"/>
      <c r="IQ495" s="103">
        <v>3012</v>
      </c>
      <c r="IR495" s="103">
        <v>2765</v>
      </c>
      <c r="IS495" s="247"/>
      <c r="IT495" s="247"/>
      <c r="IU495" s="247"/>
      <c r="IV495" s="247"/>
      <c r="IW495" s="304">
        <v>0.96</v>
      </c>
      <c r="IX495" s="304"/>
      <c r="IY495" s="246">
        <v>8.6</v>
      </c>
      <c r="IZ495" s="247">
        <v>222</v>
      </c>
      <c r="JA495" s="247">
        <v>15.1</v>
      </c>
      <c r="JB495" s="247">
        <v>2.23</v>
      </c>
      <c r="JC495" s="247">
        <v>199</v>
      </c>
      <c r="JD495" s="97">
        <f t="shared" si="738"/>
        <v>6018.2150000000001</v>
      </c>
      <c r="JE495" s="210">
        <f t="shared" si="796"/>
        <v>1.2322587743426119</v>
      </c>
      <c r="JF495" s="210">
        <f t="shared" si="739"/>
        <v>0.43416205357142862</v>
      </c>
      <c r="JG495" s="210">
        <f t="shared" si="740"/>
        <v>0.1286136855007812</v>
      </c>
      <c r="JH495" s="203"/>
      <c r="JI495" s="203">
        <f t="shared" si="741"/>
        <v>0.58504672897196264</v>
      </c>
      <c r="JJ495" s="212">
        <f t="shared" si="867"/>
        <v>2.469151880188833</v>
      </c>
      <c r="JK495" s="203">
        <f t="shared" si="742"/>
        <v>0.97526737967914434</v>
      </c>
      <c r="JL495" s="103">
        <v>9285</v>
      </c>
      <c r="JM495" s="246">
        <v>8.75</v>
      </c>
      <c r="JN495" s="307">
        <v>90</v>
      </c>
      <c r="JO495" s="247">
        <v>1.38</v>
      </c>
      <c r="JP495" s="247">
        <v>12.4</v>
      </c>
      <c r="JQ495" s="246">
        <v>0.65</v>
      </c>
      <c r="JR495" s="170">
        <v>271</v>
      </c>
      <c r="JS495" s="247">
        <v>0.34</v>
      </c>
      <c r="JT495" s="308"/>
    </row>
    <row r="496" spans="1:280" ht="14.25">
      <c r="A496" s="244">
        <v>43913</v>
      </c>
      <c r="B496" s="245">
        <v>240</v>
      </c>
      <c r="C496" s="52">
        <v>240</v>
      </c>
      <c r="D496" s="129">
        <v>50701</v>
      </c>
      <c r="E496" s="246">
        <v>5.74</v>
      </c>
      <c r="F496" s="129">
        <v>1493</v>
      </c>
      <c r="G496" s="247">
        <v>43.7</v>
      </c>
      <c r="H496" s="247">
        <v>20</v>
      </c>
      <c r="I496" s="255">
        <v>92.1</v>
      </c>
      <c r="J496" s="253">
        <v>1462</v>
      </c>
      <c r="K496" s="129">
        <v>1476</v>
      </c>
      <c r="L496" s="254">
        <v>8.34</v>
      </c>
      <c r="M496" s="129">
        <v>8246</v>
      </c>
      <c r="N496" s="129">
        <v>4836</v>
      </c>
      <c r="O496" s="254">
        <v>1.1100000000000001</v>
      </c>
      <c r="P496" s="254">
        <v>0.83</v>
      </c>
      <c r="Q496" s="258">
        <v>83.1</v>
      </c>
      <c r="R496" s="259">
        <v>71.099999999999994</v>
      </c>
      <c r="S496" s="260">
        <v>8707</v>
      </c>
      <c r="T496" s="103">
        <v>7651</v>
      </c>
      <c r="U496" s="247">
        <v>3.29</v>
      </c>
      <c r="V496" s="247">
        <v>22.2</v>
      </c>
      <c r="W496" s="247">
        <v>11</v>
      </c>
      <c r="X496" s="247">
        <v>8.7200000000000006</v>
      </c>
      <c r="Y496" s="129">
        <v>2432</v>
      </c>
      <c r="Z496" s="103"/>
      <c r="AA496" s="56"/>
      <c r="AB496" s="247">
        <v>510</v>
      </c>
      <c r="AC496" s="77">
        <f t="shared" si="797"/>
        <v>11139</v>
      </c>
      <c r="AD496" s="247"/>
      <c r="AE496" s="247"/>
      <c r="AF496" s="247"/>
      <c r="AG496" s="247"/>
      <c r="AH496" s="252"/>
      <c r="AI496" s="263"/>
      <c r="AJ496" s="247"/>
      <c r="AK496" s="247"/>
      <c r="AL496" s="246">
        <v>8.85</v>
      </c>
      <c r="AM496" s="103">
        <v>68550</v>
      </c>
      <c r="AN496" s="264">
        <v>4.05</v>
      </c>
      <c r="AO496" s="264" t="s">
        <v>125</v>
      </c>
      <c r="AP496" s="103">
        <v>2733</v>
      </c>
      <c r="AQ496" s="252"/>
      <c r="AR496" s="86">
        <f t="shared" si="743"/>
        <v>12599</v>
      </c>
      <c r="AS496" s="103">
        <v>1200</v>
      </c>
      <c r="AT496" s="268">
        <v>11399</v>
      </c>
      <c r="AU496" s="129">
        <f t="shared" si="798"/>
        <v>8799</v>
      </c>
      <c r="AV496" s="103">
        <v>1060</v>
      </c>
      <c r="AW496" s="103">
        <v>0</v>
      </c>
      <c r="AX496" s="129">
        <v>1060</v>
      </c>
      <c r="AY496" s="271">
        <v>480</v>
      </c>
      <c r="AZ496" s="272">
        <v>5.32</v>
      </c>
      <c r="BA496" s="103">
        <v>3884</v>
      </c>
      <c r="BB496" s="247">
        <v>194</v>
      </c>
      <c r="BC496" s="103">
        <v>10620</v>
      </c>
      <c r="BD496" s="97">
        <f t="shared" si="799"/>
        <v>7045.114999999998</v>
      </c>
      <c r="BE496" s="102">
        <f t="shared" si="800"/>
        <v>0.66338182674199608</v>
      </c>
      <c r="BF496" s="103">
        <v>3916</v>
      </c>
      <c r="BG496" s="97">
        <f t="shared" si="869"/>
        <v>4178.3719999999994</v>
      </c>
      <c r="BH496" s="102">
        <f t="shared" si="870"/>
        <v>0.39344369114877581</v>
      </c>
      <c r="BI496" s="103">
        <v>376</v>
      </c>
      <c r="BJ496" s="97">
        <f t="shared" si="871"/>
        <v>739.59199999999998</v>
      </c>
      <c r="BK496" s="102">
        <f t="shared" si="872"/>
        <v>6.9641431261770248E-2</v>
      </c>
      <c r="BL496" s="320">
        <v>473</v>
      </c>
      <c r="BM496" s="97">
        <f t="shared" si="873"/>
        <v>683.48500000000001</v>
      </c>
      <c r="BN496" s="102">
        <f t="shared" si="874"/>
        <v>6.4358286252354055E-2</v>
      </c>
      <c r="BO496" s="103">
        <v>693</v>
      </c>
      <c r="BP496" s="97">
        <f t="shared" si="875"/>
        <v>1426.194</v>
      </c>
      <c r="BQ496" s="102">
        <f t="shared" si="876"/>
        <v>0.13429322033898305</v>
      </c>
      <c r="BR496" s="103">
        <v>10.5</v>
      </c>
      <c r="BS496" s="105">
        <f t="shared" si="877"/>
        <v>17.471999999999998</v>
      </c>
      <c r="BT496" s="102">
        <f t="shared" si="878"/>
        <v>9.8870056497175137E-4</v>
      </c>
      <c r="BU496" s="247">
        <v>6.05</v>
      </c>
      <c r="BV496" s="246">
        <v>6.86</v>
      </c>
      <c r="BW496" s="247">
        <v>161</v>
      </c>
      <c r="BX496" s="117">
        <f t="shared" si="811"/>
        <v>93445.38</v>
      </c>
      <c r="BY496" s="118">
        <f t="shared" si="812"/>
        <v>0.6229692</v>
      </c>
      <c r="BZ496" s="273">
        <v>71.5</v>
      </c>
      <c r="CA496" s="263">
        <v>39</v>
      </c>
      <c r="CB496" s="247">
        <v>6.97</v>
      </c>
      <c r="CC496" s="103">
        <v>5186</v>
      </c>
      <c r="CD496" s="77">
        <f t="shared" ref="CD496:CD511" si="879">(CF496*BC496+GN496*CH496)/CE496</f>
        <v>5681.5592371572839</v>
      </c>
      <c r="CE496" s="77">
        <f t="shared" ref="CE496:CE511" si="880">CJ496+DB496+DT496+EL496++FD496+FV496</f>
        <v>23963</v>
      </c>
      <c r="CF496" s="77">
        <f t="shared" ref="CF496:CF511" si="881">CE496-CH496</f>
        <v>8799</v>
      </c>
      <c r="CG496" s="77">
        <f t="shared" ref="CG496:CG511" si="882">CF496/24</f>
        <v>366.625</v>
      </c>
      <c r="CH496" s="77">
        <f t="shared" ref="CH496:CH511" si="883">CE496-AU496</f>
        <v>15164</v>
      </c>
      <c r="CI496" s="130">
        <f t="shared" ref="CI496:CI511" si="884">CH496/24</f>
        <v>631.83333333333337</v>
      </c>
      <c r="CJ496" s="253">
        <v>3983</v>
      </c>
      <c r="CK496" s="247"/>
      <c r="CL496" s="246">
        <v>7.63</v>
      </c>
      <c r="CM496" s="103">
        <v>2963</v>
      </c>
      <c r="CN496" s="274">
        <v>10</v>
      </c>
      <c r="CO496" s="274">
        <v>62</v>
      </c>
      <c r="CP496" s="103">
        <v>4096</v>
      </c>
      <c r="CQ496" s="247"/>
      <c r="CR496" s="247"/>
      <c r="CS496" s="103">
        <v>2765</v>
      </c>
      <c r="CT496" s="141">
        <f t="shared" si="819"/>
        <v>0.25535597753601041</v>
      </c>
      <c r="CU496" s="142">
        <f t="shared" si="746"/>
        <v>1.2618629173989455</v>
      </c>
      <c r="CV496" s="142">
        <f t="shared" si="747"/>
        <v>4.5025169999199095</v>
      </c>
      <c r="CW496" s="118">
        <f t="shared" si="820"/>
        <v>0.75041949998665158</v>
      </c>
      <c r="CX496" s="143">
        <f t="shared" si="821"/>
        <v>22629.650441597463</v>
      </c>
      <c r="CY496" s="144">
        <f t="shared" si="822"/>
        <v>0.47848823248694838</v>
      </c>
      <c r="CZ496" s="145">
        <f t="shared" si="823"/>
        <v>15531.984665526021</v>
      </c>
      <c r="DA496" s="146">
        <f t="shared" si="824"/>
        <v>0.72099811676082859</v>
      </c>
      <c r="DB496" s="253">
        <v>3984</v>
      </c>
      <c r="DC496" s="247"/>
      <c r="DD496" s="246">
        <v>7.56</v>
      </c>
      <c r="DE496" s="103">
        <v>2537</v>
      </c>
      <c r="DF496" s="274">
        <v>9</v>
      </c>
      <c r="DG496" s="274">
        <v>63</v>
      </c>
      <c r="DH496" s="103">
        <v>4206</v>
      </c>
      <c r="DI496" s="247"/>
      <c r="DJ496" s="247"/>
      <c r="DK496" s="103">
        <v>3465</v>
      </c>
      <c r="DL496" s="141">
        <f t="shared" si="825"/>
        <v>0.27658213761267714</v>
      </c>
      <c r="DM496" s="142">
        <f t="shared" si="750"/>
        <v>1.2615461847389557</v>
      </c>
      <c r="DN496" s="142">
        <f t="shared" si="751"/>
        <v>4.5036474335126577</v>
      </c>
      <c r="DO496" s="118">
        <f t="shared" si="826"/>
        <v>0.75060790558544299</v>
      </c>
      <c r="DP496" s="143">
        <f t="shared" si="827"/>
        <v>22635.332000834616</v>
      </c>
      <c r="DQ496" s="144">
        <f t="shared" si="828"/>
        <v>0.55346764961842321</v>
      </c>
      <c r="DR496" s="145">
        <f t="shared" si="829"/>
        <v>15535.88423486208</v>
      </c>
      <c r="DS496" s="146">
        <f t="shared" si="830"/>
        <v>0.76111111111111107</v>
      </c>
      <c r="DT496" s="253">
        <v>3984</v>
      </c>
      <c r="DU496" s="247"/>
      <c r="DV496" s="246">
        <v>7.52</v>
      </c>
      <c r="DW496" s="103">
        <v>2814</v>
      </c>
      <c r="DX496" s="274">
        <v>10</v>
      </c>
      <c r="DY496" s="274">
        <v>61</v>
      </c>
      <c r="DZ496" s="103">
        <v>4042</v>
      </c>
      <c r="EA496" s="247"/>
      <c r="EB496" s="247"/>
      <c r="EC496" s="103">
        <v>3476</v>
      </c>
      <c r="ED496" s="141">
        <f t="shared" si="831"/>
        <v>0.30426222710024592</v>
      </c>
      <c r="EE496" s="142">
        <f t="shared" si="756"/>
        <v>1.2615461847389557</v>
      </c>
      <c r="EF496" s="142">
        <f t="shared" si="795"/>
        <v>4.5036474335126577</v>
      </c>
      <c r="EG496" s="118">
        <f t="shared" si="832"/>
        <v>0.75060790558544299</v>
      </c>
      <c r="EH496" s="143">
        <f t="shared" si="833"/>
        <v>22635.332000834616</v>
      </c>
      <c r="EI496" s="144">
        <f t="shared" si="834"/>
        <v>0.50471342768082117</v>
      </c>
      <c r="EJ496" s="145">
        <f t="shared" si="835"/>
        <v>15535.88423486208</v>
      </c>
      <c r="EK496" s="146">
        <f t="shared" si="836"/>
        <v>0.73502824858757054</v>
      </c>
      <c r="EL496" s="253">
        <v>3984</v>
      </c>
      <c r="EM496" s="247"/>
      <c r="EN496" s="246">
        <v>7.55</v>
      </c>
      <c r="EO496" s="103">
        <v>2408</v>
      </c>
      <c r="EP496" s="274">
        <v>10</v>
      </c>
      <c r="EQ496" s="274">
        <v>63</v>
      </c>
      <c r="ER496" s="103">
        <v>4060</v>
      </c>
      <c r="ES496" s="247"/>
      <c r="ET496" s="247"/>
      <c r="EU496" s="103">
        <v>2995</v>
      </c>
      <c r="EV496" s="141">
        <f t="shared" si="837"/>
        <v>0.22964515796123669</v>
      </c>
      <c r="EW496" s="142">
        <f t="shared" si="758"/>
        <v>1.2615461847389557</v>
      </c>
      <c r="EX496" s="142">
        <f t="shared" si="759"/>
        <v>4.5036474335126577</v>
      </c>
      <c r="EY496" s="118">
        <f t="shared" si="838"/>
        <v>0.75060790558544299</v>
      </c>
      <c r="EZ496" s="143">
        <f t="shared" si="839"/>
        <v>22635.332000834616</v>
      </c>
      <c r="FA496" s="144">
        <f t="shared" si="840"/>
        <v>0.57617268438358815</v>
      </c>
      <c r="FB496" s="145">
        <f t="shared" si="841"/>
        <v>15535.88423486208</v>
      </c>
      <c r="FC496" s="146">
        <f t="shared" si="842"/>
        <v>0.77325800376647835</v>
      </c>
      <c r="FD496" s="253">
        <v>4014</v>
      </c>
      <c r="FE496" s="247"/>
      <c r="FF496" s="246">
        <v>7.57</v>
      </c>
      <c r="FG496" s="103">
        <v>2635</v>
      </c>
      <c r="FH496" s="274">
        <v>9</v>
      </c>
      <c r="FI496" s="274">
        <v>62</v>
      </c>
      <c r="FJ496" s="103">
        <v>3780</v>
      </c>
      <c r="FK496" s="247"/>
      <c r="FL496" s="247"/>
      <c r="FM496" s="103">
        <v>3252</v>
      </c>
      <c r="FN496" s="141">
        <f t="shared" si="843"/>
        <v>0.26592767822566848</v>
      </c>
      <c r="FO496" s="142">
        <f t="shared" si="765"/>
        <v>1.2521175884404585</v>
      </c>
      <c r="FP496" s="142">
        <f t="shared" si="766"/>
        <v>4.5375604412951329</v>
      </c>
      <c r="FQ496" s="118">
        <f t="shared" si="844"/>
        <v>0.75626007354918878</v>
      </c>
      <c r="FR496" s="143">
        <f t="shared" si="845"/>
        <v>22805.778777949337</v>
      </c>
      <c r="FS496" s="144">
        <f t="shared" si="846"/>
        <v>0.53621886351775538</v>
      </c>
      <c r="FT496" s="145">
        <f t="shared" si="847"/>
        <v>15652.871314943872</v>
      </c>
      <c r="FU496" s="146">
        <f t="shared" si="848"/>
        <v>0.75188323917137478</v>
      </c>
      <c r="FV496" s="253">
        <v>4014</v>
      </c>
      <c r="FW496" s="283"/>
      <c r="FX496" s="246">
        <v>7.55</v>
      </c>
      <c r="FY496" s="103">
        <v>2741</v>
      </c>
      <c r="FZ496" s="274">
        <v>8</v>
      </c>
      <c r="GA496" s="274">
        <v>62</v>
      </c>
      <c r="GB496" s="103">
        <v>3898</v>
      </c>
      <c r="GC496" s="247"/>
      <c r="GD496" s="247"/>
      <c r="GE496" s="103">
        <v>3465</v>
      </c>
      <c r="GF496" s="141">
        <f t="shared" si="849"/>
        <v>0.29355936402970595</v>
      </c>
      <c r="GG496" s="142">
        <f t="shared" si="772"/>
        <v>1.2521175884404585</v>
      </c>
      <c r="GH496" s="142">
        <f t="shared" si="773"/>
        <v>4.5375604412951329</v>
      </c>
      <c r="GI496" s="118">
        <f t="shared" si="850"/>
        <v>0.75626007354918878</v>
      </c>
      <c r="GJ496" s="143">
        <f t="shared" si="851"/>
        <v>22805.778777949337</v>
      </c>
      <c r="GK496" s="144">
        <f t="shared" si="852"/>
        <v>0.51756201324560436</v>
      </c>
      <c r="GL496" s="145">
        <f t="shared" si="853"/>
        <v>15652.871314943872</v>
      </c>
      <c r="GM496" s="146">
        <f t="shared" si="854"/>
        <v>0.74190207156308852</v>
      </c>
      <c r="GN496" s="103">
        <v>2816</v>
      </c>
      <c r="GO496" s="97">
        <f t="shared" si="855"/>
        <v>2683.0008346200393</v>
      </c>
      <c r="GP496" s="226">
        <f t="shared" si="856"/>
        <v>849.37839999999994</v>
      </c>
      <c r="GQ496" s="103">
        <v>0</v>
      </c>
      <c r="GR496" s="102">
        <f t="shared" si="857"/>
        <v>1</v>
      </c>
      <c r="GS496" s="103">
        <v>0</v>
      </c>
      <c r="GT496" s="102">
        <f t="shared" si="862"/>
        <v>1</v>
      </c>
      <c r="GU496" s="129">
        <v>50</v>
      </c>
      <c r="GV496" s="102">
        <f t="shared" si="868"/>
        <v>0.93239515841166476</v>
      </c>
      <c r="GW496" s="170">
        <v>365</v>
      </c>
      <c r="GX496" s="102">
        <f t="shared" si="859"/>
        <v>0.22832980972515859</v>
      </c>
      <c r="GY496" s="170">
        <v>15.6</v>
      </c>
      <c r="GZ496" s="102">
        <f t="shared" si="860"/>
        <v>0</v>
      </c>
      <c r="HA496" s="323">
        <v>19</v>
      </c>
      <c r="HB496" s="323">
        <v>62.3</v>
      </c>
      <c r="HC496" s="323"/>
      <c r="HD496" s="105"/>
      <c r="HE496" s="324">
        <v>13</v>
      </c>
      <c r="HF496" s="227">
        <f t="shared" si="864"/>
        <v>93445.38</v>
      </c>
      <c r="HG496" s="102">
        <f t="shared" si="865"/>
        <v>0.6229692</v>
      </c>
      <c r="HH496" s="177">
        <f t="shared" si="866"/>
        <v>0.73483992467043313</v>
      </c>
      <c r="HI496" s="103">
        <v>3690</v>
      </c>
      <c r="HJ496" s="103">
        <v>2842</v>
      </c>
      <c r="HK496" s="103">
        <v>1856</v>
      </c>
      <c r="HL496" s="77">
        <f t="shared" si="780"/>
        <v>2360</v>
      </c>
      <c r="HM496" s="77">
        <f t="shared" si="778"/>
        <v>34682.639999999999</v>
      </c>
      <c r="HN496" s="247"/>
      <c r="HO496" s="247"/>
      <c r="HP496" s="103">
        <v>3780</v>
      </c>
      <c r="HQ496" s="247"/>
      <c r="HR496" s="247"/>
      <c r="HS496" s="247"/>
      <c r="HT496" s="103">
        <v>3158</v>
      </c>
      <c r="HU496" s="103">
        <v>3970</v>
      </c>
      <c r="HV496" s="247"/>
      <c r="HW496" s="247"/>
      <c r="HX496" s="247"/>
      <c r="HY496" s="247"/>
      <c r="HZ496" s="298">
        <v>0.98</v>
      </c>
      <c r="IA496" s="298"/>
      <c r="IB496" s="299">
        <v>598</v>
      </c>
      <c r="IC496" s="300"/>
      <c r="ID496" s="300">
        <v>237</v>
      </c>
      <c r="IE496" s="301">
        <v>3.89</v>
      </c>
      <c r="IF496" s="301">
        <v>2.5099999999999998</v>
      </c>
      <c r="IG496" s="301">
        <v>0.61</v>
      </c>
      <c r="IH496" s="97">
        <f t="shared" si="779"/>
        <v>38796.383999999998</v>
      </c>
      <c r="II496" s="97">
        <f t="shared" si="781"/>
        <v>4290.3126525801827</v>
      </c>
      <c r="IJ496" s="202">
        <f t="shared" si="782"/>
        <v>1.7183606839075523</v>
      </c>
      <c r="IK496" s="202">
        <f t="shared" si="788"/>
        <v>2.4967474481690375</v>
      </c>
      <c r="IL496" s="202">
        <f t="shared" si="736"/>
        <v>0.84887014827084195</v>
      </c>
      <c r="IM496" s="203"/>
      <c r="IN496" s="204">
        <f t="shared" si="737"/>
        <v>0.78764204545454541</v>
      </c>
      <c r="IO496" s="247"/>
      <c r="IP496" s="247"/>
      <c r="IQ496" s="103">
        <v>2670</v>
      </c>
      <c r="IR496" s="103">
        <v>2890</v>
      </c>
      <c r="IS496" s="247"/>
      <c r="IT496" s="247"/>
      <c r="IU496" s="247"/>
      <c r="IV496" s="247"/>
      <c r="IW496" s="304">
        <v>0.95</v>
      </c>
      <c r="IX496" s="304"/>
      <c r="IY496" s="246">
        <v>8.4700000000000006</v>
      </c>
      <c r="IZ496" s="247">
        <v>179</v>
      </c>
      <c r="JA496" s="247">
        <v>19.600000000000001</v>
      </c>
      <c r="JB496" s="247">
        <v>3.71</v>
      </c>
      <c r="JC496" s="247">
        <v>199</v>
      </c>
      <c r="JD496" s="97">
        <f t="shared" si="738"/>
        <v>6816.6019999999999</v>
      </c>
      <c r="JE496" s="210">
        <f t="shared" si="796"/>
        <v>1.2728719172633254</v>
      </c>
      <c r="JF496" s="210">
        <f t="shared" si="739"/>
        <v>0.46980374999999996</v>
      </c>
      <c r="JG496" s="210">
        <f t="shared" si="740"/>
        <v>0.20329944711967179</v>
      </c>
      <c r="JH496" s="203"/>
      <c r="JI496" s="203">
        <f t="shared" si="741"/>
        <v>0.70066889632107021</v>
      </c>
      <c r="JJ496" s="212">
        <f t="shared" si="867"/>
        <v>2.469151880188833</v>
      </c>
      <c r="JK496" s="203">
        <f t="shared" si="742"/>
        <v>0.98314500941619587</v>
      </c>
      <c r="JL496" s="103">
        <v>10377</v>
      </c>
      <c r="JM496" s="246">
        <v>8.66</v>
      </c>
      <c r="JN496" s="307">
        <v>257</v>
      </c>
      <c r="JO496" s="247">
        <v>2.54</v>
      </c>
      <c r="JP496" s="247">
        <v>16.399999999999999</v>
      </c>
      <c r="JQ496" s="246">
        <v>0.83</v>
      </c>
      <c r="JR496" s="170">
        <v>258</v>
      </c>
      <c r="JS496" s="247">
        <v>0.32</v>
      </c>
      <c r="JT496" s="308"/>
    </row>
    <row r="497" spans="1:280" ht="14.25">
      <c r="A497" s="244">
        <v>43914</v>
      </c>
      <c r="B497" s="245">
        <v>240</v>
      </c>
      <c r="C497" s="52">
        <v>240</v>
      </c>
      <c r="D497" s="129">
        <v>42604</v>
      </c>
      <c r="E497" s="246">
        <v>5.38</v>
      </c>
      <c r="F497" s="129">
        <v>1143</v>
      </c>
      <c r="G497" s="247">
        <v>36.5</v>
      </c>
      <c r="H497" s="247">
        <v>17.3</v>
      </c>
      <c r="I497" s="255">
        <v>91.9</v>
      </c>
      <c r="J497" s="253">
        <v>975</v>
      </c>
      <c r="K497" s="129">
        <v>1235</v>
      </c>
      <c r="L497" s="254">
        <v>7.84</v>
      </c>
      <c r="M497" s="129">
        <v>8240</v>
      </c>
      <c r="N497" s="129">
        <v>5806</v>
      </c>
      <c r="O497" s="254">
        <v>1.39</v>
      </c>
      <c r="P497" s="254">
        <v>1.08</v>
      </c>
      <c r="Q497" s="258"/>
      <c r="R497" s="259">
        <v>73.099999999999994</v>
      </c>
      <c r="S497" s="260">
        <v>8799</v>
      </c>
      <c r="T497" s="103">
        <v>7636</v>
      </c>
      <c r="U497" s="247">
        <v>3.15</v>
      </c>
      <c r="V497" s="247">
        <v>20.2</v>
      </c>
      <c r="W497" s="247">
        <v>9</v>
      </c>
      <c r="X497" s="247">
        <v>7.72</v>
      </c>
      <c r="Y497" s="129">
        <v>2432</v>
      </c>
      <c r="Z497" s="103"/>
      <c r="AA497" s="56"/>
      <c r="AB497" s="247">
        <v>514</v>
      </c>
      <c r="AC497" s="77">
        <f t="shared" si="797"/>
        <v>11231</v>
      </c>
      <c r="AD497" s="247"/>
      <c r="AE497" s="247"/>
      <c r="AF497" s="247"/>
      <c r="AG497" s="247"/>
      <c r="AH497" s="252"/>
      <c r="AI497" s="263"/>
      <c r="AJ497" s="247"/>
      <c r="AK497" s="247"/>
      <c r="AL497" s="246">
        <v>9.06</v>
      </c>
      <c r="AM497" s="103">
        <v>65754</v>
      </c>
      <c r="AN497" s="264">
        <v>0.86</v>
      </c>
      <c r="AO497" s="264">
        <v>0.01</v>
      </c>
      <c r="AP497" s="103">
        <v>2893</v>
      </c>
      <c r="AQ497" s="252"/>
      <c r="AR497" s="86">
        <f t="shared" si="743"/>
        <v>12864</v>
      </c>
      <c r="AS497" s="103">
        <v>1200</v>
      </c>
      <c r="AT497" s="268">
        <v>11664</v>
      </c>
      <c r="AU497" s="129">
        <f t="shared" si="798"/>
        <v>9024</v>
      </c>
      <c r="AV497" s="103">
        <v>1080</v>
      </c>
      <c r="AW497" s="103">
        <v>0</v>
      </c>
      <c r="AX497" s="129">
        <v>1080</v>
      </c>
      <c r="AY497" s="271">
        <v>480</v>
      </c>
      <c r="AZ497" s="272">
        <v>5.24</v>
      </c>
      <c r="BA497" s="103">
        <v>4501</v>
      </c>
      <c r="BB497" s="247">
        <v>94</v>
      </c>
      <c r="BC497" s="103">
        <v>10660</v>
      </c>
      <c r="BD497" s="97">
        <f t="shared" si="799"/>
        <v>6854.0495999999994</v>
      </c>
      <c r="BE497" s="102">
        <f t="shared" si="800"/>
        <v>0.64296900562851778</v>
      </c>
      <c r="BF497" s="103">
        <v>3948</v>
      </c>
      <c r="BG497" s="97">
        <f t="shared" si="869"/>
        <v>4212.5159999999996</v>
      </c>
      <c r="BH497" s="102">
        <f t="shared" si="870"/>
        <v>0.39517035647279547</v>
      </c>
      <c r="BI497" s="103">
        <v>255</v>
      </c>
      <c r="BJ497" s="97">
        <f t="shared" si="871"/>
        <v>501.58500000000004</v>
      </c>
      <c r="BK497" s="102">
        <f t="shared" si="872"/>
        <v>4.7053001876172611E-2</v>
      </c>
      <c r="BL497" s="320">
        <v>433</v>
      </c>
      <c r="BM497" s="97">
        <f t="shared" si="873"/>
        <v>625.68500000000006</v>
      </c>
      <c r="BN497" s="102">
        <f t="shared" si="874"/>
        <v>5.8694652908067545E-2</v>
      </c>
      <c r="BO497" s="103">
        <v>691</v>
      </c>
      <c r="BP497" s="97">
        <f t="shared" si="875"/>
        <v>1422.078</v>
      </c>
      <c r="BQ497" s="102">
        <f t="shared" si="876"/>
        <v>0.13340318949343338</v>
      </c>
      <c r="BR497" s="103">
        <v>55.4</v>
      </c>
      <c r="BS497" s="105">
        <f t="shared" si="877"/>
        <v>92.185599999999994</v>
      </c>
      <c r="BT497" s="102">
        <f t="shared" si="878"/>
        <v>5.1969981238273923E-3</v>
      </c>
      <c r="BU497" s="247">
        <v>6.24</v>
      </c>
      <c r="BV497" s="246">
        <v>6.73</v>
      </c>
      <c r="BW497" s="247">
        <v>166</v>
      </c>
      <c r="BX497" s="117">
        <f t="shared" si="811"/>
        <v>96195.839999999997</v>
      </c>
      <c r="BY497" s="118">
        <f t="shared" si="812"/>
        <v>0.64130560000000003</v>
      </c>
      <c r="BZ497" s="273">
        <v>66.900000000000006</v>
      </c>
      <c r="CA497" s="263">
        <v>39</v>
      </c>
      <c r="CB497" s="247">
        <v>7.3</v>
      </c>
      <c r="CC497" s="103">
        <v>5176</v>
      </c>
      <c r="CD497" s="77">
        <f t="shared" si="879"/>
        <v>5561.8416576336194</v>
      </c>
      <c r="CE497" s="77">
        <f t="shared" si="880"/>
        <v>23986</v>
      </c>
      <c r="CF497" s="77">
        <f t="shared" si="881"/>
        <v>9024</v>
      </c>
      <c r="CG497" s="77">
        <f t="shared" si="882"/>
        <v>376</v>
      </c>
      <c r="CH497" s="77">
        <f t="shared" si="883"/>
        <v>14962</v>
      </c>
      <c r="CI497" s="130">
        <f t="shared" si="884"/>
        <v>623.41666666666663</v>
      </c>
      <c r="CJ497" s="253">
        <v>3987</v>
      </c>
      <c r="CK497" s="247"/>
      <c r="CL497" s="246">
        <v>7.65</v>
      </c>
      <c r="CM497" s="103">
        <v>2381</v>
      </c>
      <c r="CN497" s="274">
        <v>10</v>
      </c>
      <c r="CO497" s="274">
        <v>55</v>
      </c>
      <c r="CP497" s="103">
        <v>4526</v>
      </c>
      <c r="CQ497" s="247"/>
      <c r="CR497" s="247"/>
      <c r="CS497" s="103">
        <v>2751</v>
      </c>
      <c r="CT497" s="141">
        <f t="shared" si="819"/>
        <v>0.2169213528405691</v>
      </c>
      <c r="CU497" s="142">
        <f t="shared" si="746"/>
        <v>1.2605969400551793</v>
      </c>
      <c r="CV497" s="142">
        <f t="shared" si="747"/>
        <v>4.4120697749672182</v>
      </c>
      <c r="CW497" s="118">
        <f t="shared" si="820"/>
        <v>0.7353449624945364</v>
      </c>
      <c r="CX497" s="143">
        <f t="shared" si="821"/>
        <v>22175.062688985239</v>
      </c>
      <c r="CY497" s="144">
        <f t="shared" si="822"/>
        <v>0.57190438948723377</v>
      </c>
      <c r="CZ497" s="145">
        <f t="shared" si="823"/>
        <v>15989.861339114483</v>
      </c>
      <c r="DA497" s="146">
        <f t="shared" si="824"/>
        <v>0.77664165103189498</v>
      </c>
      <c r="DB497" s="253">
        <v>3987</v>
      </c>
      <c r="DC497" s="247"/>
      <c r="DD497" s="246">
        <v>7.52</v>
      </c>
      <c r="DE497" s="103">
        <v>2584</v>
      </c>
      <c r="DF497" s="274">
        <v>8</v>
      </c>
      <c r="DG497" s="274">
        <v>57</v>
      </c>
      <c r="DH497" s="103">
        <v>4426</v>
      </c>
      <c r="DI497" s="247"/>
      <c r="DJ497" s="247"/>
      <c r="DK497" s="103">
        <v>3442</v>
      </c>
      <c r="DL497" s="141">
        <f t="shared" si="825"/>
        <v>0.28990988874571477</v>
      </c>
      <c r="DM497" s="142">
        <f t="shared" si="750"/>
        <v>1.2605969400551793</v>
      </c>
      <c r="DN497" s="142">
        <f t="shared" si="751"/>
        <v>4.4120697749672182</v>
      </c>
      <c r="DO497" s="118">
        <f t="shared" si="826"/>
        <v>0.7353449624945364</v>
      </c>
      <c r="DP497" s="143">
        <f t="shared" si="827"/>
        <v>22175.062688985239</v>
      </c>
      <c r="DQ497" s="144">
        <f t="shared" si="828"/>
        <v>0.53540568770895092</v>
      </c>
      <c r="DR497" s="145">
        <f t="shared" si="829"/>
        <v>15989.861339114483</v>
      </c>
      <c r="DS497" s="146">
        <f t="shared" si="830"/>
        <v>0.75759849906191368</v>
      </c>
      <c r="DT497" s="253">
        <v>3991</v>
      </c>
      <c r="DU497" s="247"/>
      <c r="DV497" s="246">
        <v>7.59</v>
      </c>
      <c r="DW497" s="103">
        <v>2608</v>
      </c>
      <c r="DX497" s="274">
        <v>9</v>
      </c>
      <c r="DY497" s="274">
        <v>58</v>
      </c>
      <c r="DZ497" s="103">
        <v>4366</v>
      </c>
      <c r="EA497" s="247"/>
      <c r="EB497" s="247"/>
      <c r="EC497" s="103">
        <v>3403</v>
      </c>
      <c r="ED497" s="141">
        <f t="shared" si="831"/>
        <v>0.28866425589562295</v>
      </c>
      <c r="EE497" s="142">
        <f t="shared" si="756"/>
        <v>1.2593335003758457</v>
      </c>
      <c r="EF497" s="142">
        <f t="shared" si="795"/>
        <v>4.4164962307233937</v>
      </c>
      <c r="EG497" s="118">
        <f t="shared" si="832"/>
        <v>0.73608270512056562</v>
      </c>
      <c r="EH497" s="143">
        <f t="shared" si="833"/>
        <v>22197.310055615777</v>
      </c>
      <c r="EI497" s="144">
        <f t="shared" si="834"/>
        <v>0.5310905702573312</v>
      </c>
      <c r="EJ497" s="145">
        <f t="shared" si="835"/>
        <v>16005.903336946552</v>
      </c>
      <c r="EK497" s="146">
        <f t="shared" si="836"/>
        <v>0.75534709193245775</v>
      </c>
      <c r="EL497" s="253">
        <v>3991</v>
      </c>
      <c r="EM497" s="247"/>
      <c r="EN497" s="246">
        <v>7.56</v>
      </c>
      <c r="EO497" s="103">
        <v>2891</v>
      </c>
      <c r="EP497" s="274">
        <v>10</v>
      </c>
      <c r="EQ497" s="274">
        <v>55</v>
      </c>
      <c r="ER497" s="103">
        <v>4360</v>
      </c>
      <c r="ES497" s="247"/>
      <c r="ET497" s="247"/>
      <c r="EU497" s="103">
        <v>2987</v>
      </c>
      <c r="EV497" s="141">
        <f t="shared" si="837"/>
        <v>0.28022401639119349</v>
      </c>
      <c r="EW497" s="142">
        <f t="shared" si="758"/>
        <v>1.2593335003758457</v>
      </c>
      <c r="EX497" s="142">
        <f t="shared" si="759"/>
        <v>4.4164962307233937</v>
      </c>
      <c r="EY497" s="118">
        <f t="shared" si="838"/>
        <v>0.73608270512056562</v>
      </c>
      <c r="EZ497" s="143">
        <f t="shared" si="839"/>
        <v>22197.310055615777</v>
      </c>
      <c r="FA497" s="144">
        <f t="shared" si="840"/>
        <v>0.48020814364031617</v>
      </c>
      <c r="FB497" s="145">
        <f t="shared" si="841"/>
        <v>16005.903336946552</v>
      </c>
      <c r="FC497" s="146">
        <f t="shared" si="842"/>
        <v>0.72879924953095687</v>
      </c>
      <c r="FD497" s="253">
        <v>4015</v>
      </c>
      <c r="FE497" s="247"/>
      <c r="FF497" s="246">
        <v>7.55</v>
      </c>
      <c r="FG497" s="103">
        <v>2739</v>
      </c>
      <c r="FH497" s="274">
        <v>8</v>
      </c>
      <c r="FI497" s="274">
        <v>54</v>
      </c>
      <c r="FJ497" s="103">
        <v>4424</v>
      </c>
      <c r="FK497" s="247"/>
      <c r="FL497" s="247"/>
      <c r="FM497" s="103">
        <v>3263</v>
      </c>
      <c r="FN497" s="141">
        <f t="shared" si="843"/>
        <v>0.28790221510628761</v>
      </c>
      <c r="FO497" s="142">
        <f t="shared" si="765"/>
        <v>1.2518057285180573</v>
      </c>
      <c r="FP497" s="142">
        <f t="shared" si="766"/>
        <v>4.4430549652604423</v>
      </c>
      <c r="FQ497" s="118">
        <f t="shared" si="844"/>
        <v>0.74050916087674035</v>
      </c>
      <c r="FR497" s="143">
        <f t="shared" si="845"/>
        <v>22330.794255398981</v>
      </c>
      <c r="FS497" s="144">
        <f t="shared" si="846"/>
        <v>0.50753722083390729</v>
      </c>
      <c r="FT497" s="145">
        <f t="shared" si="847"/>
        <v>16102.155323938963</v>
      </c>
      <c r="FU497" s="146">
        <f t="shared" si="848"/>
        <v>0.74305816135084424</v>
      </c>
      <c r="FV497" s="253">
        <v>4015</v>
      </c>
      <c r="FW497" s="283"/>
      <c r="FX497" s="246">
        <v>7.58</v>
      </c>
      <c r="FY497" s="103">
        <v>2201</v>
      </c>
      <c r="FZ497" s="274">
        <v>7</v>
      </c>
      <c r="GA497" s="274">
        <v>55</v>
      </c>
      <c r="GB497" s="103">
        <v>4448</v>
      </c>
      <c r="GC497" s="247"/>
      <c r="GD497" s="247"/>
      <c r="GE497" s="103">
        <v>3439</v>
      </c>
      <c r="GF497" s="141">
        <f t="shared" si="849"/>
        <v>0.25485817834347818</v>
      </c>
      <c r="GG497" s="142">
        <f t="shared" si="772"/>
        <v>1.2518057285180573</v>
      </c>
      <c r="GH497" s="142">
        <f t="shared" si="773"/>
        <v>4.4430549652604423</v>
      </c>
      <c r="GI497" s="118">
        <f t="shared" si="850"/>
        <v>0.74050916087674035</v>
      </c>
      <c r="GJ497" s="143">
        <f t="shared" si="851"/>
        <v>22330.794255398981</v>
      </c>
      <c r="GK497" s="144">
        <f t="shared" si="852"/>
        <v>0.60426777037438117</v>
      </c>
      <c r="GL497" s="145">
        <f t="shared" si="853"/>
        <v>16102.155323938963</v>
      </c>
      <c r="GM497" s="146">
        <f t="shared" si="854"/>
        <v>0.79352720450281422</v>
      </c>
      <c r="GN497" s="103">
        <v>2487</v>
      </c>
      <c r="GO497" s="97">
        <f t="shared" si="855"/>
        <v>2567.1668473276077</v>
      </c>
      <c r="GP497" s="226">
        <f t="shared" si="856"/>
        <v>699.79379999999992</v>
      </c>
      <c r="GQ497" s="103">
        <v>0</v>
      </c>
      <c r="GR497" s="102">
        <f t="shared" si="857"/>
        <v>1</v>
      </c>
      <c r="GS497" s="103">
        <v>0</v>
      </c>
      <c r="GT497" s="102">
        <f t="shared" si="862"/>
        <v>1</v>
      </c>
      <c r="GU497" s="129">
        <v>95</v>
      </c>
      <c r="GV497" s="102">
        <f t="shared" si="868"/>
        <v>0.81060039674232687</v>
      </c>
      <c r="GW497" s="170">
        <v>257</v>
      </c>
      <c r="GX497" s="102">
        <f t="shared" ref="GX497:GX511" si="885">IF(1-GW497/BL497&gt;0,1-GW497/BL497,0)</f>
        <v>0.40646651270207856</v>
      </c>
      <c r="GY497" s="170">
        <v>20.2</v>
      </c>
      <c r="GZ497" s="102">
        <f t="shared" ref="GZ497:GZ511" si="886">IF(1-GY497/BN497&gt;0,1-GY497/BN497,0)</f>
        <v>0</v>
      </c>
      <c r="HA497" s="323">
        <v>21.3</v>
      </c>
      <c r="HB497" s="323">
        <v>60</v>
      </c>
      <c r="HC497" s="323"/>
      <c r="HD497" s="105"/>
      <c r="HE497" s="324">
        <v>24</v>
      </c>
      <c r="HF497" s="227">
        <f t="shared" si="864"/>
        <v>96195.839999999997</v>
      </c>
      <c r="HG497" s="102">
        <f t="shared" si="865"/>
        <v>0.64130560000000003</v>
      </c>
      <c r="HH497" s="177">
        <f t="shared" si="866"/>
        <v>0.76669793621013138</v>
      </c>
      <c r="HI497" s="103">
        <v>2454</v>
      </c>
      <c r="HJ497" s="103">
        <v>2542</v>
      </c>
      <c r="HK497" s="103">
        <v>1988</v>
      </c>
      <c r="HL497" s="77">
        <f t="shared" si="780"/>
        <v>2400</v>
      </c>
      <c r="HM497" s="77">
        <f t="shared" si="778"/>
        <v>33250.559999999998</v>
      </c>
      <c r="HN497" s="247"/>
      <c r="HO497" s="247"/>
      <c r="HP497" s="103">
        <v>4202</v>
      </c>
      <c r="HQ497" s="247"/>
      <c r="HR497" s="247"/>
      <c r="HS497" s="247"/>
      <c r="HT497" s="103">
        <v>4376</v>
      </c>
      <c r="HU497" s="103">
        <v>5140</v>
      </c>
      <c r="HV497" s="247"/>
      <c r="HW497" s="247"/>
      <c r="HX497" s="247"/>
      <c r="HY497" s="247"/>
      <c r="HZ497" s="298">
        <v>0.98</v>
      </c>
      <c r="IA497" s="298"/>
      <c r="IB497" s="299">
        <v>431</v>
      </c>
      <c r="IC497" s="300"/>
      <c r="ID497" s="300">
        <v>171</v>
      </c>
      <c r="IE497" s="301">
        <v>4.66</v>
      </c>
      <c r="IF497" s="301">
        <v>1.96</v>
      </c>
      <c r="IG497" s="301">
        <v>0.62</v>
      </c>
      <c r="IH497" s="97">
        <f t="shared" si="779"/>
        <v>37644.288</v>
      </c>
      <c r="II497" s="97">
        <f t="shared" si="781"/>
        <v>3941.802371541502</v>
      </c>
      <c r="IJ497" s="202">
        <f t="shared" si="782"/>
        <v>1.6801075268817205</v>
      </c>
      <c r="IK497" s="202">
        <f t="shared" si="788"/>
        <v>2.346160771541502</v>
      </c>
      <c r="IL497" s="202">
        <f t="shared" si="736"/>
        <v>0.60970757132778108</v>
      </c>
      <c r="IM497" s="203"/>
      <c r="IN497" s="204">
        <f t="shared" si="737"/>
        <v>0.82669883393646959</v>
      </c>
      <c r="IO497" s="247"/>
      <c r="IP497" s="247"/>
      <c r="IQ497" s="103">
        <v>3540</v>
      </c>
      <c r="IR497" s="103">
        <v>2588</v>
      </c>
      <c r="IS497" s="247"/>
      <c r="IT497" s="247"/>
      <c r="IU497" s="247"/>
      <c r="IV497" s="247"/>
      <c r="IW497" s="304">
        <v>0.95</v>
      </c>
      <c r="IX497" s="304"/>
      <c r="IY497" s="246">
        <v>8.51</v>
      </c>
      <c r="IZ497" s="247">
        <v>211</v>
      </c>
      <c r="JA497" s="247">
        <v>21.6</v>
      </c>
      <c r="JB497" s="247">
        <v>7.02</v>
      </c>
      <c r="JC497" s="247">
        <v>198</v>
      </c>
      <c r="JD497" s="97">
        <f t="shared" si="738"/>
        <v>5027.1840000000002</v>
      </c>
      <c r="JE497" s="210">
        <f t="shared" si="796"/>
        <v>1.2411347517730495</v>
      </c>
      <c r="JF497" s="210">
        <f t="shared" si="739"/>
        <v>0.34726285714285715</v>
      </c>
      <c r="JG497" s="210">
        <f t="shared" si="740"/>
        <v>8.0328164442841687E-2</v>
      </c>
      <c r="JH497" s="203"/>
      <c r="JI497" s="203">
        <f t="shared" si="741"/>
        <v>0.51044083526682127</v>
      </c>
      <c r="JJ497" s="212">
        <f t="shared" si="867"/>
        <v>2.469151880188833</v>
      </c>
      <c r="JK497" s="203">
        <f t="shared" si="742"/>
        <v>0.9802063789868668</v>
      </c>
      <c r="JL497" s="103">
        <v>10455</v>
      </c>
      <c r="JM497" s="246">
        <v>8.64</v>
      </c>
      <c r="JN497" s="307">
        <v>85</v>
      </c>
      <c r="JO497" s="247">
        <v>5.77</v>
      </c>
      <c r="JP497" s="247">
        <v>19.600000000000001</v>
      </c>
      <c r="JQ497" s="246">
        <v>0.86</v>
      </c>
      <c r="JR497" s="170">
        <v>189</v>
      </c>
      <c r="JS497" s="247">
        <v>0.31</v>
      </c>
      <c r="JT497" s="308"/>
    </row>
    <row r="498" spans="1:280" ht="14.25">
      <c r="A498" s="244">
        <v>43915</v>
      </c>
      <c r="B498" s="245">
        <v>240</v>
      </c>
      <c r="C498" s="52">
        <v>240</v>
      </c>
      <c r="D498" s="129"/>
      <c r="E498" s="246"/>
      <c r="F498" s="129"/>
      <c r="G498" s="247"/>
      <c r="H498" s="247"/>
      <c r="I498" s="255">
        <v>91.6</v>
      </c>
      <c r="J498" s="253">
        <v>1268</v>
      </c>
      <c r="K498" s="129">
        <v>1459</v>
      </c>
      <c r="L498" s="254">
        <v>7.15</v>
      </c>
      <c r="M498" s="129">
        <v>8765</v>
      </c>
      <c r="N498" s="129">
        <v>5569</v>
      </c>
      <c r="O498" s="254">
        <v>7.67</v>
      </c>
      <c r="P498" s="254">
        <v>8.91</v>
      </c>
      <c r="Q498" s="258">
        <v>27.5</v>
      </c>
      <c r="R498" s="259">
        <v>66.099999999999994</v>
      </c>
      <c r="S498" s="260">
        <v>8615</v>
      </c>
      <c r="T498" s="103">
        <v>7984</v>
      </c>
      <c r="U498" s="247">
        <v>3.62</v>
      </c>
      <c r="V498" s="247">
        <v>27.5</v>
      </c>
      <c r="W498" s="247">
        <v>8.91</v>
      </c>
      <c r="X498" s="247">
        <v>7.67</v>
      </c>
      <c r="Y498" s="129">
        <v>2432</v>
      </c>
      <c r="Z498" s="103"/>
      <c r="AA498" s="56"/>
      <c r="AB498" s="247">
        <v>509</v>
      </c>
      <c r="AC498" s="77">
        <f t="shared" si="797"/>
        <v>11047</v>
      </c>
      <c r="AD498" s="247"/>
      <c r="AE498" s="247"/>
      <c r="AF498" s="247"/>
      <c r="AG498" s="247"/>
      <c r="AH498" s="252"/>
      <c r="AI498" s="263"/>
      <c r="AJ498" s="247"/>
      <c r="AK498" s="247"/>
      <c r="AL498" s="246">
        <v>9.15</v>
      </c>
      <c r="AM498" s="103">
        <v>64677</v>
      </c>
      <c r="AN498" s="264"/>
      <c r="AO498" s="264"/>
      <c r="AP498" s="103"/>
      <c r="AQ498" s="252"/>
      <c r="AR498" s="86">
        <f t="shared" si="743"/>
        <v>12871</v>
      </c>
      <c r="AS498" s="103">
        <v>1200</v>
      </c>
      <c r="AT498" s="268">
        <v>11671</v>
      </c>
      <c r="AU498" s="129">
        <f t="shared" si="798"/>
        <v>9031</v>
      </c>
      <c r="AV498" s="103">
        <v>1080</v>
      </c>
      <c r="AW498" s="103">
        <v>0</v>
      </c>
      <c r="AX498" s="129">
        <v>1080</v>
      </c>
      <c r="AY498" s="271">
        <v>480</v>
      </c>
      <c r="AZ498" s="272">
        <v>5.32</v>
      </c>
      <c r="BA498" s="103">
        <v>4825</v>
      </c>
      <c r="BB498" s="247">
        <v>25</v>
      </c>
      <c r="BC498" s="103">
        <v>10842</v>
      </c>
      <c r="BD498" s="97">
        <f t="shared" si="799"/>
        <v>6713.6748000000007</v>
      </c>
      <c r="BE498" s="102">
        <f t="shared" si="800"/>
        <v>0.61922844493635865</v>
      </c>
      <c r="BF498" s="103">
        <v>3803</v>
      </c>
      <c r="BG498" s="97">
        <f t="shared" si="869"/>
        <v>4057.8009999999999</v>
      </c>
      <c r="BH498" s="102">
        <f t="shared" si="870"/>
        <v>0.374266832687696</v>
      </c>
      <c r="BI498" s="103">
        <v>380</v>
      </c>
      <c r="BJ498" s="97">
        <f t="shared" si="871"/>
        <v>747.46</v>
      </c>
      <c r="BK498" s="102">
        <f t="shared" si="872"/>
        <v>6.8941154768492899E-2</v>
      </c>
      <c r="BL498" s="320">
        <v>355</v>
      </c>
      <c r="BM498" s="97">
        <f t="shared" si="873"/>
        <v>512.97500000000002</v>
      </c>
      <c r="BN498" s="102">
        <f t="shared" si="874"/>
        <v>4.7313687511529243E-2</v>
      </c>
      <c r="BO498" s="103">
        <v>669</v>
      </c>
      <c r="BP498" s="97">
        <f t="shared" si="875"/>
        <v>1376.8019999999999</v>
      </c>
      <c r="BQ498" s="102">
        <f t="shared" si="876"/>
        <v>0.12698782512451576</v>
      </c>
      <c r="BR498" s="103">
        <v>11.2</v>
      </c>
      <c r="BS498" s="105">
        <f t="shared" si="877"/>
        <v>18.636799999999997</v>
      </c>
      <c r="BT498" s="102">
        <f t="shared" si="878"/>
        <v>1.0330197380557093E-3</v>
      </c>
      <c r="BU498" s="247">
        <v>5.45</v>
      </c>
      <c r="BV498" s="246">
        <v>6.14</v>
      </c>
      <c r="BW498" s="247">
        <v>166</v>
      </c>
      <c r="BX498" s="117">
        <f t="shared" ref="BX498:BX511" si="887">AU498*BC498/1000</f>
        <v>97914.101999999999</v>
      </c>
      <c r="BY498" s="118">
        <f t="shared" ref="BY498:BY511" si="888">BX498/150000</f>
        <v>0.65276067999999998</v>
      </c>
      <c r="BZ498" s="273">
        <v>69.900000000000006</v>
      </c>
      <c r="CA498" s="263">
        <v>39</v>
      </c>
      <c r="CB498" s="247">
        <v>7.21</v>
      </c>
      <c r="CC498" s="103">
        <v>5958</v>
      </c>
      <c r="CD498" s="77">
        <f t="shared" si="879"/>
        <v>5533.3661989476323</v>
      </c>
      <c r="CE498" s="77">
        <f t="shared" si="880"/>
        <v>23946</v>
      </c>
      <c r="CF498" s="77">
        <f t="shared" si="881"/>
        <v>9031</v>
      </c>
      <c r="CG498" s="77">
        <f t="shared" si="882"/>
        <v>376.29166666666669</v>
      </c>
      <c r="CH498" s="77">
        <f t="shared" si="883"/>
        <v>14915</v>
      </c>
      <c r="CI498" s="130">
        <f t="shared" si="884"/>
        <v>621.45833333333337</v>
      </c>
      <c r="CJ498" s="253">
        <v>3987</v>
      </c>
      <c r="CK498" s="247"/>
      <c r="CL498" s="246">
        <v>7.56</v>
      </c>
      <c r="CM498" s="103">
        <v>2508</v>
      </c>
      <c r="CN498" s="274">
        <v>12</v>
      </c>
      <c r="CO498" s="274">
        <v>65</v>
      </c>
      <c r="CP498" s="103">
        <v>3216</v>
      </c>
      <c r="CQ498" s="247"/>
      <c r="CR498" s="247"/>
      <c r="CS498" s="103">
        <v>2747</v>
      </c>
      <c r="CT498" s="141">
        <f t="shared" si="819"/>
        <v>0.22773746040669274</v>
      </c>
      <c r="CU498" s="142">
        <f t="shared" si="746"/>
        <v>1.2605969400551793</v>
      </c>
      <c r="CV498" s="142">
        <f t="shared" si="747"/>
        <v>4.389480906327937</v>
      </c>
      <c r="CW498" s="118">
        <f t="shared" si="820"/>
        <v>0.73158015105465612</v>
      </c>
      <c r="CX498" s="143">
        <f t="shared" si="821"/>
        <v>22061.531035204211</v>
      </c>
      <c r="CY498" s="144">
        <f t="shared" si="822"/>
        <v>0.54674968006328839</v>
      </c>
      <c r="CZ498" s="145">
        <f t="shared" si="823"/>
        <v>16302.661182410424</v>
      </c>
      <c r="DA498" s="146">
        <f t="shared" si="824"/>
        <v>0.76867736579966794</v>
      </c>
      <c r="DB498" s="253">
        <v>3987</v>
      </c>
      <c r="DC498" s="247"/>
      <c r="DD498" s="246">
        <v>7.55</v>
      </c>
      <c r="DE498" s="103">
        <v>2186</v>
      </c>
      <c r="DF498" s="274">
        <v>10</v>
      </c>
      <c r="DG498" s="274">
        <v>62</v>
      </c>
      <c r="DH498" s="103">
        <v>2798</v>
      </c>
      <c r="DI498" s="247"/>
      <c r="DJ498" s="247"/>
      <c r="DK498" s="103">
        <v>3516</v>
      </c>
      <c r="DL498" s="141">
        <f t="shared" si="825"/>
        <v>0.26345072881107401</v>
      </c>
      <c r="DM498" s="142">
        <f t="shared" si="750"/>
        <v>1.2605969400551793</v>
      </c>
      <c r="DN498" s="142">
        <f t="shared" si="751"/>
        <v>4.389480906327937</v>
      </c>
      <c r="DO498" s="118">
        <f t="shared" si="826"/>
        <v>0.73158015105465612</v>
      </c>
      <c r="DP498" s="143">
        <f t="shared" si="827"/>
        <v>22061.531035204211</v>
      </c>
      <c r="DQ498" s="144">
        <f t="shared" si="828"/>
        <v>0.60494210550970839</v>
      </c>
      <c r="DR498" s="145">
        <f t="shared" si="829"/>
        <v>16302.661182410424</v>
      </c>
      <c r="DS498" s="146">
        <f t="shared" si="830"/>
        <v>0.79837668326876954</v>
      </c>
      <c r="DT498" s="253">
        <v>3990</v>
      </c>
      <c r="DU498" s="247"/>
      <c r="DV498" s="246">
        <v>7.53</v>
      </c>
      <c r="DW498" s="103">
        <v>2354</v>
      </c>
      <c r="DX498" s="274">
        <v>11</v>
      </c>
      <c r="DY498" s="274">
        <v>62</v>
      </c>
      <c r="DZ498" s="103">
        <v>2734</v>
      </c>
      <c r="EA498" s="247"/>
      <c r="EB498" s="247"/>
      <c r="EC498" s="103">
        <v>3426</v>
      </c>
      <c r="ED498" s="141">
        <f t="shared" si="831"/>
        <v>0.27006848623652246</v>
      </c>
      <c r="EE498" s="142">
        <f t="shared" si="756"/>
        <v>1.2596491228070175</v>
      </c>
      <c r="EF498" s="142">
        <f t="shared" si="795"/>
        <v>4.3927837512536918</v>
      </c>
      <c r="EG498" s="118">
        <f t="shared" si="832"/>
        <v>0.73213062520894867</v>
      </c>
      <c r="EH498" s="143">
        <f t="shared" si="833"/>
        <v>22078.131133801053</v>
      </c>
      <c r="EI498" s="144">
        <f t="shared" si="834"/>
        <v>0.57458084005940235</v>
      </c>
      <c r="EJ498" s="145">
        <f t="shared" si="835"/>
        <v>16314.928045602606</v>
      </c>
      <c r="EK498" s="146">
        <f t="shared" si="836"/>
        <v>0.78288138719793399</v>
      </c>
      <c r="EL498" s="253">
        <v>3990</v>
      </c>
      <c r="EM498" s="247"/>
      <c r="EN498" s="246">
        <v>7.5</v>
      </c>
      <c r="EO498" s="103">
        <v>2517</v>
      </c>
      <c r="EP498" s="274">
        <v>11</v>
      </c>
      <c r="EQ498" s="274">
        <v>61</v>
      </c>
      <c r="ER498" s="103">
        <v>3894</v>
      </c>
      <c r="ES498" s="247"/>
      <c r="ET498" s="247"/>
      <c r="EU498" s="103">
        <v>3005</v>
      </c>
      <c r="EV498" s="141">
        <f t="shared" si="837"/>
        <v>0.24968216138443602</v>
      </c>
      <c r="EW498" s="142">
        <f t="shared" si="758"/>
        <v>1.2596491228070175</v>
      </c>
      <c r="EX498" s="142">
        <f t="shared" si="759"/>
        <v>4.3927837512536918</v>
      </c>
      <c r="EY498" s="118">
        <f t="shared" si="838"/>
        <v>0.73213062520894867</v>
      </c>
      <c r="EZ498" s="143">
        <f t="shared" si="839"/>
        <v>22078.131133801053</v>
      </c>
      <c r="FA498" s="144">
        <f t="shared" si="840"/>
        <v>0.54512318369987911</v>
      </c>
      <c r="FB498" s="145">
        <f t="shared" si="841"/>
        <v>16314.928045602606</v>
      </c>
      <c r="FC498" s="146">
        <f t="shared" si="842"/>
        <v>0.76784726065301601</v>
      </c>
      <c r="FD498" s="253">
        <v>3996</v>
      </c>
      <c r="FE498" s="247"/>
      <c r="FF498" s="246">
        <v>7.7</v>
      </c>
      <c r="FG498" s="103">
        <v>2239</v>
      </c>
      <c r="FH498" s="274">
        <v>9</v>
      </c>
      <c r="FI498" s="274">
        <v>63</v>
      </c>
      <c r="FJ498" s="103">
        <v>2316</v>
      </c>
      <c r="FK498" s="247"/>
      <c r="FL498" s="247"/>
      <c r="FM498" s="103">
        <v>3233</v>
      </c>
      <c r="FN498" s="141">
        <f t="shared" si="843"/>
        <v>0.24558868389237015</v>
      </c>
      <c r="FO498" s="142">
        <f t="shared" si="765"/>
        <v>1.2577577577577577</v>
      </c>
      <c r="FP498" s="142">
        <f t="shared" si="766"/>
        <v>4.3993894411052015</v>
      </c>
      <c r="FQ498" s="118">
        <f t="shared" si="844"/>
        <v>0.73323157351753354</v>
      </c>
      <c r="FR498" s="143">
        <f t="shared" si="845"/>
        <v>22111.331330994741</v>
      </c>
      <c r="FS498" s="144">
        <f t="shared" si="846"/>
        <v>0.59536384914740936</v>
      </c>
      <c r="FT498" s="145">
        <f t="shared" si="847"/>
        <v>16339.461771986973</v>
      </c>
      <c r="FU498" s="146">
        <f t="shared" si="848"/>
        <v>0.79348828629404167</v>
      </c>
      <c r="FV498" s="253">
        <v>3996</v>
      </c>
      <c r="FW498" s="283"/>
      <c r="FX498" s="246">
        <v>7.51</v>
      </c>
      <c r="FY498" s="103">
        <v>2210</v>
      </c>
      <c r="FZ498" s="274">
        <v>10</v>
      </c>
      <c r="GA498" s="274">
        <v>62</v>
      </c>
      <c r="GB498" s="103">
        <v>3616</v>
      </c>
      <c r="GC498" s="247"/>
      <c r="GD498" s="247"/>
      <c r="GE498" s="103">
        <v>3411</v>
      </c>
      <c r="GF498" s="141">
        <f t="shared" si="849"/>
        <v>0.25684909591783872</v>
      </c>
      <c r="GG498" s="142">
        <f t="shared" si="772"/>
        <v>1.2577577577577577</v>
      </c>
      <c r="GH498" s="142">
        <f t="shared" si="773"/>
        <v>4.3993894411052015</v>
      </c>
      <c r="GI498" s="118">
        <f t="shared" si="850"/>
        <v>0.73323157351753354</v>
      </c>
      <c r="GJ498" s="143">
        <f t="shared" si="851"/>
        <v>22111.331330994741</v>
      </c>
      <c r="GK498" s="144">
        <f t="shared" si="852"/>
        <v>0.60060478187395039</v>
      </c>
      <c r="GL498" s="145">
        <f t="shared" si="853"/>
        <v>16339.461771986973</v>
      </c>
      <c r="GM498" s="146">
        <f t="shared" si="854"/>
        <v>0.79616306954436444</v>
      </c>
      <c r="GN498" s="103">
        <v>2319</v>
      </c>
      <c r="GO498" s="97">
        <f t="shared" si="855"/>
        <v>2335.6081182660987</v>
      </c>
      <c r="GP498" s="226">
        <f t="shared" si="856"/>
        <v>572.25149999999996</v>
      </c>
      <c r="GQ498" s="103">
        <v>0</v>
      </c>
      <c r="GR498" s="102">
        <f t="shared" ref="GR498:GR511" si="889">IF(1-GQ498/BF498&gt;0,1-GQ498/BF498)</f>
        <v>1</v>
      </c>
      <c r="GS498" s="103">
        <v>0</v>
      </c>
      <c r="GT498" s="102">
        <f t="shared" ref="GT498:GT511" si="890">IF(1-GS498/BI498&gt;0,1-GS498/BI498)</f>
        <v>1</v>
      </c>
      <c r="GU498" s="129">
        <v>24.3</v>
      </c>
      <c r="GV498" s="102">
        <f t="shared" ref="GV498:GV511" si="891">IF(1-GU498/BJ498&gt;0,1-GU498/BJ498,0)</f>
        <v>0.9674898991250368</v>
      </c>
      <c r="GW498" s="170">
        <v>261</v>
      </c>
      <c r="GX498" s="102">
        <f t="shared" si="885"/>
        <v>0.26478873239436618</v>
      </c>
      <c r="GY498" s="170">
        <v>0</v>
      </c>
      <c r="GZ498" s="102">
        <f t="shared" si="886"/>
        <v>1</v>
      </c>
      <c r="HA498" s="323">
        <v>22.3</v>
      </c>
      <c r="HB498" s="323">
        <v>70.599999999999994</v>
      </c>
      <c r="HC498" s="323"/>
      <c r="HD498" s="105"/>
      <c r="HE498" s="324">
        <v>15</v>
      </c>
      <c r="HF498" s="227">
        <f t="shared" si="864"/>
        <v>97914.101999999999</v>
      </c>
      <c r="HG498" s="102">
        <f t="shared" si="865"/>
        <v>0.65276067999999998</v>
      </c>
      <c r="HH498" s="177">
        <f t="shared" si="866"/>
        <v>0.78610957387935809</v>
      </c>
      <c r="HI498" s="103">
        <v>2924</v>
      </c>
      <c r="HJ498" s="103">
        <v>3718</v>
      </c>
      <c r="HK498" s="103">
        <v>2472</v>
      </c>
      <c r="HL498" s="77">
        <f t="shared" si="780"/>
        <v>2400</v>
      </c>
      <c r="HM498" s="77">
        <f t="shared" si="778"/>
        <v>23418.720000000001</v>
      </c>
      <c r="HN498" s="247"/>
      <c r="HO498" s="247"/>
      <c r="HP498" s="103">
        <v>4497</v>
      </c>
      <c r="HQ498" s="247"/>
      <c r="HR498" s="247"/>
      <c r="HS498" s="247"/>
      <c r="HT498" s="103">
        <v>4440</v>
      </c>
      <c r="HU498" s="103">
        <v>4396</v>
      </c>
      <c r="HV498" s="247"/>
      <c r="HW498" s="247"/>
      <c r="HX498" s="247"/>
      <c r="HY498" s="247"/>
      <c r="HZ498" s="298">
        <v>0.98</v>
      </c>
      <c r="IA498" s="298"/>
      <c r="IB498" s="299">
        <v>450</v>
      </c>
      <c r="IC498" s="300"/>
      <c r="ID498" s="300">
        <v>1186</v>
      </c>
      <c r="IE498" s="301">
        <v>4.58</v>
      </c>
      <c r="IF498" s="301">
        <v>1.46</v>
      </c>
      <c r="IG498" s="301">
        <v>0.57999999999999996</v>
      </c>
      <c r="IH498" s="97">
        <f t="shared" si="779"/>
        <v>36939.849000000002</v>
      </c>
      <c r="II498" s="97">
        <f t="shared" si="781"/>
        <v>3040.0665788823967</v>
      </c>
      <c r="IJ498" s="202">
        <f t="shared" si="782"/>
        <v>1.6791201410460919</v>
      </c>
      <c r="IK498" s="202">
        <f t="shared" si="788"/>
        <v>1.8105116510534112</v>
      </c>
      <c r="IL498" s="202">
        <f t="shared" si="736"/>
        <v>0.57452989205396987</v>
      </c>
      <c r="IM498" s="203"/>
      <c r="IN498" s="204">
        <f t="shared" si="737"/>
        <v>0.80595084087968949</v>
      </c>
      <c r="IO498" s="247"/>
      <c r="IP498" s="247"/>
      <c r="IQ498" s="103">
        <v>2460</v>
      </c>
      <c r="IR498" s="103">
        <v>2808</v>
      </c>
      <c r="IS498" s="247"/>
      <c r="IT498" s="247"/>
      <c r="IU498" s="247"/>
      <c r="IV498" s="247"/>
      <c r="IW498" s="304">
        <v>0.95</v>
      </c>
      <c r="IX498" s="304"/>
      <c r="IY498" s="246">
        <v>8.56</v>
      </c>
      <c r="IZ498" s="247">
        <v>177</v>
      </c>
      <c r="JA498" s="247">
        <v>24.2</v>
      </c>
      <c r="JB498" s="247">
        <v>7.04</v>
      </c>
      <c r="JC498" s="247">
        <v>179</v>
      </c>
      <c r="JD498" s="97">
        <f t="shared" si="738"/>
        <v>5251.95</v>
      </c>
      <c r="JE498" s="210">
        <f t="shared" si="796"/>
        <v>1.2401727383456982</v>
      </c>
      <c r="JF498" s="210">
        <f t="shared" si="739"/>
        <v>0.36285267857142856</v>
      </c>
      <c r="JG498" s="210">
        <f t="shared" si="740"/>
        <v>0.14341671370428688</v>
      </c>
      <c r="JH498" s="203"/>
      <c r="JI498" s="203">
        <f t="shared" si="741"/>
        <v>0.60666666666666669</v>
      </c>
      <c r="JJ498" s="212">
        <f t="shared" si="867"/>
        <v>2.469151880188833</v>
      </c>
      <c r="JK498" s="203">
        <f t="shared" si="742"/>
        <v>0.9836745987825124</v>
      </c>
      <c r="JL498" s="103">
        <v>10530</v>
      </c>
      <c r="JM498" s="246">
        <v>8.65</v>
      </c>
      <c r="JN498" s="307">
        <v>10</v>
      </c>
      <c r="JO498" s="247">
        <v>6.19</v>
      </c>
      <c r="JP498" s="247">
        <v>21.9</v>
      </c>
      <c r="JQ498" s="246">
        <v>0.92</v>
      </c>
      <c r="JR498" s="170">
        <v>177</v>
      </c>
      <c r="JS498" s="247">
        <v>0.34</v>
      </c>
      <c r="JT498" s="308"/>
    </row>
    <row r="499" spans="1:280" ht="14.25">
      <c r="A499" s="244">
        <v>43916</v>
      </c>
      <c r="B499" s="245">
        <v>240</v>
      </c>
      <c r="C499" s="52">
        <v>240</v>
      </c>
      <c r="D499" s="129">
        <v>39931</v>
      </c>
      <c r="E499" s="246">
        <v>5.43</v>
      </c>
      <c r="F499" s="129">
        <v>1154</v>
      </c>
      <c r="G499" s="247">
        <v>33.700000000000003</v>
      </c>
      <c r="H499" s="247">
        <v>16.899999999999999</v>
      </c>
      <c r="I499" s="255">
        <v>91.5</v>
      </c>
      <c r="J499" s="253">
        <v>1822</v>
      </c>
      <c r="K499" s="129">
        <v>1355</v>
      </c>
      <c r="L499" s="254">
        <v>7.44</v>
      </c>
      <c r="M499" s="129">
        <v>8212</v>
      </c>
      <c r="N499" s="129">
        <v>5815</v>
      </c>
      <c r="O499" s="254">
        <v>2.27</v>
      </c>
      <c r="P499" s="254">
        <v>1.72</v>
      </c>
      <c r="Q499" s="258">
        <v>77.8</v>
      </c>
      <c r="R499" s="259">
        <v>71.7</v>
      </c>
      <c r="S499" s="260">
        <v>8499</v>
      </c>
      <c r="T499" s="103">
        <v>7639</v>
      </c>
      <c r="U499" s="247">
        <v>3.95</v>
      </c>
      <c r="V499" s="247">
        <v>39.799999999999997</v>
      </c>
      <c r="W499" s="247">
        <v>9.33</v>
      </c>
      <c r="X499" s="247">
        <v>7.17</v>
      </c>
      <c r="Y499" s="129">
        <v>2432</v>
      </c>
      <c r="Z499" s="103"/>
      <c r="AA499" s="56"/>
      <c r="AB499" s="247">
        <v>506</v>
      </c>
      <c r="AC499" s="77">
        <f t="shared" si="797"/>
        <v>10931</v>
      </c>
      <c r="AD499" s="247"/>
      <c r="AE499" s="247"/>
      <c r="AF499" s="247"/>
      <c r="AG499" s="247"/>
      <c r="AH499" s="252"/>
      <c r="AI499" s="263"/>
      <c r="AJ499" s="247"/>
      <c r="AK499" s="247"/>
      <c r="AL499" s="246">
        <v>9.14</v>
      </c>
      <c r="AM499" s="103">
        <v>61778</v>
      </c>
      <c r="AN499" s="264">
        <v>1.74</v>
      </c>
      <c r="AO499" s="264">
        <v>0.31</v>
      </c>
      <c r="AP499" s="103">
        <v>2738</v>
      </c>
      <c r="AQ499" s="252"/>
      <c r="AR499" s="86">
        <f t="shared" si="743"/>
        <v>13007</v>
      </c>
      <c r="AS499" s="103">
        <v>1200</v>
      </c>
      <c r="AT499" s="268">
        <v>11807</v>
      </c>
      <c r="AU499" s="129">
        <f t="shared" si="798"/>
        <v>8927</v>
      </c>
      <c r="AV499" s="103">
        <v>1080</v>
      </c>
      <c r="AW499" s="103">
        <v>0</v>
      </c>
      <c r="AX499" s="129">
        <v>1080</v>
      </c>
      <c r="AY499" s="271">
        <v>720</v>
      </c>
      <c r="AZ499" s="272">
        <v>4.97</v>
      </c>
      <c r="BA499" s="103">
        <v>3912</v>
      </c>
      <c r="BB499" s="247">
        <v>275</v>
      </c>
      <c r="BC499" s="103">
        <v>9688</v>
      </c>
      <c r="BD499" s="97">
        <f t="shared" ref="BD499:BD511" si="892">BG499+BJ499+BM499+BP499+BS499</f>
        <v>7579.0721999999996</v>
      </c>
      <c r="BE499" s="102">
        <f t="shared" ref="BE499:BE511" si="893">BD499/BC499</f>
        <v>0.78231546242774563</v>
      </c>
      <c r="BF499" s="103">
        <v>4006</v>
      </c>
      <c r="BG499" s="97">
        <f t="shared" si="869"/>
        <v>4274.402</v>
      </c>
      <c r="BH499" s="102">
        <f t="shared" si="870"/>
        <v>0.44120582163501237</v>
      </c>
      <c r="BI499" s="103">
        <v>481</v>
      </c>
      <c r="BJ499" s="97">
        <f t="shared" si="871"/>
        <v>946.12700000000007</v>
      </c>
      <c r="BK499" s="102">
        <f t="shared" si="872"/>
        <v>9.7659682080924862E-2</v>
      </c>
      <c r="BL499" s="320">
        <v>606</v>
      </c>
      <c r="BM499" s="97">
        <f t="shared" si="873"/>
        <v>875.67000000000007</v>
      </c>
      <c r="BN499" s="102">
        <f t="shared" si="874"/>
        <v>9.0387076796036345E-2</v>
      </c>
      <c r="BO499" s="103">
        <v>711</v>
      </c>
      <c r="BP499" s="97">
        <f t="shared" si="875"/>
        <v>1463.2379999999998</v>
      </c>
      <c r="BQ499" s="102">
        <f t="shared" si="876"/>
        <v>0.15103612716763004</v>
      </c>
      <c r="BR499" s="103">
        <v>11.8</v>
      </c>
      <c r="BS499" s="105">
        <f t="shared" si="877"/>
        <v>19.635200000000001</v>
      </c>
      <c r="BT499" s="102">
        <f t="shared" si="878"/>
        <v>1.2180016515276632E-3</v>
      </c>
      <c r="BU499" s="247">
        <v>5.35</v>
      </c>
      <c r="BV499" s="246">
        <v>6.36</v>
      </c>
      <c r="BW499" s="247">
        <v>151</v>
      </c>
      <c r="BX499" s="117">
        <f t="shared" si="887"/>
        <v>86484.775999999998</v>
      </c>
      <c r="BY499" s="118">
        <f t="shared" si="888"/>
        <v>0.57656517333333335</v>
      </c>
      <c r="BZ499" s="273">
        <v>68.7</v>
      </c>
      <c r="CA499" s="263">
        <v>39</v>
      </c>
      <c r="CB499" s="247">
        <v>7.04</v>
      </c>
      <c r="CC499" s="103">
        <v>5432</v>
      </c>
      <c r="CD499" s="77">
        <f t="shared" si="879"/>
        <v>5046.034222592747</v>
      </c>
      <c r="CE499" s="77">
        <f t="shared" si="880"/>
        <v>23990</v>
      </c>
      <c r="CF499" s="77">
        <f t="shared" si="881"/>
        <v>8927</v>
      </c>
      <c r="CG499" s="77">
        <f t="shared" si="882"/>
        <v>371.95833333333331</v>
      </c>
      <c r="CH499" s="77">
        <f t="shared" si="883"/>
        <v>15063</v>
      </c>
      <c r="CI499" s="130">
        <f t="shared" si="884"/>
        <v>627.625</v>
      </c>
      <c r="CJ499" s="253">
        <v>3983</v>
      </c>
      <c r="CK499" s="247"/>
      <c r="CL499" s="246">
        <v>7.63</v>
      </c>
      <c r="CM499" s="103">
        <v>2667</v>
      </c>
      <c r="CN499" s="274">
        <v>13</v>
      </c>
      <c r="CO499" s="274">
        <v>57</v>
      </c>
      <c r="CP499" s="103">
        <v>5232</v>
      </c>
      <c r="CQ499" s="247"/>
      <c r="CR499" s="247"/>
      <c r="CS499" s="103">
        <v>2884</v>
      </c>
      <c r="CT499" s="141">
        <f t="shared" si="819"/>
        <v>0.30435767664477997</v>
      </c>
      <c r="CU499" s="142">
        <f t="shared" si="746"/>
        <v>1.2618629173989455</v>
      </c>
      <c r="CV499" s="142">
        <f t="shared" si="747"/>
        <v>3.9988767028624967</v>
      </c>
      <c r="CW499" s="118">
        <f t="shared" si="820"/>
        <v>0.66647945047708279</v>
      </c>
      <c r="CX499" s="143">
        <f t="shared" si="821"/>
        <v>20098.35430858691</v>
      </c>
      <c r="CY499" s="144">
        <f t="shared" si="822"/>
        <v>0.47146612917150499</v>
      </c>
      <c r="CZ499" s="145">
        <f t="shared" si="823"/>
        <v>14358.852138724469</v>
      </c>
      <c r="DA499" s="146">
        <f t="shared" si="824"/>
        <v>0.7247109826589595</v>
      </c>
      <c r="DB499" s="253">
        <v>3983</v>
      </c>
      <c r="DC499" s="247"/>
      <c r="DD499" s="246">
        <v>7.43</v>
      </c>
      <c r="DE499" s="103">
        <v>2426</v>
      </c>
      <c r="DF499" s="274">
        <v>11</v>
      </c>
      <c r="DG499" s="274">
        <v>57</v>
      </c>
      <c r="DH499" s="103">
        <v>4232</v>
      </c>
      <c r="DI499" s="247"/>
      <c r="DJ499" s="247"/>
      <c r="DK499" s="103">
        <v>3536</v>
      </c>
      <c r="DL499" s="141">
        <f t="shared" si="825"/>
        <v>0.33884024404915025</v>
      </c>
      <c r="DM499" s="142">
        <f t="shared" si="750"/>
        <v>1.2618629173989455</v>
      </c>
      <c r="DN499" s="142">
        <f t="shared" si="751"/>
        <v>3.9988767028624967</v>
      </c>
      <c r="DO499" s="118">
        <f t="shared" si="826"/>
        <v>0.66647945047708279</v>
      </c>
      <c r="DP499" s="143">
        <f t="shared" si="827"/>
        <v>20098.35430858691</v>
      </c>
      <c r="DQ499" s="144">
        <f t="shared" si="828"/>
        <v>0.51922640771281259</v>
      </c>
      <c r="DR499" s="145">
        <f t="shared" si="829"/>
        <v>14358.852138724469</v>
      </c>
      <c r="DS499" s="146">
        <f t="shared" si="830"/>
        <v>0.74958711808422795</v>
      </c>
      <c r="DT499" s="253">
        <v>3992</v>
      </c>
      <c r="DU499" s="247"/>
      <c r="DV499" s="246">
        <v>7.6</v>
      </c>
      <c r="DW499" s="103">
        <v>2683</v>
      </c>
      <c r="DX499" s="274">
        <v>12</v>
      </c>
      <c r="DY499" s="274">
        <v>57</v>
      </c>
      <c r="DZ499" s="103">
        <v>2584</v>
      </c>
      <c r="EA499" s="247"/>
      <c r="EB499" s="247"/>
      <c r="EC499" s="103">
        <v>3564</v>
      </c>
      <c r="ED499" s="141">
        <f t="shared" si="831"/>
        <v>0.37781322107248638</v>
      </c>
      <c r="EE499" s="142">
        <f t="shared" si="756"/>
        <v>1.2590180360721444</v>
      </c>
      <c r="EF499" s="142">
        <f t="shared" si="795"/>
        <v>4.0079125779129017</v>
      </c>
      <c r="EG499" s="118">
        <f t="shared" si="832"/>
        <v>0.66798542965215024</v>
      </c>
      <c r="EH499" s="143">
        <f t="shared" si="833"/>
        <v>20143.768616590245</v>
      </c>
      <c r="EI499" s="144">
        <f t="shared" si="834"/>
        <v>0.46829532229739335</v>
      </c>
      <c r="EJ499" s="145">
        <f t="shared" si="835"/>
        <v>14391.297448603586</v>
      </c>
      <c r="EK499" s="146">
        <f t="shared" si="836"/>
        <v>0.7230594549958711</v>
      </c>
      <c r="EL499" s="253">
        <v>3992</v>
      </c>
      <c r="EM499" s="247"/>
      <c r="EN499" s="246">
        <v>7.51</v>
      </c>
      <c r="EO499" s="103">
        <v>2606</v>
      </c>
      <c r="EP499" s="274">
        <v>12</v>
      </c>
      <c r="EQ499" s="274">
        <v>63</v>
      </c>
      <c r="ER499" s="103">
        <v>4364</v>
      </c>
      <c r="ES499" s="247"/>
      <c r="ET499" s="247"/>
      <c r="EU499" s="103">
        <v>3126</v>
      </c>
      <c r="EV499" s="141">
        <f t="shared" si="837"/>
        <v>0.32092424155938837</v>
      </c>
      <c r="EW499" s="142">
        <f t="shared" si="758"/>
        <v>1.2590180360721444</v>
      </c>
      <c r="EX499" s="142">
        <f t="shared" si="759"/>
        <v>4.0079125779129017</v>
      </c>
      <c r="EY499" s="118">
        <f t="shared" si="838"/>
        <v>0.66798542965215024</v>
      </c>
      <c r="EZ499" s="143">
        <f t="shared" si="839"/>
        <v>20143.768616590245</v>
      </c>
      <c r="FA499" s="144">
        <f t="shared" si="840"/>
        <v>0.48355483037905589</v>
      </c>
      <c r="FB499" s="145">
        <f t="shared" si="841"/>
        <v>14391.297448603586</v>
      </c>
      <c r="FC499" s="146">
        <f t="shared" si="842"/>
        <v>0.73100743187448392</v>
      </c>
      <c r="FD499" s="253">
        <v>4020</v>
      </c>
      <c r="FE499" s="247"/>
      <c r="FF499" s="246">
        <v>7.7</v>
      </c>
      <c r="FG499" s="103">
        <v>2583</v>
      </c>
      <c r="FH499" s="274">
        <v>11</v>
      </c>
      <c r="FI499" s="274">
        <v>61</v>
      </c>
      <c r="FJ499" s="103">
        <v>3894</v>
      </c>
      <c r="FK499" s="247"/>
      <c r="FL499" s="247"/>
      <c r="FM499" s="103">
        <v>3404</v>
      </c>
      <c r="FN499" s="141">
        <f t="shared" si="843"/>
        <v>0.3437898513090365</v>
      </c>
      <c r="FO499" s="142">
        <f t="shared" si="765"/>
        <v>1.2502487562189055</v>
      </c>
      <c r="FP499" s="142">
        <f t="shared" si="766"/>
        <v>4.0360241891808286</v>
      </c>
      <c r="FQ499" s="118">
        <f t="shared" si="844"/>
        <v>0.67267069819680481</v>
      </c>
      <c r="FR499" s="143">
        <f t="shared" si="845"/>
        <v>20285.057574822844</v>
      </c>
      <c r="FS499" s="144">
        <f t="shared" si="846"/>
        <v>0.4881128652605915</v>
      </c>
      <c r="FT499" s="145">
        <f t="shared" si="847"/>
        <v>14492.238412671946</v>
      </c>
      <c r="FU499" s="146">
        <f t="shared" si="848"/>
        <v>0.73338150289017334</v>
      </c>
      <c r="FV499" s="253">
        <v>4020</v>
      </c>
      <c r="FW499" s="283"/>
      <c r="FX499" s="246">
        <v>7.61</v>
      </c>
      <c r="FY499" s="103">
        <v>2573</v>
      </c>
      <c r="FZ499" s="274">
        <v>10</v>
      </c>
      <c r="GA499" s="274">
        <v>55</v>
      </c>
      <c r="GB499" s="103">
        <v>4738</v>
      </c>
      <c r="GC499" s="247"/>
      <c r="GD499" s="247"/>
      <c r="GE499" s="103">
        <v>3536</v>
      </c>
      <c r="GF499" s="141">
        <f t="shared" si="849"/>
        <v>0.3556772413475015</v>
      </c>
      <c r="GG499" s="142">
        <f t="shared" si="772"/>
        <v>1.2502487562189055</v>
      </c>
      <c r="GH499" s="142">
        <f t="shared" si="773"/>
        <v>4.0360241891808286</v>
      </c>
      <c r="GI499" s="118">
        <f t="shared" si="850"/>
        <v>0.67267069819680481</v>
      </c>
      <c r="GJ499" s="143">
        <f t="shared" si="851"/>
        <v>20285.057574822844</v>
      </c>
      <c r="GK499" s="144">
        <f t="shared" si="852"/>
        <v>0.49009461955691125</v>
      </c>
      <c r="GL499" s="145">
        <f t="shared" si="853"/>
        <v>14492.238412671946</v>
      </c>
      <c r="GM499" s="146">
        <f t="shared" si="854"/>
        <v>0.73441370767960357</v>
      </c>
      <c r="GN499" s="103">
        <v>2295</v>
      </c>
      <c r="GO499" s="97">
        <f t="shared" si="855"/>
        <v>2589.6718215923302</v>
      </c>
      <c r="GP499" s="226">
        <f t="shared" si="856"/>
        <v>1112.8767</v>
      </c>
      <c r="GQ499" s="103">
        <v>0</v>
      </c>
      <c r="GR499" s="102">
        <f t="shared" si="889"/>
        <v>1</v>
      </c>
      <c r="GS499" s="103">
        <v>0</v>
      </c>
      <c r="GT499" s="102">
        <f t="shared" si="890"/>
        <v>1</v>
      </c>
      <c r="GU499" s="129">
        <v>60.7</v>
      </c>
      <c r="GV499" s="102">
        <f t="shared" si="891"/>
        <v>0.93584370808570094</v>
      </c>
      <c r="GW499" s="170">
        <v>489</v>
      </c>
      <c r="GX499" s="102">
        <f t="shared" si="885"/>
        <v>0.19306930693069302</v>
      </c>
      <c r="GY499" s="170">
        <v>11.3</v>
      </c>
      <c r="GZ499" s="102">
        <f t="shared" si="886"/>
        <v>0</v>
      </c>
      <c r="HA499" s="323">
        <v>17</v>
      </c>
      <c r="HB499" s="323">
        <v>55.1</v>
      </c>
      <c r="HC499" s="323"/>
      <c r="HD499" s="105"/>
      <c r="HE499" s="324">
        <v>19</v>
      </c>
      <c r="HF499" s="227">
        <f t="shared" si="864"/>
        <v>86484.775999999998</v>
      </c>
      <c r="HG499" s="102">
        <f t="shared" si="865"/>
        <v>0.57656517333333335</v>
      </c>
      <c r="HH499" s="177">
        <f t="shared" si="866"/>
        <v>0.76310900082576383</v>
      </c>
      <c r="HI499" s="103">
        <v>3520</v>
      </c>
      <c r="HJ499" s="103">
        <v>2908</v>
      </c>
      <c r="HK499" s="103">
        <v>2594</v>
      </c>
      <c r="HL499" s="77">
        <f t="shared" si="780"/>
        <v>2400</v>
      </c>
      <c r="HM499" s="77">
        <f t="shared" si="778"/>
        <v>30509.52</v>
      </c>
      <c r="HN499" s="247"/>
      <c r="HO499" s="247"/>
      <c r="HP499" s="103">
        <v>4125</v>
      </c>
      <c r="HQ499" s="247"/>
      <c r="HR499" s="247"/>
      <c r="HS499" s="247"/>
      <c r="HT499" s="103">
        <v>4290</v>
      </c>
      <c r="HU499" s="103">
        <v>4482</v>
      </c>
      <c r="HV499" s="247"/>
      <c r="HW499" s="247"/>
      <c r="HX499" s="247"/>
      <c r="HY499" s="247"/>
      <c r="HZ499" s="298">
        <v>0.98</v>
      </c>
      <c r="IA499" s="298"/>
      <c r="IB499" s="299">
        <v>426</v>
      </c>
      <c r="IC499" s="300"/>
      <c r="ID499" s="300">
        <v>184</v>
      </c>
      <c r="IE499" s="301">
        <v>1.68</v>
      </c>
      <c r="IF499" s="301">
        <v>1.48</v>
      </c>
      <c r="IG499" s="301">
        <v>0.51</v>
      </c>
      <c r="IH499" s="97">
        <f t="shared" si="779"/>
        <v>37362.824999999997</v>
      </c>
      <c r="II499" s="97">
        <f t="shared" si="781"/>
        <v>3820.8077643037359</v>
      </c>
      <c r="IJ499" s="202">
        <f t="shared" si="782"/>
        <v>1.6601643562712709</v>
      </c>
      <c r="IK499" s="202">
        <f t="shared" si="788"/>
        <v>2.301463556828355</v>
      </c>
      <c r="IL499" s="202">
        <f t="shared" si="736"/>
        <v>0.60071636290379904</v>
      </c>
      <c r="IM499" s="203"/>
      <c r="IN499" s="204">
        <f t="shared" si="737"/>
        <v>0.81437908496732025</v>
      </c>
      <c r="IO499" s="247"/>
      <c r="IP499" s="247"/>
      <c r="IQ499" s="103">
        <v>3172</v>
      </c>
      <c r="IR499" s="103">
        <v>3092</v>
      </c>
      <c r="IS499" s="247"/>
      <c r="IT499" s="247"/>
      <c r="IU499" s="247"/>
      <c r="IV499" s="247"/>
      <c r="IW499" s="304">
        <v>0.95</v>
      </c>
      <c r="IX499" s="304"/>
      <c r="IY499" s="246">
        <v>8.5399999999999991</v>
      </c>
      <c r="IZ499" s="247">
        <v>312</v>
      </c>
      <c r="JA499" s="247">
        <v>17.399999999999999</v>
      </c>
      <c r="JB499" s="247">
        <v>6.63</v>
      </c>
      <c r="JC499" s="247">
        <v>188</v>
      </c>
      <c r="JD499" s="97">
        <f t="shared" si="738"/>
        <v>5029.7820000000002</v>
      </c>
      <c r="JE499" s="210">
        <f t="shared" si="796"/>
        <v>1.2546208132631342</v>
      </c>
      <c r="JF499" s="210">
        <f t="shared" si="739"/>
        <v>0.3395448214285714</v>
      </c>
      <c r="JG499" s="210">
        <f t="shared" si="740"/>
        <v>4.7534146589875474E-2</v>
      </c>
      <c r="JH499" s="203"/>
      <c r="JI499" s="203">
        <f t="shared" si="741"/>
        <v>0.26760563380281688</v>
      </c>
      <c r="JJ499" s="212">
        <f t="shared" si="867"/>
        <v>2.469151880188833</v>
      </c>
      <c r="JK499" s="203">
        <f t="shared" si="742"/>
        <v>0.96779521056977702</v>
      </c>
      <c r="JL499" s="103">
        <v>11374</v>
      </c>
      <c r="JM499" s="246">
        <v>8.32</v>
      </c>
      <c r="JN499" s="307">
        <v>148</v>
      </c>
      <c r="JO499" s="247">
        <v>6.51</v>
      </c>
      <c r="JP499" s="247">
        <v>21.7</v>
      </c>
      <c r="JQ499" s="246">
        <v>0.76</v>
      </c>
      <c r="JR499" s="170">
        <v>211</v>
      </c>
      <c r="JS499" s="247">
        <v>0.35</v>
      </c>
      <c r="JT499" s="308"/>
    </row>
    <row r="500" spans="1:280" ht="14.25">
      <c r="A500" s="244">
        <v>43917</v>
      </c>
      <c r="B500" s="245">
        <v>240</v>
      </c>
      <c r="C500" s="52">
        <v>240</v>
      </c>
      <c r="D500" s="129">
        <v>46967</v>
      </c>
      <c r="E500" s="246">
        <v>5.75</v>
      </c>
      <c r="F500" s="129">
        <v>1409</v>
      </c>
      <c r="G500" s="247">
        <v>38.200000000000003</v>
      </c>
      <c r="H500" s="247">
        <v>21.7</v>
      </c>
      <c r="I500" s="255">
        <v>91.2</v>
      </c>
      <c r="J500" s="253">
        <v>1446</v>
      </c>
      <c r="K500" s="129">
        <v>1411</v>
      </c>
      <c r="L500" s="254">
        <v>7.67</v>
      </c>
      <c r="M500" s="129">
        <v>7968</v>
      </c>
      <c r="N500" s="129">
        <v>5149</v>
      </c>
      <c r="O500" s="254">
        <v>2.1800000000000002</v>
      </c>
      <c r="P500" s="254">
        <v>1.62</v>
      </c>
      <c r="Q500" s="258">
        <v>79.5</v>
      </c>
      <c r="R500" s="259">
        <v>70.3</v>
      </c>
      <c r="S500" s="260">
        <v>9215</v>
      </c>
      <c r="T500" s="103">
        <v>6543</v>
      </c>
      <c r="U500" s="247">
        <v>3.56</v>
      </c>
      <c r="V500" s="247">
        <v>20</v>
      </c>
      <c r="W500" s="247">
        <v>8.6199999999999992</v>
      </c>
      <c r="X500" s="247">
        <v>6.75</v>
      </c>
      <c r="Y500" s="129">
        <v>2432</v>
      </c>
      <c r="Z500" s="103"/>
      <c r="AA500" s="56"/>
      <c r="AB500" s="247">
        <v>518</v>
      </c>
      <c r="AC500" s="77">
        <f t="shared" si="797"/>
        <v>11647</v>
      </c>
      <c r="AD500" s="247"/>
      <c r="AE500" s="247"/>
      <c r="AF500" s="247"/>
      <c r="AG500" s="247"/>
      <c r="AH500" s="252"/>
      <c r="AI500" s="263"/>
      <c r="AJ500" s="247"/>
      <c r="AK500" s="247"/>
      <c r="AL500" s="246">
        <v>9.1300000000000008</v>
      </c>
      <c r="AM500" s="103">
        <v>60708</v>
      </c>
      <c r="AN500" s="264">
        <v>1.2</v>
      </c>
      <c r="AO500" s="264" t="s">
        <v>125</v>
      </c>
      <c r="AP500" s="103">
        <v>2797</v>
      </c>
      <c r="AQ500" s="252"/>
      <c r="AR500" s="86">
        <f t="shared" si="743"/>
        <v>13158</v>
      </c>
      <c r="AS500" s="103">
        <v>1200</v>
      </c>
      <c r="AT500" s="268">
        <v>11958</v>
      </c>
      <c r="AU500" s="129">
        <f t="shared" si="798"/>
        <v>9078</v>
      </c>
      <c r="AV500" s="103">
        <v>1080</v>
      </c>
      <c r="AW500" s="103">
        <v>0</v>
      </c>
      <c r="AX500" s="129">
        <v>1080</v>
      </c>
      <c r="AY500" s="271">
        <v>720</v>
      </c>
      <c r="AZ500" s="272">
        <v>5.29</v>
      </c>
      <c r="BA500" s="103">
        <v>3828</v>
      </c>
      <c r="BB500" s="247">
        <v>78</v>
      </c>
      <c r="BC500" s="103">
        <v>9920</v>
      </c>
      <c r="BD500" s="97">
        <f t="shared" si="892"/>
        <v>7023.0019999999995</v>
      </c>
      <c r="BE500" s="102">
        <f t="shared" si="893"/>
        <v>0.70796391129032255</v>
      </c>
      <c r="BF500" s="103">
        <v>3774</v>
      </c>
      <c r="BG500" s="97">
        <f t="shared" si="869"/>
        <v>4026.8579999999997</v>
      </c>
      <c r="BH500" s="102">
        <f t="shared" si="870"/>
        <v>0.40593326612903224</v>
      </c>
      <c r="BI500" s="103">
        <v>412</v>
      </c>
      <c r="BJ500" s="97">
        <f t="shared" si="871"/>
        <v>810.404</v>
      </c>
      <c r="BK500" s="102">
        <f t="shared" si="872"/>
        <v>8.1693951612903229E-2</v>
      </c>
      <c r="BL500" s="320">
        <v>550</v>
      </c>
      <c r="BM500" s="97">
        <f t="shared" si="873"/>
        <v>794.75</v>
      </c>
      <c r="BN500" s="102">
        <f t="shared" si="874"/>
        <v>8.0115927419354832E-2</v>
      </c>
      <c r="BO500" s="103">
        <v>667</v>
      </c>
      <c r="BP500" s="97">
        <f t="shared" si="875"/>
        <v>1372.6859999999999</v>
      </c>
      <c r="BQ500" s="102">
        <f t="shared" si="876"/>
        <v>0.13837560483870967</v>
      </c>
      <c r="BR500" s="103">
        <v>11</v>
      </c>
      <c r="BS500" s="105">
        <f t="shared" si="877"/>
        <v>18.303999999999998</v>
      </c>
      <c r="BT500" s="102">
        <f t="shared" si="878"/>
        <v>1.1088709677419355E-3</v>
      </c>
      <c r="BU500" s="321">
        <v>5.13</v>
      </c>
      <c r="BV500" s="321">
        <v>5.43</v>
      </c>
      <c r="BW500" s="322">
        <v>137</v>
      </c>
      <c r="BX500" s="117">
        <f t="shared" si="887"/>
        <v>90053.759999999995</v>
      </c>
      <c r="BY500" s="118">
        <f t="shared" si="888"/>
        <v>0.60035839999999996</v>
      </c>
      <c r="BZ500" s="273">
        <v>74.400000000000006</v>
      </c>
      <c r="CA500" s="263">
        <v>39</v>
      </c>
      <c r="CB500" s="247">
        <v>6.99</v>
      </c>
      <c r="CC500" s="103">
        <v>5386</v>
      </c>
      <c r="CD500" s="77">
        <f t="shared" si="879"/>
        <v>5238.9641394299088</v>
      </c>
      <c r="CE500" s="77">
        <f t="shared" si="880"/>
        <v>23926</v>
      </c>
      <c r="CF500" s="77">
        <f t="shared" si="881"/>
        <v>9078</v>
      </c>
      <c r="CG500" s="77">
        <f t="shared" si="882"/>
        <v>378.25</v>
      </c>
      <c r="CH500" s="77">
        <f t="shared" si="883"/>
        <v>14848</v>
      </c>
      <c r="CI500" s="130">
        <f t="shared" si="884"/>
        <v>618.66666666666663</v>
      </c>
      <c r="CJ500" s="253">
        <v>3969</v>
      </c>
      <c r="CK500" s="247"/>
      <c r="CL500" s="246">
        <v>7.69</v>
      </c>
      <c r="CM500" s="103">
        <v>2007</v>
      </c>
      <c r="CN500" s="274">
        <v>9</v>
      </c>
      <c r="CO500" s="274">
        <v>65</v>
      </c>
      <c r="CP500" s="103">
        <v>4596</v>
      </c>
      <c r="CQ500" s="247"/>
      <c r="CR500" s="247"/>
      <c r="CS500" s="103">
        <v>2853</v>
      </c>
      <c r="CT500" s="141">
        <f t="shared" si="819"/>
        <v>0.22240991256938836</v>
      </c>
      <c r="CU500" s="142">
        <f t="shared" si="746"/>
        <v>1.2663139329805997</v>
      </c>
      <c r="CV500" s="142">
        <f t="shared" si="747"/>
        <v>4.1371764165135909</v>
      </c>
      <c r="CW500" s="118">
        <f t="shared" si="820"/>
        <v>0.68952940275226515</v>
      </c>
      <c r="CX500" s="143">
        <f t="shared" si="821"/>
        <v>20793.448669397309</v>
      </c>
      <c r="CY500" s="144">
        <f t="shared" si="822"/>
        <v>0.61690900212605837</v>
      </c>
      <c r="CZ500" s="145">
        <f t="shared" si="823"/>
        <v>14938.701556465769</v>
      </c>
      <c r="DA500" s="146">
        <f t="shared" si="824"/>
        <v>0.79768145161290316</v>
      </c>
      <c r="DB500" s="253">
        <v>3969</v>
      </c>
      <c r="DC500" s="247"/>
      <c r="DD500" s="246">
        <v>7.67</v>
      </c>
      <c r="DE500" s="103">
        <v>2377</v>
      </c>
      <c r="DF500" s="274">
        <v>11</v>
      </c>
      <c r="DG500" s="274">
        <v>61</v>
      </c>
      <c r="DH500" s="103">
        <v>5270</v>
      </c>
      <c r="DI500" s="247"/>
      <c r="DJ500" s="247"/>
      <c r="DK500" s="103">
        <v>3524</v>
      </c>
      <c r="DL500" s="141">
        <f t="shared" si="825"/>
        <v>0.31023487196248761</v>
      </c>
      <c r="DM500" s="142">
        <f t="shared" si="750"/>
        <v>1.2663139329805997</v>
      </c>
      <c r="DN500" s="142">
        <f t="shared" si="751"/>
        <v>4.1371764165135909</v>
      </c>
      <c r="DO500" s="118">
        <f t="shared" si="826"/>
        <v>0.68952940275226515</v>
      </c>
      <c r="DP500" s="143">
        <f t="shared" si="827"/>
        <v>20793.448669397309</v>
      </c>
      <c r="DQ500" s="144">
        <f t="shared" si="828"/>
        <v>0.54628435378856033</v>
      </c>
      <c r="DR500" s="145">
        <f t="shared" si="829"/>
        <v>14938.701556465769</v>
      </c>
      <c r="DS500" s="146">
        <f t="shared" si="830"/>
        <v>0.76038306451612903</v>
      </c>
      <c r="DT500" s="253">
        <v>3984</v>
      </c>
      <c r="DU500" s="247"/>
      <c r="DV500" s="246">
        <v>7.67</v>
      </c>
      <c r="DW500" s="103">
        <v>2517</v>
      </c>
      <c r="DX500" s="274">
        <v>11</v>
      </c>
      <c r="DY500" s="274">
        <v>61</v>
      </c>
      <c r="DZ500" s="103">
        <v>4552</v>
      </c>
      <c r="EA500" s="247"/>
      <c r="EB500" s="247"/>
      <c r="EC500" s="103">
        <v>3537</v>
      </c>
      <c r="ED500" s="141">
        <f t="shared" si="831"/>
        <v>0.32616197691907112</v>
      </c>
      <c r="EE500" s="142">
        <f t="shared" si="756"/>
        <v>1.2615461847389557</v>
      </c>
      <c r="EF500" s="142">
        <f t="shared" si="795"/>
        <v>4.152812003877588</v>
      </c>
      <c r="EG500" s="118">
        <f t="shared" si="832"/>
        <v>0.69213533397959803</v>
      </c>
      <c r="EH500" s="143">
        <f t="shared" si="833"/>
        <v>20872.033131488755</v>
      </c>
      <c r="EI500" s="144">
        <f t="shared" si="834"/>
        <v>0.51956151387707461</v>
      </c>
      <c r="EJ500" s="145">
        <f t="shared" si="835"/>
        <v>14995.159234305776</v>
      </c>
      <c r="EK500" s="146">
        <f t="shared" si="836"/>
        <v>0.74627016129032264</v>
      </c>
      <c r="EL500" s="253">
        <v>3984</v>
      </c>
      <c r="EM500" s="247"/>
      <c r="EN500" s="246">
        <v>7.71</v>
      </c>
      <c r="EO500" s="103">
        <v>2199</v>
      </c>
      <c r="EP500" s="274">
        <v>10</v>
      </c>
      <c r="EQ500" s="274">
        <v>62</v>
      </c>
      <c r="ER500" s="103">
        <v>6330</v>
      </c>
      <c r="ES500" s="247"/>
      <c r="ET500" s="247"/>
      <c r="EU500" s="103">
        <v>3089</v>
      </c>
      <c r="EV500" s="141">
        <f t="shared" si="837"/>
        <v>0.25505281314532002</v>
      </c>
      <c r="EW500" s="142">
        <f t="shared" si="758"/>
        <v>1.2615461847389557</v>
      </c>
      <c r="EX500" s="142">
        <f t="shared" si="759"/>
        <v>4.152812003877588</v>
      </c>
      <c r="EY500" s="118">
        <f t="shared" si="838"/>
        <v>0.69213533397959803</v>
      </c>
      <c r="EZ500" s="143">
        <f t="shared" si="839"/>
        <v>20872.033131488755</v>
      </c>
      <c r="FA500" s="144">
        <f t="shared" si="840"/>
        <v>0.58026053596173499</v>
      </c>
      <c r="FB500" s="145">
        <f t="shared" si="841"/>
        <v>14995.159234305776</v>
      </c>
      <c r="FC500" s="146">
        <f t="shared" si="842"/>
        <v>0.7783266129032258</v>
      </c>
      <c r="FD500" s="253">
        <v>4010</v>
      </c>
      <c r="FE500" s="247"/>
      <c r="FF500" s="246">
        <v>7.73</v>
      </c>
      <c r="FG500" s="103">
        <v>2242</v>
      </c>
      <c r="FH500" s="274">
        <v>10</v>
      </c>
      <c r="FI500" s="274">
        <v>61</v>
      </c>
      <c r="FJ500" s="103">
        <v>5326</v>
      </c>
      <c r="FK500" s="247"/>
      <c r="FL500" s="247"/>
      <c r="FM500" s="103">
        <v>3232</v>
      </c>
      <c r="FN500" s="141">
        <f t="shared" si="843"/>
        <v>0.26893382766995694</v>
      </c>
      <c r="FO500" s="142">
        <f t="shared" si="765"/>
        <v>1.2533665835411472</v>
      </c>
      <c r="FP500" s="142">
        <f t="shared" si="766"/>
        <v>4.1799136886418493</v>
      </c>
      <c r="FQ500" s="118">
        <f t="shared" si="844"/>
        <v>0.69665228144030822</v>
      </c>
      <c r="FR500" s="143">
        <f t="shared" si="845"/>
        <v>21008.246199113935</v>
      </c>
      <c r="FS500" s="144">
        <f t="shared" si="846"/>
        <v>0.57205280656035007</v>
      </c>
      <c r="FT500" s="145">
        <f t="shared" si="847"/>
        <v>15093.019209228454</v>
      </c>
      <c r="FU500" s="146">
        <f t="shared" si="848"/>
        <v>0.77399193548387091</v>
      </c>
      <c r="FV500" s="253">
        <v>4010</v>
      </c>
      <c r="FW500" s="283"/>
      <c r="FX500" s="246">
        <v>7.72</v>
      </c>
      <c r="FY500" s="103">
        <v>2184</v>
      </c>
      <c r="FZ500" s="274">
        <v>10</v>
      </c>
      <c r="GA500" s="274">
        <v>63</v>
      </c>
      <c r="GB500" s="103">
        <v>5926</v>
      </c>
      <c r="GC500" s="247"/>
      <c r="GD500" s="247"/>
      <c r="GE500" s="103">
        <v>3516</v>
      </c>
      <c r="GF500" s="141">
        <f t="shared" si="849"/>
        <v>0.28701089113716988</v>
      </c>
      <c r="GG500" s="142">
        <f t="shared" si="772"/>
        <v>1.2533665835411472</v>
      </c>
      <c r="GH500" s="142">
        <f t="shared" si="773"/>
        <v>4.1799136886418493</v>
      </c>
      <c r="GI500" s="118">
        <f t="shared" si="850"/>
        <v>0.69665228144030822</v>
      </c>
      <c r="GJ500" s="143">
        <f t="shared" si="851"/>
        <v>21008.246199113935</v>
      </c>
      <c r="GK500" s="144">
        <f t="shared" si="852"/>
        <v>0.5831236973808227</v>
      </c>
      <c r="GL500" s="145">
        <f t="shared" si="853"/>
        <v>15093.019209228454</v>
      </c>
      <c r="GM500" s="146">
        <f t="shared" si="854"/>
        <v>0.77983870967741931</v>
      </c>
      <c r="GN500" s="103">
        <v>2377</v>
      </c>
      <c r="GO500" s="97">
        <f t="shared" ref="GO500:GO511" si="894">(CJ500*CM500+DB500*DE500+DT500*DW500+EL500*EO500+FD500*FG500+FV500*FY500)/CE500</f>
        <v>2254.3216584468778</v>
      </c>
      <c r="GP500" s="226">
        <f t="shared" ref="GP500:GP511" si="895">GQ500*1.067+GS500*1.967+GU500*1.445+GW500*2.058+GY500*1.664</f>
        <v>409.61809999999997</v>
      </c>
      <c r="GQ500" s="103">
        <v>0</v>
      </c>
      <c r="GR500" s="102">
        <f t="shared" si="889"/>
        <v>1</v>
      </c>
      <c r="GS500" s="103">
        <v>0</v>
      </c>
      <c r="GT500" s="102">
        <f t="shared" si="890"/>
        <v>1</v>
      </c>
      <c r="GU500" s="129">
        <v>12.5</v>
      </c>
      <c r="GV500" s="102">
        <f t="shared" si="891"/>
        <v>0.98457559439489439</v>
      </c>
      <c r="GW500" s="170">
        <v>177</v>
      </c>
      <c r="GX500" s="102">
        <f t="shared" si="885"/>
        <v>0.67818181818181822</v>
      </c>
      <c r="GY500" s="170">
        <v>16.399999999999999</v>
      </c>
      <c r="GZ500" s="102">
        <f t="shared" si="886"/>
        <v>0</v>
      </c>
      <c r="HA500" s="323">
        <v>16.2</v>
      </c>
      <c r="HB500" s="323">
        <v>57.2</v>
      </c>
      <c r="HC500" s="323"/>
      <c r="HD500" s="102"/>
      <c r="HE500" s="324">
        <v>25</v>
      </c>
      <c r="HF500" s="227">
        <f t="shared" si="864"/>
        <v>90053.759999999995</v>
      </c>
      <c r="HG500" s="102">
        <f t="shared" si="865"/>
        <v>0.60035839999999996</v>
      </c>
      <c r="HH500" s="177">
        <f t="shared" si="866"/>
        <v>0.76038306451612903</v>
      </c>
      <c r="HI500" s="103">
        <v>2449</v>
      </c>
      <c r="HJ500" s="103">
        <v>4494</v>
      </c>
      <c r="HK500" s="103">
        <v>2788</v>
      </c>
      <c r="HL500" s="77">
        <f t="shared" si="780"/>
        <v>2400</v>
      </c>
      <c r="HM500" s="77">
        <f t="shared" si="778"/>
        <v>32699.279999999999</v>
      </c>
      <c r="HN500" s="247"/>
      <c r="HO500" s="247"/>
      <c r="HP500" s="103">
        <v>4464</v>
      </c>
      <c r="HQ500" s="247"/>
      <c r="HR500" s="247"/>
      <c r="HS500" s="247"/>
      <c r="HT500" s="103">
        <v>4540</v>
      </c>
      <c r="HU500" s="103">
        <v>4314</v>
      </c>
      <c r="HV500" s="247"/>
      <c r="HW500" s="247"/>
      <c r="HX500" s="247"/>
      <c r="HY500" s="247"/>
      <c r="HZ500" s="298">
        <v>0.98</v>
      </c>
      <c r="IA500" s="298"/>
      <c r="IB500" s="299">
        <v>465</v>
      </c>
      <c r="IC500" s="300"/>
      <c r="ID500" s="300">
        <v>310</v>
      </c>
      <c r="IE500" s="301">
        <v>6.05</v>
      </c>
      <c r="IF500" s="301">
        <v>1.53</v>
      </c>
      <c r="IG500" s="301">
        <v>0.73</v>
      </c>
      <c r="IH500" s="97">
        <f t="shared" si="779"/>
        <v>39434.406000000003</v>
      </c>
      <c r="II500" s="97">
        <f t="shared" si="781"/>
        <v>4076.7395079594799</v>
      </c>
      <c r="IJ500" s="202">
        <f t="shared" si="782"/>
        <v>1.6396130513198885</v>
      </c>
      <c r="IK500" s="202">
        <f t="shared" si="788"/>
        <v>2.4864034259044865</v>
      </c>
      <c r="IL500" s="202">
        <f t="shared" si="736"/>
        <v>0.58427809917298079</v>
      </c>
      <c r="IM500" s="203"/>
      <c r="IN500" s="204">
        <f t="shared" si="737"/>
        <v>0.80437526293647454</v>
      </c>
      <c r="IO500" s="247"/>
      <c r="IP500" s="247"/>
      <c r="IQ500" s="103">
        <v>2801</v>
      </c>
      <c r="IR500" s="103">
        <v>2812</v>
      </c>
      <c r="IS500" s="247"/>
      <c r="IT500" s="247"/>
      <c r="IU500" s="247"/>
      <c r="IV500" s="247"/>
      <c r="IW500" s="304">
        <v>0.95</v>
      </c>
      <c r="IX500" s="304"/>
      <c r="IY500" s="246">
        <v>8.32</v>
      </c>
      <c r="IZ500" s="247">
        <v>212</v>
      </c>
      <c r="JA500" s="247">
        <v>19.899999999999999</v>
      </c>
      <c r="JB500" s="247">
        <v>5.75</v>
      </c>
      <c r="JC500" s="247">
        <v>190</v>
      </c>
      <c r="JD500" s="97">
        <f t="shared" si="738"/>
        <v>5560.47</v>
      </c>
      <c r="JE500" s="210">
        <f t="shared" si="796"/>
        <v>1.2337519277373872</v>
      </c>
      <c r="JF500" s="210">
        <f t="shared" si="739"/>
        <v>0.37689910714285713</v>
      </c>
      <c r="JG500" s="210">
        <f t="shared" si="740"/>
        <v>0.11898049818389383</v>
      </c>
      <c r="JH500" s="203"/>
      <c r="JI500" s="203">
        <f t="shared" si="741"/>
        <v>0.54408602150537633</v>
      </c>
      <c r="JJ500" s="212">
        <f t="shared" si="867"/>
        <v>2.469151880188833</v>
      </c>
      <c r="JK500" s="203">
        <f t="shared" si="742"/>
        <v>0.97862903225806452</v>
      </c>
      <c r="JL500" s="103">
        <v>10660</v>
      </c>
      <c r="JM500" s="246">
        <v>8.51</v>
      </c>
      <c r="JN500" s="307">
        <v>101</v>
      </c>
      <c r="JO500" s="247">
        <v>4.9800000000000004</v>
      </c>
      <c r="JP500" s="247">
        <v>19.5</v>
      </c>
      <c r="JQ500" s="246">
        <v>1.1499999999999999</v>
      </c>
      <c r="JR500" s="170">
        <v>167</v>
      </c>
      <c r="JS500" s="247">
        <v>0.56000000000000005</v>
      </c>
      <c r="JT500" s="308"/>
    </row>
    <row r="501" spans="1:280" ht="14.25">
      <c r="A501" s="244">
        <v>43918</v>
      </c>
      <c r="B501" s="245">
        <v>240</v>
      </c>
      <c r="C501" s="245">
        <v>240</v>
      </c>
      <c r="D501" s="129">
        <v>40345</v>
      </c>
      <c r="E501" s="254">
        <v>5.38</v>
      </c>
      <c r="F501" s="129">
        <v>1099</v>
      </c>
      <c r="G501" s="247">
        <v>32.700000000000003</v>
      </c>
      <c r="H501" s="247">
        <v>15.7</v>
      </c>
      <c r="I501" s="255">
        <v>90.9</v>
      </c>
      <c r="J501" s="253">
        <v>1317</v>
      </c>
      <c r="K501" s="129">
        <v>9012</v>
      </c>
      <c r="L501" s="254">
        <v>10.199999999999999</v>
      </c>
      <c r="M501" s="129">
        <v>8064</v>
      </c>
      <c r="N501" s="129">
        <v>5162</v>
      </c>
      <c r="O501" s="254">
        <v>0.05</v>
      </c>
      <c r="P501" s="254">
        <v>0.1</v>
      </c>
      <c r="Q501" s="258"/>
      <c r="R501" s="259">
        <v>71.900000000000006</v>
      </c>
      <c r="S501" s="260">
        <v>9012</v>
      </c>
      <c r="T501" s="103">
        <v>7245</v>
      </c>
      <c r="U501" s="247">
        <v>3.28</v>
      </c>
      <c r="V501" s="247">
        <v>21.4</v>
      </c>
      <c r="W501" s="247">
        <v>9.7100000000000009</v>
      </c>
      <c r="X501" s="247">
        <v>8.39</v>
      </c>
      <c r="Y501" s="129">
        <v>2432</v>
      </c>
      <c r="Z501" s="103"/>
      <c r="AA501" s="56"/>
      <c r="AB501" s="247">
        <v>520</v>
      </c>
      <c r="AC501" s="77">
        <f t="shared" ref="AC501:AC511" si="896">S501+Y501</f>
        <v>11444</v>
      </c>
      <c r="AD501" s="247"/>
      <c r="AE501" s="247"/>
      <c r="AF501" s="247"/>
      <c r="AG501" s="247"/>
      <c r="AH501" s="252"/>
      <c r="AI501" s="263"/>
      <c r="AJ501" s="247"/>
      <c r="AK501" s="247"/>
      <c r="AL501" s="246">
        <v>9.27</v>
      </c>
      <c r="AM501" s="103">
        <v>60830</v>
      </c>
      <c r="AN501" s="264">
        <v>1.1200000000000001</v>
      </c>
      <c r="AO501" s="264" t="s">
        <v>125</v>
      </c>
      <c r="AP501" s="103">
        <v>2760</v>
      </c>
      <c r="AQ501" s="252"/>
      <c r="AR501" s="86">
        <f t="shared" si="743"/>
        <v>13158</v>
      </c>
      <c r="AS501" s="103">
        <v>1200</v>
      </c>
      <c r="AT501" s="268">
        <v>11958</v>
      </c>
      <c r="AU501" s="129">
        <f t="shared" ref="AU501:AU511" si="897">AT501-AV501-AW501-AX501-AY501</f>
        <v>9078</v>
      </c>
      <c r="AV501" s="103">
        <v>1080</v>
      </c>
      <c r="AW501" s="103">
        <v>0</v>
      </c>
      <c r="AX501" s="129">
        <v>1080</v>
      </c>
      <c r="AY501" s="271">
        <v>720</v>
      </c>
      <c r="AZ501" s="272">
        <v>5.29</v>
      </c>
      <c r="BA501" s="103">
        <v>3828</v>
      </c>
      <c r="BB501" s="247">
        <v>78</v>
      </c>
      <c r="BC501" s="103">
        <v>9920</v>
      </c>
      <c r="BD501" s="97">
        <f t="shared" si="892"/>
        <v>7023.0019999999995</v>
      </c>
      <c r="BE501" s="102">
        <f t="shared" si="893"/>
        <v>0.70796391129032255</v>
      </c>
      <c r="BF501" s="103">
        <v>3774</v>
      </c>
      <c r="BG501" s="97">
        <f t="shared" si="869"/>
        <v>4026.8579999999997</v>
      </c>
      <c r="BH501" s="102">
        <f t="shared" si="870"/>
        <v>0.40593326612903224</v>
      </c>
      <c r="BI501" s="103">
        <v>412</v>
      </c>
      <c r="BJ501" s="97">
        <f t="shared" si="871"/>
        <v>810.404</v>
      </c>
      <c r="BK501" s="102">
        <f t="shared" si="872"/>
        <v>8.1693951612903229E-2</v>
      </c>
      <c r="BL501" s="320">
        <v>550</v>
      </c>
      <c r="BM501" s="97">
        <f t="shared" si="873"/>
        <v>794.75</v>
      </c>
      <c r="BN501" s="102">
        <f t="shared" si="874"/>
        <v>8.0115927419354832E-2</v>
      </c>
      <c r="BO501" s="103">
        <v>667</v>
      </c>
      <c r="BP501" s="97">
        <f t="shared" si="875"/>
        <v>1372.6859999999999</v>
      </c>
      <c r="BQ501" s="102">
        <f t="shared" si="876"/>
        <v>0.13837560483870967</v>
      </c>
      <c r="BR501" s="103">
        <v>11</v>
      </c>
      <c r="BS501" s="105">
        <f t="shared" si="877"/>
        <v>18.303999999999998</v>
      </c>
      <c r="BT501" s="102">
        <f t="shared" si="878"/>
        <v>1.1088709677419355E-3</v>
      </c>
      <c r="BU501" s="321">
        <v>5.13</v>
      </c>
      <c r="BV501" s="321">
        <v>5.43</v>
      </c>
      <c r="BW501" s="322">
        <v>137</v>
      </c>
      <c r="BX501" s="117">
        <f t="shared" si="887"/>
        <v>90053.759999999995</v>
      </c>
      <c r="BY501" s="118">
        <f t="shared" si="888"/>
        <v>0.60035839999999996</v>
      </c>
      <c r="BZ501" s="273">
        <v>74.400000000000006</v>
      </c>
      <c r="CA501" s="263">
        <v>39</v>
      </c>
      <c r="CB501" s="247">
        <v>7.02</v>
      </c>
      <c r="CC501" s="103">
        <v>5131</v>
      </c>
      <c r="CD501" s="77">
        <f t="shared" si="879"/>
        <v>5236.3407024276303</v>
      </c>
      <c r="CE501" s="77">
        <f t="shared" si="880"/>
        <v>23974</v>
      </c>
      <c r="CF501" s="77">
        <f t="shared" si="881"/>
        <v>9078</v>
      </c>
      <c r="CG501" s="77">
        <f t="shared" si="882"/>
        <v>378.25</v>
      </c>
      <c r="CH501" s="77">
        <f t="shared" si="883"/>
        <v>14896</v>
      </c>
      <c r="CI501" s="130">
        <f t="shared" si="884"/>
        <v>620.66666666666663</v>
      </c>
      <c r="CJ501" s="253">
        <v>3980</v>
      </c>
      <c r="CK501" s="247"/>
      <c r="CL501" s="246">
        <v>7.62</v>
      </c>
      <c r="CM501" s="103">
        <v>2521</v>
      </c>
      <c r="CN501" s="274">
        <v>10</v>
      </c>
      <c r="CO501" s="274">
        <v>61</v>
      </c>
      <c r="CP501" s="103">
        <v>3482</v>
      </c>
      <c r="CQ501" s="247"/>
      <c r="CR501" s="247"/>
      <c r="CS501" s="103">
        <v>2736</v>
      </c>
      <c r="CT501" s="141">
        <f t="shared" ref="CT501:CT511" si="898">CS501/(CX501*CY501)</f>
        <v>0.25316793038717023</v>
      </c>
      <c r="CU501" s="142">
        <f t="shared" si="746"/>
        <v>1.2628140703517587</v>
      </c>
      <c r="CV501" s="142">
        <f t="shared" si="747"/>
        <v>4.1465650608161502</v>
      </c>
      <c r="CW501" s="118">
        <f t="shared" ref="CW501:CW511" si="899">CV501/6</f>
        <v>0.6910941768026917</v>
      </c>
      <c r="CX501" s="143">
        <f t="shared" ref="CX501:CX511" si="900">CJ501*CD501/1000</f>
        <v>20840.635995661971</v>
      </c>
      <c r="CY501" s="144">
        <f t="shared" ref="CY501:CY511" si="901">1-CM501/CD501</f>
        <v>0.51855691917998492</v>
      </c>
      <c r="CZ501" s="145">
        <f t="shared" ref="CZ501:CZ511" si="902">CJ501*(CF501/CE501)*BC501/1000</f>
        <v>14950.111153749896</v>
      </c>
      <c r="DA501" s="146">
        <f t="shared" ref="DA501:DA511" si="903">1-CM501/BC501</f>
        <v>0.74586693548387095</v>
      </c>
      <c r="DB501" s="253">
        <v>3980</v>
      </c>
      <c r="DC501" s="247"/>
      <c r="DD501" s="246">
        <v>7.63</v>
      </c>
      <c r="DE501" s="103">
        <v>2421</v>
      </c>
      <c r="DF501" s="274">
        <v>10</v>
      </c>
      <c r="DG501" s="274">
        <v>57</v>
      </c>
      <c r="DH501" s="103">
        <v>3952</v>
      </c>
      <c r="DI501" s="247"/>
      <c r="DJ501" s="247"/>
      <c r="DK501" s="103">
        <v>3701</v>
      </c>
      <c r="DL501" s="141">
        <f t="shared" ref="DL501:DL511" si="904">DK501/(DP501*DQ501)</f>
        <v>0.33029732305066922</v>
      </c>
      <c r="DM501" s="142">
        <f t="shared" si="750"/>
        <v>1.2628140703517587</v>
      </c>
      <c r="DN501" s="142">
        <f t="shared" si="751"/>
        <v>4.1465650608161502</v>
      </c>
      <c r="DO501" s="118">
        <f t="shared" ref="DO501:DO511" si="905">DN501/6</f>
        <v>0.6910941768026917</v>
      </c>
      <c r="DP501" s="143">
        <f t="shared" ref="DP501:DP511" si="906">DB501*CD501/1000</f>
        <v>20840.635995661971</v>
      </c>
      <c r="DQ501" s="144">
        <f t="shared" ref="DQ501:DQ511" si="907">1-DE501/CD501</f>
        <v>0.53765422504353177</v>
      </c>
      <c r="DR501" s="145">
        <f t="shared" ref="DR501:DR511" si="908">DB501*(CF501/CE501)*BC501/1000</f>
        <v>14950.111153749896</v>
      </c>
      <c r="DS501" s="146">
        <f t="shared" ref="DS501:DS511" si="909">1-(DE501/BC501)</f>
        <v>0.75594758064516132</v>
      </c>
      <c r="DT501" s="253">
        <v>4000</v>
      </c>
      <c r="DU501" s="247"/>
      <c r="DV501" s="246">
        <v>7.6</v>
      </c>
      <c r="DW501" s="103">
        <v>2486</v>
      </c>
      <c r="DX501" s="274">
        <v>10</v>
      </c>
      <c r="DY501" s="274">
        <v>60</v>
      </c>
      <c r="DZ501" s="103">
        <v>4306</v>
      </c>
      <c r="EA501" s="247"/>
      <c r="EB501" s="247"/>
      <c r="EC501" s="103">
        <v>3439</v>
      </c>
      <c r="ED501" s="141">
        <f t="shared" ref="ED501:ED511" si="910">EC501/(EH501*EI501)</f>
        <v>0.31259763535518653</v>
      </c>
      <c r="EE501" s="142">
        <f t="shared" si="756"/>
        <v>1.2565</v>
      </c>
      <c r="EF501" s="142">
        <f t="shared" si="795"/>
        <v>4.1674020711720097</v>
      </c>
      <c r="EG501" s="118">
        <f t="shared" ref="EG501:EG511" si="911">EF501/6</f>
        <v>0.69456701186200165</v>
      </c>
      <c r="EH501" s="143">
        <f t="shared" ref="EH501:EH511" si="912">DT501*CD501/1000</f>
        <v>20945.362809710521</v>
      </c>
      <c r="EI501" s="144">
        <f t="shared" ref="EI501:EI511" si="913">1-DW501/CD501</f>
        <v>0.52524097623222632</v>
      </c>
      <c r="EJ501" s="145">
        <f t="shared" ref="EJ501:EJ511" si="914">DT501*(CF501/CE501)*BC501/1000</f>
        <v>15025.237340452159</v>
      </c>
      <c r="EK501" s="146">
        <f t="shared" ref="EK501:EK511" si="915">1-DW501/BC501</f>
        <v>0.74939516129032258</v>
      </c>
      <c r="EL501" s="253">
        <v>4000</v>
      </c>
      <c r="EM501" s="247"/>
      <c r="EN501" s="246">
        <v>7.61</v>
      </c>
      <c r="EO501" s="103">
        <v>2323</v>
      </c>
      <c r="EP501" s="274">
        <v>10</v>
      </c>
      <c r="EQ501" s="274">
        <v>60</v>
      </c>
      <c r="ER501" s="103">
        <v>4000</v>
      </c>
      <c r="ES501" s="247"/>
      <c r="ET501" s="247"/>
      <c r="EU501" s="103">
        <v>3044</v>
      </c>
      <c r="EV501" s="141">
        <f t="shared" ref="EV501:EV511" si="916">EU501/(EZ501*FA501)</f>
        <v>0.26121215392551705</v>
      </c>
      <c r="EW501" s="142">
        <f t="shared" si="758"/>
        <v>1.2565</v>
      </c>
      <c r="EX501" s="142">
        <f t="shared" si="759"/>
        <v>4.1674020711720097</v>
      </c>
      <c r="EY501" s="118">
        <f t="shared" ref="EY501:EY511" si="917">EX501/6</f>
        <v>0.69456701186200165</v>
      </c>
      <c r="EZ501" s="143">
        <f t="shared" ref="EZ501:EZ511" si="918">EL501*CD501/1000</f>
        <v>20945.362809710521</v>
      </c>
      <c r="FA501" s="144">
        <f t="shared" ref="FA501:FA511" si="919">1-EO501/CD501</f>
        <v>0.55636958478980758</v>
      </c>
      <c r="FB501" s="145">
        <f t="shared" ref="FB501:FB511" si="920">EL501*(CF501/CE501)*BC501/1000</f>
        <v>15025.237340452159</v>
      </c>
      <c r="FC501" s="146">
        <f t="shared" ref="FC501:FC511" si="921">1-EO501/BC501</f>
        <v>0.76582661290322585</v>
      </c>
      <c r="FD501" s="253">
        <v>4007</v>
      </c>
      <c r="FE501" s="247"/>
      <c r="FF501" s="246">
        <v>7.65</v>
      </c>
      <c r="FG501" s="103">
        <v>2617</v>
      </c>
      <c r="FH501" s="274">
        <v>9</v>
      </c>
      <c r="FI501" s="274">
        <v>58</v>
      </c>
      <c r="FJ501" s="103">
        <v>4530</v>
      </c>
      <c r="FK501" s="247"/>
      <c r="FL501" s="247"/>
      <c r="FM501" s="103">
        <v>3338</v>
      </c>
      <c r="FN501" s="141">
        <f t="shared" ref="FN501:FN511" si="922">FM501/(FR501*FS501)</f>
        <v>0.31803505951692079</v>
      </c>
      <c r="FO501" s="142">
        <f t="shared" si="765"/>
        <v>1.2543049663089594</v>
      </c>
      <c r="FP501" s="142">
        <f t="shared" si="766"/>
        <v>4.1746950247965611</v>
      </c>
      <c r="FQ501" s="118">
        <f t="shared" ref="FQ501:FQ511" si="923">FP501/6</f>
        <v>0.69578250413276022</v>
      </c>
      <c r="FR501" s="143">
        <f t="shared" ref="FR501:FR511" si="924">FD501*CD501/1000</f>
        <v>20982.017194627515</v>
      </c>
      <c r="FS501" s="144">
        <f t="shared" ref="FS501:FS511" si="925">1-FG501/CD501</f>
        <v>0.50022350555098005</v>
      </c>
      <c r="FT501" s="145">
        <f t="shared" ref="FT501:FT511" si="926">FD501*(CF501/CE501)*BC501/1000</f>
        <v>15051.531505797946</v>
      </c>
      <c r="FU501" s="146">
        <f t="shared" ref="FU501:FU511" si="927">1-FG501/BC501</f>
        <v>0.73618951612903227</v>
      </c>
      <c r="FV501" s="253">
        <v>4007</v>
      </c>
      <c r="FW501" s="283"/>
      <c r="FX501" s="246">
        <v>7.66</v>
      </c>
      <c r="FY501" s="103">
        <v>2380</v>
      </c>
      <c r="FZ501" s="274">
        <v>9</v>
      </c>
      <c r="GA501" s="274">
        <v>61</v>
      </c>
      <c r="GB501" s="103">
        <v>3842</v>
      </c>
      <c r="GC501" s="247"/>
      <c r="GD501" s="247"/>
      <c r="GE501" s="103">
        <v>3331</v>
      </c>
      <c r="GF501" s="141">
        <f t="shared" ref="GF501:GF511" si="928">GE501/(GJ501*GK501)</f>
        <v>0.29103504096522048</v>
      </c>
      <c r="GG501" s="142">
        <f t="shared" si="772"/>
        <v>1.2543049663089594</v>
      </c>
      <c r="GH501" s="142">
        <f t="shared" si="773"/>
        <v>4.1746950247965611</v>
      </c>
      <c r="GI501" s="118">
        <f t="shared" ref="GI501:GI511" si="929">GH501/6</f>
        <v>0.69578250413276022</v>
      </c>
      <c r="GJ501" s="143">
        <f t="shared" ref="GJ501:GJ511" si="930">FV501*CD501/1000</f>
        <v>20982.017194627515</v>
      </c>
      <c r="GK501" s="144">
        <f t="shared" ref="GK501:GK511" si="931">1-FY501/CD501</f>
        <v>0.54548412044758599</v>
      </c>
      <c r="GL501" s="145">
        <f t="shared" ref="GL501:GL511" si="932">FV501*(CF501/CE501)*BC501/1000</f>
        <v>15051.531505797946</v>
      </c>
      <c r="GM501" s="146">
        <f t="shared" ref="GM501:GM511" si="933">1-FY501/BC501</f>
        <v>0.76008064516129026</v>
      </c>
      <c r="GN501" s="103">
        <v>2382</v>
      </c>
      <c r="GO501" s="97">
        <f t="shared" si="894"/>
        <v>2458.0019604571621</v>
      </c>
      <c r="GP501" s="226">
        <f t="shared" si="895"/>
        <v>1017.7105199999999</v>
      </c>
      <c r="GQ501" s="103">
        <v>0</v>
      </c>
      <c r="GR501" s="102">
        <f t="shared" si="889"/>
        <v>1</v>
      </c>
      <c r="GS501" s="103">
        <v>0</v>
      </c>
      <c r="GT501" s="102">
        <f t="shared" si="890"/>
        <v>1</v>
      </c>
      <c r="GU501" s="129">
        <v>30.6</v>
      </c>
      <c r="GV501" s="102">
        <f t="shared" si="891"/>
        <v>0.9622410550787015</v>
      </c>
      <c r="GW501" s="170">
        <v>465</v>
      </c>
      <c r="GX501" s="102">
        <f t="shared" si="885"/>
        <v>0.15454545454545454</v>
      </c>
      <c r="GY501" s="170">
        <v>9.93</v>
      </c>
      <c r="GZ501" s="102">
        <f t="shared" si="886"/>
        <v>0</v>
      </c>
      <c r="HA501" s="323">
        <v>18.100000000000001</v>
      </c>
      <c r="HB501" s="323">
        <v>69.5</v>
      </c>
      <c r="HC501" s="323"/>
      <c r="HD501" s="105">
        <v>72</v>
      </c>
      <c r="HE501" s="324">
        <v>21</v>
      </c>
      <c r="HF501" s="227">
        <f t="shared" si="864"/>
        <v>90053.759999999995</v>
      </c>
      <c r="HG501" s="102">
        <f t="shared" si="865"/>
        <v>0.60035839999999996</v>
      </c>
      <c r="HH501" s="177">
        <f t="shared" si="866"/>
        <v>0.75987903225806452</v>
      </c>
      <c r="HI501" s="103">
        <v>4038</v>
      </c>
      <c r="HJ501" s="103">
        <v>4214</v>
      </c>
      <c r="HK501" s="103">
        <v>3446</v>
      </c>
      <c r="HL501" s="77">
        <f t="shared" si="780"/>
        <v>2400</v>
      </c>
      <c r="HM501" s="77">
        <f t="shared" si="778"/>
        <v>31110</v>
      </c>
      <c r="HN501" s="247"/>
      <c r="HO501" s="247"/>
      <c r="HP501" s="103">
        <v>4021</v>
      </c>
      <c r="HQ501" s="247"/>
      <c r="HR501" s="247"/>
      <c r="HS501" s="247"/>
      <c r="HT501" s="103">
        <v>3702</v>
      </c>
      <c r="HU501" s="103">
        <v>3768</v>
      </c>
      <c r="HV501" s="247"/>
      <c r="HW501" s="247"/>
      <c r="HX501" s="247"/>
      <c r="HY501" s="247"/>
      <c r="HZ501" s="298">
        <v>0.98</v>
      </c>
      <c r="IA501" s="298"/>
      <c r="IB501" s="299">
        <v>425</v>
      </c>
      <c r="IC501" s="300"/>
      <c r="ID501" s="300">
        <v>124</v>
      </c>
      <c r="IE501" s="301">
        <v>2.95</v>
      </c>
      <c r="IF501" s="301">
        <v>1.48</v>
      </c>
      <c r="IG501" s="301">
        <v>0.64</v>
      </c>
      <c r="IH501" s="97">
        <f t="shared" si="779"/>
        <v>38416.595999999998</v>
      </c>
      <c r="II501" s="97">
        <f t="shared" si="781"/>
        <v>3867.1326579835982</v>
      </c>
      <c r="IJ501" s="202">
        <f t="shared" si="782"/>
        <v>1.6396130513198885</v>
      </c>
      <c r="IK501" s="202">
        <f t="shared" si="788"/>
        <v>2.3585642081041964</v>
      </c>
      <c r="IL501" s="202">
        <f t="shared" si="736"/>
        <v>0.71297283890086494</v>
      </c>
      <c r="IM501" s="203"/>
      <c r="IN501" s="204">
        <f t="shared" si="737"/>
        <v>0.8215785054575987</v>
      </c>
      <c r="IO501" s="247"/>
      <c r="IP501" s="247"/>
      <c r="IQ501" s="103">
        <v>2728</v>
      </c>
      <c r="IR501" s="103">
        <v>2884</v>
      </c>
      <c r="IS501" s="247"/>
      <c r="IT501" s="247"/>
      <c r="IU501" s="247"/>
      <c r="IV501" s="247"/>
      <c r="IW501" s="304">
        <v>0.95</v>
      </c>
      <c r="IX501" s="304"/>
      <c r="IY501" s="246"/>
      <c r="IZ501" s="247">
        <v>194</v>
      </c>
      <c r="JA501" s="247">
        <v>18.7</v>
      </c>
      <c r="JB501" s="247">
        <v>5.25</v>
      </c>
      <c r="JC501" s="247">
        <v>189</v>
      </c>
      <c r="JD501" s="97">
        <f t="shared" si="738"/>
        <v>5082.1499999999996</v>
      </c>
      <c r="JE501" s="210">
        <f t="shared" si="796"/>
        <v>1.2337519277373872</v>
      </c>
      <c r="JF501" s="210">
        <f t="shared" si="739"/>
        <v>0.34447767857142858</v>
      </c>
      <c r="JG501" s="210">
        <f t="shared" si="740"/>
        <v>0.11154137262008824</v>
      </c>
      <c r="JH501" s="203"/>
      <c r="JI501" s="203">
        <f t="shared" si="741"/>
        <v>0.54352941176470582</v>
      </c>
      <c r="JJ501" s="212">
        <f t="shared" ref="JJ501:JJ511" si="934">30336/$AU$7</f>
        <v>2.469151880188833</v>
      </c>
      <c r="JK501" s="203">
        <f t="shared" si="742"/>
        <v>0.9804435483870968</v>
      </c>
      <c r="JL501" s="103">
        <v>11250</v>
      </c>
      <c r="JM501" s="246">
        <v>8.6</v>
      </c>
      <c r="JN501" s="307">
        <v>87</v>
      </c>
      <c r="JO501" s="247">
        <v>4.07</v>
      </c>
      <c r="JP501" s="247">
        <v>14.7</v>
      </c>
      <c r="JQ501" s="246">
        <v>1.02</v>
      </c>
      <c r="JR501" s="170">
        <v>217</v>
      </c>
      <c r="JS501" s="247">
        <v>0.35</v>
      </c>
      <c r="JT501" s="308"/>
    </row>
    <row r="502" spans="1:280" ht="14.25">
      <c r="A502" s="244">
        <v>43919</v>
      </c>
      <c r="B502" s="245">
        <v>120</v>
      </c>
      <c r="C502" s="245">
        <v>120</v>
      </c>
      <c r="D502" s="129">
        <v>37760</v>
      </c>
      <c r="E502" s="254">
        <v>5.38</v>
      </c>
      <c r="F502" s="129">
        <v>1067</v>
      </c>
      <c r="G502" s="247">
        <v>27.4</v>
      </c>
      <c r="H502" s="247">
        <v>16.899999999999999</v>
      </c>
      <c r="I502" s="255">
        <v>91.2</v>
      </c>
      <c r="J502" s="253">
        <v>1582</v>
      </c>
      <c r="K502" s="129">
        <v>8619</v>
      </c>
      <c r="L502" s="254">
        <v>10.199999999999999</v>
      </c>
      <c r="M502" s="129">
        <v>8099</v>
      </c>
      <c r="N502" s="129">
        <v>5115</v>
      </c>
      <c r="O502" s="254">
        <v>0.13</v>
      </c>
      <c r="P502" s="254">
        <v>0.14000000000000001</v>
      </c>
      <c r="Q502" s="258">
        <v>76.8</v>
      </c>
      <c r="R502" s="259">
        <v>77.3</v>
      </c>
      <c r="S502" s="260">
        <v>8619</v>
      </c>
      <c r="T502" s="103">
        <v>8122</v>
      </c>
      <c r="U502" s="247">
        <v>3.01</v>
      </c>
      <c r="V502" s="247">
        <v>21.8</v>
      </c>
      <c r="W502" s="247">
        <v>10.7</v>
      </c>
      <c r="X502" s="247">
        <v>8.32</v>
      </c>
      <c r="Y502" s="129">
        <v>2432</v>
      </c>
      <c r="Z502" s="103"/>
      <c r="AA502" s="56"/>
      <c r="AB502" s="247">
        <v>517</v>
      </c>
      <c r="AC502" s="77">
        <f t="shared" si="896"/>
        <v>11051</v>
      </c>
      <c r="AD502" s="247"/>
      <c r="AE502" s="247"/>
      <c r="AF502" s="247"/>
      <c r="AG502" s="247"/>
      <c r="AH502" s="252"/>
      <c r="AI502" s="263"/>
      <c r="AJ502" s="247"/>
      <c r="AK502" s="247"/>
      <c r="AL502" s="246">
        <v>9.08</v>
      </c>
      <c r="AM502" s="103">
        <v>60425</v>
      </c>
      <c r="AN502" s="264">
        <v>0.46</v>
      </c>
      <c r="AO502" s="264">
        <v>0.13</v>
      </c>
      <c r="AP502" s="103">
        <v>2622</v>
      </c>
      <c r="AQ502" s="252"/>
      <c r="AR502" s="86">
        <f t="shared" si="743"/>
        <v>13158</v>
      </c>
      <c r="AS502" s="103">
        <v>1200</v>
      </c>
      <c r="AT502" s="268">
        <v>11958</v>
      </c>
      <c r="AU502" s="129">
        <f t="shared" si="897"/>
        <v>9078</v>
      </c>
      <c r="AV502" s="103">
        <v>1080</v>
      </c>
      <c r="AW502" s="103">
        <v>0</v>
      </c>
      <c r="AX502" s="129">
        <v>1080</v>
      </c>
      <c r="AY502" s="271">
        <v>720</v>
      </c>
      <c r="AZ502" s="272">
        <v>5.21</v>
      </c>
      <c r="BA502" s="103">
        <v>2548</v>
      </c>
      <c r="BB502" s="247">
        <v>99</v>
      </c>
      <c r="BC502" s="103">
        <v>9754</v>
      </c>
      <c r="BD502" s="97">
        <f t="shared" si="892"/>
        <v>5821.7569999999996</v>
      </c>
      <c r="BE502" s="102">
        <f t="shared" si="893"/>
        <v>0.5968584170596678</v>
      </c>
      <c r="BF502" s="103">
        <v>3585</v>
      </c>
      <c r="BG502" s="97">
        <f t="shared" si="869"/>
        <v>3825.1949999999997</v>
      </c>
      <c r="BH502" s="102">
        <f t="shared" si="870"/>
        <v>0.39216680336272297</v>
      </c>
      <c r="BI502" s="103">
        <v>182</v>
      </c>
      <c r="BJ502" s="97">
        <f t="shared" si="871"/>
        <v>357.99400000000003</v>
      </c>
      <c r="BK502" s="102">
        <f t="shared" si="872"/>
        <v>3.6702275989337708E-2</v>
      </c>
      <c r="BL502" s="320">
        <v>278</v>
      </c>
      <c r="BM502" s="97">
        <f t="shared" si="873"/>
        <v>401.71000000000004</v>
      </c>
      <c r="BN502" s="102">
        <f t="shared" si="874"/>
        <v>4.1184129587861391E-2</v>
      </c>
      <c r="BO502" s="103">
        <v>601</v>
      </c>
      <c r="BP502" s="97">
        <f t="shared" si="875"/>
        <v>1236.8579999999999</v>
      </c>
      <c r="BQ502" s="102">
        <f t="shared" si="876"/>
        <v>0.12680520811974574</v>
      </c>
      <c r="BR502" s="103">
        <v>0</v>
      </c>
      <c r="BS502" s="105">
        <f t="shared" si="877"/>
        <v>0</v>
      </c>
      <c r="BT502" s="102">
        <f t="shared" si="878"/>
        <v>0</v>
      </c>
      <c r="BU502" s="321">
        <v>5.57</v>
      </c>
      <c r="BV502" s="321">
        <v>6.59</v>
      </c>
      <c r="BW502" s="322">
        <v>122</v>
      </c>
      <c r="BX502" s="117">
        <f t="shared" si="887"/>
        <v>88546.812000000005</v>
      </c>
      <c r="BY502" s="118">
        <f t="shared" si="888"/>
        <v>0.59031208000000002</v>
      </c>
      <c r="BZ502" s="273">
        <v>69.5</v>
      </c>
      <c r="CA502" s="263">
        <v>39</v>
      </c>
      <c r="CB502" s="247">
        <v>7.03</v>
      </c>
      <c r="CC502" s="103">
        <v>5080</v>
      </c>
      <c r="CD502" s="77">
        <f t="shared" si="879"/>
        <v>5143.021397052702</v>
      </c>
      <c r="CE502" s="77">
        <f t="shared" si="880"/>
        <v>24022</v>
      </c>
      <c r="CF502" s="77">
        <f t="shared" si="881"/>
        <v>9078</v>
      </c>
      <c r="CG502" s="77">
        <f t="shared" si="882"/>
        <v>378.25</v>
      </c>
      <c r="CH502" s="77">
        <f t="shared" si="883"/>
        <v>14944</v>
      </c>
      <c r="CI502" s="130">
        <f t="shared" si="884"/>
        <v>622.66666666666663</v>
      </c>
      <c r="CJ502" s="253">
        <v>3993</v>
      </c>
      <c r="CK502" s="247"/>
      <c r="CL502" s="246">
        <v>7.39</v>
      </c>
      <c r="CM502" s="103">
        <v>2565</v>
      </c>
      <c r="CN502" s="274">
        <v>11</v>
      </c>
      <c r="CO502" s="274">
        <v>62</v>
      </c>
      <c r="CP502" s="103">
        <v>3870</v>
      </c>
      <c r="CQ502" s="247"/>
      <c r="CR502" s="247"/>
      <c r="CS502" s="103">
        <v>2583</v>
      </c>
      <c r="CT502" s="141">
        <f t="shared" si="898"/>
        <v>0.25092190635647948</v>
      </c>
      <c r="CU502" s="142">
        <f t="shared" si="746"/>
        <v>1.2587027297771098</v>
      </c>
      <c r="CV502" s="142">
        <f t="shared" si="747"/>
        <v>4.0859698444949135</v>
      </c>
      <c r="CW502" s="118">
        <f t="shared" si="899"/>
        <v>0.68099497408248555</v>
      </c>
      <c r="CX502" s="143">
        <f t="shared" si="900"/>
        <v>20536.084438431437</v>
      </c>
      <c r="CY502" s="144">
        <f t="shared" si="901"/>
        <v>0.50126592872627018</v>
      </c>
      <c r="CZ502" s="145">
        <f t="shared" si="902"/>
        <v>14718.483902922322</v>
      </c>
      <c r="DA502" s="146">
        <f t="shared" si="903"/>
        <v>0.73703096165675619</v>
      </c>
      <c r="DB502" s="253">
        <v>3993</v>
      </c>
      <c r="DC502" s="247"/>
      <c r="DD502" s="246">
        <v>7.59</v>
      </c>
      <c r="DE502" s="103">
        <v>2205</v>
      </c>
      <c r="DF502" s="274">
        <v>10</v>
      </c>
      <c r="DG502" s="274">
        <v>62</v>
      </c>
      <c r="DH502" s="103">
        <v>3182</v>
      </c>
      <c r="DI502" s="247"/>
      <c r="DJ502" s="247"/>
      <c r="DK502" s="103">
        <v>3378</v>
      </c>
      <c r="DL502" s="141">
        <f t="shared" si="904"/>
        <v>0.28794224121847045</v>
      </c>
      <c r="DM502" s="142">
        <f t="shared" si="750"/>
        <v>1.2587027297771098</v>
      </c>
      <c r="DN502" s="142">
        <f t="shared" si="751"/>
        <v>4.0859698444949135</v>
      </c>
      <c r="DO502" s="118">
        <f t="shared" si="905"/>
        <v>0.68099497408248555</v>
      </c>
      <c r="DP502" s="143">
        <f t="shared" si="906"/>
        <v>20536.084438431437</v>
      </c>
      <c r="DQ502" s="144">
        <f t="shared" si="907"/>
        <v>0.57126369311556557</v>
      </c>
      <c r="DR502" s="145">
        <f t="shared" si="908"/>
        <v>14718.483902922322</v>
      </c>
      <c r="DS502" s="146">
        <f t="shared" si="909"/>
        <v>0.77393889686282558</v>
      </c>
      <c r="DT502" s="253">
        <v>4004</v>
      </c>
      <c r="DU502" s="247"/>
      <c r="DV502" s="246">
        <v>7.57</v>
      </c>
      <c r="DW502" s="103">
        <v>2310</v>
      </c>
      <c r="DX502" s="274">
        <v>10</v>
      </c>
      <c r="DY502" s="274">
        <v>61</v>
      </c>
      <c r="DZ502" s="103">
        <v>3352</v>
      </c>
      <c r="EA502" s="247"/>
      <c r="EB502" s="247"/>
      <c r="EC502" s="103">
        <v>3294</v>
      </c>
      <c r="ED502" s="141">
        <f t="shared" si="910"/>
        <v>0.29038867250815142</v>
      </c>
      <c r="EE502" s="142">
        <f t="shared" si="756"/>
        <v>1.2552447552447552</v>
      </c>
      <c r="EF502" s="142">
        <f t="shared" si="795"/>
        <v>4.0972259597690046</v>
      </c>
      <c r="EG502" s="118">
        <f t="shared" si="911"/>
        <v>0.68287099329483414</v>
      </c>
      <c r="EH502" s="143">
        <f t="shared" si="912"/>
        <v>20592.657673799018</v>
      </c>
      <c r="EI502" s="144">
        <f t="shared" si="913"/>
        <v>0.5508476785020211</v>
      </c>
      <c r="EJ502" s="145">
        <f t="shared" si="914"/>
        <v>14759.030690533678</v>
      </c>
      <c r="EK502" s="146">
        <f t="shared" si="915"/>
        <v>0.763174082427722</v>
      </c>
      <c r="EL502" s="253">
        <v>4004</v>
      </c>
      <c r="EM502" s="247"/>
      <c r="EN502" s="246">
        <v>7.26</v>
      </c>
      <c r="EO502" s="103">
        <v>2397</v>
      </c>
      <c r="EP502" s="274">
        <v>10</v>
      </c>
      <c r="EQ502" s="274">
        <v>60</v>
      </c>
      <c r="ER502" s="103">
        <v>3250</v>
      </c>
      <c r="ES502" s="247"/>
      <c r="ET502" s="247"/>
      <c r="EU502" s="103">
        <v>2873</v>
      </c>
      <c r="EV502" s="141">
        <f t="shared" si="916"/>
        <v>0.26129893536248239</v>
      </c>
      <c r="EW502" s="142">
        <f t="shared" si="758"/>
        <v>1.2552447552447552</v>
      </c>
      <c r="EX502" s="142">
        <f t="shared" si="759"/>
        <v>4.0972259597690046</v>
      </c>
      <c r="EY502" s="118">
        <f t="shared" si="917"/>
        <v>0.68287099329483414</v>
      </c>
      <c r="EZ502" s="143">
        <f t="shared" si="918"/>
        <v>20592.657673799018</v>
      </c>
      <c r="FA502" s="144">
        <f t="shared" si="919"/>
        <v>0.5339315521079413</v>
      </c>
      <c r="FB502" s="145">
        <f t="shared" si="920"/>
        <v>14759.030690533678</v>
      </c>
      <c r="FC502" s="146">
        <f t="shared" si="921"/>
        <v>0.75425466475292191</v>
      </c>
      <c r="FD502" s="253">
        <v>4014</v>
      </c>
      <c r="FE502" s="247"/>
      <c r="FF502" s="246">
        <v>7.48</v>
      </c>
      <c r="FG502" s="103">
        <v>2274</v>
      </c>
      <c r="FH502" s="274">
        <v>10</v>
      </c>
      <c r="FI502" s="274">
        <v>60</v>
      </c>
      <c r="FJ502" s="103">
        <v>4576</v>
      </c>
      <c r="FK502" s="247"/>
      <c r="FL502" s="247"/>
      <c r="FM502" s="103">
        <v>3126</v>
      </c>
      <c r="FN502" s="141">
        <f t="shared" si="922"/>
        <v>0.27144248236875268</v>
      </c>
      <c r="FO502" s="142">
        <f t="shared" si="765"/>
        <v>1.2521175884404585</v>
      </c>
      <c r="FP502" s="142">
        <f t="shared" si="766"/>
        <v>4.1074587918363603</v>
      </c>
      <c r="FQ502" s="118">
        <f t="shared" si="923"/>
        <v>0.68457646530606009</v>
      </c>
      <c r="FR502" s="143">
        <f t="shared" si="924"/>
        <v>20644.087887769547</v>
      </c>
      <c r="FS502" s="144">
        <f t="shared" si="925"/>
        <v>0.55784745494095067</v>
      </c>
      <c r="FT502" s="145">
        <f t="shared" si="926"/>
        <v>14795.891406544002</v>
      </c>
      <c r="FU502" s="146">
        <f t="shared" si="927"/>
        <v>0.76686487594832886</v>
      </c>
      <c r="FV502" s="253">
        <v>4014</v>
      </c>
      <c r="FW502" s="283"/>
      <c r="FX502" s="246">
        <v>7.35</v>
      </c>
      <c r="FY502" s="103">
        <v>2278</v>
      </c>
      <c r="FZ502" s="274">
        <v>10</v>
      </c>
      <c r="GA502" s="274">
        <v>60</v>
      </c>
      <c r="GB502" s="103">
        <v>3768</v>
      </c>
      <c r="GC502" s="247"/>
      <c r="GD502" s="247"/>
      <c r="GE502" s="103">
        <v>3224</v>
      </c>
      <c r="GF502" s="141">
        <f t="shared" si="928"/>
        <v>0.28034305080218003</v>
      </c>
      <c r="GG502" s="142">
        <f t="shared" si="772"/>
        <v>1.2521175884404585</v>
      </c>
      <c r="GH502" s="142">
        <f t="shared" si="773"/>
        <v>4.1074587918363603</v>
      </c>
      <c r="GI502" s="118">
        <f t="shared" si="929"/>
        <v>0.68457646530606009</v>
      </c>
      <c r="GJ502" s="143">
        <f t="shared" si="930"/>
        <v>20644.087887769547</v>
      </c>
      <c r="GK502" s="144">
        <f t="shared" si="931"/>
        <v>0.55706970200329176</v>
      </c>
      <c r="GL502" s="145">
        <f t="shared" si="932"/>
        <v>14795.891406544002</v>
      </c>
      <c r="GM502" s="146">
        <f t="shared" si="933"/>
        <v>0.76645478777937259</v>
      </c>
      <c r="GN502" s="103">
        <v>2342</v>
      </c>
      <c r="GO502" s="97">
        <f t="shared" si="894"/>
        <v>2338.0720173174591</v>
      </c>
      <c r="GP502" s="226">
        <f t="shared" si="895"/>
        <v>431.15149999999994</v>
      </c>
      <c r="GQ502" s="103">
        <v>0</v>
      </c>
      <c r="GR502" s="102">
        <f t="shared" si="889"/>
        <v>1</v>
      </c>
      <c r="GS502" s="103">
        <v>0</v>
      </c>
      <c r="GT502" s="102">
        <f t="shared" si="890"/>
        <v>1</v>
      </c>
      <c r="GU502" s="129">
        <v>23.5</v>
      </c>
      <c r="GV502" s="102">
        <f t="shared" si="891"/>
        <v>0.93435644172807364</v>
      </c>
      <c r="GW502" s="170">
        <v>193</v>
      </c>
      <c r="GX502" s="102">
        <f t="shared" si="885"/>
        <v>0.30575539568345322</v>
      </c>
      <c r="GY502" s="170">
        <v>0</v>
      </c>
      <c r="GZ502" s="102">
        <f t="shared" si="886"/>
        <v>1</v>
      </c>
      <c r="HA502" s="323">
        <v>17.2</v>
      </c>
      <c r="HB502" s="323">
        <v>58.4</v>
      </c>
      <c r="HC502" s="323"/>
      <c r="HD502" s="102"/>
      <c r="HE502" s="324">
        <v>20</v>
      </c>
      <c r="HF502" s="227">
        <f t="shared" si="864"/>
        <v>88546.812000000005</v>
      </c>
      <c r="HG502" s="102">
        <f t="shared" si="865"/>
        <v>0.59031208000000002</v>
      </c>
      <c r="HH502" s="177">
        <f t="shared" si="866"/>
        <v>0.75989337707607141</v>
      </c>
      <c r="HI502" s="103">
        <v>2120</v>
      </c>
      <c r="HJ502" s="103">
        <v>3946</v>
      </c>
      <c r="HK502" s="103">
        <v>1672</v>
      </c>
      <c r="HL502" s="77">
        <f t="shared" si="780"/>
        <v>2280</v>
      </c>
      <c r="HM502" s="77">
        <f t="shared" si="778"/>
        <v>25599.84</v>
      </c>
      <c r="HN502" s="247"/>
      <c r="HO502" s="247"/>
      <c r="HP502" s="103">
        <v>4326</v>
      </c>
      <c r="HQ502" s="247"/>
      <c r="HR502" s="247"/>
      <c r="HS502" s="247"/>
      <c r="HT502" s="103">
        <v>3574</v>
      </c>
      <c r="HU502" s="103">
        <v>3898</v>
      </c>
      <c r="HV502" s="247"/>
      <c r="HW502" s="247"/>
      <c r="HX502" s="247"/>
      <c r="HY502" s="247"/>
      <c r="HZ502" s="298">
        <v>0.98</v>
      </c>
      <c r="IA502" s="298"/>
      <c r="IB502" s="299">
        <v>512</v>
      </c>
      <c r="IC502" s="300"/>
      <c r="ID502" s="300">
        <v>1268</v>
      </c>
      <c r="IE502" s="301">
        <v>2.25</v>
      </c>
      <c r="IF502" s="301">
        <v>1.3</v>
      </c>
      <c r="IG502" s="301">
        <v>0.69</v>
      </c>
      <c r="IH502" s="97">
        <f t="shared" si="779"/>
        <v>38146.835999999996</v>
      </c>
      <c r="II502" s="97">
        <f t="shared" si="781"/>
        <v>3498.7732415150017</v>
      </c>
      <c r="IJ502" s="202">
        <f t="shared" si="782"/>
        <v>1.6559032952475576</v>
      </c>
      <c r="IK502" s="202">
        <f t="shared" si="788"/>
        <v>2.1129091605509092</v>
      </c>
      <c r="IL502" s="202">
        <f t="shared" si="736"/>
        <v>0.6974444521121258</v>
      </c>
      <c r="IM502" s="203"/>
      <c r="IN502" s="204">
        <f t="shared" si="737"/>
        <v>0.78138343296327928</v>
      </c>
      <c r="IO502" s="247"/>
      <c r="IP502" s="247"/>
      <c r="IQ502" s="103">
        <v>3122</v>
      </c>
      <c r="IR502" s="103">
        <v>2734</v>
      </c>
      <c r="IS502" s="247"/>
      <c r="IT502" s="247"/>
      <c r="IU502" s="247"/>
      <c r="IV502" s="247"/>
      <c r="IW502" s="304">
        <v>0.95</v>
      </c>
      <c r="IX502" s="304"/>
      <c r="IY502" s="246"/>
      <c r="IZ502" s="247">
        <v>214</v>
      </c>
      <c r="JA502" s="247">
        <v>15</v>
      </c>
      <c r="JB502" s="247">
        <v>6.02</v>
      </c>
      <c r="JC502" s="247">
        <v>176</v>
      </c>
      <c r="JD502" s="97">
        <f t="shared" si="738"/>
        <v>6122.4960000000001</v>
      </c>
      <c r="JE502" s="210">
        <f t="shared" si="796"/>
        <v>1.2337519277373872</v>
      </c>
      <c r="JF502" s="210">
        <f t="shared" si="739"/>
        <v>0.4149942857142857</v>
      </c>
      <c r="JG502" s="210">
        <f t="shared" si="740"/>
        <v>0.12573371163349201</v>
      </c>
      <c r="JH502" s="203"/>
      <c r="JI502" s="203">
        <f t="shared" si="741"/>
        <v>0.58203125</v>
      </c>
      <c r="JJ502" s="212">
        <f t="shared" si="934"/>
        <v>2.469151880188833</v>
      </c>
      <c r="JK502" s="203">
        <f t="shared" si="742"/>
        <v>0.97806028296083658</v>
      </c>
      <c r="JL502" s="103">
        <v>9693</v>
      </c>
      <c r="JM502" s="246">
        <v>8.67</v>
      </c>
      <c r="JN502" s="307">
        <v>112</v>
      </c>
      <c r="JO502" s="247">
        <v>4.41</v>
      </c>
      <c r="JP502" s="247">
        <v>13.8</v>
      </c>
      <c r="JQ502" s="246">
        <v>1.0900000000000001</v>
      </c>
      <c r="JR502" s="170">
        <v>264</v>
      </c>
      <c r="JS502" s="247">
        <v>0.33</v>
      </c>
      <c r="JT502" s="308"/>
    </row>
    <row r="503" spans="1:280" ht="14.25">
      <c r="A503" s="244">
        <v>43920</v>
      </c>
      <c r="B503" s="245">
        <v>0</v>
      </c>
      <c r="C503" s="245">
        <v>0</v>
      </c>
      <c r="D503" s="129">
        <v>41506</v>
      </c>
      <c r="E503" s="254">
        <v>5.87</v>
      </c>
      <c r="F503" s="129">
        <v>1345</v>
      </c>
      <c r="G503" s="247">
        <v>34.6</v>
      </c>
      <c r="H503" s="247">
        <v>20.7</v>
      </c>
      <c r="I503" s="255">
        <v>91.7</v>
      </c>
      <c r="J503" s="253">
        <v>1490</v>
      </c>
      <c r="K503" s="129">
        <v>8688</v>
      </c>
      <c r="L503" s="254">
        <v>10.6</v>
      </c>
      <c r="M503" s="129">
        <v>6734</v>
      </c>
      <c r="N503" s="129">
        <v>5192</v>
      </c>
      <c r="O503" s="254">
        <v>0.02</v>
      </c>
      <c r="P503" s="254">
        <v>0.02</v>
      </c>
      <c r="Q503" s="258"/>
      <c r="R503" s="259">
        <v>74.2</v>
      </c>
      <c r="S503" s="260">
        <v>8688</v>
      </c>
      <c r="T503" s="103">
        <v>7632</v>
      </c>
      <c r="U503" s="247">
        <v>3.4</v>
      </c>
      <c r="V503" s="247">
        <v>23.9</v>
      </c>
      <c r="W503" s="247">
        <v>10.5</v>
      </c>
      <c r="X503" s="247">
        <v>8.2100000000000009</v>
      </c>
      <c r="Y503" s="129">
        <v>2432</v>
      </c>
      <c r="Z503" s="103"/>
      <c r="AA503" s="56"/>
      <c r="AB503" s="247">
        <v>498</v>
      </c>
      <c r="AC503" s="77">
        <f t="shared" si="896"/>
        <v>11120</v>
      </c>
      <c r="AD503" s="247"/>
      <c r="AE503" s="247"/>
      <c r="AF503" s="247"/>
      <c r="AG503" s="247"/>
      <c r="AH503" s="252"/>
      <c r="AI503" s="263"/>
      <c r="AJ503" s="247"/>
      <c r="AK503" s="247"/>
      <c r="AL503" s="246">
        <v>9.1300000000000008</v>
      </c>
      <c r="AM503" s="103">
        <v>51652</v>
      </c>
      <c r="AN503" s="264">
        <v>1.4</v>
      </c>
      <c r="AO503" s="264">
        <v>0.03</v>
      </c>
      <c r="AP503" s="103">
        <v>2709</v>
      </c>
      <c r="AQ503" s="252"/>
      <c r="AR503" s="86">
        <f t="shared" si="743"/>
        <v>12804</v>
      </c>
      <c r="AS503" s="103">
        <v>1200</v>
      </c>
      <c r="AT503" s="268">
        <v>11604</v>
      </c>
      <c r="AU503" s="129">
        <f t="shared" si="897"/>
        <v>9684</v>
      </c>
      <c r="AV503" s="103">
        <v>720</v>
      </c>
      <c r="AW503" s="103">
        <v>480</v>
      </c>
      <c r="AX503" s="129">
        <v>720</v>
      </c>
      <c r="AY503" s="271">
        <v>0</v>
      </c>
      <c r="AZ503" s="272">
        <v>5.31</v>
      </c>
      <c r="BA503" s="103">
        <v>3841</v>
      </c>
      <c r="BB503" s="247">
        <v>134</v>
      </c>
      <c r="BC503" s="103">
        <v>9961</v>
      </c>
      <c r="BD503" s="97">
        <f t="shared" si="892"/>
        <v>6139.7409999999991</v>
      </c>
      <c r="BE503" s="102">
        <f t="shared" si="893"/>
        <v>0.61637797409898598</v>
      </c>
      <c r="BF503" s="103">
        <v>3591</v>
      </c>
      <c r="BG503" s="97">
        <f t="shared" si="869"/>
        <v>3831.5969999999998</v>
      </c>
      <c r="BH503" s="102">
        <f t="shared" si="870"/>
        <v>0.38465987350667602</v>
      </c>
      <c r="BI503" s="103">
        <v>237</v>
      </c>
      <c r="BJ503" s="97">
        <f t="shared" si="871"/>
        <v>466.17900000000003</v>
      </c>
      <c r="BK503" s="102">
        <f t="shared" si="872"/>
        <v>4.6800421644413212E-2</v>
      </c>
      <c r="BL503" s="320">
        <v>323</v>
      </c>
      <c r="BM503" s="97">
        <f t="shared" si="873"/>
        <v>466.73500000000001</v>
      </c>
      <c r="BN503" s="102">
        <f t="shared" si="874"/>
        <v>4.685623933340026E-2</v>
      </c>
      <c r="BO503" s="103">
        <v>627</v>
      </c>
      <c r="BP503" s="97">
        <f t="shared" si="875"/>
        <v>1290.366</v>
      </c>
      <c r="BQ503" s="102">
        <f t="shared" si="876"/>
        <v>0.12954181307097681</v>
      </c>
      <c r="BR503" s="103">
        <v>51</v>
      </c>
      <c r="BS503" s="105">
        <f t="shared" si="877"/>
        <v>84.86399999999999</v>
      </c>
      <c r="BT503" s="102">
        <f t="shared" si="878"/>
        <v>5.1199678747113741E-3</v>
      </c>
      <c r="BU503" s="321">
        <v>5.74</v>
      </c>
      <c r="BV503" s="321">
        <v>6.59</v>
      </c>
      <c r="BW503" s="322">
        <v>147</v>
      </c>
      <c r="BX503" s="117">
        <f t="shared" si="887"/>
        <v>96462.323999999993</v>
      </c>
      <c r="BY503" s="118">
        <f t="shared" si="888"/>
        <v>0.64308215999999996</v>
      </c>
      <c r="BZ503" s="273">
        <v>75.2</v>
      </c>
      <c r="CA503" s="263">
        <v>39</v>
      </c>
      <c r="CB503" s="247">
        <v>7.22</v>
      </c>
      <c r="CC503" s="103">
        <v>4356</v>
      </c>
      <c r="CD503" s="77">
        <f t="shared" si="879"/>
        <v>5351.5340823970037</v>
      </c>
      <c r="CE503" s="77">
        <f t="shared" si="880"/>
        <v>24030</v>
      </c>
      <c r="CF503" s="77">
        <f t="shared" si="881"/>
        <v>9684</v>
      </c>
      <c r="CG503" s="77">
        <f t="shared" si="882"/>
        <v>403.5</v>
      </c>
      <c r="CH503" s="77">
        <f t="shared" si="883"/>
        <v>14346</v>
      </c>
      <c r="CI503" s="130">
        <f t="shared" si="884"/>
        <v>597.75</v>
      </c>
      <c r="CJ503" s="253">
        <v>3991</v>
      </c>
      <c r="CK503" s="247"/>
      <c r="CL503" s="246">
        <v>7.72</v>
      </c>
      <c r="CM503" s="103">
        <v>2247</v>
      </c>
      <c r="CN503" s="274">
        <v>11</v>
      </c>
      <c r="CO503" s="274">
        <v>50</v>
      </c>
      <c r="CP503" s="103">
        <v>4032</v>
      </c>
      <c r="CQ503" s="247"/>
      <c r="CR503" s="247"/>
      <c r="CS503" s="103">
        <v>2594</v>
      </c>
      <c r="CT503" s="141">
        <f t="shared" si="898"/>
        <v>0.2093590851909391</v>
      </c>
      <c r="CU503" s="142">
        <f t="shared" si="746"/>
        <v>1.2593335003758457</v>
      </c>
      <c r="CV503" s="142">
        <f t="shared" si="747"/>
        <v>4.2494971195476401</v>
      </c>
      <c r="CW503" s="118">
        <f t="shared" si="899"/>
        <v>0.70824951992460672</v>
      </c>
      <c r="CX503" s="143">
        <f t="shared" si="900"/>
        <v>21357.972522846441</v>
      </c>
      <c r="CY503" s="144">
        <f t="shared" si="901"/>
        <v>0.58012039811329252</v>
      </c>
      <c r="CZ503" s="145">
        <f t="shared" si="902"/>
        <v>16020.854560299626</v>
      </c>
      <c r="DA503" s="146">
        <f t="shared" si="903"/>
        <v>0.7744202389318342</v>
      </c>
      <c r="DB503" s="253">
        <v>3991</v>
      </c>
      <c r="DC503" s="247"/>
      <c r="DD503" s="246">
        <v>7.64</v>
      </c>
      <c r="DE503" s="103">
        <v>2248</v>
      </c>
      <c r="DF503" s="274">
        <v>9</v>
      </c>
      <c r="DG503" s="274">
        <v>41</v>
      </c>
      <c r="DH503" s="103">
        <v>4032</v>
      </c>
      <c r="DI503" s="247"/>
      <c r="DJ503" s="247"/>
      <c r="DK503" s="103">
        <v>3233</v>
      </c>
      <c r="DL503" s="141">
        <f t="shared" si="904"/>
        <v>0.26101619701472789</v>
      </c>
      <c r="DM503" s="142">
        <f t="shared" si="750"/>
        <v>1.2593335003758457</v>
      </c>
      <c r="DN503" s="142">
        <f t="shared" si="751"/>
        <v>4.2494971195476401</v>
      </c>
      <c r="DO503" s="118">
        <f t="shared" si="905"/>
        <v>0.70824951992460672</v>
      </c>
      <c r="DP503" s="143">
        <f t="shared" si="906"/>
        <v>21357.972522846441</v>
      </c>
      <c r="DQ503" s="144">
        <f t="shared" si="907"/>
        <v>0.5799335358071569</v>
      </c>
      <c r="DR503" s="145">
        <f t="shared" si="908"/>
        <v>16020.854560299626</v>
      </c>
      <c r="DS503" s="146">
        <f t="shared" si="909"/>
        <v>0.77431984740487902</v>
      </c>
      <c r="DT503" s="253">
        <v>3995</v>
      </c>
      <c r="DU503" s="247"/>
      <c r="DV503" s="246">
        <v>7.66</v>
      </c>
      <c r="DW503" s="103">
        <v>2200</v>
      </c>
      <c r="DX503" s="274">
        <v>10</v>
      </c>
      <c r="DY503" s="274">
        <v>57</v>
      </c>
      <c r="DZ503" s="103">
        <v>3344</v>
      </c>
      <c r="EA503" s="247"/>
      <c r="EB503" s="247"/>
      <c r="EC503" s="103">
        <v>3327</v>
      </c>
      <c r="ED503" s="141">
        <f t="shared" si="910"/>
        <v>0.26424939948690424</v>
      </c>
      <c r="EE503" s="142">
        <f t="shared" si="756"/>
        <v>1.2580725907384229</v>
      </c>
      <c r="EF503" s="142">
        <f t="shared" si="795"/>
        <v>4.2537561995972997</v>
      </c>
      <c r="EG503" s="118">
        <f t="shared" si="911"/>
        <v>0.70895936659954994</v>
      </c>
      <c r="EH503" s="143">
        <f t="shared" si="912"/>
        <v>21379.378659176029</v>
      </c>
      <c r="EI503" s="144">
        <f t="shared" si="913"/>
        <v>0.58890292650166609</v>
      </c>
      <c r="EJ503" s="145">
        <f t="shared" si="914"/>
        <v>16036.911543071163</v>
      </c>
      <c r="EK503" s="146">
        <f t="shared" si="915"/>
        <v>0.77913864069872507</v>
      </c>
      <c r="EL503" s="253">
        <v>3995</v>
      </c>
      <c r="EM503" s="247"/>
      <c r="EN503" s="246">
        <v>7.7</v>
      </c>
      <c r="EO503" s="103">
        <v>2221</v>
      </c>
      <c r="EP503" s="274">
        <v>10</v>
      </c>
      <c r="EQ503" s="274">
        <v>49</v>
      </c>
      <c r="ER503" s="103">
        <v>3320</v>
      </c>
      <c r="ES503" s="247"/>
      <c r="ET503" s="247"/>
      <c r="EU503" s="103">
        <v>2977</v>
      </c>
      <c r="EV503" s="141">
        <f t="shared" si="916"/>
        <v>0.2380365321803119</v>
      </c>
      <c r="EW503" s="142">
        <f t="shared" si="758"/>
        <v>1.2580725907384229</v>
      </c>
      <c r="EX503" s="142">
        <f t="shared" si="759"/>
        <v>4.2537561995972997</v>
      </c>
      <c r="EY503" s="118">
        <f t="shared" si="917"/>
        <v>0.70895936659954994</v>
      </c>
      <c r="EZ503" s="143">
        <f t="shared" si="918"/>
        <v>21379.378659176029</v>
      </c>
      <c r="FA503" s="144">
        <f t="shared" si="919"/>
        <v>0.58497881807281837</v>
      </c>
      <c r="FB503" s="145">
        <f t="shared" si="920"/>
        <v>16036.911543071163</v>
      </c>
      <c r="FC503" s="146">
        <f t="shared" si="921"/>
        <v>0.77703041863266742</v>
      </c>
      <c r="FD503" s="253">
        <v>4029</v>
      </c>
      <c r="FE503" s="247"/>
      <c r="FF503" s="246">
        <v>7.6</v>
      </c>
      <c r="FG503" s="103">
        <v>2369</v>
      </c>
      <c r="FH503" s="274">
        <v>9</v>
      </c>
      <c r="FI503" s="274">
        <v>46</v>
      </c>
      <c r="FJ503" s="103">
        <v>3270</v>
      </c>
      <c r="FK503" s="247"/>
      <c r="FL503" s="247"/>
      <c r="FM503" s="103">
        <v>3195</v>
      </c>
      <c r="FN503" s="141">
        <f t="shared" si="922"/>
        <v>0.26588153653698365</v>
      </c>
      <c r="FO503" s="142">
        <f t="shared" si="765"/>
        <v>1.2474559444030777</v>
      </c>
      <c r="FP503" s="142">
        <f t="shared" si="766"/>
        <v>4.2899583800194048</v>
      </c>
      <c r="FQ503" s="118">
        <f t="shared" si="923"/>
        <v>0.71499306333656742</v>
      </c>
      <c r="FR503" s="143">
        <f t="shared" si="924"/>
        <v>21561.33081797753</v>
      </c>
      <c r="FS503" s="144">
        <f t="shared" si="925"/>
        <v>0.55732319676474862</v>
      </c>
      <c r="FT503" s="145">
        <f t="shared" si="926"/>
        <v>16173.395896629214</v>
      </c>
      <c r="FU503" s="146">
        <f t="shared" si="927"/>
        <v>0.7621724726433089</v>
      </c>
      <c r="FV503" s="253">
        <v>4029</v>
      </c>
      <c r="FW503" s="283"/>
      <c r="FX503" s="246">
        <v>7.6</v>
      </c>
      <c r="FY503" s="103">
        <v>2369</v>
      </c>
      <c r="FZ503" s="274">
        <v>9</v>
      </c>
      <c r="GA503" s="274">
        <v>46</v>
      </c>
      <c r="GB503" s="103">
        <v>3270</v>
      </c>
      <c r="GC503" s="247"/>
      <c r="GD503" s="247"/>
      <c r="GE503" s="103">
        <v>3253</v>
      </c>
      <c r="GF503" s="141">
        <f t="shared" si="928"/>
        <v>0.27070818101871924</v>
      </c>
      <c r="GG503" s="142">
        <f t="shared" si="772"/>
        <v>1.2474559444030777</v>
      </c>
      <c r="GH503" s="142">
        <f t="shared" si="773"/>
        <v>4.2899583800194048</v>
      </c>
      <c r="GI503" s="118">
        <f t="shared" si="929"/>
        <v>0.71499306333656742</v>
      </c>
      <c r="GJ503" s="143">
        <f t="shared" si="930"/>
        <v>21561.33081797753</v>
      </c>
      <c r="GK503" s="144">
        <f t="shared" si="931"/>
        <v>0.55732319676474862</v>
      </c>
      <c r="GL503" s="145">
        <f t="shared" si="932"/>
        <v>16173.395896629214</v>
      </c>
      <c r="GM503" s="146">
        <f t="shared" si="933"/>
        <v>0.7621724726433089</v>
      </c>
      <c r="GN503" s="103">
        <v>2240</v>
      </c>
      <c r="GO503" s="97">
        <f t="shared" si="894"/>
        <v>2275.9401581356638</v>
      </c>
      <c r="GP503" s="226">
        <f t="shared" si="895"/>
        <v>545.65199999999993</v>
      </c>
      <c r="GQ503" s="103">
        <v>0</v>
      </c>
      <c r="GR503" s="102">
        <f t="shared" si="889"/>
        <v>1</v>
      </c>
      <c r="GS503" s="103">
        <v>0</v>
      </c>
      <c r="GT503" s="102">
        <f t="shared" si="890"/>
        <v>1</v>
      </c>
      <c r="GU503" s="129">
        <v>6.8</v>
      </c>
      <c r="GV503" s="102">
        <f t="shared" si="891"/>
        <v>0.98541332835670414</v>
      </c>
      <c r="GW503" s="170">
        <v>245</v>
      </c>
      <c r="GX503" s="102">
        <f t="shared" si="885"/>
        <v>0.24148606811145512</v>
      </c>
      <c r="GY503" s="170">
        <v>19</v>
      </c>
      <c r="GZ503" s="102">
        <f t="shared" si="886"/>
        <v>0</v>
      </c>
      <c r="HA503" s="323">
        <v>12</v>
      </c>
      <c r="HB503" s="323">
        <v>64</v>
      </c>
      <c r="HC503" s="323"/>
      <c r="HD503" s="102"/>
      <c r="HE503" s="324">
        <v>25</v>
      </c>
      <c r="HF503" s="227">
        <f t="shared" si="864"/>
        <v>96462.323999999993</v>
      </c>
      <c r="HG503" s="102">
        <f t="shared" si="865"/>
        <v>0.64308215999999996</v>
      </c>
      <c r="HH503" s="177">
        <f t="shared" si="866"/>
        <v>0.77512297962052001</v>
      </c>
      <c r="HI503" s="103">
        <v>2366</v>
      </c>
      <c r="HJ503" s="103">
        <v>3554</v>
      </c>
      <c r="HK503" s="103">
        <v>3284</v>
      </c>
      <c r="HL503" s="77">
        <f t="shared" si="780"/>
        <v>1920</v>
      </c>
      <c r="HM503" s="77">
        <f t="shared" si="778"/>
        <v>19125.12</v>
      </c>
      <c r="HN503" s="247"/>
      <c r="HO503" s="247"/>
      <c r="HP503" s="103">
        <v>3515</v>
      </c>
      <c r="HQ503" s="247"/>
      <c r="HR503" s="247"/>
      <c r="HS503" s="247"/>
      <c r="HT503" s="103">
        <v>3394</v>
      </c>
      <c r="HU503" s="103">
        <v>3144</v>
      </c>
      <c r="HV503" s="247"/>
      <c r="HW503" s="247"/>
      <c r="HX503" s="247"/>
      <c r="HY503" s="247"/>
      <c r="HZ503" s="298">
        <v>0.98</v>
      </c>
      <c r="IA503" s="298"/>
      <c r="IB503" s="299">
        <v>383</v>
      </c>
      <c r="IC503" s="300"/>
      <c r="ID503" s="300">
        <v>426</v>
      </c>
      <c r="IE503" s="301">
        <v>9.23</v>
      </c>
      <c r="IF503" s="301">
        <v>1.07</v>
      </c>
      <c r="IG503" s="301">
        <v>0.72</v>
      </c>
      <c r="IH503" s="97">
        <f t="shared" si="779"/>
        <v>28440.959999999999</v>
      </c>
      <c r="II503" s="97">
        <f t="shared" si="781"/>
        <v>2450.9617373319547</v>
      </c>
      <c r="IJ503" s="202">
        <f t="shared" si="782"/>
        <v>1.723543605653223</v>
      </c>
      <c r="IK503" s="202">
        <f t="shared" si="788"/>
        <v>1.4220480000000002</v>
      </c>
      <c r="IL503" s="202">
        <f t="shared" si="736"/>
        <v>0.59867149305305567</v>
      </c>
      <c r="IM503" s="203"/>
      <c r="IN503" s="204">
        <f t="shared" si="737"/>
        <v>0.82901785714285714</v>
      </c>
      <c r="IO503" s="247"/>
      <c r="IP503" s="247"/>
      <c r="IQ503" s="103">
        <v>2718</v>
      </c>
      <c r="IR503" s="103">
        <v>2246</v>
      </c>
      <c r="IS503" s="247"/>
      <c r="IT503" s="247"/>
      <c r="IU503" s="247"/>
      <c r="IV503" s="247"/>
      <c r="IW503" s="304">
        <v>0.95</v>
      </c>
      <c r="IX503" s="304"/>
      <c r="IY503" s="246"/>
      <c r="IZ503" s="247">
        <v>276</v>
      </c>
      <c r="JA503" s="247">
        <v>20.100000000000001</v>
      </c>
      <c r="JB503" s="247">
        <v>7.5</v>
      </c>
      <c r="JC503" s="247">
        <v>189</v>
      </c>
      <c r="JD503" s="97">
        <f t="shared" si="738"/>
        <v>4444.3320000000003</v>
      </c>
      <c r="JE503" s="210">
        <f t="shared" si="796"/>
        <v>1.1565468814539446</v>
      </c>
      <c r="JF503" s="210">
        <f t="shared" si="739"/>
        <v>0.33115821428571429</v>
      </c>
      <c r="JG503" s="210">
        <f t="shared" si="740"/>
        <v>4.7172323114616124E-2</v>
      </c>
      <c r="JH503" s="203"/>
      <c r="JI503" s="203">
        <f t="shared" si="741"/>
        <v>0.27937336814621405</v>
      </c>
      <c r="JJ503" s="212">
        <f t="shared" si="934"/>
        <v>2.469151880188833</v>
      </c>
      <c r="JK503" s="203">
        <f t="shared" si="742"/>
        <v>0.97229193856038554</v>
      </c>
      <c r="JL503" s="103">
        <v>11069</v>
      </c>
      <c r="JM503" s="246">
        <v>8.61</v>
      </c>
      <c r="JN503" s="307">
        <v>100</v>
      </c>
      <c r="JO503" s="247">
        <v>6.39</v>
      </c>
      <c r="JP503" s="247">
        <v>21</v>
      </c>
      <c r="JQ503" s="246">
        <v>1.32</v>
      </c>
      <c r="JR503" s="170">
        <v>220</v>
      </c>
      <c r="JS503" s="247">
        <v>0.45</v>
      </c>
      <c r="JT503" s="308"/>
    </row>
    <row r="504" spans="1:280" ht="14.25">
      <c r="A504" s="244">
        <v>43921</v>
      </c>
      <c r="B504" s="245">
        <v>0</v>
      </c>
      <c r="C504" s="245">
        <v>0</v>
      </c>
      <c r="D504" s="129">
        <v>47821</v>
      </c>
      <c r="E504" s="254">
        <v>5.84</v>
      </c>
      <c r="F504" s="129">
        <v>1414</v>
      </c>
      <c r="G504" s="247">
        <v>38.299999999999997</v>
      </c>
      <c r="H504" s="247">
        <v>19.600000000000001</v>
      </c>
      <c r="I504" s="255">
        <v>92.2</v>
      </c>
      <c r="J504" s="253">
        <v>1466</v>
      </c>
      <c r="K504" s="129">
        <v>8916</v>
      </c>
      <c r="L504" s="254">
        <v>10.7</v>
      </c>
      <c r="M504" s="129">
        <v>7229</v>
      </c>
      <c r="N504" s="129">
        <v>4599</v>
      </c>
      <c r="O504" s="254">
        <v>0.08</v>
      </c>
      <c r="P504" s="254">
        <v>0.06</v>
      </c>
      <c r="Q504" s="258">
        <v>73.7</v>
      </c>
      <c r="R504" s="259">
        <v>75.7</v>
      </c>
      <c r="S504" s="260">
        <v>8916</v>
      </c>
      <c r="T504" s="103">
        <v>8439</v>
      </c>
      <c r="U504" s="247">
        <v>3.49</v>
      </c>
      <c r="V504" s="247">
        <v>27.1</v>
      </c>
      <c r="W504" s="247">
        <v>13</v>
      </c>
      <c r="X504" s="247">
        <v>11.8</v>
      </c>
      <c r="Y504" s="129">
        <v>2432</v>
      </c>
      <c r="Z504" s="103"/>
      <c r="AA504" s="56"/>
      <c r="AB504" s="247">
        <v>498</v>
      </c>
      <c r="AC504" s="77">
        <f t="shared" si="896"/>
        <v>11348</v>
      </c>
      <c r="AD504" s="247"/>
      <c r="AE504" s="247"/>
      <c r="AF504" s="247"/>
      <c r="AG504" s="247"/>
      <c r="AH504" s="252"/>
      <c r="AI504" s="263"/>
      <c r="AJ504" s="247"/>
      <c r="AK504" s="247"/>
      <c r="AL504" s="246">
        <v>9.01</v>
      </c>
      <c r="AM504" s="103">
        <v>59874</v>
      </c>
      <c r="AN504" s="264">
        <v>1.84</v>
      </c>
      <c r="AO504" s="264">
        <v>0.32</v>
      </c>
      <c r="AP504" s="103">
        <v>2727</v>
      </c>
      <c r="AQ504" s="252"/>
      <c r="AR504" s="86">
        <f t="shared" si="743"/>
        <v>12449</v>
      </c>
      <c r="AS504" s="103">
        <v>1200</v>
      </c>
      <c r="AT504" s="268">
        <v>11249</v>
      </c>
      <c r="AU504" s="129">
        <f t="shared" si="897"/>
        <v>8849</v>
      </c>
      <c r="AV504" s="103">
        <v>720</v>
      </c>
      <c r="AW504" s="103">
        <v>480</v>
      </c>
      <c r="AX504" s="129">
        <v>720</v>
      </c>
      <c r="AY504" s="271">
        <v>480</v>
      </c>
      <c r="AZ504" s="272">
        <v>5.29</v>
      </c>
      <c r="BA504" s="103">
        <v>3510</v>
      </c>
      <c r="BB504" s="247">
        <v>147</v>
      </c>
      <c r="BC504" s="103">
        <v>9330</v>
      </c>
      <c r="BD504" s="97">
        <f t="shared" si="892"/>
        <v>6359.4117999999989</v>
      </c>
      <c r="BE504" s="102">
        <f t="shared" si="893"/>
        <v>0.6816089817792067</v>
      </c>
      <c r="BF504" s="103">
        <v>3591</v>
      </c>
      <c r="BG504" s="97">
        <f t="shared" si="869"/>
        <v>3831.5969999999998</v>
      </c>
      <c r="BH504" s="102">
        <f t="shared" si="870"/>
        <v>0.41067491961414787</v>
      </c>
      <c r="BI504" s="103">
        <v>299</v>
      </c>
      <c r="BJ504" s="97">
        <f t="shared" si="871"/>
        <v>588.13300000000004</v>
      </c>
      <c r="BK504" s="102">
        <f t="shared" si="872"/>
        <v>6.3036763129689186E-2</v>
      </c>
      <c r="BL504" s="320">
        <v>385</v>
      </c>
      <c r="BM504" s="97">
        <f t="shared" si="873"/>
        <v>556.32500000000005</v>
      </c>
      <c r="BN504" s="102">
        <f t="shared" si="874"/>
        <v>5.9627545551982859E-2</v>
      </c>
      <c r="BO504" s="103">
        <v>632</v>
      </c>
      <c r="BP504" s="97">
        <f t="shared" si="875"/>
        <v>1300.6559999999999</v>
      </c>
      <c r="BQ504" s="102">
        <f t="shared" si="876"/>
        <v>0.13940578778135049</v>
      </c>
      <c r="BR504" s="103">
        <v>49.7</v>
      </c>
      <c r="BS504" s="105">
        <f t="shared" si="877"/>
        <v>82.700800000000001</v>
      </c>
      <c r="BT504" s="102">
        <f t="shared" si="878"/>
        <v>5.326902465166131E-3</v>
      </c>
      <c r="BU504" s="321">
        <v>5.74</v>
      </c>
      <c r="BV504" s="321">
        <v>6.1</v>
      </c>
      <c r="BW504" s="322">
        <v>147</v>
      </c>
      <c r="BX504" s="117">
        <f t="shared" si="887"/>
        <v>82561.17</v>
      </c>
      <c r="BY504" s="118">
        <f t="shared" si="888"/>
        <v>0.5504078</v>
      </c>
      <c r="BZ504" s="273">
        <v>76.900000000000006</v>
      </c>
      <c r="CA504" s="263">
        <v>39</v>
      </c>
      <c r="CB504" s="247">
        <v>6.98</v>
      </c>
      <c r="CC504" s="103">
        <v>4719</v>
      </c>
      <c r="CD504" s="77">
        <f t="shared" si="879"/>
        <v>4859.9789307128585</v>
      </c>
      <c r="CE504" s="77">
        <f t="shared" si="880"/>
        <v>24016</v>
      </c>
      <c r="CF504" s="77">
        <f t="shared" si="881"/>
        <v>8849</v>
      </c>
      <c r="CG504" s="77">
        <f t="shared" si="882"/>
        <v>368.70833333333331</v>
      </c>
      <c r="CH504" s="77">
        <f t="shared" si="883"/>
        <v>15167</v>
      </c>
      <c r="CI504" s="130">
        <f t="shared" si="884"/>
        <v>631.95833333333337</v>
      </c>
      <c r="CJ504" s="253">
        <v>3997</v>
      </c>
      <c r="CK504" s="247"/>
      <c r="CL504" s="246">
        <v>7.62</v>
      </c>
      <c r="CM504" s="103">
        <v>2314</v>
      </c>
      <c r="CN504" s="274">
        <v>11</v>
      </c>
      <c r="CO504" s="274">
        <v>62</v>
      </c>
      <c r="CP504" s="103">
        <v>3872</v>
      </c>
      <c r="CQ504" s="247"/>
      <c r="CR504" s="247"/>
      <c r="CS504" s="103">
        <v>2630</v>
      </c>
      <c r="CT504" s="141">
        <f t="shared" si="898"/>
        <v>0.25844420281086411</v>
      </c>
      <c r="CU504" s="142">
        <f t="shared" si="746"/>
        <v>1.2574430823117337</v>
      </c>
      <c r="CV504" s="142">
        <f t="shared" si="747"/>
        <v>3.8649693167646828</v>
      </c>
      <c r="CW504" s="118">
        <f t="shared" si="899"/>
        <v>0.6441615527941138</v>
      </c>
      <c r="CX504" s="143">
        <f t="shared" si="900"/>
        <v>19425.335786059295</v>
      </c>
      <c r="CY504" s="144">
        <f t="shared" si="901"/>
        <v>0.52386624860108522</v>
      </c>
      <c r="CZ504" s="145">
        <f t="shared" si="902"/>
        <v>13740.714377498336</v>
      </c>
      <c r="DA504" s="146">
        <f t="shared" si="903"/>
        <v>0.75198285101822082</v>
      </c>
      <c r="DB504" s="253">
        <v>3997</v>
      </c>
      <c r="DC504" s="247"/>
      <c r="DD504" s="246">
        <v>7.65</v>
      </c>
      <c r="DE504" s="103">
        <v>2411</v>
      </c>
      <c r="DF504" s="274">
        <v>9</v>
      </c>
      <c r="DG504" s="274">
        <v>67</v>
      </c>
      <c r="DH504" s="103">
        <v>3124</v>
      </c>
      <c r="DI504" s="247"/>
      <c r="DJ504" s="247"/>
      <c r="DK504" s="103">
        <v>3103</v>
      </c>
      <c r="DL504" s="141">
        <f t="shared" si="904"/>
        <v>0.31700242066227668</v>
      </c>
      <c r="DM504" s="142">
        <f t="shared" si="750"/>
        <v>1.2574430823117337</v>
      </c>
      <c r="DN504" s="142">
        <f t="shared" si="751"/>
        <v>3.8649693167646828</v>
      </c>
      <c r="DO504" s="118">
        <f t="shared" si="905"/>
        <v>0.6441615527941138</v>
      </c>
      <c r="DP504" s="143">
        <f t="shared" si="906"/>
        <v>19425.335786059295</v>
      </c>
      <c r="DQ504" s="144">
        <f t="shared" si="907"/>
        <v>0.50390731433760427</v>
      </c>
      <c r="DR504" s="145">
        <f t="shared" si="908"/>
        <v>13740.714377498336</v>
      </c>
      <c r="DS504" s="146">
        <f t="shared" si="909"/>
        <v>0.74158628081457656</v>
      </c>
      <c r="DT504" s="253">
        <v>3996</v>
      </c>
      <c r="DU504" s="247"/>
      <c r="DV504" s="246">
        <v>7.64</v>
      </c>
      <c r="DW504" s="103">
        <v>2165</v>
      </c>
      <c r="DX504" s="274">
        <v>10</v>
      </c>
      <c r="DY504" s="274">
        <v>61</v>
      </c>
      <c r="DZ504" s="103">
        <v>2580</v>
      </c>
      <c r="EA504" s="247"/>
      <c r="EB504" s="247"/>
      <c r="EC504" s="103">
        <v>3333</v>
      </c>
      <c r="ED504" s="141">
        <f t="shared" si="910"/>
        <v>0.30949558624692375</v>
      </c>
      <c r="EE504" s="142">
        <f t="shared" si="756"/>
        <v>1.2577577577577577</v>
      </c>
      <c r="EF504" s="142">
        <f t="shared" si="795"/>
        <v>3.8640023492098257</v>
      </c>
      <c r="EG504" s="118">
        <f t="shared" si="911"/>
        <v>0.64400039153497091</v>
      </c>
      <c r="EH504" s="143">
        <f t="shared" si="912"/>
        <v>19420.475807128583</v>
      </c>
      <c r="EI504" s="144">
        <f t="shared" si="913"/>
        <v>0.55452481772746309</v>
      </c>
      <c r="EJ504" s="145">
        <f t="shared" si="914"/>
        <v>13737.276620586277</v>
      </c>
      <c r="EK504" s="146">
        <f t="shared" si="915"/>
        <v>0.76795284030010724</v>
      </c>
      <c r="EL504" s="253">
        <v>3996</v>
      </c>
      <c r="EM504" s="247"/>
      <c r="EN504" s="246">
        <v>7.74</v>
      </c>
      <c r="EO504" s="103">
        <v>2410</v>
      </c>
      <c r="EP504" s="274">
        <v>10</v>
      </c>
      <c r="EQ504" s="274">
        <v>59</v>
      </c>
      <c r="ER504" s="103">
        <v>3248</v>
      </c>
      <c r="ES504" s="247"/>
      <c r="ET504" s="247"/>
      <c r="EU504" s="103">
        <v>2869</v>
      </c>
      <c r="EV504" s="141">
        <f t="shared" si="916"/>
        <v>0.29305067034150545</v>
      </c>
      <c r="EW504" s="142">
        <f t="shared" si="758"/>
        <v>1.2577577577577577</v>
      </c>
      <c r="EX504" s="142">
        <f t="shared" si="759"/>
        <v>3.8640023492098257</v>
      </c>
      <c r="EY504" s="118">
        <f t="shared" si="917"/>
        <v>0.64400039153497091</v>
      </c>
      <c r="EZ504" s="143">
        <f t="shared" si="918"/>
        <v>19420.475807128583</v>
      </c>
      <c r="FA504" s="144">
        <f t="shared" si="919"/>
        <v>0.50411307654650617</v>
      </c>
      <c r="FB504" s="145">
        <f t="shared" si="920"/>
        <v>13737.276620586277</v>
      </c>
      <c r="FC504" s="146">
        <f t="shared" si="921"/>
        <v>0.74169346195069674</v>
      </c>
      <c r="FD504" s="253">
        <v>4015</v>
      </c>
      <c r="FE504" s="247"/>
      <c r="FF504" s="246">
        <v>7.71</v>
      </c>
      <c r="FG504" s="103">
        <v>2154</v>
      </c>
      <c r="FH504" s="274">
        <v>10</v>
      </c>
      <c r="FI504" s="274">
        <v>60</v>
      </c>
      <c r="FJ504" s="103">
        <v>3076</v>
      </c>
      <c r="FK504" s="247"/>
      <c r="FL504" s="247"/>
      <c r="FM504" s="103">
        <v>2988</v>
      </c>
      <c r="FN504" s="141">
        <f t="shared" si="922"/>
        <v>0.27502402439106899</v>
      </c>
      <c r="FO504" s="142">
        <f t="shared" si="765"/>
        <v>1.2518057285180573</v>
      </c>
      <c r="FP504" s="142">
        <f t="shared" si="766"/>
        <v>3.882374732752115</v>
      </c>
      <c r="FQ504" s="118">
        <f t="shared" si="923"/>
        <v>0.64706245545868579</v>
      </c>
      <c r="FR504" s="143">
        <f t="shared" si="924"/>
        <v>19512.815406812129</v>
      </c>
      <c r="FS504" s="144">
        <f t="shared" si="925"/>
        <v>0.55678820202538359</v>
      </c>
      <c r="FT504" s="145">
        <f t="shared" si="926"/>
        <v>13802.59400191539</v>
      </c>
      <c r="FU504" s="146">
        <f t="shared" si="927"/>
        <v>0.76913183279742769</v>
      </c>
      <c r="FV504" s="253">
        <v>4015</v>
      </c>
      <c r="FW504" s="283"/>
      <c r="FX504" s="246">
        <v>7.77</v>
      </c>
      <c r="FY504" s="103">
        <v>2232</v>
      </c>
      <c r="FZ504" s="274">
        <v>10</v>
      </c>
      <c r="GA504" s="274">
        <v>60</v>
      </c>
      <c r="GB504" s="103">
        <v>2940</v>
      </c>
      <c r="GC504" s="247"/>
      <c r="GD504" s="247"/>
      <c r="GE504" s="103">
        <v>3180</v>
      </c>
      <c r="GF504" s="141">
        <f t="shared" si="928"/>
        <v>0.30138365215335072</v>
      </c>
      <c r="GG504" s="142">
        <f t="shared" si="772"/>
        <v>1.2518057285180573</v>
      </c>
      <c r="GH504" s="142">
        <f t="shared" si="773"/>
        <v>3.882374732752115</v>
      </c>
      <c r="GI504" s="118">
        <f t="shared" si="929"/>
        <v>0.64706245545868579</v>
      </c>
      <c r="GJ504" s="143">
        <f t="shared" si="930"/>
        <v>19512.815406812129</v>
      </c>
      <c r="GK504" s="144">
        <f t="shared" si="931"/>
        <v>0.54073874973103808</v>
      </c>
      <c r="GL504" s="145">
        <f t="shared" si="932"/>
        <v>13802.59400191539</v>
      </c>
      <c r="GM504" s="146">
        <f t="shared" si="933"/>
        <v>0.76077170418006435</v>
      </c>
      <c r="GN504" s="103">
        <v>2252</v>
      </c>
      <c r="GO504" s="97">
        <f t="shared" si="894"/>
        <v>2280.8675466355762</v>
      </c>
      <c r="GP504" s="226">
        <f t="shared" si="895"/>
        <v>508.18239999999997</v>
      </c>
      <c r="GQ504" s="103">
        <v>0</v>
      </c>
      <c r="GR504" s="102">
        <f t="shared" si="889"/>
        <v>1</v>
      </c>
      <c r="GS504" s="103">
        <v>0</v>
      </c>
      <c r="GT504" s="102">
        <f t="shared" si="890"/>
        <v>1</v>
      </c>
      <c r="GU504" s="129">
        <v>6.16</v>
      </c>
      <c r="GV504" s="102">
        <f t="shared" si="891"/>
        <v>0.98952617860245895</v>
      </c>
      <c r="GW504" s="170">
        <v>227</v>
      </c>
      <c r="GX504" s="102">
        <f t="shared" si="885"/>
        <v>0.41038961038961042</v>
      </c>
      <c r="GY504" s="170">
        <v>19.3</v>
      </c>
      <c r="GZ504" s="102">
        <f t="shared" si="886"/>
        <v>0</v>
      </c>
      <c r="HA504" s="323">
        <v>12.4</v>
      </c>
      <c r="HB504" s="323">
        <v>60.3</v>
      </c>
      <c r="HC504" s="323"/>
      <c r="HD504" s="102"/>
      <c r="HE504" s="324">
        <v>30</v>
      </c>
      <c r="HF504" s="227">
        <f t="shared" si="864"/>
        <v>82561.17</v>
      </c>
      <c r="HG504" s="102">
        <f t="shared" si="865"/>
        <v>0.5504078</v>
      </c>
      <c r="HH504" s="177">
        <f t="shared" si="866"/>
        <v>0.75862808145766347</v>
      </c>
      <c r="HI504" s="103">
        <v>2088</v>
      </c>
      <c r="HJ504" s="103">
        <v>2986</v>
      </c>
      <c r="HK504" s="103">
        <v>1702</v>
      </c>
      <c r="HL504" s="77">
        <f t="shared" si="780"/>
        <v>1920</v>
      </c>
      <c r="HM504" s="77">
        <f t="shared" si="778"/>
        <v>17913.599999999999</v>
      </c>
      <c r="HN504" s="247"/>
      <c r="HO504" s="247"/>
      <c r="HP504" s="103">
        <v>4561</v>
      </c>
      <c r="HQ504" s="247"/>
      <c r="HR504" s="247"/>
      <c r="HS504" s="247"/>
      <c r="HT504" s="103">
        <v>3268</v>
      </c>
      <c r="HU504" s="103">
        <v>2710</v>
      </c>
      <c r="HV504" s="247"/>
      <c r="HW504" s="247"/>
      <c r="HX504" s="247"/>
      <c r="HY504" s="247"/>
      <c r="HZ504" s="298">
        <v>0</v>
      </c>
      <c r="IA504" s="298"/>
      <c r="IB504" s="299">
        <v>470</v>
      </c>
      <c r="IC504" s="300"/>
      <c r="ID504" s="300">
        <v>194</v>
      </c>
      <c r="IE504" s="301">
        <v>5.91</v>
      </c>
      <c r="IF504" s="301">
        <v>1.75</v>
      </c>
      <c r="IG504" s="301">
        <v>0.94</v>
      </c>
      <c r="IH504" s="97">
        <f t="shared" si="779"/>
        <v>33163.468000000001</v>
      </c>
      <c r="II504" s="97">
        <f t="shared" si="781"/>
        <v>2948.1258778558094</v>
      </c>
      <c r="IJ504" s="202">
        <f t="shared" si="782"/>
        <v>1.7779358165170238</v>
      </c>
      <c r="IK504" s="202">
        <f t="shared" si="788"/>
        <v>1.6581733999999999</v>
      </c>
      <c r="IL504" s="202">
        <f t="shared" si="736"/>
        <v>0.71384395895869679</v>
      </c>
      <c r="IM504" s="203"/>
      <c r="IN504" s="204">
        <f t="shared" si="737"/>
        <v>0.79129662522202482</v>
      </c>
      <c r="IO504" s="247"/>
      <c r="IP504" s="247"/>
      <c r="IQ504" s="103">
        <v>2622</v>
      </c>
      <c r="IR504" s="103">
        <v>2586</v>
      </c>
      <c r="IS504" s="247"/>
      <c r="IT504" s="247"/>
      <c r="IU504" s="247"/>
      <c r="IV504" s="247"/>
      <c r="IW504" s="304">
        <v>0</v>
      </c>
      <c r="IX504" s="304"/>
      <c r="IY504" s="246">
        <v>8.33</v>
      </c>
      <c r="IZ504" s="247">
        <v>241</v>
      </c>
      <c r="JA504" s="247">
        <v>18.7</v>
      </c>
      <c r="JB504" s="247">
        <v>9.41</v>
      </c>
      <c r="JC504" s="247">
        <v>184</v>
      </c>
      <c r="JD504" s="97">
        <f t="shared" si="738"/>
        <v>5287.03</v>
      </c>
      <c r="JE504" s="210">
        <f t="shared" si="796"/>
        <v>1.265679737823483</v>
      </c>
      <c r="JF504" s="210">
        <f t="shared" si="739"/>
        <v>0.37134196428571425</v>
      </c>
      <c r="JG504" s="210">
        <f t="shared" si="740"/>
        <v>0.11102544349691436</v>
      </c>
      <c r="JH504" s="203"/>
      <c r="JI504" s="203">
        <f t="shared" si="741"/>
        <v>0.48723404255319147</v>
      </c>
      <c r="JJ504" s="212">
        <f t="shared" si="934"/>
        <v>2.469151880188833</v>
      </c>
      <c r="JK504" s="203">
        <f t="shared" si="742"/>
        <v>0.97416934619506967</v>
      </c>
      <c r="JL504" s="103">
        <v>10398</v>
      </c>
      <c r="JM504" s="246">
        <v>8.66</v>
      </c>
      <c r="JN504" s="307">
        <v>181</v>
      </c>
      <c r="JO504" s="247">
        <v>7.3</v>
      </c>
      <c r="JP504" s="247">
        <v>18.5</v>
      </c>
      <c r="JQ504" s="246">
        <v>1.22</v>
      </c>
      <c r="JR504" s="170">
        <v>221</v>
      </c>
      <c r="JS504" s="247">
        <v>0.31</v>
      </c>
      <c r="JT504" s="308"/>
    </row>
    <row r="505" spans="1:280" ht="14.25">
      <c r="A505" s="244">
        <v>43922</v>
      </c>
      <c r="B505" s="245">
        <v>0</v>
      </c>
      <c r="C505" s="245">
        <v>0</v>
      </c>
      <c r="D505" s="129">
        <v>38109</v>
      </c>
      <c r="E505" s="254">
        <v>5.44</v>
      </c>
      <c r="F505" s="129">
        <v>1118</v>
      </c>
      <c r="G505" s="247">
        <v>34.299999999999997</v>
      </c>
      <c r="H505" s="247">
        <v>17.7</v>
      </c>
      <c r="I505" s="255">
        <v>92.2</v>
      </c>
      <c r="J505" s="253">
        <v>1413</v>
      </c>
      <c r="K505" s="129">
        <v>8738</v>
      </c>
      <c r="L505" s="254">
        <v>12.1</v>
      </c>
      <c r="M505" s="129">
        <v>8309</v>
      </c>
      <c r="N505" s="129">
        <v>6908</v>
      </c>
      <c r="O505" s="254">
        <v>0.03</v>
      </c>
      <c r="P505" s="254">
        <v>0.01</v>
      </c>
      <c r="Q505" s="258"/>
      <c r="R505" s="259">
        <v>74</v>
      </c>
      <c r="S505" s="260">
        <v>8738</v>
      </c>
      <c r="T505" s="103">
        <v>8492</v>
      </c>
      <c r="U505" s="247">
        <v>3.27</v>
      </c>
      <c r="V505" s="247">
        <v>23</v>
      </c>
      <c r="W505" s="247">
        <v>9.73</v>
      </c>
      <c r="X505" s="247">
        <v>8.35</v>
      </c>
      <c r="Y505" s="129">
        <v>2432</v>
      </c>
      <c r="Z505" s="103"/>
      <c r="AA505" s="56"/>
      <c r="AB505" s="247">
        <v>509</v>
      </c>
      <c r="AC505" s="77">
        <f t="shared" si="896"/>
        <v>11170</v>
      </c>
      <c r="AD505" s="247"/>
      <c r="AE505" s="247"/>
      <c r="AF505" s="247"/>
      <c r="AG505" s="247"/>
      <c r="AH505" s="252"/>
      <c r="AI505" s="263"/>
      <c r="AJ505" s="247"/>
      <c r="AK505" s="247"/>
      <c r="AL505" s="246">
        <v>9.1300000000000008</v>
      </c>
      <c r="AM505" s="103">
        <v>57889</v>
      </c>
      <c r="AN505" s="264">
        <v>1.82</v>
      </c>
      <c r="AO505" s="264">
        <v>0.25</v>
      </c>
      <c r="AP505" s="103">
        <v>2933</v>
      </c>
      <c r="AQ505" s="252"/>
      <c r="AR505" s="86">
        <f t="shared" si="743"/>
        <v>13050</v>
      </c>
      <c r="AS505" s="103">
        <v>1200</v>
      </c>
      <c r="AT505" s="268">
        <v>11850</v>
      </c>
      <c r="AU505" s="129">
        <f t="shared" si="897"/>
        <v>9210</v>
      </c>
      <c r="AV505" s="103">
        <v>720</v>
      </c>
      <c r="AW505" s="103">
        <v>480</v>
      </c>
      <c r="AX505" s="129">
        <v>720</v>
      </c>
      <c r="AY505" s="271">
        <v>720</v>
      </c>
      <c r="AZ505" s="272">
        <v>5.47</v>
      </c>
      <c r="BA505" s="103">
        <v>4554</v>
      </c>
      <c r="BB505" s="247">
        <v>96</v>
      </c>
      <c r="BC505" s="103">
        <v>10212</v>
      </c>
      <c r="BD505" s="97">
        <f t="shared" si="892"/>
        <v>6401.9751999999989</v>
      </c>
      <c r="BE505" s="102">
        <f t="shared" si="893"/>
        <v>0.62690708969839393</v>
      </c>
      <c r="BF505" s="103">
        <v>3917</v>
      </c>
      <c r="BG505" s="97">
        <f t="shared" si="869"/>
        <v>4179.4389999999994</v>
      </c>
      <c r="BH505" s="102">
        <f t="shared" si="870"/>
        <v>0.40926743047395214</v>
      </c>
      <c r="BI505" s="103">
        <v>192</v>
      </c>
      <c r="BJ505" s="97">
        <f t="shared" si="871"/>
        <v>377.66399999999999</v>
      </c>
      <c r="BK505" s="102">
        <f t="shared" si="872"/>
        <v>3.698237367802585E-2</v>
      </c>
      <c r="BL505" s="320">
        <v>273</v>
      </c>
      <c r="BM505" s="97">
        <f t="shared" si="873"/>
        <v>394.48500000000001</v>
      </c>
      <c r="BN505" s="102">
        <f t="shared" si="874"/>
        <v>3.8629553466509987E-2</v>
      </c>
      <c r="BO505" s="103">
        <v>656</v>
      </c>
      <c r="BP505" s="97">
        <f t="shared" si="875"/>
        <v>1350.0479999999998</v>
      </c>
      <c r="BQ505" s="102">
        <f t="shared" si="876"/>
        <v>0.13220211515863686</v>
      </c>
      <c r="BR505" s="103">
        <v>60.3</v>
      </c>
      <c r="BS505" s="105">
        <f t="shared" si="877"/>
        <v>100.33919999999999</v>
      </c>
      <c r="BT505" s="102">
        <f t="shared" si="878"/>
        <v>5.9048178613396E-3</v>
      </c>
      <c r="BU505" s="321">
        <v>5.53</v>
      </c>
      <c r="BV505" s="321">
        <v>7.02</v>
      </c>
      <c r="BW505" s="322">
        <v>177</v>
      </c>
      <c r="BX505" s="117">
        <f t="shared" si="887"/>
        <v>94052.52</v>
      </c>
      <c r="BY505" s="118">
        <f t="shared" si="888"/>
        <v>0.62701680000000004</v>
      </c>
      <c r="BZ505" s="273">
        <v>73.099999999999994</v>
      </c>
      <c r="CA505" s="263">
        <v>39</v>
      </c>
      <c r="CB505" s="247">
        <v>7.26</v>
      </c>
      <c r="CC505" s="103">
        <v>5202</v>
      </c>
      <c r="CD505" s="77">
        <f t="shared" si="879"/>
        <v>5291.3174855612288</v>
      </c>
      <c r="CE505" s="77">
        <f t="shared" si="880"/>
        <v>23894</v>
      </c>
      <c r="CF505" s="77">
        <f t="shared" si="881"/>
        <v>9210</v>
      </c>
      <c r="CG505" s="77">
        <f t="shared" si="882"/>
        <v>383.75</v>
      </c>
      <c r="CH505" s="77">
        <f t="shared" si="883"/>
        <v>14684</v>
      </c>
      <c r="CI505" s="130">
        <f t="shared" si="884"/>
        <v>611.83333333333337</v>
      </c>
      <c r="CJ505" s="253">
        <v>3972</v>
      </c>
      <c r="CK505" s="247"/>
      <c r="CL505" s="246">
        <v>7.67</v>
      </c>
      <c r="CM505" s="103">
        <v>2327</v>
      </c>
      <c r="CN505" s="274">
        <v>9</v>
      </c>
      <c r="CO505" s="274">
        <v>56</v>
      </c>
      <c r="CP505" s="103">
        <v>4272</v>
      </c>
      <c r="CQ505" s="247"/>
      <c r="CR505" s="247"/>
      <c r="CS505" s="103">
        <v>2693</v>
      </c>
      <c r="CT505" s="141">
        <f t="shared" si="898"/>
        <v>0.22871908124046794</v>
      </c>
      <c r="CU505" s="142">
        <f t="shared" si="746"/>
        <v>1.2653575025176234</v>
      </c>
      <c r="CV505" s="142">
        <f t="shared" si="747"/>
        <v>4.1816778855251098</v>
      </c>
      <c r="CW505" s="118">
        <f t="shared" si="899"/>
        <v>0.69694631425418496</v>
      </c>
      <c r="CX505" s="143">
        <f t="shared" si="900"/>
        <v>21017.113052649202</v>
      </c>
      <c r="CY505" s="144">
        <f t="shared" si="901"/>
        <v>0.56022294894422031</v>
      </c>
      <c r="CZ505" s="145">
        <f t="shared" si="902"/>
        <v>15634.745519377249</v>
      </c>
      <c r="DA505" s="146">
        <f t="shared" si="903"/>
        <v>0.77213082647865261</v>
      </c>
      <c r="DB505" s="253">
        <v>3972</v>
      </c>
      <c r="DC505" s="247"/>
      <c r="DD505" s="246">
        <v>7.68</v>
      </c>
      <c r="DE505" s="103">
        <v>2325</v>
      </c>
      <c r="DF505" s="274">
        <v>9</v>
      </c>
      <c r="DG505" s="274">
        <v>52</v>
      </c>
      <c r="DH505" s="103">
        <v>4034</v>
      </c>
      <c r="DI505" s="247"/>
      <c r="DJ505" s="247"/>
      <c r="DK505" s="103">
        <v>3175</v>
      </c>
      <c r="DL505" s="141">
        <f t="shared" si="904"/>
        <v>0.26947399319740778</v>
      </c>
      <c r="DM505" s="142">
        <f t="shared" si="750"/>
        <v>1.2653575025176234</v>
      </c>
      <c r="DN505" s="142">
        <f t="shared" si="751"/>
        <v>4.1816778855251098</v>
      </c>
      <c r="DO505" s="118">
        <f t="shared" si="905"/>
        <v>0.69694631425418496</v>
      </c>
      <c r="DP505" s="143">
        <f t="shared" si="906"/>
        <v>21017.113052649202</v>
      </c>
      <c r="DQ505" s="144">
        <f t="shared" si="907"/>
        <v>0.56060092664173289</v>
      </c>
      <c r="DR505" s="145">
        <f t="shared" si="908"/>
        <v>15634.745519377249</v>
      </c>
      <c r="DS505" s="146">
        <f t="shared" si="909"/>
        <v>0.77232667450058756</v>
      </c>
      <c r="DT505" s="253">
        <v>3983</v>
      </c>
      <c r="DU505" s="247"/>
      <c r="DV505" s="246">
        <v>7.7</v>
      </c>
      <c r="DW505" s="103">
        <v>2305</v>
      </c>
      <c r="DX505" s="274">
        <v>9</v>
      </c>
      <c r="DY505" s="274">
        <v>57</v>
      </c>
      <c r="DZ505" s="103">
        <v>5118</v>
      </c>
      <c r="EA505" s="247"/>
      <c r="EB505" s="247"/>
      <c r="EC505" s="103">
        <v>3363</v>
      </c>
      <c r="ED505" s="141">
        <f t="shared" si="910"/>
        <v>0.28273565769393183</v>
      </c>
      <c r="EE505" s="142">
        <f t="shared" si="756"/>
        <v>1.2618629173989455</v>
      </c>
      <c r="EF505" s="142">
        <f t="shared" si="795"/>
        <v>4.1932585644628686</v>
      </c>
      <c r="EG505" s="118">
        <f t="shared" si="911"/>
        <v>0.69887642741047806</v>
      </c>
      <c r="EH505" s="143">
        <f t="shared" si="912"/>
        <v>21075.317544990376</v>
      </c>
      <c r="EI505" s="144">
        <f t="shared" si="913"/>
        <v>0.56438070361685777</v>
      </c>
      <c r="EJ505" s="145">
        <f t="shared" si="914"/>
        <v>15678.044160040179</v>
      </c>
      <c r="EK505" s="146">
        <f t="shared" si="915"/>
        <v>0.77428515471993731</v>
      </c>
      <c r="EL505" s="253">
        <v>3983</v>
      </c>
      <c r="EM505" s="247"/>
      <c r="EN505" s="246">
        <v>7.69</v>
      </c>
      <c r="EO505" s="103">
        <v>2271</v>
      </c>
      <c r="EP505" s="274">
        <v>9</v>
      </c>
      <c r="EQ505" s="274">
        <v>45</v>
      </c>
      <c r="ER505" s="103">
        <v>4456</v>
      </c>
      <c r="ES505" s="247"/>
      <c r="ET505" s="247"/>
      <c r="EU505" s="103">
        <v>2970</v>
      </c>
      <c r="EV505" s="141">
        <f t="shared" si="916"/>
        <v>0.24688434153452757</v>
      </c>
      <c r="EW505" s="142">
        <f t="shared" si="758"/>
        <v>1.2618629173989455</v>
      </c>
      <c r="EX505" s="142">
        <f t="shared" si="759"/>
        <v>4.1932585644628686</v>
      </c>
      <c r="EY505" s="118">
        <f t="shared" si="917"/>
        <v>0.69887642741047806</v>
      </c>
      <c r="EZ505" s="143">
        <f t="shared" si="918"/>
        <v>21075.317544990376</v>
      </c>
      <c r="FA505" s="144">
        <f t="shared" si="919"/>
        <v>0.57080632447457003</v>
      </c>
      <c r="FB505" s="145">
        <f t="shared" si="920"/>
        <v>15678.044160040179</v>
      </c>
      <c r="FC505" s="146">
        <f t="shared" si="921"/>
        <v>0.77761457109283194</v>
      </c>
      <c r="FD505" s="253">
        <v>3992</v>
      </c>
      <c r="FE505" s="247"/>
      <c r="FF505" s="246">
        <v>7.65</v>
      </c>
      <c r="FG505" s="103">
        <v>2379</v>
      </c>
      <c r="FH505" s="274">
        <v>7</v>
      </c>
      <c r="FI505" s="274">
        <v>46</v>
      </c>
      <c r="FJ505" s="103">
        <v>4550</v>
      </c>
      <c r="FK505" s="247"/>
      <c r="FL505" s="247"/>
      <c r="FM505" s="103">
        <v>3095</v>
      </c>
      <c r="FN505" s="141">
        <f t="shared" si="922"/>
        <v>0.26621431387416117</v>
      </c>
      <c r="FO505" s="142">
        <f t="shared" si="765"/>
        <v>1.2590180360721444</v>
      </c>
      <c r="FP505" s="142">
        <f t="shared" si="766"/>
        <v>4.2027336654119427</v>
      </c>
      <c r="FQ505" s="118">
        <f t="shared" si="923"/>
        <v>0.70045561090199049</v>
      </c>
      <c r="FR505" s="143">
        <f t="shared" si="924"/>
        <v>21122.939402360425</v>
      </c>
      <c r="FS505" s="144">
        <f t="shared" si="925"/>
        <v>0.55039552880889575</v>
      </c>
      <c r="FT505" s="145">
        <f t="shared" si="926"/>
        <v>15713.470320582574</v>
      </c>
      <c r="FU505" s="146">
        <f t="shared" si="927"/>
        <v>0.76703877790834318</v>
      </c>
      <c r="FV505" s="253">
        <v>3992</v>
      </c>
      <c r="FW505" s="283"/>
      <c r="FX505" s="246">
        <v>7.71</v>
      </c>
      <c r="FY505" s="103">
        <v>2104</v>
      </c>
      <c r="FZ505" s="274">
        <v>8</v>
      </c>
      <c r="GA505" s="274">
        <v>45</v>
      </c>
      <c r="GB505" s="103">
        <v>4330</v>
      </c>
      <c r="GC505" s="247"/>
      <c r="GD505" s="247"/>
      <c r="GE505" s="103">
        <v>3308</v>
      </c>
      <c r="GF505" s="141">
        <f t="shared" si="928"/>
        <v>0.25998580887631501</v>
      </c>
      <c r="GG505" s="142">
        <f t="shared" si="772"/>
        <v>1.2590180360721444</v>
      </c>
      <c r="GH505" s="142">
        <f t="shared" si="773"/>
        <v>4.2027336654119427</v>
      </c>
      <c r="GI505" s="118">
        <f t="shared" si="929"/>
        <v>0.70045561090199049</v>
      </c>
      <c r="GJ505" s="143">
        <f t="shared" si="930"/>
        <v>21122.939402360425</v>
      </c>
      <c r="GK505" s="144">
        <f t="shared" si="931"/>
        <v>0.60236746221686277</v>
      </c>
      <c r="GL505" s="145">
        <f t="shared" si="932"/>
        <v>15713.470320582574</v>
      </c>
      <c r="GM505" s="146">
        <f t="shared" si="933"/>
        <v>0.79396788092440262</v>
      </c>
      <c r="GN505" s="103">
        <v>2205</v>
      </c>
      <c r="GO505" s="97">
        <f t="shared" si="894"/>
        <v>2285.0961747719093</v>
      </c>
      <c r="GP505" s="226">
        <f t="shared" si="895"/>
        <v>255.24664999999996</v>
      </c>
      <c r="GQ505" s="103">
        <v>0</v>
      </c>
      <c r="GR505" s="102">
        <f t="shared" si="889"/>
        <v>1</v>
      </c>
      <c r="GS505" s="103">
        <v>0</v>
      </c>
      <c r="GT505" s="102">
        <f t="shared" si="890"/>
        <v>1</v>
      </c>
      <c r="GU505" s="129">
        <v>4.37</v>
      </c>
      <c r="GV505" s="102">
        <f t="shared" si="891"/>
        <v>0.98842886798847651</v>
      </c>
      <c r="GW505" s="170">
        <v>106</v>
      </c>
      <c r="GX505" s="102">
        <f t="shared" si="885"/>
        <v>0.61172161172161177</v>
      </c>
      <c r="GY505" s="170">
        <v>18.5</v>
      </c>
      <c r="GZ505" s="102">
        <f t="shared" si="886"/>
        <v>0</v>
      </c>
      <c r="HA505" s="323">
        <v>17.5</v>
      </c>
      <c r="HB505" s="323">
        <v>54.6</v>
      </c>
      <c r="HC505" s="323"/>
      <c r="HD505" s="102"/>
      <c r="HE505" s="324">
        <v>55</v>
      </c>
      <c r="HF505" s="227">
        <f t="shared" si="864"/>
        <v>94052.52</v>
      </c>
      <c r="HG505" s="102">
        <f t="shared" si="865"/>
        <v>0.62701680000000004</v>
      </c>
      <c r="HH505" s="177">
        <f t="shared" si="866"/>
        <v>0.78407755581668626</v>
      </c>
      <c r="HI505" s="103">
        <v>2224</v>
      </c>
      <c r="HJ505" s="103">
        <v>3104</v>
      </c>
      <c r="HK505" s="103">
        <v>3186</v>
      </c>
      <c r="HL505" s="77">
        <f t="shared" si="780"/>
        <v>1920</v>
      </c>
      <c r="HM505" s="77">
        <f t="shared" si="778"/>
        <v>19607.04</v>
      </c>
      <c r="HN505" s="247"/>
      <c r="HO505" s="247"/>
      <c r="HP505" s="103">
        <v>3431</v>
      </c>
      <c r="HQ505" s="247"/>
      <c r="HR505" s="247"/>
      <c r="HS505" s="247"/>
      <c r="HT505" s="103">
        <v>3560</v>
      </c>
      <c r="HU505" s="103">
        <v>3362</v>
      </c>
      <c r="HV505" s="247"/>
      <c r="HW505" s="247"/>
      <c r="HX505" s="247"/>
      <c r="HY505" s="247"/>
      <c r="HZ505" s="298">
        <v>0.98</v>
      </c>
      <c r="IA505" s="298"/>
      <c r="IB505" s="299">
        <v>424</v>
      </c>
      <c r="IC505" s="300"/>
      <c r="ID505" s="300">
        <v>111</v>
      </c>
      <c r="IE505" s="301">
        <v>5.82</v>
      </c>
      <c r="IF505" s="301">
        <v>2.75</v>
      </c>
      <c r="IG505" s="301">
        <v>0.81</v>
      </c>
      <c r="IH505" s="97">
        <f t="shared" si="779"/>
        <v>34248.21</v>
      </c>
      <c r="II505" s="97">
        <f t="shared" si="781"/>
        <v>2890.1443037974682</v>
      </c>
      <c r="IJ505" s="202">
        <f t="shared" si="782"/>
        <v>1.6877637130801688</v>
      </c>
      <c r="IK505" s="202">
        <f t="shared" si="788"/>
        <v>1.7124105000000001</v>
      </c>
      <c r="IL505" s="202">
        <f t="shared" si="736"/>
        <v>0.65572970076476988</v>
      </c>
      <c r="IM505" s="203"/>
      <c r="IN505" s="204">
        <f t="shared" si="737"/>
        <v>0.80770975056689343</v>
      </c>
      <c r="IO505" s="247"/>
      <c r="IP505" s="247"/>
      <c r="IQ505" s="103">
        <v>2932</v>
      </c>
      <c r="IR505" s="103">
        <v>2698</v>
      </c>
      <c r="IS505" s="247"/>
      <c r="IT505" s="247"/>
      <c r="IU505" s="247"/>
      <c r="IV505" s="247"/>
      <c r="IW505" s="304">
        <v>0.95</v>
      </c>
      <c r="IX505" s="304"/>
      <c r="IY505" s="246"/>
      <c r="IZ505" s="247">
        <v>215</v>
      </c>
      <c r="JA505" s="247">
        <v>17</v>
      </c>
      <c r="JB505" s="247">
        <v>12.5</v>
      </c>
      <c r="JC505" s="247">
        <v>177</v>
      </c>
      <c r="JD505" s="97">
        <f t="shared" si="738"/>
        <v>5024.3999999999996</v>
      </c>
      <c r="JE505" s="210">
        <f t="shared" si="796"/>
        <v>1.216069489685125</v>
      </c>
      <c r="JF505" s="210">
        <f t="shared" si="739"/>
        <v>0.3486642857142857</v>
      </c>
      <c r="JG505" s="210">
        <f t="shared" si="740"/>
        <v>9.1715141469397549E-2</v>
      </c>
      <c r="JH505" s="203"/>
      <c r="JI505" s="203">
        <f t="shared" si="741"/>
        <v>0.49292452830188682</v>
      </c>
      <c r="JJ505" s="212">
        <f t="shared" si="934"/>
        <v>2.469151880188833</v>
      </c>
      <c r="JK505" s="203">
        <f t="shared" si="742"/>
        <v>0.97894633764198979</v>
      </c>
      <c r="JL505" s="103">
        <v>10919</v>
      </c>
      <c r="JM505" s="246">
        <v>8.7899999999999991</v>
      </c>
      <c r="JN505" s="307">
        <v>106</v>
      </c>
      <c r="JO505" s="247">
        <v>11.9</v>
      </c>
      <c r="JP505" s="247">
        <v>18.100000000000001</v>
      </c>
      <c r="JQ505" s="246">
        <v>0.94</v>
      </c>
      <c r="JR505" s="170">
        <v>304</v>
      </c>
      <c r="JS505" s="247">
        <v>0.4</v>
      </c>
      <c r="JT505" s="308"/>
    </row>
    <row r="506" spans="1:280" ht="14.25">
      <c r="A506" s="244">
        <v>43923</v>
      </c>
      <c r="B506" s="245">
        <v>0</v>
      </c>
      <c r="C506" s="245">
        <v>0</v>
      </c>
      <c r="D506" s="129">
        <v>40827</v>
      </c>
      <c r="E506" s="254">
        <v>5.43</v>
      </c>
      <c r="F506" s="129">
        <v>1124</v>
      </c>
      <c r="G506" s="247">
        <v>46.1</v>
      </c>
      <c r="H506" s="247">
        <v>17.5</v>
      </c>
      <c r="I506" s="255">
        <v>92.7</v>
      </c>
      <c r="J506" s="253">
        <v>1153</v>
      </c>
      <c r="K506" s="129">
        <v>8606</v>
      </c>
      <c r="L506" s="254">
        <v>11.9</v>
      </c>
      <c r="M506" s="129">
        <v>8340</v>
      </c>
      <c r="N506" s="129">
        <v>6448</v>
      </c>
      <c r="O506" s="254">
        <v>0.02</v>
      </c>
      <c r="P506" s="254">
        <v>0.01</v>
      </c>
      <c r="Q506" s="258"/>
      <c r="R506" s="259">
        <v>70.3</v>
      </c>
      <c r="S506" s="260">
        <v>8606</v>
      </c>
      <c r="T506" s="103">
        <v>8133</v>
      </c>
      <c r="U506" s="247">
        <v>3.38</v>
      </c>
      <c r="V506" s="247">
        <v>21.8</v>
      </c>
      <c r="W506" s="247">
        <v>8.86</v>
      </c>
      <c r="X506" s="247">
        <v>8.74</v>
      </c>
      <c r="Y506" s="129">
        <v>2432</v>
      </c>
      <c r="Z506" s="103"/>
      <c r="AA506" s="56"/>
      <c r="AB506" s="247">
        <v>510</v>
      </c>
      <c r="AC506" s="77">
        <f t="shared" si="896"/>
        <v>11038</v>
      </c>
      <c r="AD506" s="247"/>
      <c r="AE506" s="247"/>
      <c r="AF506" s="247"/>
      <c r="AG506" s="247"/>
      <c r="AH506" s="252"/>
      <c r="AI506" s="263"/>
      <c r="AJ506" s="247"/>
      <c r="AK506" s="247"/>
      <c r="AL506" s="246">
        <v>9.15</v>
      </c>
      <c r="AM506" s="103">
        <v>63354</v>
      </c>
      <c r="AN506" s="264">
        <v>4.16</v>
      </c>
      <c r="AO506" s="264">
        <v>0.26</v>
      </c>
      <c r="AP506" s="103">
        <v>3169</v>
      </c>
      <c r="AQ506" s="252"/>
      <c r="AR506" s="86">
        <f t="shared" si="743"/>
        <v>13359</v>
      </c>
      <c r="AS506" s="103">
        <v>1200</v>
      </c>
      <c r="AT506" s="268">
        <v>12159</v>
      </c>
      <c r="AU506" s="129">
        <f t="shared" si="897"/>
        <v>9519</v>
      </c>
      <c r="AV506" s="103">
        <v>720</v>
      </c>
      <c r="AW506" s="103">
        <v>480</v>
      </c>
      <c r="AX506" s="129">
        <v>720</v>
      </c>
      <c r="AY506" s="271">
        <v>720</v>
      </c>
      <c r="AZ506" s="272">
        <v>5.32</v>
      </c>
      <c r="BA506" s="103">
        <v>3952</v>
      </c>
      <c r="BB506" s="247">
        <v>130</v>
      </c>
      <c r="BC506" s="103">
        <v>9240</v>
      </c>
      <c r="BD506" s="97">
        <f t="shared" si="892"/>
        <v>5986.17</v>
      </c>
      <c r="BE506" s="102">
        <f t="shared" si="893"/>
        <v>0.6478538961038961</v>
      </c>
      <c r="BF506" s="103">
        <v>3566</v>
      </c>
      <c r="BG506" s="97">
        <f t="shared" si="869"/>
        <v>3804.922</v>
      </c>
      <c r="BH506" s="102">
        <f t="shared" si="870"/>
        <v>0.41178809523809523</v>
      </c>
      <c r="BI506" s="103">
        <v>210</v>
      </c>
      <c r="BJ506" s="97">
        <f t="shared" si="871"/>
        <v>413.07</v>
      </c>
      <c r="BK506" s="102">
        <f t="shared" si="872"/>
        <v>4.4704545454545455E-2</v>
      </c>
      <c r="BL506" s="320">
        <v>268</v>
      </c>
      <c r="BM506" s="97">
        <f t="shared" si="873"/>
        <v>387.26</v>
      </c>
      <c r="BN506" s="102">
        <f t="shared" si="874"/>
        <v>4.1911255411255413E-2</v>
      </c>
      <c r="BO506" s="103">
        <v>671</v>
      </c>
      <c r="BP506" s="97">
        <f t="shared" si="875"/>
        <v>1380.9179999999999</v>
      </c>
      <c r="BQ506" s="102">
        <f t="shared" si="876"/>
        <v>0.14945</v>
      </c>
      <c r="BR506" s="103">
        <v>0</v>
      </c>
      <c r="BS506" s="105">
        <f t="shared" si="877"/>
        <v>0</v>
      </c>
      <c r="BT506" s="102">
        <f t="shared" si="878"/>
        <v>0</v>
      </c>
      <c r="BU506" s="321">
        <v>5.45</v>
      </c>
      <c r="BV506" s="321">
        <v>5.41</v>
      </c>
      <c r="BW506" s="322">
        <v>137</v>
      </c>
      <c r="BX506" s="117">
        <f t="shared" si="887"/>
        <v>87955.56</v>
      </c>
      <c r="BY506" s="118">
        <f t="shared" si="888"/>
        <v>0.58637039999999996</v>
      </c>
      <c r="BZ506" s="273">
        <v>69.900000000000006</v>
      </c>
      <c r="CA506" s="263">
        <v>39</v>
      </c>
      <c r="CB506" s="247">
        <v>7.38</v>
      </c>
      <c r="CC506" s="103">
        <v>4975</v>
      </c>
      <c r="CD506" s="77">
        <f t="shared" si="879"/>
        <v>4894.4403171953254</v>
      </c>
      <c r="CE506" s="77">
        <f t="shared" si="880"/>
        <v>23960</v>
      </c>
      <c r="CF506" s="77">
        <f t="shared" si="881"/>
        <v>9519</v>
      </c>
      <c r="CG506" s="77">
        <f t="shared" si="882"/>
        <v>396.625</v>
      </c>
      <c r="CH506" s="77">
        <f t="shared" si="883"/>
        <v>14441</v>
      </c>
      <c r="CI506" s="130">
        <f t="shared" si="884"/>
        <v>601.70833333333337</v>
      </c>
      <c r="CJ506" s="253">
        <v>3996</v>
      </c>
      <c r="CK506" s="247"/>
      <c r="CL506" s="246">
        <v>7.71</v>
      </c>
      <c r="CM506" s="103">
        <v>2182</v>
      </c>
      <c r="CN506" s="274">
        <v>12</v>
      </c>
      <c r="CO506" s="274">
        <v>61</v>
      </c>
      <c r="CP506" s="103">
        <v>3896</v>
      </c>
      <c r="CQ506" s="247"/>
      <c r="CR506" s="247"/>
      <c r="CS506" s="103">
        <v>2840</v>
      </c>
      <c r="CT506" s="141">
        <f t="shared" si="898"/>
        <v>0.26201893040934759</v>
      </c>
      <c r="CU506" s="142">
        <f t="shared" si="746"/>
        <v>1.2577577577577577</v>
      </c>
      <c r="CV506" s="142">
        <f t="shared" si="747"/>
        <v>3.8914014141489295</v>
      </c>
      <c r="CW506" s="118">
        <f t="shared" si="899"/>
        <v>0.64856690235815495</v>
      </c>
      <c r="CX506" s="143">
        <f t="shared" si="900"/>
        <v>19558.18350751252</v>
      </c>
      <c r="CY506" s="144">
        <f t="shared" si="901"/>
        <v>0.55418804631571084</v>
      </c>
      <c r="CZ506" s="145">
        <f t="shared" si="902"/>
        <v>14669.049155258765</v>
      </c>
      <c r="DA506" s="146">
        <f t="shared" si="903"/>
        <v>0.76385281385281389</v>
      </c>
      <c r="DB506" s="253">
        <v>3996</v>
      </c>
      <c r="DC506" s="247"/>
      <c r="DD506" s="246">
        <v>7.76</v>
      </c>
      <c r="DE506" s="103">
        <v>2573</v>
      </c>
      <c r="DF506" s="274">
        <v>10</v>
      </c>
      <c r="DG506" s="274">
        <v>61</v>
      </c>
      <c r="DH506" s="103">
        <v>4264</v>
      </c>
      <c r="DI506" s="247"/>
      <c r="DJ506" s="247"/>
      <c r="DK506" s="103">
        <v>3272</v>
      </c>
      <c r="DL506" s="141">
        <f t="shared" si="904"/>
        <v>0.35272016805845952</v>
      </c>
      <c r="DM506" s="142">
        <f t="shared" si="750"/>
        <v>1.2577577577577577</v>
      </c>
      <c r="DN506" s="142">
        <f t="shared" si="751"/>
        <v>3.8914014141489295</v>
      </c>
      <c r="DO506" s="118">
        <f t="shared" si="905"/>
        <v>0.64856690235815495</v>
      </c>
      <c r="DP506" s="143">
        <f t="shared" si="906"/>
        <v>19558.18350751252</v>
      </c>
      <c r="DQ506" s="144">
        <f t="shared" si="907"/>
        <v>0.47430148632920444</v>
      </c>
      <c r="DR506" s="145">
        <f t="shared" si="908"/>
        <v>14669.049155258765</v>
      </c>
      <c r="DS506" s="146">
        <f t="shared" si="909"/>
        <v>0.72153679653679648</v>
      </c>
      <c r="DT506" s="253">
        <v>3996</v>
      </c>
      <c r="DU506" s="247"/>
      <c r="DV506" s="246">
        <v>7.79</v>
      </c>
      <c r="DW506" s="103">
        <v>2237</v>
      </c>
      <c r="DX506" s="274">
        <v>12</v>
      </c>
      <c r="DY506" s="274">
        <v>61</v>
      </c>
      <c r="DZ506" s="103">
        <v>4542</v>
      </c>
      <c r="EA506" s="247"/>
      <c r="EB506" s="247"/>
      <c r="EC506" s="103">
        <v>3482</v>
      </c>
      <c r="ED506" s="141">
        <f t="shared" si="910"/>
        <v>0.32789875495342102</v>
      </c>
      <c r="EE506" s="142">
        <f t="shared" si="756"/>
        <v>1.2577577577577577</v>
      </c>
      <c r="EF506" s="142">
        <f t="shared" si="795"/>
        <v>3.8914014141489295</v>
      </c>
      <c r="EG506" s="118">
        <f t="shared" si="911"/>
        <v>0.64856690235815495</v>
      </c>
      <c r="EH506" s="143">
        <f t="shared" si="912"/>
        <v>19558.18350751252</v>
      </c>
      <c r="EI506" s="144">
        <f t="shared" si="913"/>
        <v>0.54295080641991067</v>
      </c>
      <c r="EJ506" s="145">
        <f t="shared" si="914"/>
        <v>14669.049155258765</v>
      </c>
      <c r="EK506" s="146">
        <f t="shared" si="915"/>
        <v>0.75790043290043285</v>
      </c>
      <c r="EL506" s="253">
        <v>3996</v>
      </c>
      <c r="EM506" s="247"/>
      <c r="EN506" s="246">
        <v>7.77</v>
      </c>
      <c r="EO506" s="103">
        <v>2260</v>
      </c>
      <c r="EP506" s="274">
        <v>12</v>
      </c>
      <c r="EQ506" s="274">
        <v>59</v>
      </c>
      <c r="ER506" s="103">
        <v>4148</v>
      </c>
      <c r="ES506" s="247"/>
      <c r="ET506" s="247"/>
      <c r="EU506" s="103">
        <v>3122</v>
      </c>
      <c r="EV506" s="141">
        <f t="shared" si="916"/>
        <v>0.29656442629645452</v>
      </c>
      <c r="EW506" s="142">
        <f t="shared" si="758"/>
        <v>1.2577577577577577</v>
      </c>
      <c r="EX506" s="142">
        <f t="shared" si="759"/>
        <v>3.8914014141489295</v>
      </c>
      <c r="EY506" s="118">
        <f t="shared" si="917"/>
        <v>0.64856690235815495</v>
      </c>
      <c r="EZ506" s="143">
        <f t="shared" si="918"/>
        <v>19558.18350751252</v>
      </c>
      <c r="FA506" s="144">
        <f t="shared" si="919"/>
        <v>0.53825159700893965</v>
      </c>
      <c r="FB506" s="145">
        <f t="shared" si="920"/>
        <v>14669.049155258765</v>
      </c>
      <c r="FC506" s="146">
        <f t="shared" si="921"/>
        <v>0.75541125541125542</v>
      </c>
      <c r="FD506" s="253">
        <v>3988</v>
      </c>
      <c r="FE506" s="247"/>
      <c r="FF506" s="246">
        <v>7.8</v>
      </c>
      <c r="FG506" s="103">
        <v>2275</v>
      </c>
      <c r="FH506" s="274">
        <v>11</v>
      </c>
      <c r="FI506" s="274">
        <v>61</v>
      </c>
      <c r="FJ506" s="103">
        <v>4702</v>
      </c>
      <c r="FK506" s="247"/>
      <c r="FL506" s="247"/>
      <c r="FM506" s="103">
        <v>3185</v>
      </c>
      <c r="FN506" s="141">
        <f t="shared" si="922"/>
        <v>0.3048918246278513</v>
      </c>
      <c r="FO506" s="142">
        <f t="shared" si="765"/>
        <v>1.2602808425275827</v>
      </c>
      <c r="FP506" s="142">
        <f t="shared" si="766"/>
        <v>3.8836108207272098</v>
      </c>
      <c r="FQ506" s="118">
        <f t="shared" si="923"/>
        <v>0.64726847012120159</v>
      </c>
      <c r="FR506" s="143">
        <f t="shared" si="924"/>
        <v>19519.027984974957</v>
      </c>
      <c r="FS506" s="144">
        <f t="shared" si="925"/>
        <v>0.53518689521917606</v>
      </c>
      <c r="FT506" s="145">
        <f t="shared" si="926"/>
        <v>14639.681689482471</v>
      </c>
      <c r="FU506" s="146">
        <f t="shared" si="927"/>
        <v>0.75378787878787878</v>
      </c>
      <c r="FV506" s="253">
        <v>3988</v>
      </c>
      <c r="FW506" s="283"/>
      <c r="FX506" s="246">
        <v>7.82</v>
      </c>
      <c r="FY506" s="103">
        <v>2105</v>
      </c>
      <c r="FZ506" s="274">
        <v>10</v>
      </c>
      <c r="GA506" s="274">
        <v>61</v>
      </c>
      <c r="GB506" s="103">
        <v>4682</v>
      </c>
      <c r="GC506" s="247"/>
      <c r="GD506" s="247"/>
      <c r="GE506" s="103">
        <v>3645</v>
      </c>
      <c r="GF506" s="141">
        <f t="shared" si="928"/>
        <v>0.32766142021162403</v>
      </c>
      <c r="GG506" s="142">
        <f t="shared" si="772"/>
        <v>1.2602808425275827</v>
      </c>
      <c r="GH506" s="142">
        <f t="shared" si="773"/>
        <v>3.8836108207272098</v>
      </c>
      <c r="GI506" s="118">
        <f t="shared" si="929"/>
        <v>0.64726847012120159</v>
      </c>
      <c r="GJ506" s="143">
        <f t="shared" si="930"/>
        <v>19519.027984974957</v>
      </c>
      <c r="GK506" s="144">
        <f t="shared" si="931"/>
        <v>0.56992018216983098</v>
      </c>
      <c r="GL506" s="145">
        <f t="shared" si="932"/>
        <v>14639.681689482471</v>
      </c>
      <c r="GM506" s="146">
        <f t="shared" si="933"/>
        <v>0.7721861471861472</v>
      </c>
      <c r="GN506" s="103">
        <v>2030</v>
      </c>
      <c r="GO506" s="97">
        <f t="shared" si="894"/>
        <v>2272.0547579298832</v>
      </c>
      <c r="GP506" s="226">
        <f t="shared" si="895"/>
        <v>495.97799999999995</v>
      </c>
      <c r="GQ506" s="103">
        <v>0</v>
      </c>
      <c r="GR506" s="102">
        <f t="shared" si="889"/>
        <v>1</v>
      </c>
      <c r="GS506" s="103">
        <v>0</v>
      </c>
      <c r="GT506" s="102">
        <f t="shared" si="890"/>
        <v>1</v>
      </c>
      <c r="GU506" s="129">
        <v>0</v>
      </c>
      <c r="GV506" s="102">
        <f t="shared" si="891"/>
        <v>1</v>
      </c>
      <c r="GW506" s="170">
        <v>241</v>
      </c>
      <c r="GX506" s="102">
        <f t="shared" si="885"/>
        <v>0.10074626865671643</v>
      </c>
      <c r="GY506" s="170">
        <v>0</v>
      </c>
      <c r="GZ506" s="102">
        <f t="shared" si="886"/>
        <v>1</v>
      </c>
      <c r="HA506" s="323">
        <v>16.8</v>
      </c>
      <c r="HB506" s="323">
        <v>31.4</v>
      </c>
      <c r="HC506" s="323"/>
      <c r="HD506" s="102"/>
      <c r="HE506" s="324">
        <v>15</v>
      </c>
      <c r="HF506" s="227">
        <f t="shared" si="864"/>
        <v>87955.56</v>
      </c>
      <c r="HG506" s="102">
        <f t="shared" si="865"/>
        <v>0.58637039999999996</v>
      </c>
      <c r="HH506" s="177">
        <f t="shared" si="866"/>
        <v>0.78030303030303028</v>
      </c>
      <c r="HI506" s="103">
        <v>1726</v>
      </c>
      <c r="HJ506" s="103">
        <v>2182</v>
      </c>
      <c r="HK506" s="103">
        <v>2024</v>
      </c>
      <c r="HL506" s="77">
        <f t="shared" si="780"/>
        <v>1920</v>
      </c>
      <c r="HM506" s="77">
        <f t="shared" si="778"/>
        <v>17740.8</v>
      </c>
      <c r="HN506" s="247"/>
      <c r="HO506" s="247"/>
      <c r="HP506" s="103">
        <v>3896</v>
      </c>
      <c r="HQ506" s="247"/>
      <c r="HR506" s="247"/>
      <c r="HS506" s="247"/>
      <c r="HT506" s="103">
        <v>3052</v>
      </c>
      <c r="HU506" s="103">
        <v>2982</v>
      </c>
      <c r="HV506" s="247"/>
      <c r="HW506" s="247"/>
      <c r="HX506" s="247"/>
      <c r="HY506" s="247"/>
      <c r="HZ506" s="298">
        <v>0.98</v>
      </c>
      <c r="IA506" s="298"/>
      <c r="IB506" s="299">
        <v>419</v>
      </c>
      <c r="IC506" s="300"/>
      <c r="ID506" s="300">
        <v>1863</v>
      </c>
      <c r="IE506" s="301">
        <v>4.5</v>
      </c>
      <c r="IF506" s="301">
        <v>2.19</v>
      </c>
      <c r="IG506" s="301">
        <v>0.77</v>
      </c>
      <c r="IH506" s="97">
        <f t="shared" si="779"/>
        <v>33456.69</v>
      </c>
      <c r="II506" s="97">
        <f t="shared" si="781"/>
        <v>2751.5988156920803</v>
      </c>
      <c r="IJ506" s="202">
        <f t="shared" si="782"/>
        <v>1.6448721111933546</v>
      </c>
      <c r="IK506" s="202">
        <f t="shared" si="788"/>
        <v>1.6728345000000004</v>
      </c>
      <c r="IL506" s="202">
        <f t="shared" si="736"/>
        <v>0.71548426487354511</v>
      </c>
      <c r="IM506" s="203"/>
      <c r="IN506" s="204">
        <f t="shared" si="737"/>
        <v>0.79359605911330044</v>
      </c>
      <c r="IO506" s="247"/>
      <c r="IP506" s="247"/>
      <c r="IQ506" s="103">
        <v>2874</v>
      </c>
      <c r="IR506" s="103">
        <v>2954</v>
      </c>
      <c r="IS506" s="247"/>
      <c r="IT506" s="247"/>
      <c r="IU506" s="247"/>
      <c r="IV506" s="247"/>
      <c r="IW506" s="304">
        <v>0.95</v>
      </c>
      <c r="IX506" s="304"/>
      <c r="IY506" s="246"/>
      <c r="IZ506" s="247">
        <v>202</v>
      </c>
      <c r="JA506" s="247">
        <v>11.1</v>
      </c>
      <c r="JB506" s="247">
        <v>4.1500000000000004</v>
      </c>
      <c r="JC506" s="247">
        <v>173</v>
      </c>
      <c r="JD506" s="97">
        <f t="shared" si="738"/>
        <v>5094.6210000000001</v>
      </c>
      <c r="JE506" s="210">
        <f t="shared" si="796"/>
        <v>1.1765941800609307</v>
      </c>
      <c r="JF506" s="210">
        <f t="shared" si="739"/>
        <v>0.35611258928571432</v>
      </c>
      <c r="JG506" s="210">
        <f t="shared" si="740"/>
        <v>9.6444952091202726E-2</v>
      </c>
      <c r="JH506" s="203"/>
      <c r="JI506" s="203">
        <f t="shared" si="741"/>
        <v>0.5178997613365155</v>
      </c>
      <c r="JJ506" s="212">
        <f t="shared" si="934"/>
        <v>2.469151880188833</v>
      </c>
      <c r="JK506" s="203">
        <f t="shared" si="742"/>
        <v>0.97813852813852808</v>
      </c>
      <c r="JL506" s="103">
        <v>11393</v>
      </c>
      <c r="JM506" s="246">
        <v>8.7100000000000009</v>
      </c>
      <c r="JN506" s="307">
        <v>56</v>
      </c>
      <c r="JO506" s="247">
        <v>4.49</v>
      </c>
      <c r="JP506" s="247">
        <v>10.199999999999999</v>
      </c>
      <c r="JQ506" s="246">
        <v>0.86</v>
      </c>
      <c r="JR506" s="170">
        <v>281</v>
      </c>
      <c r="JS506" s="247">
        <v>0.36</v>
      </c>
      <c r="JT506" s="308"/>
    </row>
    <row r="507" spans="1:280" ht="14.25">
      <c r="A507" s="244">
        <v>43924</v>
      </c>
      <c r="B507" s="245">
        <v>0</v>
      </c>
      <c r="C507" s="245">
        <v>0</v>
      </c>
      <c r="D507" s="129">
        <v>49297</v>
      </c>
      <c r="E507" s="254">
        <v>5.92</v>
      </c>
      <c r="F507" s="129">
        <v>1391</v>
      </c>
      <c r="G507" s="247">
        <v>37.200000000000003</v>
      </c>
      <c r="H507" s="247">
        <v>20</v>
      </c>
      <c r="I507" s="255">
        <v>93.1</v>
      </c>
      <c r="J507" s="253">
        <v>1059</v>
      </c>
      <c r="K507" s="129">
        <v>8677</v>
      </c>
      <c r="L507" s="254">
        <v>10.63</v>
      </c>
      <c r="M507" s="129">
        <v>8795</v>
      </c>
      <c r="N507" s="129">
        <v>5718</v>
      </c>
      <c r="O507" s="254">
        <v>7.0000000000000007E-2</v>
      </c>
      <c r="P507" s="254">
        <v>0.03</v>
      </c>
      <c r="Q507" s="258"/>
      <c r="R507" s="259">
        <v>67.400000000000006</v>
      </c>
      <c r="S507" s="260">
        <v>8677</v>
      </c>
      <c r="T507" s="103">
        <v>8347</v>
      </c>
      <c r="U507" s="247">
        <v>3.48</v>
      </c>
      <c r="V507" s="247">
        <v>21.7</v>
      </c>
      <c r="W507" s="247">
        <v>8.18</v>
      </c>
      <c r="X507" s="247">
        <v>7.62</v>
      </c>
      <c r="Y507" s="129">
        <v>2432</v>
      </c>
      <c r="Z507" s="103"/>
      <c r="AA507" s="56"/>
      <c r="AB507" s="247"/>
      <c r="AC507" s="77">
        <f t="shared" si="896"/>
        <v>11109</v>
      </c>
      <c r="AD507" s="247"/>
      <c r="AE507" s="247"/>
      <c r="AF507" s="247"/>
      <c r="AG507" s="247"/>
      <c r="AH507" s="252"/>
      <c r="AI507" s="263"/>
      <c r="AJ507" s="247"/>
      <c r="AK507" s="247"/>
      <c r="AL507" s="246">
        <v>9.1300000000000008</v>
      </c>
      <c r="AM507" s="103">
        <v>64306</v>
      </c>
      <c r="AN507" s="264">
        <v>3.15</v>
      </c>
      <c r="AO507" s="264">
        <v>0.14000000000000001</v>
      </c>
      <c r="AP507" s="103">
        <v>3220</v>
      </c>
      <c r="AQ507" s="252"/>
      <c r="AR507" s="86">
        <f t="shared" si="743"/>
        <v>13591</v>
      </c>
      <c r="AS507" s="103">
        <v>1200</v>
      </c>
      <c r="AT507" s="268">
        <v>12391</v>
      </c>
      <c r="AU507" s="129">
        <f t="shared" si="897"/>
        <v>9751</v>
      </c>
      <c r="AV507" s="103">
        <v>720</v>
      </c>
      <c r="AW507" s="103">
        <v>720</v>
      </c>
      <c r="AX507" s="129">
        <v>720</v>
      </c>
      <c r="AY507" s="271">
        <v>480</v>
      </c>
      <c r="AZ507" s="272">
        <v>5.43</v>
      </c>
      <c r="BA507" s="103">
        <v>4219</v>
      </c>
      <c r="BB507" s="247">
        <v>163</v>
      </c>
      <c r="BC507" s="103">
        <v>9962</v>
      </c>
      <c r="BD507" s="97">
        <f t="shared" si="892"/>
        <v>6700.3476000000001</v>
      </c>
      <c r="BE507" s="102">
        <f t="shared" si="893"/>
        <v>0.672590604296326</v>
      </c>
      <c r="BF507" s="103">
        <v>3678</v>
      </c>
      <c r="BG507" s="97">
        <f t="shared" si="869"/>
        <v>3924.4259999999999</v>
      </c>
      <c r="BH507" s="102">
        <f t="shared" si="870"/>
        <v>0.39393957036739607</v>
      </c>
      <c r="BI507" s="103">
        <v>305</v>
      </c>
      <c r="BJ507" s="97">
        <f t="shared" si="871"/>
        <v>599.93500000000006</v>
      </c>
      <c r="BK507" s="102">
        <f t="shared" si="872"/>
        <v>6.0222344910660516E-2</v>
      </c>
      <c r="BL507" s="320">
        <v>505</v>
      </c>
      <c r="BM507" s="97">
        <f t="shared" si="873"/>
        <v>729.72500000000002</v>
      </c>
      <c r="BN507" s="102">
        <f t="shared" si="874"/>
        <v>7.3250853242320821E-2</v>
      </c>
      <c r="BO507" s="103">
        <v>662</v>
      </c>
      <c r="BP507" s="97">
        <f t="shared" si="875"/>
        <v>1362.396</v>
      </c>
      <c r="BQ507" s="102">
        <f t="shared" si="876"/>
        <v>0.13675928528407949</v>
      </c>
      <c r="BR507" s="103">
        <v>50.4</v>
      </c>
      <c r="BS507" s="105">
        <f t="shared" si="877"/>
        <v>83.865600000000001</v>
      </c>
      <c r="BT507" s="102">
        <f t="shared" si="878"/>
        <v>5.0592250552097973E-3</v>
      </c>
      <c r="BU507" s="321">
        <v>5</v>
      </c>
      <c r="BV507" s="321">
        <v>5.1100000000000003</v>
      </c>
      <c r="BW507" s="322">
        <v>154</v>
      </c>
      <c r="BX507" s="117">
        <f t="shared" si="887"/>
        <v>97139.462</v>
      </c>
      <c r="BY507" s="118">
        <f t="shared" si="888"/>
        <v>0.64759641333333329</v>
      </c>
      <c r="BZ507" s="273">
        <v>68.900000000000006</v>
      </c>
      <c r="CA507" s="263">
        <v>39</v>
      </c>
      <c r="CB507" s="247">
        <v>7.44</v>
      </c>
      <c r="CC507" s="103">
        <v>5078</v>
      </c>
      <c r="CD507" s="77">
        <f t="shared" si="879"/>
        <v>5383.8303792250617</v>
      </c>
      <c r="CE507" s="77">
        <f t="shared" si="880"/>
        <v>24260</v>
      </c>
      <c r="CF507" s="77">
        <f t="shared" si="881"/>
        <v>9751</v>
      </c>
      <c r="CG507" s="77">
        <f t="shared" si="882"/>
        <v>406.29166666666669</v>
      </c>
      <c r="CH507" s="77">
        <f t="shared" si="883"/>
        <v>14509</v>
      </c>
      <c r="CI507" s="130">
        <f t="shared" si="884"/>
        <v>604.54166666666663</v>
      </c>
      <c r="CJ507" s="253">
        <v>4032</v>
      </c>
      <c r="CK507" s="247"/>
      <c r="CL507" s="246">
        <v>7.81</v>
      </c>
      <c r="CM507" s="103">
        <v>2407</v>
      </c>
      <c r="CN507" s="274">
        <v>13</v>
      </c>
      <c r="CO507" s="274">
        <v>60</v>
      </c>
      <c r="CP507" s="103">
        <v>3766</v>
      </c>
      <c r="CQ507" s="247"/>
      <c r="CR507" s="247"/>
      <c r="CS507" s="103">
        <v>2845</v>
      </c>
      <c r="CT507" s="141">
        <f t="shared" si="898"/>
        <v>0.23703236961517582</v>
      </c>
      <c r="CU507" s="142">
        <f t="shared" si="746"/>
        <v>1.2465277777777777</v>
      </c>
      <c r="CV507" s="142">
        <f t="shared" si="747"/>
        <v>4.3190616969827795</v>
      </c>
      <c r="CW507" s="118">
        <f t="shared" si="899"/>
        <v>0.71984361616379655</v>
      </c>
      <c r="CX507" s="143">
        <f t="shared" si="900"/>
        <v>21707.604089035449</v>
      </c>
      <c r="CY507" s="144">
        <f t="shared" si="901"/>
        <v>0.55292053603916491</v>
      </c>
      <c r="CZ507" s="145">
        <f t="shared" si="902"/>
        <v>16144.53053520198</v>
      </c>
      <c r="DA507" s="146">
        <f t="shared" si="903"/>
        <v>0.75838185103392897</v>
      </c>
      <c r="DB507" s="253">
        <v>4032</v>
      </c>
      <c r="DC507" s="247"/>
      <c r="DD507" s="246">
        <v>7.75</v>
      </c>
      <c r="DE507" s="103">
        <v>2263</v>
      </c>
      <c r="DF507" s="274">
        <v>11</v>
      </c>
      <c r="DG507" s="274">
        <v>55</v>
      </c>
      <c r="DH507" s="103">
        <v>3630</v>
      </c>
      <c r="DI507" s="247"/>
      <c r="DJ507" s="247"/>
      <c r="DK507" s="103">
        <v>3283</v>
      </c>
      <c r="DL507" s="141">
        <f t="shared" si="904"/>
        <v>0.26090367375662865</v>
      </c>
      <c r="DM507" s="142">
        <f t="shared" si="750"/>
        <v>1.2465277777777777</v>
      </c>
      <c r="DN507" s="142">
        <f t="shared" si="751"/>
        <v>4.3190616969827795</v>
      </c>
      <c r="DO507" s="118">
        <f t="shared" si="905"/>
        <v>0.71984361616379655</v>
      </c>
      <c r="DP507" s="143">
        <f t="shared" si="906"/>
        <v>21707.604089035449</v>
      </c>
      <c r="DQ507" s="144">
        <f t="shared" si="907"/>
        <v>0.57966729250379312</v>
      </c>
      <c r="DR507" s="145">
        <f t="shared" si="908"/>
        <v>16144.53053520198</v>
      </c>
      <c r="DS507" s="146">
        <f t="shared" si="909"/>
        <v>0.77283677976309972</v>
      </c>
      <c r="DT507" s="253">
        <v>4034</v>
      </c>
      <c r="DU507" s="247"/>
      <c r="DV507" s="246">
        <v>7.77</v>
      </c>
      <c r="DW507" s="103">
        <v>2284</v>
      </c>
      <c r="DX507" s="274">
        <v>12</v>
      </c>
      <c r="DY507" s="274">
        <v>60</v>
      </c>
      <c r="DZ507" s="103">
        <v>3096</v>
      </c>
      <c r="EA507" s="247"/>
      <c r="EB507" s="247"/>
      <c r="EC507" s="103">
        <v>3503</v>
      </c>
      <c r="ED507" s="141">
        <f t="shared" si="910"/>
        <v>0.28013431653236387</v>
      </c>
      <c r="EE507" s="142">
        <f t="shared" si="756"/>
        <v>1.2459097669806642</v>
      </c>
      <c r="EF507" s="142">
        <f t="shared" si="795"/>
        <v>4.3212040886975522</v>
      </c>
      <c r="EG507" s="118">
        <f t="shared" si="911"/>
        <v>0.72020068144959204</v>
      </c>
      <c r="EH507" s="143">
        <f t="shared" si="912"/>
        <v>21718.3717497939</v>
      </c>
      <c r="EI507" s="144">
        <f t="shared" si="913"/>
        <v>0.57576672385270156</v>
      </c>
      <c r="EJ507" s="145">
        <f t="shared" si="914"/>
        <v>16152.538734872218</v>
      </c>
      <c r="EK507" s="146">
        <f t="shared" si="915"/>
        <v>0.77072876932342904</v>
      </c>
      <c r="EL507" s="253">
        <v>4034</v>
      </c>
      <c r="EM507" s="247"/>
      <c r="EN507" s="246">
        <v>7.78</v>
      </c>
      <c r="EO507" s="103">
        <v>2300</v>
      </c>
      <c r="EP507" s="274">
        <v>13</v>
      </c>
      <c r="EQ507" s="274">
        <v>57</v>
      </c>
      <c r="ER507" s="103">
        <v>2572</v>
      </c>
      <c r="ES507" s="247"/>
      <c r="ET507" s="247"/>
      <c r="EU507" s="103">
        <v>3140</v>
      </c>
      <c r="EV507" s="141">
        <f t="shared" si="916"/>
        <v>0.25240809075260728</v>
      </c>
      <c r="EW507" s="142">
        <f t="shared" si="758"/>
        <v>1.2459097669806642</v>
      </c>
      <c r="EX507" s="142">
        <f t="shared" si="759"/>
        <v>4.3212040886975522</v>
      </c>
      <c r="EY507" s="118">
        <f t="shared" si="917"/>
        <v>0.72020068144959204</v>
      </c>
      <c r="EZ507" s="143">
        <f t="shared" si="918"/>
        <v>21718.3717497939</v>
      </c>
      <c r="FA507" s="144">
        <f t="shared" si="919"/>
        <v>0.57279486202329843</v>
      </c>
      <c r="FB507" s="145">
        <f t="shared" si="920"/>
        <v>16152.538734872218</v>
      </c>
      <c r="FC507" s="146">
        <f t="shared" si="921"/>
        <v>0.76912266613129887</v>
      </c>
      <c r="FD507" s="253">
        <v>4064</v>
      </c>
      <c r="FE507" s="247"/>
      <c r="FF507" s="246">
        <v>7.78</v>
      </c>
      <c r="FG507" s="103">
        <v>2365</v>
      </c>
      <c r="FH507" s="274">
        <v>11</v>
      </c>
      <c r="FI507" s="274">
        <v>62</v>
      </c>
      <c r="FJ507" s="103">
        <v>2722</v>
      </c>
      <c r="FK507" s="247"/>
      <c r="FL507" s="247"/>
      <c r="FM507" s="103">
        <v>3203</v>
      </c>
      <c r="FN507" s="141">
        <f t="shared" si="922"/>
        <v>0.26107454370518302</v>
      </c>
      <c r="FO507" s="142">
        <f t="shared" si="765"/>
        <v>1.2367125984251968</v>
      </c>
      <c r="FP507" s="142">
        <f t="shared" si="766"/>
        <v>4.3533399644191508</v>
      </c>
      <c r="FQ507" s="118">
        <f t="shared" si="923"/>
        <v>0.72555666073652514</v>
      </c>
      <c r="FR507" s="143">
        <f t="shared" si="924"/>
        <v>21879.886661170651</v>
      </c>
      <c r="FS507" s="144">
        <f t="shared" si="925"/>
        <v>0.56072167334134815</v>
      </c>
      <c r="FT507" s="145">
        <f t="shared" si="926"/>
        <v>16272.661729925805</v>
      </c>
      <c r="FU507" s="146">
        <f t="shared" si="927"/>
        <v>0.76259787191327044</v>
      </c>
      <c r="FV507" s="253">
        <v>4064</v>
      </c>
      <c r="FW507" s="283"/>
      <c r="FX507" s="246">
        <v>7.78</v>
      </c>
      <c r="FY507" s="103">
        <v>2293</v>
      </c>
      <c r="FZ507" s="274">
        <v>11</v>
      </c>
      <c r="GA507" s="274">
        <v>54</v>
      </c>
      <c r="GB507" s="103">
        <v>2766</v>
      </c>
      <c r="GC507" s="247"/>
      <c r="GD507" s="247"/>
      <c r="GE507" s="103">
        <v>3428</v>
      </c>
      <c r="GF507" s="141">
        <f t="shared" si="928"/>
        <v>0.27290528224307115</v>
      </c>
      <c r="GG507" s="142">
        <f t="shared" si="772"/>
        <v>1.2367125984251968</v>
      </c>
      <c r="GH507" s="142">
        <f t="shared" si="773"/>
        <v>4.3533399644191508</v>
      </c>
      <c r="GI507" s="118">
        <f t="shared" si="929"/>
        <v>0.72555666073652514</v>
      </c>
      <c r="GJ507" s="143">
        <f t="shared" si="930"/>
        <v>21879.886661170651</v>
      </c>
      <c r="GK507" s="144">
        <f t="shared" si="931"/>
        <v>0.57409505157366225</v>
      </c>
      <c r="GL507" s="145">
        <f t="shared" si="932"/>
        <v>16272.661729925805</v>
      </c>
      <c r="GM507" s="146">
        <f t="shared" si="933"/>
        <v>0.76982533627785588</v>
      </c>
      <c r="GN507" s="103">
        <v>2307</v>
      </c>
      <c r="GO507" s="97">
        <f t="shared" si="894"/>
        <v>2318.6895300906845</v>
      </c>
      <c r="GP507" s="226">
        <f t="shared" si="895"/>
        <v>695.9004799999999</v>
      </c>
      <c r="GQ507" s="103">
        <v>0</v>
      </c>
      <c r="GR507" s="102">
        <f t="shared" si="889"/>
        <v>1</v>
      </c>
      <c r="GS507" s="103">
        <v>0</v>
      </c>
      <c r="GT507" s="102">
        <f t="shared" si="890"/>
        <v>1</v>
      </c>
      <c r="GU507" s="129">
        <v>11.2</v>
      </c>
      <c r="GV507" s="102">
        <f t="shared" si="891"/>
        <v>0.98133131089201331</v>
      </c>
      <c r="GW507" s="170">
        <v>328</v>
      </c>
      <c r="GX507" s="102">
        <f t="shared" si="885"/>
        <v>0.35049504950495047</v>
      </c>
      <c r="GY507" s="170">
        <v>2.82</v>
      </c>
      <c r="GZ507" s="102">
        <f t="shared" si="886"/>
        <v>0</v>
      </c>
      <c r="HA507" s="323">
        <v>10</v>
      </c>
      <c r="HB507" s="323">
        <v>52.6</v>
      </c>
      <c r="HC507" s="323"/>
      <c r="HD507" s="102"/>
      <c r="HE507" s="324">
        <v>38</v>
      </c>
      <c r="HF507" s="227">
        <f t="shared" si="864"/>
        <v>97139.462</v>
      </c>
      <c r="HG507" s="102">
        <f t="shared" si="865"/>
        <v>0.64759641333333329</v>
      </c>
      <c r="HH507" s="177">
        <f t="shared" si="866"/>
        <v>0.76841999598474198</v>
      </c>
      <c r="HI507" s="103">
        <v>1972</v>
      </c>
      <c r="HJ507" s="103">
        <v>2740</v>
      </c>
      <c r="HK507" s="103">
        <v>2732</v>
      </c>
      <c r="HL507" s="77">
        <f t="shared" si="780"/>
        <v>2160</v>
      </c>
      <c r="HM507" s="77">
        <f t="shared" si="778"/>
        <v>21517.919999999998</v>
      </c>
      <c r="HN507" s="247"/>
      <c r="HO507" s="247"/>
      <c r="HP507" s="103">
        <v>3426</v>
      </c>
      <c r="HQ507" s="247"/>
      <c r="HR507" s="247"/>
      <c r="HS507" s="247"/>
      <c r="HT507" s="103">
        <v>3152</v>
      </c>
      <c r="HU507" s="103">
        <v>3412</v>
      </c>
      <c r="HV507" s="247"/>
      <c r="HW507" s="247"/>
      <c r="HX507" s="247"/>
      <c r="HY507" s="247"/>
      <c r="HZ507" s="298">
        <v>0.98</v>
      </c>
      <c r="IA507" s="298"/>
      <c r="IB507" s="299">
        <v>419</v>
      </c>
      <c r="IC507" s="300"/>
      <c r="ID507" s="300">
        <v>204</v>
      </c>
      <c r="IE507" s="301">
        <v>3.41</v>
      </c>
      <c r="IF507" s="301">
        <v>2.64</v>
      </c>
      <c r="IG507" s="301">
        <v>0.7</v>
      </c>
      <c r="IH507" s="97">
        <f t="shared" si="779"/>
        <v>34677.476999999999</v>
      </c>
      <c r="II507" s="97">
        <f t="shared" si="781"/>
        <v>2798.6019691711722</v>
      </c>
      <c r="IJ507" s="202">
        <f t="shared" si="782"/>
        <v>1.6140747316600759</v>
      </c>
      <c r="IK507" s="202">
        <f t="shared" si="788"/>
        <v>1.7338738499999997</v>
      </c>
      <c r="IL507" s="202">
        <f t="shared" si="736"/>
        <v>0.72662330352381166</v>
      </c>
      <c r="IM507" s="203"/>
      <c r="IN507" s="204">
        <f t="shared" si="737"/>
        <v>0.81837884698742958</v>
      </c>
      <c r="IO507" s="247"/>
      <c r="IP507" s="247"/>
      <c r="IQ507" s="103">
        <v>2076</v>
      </c>
      <c r="IR507" s="103">
        <v>2136</v>
      </c>
      <c r="IS507" s="247"/>
      <c r="IT507" s="247"/>
      <c r="IU507" s="247"/>
      <c r="IV507" s="247"/>
      <c r="IW507" s="304">
        <v>0.95</v>
      </c>
      <c r="IX507" s="304"/>
      <c r="IY507" s="246"/>
      <c r="IZ507" s="247">
        <v>260</v>
      </c>
      <c r="JA507" s="247">
        <v>8.4499999999999993</v>
      </c>
      <c r="JB507" s="247">
        <v>4.04</v>
      </c>
      <c r="JC507" s="247">
        <v>185</v>
      </c>
      <c r="JD507" s="97">
        <f t="shared" si="738"/>
        <v>5191.8289999999997</v>
      </c>
      <c r="JE507" s="210">
        <f t="shared" si="796"/>
        <v>1.1486001435750179</v>
      </c>
      <c r="JF507" s="210">
        <f t="shared" si="739"/>
        <v>0.36479187499999999</v>
      </c>
      <c r="JG507" s="210">
        <f t="shared" si="740"/>
        <v>9.7325574433450718E-2</v>
      </c>
      <c r="JH507" s="203"/>
      <c r="JI507" s="203">
        <f t="shared" si="741"/>
        <v>0.37947494033412887</v>
      </c>
      <c r="JJ507" s="212">
        <f t="shared" si="934"/>
        <v>2.469151880188833</v>
      </c>
      <c r="JK507" s="203">
        <f t="shared" si="742"/>
        <v>0.97390082312788595</v>
      </c>
      <c r="JL507" s="103">
        <v>12706</v>
      </c>
      <c r="JM507" s="246">
        <v>8.59</v>
      </c>
      <c r="JN507" s="307">
        <v>111</v>
      </c>
      <c r="JO507" s="247">
        <v>3.83</v>
      </c>
      <c r="JP507" s="247">
        <v>9.5399999999999991</v>
      </c>
      <c r="JQ507" s="246">
        <v>0.77</v>
      </c>
      <c r="JR507" s="170">
        <v>307</v>
      </c>
      <c r="JS507" s="247">
        <v>0.39</v>
      </c>
      <c r="JT507" s="308"/>
    </row>
    <row r="508" spans="1:280" ht="14.25">
      <c r="A508" s="244">
        <v>43925</v>
      </c>
      <c r="B508" s="245">
        <v>0</v>
      </c>
      <c r="C508" s="245">
        <v>0</v>
      </c>
      <c r="D508" s="129">
        <v>50893</v>
      </c>
      <c r="E508" s="254">
        <v>5.93</v>
      </c>
      <c r="F508" s="129">
        <v>1399</v>
      </c>
      <c r="G508" s="247">
        <v>38.299999999999997</v>
      </c>
      <c r="H508" s="247">
        <v>17.2</v>
      </c>
      <c r="I508" s="255">
        <v>93.3</v>
      </c>
      <c r="J508" s="253">
        <v>1070</v>
      </c>
      <c r="K508" s="129">
        <v>8744</v>
      </c>
      <c r="L508" s="254">
        <v>10.3</v>
      </c>
      <c r="M508" s="129">
        <v>8830</v>
      </c>
      <c r="N508" s="129">
        <v>5510</v>
      </c>
      <c r="O508" s="254" t="s">
        <v>168</v>
      </c>
      <c r="P508" s="254">
        <v>0.04</v>
      </c>
      <c r="Q508" s="258"/>
      <c r="R508" s="259">
        <v>72.900000000000006</v>
      </c>
      <c r="S508" s="260">
        <v>8744</v>
      </c>
      <c r="T508" s="103">
        <v>7261</v>
      </c>
      <c r="U508" s="247">
        <v>3.62</v>
      </c>
      <c r="V508" s="247">
        <v>20.8</v>
      </c>
      <c r="W508" s="247">
        <v>7.75</v>
      </c>
      <c r="X508" s="247">
        <v>7.1</v>
      </c>
      <c r="Y508" s="129">
        <v>2432</v>
      </c>
      <c r="Z508" s="103"/>
      <c r="AA508" s="56"/>
      <c r="AB508" s="247">
        <v>496</v>
      </c>
      <c r="AC508" s="77">
        <f t="shared" si="896"/>
        <v>11176</v>
      </c>
      <c r="AD508" s="247"/>
      <c r="AE508" s="247"/>
      <c r="AF508" s="247"/>
      <c r="AG508" s="247"/>
      <c r="AH508" s="252"/>
      <c r="AI508" s="263"/>
      <c r="AJ508" s="247"/>
      <c r="AK508" s="247"/>
      <c r="AL508" s="246">
        <v>8.8800000000000008</v>
      </c>
      <c r="AM508" s="103">
        <v>66443</v>
      </c>
      <c r="AN508" s="264">
        <v>0.79</v>
      </c>
      <c r="AO508" s="264">
        <v>0.28999999999999998</v>
      </c>
      <c r="AP508" s="103">
        <v>3226</v>
      </c>
      <c r="AQ508" s="252"/>
      <c r="AR508" s="86">
        <f t="shared" si="743"/>
        <v>13630</v>
      </c>
      <c r="AS508" s="103">
        <v>1200</v>
      </c>
      <c r="AT508" s="268">
        <v>12430</v>
      </c>
      <c r="AU508" s="129">
        <f t="shared" si="897"/>
        <v>9790</v>
      </c>
      <c r="AV508" s="103">
        <v>720</v>
      </c>
      <c r="AW508" s="103">
        <v>720</v>
      </c>
      <c r="AX508" s="129">
        <v>720</v>
      </c>
      <c r="AY508" s="271">
        <v>480</v>
      </c>
      <c r="AZ508" s="272">
        <v>4.9800000000000004</v>
      </c>
      <c r="BA508" s="103">
        <v>4084</v>
      </c>
      <c r="BB508" s="247">
        <v>80</v>
      </c>
      <c r="BC508" s="103">
        <v>9774</v>
      </c>
      <c r="BD508" s="97">
        <f t="shared" si="892"/>
        <v>6501.213999999999</v>
      </c>
      <c r="BE508" s="102">
        <f t="shared" si="893"/>
        <v>0.66515387763454048</v>
      </c>
      <c r="BF508" s="103">
        <v>3603</v>
      </c>
      <c r="BG508" s="97">
        <f t="shared" si="869"/>
        <v>3844.4009999999998</v>
      </c>
      <c r="BH508" s="102">
        <f t="shared" si="870"/>
        <v>0.39332934315530999</v>
      </c>
      <c r="BI508" s="103">
        <v>266</v>
      </c>
      <c r="BJ508" s="97">
        <f t="shared" si="871"/>
        <v>523.22199999999998</v>
      </c>
      <c r="BK508" s="102">
        <f t="shared" si="872"/>
        <v>5.3532023736443626E-2</v>
      </c>
      <c r="BL508" s="320">
        <v>473</v>
      </c>
      <c r="BM508" s="97">
        <f t="shared" si="873"/>
        <v>683.48500000000001</v>
      </c>
      <c r="BN508" s="102">
        <f t="shared" si="874"/>
        <v>6.9928892981379165E-2</v>
      </c>
      <c r="BO508" s="103">
        <v>665</v>
      </c>
      <c r="BP508" s="97">
        <f t="shared" si="875"/>
        <v>1368.57</v>
      </c>
      <c r="BQ508" s="102">
        <f t="shared" si="876"/>
        <v>0.14002148557397176</v>
      </c>
      <c r="BR508" s="103">
        <v>49</v>
      </c>
      <c r="BS508" s="105">
        <f t="shared" si="877"/>
        <v>81.536000000000001</v>
      </c>
      <c r="BT508" s="102">
        <f t="shared" si="878"/>
        <v>5.0133005934110903E-3</v>
      </c>
      <c r="BU508" s="321">
        <v>4.45</v>
      </c>
      <c r="BV508" s="321">
        <v>4.53</v>
      </c>
      <c r="BW508" s="322">
        <v>159</v>
      </c>
      <c r="BX508" s="117">
        <f t="shared" si="887"/>
        <v>95687.46</v>
      </c>
      <c r="BY508" s="118">
        <f t="shared" si="888"/>
        <v>0.63791640000000005</v>
      </c>
      <c r="BZ508" s="273">
        <v>62.9</v>
      </c>
      <c r="CA508" s="263">
        <v>39</v>
      </c>
      <c r="CB508" s="247">
        <v>6.77</v>
      </c>
      <c r="CC508" s="103">
        <v>5518</v>
      </c>
      <c r="CD508" s="77">
        <f t="shared" si="879"/>
        <v>5377.7633116615916</v>
      </c>
      <c r="CE508" s="77">
        <f t="shared" si="880"/>
        <v>24302</v>
      </c>
      <c r="CF508" s="77">
        <f t="shared" si="881"/>
        <v>9790</v>
      </c>
      <c r="CG508" s="77">
        <f t="shared" si="882"/>
        <v>407.91666666666669</v>
      </c>
      <c r="CH508" s="77">
        <f t="shared" si="883"/>
        <v>14512</v>
      </c>
      <c r="CI508" s="130">
        <f t="shared" si="884"/>
        <v>604.66666666666663</v>
      </c>
      <c r="CJ508" s="253">
        <v>4031</v>
      </c>
      <c r="CK508" s="247"/>
      <c r="CL508" s="246">
        <v>7.75</v>
      </c>
      <c r="CM508" s="103">
        <v>2445</v>
      </c>
      <c r="CN508" s="274">
        <v>12</v>
      </c>
      <c r="CO508" s="274">
        <v>62</v>
      </c>
      <c r="CP508" s="103">
        <v>4252</v>
      </c>
      <c r="CQ508" s="247"/>
      <c r="CR508" s="247"/>
      <c r="CS508" s="103">
        <v>2892</v>
      </c>
      <c r="CT508" s="141">
        <f t="shared" si="898"/>
        <v>0.24462930178432638</v>
      </c>
      <c r="CU508" s="142">
        <f t="shared" si="746"/>
        <v>1.2468370131481021</v>
      </c>
      <c r="CV508" s="142">
        <f t="shared" si="747"/>
        <v>4.3131245342833022</v>
      </c>
      <c r="CW508" s="118">
        <f t="shared" si="899"/>
        <v>0.71885408904721704</v>
      </c>
      <c r="CX508" s="143">
        <f t="shared" si="900"/>
        <v>21677.763909307876</v>
      </c>
      <c r="CY508" s="144">
        <f t="shared" si="901"/>
        <v>0.54535001666993088</v>
      </c>
      <c r="CZ508" s="145">
        <f t="shared" si="902"/>
        <v>15871.786324582341</v>
      </c>
      <c r="DA508" s="146">
        <f t="shared" si="903"/>
        <v>0.74984653161448733</v>
      </c>
      <c r="DB508" s="253">
        <v>4031</v>
      </c>
      <c r="DC508" s="247"/>
      <c r="DD508" s="246">
        <v>7.37</v>
      </c>
      <c r="DE508" s="103">
        <v>2456</v>
      </c>
      <c r="DF508" s="274">
        <v>12</v>
      </c>
      <c r="DG508" s="274">
        <v>61</v>
      </c>
      <c r="DH508" s="103">
        <v>4214</v>
      </c>
      <c r="DI508" s="247"/>
      <c r="DJ508" s="247"/>
      <c r="DK508" s="103">
        <v>3320</v>
      </c>
      <c r="DL508" s="141">
        <f t="shared" si="904"/>
        <v>0.28189037941809986</v>
      </c>
      <c r="DM508" s="142">
        <f t="shared" si="750"/>
        <v>1.2468370131481021</v>
      </c>
      <c r="DN508" s="142">
        <f t="shared" si="751"/>
        <v>4.3131245342833022</v>
      </c>
      <c r="DO508" s="118">
        <f t="shared" si="905"/>
        <v>0.71885408904721704</v>
      </c>
      <c r="DP508" s="143">
        <f t="shared" si="906"/>
        <v>21677.763909307876</v>
      </c>
      <c r="DQ508" s="144">
        <f t="shared" si="907"/>
        <v>0.54330455662222921</v>
      </c>
      <c r="DR508" s="145">
        <f t="shared" si="908"/>
        <v>15871.786324582341</v>
      </c>
      <c r="DS508" s="146">
        <f t="shared" si="909"/>
        <v>0.74872109678739518</v>
      </c>
      <c r="DT508" s="253">
        <v>4041</v>
      </c>
      <c r="DU508" s="247"/>
      <c r="DV508" s="246">
        <v>7.38</v>
      </c>
      <c r="DW508" s="103">
        <v>2477</v>
      </c>
      <c r="DX508" s="274">
        <v>12</v>
      </c>
      <c r="DY508" s="274">
        <v>62</v>
      </c>
      <c r="DZ508" s="103">
        <v>4252</v>
      </c>
      <c r="EA508" s="247"/>
      <c r="EB508" s="247"/>
      <c r="EC508" s="103">
        <v>3571</v>
      </c>
      <c r="ED508" s="141">
        <f t="shared" si="910"/>
        <v>0.30464124799651032</v>
      </c>
      <c r="EE508" s="142">
        <f t="shared" si="756"/>
        <v>1.2437515466468696</v>
      </c>
      <c r="EF508" s="142">
        <f t="shared" si="795"/>
        <v>4.3238244214931347</v>
      </c>
      <c r="EG508" s="118">
        <f t="shared" si="911"/>
        <v>0.72063740358218908</v>
      </c>
      <c r="EH508" s="143">
        <f t="shared" si="912"/>
        <v>21731.541542424493</v>
      </c>
      <c r="EI508" s="144">
        <f t="shared" si="913"/>
        <v>0.53939958744025307</v>
      </c>
      <c r="EJ508" s="145">
        <f t="shared" si="914"/>
        <v>15911.160639453541</v>
      </c>
      <c r="EK508" s="146">
        <f t="shared" si="915"/>
        <v>0.74657253939021895</v>
      </c>
      <c r="EL508" s="253">
        <v>4041</v>
      </c>
      <c r="EM508" s="247"/>
      <c r="EN508" s="246">
        <v>7.81</v>
      </c>
      <c r="EO508" s="103">
        <v>2361</v>
      </c>
      <c r="EP508" s="274">
        <v>13</v>
      </c>
      <c r="EQ508" s="274">
        <v>61</v>
      </c>
      <c r="ER508" s="103">
        <v>4064</v>
      </c>
      <c r="ES508" s="247"/>
      <c r="ET508" s="247"/>
      <c r="EU508" s="103">
        <v>3202</v>
      </c>
      <c r="EV508" s="141">
        <f t="shared" si="916"/>
        <v>0.2626583667215992</v>
      </c>
      <c r="EW508" s="142">
        <f t="shared" si="758"/>
        <v>1.2437515466468696</v>
      </c>
      <c r="EX508" s="142">
        <f t="shared" si="759"/>
        <v>4.3238244214931347</v>
      </c>
      <c r="EY508" s="118">
        <f t="shared" si="917"/>
        <v>0.72063740358218908</v>
      </c>
      <c r="EZ508" s="143">
        <f t="shared" si="918"/>
        <v>21731.541542424493</v>
      </c>
      <c r="FA508" s="144">
        <f t="shared" si="919"/>
        <v>0.5609698933978351</v>
      </c>
      <c r="FB508" s="145">
        <f t="shared" si="920"/>
        <v>15911.160639453541</v>
      </c>
      <c r="FC508" s="146">
        <f t="shared" si="921"/>
        <v>0.75844076120319215</v>
      </c>
      <c r="FD508" s="253">
        <v>4079</v>
      </c>
      <c r="FE508" s="247"/>
      <c r="FF508" s="246">
        <v>7.42</v>
      </c>
      <c r="FG508" s="103">
        <v>2327</v>
      </c>
      <c r="FH508" s="274">
        <v>11</v>
      </c>
      <c r="FI508" s="274">
        <v>61</v>
      </c>
      <c r="FJ508" s="103">
        <v>4056</v>
      </c>
      <c r="FK508" s="247"/>
      <c r="FL508" s="247"/>
      <c r="FM508" s="103">
        <v>3281</v>
      </c>
      <c r="FN508" s="141">
        <f t="shared" si="922"/>
        <v>0.2636598557435651</v>
      </c>
      <c r="FO508" s="142">
        <f t="shared" si="765"/>
        <v>1.2321647462613385</v>
      </c>
      <c r="FP508" s="142">
        <f t="shared" si="766"/>
        <v>4.3644839928904959</v>
      </c>
      <c r="FQ508" s="118">
        <f t="shared" si="923"/>
        <v>0.72741399881508262</v>
      </c>
      <c r="FR508" s="143">
        <f t="shared" si="924"/>
        <v>21935.896548267632</v>
      </c>
      <c r="FS508" s="144">
        <f t="shared" si="925"/>
        <v>0.56729222445436767</v>
      </c>
      <c r="FT508" s="145">
        <f t="shared" si="926"/>
        <v>16060.783035964118</v>
      </c>
      <c r="FU508" s="146">
        <f t="shared" si="927"/>
        <v>0.76191937794147735</v>
      </c>
      <c r="FV508" s="253">
        <v>4079</v>
      </c>
      <c r="FW508" s="283"/>
      <c r="FX508" s="246">
        <v>7.77</v>
      </c>
      <c r="FY508" s="103">
        <v>2302</v>
      </c>
      <c r="FZ508" s="274">
        <v>12</v>
      </c>
      <c r="GA508" s="274">
        <v>61</v>
      </c>
      <c r="GB508" s="103">
        <v>3896</v>
      </c>
      <c r="GC508" s="247"/>
      <c r="GD508" s="247"/>
      <c r="GE508" s="103">
        <v>3511</v>
      </c>
      <c r="GF508" s="141">
        <f t="shared" si="928"/>
        <v>0.2798492915905158</v>
      </c>
      <c r="GG508" s="142">
        <f t="shared" si="772"/>
        <v>1.2321647462613385</v>
      </c>
      <c r="GH508" s="142">
        <f t="shared" si="773"/>
        <v>4.3644839928904959</v>
      </c>
      <c r="GI508" s="118">
        <f t="shared" si="929"/>
        <v>0.72741399881508262</v>
      </c>
      <c r="GJ508" s="143">
        <f t="shared" si="930"/>
        <v>21935.896548267632</v>
      </c>
      <c r="GK508" s="144">
        <f t="shared" si="931"/>
        <v>0.57194099729005354</v>
      </c>
      <c r="GL508" s="145">
        <f t="shared" si="932"/>
        <v>16060.783035964118</v>
      </c>
      <c r="GM508" s="146">
        <f t="shared" si="933"/>
        <v>0.7644771843666871</v>
      </c>
      <c r="GN508" s="103">
        <v>2412</v>
      </c>
      <c r="GO508" s="97">
        <f t="shared" si="894"/>
        <v>2394.370010698708</v>
      </c>
      <c r="GP508" s="226">
        <f t="shared" si="895"/>
        <v>595.78699999999992</v>
      </c>
      <c r="GQ508" s="103">
        <v>0</v>
      </c>
      <c r="GR508" s="102">
        <f t="shared" si="889"/>
        <v>1</v>
      </c>
      <c r="GS508" s="103">
        <v>0</v>
      </c>
      <c r="GT508" s="102">
        <f t="shared" si="890"/>
        <v>1</v>
      </c>
      <c r="GU508" s="129">
        <v>17.8</v>
      </c>
      <c r="GV508" s="102">
        <f t="shared" si="891"/>
        <v>0.96598002377575864</v>
      </c>
      <c r="GW508" s="170">
        <v>277</v>
      </c>
      <c r="GX508" s="102">
        <f t="shared" si="885"/>
        <v>0.41437632135306557</v>
      </c>
      <c r="GY508" s="170">
        <v>0</v>
      </c>
      <c r="GZ508" s="102">
        <f t="shared" si="886"/>
        <v>1</v>
      </c>
      <c r="HA508" s="323">
        <v>12</v>
      </c>
      <c r="HB508" s="323">
        <v>55.8</v>
      </c>
      <c r="HC508" s="323"/>
      <c r="HD508" s="102"/>
      <c r="HE508" s="324">
        <v>32</v>
      </c>
      <c r="HF508" s="227">
        <f t="shared" si="864"/>
        <v>95687.46</v>
      </c>
      <c r="HG508" s="102">
        <f t="shared" si="865"/>
        <v>0.63791640000000005</v>
      </c>
      <c r="HH508" s="177">
        <f t="shared" si="866"/>
        <v>0.75322283609576424</v>
      </c>
      <c r="HI508" s="103">
        <v>2106</v>
      </c>
      <c r="HJ508" s="103">
        <v>2036</v>
      </c>
      <c r="HK508" s="103">
        <v>2200</v>
      </c>
      <c r="HL508" s="77">
        <f t="shared" si="780"/>
        <v>2160</v>
      </c>
      <c r="HM508" s="77">
        <f t="shared" si="778"/>
        <v>21111.84</v>
      </c>
      <c r="HN508" s="247"/>
      <c r="HO508" s="247"/>
      <c r="HP508" s="103">
        <v>3207</v>
      </c>
      <c r="HQ508" s="247"/>
      <c r="HR508" s="247"/>
      <c r="HS508" s="247"/>
      <c r="HT508" s="103">
        <v>3100</v>
      </c>
      <c r="HU508" s="103">
        <v>2876</v>
      </c>
      <c r="HV508" s="247"/>
      <c r="HW508" s="247"/>
      <c r="HX508" s="247"/>
      <c r="HY508" s="247"/>
      <c r="HZ508" s="298" t="e">
        <v>#VALUE!</v>
      </c>
      <c r="IA508" s="298"/>
      <c r="IB508" s="299">
        <v>461</v>
      </c>
      <c r="IC508" s="300"/>
      <c r="ID508" s="300">
        <v>95</v>
      </c>
      <c r="IE508" s="301">
        <v>4.12</v>
      </c>
      <c r="IF508" s="301">
        <v>2.73</v>
      </c>
      <c r="IG508" s="301">
        <v>0.68</v>
      </c>
      <c r="IH508" s="97">
        <f t="shared" si="779"/>
        <v>35232.119999999995</v>
      </c>
      <c r="II508" s="97">
        <f t="shared" si="781"/>
        <v>2834.4424778761058</v>
      </c>
      <c r="IJ508" s="202">
        <f t="shared" si="782"/>
        <v>1.6090104585679808</v>
      </c>
      <c r="IK508" s="202">
        <f t="shared" si="788"/>
        <v>1.7616059999999998</v>
      </c>
      <c r="IL508" s="202">
        <f t="shared" si="736"/>
        <v>0.73958129705455022</v>
      </c>
      <c r="IM508" s="203"/>
      <c r="IN508" s="204">
        <f t="shared" si="737"/>
        <v>0.80887230514096187</v>
      </c>
      <c r="IO508" s="247"/>
      <c r="IP508" s="247"/>
      <c r="IQ508" s="103">
        <v>2940</v>
      </c>
      <c r="IR508" s="103">
        <v>3040</v>
      </c>
      <c r="IS508" s="247"/>
      <c r="IT508" s="247"/>
      <c r="IU508" s="247"/>
      <c r="IV508" s="247"/>
      <c r="IW508" s="304"/>
      <c r="IX508" s="304"/>
      <c r="IY508" s="246">
        <v>8.1999999999999993</v>
      </c>
      <c r="IZ508" s="247">
        <v>273</v>
      </c>
      <c r="JA508" s="247">
        <v>12.9</v>
      </c>
      <c r="JB508" s="247">
        <v>3.72</v>
      </c>
      <c r="JC508" s="247">
        <v>178</v>
      </c>
      <c r="JD508" s="97">
        <f t="shared" si="738"/>
        <v>5730.23</v>
      </c>
      <c r="JE508" s="210">
        <f t="shared" si="796"/>
        <v>1.1440245148110317</v>
      </c>
      <c r="JF508" s="210">
        <f t="shared" si="739"/>
        <v>0.40296339285714283</v>
      </c>
      <c r="JG508" s="210">
        <f t="shared" si="740"/>
        <v>8.1189329664450041E-2</v>
      </c>
      <c r="JH508" s="203"/>
      <c r="JI508" s="203">
        <f t="shared" si="741"/>
        <v>0.40780911062906722</v>
      </c>
      <c r="JJ508" s="212">
        <f t="shared" si="934"/>
        <v>2.469151880188833</v>
      </c>
      <c r="JK508" s="203">
        <f t="shared" si="742"/>
        <v>0.97206875383670965</v>
      </c>
      <c r="JL508" s="103">
        <v>12379</v>
      </c>
      <c r="JM508" s="246">
        <v>8.67</v>
      </c>
      <c r="JN508" s="307">
        <v>492</v>
      </c>
      <c r="JO508" s="247">
        <v>3.39</v>
      </c>
      <c r="JP508" s="247">
        <v>11.7</v>
      </c>
      <c r="JQ508" s="246">
        <v>0.56000000000000005</v>
      </c>
      <c r="JR508" s="170">
        <v>301</v>
      </c>
      <c r="JS508" s="247">
        <v>0.39</v>
      </c>
      <c r="JT508" s="308"/>
    </row>
    <row r="509" spans="1:280" ht="14.25">
      <c r="A509" s="244">
        <v>43926</v>
      </c>
      <c r="B509" s="245">
        <v>240</v>
      </c>
      <c r="C509" s="245">
        <v>240</v>
      </c>
      <c r="D509" s="129">
        <v>46816</v>
      </c>
      <c r="E509" s="254">
        <v>5.05</v>
      </c>
      <c r="F509" s="129">
        <v>1143</v>
      </c>
      <c r="G509" s="247">
        <v>9.52</v>
      </c>
      <c r="H509" s="247">
        <v>5.86</v>
      </c>
      <c r="I509" s="255">
        <v>93.1</v>
      </c>
      <c r="J509" s="253">
        <v>1410</v>
      </c>
      <c r="K509" s="129">
        <v>8762</v>
      </c>
      <c r="L509" s="254">
        <v>7.24</v>
      </c>
      <c r="M509" s="129">
        <v>9035</v>
      </c>
      <c r="N509" s="129">
        <v>6395</v>
      </c>
      <c r="O509" s="254">
        <v>0.35</v>
      </c>
      <c r="P509" s="254">
        <v>0.21</v>
      </c>
      <c r="Q509" s="258"/>
      <c r="R509" s="259">
        <v>69.5</v>
      </c>
      <c r="S509" s="260">
        <v>8762</v>
      </c>
      <c r="T509" s="103">
        <v>8022</v>
      </c>
      <c r="U509" s="247">
        <v>3.1</v>
      </c>
      <c r="V509" s="247">
        <v>32.5</v>
      </c>
      <c r="W509" s="247">
        <v>7.72</v>
      </c>
      <c r="X509" s="247">
        <v>6.82</v>
      </c>
      <c r="Y509" s="129">
        <v>2432</v>
      </c>
      <c r="Z509" s="103"/>
      <c r="AA509" s="56"/>
      <c r="AB509" s="247">
        <v>374</v>
      </c>
      <c r="AC509" s="77">
        <f t="shared" si="896"/>
        <v>11194</v>
      </c>
      <c r="AD509" s="247"/>
      <c r="AE509" s="247"/>
      <c r="AF509" s="247"/>
      <c r="AG509" s="247"/>
      <c r="AH509" s="252"/>
      <c r="AI509" s="263"/>
      <c r="AJ509" s="247"/>
      <c r="AK509" s="247"/>
      <c r="AL509" s="246">
        <v>8.67</v>
      </c>
      <c r="AM509" s="103">
        <v>124066</v>
      </c>
      <c r="AN509" s="264">
        <v>6.6</v>
      </c>
      <c r="AO509" s="264">
        <v>0.52</v>
      </c>
      <c r="AP509" s="103">
        <v>3249</v>
      </c>
      <c r="AQ509" s="252"/>
      <c r="AR509" s="86">
        <f t="shared" si="743"/>
        <v>13620</v>
      </c>
      <c r="AS509" s="103">
        <v>1200</v>
      </c>
      <c r="AT509" s="268">
        <v>12420</v>
      </c>
      <c r="AU509" s="129">
        <f t="shared" si="897"/>
        <v>9780</v>
      </c>
      <c r="AV509" s="103">
        <v>720</v>
      </c>
      <c r="AW509" s="103">
        <v>720</v>
      </c>
      <c r="AX509" s="129">
        <v>720</v>
      </c>
      <c r="AY509" s="271">
        <v>480</v>
      </c>
      <c r="AZ509" s="272">
        <v>5.48</v>
      </c>
      <c r="BA509" s="103">
        <v>4511</v>
      </c>
      <c r="BB509" s="247">
        <v>98</v>
      </c>
      <c r="BC509" s="103">
        <v>11901</v>
      </c>
      <c r="BD509" s="97">
        <f t="shared" si="892"/>
        <v>7223.0133999999998</v>
      </c>
      <c r="BE509" s="102">
        <f t="shared" si="893"/>
        <v>0.6069249138727838</v>
      </c>
      <c r="BF509" s="103">
        <v>3807</v>
      </c>
      <c r="BG509" s="97">
        <f t="shared" si="869"/>
        <v>4062.069</v>
      </c>
      <c r="BH509" s="102">
        <f t="shared" si="870"/>
        <v>0.34132165364255102</v>
      </c>
      <c r="BI509" s="103">
        <v>301</v>
      </c>
      <c r="BJ509" s="97">
        <f t="shared" si="871"/>
        <v>592.06700000000001</v>
      </c>
      <c r="BK509" s="102">
        <f t="shared" si="872"/>
        <v>4.9749348794218974E-2</v>
      </c>
      <c r="BL509" s="320">
        <v>751</v>
      </c>
      <c r="BM509" s="97">
        <f t="shared" si="873"/>
        <v>1085.1949999999999</v>
      </c>
      <c r="BN509" s="102">
        <f t="shared" si="874"/>
        <v>9.1185194521468782E-2</v>
      </c>
      <c r="BO509" s="103">
        <v>678</v>
      </c>
      <c r="BP509" s="97">
        <f t="shared" si="875"/>
        <v>1395.3239999999998</v>
      </c>
      <c r="BQ509" s="102">
        <f t="shared" si="876"/>
        <v>0.11724426518779933</v>
      </c>
      <c r="BR509" s="103">
        <v>53.1</v>
      </c>
      <c r="BS509" s="105">
        <f t="shared" si="877"/>
        <v>88.358400000000003</v>
      </c>
      <c r="BT509" s="102">
        <f t="shared" si="878"/>
        <v>4.4618099319384923E-3</v>
      </c>
      <c r="BU509" s="321">
        <v>4.79</v>
      </c>
      <c r="BV509" s="321">
        <v>4.8899999999999997</v>
      </c>
      <c r="BW509" s="322">
        <v>165</v>
      </c>
      <c r="BX509" s="117">
        <f t="shared" si="887"/>
        <v>116391.78</v>
      </c>
      <c r="BY509" s="118">
        <f t="shared" si="888"/>
        <v>0.7759452</v>
      </c>
      <c r="BZ509" s="273">
        <v>58.4</v>
      </c>
      <c r="CA509" s="263">
        <v>39</v>
      </c>
      <c r="CB509" s="247">
        <v>7.39</v>
      </c>
      <c r="CC509" s="103">
        <v>5143</v>
      </c>
      <c r="CD509" s="77">
        <f t="shared" si="879"/>
        <v>6363.2688039457462</v>
      </c>
      <c r="CE509" s="77">
        <f t="shared" si="880"/>
        <v>24330</v>
      </c>
      <c r="CF509" s="77">
        <f t="shared" si="881"/>
        <v>9780</v>
      </c>
      <c r="CG509" s="77">
        <f t="shared" si="882"/>
        <v>407.5</v>
      </c>
      <c r="CH509" s="77">
        <f t="shared" si="883"/>
        <v>14550</v>
      </c>
      <c r="CI509" s="130">
        <f t="shared" si="884"/>
        <v>606.25</v>
      </c>
      <c r="CJ509" s="253">
        <v>4040</v>
      </c>
      <c r="CK509" s="247"/>
      <c r="CL509" s="246">
        <v>7.78</v>
      </c>
      <c r="CM509" s="103">
        <v>2998</v>
      </c>
      <c r="CN509" s="274">
        <v>14</v>
      </c>
      <c r="CO509" s="274">
        <v>62</v>
      </c>
      <c r="CP509" s="103">
        <v>4914</v>
      </c>
      <c r="CQ509" s="247"/>
      <c r="CR509" s="247"/>
      <c r="CS509" s="103">
        <v>2959</v>
      </c>
      <c r="CT509" s="141">
        <f t="shared" si="898"/>
        <v>0.21764256742745045</v>
      </c>
      <c r="CU509" s="142">
        <f t="shared" si="746"/>
        <v>1.2440594059405941</v>
      </c>
      <c r="CV509" s="142">
        <f t="shared" si="747"/>
        <v>5.1149235909154029</v>
      </c>
      <c r="CW509" s="118">
        <f t="shared" si="899"/>
        <v>0.85248726515256712</v>
      </c>
      <c r="CX509" s="143">
        <f t="shared" si="900"/>
        <v>25707.605967940814</v>
      </c>
      <c r="CY509" s="144">
        <f t="shared" si="901"/>
        <v>0.528858501444887</v>
      </c>
      <c r="CZ509" s="145">
        <f t="shared" si="902"/>
        <v>19326.871812577065</v>
      </c>
      <c r="DA509" s="146">
        <f t="shared" si="903"/>
        <v>0.74808839593311482</v>
      </c>
      <c r="DB509" s="253">
        <v>4040</v>
      </c>
      <c r="DC509" s="247"/>
      <c r="DD509" s="246">
        <v>7.41</v>
      </c>
      <c r="DE509" s="103">
        <v>2967</v>
      </c>
      <c r="DF509" s="274">
        <v>13</v>
      </c>
      <c r="DG509" s="274">
        <v>61</v>
      </c>
      <c r="DH509" s="103">
        <v>4936</v>
      </c>
      <c r="DI509" s="247"/>
      <c r="DJ509" s="247"/>
      <c r="DK509" s="103">
        <v>3423</v>
      </c>
      <c r="DL509" s="141">
        <f t="shared" si="904"/>
        <v>0.24947295889489526</v>
      </c>
      <c r="DM509" s="142">
        <f t="shared" si="750"/>
        <v>1.2440594059405941</v>
      </c>
      <c r="DN509" s="142">
        <f t="shared" si="751"/>
        <v>5.1149235909154029</v>
      </c>
      <c r="DO509" s="118">
        <f t="shared" si="905"/>
        <v>0.85248726515256712</v>
      </c>
      <c r="DP509" s="143">
        <f t="shared" si="906"/>
        <v>25707.605967940814</v>
      </c>
      <c r="DQ509" s="144">
        <f t="shared" si="907"/>
        <v>0.53373021140326216</v>
      </c>
      <c r="DR509" s="145">
        <f t="shared" si="908"/>
        <v>19326.871812577065</v>
      </c>
      <c r="DS509" s="146">
        <f t="shared" si="909"/>
        <v>0.75069321905722208</v>
      </c>
      <c r="DT509" s="253">
        <v>4047</v>
      </c>
      <c r="DU509" s="247"/>
      <c r="DV509" s="246">
        <v>7.79</v>
      </c>
      <c r="DW509" s="103">
        <v>2930</v>
      </c>
      <c r="DX509" s="274">
        <v>14</v>
      </c>
      <c r="DY509" s="274">
        <v>61</v>
      </c>
      <c r="DZ509" s="103">
        <v>4368</v>
      </c>
      <c r="EA509" s="247"/>
      <c r="EB509" s="247"/>
      <c r="EC509" s="103">
        <v>3647</v>
      </c>
      <c r="ED509" s="141">
        <f t="shared" si="910"/>
        <v>0.2624791140891074</v>
      </c>
      <c r="EE509" s="142">
        <f t="shared" si="756"/>
        <v>1.2419075858660735</v>
      </c>
      <c r="EF509" s="142">
        <f t="shared" si="795"/>
        <v>5.1237860822858012</v>
      </c>
      <c r="EG509" s="118">
        <f t="shared" si="911"/>
        <v>0.85396434704763358</v>
      </c>
      <c r="EH509" s="143">
        <f t="shared" si="912"/>
        <v>25752.148849568435</v>
      </c>
      <c r="EI509" s="144">
        <f t="shared" si="913"/>
        <v>0.53954483296648403</v>
      </c>
      <c r="EJ509" s="145">
        <f t="shared" si="914"/>
        <v>19360.358966707765</v>
      </c>
      <c r="EK509" s="146">
        <f t="shared" si="915"/>
        <v>0.75380220149567267</v>
      </c>
      <c r="EL509" s="253">
        <v>4047</v>
      </c>
      <c r="EM509" s="247"/>
      <c r="EN509" s="246">
        <v>7.39</v>
      </c>
      <c r="EO509" s="103">
        <v>3003</v>
      </c>
      <c r="EP509" s="274">
        <v>12</v>
      </c>
      <c r="EQ509" s="274">
        <v>61</v>
      </c>
      <c r="ER509" s="103">
        <v>4484</v>
      </c>
      <c r="ES509" s="247"/>
      <c r="ET509" s="247"/>
      <c r="EU509" s="103">
        <v>3234</v>
      </c>
      <c r="EV509" s="141">
        <f t="shared" si="916"/>
        <v>0.23781146652567239</v>
      </c>
      <c r="EW509" s="142">
        <f t="shared" si="758"/>
        <v>1.2419075858660735</v>
      </c>
      <c r="EX509" s="142">
        <f t="shared" si="759"/>
        <v>5.1237860822858012</v>
      </c>
      <c r="EY509" s="118">
        <f t="shared" si="917"/>
        <v>0.85396434704763358</v>
      </c>
      <c r="EZ509" s="143">
        <f t="shared" si="918"/>
        <v>25752.148849568435</v>
      </c>
      <c r="FA509" s="144">
        <f t="shared" si="919"/>
        <v>0.5280727417741814</v>
      </c>
      <c r="FB509" s="145">
        <f t="shared" si="920"/>
        <v>19360.358966707765</v>
      </c>
      <c r="FC509" s="146">
        <f t="shared" si="921"/>
        <v>0.74766826317116208</v>
      </c>
      <c r="FD509" s="253">
        <v>4078</v>
      </c>
      <c r="FE509" s="247"/>
      <c r="FF509" s="246">
        <v>7.81</v>
      </c>
      <c r="FG509" s="103">
        <v>2656</v>
      </c>
      <c r="FH509" s="274">
        <v>12</v>
      </c>
      <c r="FI509" s="274">
        <v>61</v>
      </c>
      <c r="FJ509" s="103">
        <v>4936</v>
      </c>
      <c r="FK509" s="247"/>
      <c r="FL509" s="247"/>
      <c r="FM509" s="103">
        <v>3397</v>
      </c>
      <c r="FN509" s="141">
        <f t="shared" si="922"/>
        <v>0.22469543475988549</v>
      </c>
      <c r="FO509" s="142">
        <f t="shared" si="765"/>
        <v>1.2324668955370279</v>
      </c>
      <c r="FP509" s="142">
        <f t="shared" si="766"/>
        <v>5.1630342583547062</v>
      </c>
      <c r="FQ509" s="118">
        <f t="shared" si="923"/>
        <v>0.86050570972578433</v>
      </c>
      <c r="FR509" s="143">
        <f t="shared" si="924"/>
        <v>25949.410182490752</v>
      </c>
      <c r="FS509" s="144">
        <f t="shared" si="925"/>
        <v>0.5826044629211542</v>
      </c>
      <c r="FT509" s="145">
        <f t="shared" si="926"/>
        <v>19508.659220715166</v>
      </c>
      <c r="FU509" s="146">
        <f t="shared" si="927"/>
        <v>0.77682547685068482</v>
      </c>
      <c r="FV509" s="253">
        <v>4078</v>
      </c>
      <c r="FW509" s="283"/>
      <c r="FX509" s="246">
        <v>7.55</v>
      </c>
      <c r="FY509" s="103">
        <v>2973</v>
      </c>
      <c r="FZ509" s="274">
        <v>12</v>
      </c>
      <c r="GA509" s="274">
        <v>64</v>
      </c>
      <c r="GB509" s="103">
        <v>4696</v>
      </c>
      <c r="GC509" s="247"/>
      <c r="GD509" s="247"/>
      <c r="GE509" s="103">
        <v>3626</v>
      </c>
      <c r="GF509" s="141">
        <f t="shared" si="928"/>
        <v>0.26226868871573328</v>
      </c>
      <c r="GG509" s="142">
        <f t="shared" si="772"/>
        <v>1.2324668955370279</v>
      </c>
      <c r="GH509" s="142">
        <f t="shared" si="773"/>
        <v>5.1630342583547062</v>
      </c>
      <c r="GI509" s="118">
        <f t="shared" si="929"/>
        <v>0.86050570972578433</v>
      </c>
      <c r="GJ509" s="143">
        <f t="shared" si="930"/>
        <v>25949.410182490752</v>
      </c>
      <c r="GK509" s="144">
        <f t="shared" si="931"/>
        <v>0.53278729979841533</v>
      </c>
      <c r="GL509" s="145">
        <f t="shared" si="932"/>
        <v>19508.659220715166</v>
      </c>
      <c r="GM509" s="146">
        <f t="shared" si="933"/>
        <v>0.75018905974287875</v>
      </c>
      <c r="GN509" s="103">
        <v>2641</v>
      </c>
      <c r="GO509" s="97">
        <f t="shared" si="894"/>
        <v>2920.8595561035759</v>
      </c>
      <c r="GP509" s="226">
        <f t="shared" si="895"/>
        <v>678.90525000000002</v>
      </c>
      <c r="GQ509" s="103">
        <v>0</v>
      </c>
      <c r="GR509" s="102">
        <f t="shared" si="889"/>
        <v>1</v>
      </c>
      <c r="GS509" s="103">
        <v>0</v>
      </c>
      <c r="GT509" s="102">
        <f t="shared" si="890"/>
        <v>1</v>
      </c>
      <c r="GU509" s="129">
        <v>5.77</v>
      </c>
      <c r="GV509" s="102">
        <f t="shared" si="891"/>
        <v>0.99025448133403826</v>
      </c>
      <c r="GW509" s="170">
        <v>315</v>
      </c>
      <c r="GX509" s="102">
        <f t="shared" si="885"/>
        <v>0.58055925432756328</v>
      </c>
      <c r="GY509" s="170">
        <v>13.4</v>
      </c>
      <c r="GZ509" s="102">
        <f t="shared" si="886"/>
        <v>0</v>
      </c>
      <c r="HA509" s="323">
        <v>14.6</v>
      </c>
      <c r="HB509" s="323">
        <v>54</v>
      </c>
      <c r="HC509" s="323"/>
      <c r="HD509" s="102"/>
      <c r="HE509" s="324">
        <v>40</v>
      </c>
      <c r="HF509" s="227">
        <f t="shared" si="864"/>
        <v>116391.78</v>
      </c>
      <c r="HG509" s="102">
        <f t="shared" si="865"/>
        <v>0.7759452</v>
      </c>
      <c r="HH509" s="177">
        <f t="shared" si="866"/>
        <v>0.77808587513654315</v>
      </c>
      <c r="HI509" s="103">
        <v>1816</v>
      </c>
      <c r="HJ509" s="103">
        <v>2318</v>
      </c>
      <c r="HK509" s="103">
        <v>2612</v>
      </c>
      <c r="HL509" s="77">
        <f t="shared" si="780"/>
        <v>2400</v>
      </c>
      <c r="HM509" s="77">
        <f t="shared" si="778"/>
        <v>36942</v>
      </c>
      <c r="HN509" s="247"/>
      <c r="HO509" s="247"/>
      <c r="HP509" s="103">
        <v>3485</v>
      </c>
      <c r="HQ509" s="247"/>
      <c r="HR509" s="247"/>
      <c r="HS509" s="247"/>
      <c r="HT509" s="103">
        <v>3358</v>
      </c>
      <c r="HU509" s="103">
        <v>2822</v>
      </c>
      <c r="HV509" s="247"/>
      <c r="HW509" s="247"/>
      <c r="HX509" s="247"/>
      <c r="HY509" s="247"/>
      <c r="HZ509" s="298">
        <v>0.98</v>
      </c>
      <c r="IA509" s="298"/>
      <c r="IB509" s="299">
        <v>403</v>
      </c>
      <c r="IC509" s="300"/>
      <c r="ID509" s="300"/>
      <c r="IE509" s="301">
        <v>1.47</v>
      </c>
      <c r="IF509" s="301">
        <v>1.26</v>
      </c>
      <c r="IG509" s="301">
        <v>0.79</v>
      </c>
      <c r="IH509" s="97">
        <f t="shared" si="779"/>
        <v>39905.459999999992</v>
      </c>
      <c r="II509" s="97">
        <f t="shared" si="781"/>
        <v>3964.4418604651155</v>
      </c>
      <c r="IJ509" s="202">
        <f t="shared" si="782"/>
        <v>1.5797788309636651</v>
      </c>
      <c r="IK509" s="202">
        <f t="shared" si="788"/>
        <v>2.5094916976744179</v>
      </c>
      <c r="IL509" s="202">
        <f t="shared" si="736"/>
        <v>0.81081488841715554</v>
      </c>
      <c r="IM509" s="203"/>
      <c r="IN509" s="204">
        <f t="shared" si="737"/>
        <v>0.84740628549791741</v>
      </c>
      <c r="IO509" s="247"/>
      <c r="IP509" s="247"/>
      <c r="IQ509" s="103">
        <v>2890</v>
      </c>
      <c r="IR509" s="103">
        <v>2662</v>
      </c>
      <c r="IS509" s="247"/>
      <c r="IT509" s="247"/>
      <c r="IU509" s="247"/>
      <c r="IV509" s="247"/>
      <c r="IW509" s="304">
        <v>0.96</v>
      </c>
      <c r="IX509" s="304"/>
      <c r="IY509" s="246">
        <v>8.57</v>
      </c>
      <c r="IZ509" s="247">
        <v>250</v>
      </c>
      <c r="JA509" s="247">
        <v>2.17</v>
      </c>
      <c r="JB509" s="247">
        <v>3.98</v>
      </c>
      <c r="JC509" s="247">
        <v>167</v>
      </c>
      <c r="JD509" s="97">
        <f t="shared" si="738"/>
        <v>5005.26</v>
      </c>
      <c r="JE509" s="210">
        <f t="shared" si="796"/>
        <v>1.1451942740286298</v>
      </c>
      <c r="JF509" s="210">
        <f t="shared" si="739"/>
        <v>0.35190535714285714</v>
      </c>
      <c r="JG509" s="210">
        <f t="shared" si="740"/>
        <v>6.7232046192710213E-2</v>
      </c>
      <c r="JH509" s="203"/>
      <c r="JI509" s="203">
        <f t="shared" si="741"/>
        <v>0.3796526054590571</v>
      </c>
      <c r="JJ509" s="212">
        <f t="shared" si="934"/>
        <v>2.469151880188833</v>
      </c>
      <c r="JK509" s="203">
        <f t="shared" si="742"/>
        <v>0.97899336190236119</v>
      </c>
      <c r="JL509" s="103">
        <v>13080</v>
      </c>
      <c r="JM509" s="246">
        <v>8.77</v>
      </c>
      <c r="JN509" s="307">
        <v>166</v>
      </c>
      <c r="JO509" s="247">
        <v>3.59</v>
      </c>
      <c r="JP509" s="247">
        <v>2.41</v>
      </c>
      <c r="JQ509" s="246">
        <v>0.74</v>
      </c>
      <c r="JR509" s="170">
        <v>356</v>
      </c>
      <c r="JS509" s="247">
        <v>0.41</v>
      </c>
      <c r="JT509" s="308"/>
    </row>
    <row r="510" spans="1:280" ht="14.25">
      <c r="A510" s="244">
        <v>43927</v>
      </c>
      <c r="B510" s="245">
        <v>240</v>
      </c>
      <c r="C510" s="245">
        <v>240</v>
      </c>
      <c r="D510" s="129">
        <v>37401</v>
      </c>
      <c r="E510" s="254">
        <v>5.49</v>
      </c>
      <c r="F510" s="129">
        <v>1103</v>
      </c>
      <c r="G510" s="247">
        <v>29.1</v>
      </c>
      <c r="H510" s="247">
        <v>17</v>
      </c>
      <c r="I510" s="255">
        <v>92.4</v>
      </c>
      <c r="J510" s="253">
        <v>1280</v>
      </c>
      <c r="K510" s="129">
        <v>8805</v>
      </c>
      <c r="L510" s="254">
        <v>8.06</v>
      </c>
      <c r="M510" s="129">
        <v>9394</v>
      </c>
      <c r="N510" s="129">
        <v>7037</v>
      </c>
      <c r="O510" s="254">
        <v>2.5</v>
      </c>
      <c r="P510" s="254">
        <v>1.41</v>
      </c>
      <c r="Q510" s="258">
        <v>122</v>
      </c>
      <c r="R510" s="259">
        <v>62</v>
      </c>
      <c r="S510" s="260">
        <v>8805</v>
      </c>
      <c r="T510" s="103">
        <v>7326</v>
      </c>
      <c r="U510" s="247">
        <v>3.59</v>
      </c>
      <c r="V510" s="247">
        <v>27.6</v>
      </c>
      <c r="W510" s="247">
        <v>9</v>
      </c>
      <c r="X510" s="247">
        <v>7.85</v>
      </c>
      <c r="Y510" s="129">
        <v>2432</v>
      </c>
      <c r="Z510" s="103"/>
      <c r="AA510" s="56"/>
      <c r="AB510" s="247">
        <v>511</v>
      </c>
      <c r="AC510" s="77">
        <f t="shared" si="896"/>
        <v>11237</v>
      </c>
      <c r="AD510" s="247"/>
      <c r="AE510" s="247"/>
      <c r="AF510" s="247"/>
      <c r="AG510" s="247"/>
      <c r="AH510" s="252"/>
      <c r="AI510" s="263"/>
      <c r="AJ510" s="247"/>
      <c r="AK510" s="247"/>
      <c r="AL510" s="246">
        <v>9.2799999999999994</v>
      </c>
      <c r="AM510" s="103">
        <v>59160</v>
      </c>
      <c r="AN510" s="264">
        <v>3</v>
      </c>
      <c r="AO510" s="264">
        <v>1.1299999999999999</v>
      </c>
      <c r="AP510" s="103">
        <v>2790</v>
      </c>
      <c r="AQ510" s="252"/>
      <c r="AR510" s="86">
        <f t="shared" si="743"/>
        <v>13627</v>
      </c>
      <c r="AS510" s="103">
        <v>1200</v>
      </c>
      <c r="AT510" s="268">
        <v>12427</v>
      </c>
      <c r="AU510" s="129">
        <f t="shared" si="897"/>
        <v>10027</v>
      </c>
      <c r="AV510" s="103">
        <v>960</v>
      </c>
      <c r="AW510" s="103">
        <v>0</v>
      </c>
      <c r="AX510" s="129">
        <v>960</v>
      </c>
      <c r="AY510" s="271">
        <v>480</v>
      </c>
      <c r="AZ510" s="272">
        <v>5.48</v>
      </c>
      <c r="BA510" s="103">
        <v>4314</v>
      </c>
      <c r="BB510" s="247">
        <v>151</v>
      </c>
      <c r="BC510" s="103">
        <v>10015</v>
      </c>
      <c r="BD510" s="97">
        <f t="shared" si="892"/>
        <v>5946.5239999999994</v>
      </c>
      <c r="BE510" s="102">
        <f t="shared" si="893"/>
        <v>0.59376175736395398</v>
      </c>
      <c r="BF510" s="103">
        <v>3643</v>
      </c>
      <c r="BG510" s="97">
        <f t="shared" si="869"/>
        <v>3887.0809999999997</v>
      </c>
      <c r="BH510" s="102">
        <f t="shared" si="870"/>
        <v>0.38812591113330003</v>
      </c>
      <c r="BI510" s="103">
        <v>106</v>
      </c>
      <c r="BJ510" s="97">
        <f t="shared" si="871"/>
        <v>208.50200000000001</v>
      </c>
      <c r="BK510" s="102">
        <f t="shared" si="872"/>
        <v>2.0818971542685971E-2</v>
      </c>
      <c r="BL510" s="320">
        <v>509</v>
      </c>
      <c r="BM510" s="97">
        <f t="shared" si="873"/>
        <v>735.505</v>
      </c>
      <c r="BN510" s="102">
        <f t="shared" si="874"/>
        <v>7.3440339490763853E-2</v>
      </c>
      <c r="BO510" s="103">
        <v>542</v>
      </c>
      <c r="BP510" s="97">
        <f t="shared" si="875"/>
        <v>1115.4359999999999</v>
      </c>
      <c r="BQ510" s="102">
        <f t="shared" si="876"/>
        <v>0.11137653519720418</v>
      </c>
      <c r="BR510" s="103">
        <v>0</v>
      </c>
      <c r="BS510" s="105">
        <f t="shared" si="877"/>
        <v>0</v>
      </c>
      <c r="BT510" s="102">
        <f t="shared" si="878"/>
        <v>0</v>
      </c>
      <c r="BU510" s="321">
        <v>5.65</v>
      </c>
      <c r="BV510" s="321">
        <v>5.85</v>
      </c>
      <c r="BW510" s="322">
        <v>146</v>
      </c>
      <c r="BX510" s="117">
        <f t="shared" si="887"/>
        <v>100420.405</v>
      </c>
      <c r="BY510" s="118">
        <f t="shared" si="888"/>
        <v>0.66946936666666668</v>
      </c>
      <c r="BZ510" s="273">
        <v>61.2</v>
      </c>
      <c r="CA510" s="263">
        <v>39</v>
      </c>
      <c r="CB510" s="247">
        <v>7.15</v>
      </c>
      <c r="CC510" s="103">
        <v>5102</v>
      </c>
      <c r="CD510" s="77">
        <f t="shared" si="879"/>
        <v>5345.3396466721442</v>
      </c>
      <c r="CE510" s="77">
        <f t="shared" si="880"/>
        <v>24340</v>
      </c>
      <c r="CF510" s="77">
        <f t="shared" si="881"/>
        <v>10027</v>
      </c>
      <c r="CG510" s="77">
        <f t="shared" si="882"/>
        <v>417.79166666666669</v>
      </c>
      <c r="CH510" s="77">
        <f t="shared" si="883"/>
        <v>14313</v>
      </c>
      <c r="CI510" s="130">
        <f t="shared" si="884"/>
        <v>596.375</v>
      </c>
      <c r="CJ510" s="253">
        <v>4042</v>
      </c>
      <c r="CK510" s="247"/>
      <c r="CL510" s="246">
        <v>7.77</v>
      </c>
      <c r="CM510" s="103">
        <v>2306</v>
      </c>
      <c r="CN510" s="274">
        <v>14</v>
      </c>
      <c r="CO510" s="274">
        <v>62</v>
      </c>
      <c r="CP510" s="103">
        <v>4050</v>
      </c>
      <c r="CQ510" s="247"/>
      <c r="CR510" s="247"/>
      <c r="CS510" s="103">
        <v>2932</v>
      </c>
      <c r="CT510" s="141">
        <f t="shared" si="898"/>
        <v>0.23866482784252116</v>
      </c>
      <c r="CU510" s="142">
        <f t="shared" si="746"/>
        <v>1.2434438396833252</v>
      </c>
      <c r="CV510" s="142">
        <f t="shared" si="747"/>
        <v>4.2988187130618396</v>
      </c>
      <c r="CW510" s="118">
        <f t="shared" si="899"/>
        <v>0.7164697855103066</v>
      </c>
      <c r="CX510" s="143">
        <f t="shared" si="900"/>
        <v>21605.862851848808</v>
      </c>
      <c r="CY510" s="144">
        <f t="shared" si="901"/>
        <v>0.56859616929381662</v>
      </c>
      <c r="CZ510" s="145">
        <f t="shared" si="902"/>
        <v>16676.223377567789</v>
      </c>
      <c r="DA510" s="146">
        <f t="shared" si="903"/>
        <v>0.7697453819271094</v>
      </c>
      <c r="DB510" s="253">
        <v>4042</v>
      </c>
      <c r="DC510" s="247"/>
      <c r="DD510" s="246">
        <v>7.76</v>
      </c>
      <c r="DE510" s="103">
        <v>2266</v>
      </c>
      <c r="DF510" s="274">
        <v>13</v>
      </c>
      <c r="DG510" s="274">
        <v>62</v>
      </c>
      <c r="DH510" s="103">
        <v>4312</v>
      </c>
      <c r="DI510" s="247"/>
      <c r="DJ510" s="247"/>
      <c r="DK510" s="103">
        <v>3388</v>
      </c>
      <c r="DL510" s="141">
        <f t="shared" si="904"/>
        <v>0.27220086369356183</v>
      </c>
      <c r="DM510" s="142">
        <f t="shared" si="750"/>
        <v>1.2434438396833252</v>
      </c>
      <c r="DN510" s="142">
        <f t="shared" si="751"/>
        <v>4.2988187130618396</v>
      </c>
      <c r="DO510" s="118">
        <f t="shared" si="905"/>
        <v>0.7164697855103066</v>
      </c>
      <c r="DP510" s="143">
        <f t="shared" si="906"/>
        <v>21605.862851848808</v>
      </c>
      <c r="DQ510" s="144">
        <f t="shared" si="907"/>
        <v>0.57607932333902356</v>
      </c>
      <c r="DR510" s="145">
        <f t="shared" si="908"/>
        <v>16676.223377567789</v>
      </c>
      <c r="DS510" s="146">
        <f t="shared" si="909"/>
        <v>0.77373939091362953</v>
      </c>
      <c r="DT510" s="253">
        <v>4049</v>
      </c>
      <c r="DU510" s="247"/>
      <c r="DV510" s="246">
        <v>7.67</v>
      </c>
      <c r="DW510" s="103">
        <v>2148</v>
      </c>
      <c r="DX510" s="274">
        <v>13</v>
      </c>
      <c r="DY510" s="274">
        <v>61</v>
      </c>
      <c r="DZ510" s="103">
        <v>3624</v>
      </c>
      <c r="EA510" s="247"/>
      <c r="EB510" s="247"/>
      <c r="EC510" s="103">
        <v>3646</v>
      </c>
      <c r="ED510" s="141">
        <f t="shared" si="910"/>
        <v>0.28163077782627977</v>
      </c>
      <c r="EE510" s="142">
        <f t="shared" si="756"/>
        <v>1.2412941467028895</v>
      </c>
      <c r="EF510" s="142">
        <f t="shared" si="795"/>
        <v>4.3062634758009377</v>
      </c>
      <c r="EG510" s="118">
        <f t="shared" si="911"/>
        <v>0.71771057930015625</v>
      </c>
      <c r="EH510" s="143">
        <f t="shared" si="912"/>
        <v>21643.280229375512</v>
      </c>
      <c r="EI510" s="144">
        <f t="shared" si="913"/>
        <v>0.59815462777238415</v>
      </c>
      <c r="EJ510" s="145">
        <f t="shared" si="914"/>
        <v>16705.103526910436</v>
      </c>
      <c r="EK510" s="146">
        <f t="shared" si="915"/>
        <v>0.78552171742386423</v>
      </c>
      <c r="EL510" s="253">
        <v>4049</v>
      </c>
      <c r="EM510" s="247"/>
      <c r="EN510" s="246">
        <v>7.78</v>
      </c>
      <c r="EO510" s="103">
        <v>2460</v>
      </c>
      <c r="EP510" s="274">
        <v>13</v>
      </c>
      <c r="EQ510" s="274">
        <v>60</v>
      </c>
      <c r="ER510" s="103">
        <v>3294</v>
      </c>
      <c r="ES510" s="247"/>
      <c r="ET510" s="247"/>
      <c r="EU510" s="103">
        <v>3274</v>
      </c>
      <c r="EV510" s="141">
        <f t="shared" si="916"/>
        <v>0.28024247186184403</v>
      </c>
      <c r="EW510" s="142">
        <f t="shared" si="758"/>
        <v>1.2412941467028895</v>
      </c>
      <c r="EX510" s="142">
        <f t="shared" si="759"/>
        <v>4.3062634758009377</v>
      </c>
      <c r="EY510" s="118">
        <f t="shared" si="917"/>
        <v>0.71771057930015625</v>
      </c>
      <c r="EZ510" s="143">
        <f t="shared" si="918"/>
        <v>21643.280229375512</v>
      </c>
      <c r="FA510" s="144">
        <f t="shared" si="919"/>
        <v>0.53978602621976957</v>
      </c>
      <c r="FB510" s="145">
        <f t="shared" si="920"/>
        <v>16705.103526910436</v>
      </c>
      <c r="FC510" s="146">
        <f t="shared" si="921"/>
        <v>0.75436844732900643</v>
      </c>
      <c r="FD510" s="253">
        <v>4079</v>
      </c>
      <c r="FE510" s="247"/>
      <c r="FF510" s="246">
        <v>7.81</v>
      </c>
      <c r="FG510" s="103">
        <v>2218</v>
      </c>
      <c r="FH510" s="274">
        <v>11</v>
      </c>
      <c r="FI510" s="274">
        <v>61</v>
      </c>
      <c r="FJ510" s="103">
        <v>4208</v>
      </c>
      <c r="FK510" s="247"/>
      <c r="FL510" s="247"/>
      <c r="FM510" s="103">
        <v>3342</v>
      </c>
      <c r="FN510" s="141">
        <f t="shared" si="922"/>
        <v>0.2619857620130302</v>
      </c>
      <c r="FO510" s="142">
        <f t="shared" si="765"/>
        <v>1.2321647462613385</v>
      </c>
      <c r="FP510" s="142">
        <f t="shared" si="766"/>
        <v>4.3381696018256424</v>
      </c>
      <c r="FQ510" s="118">
        <f t="shared" si="923"/>
        <v>0.72302826697094036</v>
      </c>
      <c r="FR510" s="143">
        <f t="shared" si="924"/>
        <v>21803.640418775678</v>
      </c>
      <c r="FS510" s="144">
        <f t="shared" si="925"/>
        <v>0.585059108193272</v>
      </c>
      <c r="FT510" s="145">
        <f t="shared" si="926"/>
        <v>16828.875595521778</v>
      </c>
      <c r="FU510" s="146">
        <f t="shared" si="927"/>
        <v>0.77853220169745385</v>
      </c>
      <c r="FV510" s="253">
        <v>4079</v>
      </c>
      <c r="FW510" s="283"/>
      <c r="FX510" s="246">
        <v>7.84</v>
      </c>
      <c r="FY510" s="103">
        <v>2203</v>
      </c>
      <c r="FZ510" s="274">
        <v>12</v>
      </c>
      <c r="GA510" s="274">
        <v>60</v>
      </c>
      <c r="GB510" s="103">
        <v>4116</v>
      </c>
      <c r="GC510" s="247"/>
      <c r="GD510" s="247"/>
      <c r="GE510" s="103">
        <v>3534</v>
      </c>
      <c r="GF510" s="141">
        <f t="shared" si="928"/>
        <v>0.275714568826749</v>
      </c>
      <c r="GG510" s="142">
        <f t="shared" si="772"/>
        <v>1.2321647462613385</v>
      </c>
      <c r="GH510" s="142">
        <f t="shared" si="773"/>
        <v>4.3381696018256424</v>
      </c>
      <c r="GI510" s="118">
        <f t="shared" si="929"/>
        <v>0.72302826697094036</v>
      </c>
      <c r="GJ510" s="143">
        <f t="shared" si="930"/>
        <v>21803.640418775678</v>
      </c>
      <c r="GK510" s="144">
        <f t="shared" si="931"/>
        <v>0.58786529096022466</v>
      </c>
      <c r="GL510" s="145">
        <f t="shared" si="932"/>
        <v>16828.875595521778</v>
      </c>
      <c r="GM510" s="146">
        <f t="shared" si="933"/>
        <v>0.78002995506739892</v>
      </c>
      <c r="GN510" s="103">
        <v>2074</v>
      </c>
      <c r="GO510" s="97">
        <f t="shared" si="894"/>
        <v>2266.6834428923585</v>
      </c>
      <c r="GP510" s="226">
        <f t="shared" si="895"/>
        <v>230.49599999999998</v>
      </c>
      <c r="GQ510" s="103">
        <v>0</v>
      </c>
      <c r="GR510" s="102">
        <f t="shared" si="889"/>
        <v>1</v>
      </c>
      <c r="GS510" s="103">
        <v>0</v>
      </c>
      <c r="GT510" s="102">
        <f t="shared" si="890"/>
        <v>1</v>
      </c>
      <c r="GU510" s="129">
        <v>0</v>
      </c>
      <c r="GV510" s="102">
        <f t="shared" si="891"/>
        <v>1</v>
      </c>
      <c r="GW510" s="170">
        <v>112</v>
      </c>
      <c r="GX510" s="102">
        <f t="shared" si="885"/>
        <v>0.77996070726915523</v>
      </c>
      <c r="GY510" s="170">
        <v>0</v>
      </c>
      <c r="GZ510" s="102">
        <f t="shared" si="886"/>
        <v>1</v>
      </c>
      <c r="HA510" s="323">
        <v>13.7</v>
      </c>
      <c r="HB510" s="323">
        <v>48.6</v>
      </c>
      <c r="HC510" s="323"/>
      <c r="HD510" s="102"/>
      <c r="HE510" s="324">
        <v>64</v>
      </c>
      <c r="HF510" s="227">
        <f t="shared" si="864"/>
        <v>100420.405</v>
      </c>
      <c r="HG510" s="102">
        <f t="shared" si="865"/>
        <v>0.66946936666666668</v>
      </c>
      <c r="HH510" s="177">
        <f t="shared" si="866"/>
        <v>0.79291063404892659</v>
      </c>
      <c r="HI510" s="103">
        <v>1530</v>
      </c>
      <c r="HJ510" s="103">
        <v>2084</v>
      </c>
      <c r="HK510" s="103">
        <v>2014</v>
      </c>
      <c r="HL510" s="77">
        <f t="shared" si="780"/>
        <v>2160</v>
      </c>
      <c r="HM510" s="77">
        <f t="shared" si="778"/>
        <v>28205.040000000001</v>
      </c>
      <c r="HN510" s="247"/>
      <c r="HO510" s="247"/>
      <c r="HP510" s="103">
        <v>3485</v>
      </c>
      <c r="HQ510" s="247"/>
      <c r="HR510" s="247"/>
      <c r="HS510" s="247"/>
      <c r="HT510" s="103">
        <v>2832</v>
      </c>
      <c r="HU510" s="103">
        <v>3054</v>
      </c>
      <c r="HV510" s="247"/>
      <c r="HW510" s="247"/>
      <c r="HX510" s="247"/>
      <c r="HY510" s="247"/>
      <c r="HZ510" s="298">
        <v>0.98</v>
      </c>
      <c r="IA510" s="298"/>
      <c r="IB510" s="299">
        <v>301</v>
      </c>
      <c r="IC510" s="300"/>
      <c r="ID510" s="300">
        <v>195</v>
      </c>
      <c r="IE510" s="301">
        <v>2.48</v>
      </c>
      <c r="IF510" s="301">
        <v>0.61</v>
      </c>
      <c r="IG510" s="301">
        <v>0.69</v>
      </c>
      <c r="IH510" s="97">
        <f t="shared" si="779"/>
        <v>33130.797999999995</v>
      </c>
      <c r="II510" s="97">
        <f t="shared" si="781"/>
        <v>3262.3412101960171</v>
      </c>
      <c r="IJ510" s="202">
        <f t="shared" si="782"/>
        <v>1.5789058182679403</v>
      </c>
      <c r="IK510" s="202">
        <f t="shared" si="788"/>
        <v>2.0662038054776475</v>
      </c>
      <c r="IL510" s="202">
        <f t="shared" si="736"/>
        <v>0.80477102709222159</v>
      </c>
      <c r="IM510" s="203"/>
      <c r="IN510" s="204">
        <f t="shared" si="737"/>
        <v>0.85486981677917062</v>
      </c>
      <c r="IO510" s="247"/>
      <c r="IP510" s="247"/>
      <c r="IQ510" s="103">
        <v>2922</v>
      </c>
      <c r="IR510" s="103">
        <v>2566</v>
      </c>
      <c r="IS510" s="247"/>
      <c r="IT510" s="247"/>
      <c r="IU510" s="247"/>
      <c r="IV510" s="247"/>
      <c r="IW510" s="304">
        <v>0.97</v>
      </c>
      <c r="IX510" s="304"/>
      <c r="IY510" s="246">
        <v>8.65</v>
      </c>
      <c r="IZ510" s="247">
        <v>199</v>
      </c>
      <c r="JA510" s="247">
        <v>3.1</v>
      </c>
      <c r="JB510" s="247">
        <v>5.07</v>
      </c>
      <c r="JC510" s="247">
        <v>147</v>
      </c>
      <c r="JD510" s="97">
        <f t="shared" si="738"/>
        <v>3740.527</v>
      </c>
      <c r="JE510" s="210">
        <f t="shared" si="796"/>
        <v>1.1169841428144012</v>
      </c>
      <c r="JF510" s="210">
        <f t="shared" si="739"/>
        <v>0.269475625</v>
      </c>
      <c r="JG510" s="210">
        <f t="shared" si="740"/>
        <v>4.3262861731231221E-2</v>
      </c>
      <c r="JH510" s="203"/>
      <c r="JI510" s="203">
        <f t="shared" si="741"/>
        <v>0.33887043189368771</v>
      </c>
      <c r="JJ510" s="212">
        <f t="shared" si="934"/>
        <v>2.469151880188833</v>
      </c>
      <c r="JK510" s="203">
        <f t="shared" si="742"/>
        <v>0.98012980529206195</v>
      </c>
      <c r="JL510" s="103">
        <v>12736</v>
      </c>
      <c r="JM510" s="246">
        <v>8.86</v>
      </c>
      <c r="JN510" s="307">
        <v>253</v>
      </c>
      <c r="JO510" s="247">
        <v>4.3899999999999997</v>
      </c>
      <c r="JP510" s="247">
        <v>3.64</v>
      </c>
      <c r="JQ510" s="246">
        <v>0.73</v>
      </c>
      <c r="JR510" s="170">
        <v>307</v>
      </c>
      <c r="JS510" s="247">
        <v>0.4</v>
      </c>
      <c r="JT510" s="308"/>
    </row>
    <row r="511" spans="1:280" ht="14.25">
      <c r="A511" s="244">
        <v>43928</v>
      </c>
      <c r="B511" s="245">
        <v>240</v>
      </c>
      <c r="C511" s="245">
        <v>240</v>
      </c>
      <c r="D511" s="129">
        <v>48896</v>
      </c>
      <c r="E511" s="254">
        <v>5.93</v>
      </c>
      <c r="F511" s="129">
        <v>1425</v>
      </c>
      <c r="G511" s="247">
        <v>40.200000000000003</v>
      </c>
      <c r="H511" s="247">
        <v>20.9</v>
      </c>
      <c r="I511" s="255">
        <v>92</v>
      </c>
      <c r="J511" s="253">
        <v>1250</v>
      </c>
      <c r="K511" s="129">
        <v>8917</v>
      </c>
      <c r="L511" s="254">
        <v>10.33</v>
      </c>
      <c r="M511" s="129">
        <v>9787</v>
      </c>
      <c r="N511" s="129">
        <v>6638</v>
      </c>
      <c r="O511" s="254">
        <v>0.09</v>
      </c>
      <c r="P511" s="254">
        <v>0.03</v>
      </c>
      <c r="Q511" s="258">
        <v>125</v>
      </c>
      <c r="R511" s="259">
        <v>59.6</v>
      </c>
      <c r="S511" s="260">
        <v>8917</v>
      </c>
      <c r="T511" s="103">
        <v>7880</v>
      </c>
      <c r="U511" s="247">
        <v>3.57</v>
      </c>
      <c r="V511" s="247">
        <v>22.9</v>
      </c>
      <c r="W511" s="247">
        <v>9.74</v>
      </c>
      <c r="X511" s="247">
        <v>8.69</v>
      </c>
      <c r="Y511" s="129">
        <v>2432</v>
      </c>
      <c r="Z511" s="103"/>
      <c r="AA511" s="56"/>
      <c r="AB511" s="247">
        <v>520</v>
      </c>
      <c r="AC511" s="77">
        <f t="shared" si="896"/>
        <v>11349</v>
      </c>
      <c r="AD511" s="247"/>
      <c r="AE511" s="247"/>
      <c r="AF511" s="247"/>
      <c r="AG511" s="247"/>
      <c r="AH511" s="252"/>
      <c r="AI511" s="263"/>
      <c r="AJ511" s="247"/>
      <c r="AK511" s="247"/>
      <c r="AL511" s="246">
        <v>9.0399999999999991</v>
      </c>
      <c r="AM511" s="103">
        <v>66448</v>
      </c>
      <c r="AN511" s="264">
        <v>6.07</v>
      </c>
      <c r="AO511" s="264">
        <v>0.37</v>
      </c>
      <c r="AP511" s="103">
        <v>2974</v>
      </c>
      <c r="AQ511" s="252"/>
      <c r="AR511" s="86">
        <f t="shared" si="743"/>
        <v>13519</v>
      </c>
      <c r="AS511" s="103">
        <v>1200</v>
      </c>
      <c r="AT511" s="268">
        <v>12319</v>
      </c>
      <c r="AU511" s="129">
        <f t="shared" si="897"/>
        <v>9919</v>
      </c>
      <c r="AV511" s="103">
        <v>960</v>
      </c>
      <c r="AW511" s="103">
        <v>0</v>
      </c>
      <c r="AX511" s="129">
        <v>960</v>
      </c>
      <c r="AY511" s="271">
        <v>480</v>
      </c>
      <c r="AZ511" s="272">
        <v>5.36</v>
      </c>
      <c r="BA511" s="103">
        <v>3862</v>
      </c>
      <c r="BB511" s="247">
        <v>171</v>
      </c>
      <c r="BC511" s="103">
        <v>9589</v>
      </c>
      <c r="BD511" s="97">
        <f t="shared" si="892"/>
        <v>6342.0721999999996</v>
      </c>
      <c r="BE511" s="102">
        <f t="shared" si="893"/>
        <v>0.66139036395870265</v>
      </c>
      <c r="BF511" s="103">
        <v>3914</v>
      </c>
      <c r="BG511" s="97">
        <f t="shared" si="869"/>
        <v>4176.2379999999994</v>
      </c>
      <c r="BH511" s="102">
        <f t="shared" si="870"/>
        <v>0.43552382938784018</v>
      </c>
      <c r="BI511" s="103">
        <v>128</v>
      </c>
      <c r="BJ511" s="97">
        <f t="shared" si="871"/>
        <v>251.77600000000001</v>
      </c>
      <c r="BK511" s="102">
        <f t="shared" si="872"/>
        <v>2.6256752528939411E-2</v>
      </c>
      <c r="BL511" s="320">
        <v>419</v>
      </c>
      <c r="BM511" s="97">
        <f t="shared" si="873"/>
        <v>605.45500000000004</v>
      </c>
      <c r="BN511" s="102">
        <f t="shared" si="874"/>
        <v>6.3140577745333201E-2</v>
      </c>
      <c r="BO511" s="103">
        <v>596</v>
      </c>
      <c r="BP511" s="97">
        <f t="shared" si="875"/>
        <v>1226.568</v>
      </c>
      <c r="BQ511" s="102">
        <f t="shared" si="876"/>
        <v>0.12791406820314943</v>
      </c>
      <c r="BR511" s="103">
        <v>49.3</v>
      </c>
      <c r="BS511" s="105">
        <f t="shared" si="877"/>
        <v>82.035199999999989</v>
      </c>
      <c r="BT511" s="102">
        <f t="shared" si="878"/>
        <v>5.141307748461779E-3</v>
      </c>
      <c r="BU511" s="321">
        <v>5.74</v>
      </c>
      <c r="BV511" s="321">
        <v>5.73</v>
      </c>
      <c r="BW511" s="322">
        <v>158</v>
      </c>
      <c r="BX511" s="117">
        <f t="shared" si="887"/>
        <v>95113.290999999997</v>
      </c>
      <c r="BY511" s="118">
        <f t="shared" si="888"/>
        <v>0.63408860666666667</v>
      </c>
      <c r="BZ511" s="273">
        <v>61</v>
      </c>
      <c r="CA511" s="263">
        <v>39</v>
      </c>
      <c r="CB511" s="247">
        <v>7.27</v>
      </c>
      <c r="CC511" s="103">
        <v>5372</v>
      </c>
      <c r="CD511" s="77">
        <f t="shared" si="879"/>
        <v>5272.6331224841861</v>
      </c>
      <c r="CE511" s="77">
        <f t="shared" si="880"/>
        <v>24346</v>
      </c>
      <c r="CF511" s="77">
        <f t="shared" si="881"/>
        <v>9919</v>
      </c>
      <c r="CG511" s="77">
        <f t="shared" si="882"/>
        <v>413.29166666666669</v>
      </c>
      <c r="CH511" s="77">
        <f t="shared" si="883"/>
        <v>14427</v>
      </c>
      <c r="CI511" s="130">
        <f t="shared" si="884"/>
        <v>601.125</v>
      </c>
      <c r="CJ511" s="253">
        <v>4038</v>
      </c>
      <c r="CK511" s="247"/>
      <c r="CL511" s="246">
        <v>7.81</v>
      </c>
      <c r="CM511" s="103">
        <v>2457</v>
      </c>
      <c r="CN511" s="274">
        <v>13</v>
      </c>
      <c r="CO511" s="274">
        <v>65</v>
      </c>
      <c r="CP511" s="103">
        <v>3924</v>
      </c>
      <c r="CQ511" s="247"/>
      <c r="CR511" s="247"/>
      <c r="CS511" s="103">
        <v>2934</v>
      </c>
      <c r="CT511" s="141">
        <f t="shared" si="898"/>
        <v>0.25805823905337261</v>
      </c>
      <c r="CU511" s="142">
        <f t="shared" si="746"/>
        <v>1.2446755819712729</v>
      </c>
      <c r="CV511" s="142">
        <f t="shared" si="747"/>
        <v>4.2361505269779443</v>
      </c>
      <c r="CW511" s="118">
        <f t="shared" si="899"/>
        <v>0.70602508782965734</v>
      </c>
      <c r="CX511" s="143">
        <f t="shared" si="900"/>
        <v>21290.892548591146</v>
      </c>
      <c r="CY511" s="144">
        <f t="shared" si="901"/>
        <v>0.53400892060504457</v>
      </c>
      <c r="CZ511" s="145">
        <f t="shared" si="902"/>
        <v>15775.38277573318</v>
      </c>
      <c r="DA511" s="146">
        <f t="shared" si="903"/>
        <v>0.74376890186672229</v>
      </c>
      <c r="DB511" s="253">
        <v>4038</v>
      </c>
      <c r="DC511" s="247"/>
      <c r="DD511" s="246">
        <v>7.8</v>
      </c>
      <c r="DE511" s="103">
        <v>2462</v>
      </c>
      <c r="DF511" s="274">
        <v>12</v>
      </c>
      <c r="DG511" s="274">
        <v>56</v>
      </c>
      <c r="DH511" s="103">
        <v>3274</v>
      </c>
      <c r="DI511" s="247"/>
      <c r="DJ511" s="247"/>
      <c r="DK511" s="103">
        <v>3376</v>
      </c>
      <c r="DL511" s="141">
        <f t="shared" si="904"/>
        <v>0.29746232174417997</v>
      </c>
      <c r="DM511" s="142">
        <f t="shared" si="750"/>
        <v>1.2446755819712729</v>
      </c>
      <c r="DN511" s="142">
        <f t="shared" si="751"/>
        <v>4.2361505269779443</v>
      </c>
      <c r="DO511" s="118">
        <f t="shared" si="905"/>
        <v>0.70602508782965734</v>
      </c>
      <c r="DP511" s="143">
        <f t="shared" si="906"/>
        <v>21290.892548591146</v>
      </c>
      <c r="DQ511" s="144">
        <f t="shared" si="907"/>
        <v>0.53306062781018304</v>
      </c>
      <c r="DR511" s="145">
        <f t="shared" si="908"/>
        <v>15775.38277573318</v>
      </c>
      <c r="DS511" s="146">
        <f t="shared" si="909"/>
        <v>0.7432474710605903</v>
      </c>
      <c r="DT511" s="253">
        <v>4041</v>
      </c>
      <c r="DU511" s="247"/>
      <c r="DV511" s="246">
        <v>7.81</v>
      </c>
      <c r="DW511" s="103">
        <v>2428</v>
      </c>
      <c r="DX511" s="274">
        <v>12</v>
      </c>
      <c r="DY511" s="274">
        <v>65</v>
      </c>
      <c r="DZ511" s="103">
        <v>3740</v>
      </c>
      <c r="EA511" s="247"/>
      <c r="EB511" s="247"/>
      <c r="EC511" s="103">
        <v>3681</v>
      </c>
      <c r="ED511" s="141">
        <f t="shared" si="910"/>
        <v>0.32022165990822532</v>
      </c>
      <c r="EE511" s="142">
        <f t="shared" si="756"/>
        <v>1.2437515466468696</v>
      </c>
      <c r="EF511" s="142">
        <f t="shared" si="795"/>
        <v>4.2392977413367685</v>
      </c>
      <c r="EG511" s="118">
        <f t="shared" si="911"/>
        <v>0.70654962355612805</v>
      </c>
      <c r="EH511" s="143">
        <f t="shared" si="912"/>
        <v>21306.710447958598</v>
      </c>
      <c r="EI511" s="144">
        <f t="shared" si="913"/>
        <v>0.53950901881524138</v>
      </c>
      <c r="EJ511" s="145">
        <f t="shared" si="914"/>
        <v>15787.102970960323</v>
      </c>
      <c r="EK511" s="146">
        <f t="shared" si="915"/>
        <v>0.74679320054228804</v>
      </c>
      <c r="EL511" s="253">
        <v>4041</v>
      </c>
      <c r="EM511" s="247"/>
      <c r="EN511" s="246">
        <v>7.75</v>
      </c>
      <c r="EO511" s="103">
        <v>2473</v>
      </c>
      <c r="EP511" s="274">
        <v>13</v>
      </c>
      <c r="EQ511" s="274">
        <v>57</v>
      </c>
      <c r="ER511" s="103">
        <v>3294</v>
      </c>
      <c r="ES511" s="247"/>
      <c r="ET511" s="247"/>
      <c r="EU511" s="103">
        <v>3257</v>
      </c>
      <c r="EV511" s="141">
        <f t="shared" si="916"/>
        <v>0.28789079905007892</v>
      </c>
      <c r="EW511" s="142">
        <f t="shared" si="758"/>
        <v>1.2437515466468696</v>
      </c>
      <c r="EX511" s="142">
        <f t="shared" si="759"/>
        <v>4.2392977413367685</v>
      </c>
      <c r="EY511" s="118">
        <f t="shared" si="917"/>
        <v>0.70654962355612805</v>
      </c>
      <c r="EZ511" s="143">
        <f t="shared" si="918"/>
        <v>21306.710447958598</v>
      </c>
      <c r="FA511" s="144">
        <f t="shared" si="919"/>
        <v>0.53097438366148775</v>
      </c>
      <c r="FB511" s="145">
        <f t="shared" si="920"/>
        <v>15787.102970960323</v>
      </c>
      <c r="FC511" s="146">
        <f t="shared" si="921"/>
        <v>0.74210032328709974</v>
      </c>
      <c r="FD511" s="253">
        <v>4094</v>
      </c>
      <c r="FE511" s="247"/>
      <c r="FF511" s="246">
        <v>7.81</v>
      </c>
      <c r="FG511" s="103">
        <v>2296</v>
      </c>
      <c r="FH511" s="274">
        <v>12</v>
      </c>
      <c r="FI511" s="274">
        <v>66</v>
      </c>
      <c r="FJ511" s="103">
        <v>4600</v>
      </c>
      <c r="FK511" s="247"/>
      <c r="FL511" s="247"/>
      <c r="FM511" s="103">
        <v>3279</v>
      </c>
      <c r="FN511" s="141">
        <f t="shared" si="922"/>
        <v>0.26907185220164886</v>
      </c>
      <c r="FO511" s="142">
        <f t="shared" si="765"/>
        <v>1.2276502198339032</v>
      </c>
      <c r="FP511" s="142">
        <f t="shared" si="766"/>
        <v>4.2948985283426699</v>
      </c>
      <c r="FQ511" s="118">
        <f t="shared" si="923"/>
        <v>0.71581642139044499</v>
      </c>
      <c r="FR511" s="143">
        <f t="shared" si="924"/>
        <v>21586.160003450259</v>
      </c>
      <c r="FS511" s="144">
        <f t="shared" si="925"/>
        <v>0.56454394859958579</v>
      </c>
      <c r="FT511" s="145">
        <f t="shared" si="926"/>
        <v>15994.1597533065</v>
      </c>
      <c r="FU511" s="146">
        <f t="shared" si="927"/>
        <v>0.76055897382417359</v>
      </c>
      <c r="FV511" s="253">
        <v>4094</v>
      </c>
      <c r="FW511" s="283"/>
      <c r="FX511" s="246">
        <v>7.8</v>
      </c>
      <c r="FY511" s="103">
        <v>2241</v>
      </c>
      <c r="FZ511" s="274">
        <v>11</v>
      </c>
      <c r="GA511" s="274">
        <v>55</v>
      </c>
      <c r="GB511" s="103">
        <v>4126</v>
      </c>
      <c r="GC511" s="247"/>
      <c r="GD511" s="247"/>
      <c r="GE511" s="103">
        <v>3489</v>
      </c>
      <c r="GF511" s="141">
        <f t="shared" si="928"/>
        <v>0.28111012467222729</v>
      </c>
      <c r="GG511" s="142">
        <f t="shared" si="772"/>
        <v>1.2276502198339032</v>
      </c>
      <c r="GH511" s="142">
        <f t="shared" si="773"/>
        <v>4.2948985283426699</v>
      </c>
      <c r="GI511" s="118">
        <f t="shared" si="929"/>
        <v>0.71581642139044499</v>
      </c>
      <c r="GJ511" s="143">
        <f t="shared" si="930"/>
        <v>21586.160003450259</v>
      </c>
      <c r="GK511" s="144">
        <f t="shared" si="931"/>
        <v>0.5749751693430627</v>
      </c>
      <c r="GL511" s="145">
        <f t="shared" si="932"/>
        <v>15994.1597533065</v>
      </c>
      <c r="GM511" s="146">
        <f t="shared" si="933"/>
        <v>0.76629471269162586</v>
      </c>
      <c r="GN511" s="103">
        <v>2305</v>
      </c>
      <c r="GO511" s="97">
        <f t="shared" si="894"/>
        <v>2392.275568881952</v>
      </c>
      <c r="GP511" s="226">
        <f t="shared" si="895"/>
        <v>377.81519999999995</v>
      </c>
      <c r="GQ511" s="103">
        <v>0</v>
      </c>
      <c r="GR511" s="102">
        <f t="shared" si="889"/>
        <v>1</v>
      </c>
      <c r="GS511" s="103">
        <v>0</v>
      </c>
      <c r="GT511" s="102">
        <f t="shared" si="890"/>
        <v>1</v>
      </c>
      <c r="GU511" s="129">
        <v>0</v>
      </c>
      <c r="GV511" s="102">
        <f t="shared" si="891"/>
        <v>1</v>
      </c>
      <c r="GW511" s="170">
        <v>170</v>
      </c>
      <c r="GX511" s="102">
        <f t="shared" si="885"/>
        <v>0.59427207637231505</v>
      </c>
      <c r="GY511" s="170">
        <v>16.8</v>
      </c>
      <c r="GZ511" s="102">
        <f t="shared" si="886"/>
        <v>0</v>
      </c>
      <c r="HA511" s="323">
        <v>10.5</v>
      </c>
      <c r="HB511" s="323">
        <v>44.8</v>
      </c>
      <c r="HC511" s="323"/>
      <c r="HD511" s="102"/>
      <c r="HE511" s="324">
        <v>46</v>
      </c>
      <c r="HF511" s="227">
        <f t="shared" si="864"/>
        <v>95113.290999999997</v>
      </c>
      <c r="HG511" s="102">
        <f t="shared" si="865"/>
        <v>0.63408860666666667</v>
      </c>
      <c r="HH511" s="177">
        <f t="shared" si="866"/>
        <v>0.75962039837313589</v>
      </c>
      <c r="HI511" s="103">
        <v>2178</v>
      </c>
      <c r="HJ511" s="103">
        <v>2736</v>
      </c>
      <c r="HK511" s="103">
        <v>2378</v>
      </c>
      <c r="HL511" s="77">
        <f t="shared" si="780"/>
        <v>2160</v>
      </c>
      <c r="HM511" s="77">
        <f t="shared" si="778"/>
        <v>30145.919999999998</v>
      </c>
      <c r="HN511" s="247"/>
      <c r="HO511" s="247"/>
      <c r="HP511" s="103">
        <v>4526</v>
      </c>
      <c r="HQ511" s="247"/>
      <c r="HR511" s="247"/>
      <c r="HS511" s="247"/>
      <c r="HT511" s="103">
        <v>2380</v>
      </c>
      <c r="HU511" s="103">
        <v>3080</v>
      </c>
      <c r="HV511" s="247"/>
      <c r="HW511" s="247"/>
      <c r="HX511" s="247"/>
      <c r="HY511" s="247"/>
      <c r="HZ511" s="298">
        <v>0.98</v>
      </c>
      <c r="IA511" s="298"/>
      <c r="IB511" s="299">
        <v>312</v>
      </c>
      <c r="IC511" s="300"/>
      <c r="ID511" s="300">
        <v>379</v>
      </c>
      <c r="IE511" s="301">
        <v>1.89</v>
      </c>
      <c r="IF511" s="301">
        <v>0.44</v>
      </c>
      <c r="IG511" s="301">
        <v>0.9</v>
      </c>
      <c r="IH511" s="97">
        <f t="shared" si="779"/>
        <v>37242.174999999996</v>
      </c>
      <c r="II511" s="97">
        <f t="shared" si="781"/>
        <v>3826.6438784280022</v>
      </c>
      <c r="IJ511" s="202">
        <f t="shared" si="782"/>
        <v>1.5924834779839159</v>
      </c>
      <c r="IK511" s="202">
        <f t="shared" si="788"/>
        <v>2.402941023458864</v>
      </c>
      <c r="IL511" s="202">
        <f t="shared" si="736"/>
        <v>1.0982949664487629</v>
      </c>
      <c r="IM511" s="203"/>
      <c r="IN511" s="204">
        <f t="shared" si="737"/>
        <v>0.86464208242950114</v>
      </c>
      <c r="IO511" s="247"/>
      <c r="IP511" s="247"/>
      <c r="IQ511" s="103">
        <v>2538</v>
      </c>
      <c r="IR511" s="103">
        <v>2230</v>
      </c>
      <c r="IS511" s="247"/>
      <c r="IT511" s="247"/>
      <c r="IU511" s="247"/>
      <c r="IV511" s="247"/>
      <c r="IW511" s="304">
        <v>0.95</v>
      </c>
      <c r="IX511" s="304"/>
      <c r="IY511" s="246">
        <v>8.5399999999999991</v>
      </c>
      <c r="IZ511" s="247">
        <v>221</v>
      </c>
      <c r="JA511" s="247">
        <v>2.41</v>
      </c>
      <c r="JB511" s="247">
        <v>3.52</v>
      </c>
      <c r="JC511" s="247">
        <v>168</v>
      </c>
      <c r="JD511" s="97">
        <f t="shared" si="738"/>
        <v>3843.5279999999998</v>
      </c>
      <c r="JE511" s="210">
        <f t="shared" si="796"/>
        <v>1.1291460832745237</v>
      </c>
      <c r="JF511" s="210">
        <f t="shared" si="739"/>
        <v>0.27631499999999998</v>
      </c>
      <c r="JG511" s="210">
        <f t="shared" si="740"/>
        <v>4.453047621113207E-2</v>
      </c>
      <c r="JH511" s="203"/>
      <c r="JI511" s="203">
        <f t="shared" si="741"/>
        <v>0.29166666666666663</v>
      </c>
      <c r="JJ511" s="212">
        <f t="shared" si="934"/>
        <v>2.469151880188833</v>
      </c>
      <c r="JK511" s="203">
        <f t="shared" si="742"/>
        <v>0.97695275836896445</v>
      </c>
      <c r="JL511" s="103">
        <v>12591</v>
      </c>
      <c r="JM511" s="246">
        <v>8.61</v>
      </c>
      <c r="JN511" s="307">
        <v>113</v>
      </c>
      <c r="JO511" s="247">
        <v>3.05</v>
      </c>
      <c r="JP511" s="247">
        <v>1.08</v>
      </c>
      <c r="JQ511" s="246">
        <v>0.86</v>
      </c>
      <c r="JR511" s="170">
        <v>215</v>
      </c>
      <c r="JS511" s="247">
        <v>0.41</v>
      </c>
      <c r="JT511" s="308"/>
    </row>
    <row r="512" spans="1:280" ht="14.25">
      <c r="A512" s="244">
        <v>43929</v>
      </c>
      <c r="B512" s="245">
        <v>240</v>
      </c>
      <c r="C512" s="245">
        <v>240</v>
      </c>
      <c r="D512" s="129">
        <v>50278</v>
      </c>
      <c r="E512" s="254">
        <v>5.54</v>
      </c>
      <c r="F512" s="129">
        <v>1369</v>
      </c>
      <c r="G512" s="247">
        <v>38.700000000000003</v>
      </c>
      <c r="H512" s="247">
        <v>21.5</v>
      </c>
      <c r="I512" s="255">
        <v>91.7</v>
      </c>
      <c r="J512" s="253">
        <v>1084</v>
      </c>
      <c r="K512" s="129">
        <v>1634</v>
      </c>
      <c r="L512" s="254">
        <v>10.199999999999999</v>
      </c>
      <c r="M512" s="129">
        <v>9420</v>
      </c>
      <c r="N512" s="129">
        <v>5993</v>
      </c>
      <c r="O512" s="254">
        <v>7.0000000000000007E-2</v>
      </c>
      <c r="P512" s="254">
        <v>0.03</v>
      </c>
      <c r="Q512" s="258"/>
      <c r="R512" s="259">
        <v>67.7</v>
      </c>
      <c r="S512" s="260">
        <v>8855</v>
      </c>
      <c r="T512" s="103">
        <v>7274</v>
      </c>
      <c r="U512" s="247">
        <v>3.66</v>
      </c>
      <c r="V512" s="247">
        <v>21.5</v>
      </c>
      <c r="W512" s="247">
        <v>9.66</v>
      </c>
      <c r="X512" s="247">
        <v>8.1199999999999992</v>
      </c>
      <c r="Y512" s="129">
        <v>2432</v>
      </c>
      <c r="Z512" s="103"/>
      <c r="AA512" s="56"/>
      <c r="AB512" s="247">
        <v>513</v>
      </c>
      <c r="AC512" s="77">
        <f t="shared" ref="AC512:AC524" si="935">S512+Y512</f>
        <v>11287</v>
      </c>
      <c r="AD512" s="247"/>
      <c r="AE512" s="247"/>
      <c r="AF512" s="247"/>
      <c r="AG512" s="247"/>
      <c r="AH512" s="252"/>
      <c r="AI512" s="263"/>
      <c r="AJ512" s="247"/>
      <c r="AK512" s="247"/>
      <c r="AL512" s="246">
        <v>8.9</v>
      </c>
      <c r="AM512" s="103">
        <v>67110</v>
      </c>
      <c r="AN512" s="264">
        <v>3.21</v>
      </c>
      <c r="AO512" s="264">
        <v>0.2</v>
      </c>
      <c r="AP512" s="103">
        <v>2844</v>
      </c>
      <c r="AQ512" s="252"/>
      <c r="AR512" s="86">
        <f t="shared" si="743"/>
        <v>13613</v>
      </c>
      <c r="AS512" s="103">
        <v>1200</v>
      </c>
      <c r="AT512" s="268">
        <v>12413</v>
      </c>
      <c r="AU512" s="129">
        <f t="shared" ref="AU512:AU522" si="936">AT512-AV512-AW512-AX512-AY512</f>
        <v>10013</v>
      </c>
      <c r="AV512" s="103">
        <v>960</v>
      </c>
      <c r="AW512" s="103">
        <v>0</v>
      </c>
      <c r="AX512" s="129">
        <v>960</v>
      </c>
      <c r="AY512" s="271">
        <v>480</v>
      </c>
      <c r="AZ512" s="272">
        <v>5.35</v>
      </c>
      <c r="BA512" s="103">
        <v>3669</v>
      </c>
      <c r="BB512" s="247">
        <v>37</v>
      </c>
      <c r="BC512" s="103">
        <v>10360</v>
      </c>
      <c r="BD512" s="97">
        <f t="shared" ref="BD512:BD525" si="937">BG512+BJ512+BM512+BP512+BS512</f>
        <v>6238.3987999999999</v>
      </c>
      <c r="BE512" s="102">
        <f t="shared" ref="BE512:BE525" si="938">BD512/BC512</f>
        <v>0.60216204633204629</v>
      </c>
      <c r="BF512" s="103">
        <v>3856</v>
      </c>
      <c r="BG512" s="97">
        <f t="shared" ref="BG512:BG525" si="939">BF512*1.067</f>
        <v>4114.3519999999999</v>
      </c>
      <c r="BH512" s="102">
        <f t="shared" ref="BH512:BH525" si="940">BG512/BC512</f>
        <v>0.3971382239382239</v>
      </c>
      <c r="BI512" s="103">
        <v>147</v>
      </c>
      <c r="BJ512" s="97">
        <f t="shared" ref="BJ512:BJ523" si="941">BI512*1.967</f>
        <v>289.149</v>
      </c>
      <c r="BK512" s="102">
        <f t="shared" ref="BK512:BK523" si="942">BJ512/BC512</f>
        <v>2.7910135135135135E-2</v>
      </c>
      <c r="BL512" s="320">
        <v>347</v>
      </c>
      <c r="BM512" s="97">
        <f t="shared" ref="BM512:BM523" si="943">BL512*1.445</f>
        <v>501.41500000000002</v>
      </c>
      <c r="BN512" s="102">
        <f t="shared" ref="BN512:BN523" si="944">BM512/BC512</f>
        <v>4.8399131274131278E-2</v>
      </c>
      <c r="BO512" s="103">
        <v>611</v>
      </c>
      <c r="BP512" s="97">
        <f t="shared" ref="BP512:BP523" si="945">BO512*2.058</f>
        <v>1257.4379999999999</v>
      </c>
      <c r="BQ512" s="102">
        <f t="shared" ref="BQ512:BQ523" si="946">BP512/BC512</f>
        <v>0.12137432432432431</v>
      </c>
      <c r="BR512" s="103">
        <v>45.7</v>
      </c>
      <c r="BS512" s="105">
        <f t="shared" ref="BS512:BS522" si="947">BR512*1.664</f>
        <v>76.044799999999995</v>
      </c>
      <c r="BT512" s="102">
        <f t="shared" ref="BT512:BT522" si="948">BR512/BC512</f>
        <v>4.4111969111969114E-3</v>
      </c>
      <c r="BU512" s="321">
        <v>5.3</v>
      </c>
      <c r="BV512" s="321">
        <v>6.05</v>
      </c>
      <c r="BW512" s="322">
        <v>154</v>
      </c>
      <c r="BX512" s="117">
        <f t="shared" ref="BX512:BX525" si="949">AU512*BC512/1000</f>
        <v>103734.68</v>
      </c>
      <c r="BY512" s="118">
        <f t="shared" ref="BY512:BY525" si="950">BX512/150000</f>
        <v>0.69156453333333334</v>
      </c>
      <c r="BZ512" s="273">
        <v>61.2</v>
      </c>
      <c r="CA512" s="263">
        <v>39</v>
      </c>
      <c r="CB512" s="247">
        <v>7.35</v>
      </c>
      <c r="CC512" s="103">
        <v>5443</v>
      </c>
      <c r="CD512" s="77">
        <f t="shared" ref="CD512:CD525" si="951">(CF512*BC512+GN512*CH512)/CE512</f>
        <v>5731.3872751853824</v>
      </c>
      <c r="CE512" s="77">
        <f t="shared" ref="CE512:CE525" si="952">CJ512+DB512+DT512+EL512++FD512+FV512</f>
        <v>24409</v>
      </c>
      <c r="CF512" s="77">
        <f t="shared" ref="CF512:CF525" si="953">CE512-CH512</f>
        <v>10013</v>
      </c>
      <c r="CG512" s="77">
        <f t="shared" ref="CG512:CG525" si="954">CF512/24</f>
        <v>417.20833333333331</v>
      </c>
      <c r="CH512" s="77">
        <f t="shared" ref="CH512:CH525" si="955">CE512-AU512</f>
        <v>14396</v>
      </c>
      <c r="CI512" s="130">
        <f t="shared" ref="CI512:CI525" si="956">CH512/24</f>
        <v>599.83333333333337</v>
      </c>
      <c r="CJ512" s="253">
        <v>4055</v>
      </c>
      <c r="CK512" s="247"/>
      <c r="CL512" s="246">
        <v>7.71</v>
      </c>
      <c r="CM512" s="103">
        <v>2099</v>
      </c>
      <c r="CN512" s="274">
        <v>9</v>
      </c>
      <c r="CO512" s="274">
        <v>66</v>
      </c>
      <c r="CP512" s="103">
        <v>1222</v>
      </c>
      <c r="CQ512" s="247"/>
      <c r="CR512" s="247"/>
      <c r="CS512" s="103">
        <v>3032</v>
      </c>
      <c r="CT512" s="141">
        <f t="shared" ref="CT512:CT525" si="957">CS512/(CX512*CY512)</f>
        <v>0.20584778245041796</v>
      </c>
      <c r="CU512" s="142">
        <f t="shared" si="746"/>
        <v>1.2394574599260173</v>
      </c>
      <c r="CV512" s="142">
        <f t="shared" si="747"/>
        <v>4.6241097096849835</v>
      </c>
      <c r="CW512" s="118">
        <f t="shared" ref="CW512:CW525" si="958">CV512/6</f>
        <v>0.77068495161416395</v>
      </c>
      <c r="CX512" s="143">
        <f t="shared" ref="CX512:CX525" si="959">CJ512*CD512/1000</f>
        <v>23240.775400876726</v>
      </c>
      <c r="CY512" s="144">
        <f t="shared" ref="CY512:CY525" si="960">1-CM512/CD512</f>
        <v>0.63377104020036623</v>
      </c>
      <c r="CZ512" s="145">
        <f t="shared" ref="CZ512:CZ525" si="961">CJ512*(CF512/CE512)*BC512/1000</f>
        <v>17233.156925724117</v>
      </c>
      <c r="DA512" s="146">
        <f t="shared" ref="DA512:DA525" si="962">1-CM512/BC512</f>
        <v>0.79739382239382239</v>
      </c>
      <c r="DB512" s="253">
        <v>4056</v>
      </c>
      <c r="DC512" s="247"/>
      <c r="DD512" s="246">
        <v>7.81</v>
      </c>
      <c r="DE512" s="103">
        <v>2273</v>
      </c>
      <c r="DF512" s="274">
        <v>8</v>
      </c>
      <c r="DG512" s="274">
        <v>66</v>
      </c>
      <c r="DH512" s="103">
        <v>5896</v>
      </c>
      <c r="DI512" s="247"/>
      <c r="DJ512" s="247"/>
      <c r="DK512" s="103">
        <v>3406</v>
      </c>
      <c r="DL512" s="141">
        <f t="shared" ref="DL512:DL525" si="963">DK512/(DP512*DQ512)</f>
        <v>0.24281363621966723</v>
      </c>
      <c r="DM512" s="142">
        <f t="shared" si="750"/>
        <v>1.2391518737672584</v>
      </c>
      <c r="DN512" s="142">
        <f t="shared" si="751"/>
        <v>4.6252500573322548</v>
      </c>
      <c r="DO512" s="118">
        <f t="shared" ref="DO512:DO525" si="964">DN512/6</f>
        <v>0.7708750095553758</v>
      </c>
      <c r="DP512" s="143">
        <f t="shared" ref="DP512:DP525" si="965">DB512*CD512/1000</f>
        <v>23246.506788151913</v>
      </c>
      <c r="DQ512" s="144">
        <f t="shared" ref="DQ512:DQ525" si="966">1-DE512/CD512</f>
        <v>0.60341189822555141</v>
      </c>
      <c r="DR512" s="145">
        <f t="shared" ref="DR512:DR525" si="967">DB512*(CF512/CE512)*BC512/1000</f>
        <v>17237.406779466593</v>
      </c>
      <c r="DS512" s="146">
        <f t="shared" ref="DS512:DS525" si="968">1-(DE512/BC512)</f>
        <v>0.78059845559845553</v>
      </c>
      <c r="DT512" s="253">
        <v>4056</v>
      </c>
      <c r="DU512" s="247"/>
      <c r="DV512" s="246">
        <v>7.79</v>
      </c>
      <c r="DW512" s="103">
        <v>2214</v>
      </c>
      <c r="DX512" s="274">
        <v>9</v>
      </c>
      <c r="DY512" s="274">
        <v>63</v>
      </c>
      <c r="DZ512" s="103">
        <v>3738</v>
      </c>
      <c r="EA512" s="247"/>
      <c r="EB512" s="247"/>
      <c r="EC512" s="103">
        <v>3660</v>
      </c>
      <c r="ED512" s="141">
        <f t="shared" ref="ED512:ED525" si="969">EC512/(EH512*EI512)</f>
        <v>0.25654464331277438</v>
      </c>
      <c r="EE512" s="142">
        <f t="shared" si="756"/>
        <v>1.2391518737672584</v>
      </c>
      <c r="EF512" s="142">
        <f t="shared" si="795"/>
        <v>4.6252500573322548</v>
      </c>
      <c r="EG512" s="118">
        <f t="shared" ref="EG512:EG525" si="970">EF512/6</f>
        <v>0.7708750095553758</v>
      </c>
      <c r="EH512" s="143">
        <f t="shared" ref="EH512:EH525" si="971">DT512*CD512/1000</f>
        <v>23246.506788151913</v>
      </c>
      <c r="EI512" s="144">
        <f t="shared" ref="EI512:EI525" si="972">1-DW512/CD512</f>
        <v>0.61370609004459786</v>
      </c>
      <c r="EJ512" s="145">
        <f t="shared" ref="EJ512:EJ525" si="973">DT512*(CF512/CE512)*BC512/1000</f>
        <v>17237.406779466593</v>
      </c>
      <c r="EK512" s="146">
        <f t="shared" ref="EK512:EK525" si="974">1-DW512/BC512</f>
        <v>0.78629343629343629</v>
      </c>
      <c r="EL512" s="253">
        <v>4056</v>
      </c>
      <c r="EM512" s="247"/>
      <c r="EN512" s="246">
        <v>7.76</v>
      </c>
      <c r="EO512" s="103">
        <v>2168</v>
      </c>
      <c r="EP512" s="274">
        <v>8</v>
      </c>
      <c r="EQ512" s="274">
        <v>64</v>
      </c>
      <c r="ER512" s="103">
        <v>2006</v>
      </c>
      <c r="ES512" s="247"/>
      <c r="ET512" s="247"/>
      <c r="EU512" s="103">
        <v>3297</v>
      </c>
      <c r="EV512" s="141">
        <f t="shared" ref="EV512:EV525" si="975">EU512/(EZ512*FA512)</f>
        <v>0.22811717046470012</v>
      </c>
      <c r="EW512" s="142">
        <f t="shared" si="758"/>
        <v>1.2391518737672584</v>
      </c>
      <c r="EX512" s="142">
        <f t="shared" si="759"/>
        <v>4.6252500573322548</v>
      </c>
      <c r="EY512" s="118">
        <f t="shared" ref="EY512:EY525" si="976">EX512/6</f>
        <v>0.7708750095553758</v>
      </c>
      <c r="EZ512" s="143">
        <f t="shared" ref="EZ512:EZ525" si="977">EL512*CD512/1000</f>
        <v>23246.506788151913</v>
      </c>
      <c r="FA512" s="144">
        <f t="shared" ref="FA512:FA525" si="978">1-EO512/CD512</f>
        <v>0.62173207010690512</v>
      </c>
      <c r="FB512" s="145">
        <f t="shared" ref="FB512:FB525" si="979">EL512*(CF512/CE512)*BC512/1000</f>
        <v>17237.406779466593</v>
      </c>
      <c r="FC512" s="146">
        <f t="shared" ref="FC512:FC525" si="980">1-EO512/BC512</f>
        <v>0.79073359073359073</v>
      </c>
      <c r="FD512" s="253">
        <v>4093</v>
      </c>
      <c r="FE512" s="247"/>
      <c r="FF512" s="246">
        <v>7.8</v>
      </c>
      <c r="FG512" s="103">
        <v>2307</v>
      </c>
      <c r="FH512" s="274">
        <v>7</v>
      </c>
      <c r="FI512" s="274">
        <v>64</v>
      </c>
      <c r="FJ512" s="103">
        <v>2378</v>
      </c>
      <c r="FK512" s="247"/>
      <c r="FL512" s="247"/>
      <c r="FM512" s="103">
        <v>3316</v>
      </c>
      <c r="FN512" s="141">
        <f t="shared" ref="FN512:FN525" si="981">FM512/(FR512*FS512)</f>
        <v>0.2365864690546835</v>
      </c>
      <c r="FO512" s="142">
        <f t="shared" si="765"/>
        <v>1.2279501588077204</v>
      </c>
      <c r="FP512" s="142">
        <f t="shared" si="766"/>
        <v>4.6674429202812915</v>
      </c>
      <c r="FQ512" s="118">
        <f t="shared" ref="FQ512:FQ525" si="982">FP512/6</f>
        <v>0.77790715338021521</v>
      </c>
      <c r="FR512" s="143">
        <f t="shared" ref="FR512:FR525" si="983">FD512*CD512/1000</f>
        <v>23458.568117333769</v>
      </c>
      <c r="FS512" s="144">
        <f t="shared" ref="FS512:FS525" si="984">1-FG512/CD512</f>
        <v>0.59747965209254161</v>
      </c>
      <c r="FT512" s="145">
        <f t="shared" ref="FT512:FT525" si="985">FD512*(CF512/CE512)*BC512/1000</f>
        <v>17394.651367938051</v>
      </c>
      <c r="FU512" s="146">
        <f t="shared" ref="FU512:FU525" si="986">1-FG512/BC512</f>
        <v>0.77731660231660227</v>
      </c>
      <c r="FV512" s="253">
        <v>4093</v>
      </c>
      <c r="FW512" s="283"/>
      <c r="FX512" s="246">
        <v>7.82</v>
      </c>
      <c r="FY512" s="103">
        <v>2160</v>
      </c>
      <c r="FZ512" s="274">
        <v>7</v>
      </c>
      <c r="GA512" s="274">
        <v>63</v>
      </c>
      <c r="GB512" s="103">
        <v>2806</v>
      </c>
      <c r="GC512" s="247"/>
      <c r="GD512" s="247"/>
      <c r="GE512" s="103">
        <v>3564</v>
      </c>
      <c r="GF512" s="141">
        <f t="shared" ref="GF512:GF525" si="987">GE512/(GJ512*GK512)</f>
        <v>0.24381420450295288</v>
      </c>
      <c r="GG512" s="142">
        <f t="shared" si="772"/>
        <v>1.2279501588077204</v>
      </c>
      <c r="GH512" s="142">
        <f t="shared" si="773"/>
        <v>4.6674429202812915</v>
      </c>
      <c r="GI512" s="118">
        <f t="shared" ref="GI512:GI525" si="988">GH512/6</f>
        <v>0.77790715338021521</v>
      </c>
      <c r="GJ512" s="143">
        <f t="shared" ref="GJ512:GJ525" si="989">FV512*CD512/1000</f>
        <v>23458.568117333769</v>
      </c>
      <c r="GK512" s="144">
        <f t="shared" ref="GK512:GK525" si="990">1-FY512/CD512</f>
        <v>0.62312789272643687</v>
      </c>
      <c r="GL512" s="145">
        <f t="shared" ref="GL512:GL525" si="991">FV512*(CF512/CE512)*BC512/1000</f>
        <v>17394.651367938051</v>
      </c>
      <c r="GM512" s="146">
        <f t="shared" ref="GM512:GM525" si="992">1-FY512/BC512</f>
        <v>0.79150579150579148</v>
      </c>
      <c r="GN512" s="103">
        <v>2512</v>
      </c>
      <c r="GO512" s="97">
        <f t="shared" ref="GO512:GO523" si="993">(CJ512*CM512+DB512*DE512+DT512*DW512+EL512*EO512+FD512*FG512+FV512*FY512)/CE512</f>
        <v>2203.5952312671557</v>
      </c>
      <c r="GP512" s="226">
        <f t="shared" ref="GP512:GP523" si="994">GQ512*1.067+GS512*1.967+GU512*1.445+GW512*2.058+GY512*1.664</f>
        <v>115.18951999999999</v>
      </c>
      <c r="GQ512" s="103">
        <v>0</v>
      </c>
      <c r="GR512" s="102">
        <f t="shared" ref="GR512:GR523" si="995">IF(1-GQ512/BF512&gt;0,1-GQ512/BF512)</f>
        <v>1</v>
      </c>
      <c r="GS512" s="103">
        <v>0</v>
      </c>
      <c r="GT512" s="102">
        <f t="shared" ref="GT512:GT523" si="996">IF(1-GS512/BI512&gt;0,1-GS512/BI512)</f>
        <v>1</v>
      </c>
      <c r="GU512" s="129">
        <v>26</v>
      </c>
      <c r="GV512" s="102">
        <f t="shared" ref="GV512:GV523" si="997">IF(1-GU512/BJ512&gt;0,1-GU512/BJ512,0)</f>
        <v>0.91008096171869868</v>
      </c>
      <c r="GW512" s="170">
        <v>32.799999999999997</v>
      </c>
      <c r="GX512" s="102">
        <f t="shared" ref="GX512:GX523" si="998">IF(1-GW512/BL512&gt;0,1-GW512/BL512,0)</f>
        <v>0.90547550432276658</v>
      </c>
      <c r="GY512" s="170">
        <v>6.08</v>
      </c>
      <c r="GZ512" s="102">
        <f t="shared" ref="GZ512:GZ523" si="999">IF(1-GY512/BN512&gt;0,1-GY512/BN512,0)</f>
        <v>0</v>
      </c>
      <c r="HA512" s="323">
        <v>11.5</v>
      </c>
      <c r="HB512" s="323">
        <v>45.8</v>
      </c>
      <c r="HC512" s="323"/>
      <c r="HD512" s="102"/>
      <c r="HE512" s="324">
        <v>23</v>
      </c>
      <c r="HF512" s="227">
        <f t="shared" ref="HF512:HF538" si="1000">AU512*BC512/1000</f>
        <v>103734.68</v>
      </c>
      <c r="HG512" s="102">
        <f t="shared" ref="HG512:HG538" si="1001">HF512/150000</f>
        <v>0.69156453333333334</v>
      </c>
      <c r="HH512" s="177">
        <f t="shared" ref="HH512:HH538" si="1002">1-GN512*CF512/1000/HF512</f>
        <v>0.75752895752895755</v>
      </c>
      <c r="HI512" s="103">
        <v>1614</v>
      </c>
      <c r="HJ512" s="103">
        <v>1664</v>
      </c>
      <c r="HK512" s="103">
        <v>1314</v>
      </c>
      <c r="HL512" s="77">
        <f t="shared" si="780"/>
        <v>2160</v>
      </c>
      <c r="HM512" s="77">
        <f t="shared" si="778"/>
        <v>31957.919999999998</v>
      </c>
      <c r="HN512" s="247"/>
      <c r="HO512" s="247"/>
      <c r="HP512" s="103">
        <v>3642</v>
      </c>
      <c r="HQ512" s="247"/>
      <c r="HR512" s="247"/>
      <c r="HS512" s="247"/>
      <c r="HT512" s="103">
        <v>2504</v>
      </c>
      <c r="HU512" s="103">
        <v>2546</v>
      </c>
      <c r="HV512" s="247"/>
      <c r="HW512" s="247"/>
      <c r="HX512" s="247"/>
      <c r="HY512" s="247"/>
      <c r="HZ512" s="298">
        <v>0.98</v>
      </c>
      <c r="IA512" s="298"/>
      <c r="IB512" s="299">
        <v>339</v>
      </c>
      <c r="IC512" s="300"/>
      <c r="ID512" s="300">
        <v>27</v>
      </c>
      <c r="IE512" s="301">
        <v>2.17</v>
      </c>
      <c r="IF512" s="301">
        <v>0.5</v>
      </c>
      <c r="IG512" s="301">
        <v>0.95</v>
      </c>
      <c r="IH512" s="97">
        <f t="shared" si="779"/>
        <v>37992.175999999999</v>
      </c>
      <c r="II512" s="97">
        <f t="shared" si="781"/>
        <v>3882.6414333359189</v>
      </c>
      <c r="IJ512" s="202">
        <f t="shared" si="782"/>
        <v>1.5806528096103691</v>
      </c>
      <c r="IK512" s="202">
        <f t="shared" si="788"/>
        <v>2.456353102799969</v>
      </c>
      <c r="IL512" s="202">
        <f t="shared" si="736"/>
        <v>1.0573607372123477</v>
      </c>
      <c r="IM512" s="203"/>
      <c r="IN512" s="204">
        <f t="shared" si="737"/>
        <v>0.86504777070063699</v>
      </c>
      <c r="IO512" s="247"/>
      <c r="IP512" s="247"/>
      <c r="IQ512" s="103">
        <v>2196</v>
      </c>
      <c r="IR512" s="103">
        <v>2054</v>
      </c>
      <c r="IS512" s="247"/>
      <c r="IT512" s="247"/>
      <c r="IU512" s="247"/>
      <c r="IV512" s="247"/>
      <c r="IW512" s="304">
        <v>0.96</v>
      </c>
      <c r="IX512" s="304"/>
      <c r="IY512" s="246">
        <v>8.2899999999999991</v>
      </c>
      <c r="IZ512" s="247">
        <v>194</v>
      </c>
      <c r="JA512" s="247">
        <v>3.72</v>
      </c>
      <c r="JB512" s="247">
        <v>1.26</v>
      </c>
      <c r="JC512" s="247">
        <v>160</v>
      </c>
      <c r="JD512" s="97">
        <f t="shared" si="738"/>
        <v>4208.0069999999996</v>
      </c>
      <c r="JE512" s="210">
        <f t="shared" si="796"/>
        <v>1.1185458903425547</v>
      </c>
      <c r="JF512" s="210">
        <f t="shared" si="739"/>
        <v>0.30307205357142858</v>
      </c>
      <c r="JG512" s="210">
        <f t="shared" si="740"/>
        <v>8.1855564087269433E-2</v>
      </c>
      <c r="JH512" s="203"/>
      <c r="JI512" s="203">
        <f t="shared" si="741"/>
        <v>0.42772861356932157</v>
      </c>
      <c r="JJ512" s="212">
        <f t="shared" ref="JJ512:JJ525" si="1003">30336/$AU$7</f>
        <v>2.469151880188833</v>
      </c>
      <c r="JK512" s="203">
        <f t="shared" si="742"/>
        <v>0.98127413127413132</v>
      </c>
      <c r="JL512" s="103">
        <v>12488</v>
      </c>
      <c r="JM512" s="246">
        <v>8.57</v>
      </c>
      <c r="JN512" s="307">
        <v>188</v>
      </c>
      <c r="JO512" s="247">
        <v>1.25</v>
      </c>
      <c r="JP512" s="247">
        <v>3.58</v>
      </c>
      <c r="JQ512" s="246">
        <v>0.83</v>
      </c>
      <c r="JR512" s="170">
        <v>242</v>
      </c>
      <c r="JS512" s="247">
        <v>0.42</v>
      </c>
      <c r="JT512" s="308"/>
    </row>
    <row r="513" spans="1:280" ht="14.25">
      <c r="A513" s="244">
        <v>43930</v>
      </c>
      <c r="B513" s="245">
        <v>240</v>
      </c>
      <c r="C513" s="245">
        <v>240</v>
      </c>
      <c r="D513" s="129">
        <v>36777</v>
      </c>
      <c r="E513" s="254">
        <v>5.66</v>
      </c>
      <c r="F513" s="129">
        <v>1057</v>
      </c>
      <c r="G513" s="247">
        <v>32.9</v>
      </c>
      <c r="H513" s="247">
        <v>16.899999999999999</v>
      </c>
      <c r="I513" s="255">
        <v>91.6</v>
      </c>
      <c r="J513" s="253">
        <v>1354</v>
      </c>
      <c r="K513" s="129">
        <v>1277</v>
      </c>
      <c r="L513" s="254">
        <v>10.7</v>
      </c>
      <c r="M513" s="129">
        <v>8581</v>
      </c>
      <c r="N513" s="129">
        <v>6775</v>
      </c>
      <c r="O513" s="254">
        <v>0.62</v>
      </c>
      <c r="P513" s="254" t="s">
        <v>168</v>
      </c>
      <c r="Q513" s="258"/>
      <c r="R513" s="259">
        <v>62.2</v>
      </c>
      <c r="S513" s="260">
        <v>8729</v>
      </c>
      <c r="T513" s="103">
        <v>7104</v>
      </c>
      <c r="U513" s="247">
        <v>3.67</v>
      </c>
      <c r="V513" s="247">
        <v>27</v>
      </c>
      <c r="W513" s="247">
        <v>8.8000000000000007</v>
      </c>
      <c r="X513" s="247">
        <v>6.59</v>
      </c>
      <c r="Y513" s="129">
        <v>2432</v>
      </c>
      <c r="Z513" s="103"/>
      <c r="AA513" s="56"/>
      <c r="AB513" s="247">
        <v>511</v>
      </c>
      <c r="AC513" s="77">
        <f t="shared" si="935"/>
        <v>11161</v>
      </c>
      <c r="AD513" s="247"/>
      <c r="AE513" s="247"/>
      <c r="AF513" s="247"/>
      <c r="AG513" s="247"/>
      <c r="AH513" s="252"/>
      <c r="AI513" s="263"/>
      <c r="AJ513" s="247"/>
      <c r="AK513" s="247"/>
      <c r="AL513" s="246">
        <v>9.1</v>
      </c>
      <c r="AM513" s="103">
        <v>66398</v>
      </c>
      <c r="AN513" s="264">
        <v>7.09</v>
      </c>
      <c r="AO513" s="264">
        <v>0.21</v>
      </c>
      <c r="AP513" s="103">
        <v>3045</v>
      </c>
      <c r="AQ513" s="252"/>
      <c r="AR513" s="86">
        <f t="shared" si="743"/>
        <v>13616</v>
      </c>
      <c r="AS513" s="103">
        <v>1200</v>
      </c>
      <c r="AT513" s="268">
        <v>12416</v>
      </c>
      <c r="AU513" s="129">
        <f t="shared" si="936"/>
        <v>10016</v>
      </c>
      <c r="AV513" s="103">
        <v>960</v>
      </c>
      <c r="AW513" s="103">
        <v>0</v>
      </c>
      <c r="AX513" s="129">
        <v>960</v>
      </c>
      <c r="AY513" s="271">
        <v>480</v>
      </c>
      <c r="AZ513" s="272">
        <v>5.5</v>
      </c>
      <c r="BA513" s="103">
        <v>4652</v>
      </c>
      <c r="BB513" s="247">
        <v>301</v>
      </c>
      <c r="BC513" s="103">
        <v>10637</v>
      </c>
      <c r="BD513" s="97">
        <f t="shared" si="937"/>
        <v>6473.1349999999993</v>
      </c>
      <c r="BE513" s="102">
        <f t="shared" si="938"/>
        <v>0.60854893296982226</v>
      </c>
      <c r="BF513" s="103">
        <v>3899</v>
      </c>
      <c r="BG513" s="97">
        <f t="shared" si="939"/>
        <v>4160.2330000000002</v>
      </c>
      <c r="BH513" s="102">
        <f t="shared" si="940"/>
        <v>0.39110961737331956</v>
      </c>
      <c r="BI513" s="103">
        <v>279</v>
      </c>
      <c r="BJ513" s="97">
        <f t="shared" si="941"/>
        <v>548.79300000000001</v>
      </c>
      <c r="BK513" s="102">
        <f t="shared" si="942"/>
        <v>5.1592836326031774E-2</v>
      </c>
      <c r="BL513" s="320">
        <v>207</v>
      </c>
      <c r="BM513" s="97">
        <f t="shared" si="943"/>
        <v>299.11500000000001</v>
      </c>
      <c r="BN513" s="102">
        <f t="shared" si="944"/>
        <v>2.8120240669361665E-2</v>
      </c>
      <c r="BO513" s="103">
        <v>669</v>
      </c>
      <c r="BP513" s="97">
        <f t="shared" si="945"/>
        <v>1376.8019999999999</v>
      </c>
      <c r="BQ513" s="102">
        <f t="shared" si="946"/>
        <v>0.12943517909184921</v>
      </c>
      <c r="BR513" s="103">
        <v>53</v>
      </c>
      <c r="BS513" s="105">
        <f t="shared" si="947"/>
        <v>88.191999999999993</v>
      </c>
      <c r="BT513" s="102">
        <f t="shared" si="948"/>
        <v>4.9826078781611358E-3</v>
      </c>
      <c r="BU513" s="321">
        <v>4.8099999999999996</v>
      </c>
      <c r="BV513" s="321">
        <v>5.53</v>
      </c>
      <c r="BW513" s="322">
        <v>181</v>
      </c>
      <c r="BX513" s="117">
        <f t="shared" si="949"/>
        <v>106540.192</v>
      </c>
      <c r="BY513" s="118">
        <f t="shared" si="950"/>
        <v>0.71026794666666659</v>
      </c>
      <c r="BZ513" s="273">
        <v>54.7</v>
      </c>
      <c r="CA513" s="263">
        <v>39</v>
      </c>
      <c r="CB513" s="247">
        <v>7.49</v>
      </c>
      <c r="CC513" s="103">
        <v>5344</v>
      </c>
      <c r="CD513" s="77">
        <f t="shared" si="951"/>
        <v>5668.3434111074594</v>
      </c>
      <c r="CE513" s="77">
        <f t="shared" si="952"/>
        <v>24344</v>
      </c>
      <c r="CF513" s="77">
        <f t="shared" si="953"/>
        <v>10016</v>
      </c>
      <c r="CG513" s="77">
        <f t="shared" si="954"/>
        <v>417.33333333333331</v>
      </c>
      <c r="CH513" s="77">
        <f t="shared" si="955"/>
        <v>14328</v>
      </c>
      <c r="CI513" s="130">
        <f t="shared" si="956"/>
        <v>597</v>
      </c>
      <c r="CJ513" s="253">
        <v>4044</v>
      </c>
      <c r="CK513" s="247"/>
      <c r="CL513" s="246">
        <v>7.85</v>
      </c>
      <c r="CM513" s="103">
        <v>2332</v>
      </c>
      <c r="CN513" s="274">
        <v>14</v>
      </c>
      <c r="CO513" s="274">
        <v>62</v>
      </c>
      <c r="CP513" s="103">
        <v>5172</v>
      </c>
      <c r="CQ513" s="247"/>
      <c r="CR513" s="247"/>
      <c r="CS513" s="103">
        <v>3061</v>
      </c>
      <c r="CT513" s="141">
        <f t="shared" si="957"/>
        <v>0.22687228037269705</v>
      </c>
      <c r="CU513" s="142">
        <f t="shared" si="746"/>
        <v>1.2428288822947577</v>
      </c>
      <c r="CV513" s="142">
        <f t="shared" si="747"/>
        <v>4.5608397840267738</v>
      </c>
      <c r="CW513" s="118">
        <f t="shared" si="958"/>
        <v>0.76013996400446227</v>
      </c>
      <c r="CX513" s="143">
        <f t="shared" si="959"/>
        <v>22922.780754518564</v>
      </c>
      <c r="CY513" s="144">
        <f t="shared" si="960"/>
        <v>0.58859232215354029</v>
      </c>
      <c r="CZ513" s="145">
        <f t="shared" si="961"/>
        <v>17698.346058494906</v>
      </c>
      <c r="DA513" s="146">
        <f t="shared" si="962"/>
        <v>0.78076525336091007</v>
      </c>
      <c r="DB513" s="253">
        <v>4044</v>
      </c>
      <c r="DC513" s="247"/>
      <c r="DD513" s="246">
        <v>7.73</v>
      </c>
      <c r="DE513" s="103">
        <v>2209</v>
      </c>
      <c r="DF513" s="274">
        <v>12</v>
      </c>
      <c r="DG513" s="274">
        <v>61</v>
      </c>
      <c r="DH513" s="103">
        <v>4914</v>
      </c>
      <c r="DI513" s="247"/>
      <c r="DJ513" s="247"/>
      <c r="DK513" s="103">
        <v>3445</v>
      </c>
      <c r="DL513" s="141">
        <f t="shared" si="963"/>
        <v>0.24625462874352169</v>
      </c>
      <c r="DM513" s="142">
        <f t="shared" si="750"/>
        <v>1.2428288822947577</v>
      </c>
      <c r="DN513" s="142">
        <f t="shared" si="751"/>
        <v>4.5608397840267738</v>
      </c>
      <c r="DO513" s="118">
        <f t="shared" si="964"/>
        <v>0.76013996400446227</v>
      </c>
      <c r="DP513" s="143">
        <f t="shared" si="965"/>
        <v>22922.780754518564</v>
      </c>
      <c r="DQ513" s="144">
        <f t="shared" si="966"/>
        <v>0.61029178372091364</v>
      </c>
      <c r="DR513" s="145">
        <f t="shared" si="967"/>
        <v>17698.346058494906</v>
      </c>
      <c r="DS513" s="146">
        <f t="shared" si="968"/>
        <v>0.79232866409701985</v>
      </c>
      <c r="DT513" s="253">
        <v>4052</v>
      </c>
      <c r="DU513" s="247"/>
      <c r="DV513" s="246">
        <v>7.79</v>
      </c>
      <c r="DW513" s="103">
        <v>2185</v>
      </c>
      <c r="DX513" s="274">
        <v>13</v>
      </c>
      <c r="DY513" s="274">
        <v>61</v>
      </c>
      <c r="DZ513" s="103">
        <v>5288</v>
      </c>
      <c r="EA513" s="247"/>
      <c r="EB513" s="247"/>
      <c r="EC513" s="103">
        <v>3678</v>
      </c>
      <c r="ED513" s="141">
        <f t="shared" si="969"/>
        <v>0.26058294981450936</v>
      </c>
      <c r="EE513" s="142">
        <f t="shared" si="756"/>
        <v>1.240375123395854</v>
      </c>
      <c r="EF513" s="142">
        <f t="shared" si="795"/>
        <v>4.5698622168339487</v>
      </c>
      <c r="EG513" s="118">
        <f t="shared" si="970"/>
        <v>0.76164370280565807</v>
      </c>
      <c r="EH513" s="143">
        <f t="shared" si="971"/>
        <v>22968.127501807427</v>
      </c>
      <c r="EI513" s="144">
        <f t="shared" si="972"/>
        <v>0.61452582500235231</v>
      </c>
      <c r="EJ513" s="145">
        <f t="shared" si="973"/>
        <v>17733.357623397962</v>
      </c>
      <c r="EK513" s="146">
        <f t="shared" si="974"/>
        <v>0.79458493936260222</v>
      </c>
      <c r="EL513" s="253">
        <v>4052</v>
      </c>
      <c r="EM513" s="247"/>
      <c r="EN513" s="246">
        <v>7.82</v>
      </c>
      <c r="EO513" s="103">
        <v>2198</v>
      </c>
      <c r="EP513" s="274">
        <v>13</v>
      </c>
      <c r="EQ513" s="274">
        <v>60</v>
      </c>
      <c r="ER513" s="103">
        <v>5164</v>
      </c>
      <c r="ES513" s="247"/>
      <c r="ET513" s="247"/>
      <c r="EU513" s="103">
        <v>3319</v>
      </c>
      <c r="EV513" s="141">
        <f t="shared" si="975"/>
        <v>0.23602899804149943</v>
      </c>
      <c r="EW513" s="142">
        <f t="shared" si="758"/>
        <v>1.240375123395854</v>
      </c>
      <c r="EX513" s="142">
        <f t="shared" si="759"/>
        <v>4.5698622168339487</v>
      </c>
      <c r="EY513" s="118">
        <f t="shared" si="976"/>
        <v>0.76164370280565807</v>
      </c>
      <c r="EZ513" s="143">
        <f t="shared" si="977"/>
        <v>22968.127501807427</v>
      </c>
      <c r="FA513" s="144">
        <f t="shared" si="978"/>
        <v>0.61223238597490637</v>
      </c>
      <c r="FB513" s="145">
        <f t="shared" si="979"/>
        <v>17733.357623397962</v>
      </c>
      <c r="FC513" s="146">
        <f t="shared" si="980"/>
        <v>0.79336279026041179</v>
      </c>
      <c r="FD513" s="253">
        <v>4076</v>
      </c>
      <c r="FE513" s="247"/>
      <c r="FF513" s="246">
        <v>7.79</v>
      </c>
      <c r="FG513" s="103">
        <v>2195</v>
      </c>
      <c r="FH513" s="274">
        <v>11</v>
      </c>
      <c r="FI513" s="274">
        <v>76</v>
      </c>
      <c r="FJ513" s="103">
        <v>5054</v>
      </c>
      <c r="FK513" s="247"/>
      <c r="FL513" s="247"/>
      <c r="FM513" s="103">
        <v>3305</v>
      </c>
      <c r="FN513" s="141">
        <f t="shared" si="981"/>
        <v>0.23344768100909219</v>
      </c>
      <c r="FO513" s="142">
        <f t="shared" si="765"/>
        <v>1.233071638861629</v>
      </c>
      <c r="FP513" s="142">
        <f t="shared" si="766"/>
        <v>4.5969295152554723</v>
      </c>
      <c r="FQ513" s="118">
        <f t="shared" si="982"/>
        <v>0.76615491920924539</v>
      </c>
      <c r="FR513" s="143">
        <f t="shared" si="983"/>
        <v>23104.167743674003</v>
      </c>
      <c r="FS513" s="144">
        <f t="shared" si="984"/>
        <v>0.61276164113508624</v>
      </c>
      <c r="FT513" s="145">
        <f t="shared" si="985"/>
        <v>17838.392318107133</v>
      </c>
      <c r="FU513" s="146">
        <f t="shared" si="986"/>
        <v>0.79364482466860964</v>
      </c>
      <c r="FV513" s="253">
        <v>4076</v>
      </c>
      <c r="FW513" s="283"/>
      <c r="FX513" s="246">
        <v>7.76</v>
      </c>
      <c r="FY513" s="103">
        <v>2151</v>
      </c>
      <c r="FZ513" s="274">
        <v>13</v>
      </c>
      <c r="GA513" s="274">
        <v>60</v>
      </c>
      <c r="GB513" s="103">
        <v>4756</v>
      </c>
      <c r="GC513" s="247"/>
      <c r="GD513" s="247"/>
      <c r="GE513" s="103">
        <v>3564</v>
      </c>
      <c r="GF513" s="141">
        <f t="shared" si="987"/>
        <v>0.2485929155568681</v>
      </c>
      <c r="GG513" s="142">
        <f t="shared" si="772"/>
        <v>1.233071638861629</v>
      </c>
      <c r="GH513" s="142">
        <f t="shared" si="773"/>
        <v>4.5969295152554723</v>
      </c>
      <c r="GI513" s="118">
        <f t="shared" si="988"/>
        <v>0.76615491920924539</v>
      </c>
      <c r="GJ513" s="143">
        <f t="shared" si="989"/>
        <v>23104.167743674003</v>
      </c>
      <c r="GK513" s="144">
        <f t="shared" si="990"/>
        <v>0.62052405015105716</v>
      </c>
      <c r="GL513" s="145">
        <f t="shared" si="991"/>
        <v>17838.392318107133</v>
      </c>
      <c r="GM513" s="146">
        <f t="shared" si="992"/>
        <v>0.79778132932217727</v>
      </c>
      <c r="GN513" s="103">
        <v>2195</v>
      </c>
      <c r="GO513" s="97">
        <f t="shared" si="993"/>
        <v>2211.5517581334211</v>
      </c>
      <c r="GP513" s="226">
        <f t="shared" si="994"/>
        <v>357.85679999999996</v>
      </c>
      <c r="GQ513" s="103">
        <v>0</v>
      </c>
      <c r="GR513" s="102">
        <f t="shared" si="995"/>
        <v>1</v>
      </c>
      <c r="GS513" s="103">
        <v>0</v>
      </c>
      <c r="GT513" s="102">
        <f t="shared" si="996"/>
        <v>1</v>
      </c>
      <c r="GU513" s="129">
        <v>0</v>
      </c>
      <c r="GV513" s="102">
        <f t="shared" si="997"/>
        <v>1</v>
      </c>
      <c r="GW513" s="170">
        <v>162</v>
      </c>
      <c r="GX513" s="102">
        <f t="shared" si="998"/>
        <v>0.21739130434782605</v>
      </c>
      <c r="GY513" s="170">
        <v>14.7</v>
      </c>
      <c r="GZ513" s="102">
        <f t="shared" si="999"/>
        <v>0</v>
      </c>
      <c r="HA513" s="323">
        <v>12.1</v>
      </c>
      <c r="HB513" s="323">
        <v>59.4</v>
      </c>
      <c r="HC513" s="323"/>
      <c r="HD513" s="102"/>
      <c r="HE513" s="324">
        <v>72</v>
      </c>
      <c r="HF513" s="227">
        <f t="shared" si="1000"/>
        <v>106540.192</v>
      </c>
      <c r="HG513" s="102">
        <f t="shared" si="1001"/>
        <v>0.71026794666666659</v>
      </c>
      <c r="HH513" s="177">
        <f t="shared" si="1002"/>
        <v>0.79364482466860964</v>
      </c>
      <c r="HI513" s="103">
        <v>2153</v>
      </c>
      <c r="HJ513" s="103">
        <v>2642</v>
      </c>
      <c r="HK513" s="103">
        <v>1862</v>
      </c>
      <c r="HL513" s="77">
        <f t="shared" si="780"/>
        <v>2160</v>
      </c>
      <c r="HM513" s="77">
        <f t="shared" si="778"/>
        <v>29249.52</v>
      </c>
      <c r="HN513" s="247"/>
      <c r="HO513" s="247"/>
      <c r="HP513" s="103">
        <v>4136</v>
      </c>
      <c r="HQ513" s="247"/>
      <c r="HR513" s="247"/>
      <c r="HS513" s="247"/>
      <c r="HT513" s="103">
        <v>3276</v>
      </c>
      <c r="HU513" s="103">
        <v>3423</v>
      </c>
      <c r="HV513" s="247"/>
      <c r="HW513" s="247"/>
      <c r="HX513" s="247"/>
      <c r="HY513" s="247"/>
      <c r="HZ513" s="298">
        <v>0.99</v>
      </c>
      <c r="IA513" s="298"/>
      <c r="IB513" s="299">
        <v>362</v>
      </c>
      <c r="IC513" s="300"/>
      <c r="ID513" s="300">
        <v>312</v>
      </c>
      <c r="IE513" s="301">
        <v>2.95</v>
      </c>
      <c r="IF513" s="301">
        <v>1.1200000000000001</v>
      </c>
      <c r="IG513" s="301">
        <v>0.84</v>
      </c>
      <c r="IH513" s="97">
        <f t="shared" si="779"/>
        <v>36024.639999999999</v>
      </c>
      <c r="II513" s="97">
        <f t="shared" si="781"/>
        <v>3477.9094292803966</v>
      </c>
      <c r="IJ513" s="202">
        <f t="shared" si="782"/>
        <v>1.5802781289506953</v>
      </c>
      <c r="IK513" s="202">
        <f t="shared" si="788"/>
        <v>2.2008210868486349</v>
      </c>
      <c r="IL513" s="202">
        <f t="shared" si="736"/>
        <v>0.73960866900831213</v>
      </c>
      <c r="IM513" s="203"/>
      <c r="IN513" s="204">
        <f t="shared" si="737"/>
        <v>0.83507972665148067</v>
      </c>
      <c r="IO513" s="247"/>
      <c r="IP513" s="247"/>
      <c r="IQ513" s="103">
        <v>3228</v>
      </c>
      <c r="IR513" s="103">
        <v>3012</v>
      </c>
      <c r="IS513" s="247"/>
      <c r="IT513" s="247"/>
      <c r="IU513" s="247"/>
      <c r="IV513" s="247"/>
      <c r="IW513" s="304">
        <v>0.96</v>
      </c>
      <c r="IX513" s="304"/>
      <c r="IY513" s="246">
        <v>8.64</v>
      </c>
      <c r="IZ513" s="247">
        <v>189</v>
      </c>
      <c r="JA513" s="247">
        <v>5.43</v>
      </c>
      <c r="JB513" s="247">
        <v>1.69</v>
      </c>
      <c r="JC513" s="247">
        <v>147</v>
      </c>
      <c r="JD513" s="97">
        <f t="shared" si="738"/>
        <v>4494.5919999999996</v>
      </c>
      <c r="JE513" s="210">
        <f t="shared" si="796"/>
        <v>1.1182108626198084</v>
      </c>
      <c r="JF513" s="210">
        <f t="shared" si="739"/>
        <v>0.3237314285714285</v>
      </c>
      <c r="JG513" s="210">
        <f t="shared" si="740"/>
        <v>6.6435462862888997E-2</v>
      </c>
      <c r="JH513" s="203"/>
      <c r="JI513" s="203">
        <f t="shared" si="741"/>
        <v>0.47790055248618779</v>
      </c>
      <c r="JJ513" s="212">
        <f t="shared" si="1003"/>
        <v>2.469151880188833</v>
      </c>
      <c r="JK513" s="203">
        <f t="shared" si="742"/>
        <v>0.98223183228353861</v>
      </c>
      <c r="JL513" s="103">
        <v>12678</v>
      </c>
      <c r="JM513" s="246">
        <v>8.76</v>
      </c>
      <c r="JN513" s="307">
        <v>323</v>
      </c>
      <c r="JO513" s="247">
        <v>1.3</v>
      </c>
      <c r="JP513" s="247">
        <v>4.66</v>
      </c>
      <c r="JQ513" s="246">
        <v>0.78</v>
      </c>
      <c r="JR513" s="170">
        <v>197</v>
      </c>
      <c r="JS513" s="247">
        <v>0.39</v>
      </c>
      <c r="JT513" s="308"/>
    </row>
    <row r="514" spans="1:280" ht="14.25">
      <c r="A514" s="244">
        <v>43931</v>
      </c>
      <c r="B514" s="245">
        <v>240</v>
      </c>
      <c r="C514" s="245">
        <v>240</v>
      </c>
      <c r="D514" s="129">
        <v>37068</v>
      </c>
      <c r="E514" s="254">
        <v>5.87</v>
      </c>
      <c r="F514" s="129">
        <v>1087</v>
      </c>
      <c r="G514" s="247">
        <v>33.799999999999997</v>
      </c>
      <c r="H514" s="247">
        <v>15.9</v>
      </c>
      <c r="I514" s="255">
        <v>91.3</v>
      </c>
      <c r="J514" s="253">
        <v>1430</v>
      </c>
      <c r="K514" s="129">
        <v>1447</v>
      </c>
      <c r="L514" s="254">
        <v>10.5</v>
      </c>
      <c r="M514" s="129">
        <v>7954</v>
      </c>
      <c r="N514" s="129">
        <v>6261</v>
      </c>
      <c r="O514" s="254">
        <v>0.18</v>
      </c>
      <c r="P514" s="254">
        <v>0.04</v>
      </c>
      <c r="Q514" s="258">
        <v>80</v>
      </c>
      <c r="R514" s="259">
        <v>55.3</v>
      </c>
      <c r="S514" s="260">
        <v>8834</v>
      </c>
      <c r="T514" s="103">
        <v>7429</v>
      </c>
      <c r="U514" s="247">
        <v>3.65</v>
      </c>
      <c r="V514" s="247">
        <v>19.5</v>
      </c>
      <c r="W514" s="247">
        <v>9.77</v>
      </c>
      <c r="X514" s="247">
        <v>7.76</v>
      </c>
      <c r="Y514" s="129">
        <v>2432</v>
      </c>
      <c r="Z514" s="103"/>
      <c r="AA514" s="56"/>
      <c r="AB514" s="247">
        <v>523</v>
      </c>
      <c r="AC514" s="77">
        <f t="shared" si="935"/>
        <v>11266</v>
      </c>
      <c r="AD514" s="247"/>
      <c r="AE514" s="247"/>
      <c r="AF514" s="247"/>
      <c r="AG514" s="247"/>
      <c r="AH514" s="252"/>
      <c r="AI514" s="263"/>
      <c r="AJ514" s="247"/>
      <c r="AK514" s="247"/>
      <c r="AL514" s="246">
        <v>9.06</v>
      </c>
      <c r="AM514" s="103">
        <v>64003</v>
      </c>
      <c r="AN514" s="264">
        <v>13.6</v>
      </c>
      <c r="AO514" s="264">
        <v>1.53</v>
      </c>
      <c r="AP514" s="103">
        <v>3155</v>
      </c>
      <c r="AQ514" s="252"/>
      <c r="AR514" s="86">
        <f t="shared" si="743"/>
        <v>13560</v>
      </c>
      <c r="AS514" s="103">
        <v>1200</v>
      </c>
      <c r="AT514" s="268">
        <v>12360</v>
      </c>
      <c r="AU514" s="129">
        <f t="shared" si="936"/>
        <v>9960</v>
      </c>
      <c r="AV514" s="103">
        <v>960</v>
      </c>
      <c r="AW514" s="103">
        <v>0</v>
      </c>
      <c r="AX514" s="129">
        <v>960</v>
      </c>
      <c r="AY514" s="271">
        <v>480</v>
      </c>
      <c r="AZ514" s="272">
        <v>5.47</v>
      </c>
      <c r="BA514" s="103">
        <v>4107</v>
      </c>
      <c r="BB514" s="247">
        <v>197</v>
      </c>
      <c r="BC514" s="103">
        <v>10036</v>
      </c>
      <c r="BD514" s="97">
        <f t="shared" si="937"/>
        <v>6950.0861999999997</v>
      </c>
      <c r="BE514" s="102">
        <f t="shared" si="938"/>
        <v>0.69251556396970904</v>
      </c>
      <c r="BF514" s="103">
        <v>3544</v>
      </c>
      <c r="BG514" s="97">
        <f t="shared" si="939"/>
        <v>3781.4479999999999</v>
      </c>
      <c r="BH514" s="102">
        <f t="shared" si="940"/>
        <v>0.37678836189717019</v>
      </c>
      <c r="BI514" s="103">
        <v>502</v>
      </c>
      <c r="BJ514" s="97">
        <f t="shared" si="941"/>
        <v>987.43400000000008</v>
      </c>
      <c r="BK514" s="102">
        <f t="shared" si="942"/>
        <v>9.8389198884017551E-2</v>
      </c>
      <c r="BL514" s="320">
        <v>565</v>
      </c>
      <c r="BM514" s="97">
        <f t="shared" si="943"/>
        <v>816.42500000000007</v>
      </c>
      <c r="BN514" s="102">
        <f t="shared" si="944"/>
        <v>8.1349641291351138E-2</v>
      </c>
      <c r="BO514" s="103">
        <v>652</v>
      </c>
      <c r="BP514" s="97">
        <f t="shared" si="945"/>
        <v>1341.8159999999998</v>
      </c>
      <c r="BQ514" s="102">
        <f t="shared" si="946"/>
        <v>0.13370027899561576</v>
      </c>
      <c r="BR514" s="103">
        <v>13.8</v>
      </c>
      <c r="BS514" s="105">
        <f t="shared" si="947"/>
        <v>22.963200000000001</v>
      </c>
      <c r="BT514" s="102">
        <f t="shared" si="948"/>
        <v>1.3750498206456757E-3</v>
      </c>
      <c r="BU514" s="321">
        <v>5.29</v>
      </c>
      <c r="BV514" s="321">
        <v>5.88</v>
      </c>
      <c r="BW514" s="322">
        <v>161</v>
      </c>
      <c r="BX514" s="117">
        <f t="shared" si="949"/>
        <v>99958.56</v>
      </c>
      <c r="BY514" s="118">
        <f t="shared" si="950"/>
        <v>0.66639039999999994</v>
      </c>
      <c r="BZ514" s="273">
        <v>54.9</v>
      </c>
      <c r="CA514" s="263">
        <v>39</v>
      </c>
      <c r="CB514" s="247">
        <v>7.3</v>
      </c>
      <c r="CC514" s="103">
        <v>5233</v>
      </c>
      <c r="CD514" s="77">
        <f t="shared" si="951"/>
        <v>5402.2380009896087</v>
      </c>
      <c r="CE514" s="77">
        <f t="shared" si="952"/>
        <v>24252</v>
      </c>
      <c r="CF514" s="77">
        <f t="shared" si="953"/>
        <v>9960</v>
      </c>
      <c r="CG514" s="77">
        <f t="shared" si="954"/>
        <v>415</v>
      </c>
      <c r="CH514" s="77">
        <f t="shared" si="955"/>
        <v>14292</v>
      </c>
      <c r="CI514" s="130">
        <f t="shared" si="956"/>
        <v>595.5</v>
      </c>
      <c r="CJ514" s="253">
        <v>4029</v>
      </c>
      <c r="CK514" s="247"/>
      <c r="CL514" s="246">
        <v>7.96</v>
      </c>
      <c r="CM514" s="103">
        <v>2284</v>
      </c>
      <c r="CN514" s="274">
        <v>13</v>
      </c>
      <c r="CO514" s="274">
        <v>62</v>
      </c>
      <c r="CP514" s="103">
        <v>4590</v>
      </c>
      <c r="CQ514" s="247"/>
      <c r="CR514" s="247"/>
      <c r="CS514" s="103">
        <v>2959</v>
      </c>
      <c r="CT514" s="141">
        <f t="shared" si="957"/>
        <v>0.23552577304966343</v>
      </c>
      <c r="CU514" s="142">
        <f t="shared" si="746"/>
        <v>1.2474559444030777</v>
      </c>
      <c r="CV514" s="142">
        <f t="shared" si="747"/>
        <v>4.3306042391538266</v>
      </c>
      <c r="CW514" s="118">
        <f t="shared" si="958"/>
        <v>0.72176737319230444</v>
      </c>
      <c r="CX514" s="143">
        <f t="shared" si="959"/>
        <v>21765.616905987132</v>
      </c>
      <c r="CY514" s="144">
        <f t="shared" si="960"/>
        <v>0.57721225914489405</v>
      </c>
      <c r="CZ514" s="145">
        <f t="shared" si="961"/>
        <v>16606.178386937157</v>
      </c>
      <c r="DA514" s="146">
        <f t="shared" si="962"/>
        <v>0.7724192905540056</v>
      </c>
      <c r="DB514" s="253">
        <v>4029</v>
      </c>
      <c r="DC514" s="247"/>
      <c r="DD514" s="246">
        <v>7.88</v>
      </c>
      <c r="DE514" s="103">
        <v>2367</v>
      </c>
      <c r="DF514" s="274">
        <v>12</v>
      </c>
      <c r="DG514" s="274">
        <v>61</v>
      </c>
      <c r="DH514" s="103">
        <v>4622</v>
      </c>
      <c r="DI514" s="247"/>
      <c r="DJ514" s="247"/>
      <c r="DK514" s="103">
        <v>3466</v>
      </c>
      <c r="DL514" s="141">
        <f t="shared" si="963"/>
        <v>0.28342525110002037</v>
      </c>
      <c r="DM514" s="142">
        <f t="shared" si="750"/>
        <v>1.2474559444030777</v>
      </c>
      <c r="DN514" s="142">
        <f t="shared" si="751"/>
        <v>4.3306042391538266</v>
      </c>
      <c r="DO514" s="118">
        <f t="shared" si="964"/>
        <v>0.72176737319230444</v>
      </c>
      <c r="DP514" s="143">
        <f t="shared" si="965"/>
        <v>21765.616905987132</v>
      </c>
      <c r="DQ514" s="144">
        <f t="shared" si="966"/>
        <v>0.56184825630296165</v>
      </c>
      <c r="DR514" s="145">
        <f t="shared" si="967"/>
        <v>16606.178386937157</v>
      </c>
      <c r="DS514" s="146">
        <f t="shared" si="968"/>
        <v>0.76414906337186128</v>
      </c>
      <c r="DT514" s="253">
        <v>4031</v>
      </c>
      <c r="DU514" s="247"/>
      <c r="DV514" s="246">
        <v>7.86</v>
      </c>
      <c r="DW514" s="103">
        <v>2464</v>
      </c>
      <c r="DX514" s="274">
        <v>13</v>
      </c>
      <c r="DY514" s="274">
        <v>61</v>
      </c>
      <c r="DZ514" s="103">
        <v>4288</v>
      </c>
      <c r="EA514" s="247"/>
      <c r="EB514" s="247"/>
      <c r="EC514" s="103">
        <v>3615</v>
      </c>
      <c r="ED514" s="141">
        <f t="shared" si="969"/>
        <v>0.30521686848922197</v>
      </c>
      <c r="EE514" s="142">
        <f t="shared" si="756"/>
        <v>1.2468370131481021</v>
      </c>
      <c r="EF514" s="142">
        <f t="shared" si="795"/>
        <v>4.3327539558275197</v>
      </c>
      <c r="EG514" s="118">
        <f t="shared" si="970"/>
        <v>0.72212565930458661</v>
      </c>
      <c r="EH514" s="143">
        <f t="shared" si="971"/>
        <v>21776.421381989116</v>
      </c>
      <c r="EI514" s="144">
        <f t="shared" si="972"/>
        <v>0.54389273490937784</v>
      </c>
      <c r="EJ514" s="145">
        <f t="shared" si="973"/>
        <v>16614.421712023752</v>
      </c>
      <c r="EK514" s="146">
        <f t="shared" si="974"/>
        <v>0.7544838581108011</v>
      </c>
      <c r="EL514" s="253">
        <v>4031</v>
      </c>
      <c r="EM514" s="247"/>
      <c r="EN514" s="246">
        <v>7.92</v>
      </c>
      <c r="EO514" s="103">
        <v>2224</v>
      </c>
      <c r="EP514" s="274">
        <v>13</v>
      </c>
      <c r="EQ514" s="274">
        <v>60</v>
      </c>
      <c r="ER514" s="103">
        <v>4368</v>
      </c>
      <c r="ES514" s="247"/>
      <c r="ET514" s="247"/>
      <c r="EU514" s="103">
        <v>3272</v>
      </c>
      <c r="EV514" s="141">
        <f t="shared" si="975"/>
        <v>0.255395993954601</v>
      </c>
      <c r="EW514" s="142">
        <f t="shared" si="758"/>
        <v>1.2468370131481021</v>
      </c>
      <c r="EX514" s="142">
        <f t="shared" si="759"/>
        <v>4.3327539558275197</v>
      </c>
      <c r="EY514" s="118">
        <f t="shared" si="976"/>
        <v>0.72212565930458661</v>
      </c>
      <c r="EZ514" s="143">
        <f t="shared" si="977"/>
        <v>21776.421381989116</v>
      </c>
      <c r="FA514" s="144">
        <f t="shared" si="978"/>
        <v>0.5883187672233996</v>
      </c>
      <c r="FB514" s="145">
        <f t="shared" si="979"/>
        <v>16614.421712023752</v>
      </c>
      <c r="FC514" s="146">
        <f t="shared" si="980"/>
        <v>0.77839776803507377</v>
      </c>
      <c r="FD514" s="253">
        <v>4066</v>
      </c>
      <c r="FE514" s="247"/>
      <c r="FF514" s="246">
        <v>7.89</v>
      </c>
      <c r="FG514" s="103">
        <v>2167</v>
      </c>
      <c r="FH514" s="274">
        <v>11</v>
      </c>
      <c r="FI514" s="274">
        <v>61</v>
      </c>
      <c r="FJ514" s="103">
        <v>4080</v>
      </c>
      <c r="FK514" s="247"/>
      <c r="FL514" s="247"/>
      <c r="FM514" s="103">
        <v>3259</v>
      </c>
      <c r="FN514" s="141">
        <f t="shared" si="981"/>
        <v>0.24774833872888286</v>
      </c>
      <c r="FO514" s="142">
        <f t="shared" si="765"/>
        <v>1.2361042793900638</v>
      </c>
      <c r="FP514" s="142">
        <f t="shared" si="766"/>
        <v>4.3703739976171407</v>
      </c>
      <c r="FQ514" s="118">
        <f t="shared" si="982"/>
        <v>0.72839566626952346</v>
      </c>
      <c r="FR514" s="143">
        <f t="shared" si="983"/>
        <v>21965.499712023749</v>
      </c>
      <c r="FS514" s="144">
        <f t="shared" si="984"/>
        <v>0.5988699498979797</v>
      </c>
      <c r="FT514" s="145">
        <f t="shared" si="985"/>
        <v>16758.67990103909</v>
      </c>
      <c r="FU514" s="146">
        <f t="shared" si="986"/>
        <v>0.78407732164208843</v>
      </c>
      <c r="FV514" s="253">
        <v>4066</v>
      </c>
      <c r="FW514" s="283"/>
      <c r="FX514" s="246">
        <v>7.95</v>
      </c>
      <c r="FY514" s="103">
        <v>2259</v>
      </c>
      <c r="FZ514" s="274">
        <v>11</v>
      </c>
      <c r="GA514" s="274">
        <v>61</v>
      </c>
      <c r="GB514" s="103">
        <v>4634</v>
      </c>
      <c r="GC514" s="247"/>
      <c r="GD514" s="247"/>
      <c r="GE514" s="103">
        <v>3468</v>
      </c>
      <c r="GF514" s="141">
        <f t="shared" si="987"/>
        <v>0.27135288801804786</v>
      </c>
      <c r="GG514" s="142">
        <f t="shared" si="772"/>
        <v>1.2361042793900638</v>
      </c>
      <c r="GH514" s="142">
        <f t="shared" si="773"/>
        <v>4.3703739976171407</v>
      </c>
      <c r="GI514" s="118">
        <f t="shared" si="988"/>
        <v>0.72839566626952346</v>
      </c>
      <c r="GJ514" s="143">
        <f t="shared" si="989"/>
        <v>21965.499712023749</v>
      </c>
      <c r="GK514" s="144">
        <f t="shared" si="990"/>
        <v>0.58183997084427141</v>
      </c>
      <c r="GL514" s="145">
        <f t="shared" si="991"/>
        <v>16758.67990103909</v>
      </c>
      <c r="GM514" s="146">
        <f t="shared" si="992"/>
        <v>0.77491032283778394</v>
      </c>
      <c r="GN514" s="103">
        <v>2173</v>
      </c>
      <c r="GO514" s="97">
        <f t="shared" si="993"/>
        <v>2293.9272224971137</v>
      </c>
      <c r="GP514" s="226">
        <f t="shared" si="994"/>
        <v>786.15599999999995</v>
      </c>
      <c r="GQ514" s="103">
        <v>0</v>
      </c>
      <c r="GR514" s="102">
        <f t="shared" si="995"/>
        <v>1</v>
      </c>
      <c r="GS514" s="103">
        <v>0</v>
      </c>
      <c r="GT514" s="102">
        <f t="shared" si="996"/>
        <v>1</v>
      </c>
      <c r="GU514" s="129">
        <v>0</v>
      </c>
      <c r="GV514" s="102">
        <f t="shared" si="997"/>
        <v>1</v>
      </c>
      <c r="GW514" s="170">
        <v>382</v>
      </c>
      <c r="GX514" s="102">
        <f t="shared" si="998"/>
        <v>0.32389380530973455</v>
      </c>
      <c r="GY514" s="170">
        <v>0</v>
      </c>
      <c r="GZ514" s="102">
        <f t="shared" si="999"/>
        <v>1</v>
      </c>
      <c r="HA514" s="323">
        <v>12.1</v>
      </c>
      <c r="HB514" s="323">
        <v>54</v>
      </c>
      <c r="HC514" s="323"/>
      <c r="HD514" s="102"/>
      <c r="HE514" s="324">
        <v>35</v>
      </c>
      <c r="HF514" s="227">
        <f t="shared" si="1000"/>
        <v>99958.56</v>
      </c>
      <c r="HG514" s="102">
        <f t="shared" si="1001"/>
        <v>0.66639039999999994</v>
      </c>
      <c r="HH514" s="177">
        <f t="shared" si="1002"/>
        <v>0.78347947389398165</v>
      </c>
      <c r="HI514" s="103">
        <v>1732</v>
      </c>
      <c r="HJ514" s="103">
        <v>2368</v>
      </c>
      <c r="HK514" s="103">
        <v>1240</v>
      </c>
      <c r="HL514" s="77">
        <f t="shared" si="780"/>
        <v>2160</v>
      </c>
      <c r="HM514" s="77">
        <f t="shared" si="778"/>
        <v>28165.439999999999</v>
      </c>
      <c r="HN514" s="247"/>
      <c r="HO514" s="247"/>
      <c r="HP514" s="103">
        <v>4541</v>
      </c>
      <c r="HQ514" s="247"/>
      <c r="HR514" s="247"/>
      <c r="HS514" s="247"/>
      <c r="HT514" s="103">
        <v>3120</v>
      </c>
      <c r="HU514" s="103">
        <v>3134</v>
      </c>
      <c r="HV514" s="247"/>
      <c r="HW514" s="247"/>
      <c r="HX514" s="247"/>
      <c r="HY514" s="247"/>
      <c r="HZ514" s="298">
        <v>0.99</v>
      </c>
      <c r="IA514" s="298"/>
      <c r="IB514" s="299">
        <v>381</v>
      </c>
      <c r="IC514" s="300"/>
      <c r="ID514" s="300">
        <v>1213</v>
      </c>
      <c r="IE514" s="301">
        <v>3.34</v>
      </c>
      <c r="IF514" s="301">
        <v>1.25</v>
      </c>
      <c r="IG514" s="301">
        <v>0.79</v>
      </c>
      <c r="IH514" s="97">
        <f t="shared" si="779"/>
        <v>36268.92</v>
      </c>
      <c r="II514" s="97">
        <f t="shared" si="781"/>
        <v>3517.5420560747662</v>
      </c>
      <c r="IJ514" s="202">
        <f t="shared" si="782"/>
        <v>1.5873015873015872</v>
      </c>
      <c r="IK514" s="202">
        <f t="shared" si="788"/>
        <v>2.2160514953271027</v>
      </c>
      <c r="IL514" s="202">
        <f t="shared" si="736"/>
        <v>0.77560363851697478</v>
      </c>
      <c r="IM514" s="203"/>
      <c r="IN514" s="204">
        <f t="shared" si="737"/>
        <v>0.82466635987114589</v>
      </c>
      <c r="IO514" s="247"/>
      <c r="IP514" s="247"/>
      <c r="IQ514" s="103">
        <v>3074</v>
      </c>
      <c r="IR514" s="103">
        <v>3014</v>
      </c>
      <c r="IS514" s="247"/>
      <c r="IT514" s="247"/>
      <c r="IU514" s="247"/>
      <c r="IV514" s="247"/>
      <c r="IW514" s="304">
        <v>0.96</v>
      </c>
      <c r="IX514" s="304"/>
      <c r="IY514" s="246">
        <v>8.5399999999999991</v>
      </c>
      <c r="IZ514" s="247">
        <v>174</v>
      </c>
      <c r="JA514" s="247">
        <v>6.2</v>
      </c>
      <c r="JB514" s="247">
        <v>1.48</v>
      </c>
      <c r="JC514" s="247">
        <v>141</v>
      </c>
      <c r="JD514" s="97">
        <f t="shared" si="738"/>
        <v>4709.16</v>
      </c>
      <c r="JE514" s="210">
        <f t="shared" si="796"/>
        <v>1.1244979919678715</v>
      </c>
      <c r="JF514" s="210">
        <f t="shared" si="739"/>
        <v>0.33881785714285712</v>
      </c>
      <c r="JG514" s="210">
        <f t="shared" si="740"/>
        <v>8.3565230342319163E-2</v>
      </c>
      <c r="JH514" s="203"/>
      <c r="JI514" s="203">
        <f t="shared" si="741"/>
        <v>0.54330708661417315</v>
      </c>
      <c r="JJ514" s="212">
        <f t="shared" si="1003"/>
        <v>2.469151880188833</v>
      </c>
      <c r="JK514" s="203">
        <f t="shared" si="742"/>
        <v>0.98266241530490239</v>
      </c>
      <c r="JL514" s="103">
        <v>12408</v>
      </c>
      <c r="JM514" s="246">
        <v>8.6199999999999992</v>
      </c>
      <c r="JN514" s="307">
        <v>130</v>
      </c>
      <c r="JO514" s="247">
        <v>1.32</v>
      </c>
      <c r="JP514" s="247">
        <v>7.99</v>
      </c>
      <c r="JQ514" s="246">
        <v>0.76</v>
      </c>
      <c r="JR514" s="170">
        <v>201</v>
      </c>
      <c r="JS514" s="247">
        <v>0.43</v>
      </c>
      <c r="JT514" s="308"/>
    </row>
    <row r="515" spans="1:280" ht="14.25">
      <c r="A515" s="244">
        <v>43932</v>
      </c>
      <c r="B515" s="245">
        <v>240</v>
      </c>
      <c r="C515" s="245">
        <v>240</v>
      </c>
      <c r="D515" s="129">
        <v>47696</v>
      </c>
      <c r="E515" s="254">
        <v>5.87</v>
      </c>
      <c r="F515" s="129">
        <v>1467</v>
      </c>
      <c r="G515" s="247">
        <v>35.4</v>
      </c>
      <c r="H515" s="247">
        <v>25.7</v>
      </c>
      <c r="I515" s="255">
        <v>91.5</v>
      </c>
      <c r="J515" s="253">
        <v>1027</v>
      </c>
      <c r="K515" s="129">
        <v>1554</v>
      </c>
      <c r="L515" s="254">
        <v>5.43</v>
      </c>
      <c r="M515" s="129">
        <v>8301</v>
      </c>
      <c r="N515" s="129">
        <v>5570</v>
      </c>
      <c r="O515" s="254">
        <v>5.79</v>
      </c>
      <c r="P515" s="254">
        <v>2.48</v>
      </c>
      <c r="Q515" s="258">
        <v>76.599999999999994</v>
      </c>
      <c r="R515" s="259">
        <v>46.6</v>
      </c>
      <c r="S515" s="260">
        <v>8798</v>
      </c>
      <c r="T515" s="103">
        <v>7659</v>
      </c>
      <c r="U515" s="247">
        <v>2.88</v>
      </c>
      <c r="V515" s="247">
        <v>22.2</v>
      </c>
      <c r="W515" s="247">
        <v>9.23</v>
      </c>
      <c r="X515" s="247">
        <v>7.18</v>
      </c>
      <c r="Y515" s="129">
        <v>2432</v>
      </c>
      <c r="Z515" s="103"/>
      <c r="AA515" s="56"/>
      <c r="AB515" s="247">
        <v>530</v>
      </c>
      <c r="AC515" s="77">
        <f t="shared" si="935"/>
        <v>11230</v>
      </c>
      <c r="AD515" s="247"/>
      <c r="AE515" s="247"/>
      <c r="AF515" s="247"/>
      <c r="AG515" s="247"/>
      <c r="AH515" s="252"/>
      <c r="AI515" s="263"/>
      <c r="AJ515" s="247"/>
      <c r="AK515" s="247"/>
      <c r="AL515" s="246">
        <v>8.82</v>
      </c>
      <c r="AM515" s="103">
        <v>63340</v>
      </c>
      <c r="AN515" s="264">
        <v>2.67</v>
      </c>
      <c r="AO515" s="264">
        <v>0.28999999999999998</v>
      </c>
      <c r="AP515" s="103">
        <v>3212</v>
      </c>
      <c r="AQ515" s="252"/>
      <c r="AR515" s="86">
        <f t="shared" si="743"/>
        <v>13609</v>
      </c>
      <c r="AS515" s="103">
        <v>1200</v>
      </c>
      <c r="AT515" s="268">
        <v>12409</v>
      </c>
      <c r="AU515" s="129">
        <f t="shared" si="936"/>
        <v>10009</v>
      </c>
      <c r="AV515" s="103">
        <v>960</v>
      </c>
      <c r="AW515" s="103">
        <v>0</v>
      </c>
      <c r="AX515" s="129">
        <v>960</v>
      </c>
      <c r="AY515" s="271">
        <v>480</v>
      </c>
      <c r="AZ515" s="272">
        <v>5.82</v>
      </c>
      <c r="BA515" s="103">
        <v>3953</v>
      </c>
      <c r="BB515" s="247">
        <v>380</v>
      </c>
      <c r="BC515" s="103">
        <v>9791</v>
      </c>
      <c r="BD515" s="97">
        <f t="shared" si="937"/>
        <v>6724.4193999999998</v>
      </c>
      <c r="BE515" s="102">
        <f t="shared" si="938"/>
        <v>0.6867959758962312</v>
      </c>
      <c r="BF515" s="103">
        <v>3874</v>
      </c>
      <c r="BG515" s="97">
        <f t="shared" si="939"/>
        <v>4133.558</v>
      </c>
      <c r="BH515" s="102">
        <f t="shared" si="940"/>
        <v>0.42217934838116639</v>
      </c>
      <c r="BI515" s="103">
        <v>253</v>
      </c>
      <c r="BJ515" s="97">
        <f t="shared" si="941"/>
        <v>497.65100000000001</v>
      </c>
      <c r="BK515" s="102">
        <f t="shared" si="942"/>
        <v>5.0827392503319378E-2</v>
      </c>
      <c r="BL515" s="320">
        <v>466</v>
      </c>
      <c r="BM515" s="97">
        <f t="shared" si="943"/>
        <v>673.37</v>
      </c>
      <c r="BN515" s="102">
        <f t="shared" si="944"/>
        <v>6.8774384638954147E-2</v>
      </c>
      <c r="BO515" s="103">
        <v>649</v>
      </c>
      <c r="BP515" s="97">
        <f t="shared" si="945"/>
        <v>1335.6419999999998</v>
      </c>
      <c r="BQ515" s="102">
        <f t="shared" si="946"/>
        <v>0.13641527933816769</v>
      </c>
      <c r="BR515" s="103">
        <v>50.6</v>
      </c>
      <c r="BS515" s="105">
        <f t="shared" si="947"/>
        <v>84.198399999999992</v>
      </c>
      <c r="BT515" s="102">
        <f t="shared" si="948"/>
        <v>5.1680114390767031E-3</v>
      </c>
      <c r="BU515" s="321">
        <v>5.19</v>
      </c>
      <c r="BV515" s="321">
        <v>5.87</v>
      </c>
      <c r="BW515" s="322">
        <v>173</v>
      </c>
      <c r="BX515" s="117">
        <f t="shared" si="949"/>
        <v>97998.119000000006</v>
      </c>
      <c r="BY515" s="118">
        <f t="shared" si="950"/>
        <v>0.65332079333333337</v>
      </c>
      <c r="BZ515" s="273">
        <v>58</v>
      </c>
      <c r="CA515" s="263">
        <v>39</v>
      </c>
      <c r="CB515" s="247">
        <v>7.32</v>
      </c>
      <c r="CC515" s="103">
        <v>5292</v>
      </c>
      <c r="CD515" s="77">
        <f t="shared" si="951"/>
        <v>5386.2246055226824</v>
      </c>
      <c r="CE515" s="77">
        <f t="shared" si="952"/>
        <v>24336</v>
      </c>
      <c r="CF515" s="77">
        <f t="shared" si="953"/>
        <v>10009</v>
      </c>
      <c r="CG515" s="77">
        <f t="shared" si="954"/>
        <v>417.04166666666669</v>
      </c>
      <c r="CH515" s="77">
        <f t="shared" si="955"/>
        <v>14327</v>
      </c>
      <c r="CI515" s="130">
        <f t="shared" si="956"/>
        <v>596.95833333333337</v>
      </c>
      <c r="CJ515" s="253">
        <v>4040</v>
      </c>
      <c r="CK515" s="247"/>
      <c r="CL515" s="246">
        <v>7.88</v>
      </c>
      <c r="CM515" s="103">
        <v>2534</v>
      </c>
      <c r="CN515" s="274">
        <v>13</v>
      </c>
      <c r="CO515" s="274">
        <v>60</v>
      </c>
      <c r="CP515" s="103">
        <v>4386</v>
      </c>
      <c r="CQ515" s="247"/>
      <c r="CR515" s="247"/>
      <c r="CS515" s="103">
        <v>2925</v>
      </c>
      <c r="CT515" s="141">
        <f t="shared" si="957"/>
        <v>0.25384042322200678</v>
      </c>
      <c r="CU515" s="142">
        <f t="shared" si="746"/>
        <v>1.2440594059405941</v>
      </c>
      <c r="CV515" s="142">
        <f t="shared" si="747"/>
        <v>4.3295557911483558</v>
      </c>
      <c r="CW515" s="118">
        <f t="shared" si="958"/>
        <v>0.72159263185805933</v>
      </c>
      <c r="CX515" s="143">
        <f t="shared" si="959"/>
        <v>21760.347406311637</v>
      </c>
      <c r="CY515" s="144">
        <f t="shared" si="960"/>
        <v>0.52954059929067898</v>
      </c>
      <c r="CZ515" s="145">
        <f t="shared" si="961"/>
        <v>16268.589774819196</v>
      </c>
      <c r="DA515" s="146">
        <f t="shared" si="962"/>
        <v>0.74119088959248292</v>
      </c>
      <c r="DB515" s="253">
        <v>4040</v>
      </c>
      <c r="DC515" s="247"/>
      <c r="DD515" s="246">
        <v>7.37</v>
      </c>
      <c r="DE515" s="103">
        <v>2536</v>
      </c>
      <c r="DF515" s="274">
        <v>12</v>
      </c>
      <c r="DG515" s="274">
        <v>53</v>
      </c>
      <c r="DH515" s="103">
        <v>4786</v>
      </c>
      <c r="DI515" s="247"/>
      <c r="DJ515" s="247"/>
      <c r="DK515" s="103">
        <v>3336</v>
      </c>
      <c r="DL515" s="141">
        <f t="shared" si="963"/>
        <v>0.2897114047283999</v>
      </c>
      <c r="DM515" s="142">
        <f t="shared" si="750"/>
        <v>1.2440594059405941</v>
      </c>
      <c r="DN515" s="142">
        <f t="shared" si="751"/>
        <v>4.3295557911483558</v>
      </c>
      <c r="DO515" s="118">
        <f t="shared" si="964"/>
        <v>0.72159263185805933</v>
      </c>
      <c r="DP515" s="143">
        <f t="shared" si="965"/>
        <v>21760.347406311637</v>
      </c>
      <c r="DQ515" s="144">
        <f t="shared" si="966"/>
        <v>0.52916928168948774</v>
      </c>
      <c r="DR515" s="145">
        <f t="shared" si="967"/>
        <v>16268.589774819196</v>
      </c>
      <c r="DS515" s="146">
        <f t="shared" si="968"/>
        <v>0.74098662036564189</v>
      </c>
      <c r="DT515" s="253">
        <v>4031</v>
      </c>
      <c r="DU515" s="247"/>
      <c r="DV515" s="246">
        <v>7.83</v>
      </c>
      <c r="DW515" s="103">
        <v>2545</v>
      </c>
      <c r="DX515" s="274">
        <v>12</v>
      </c>
      <c r="DY515" s="274">
        <v>61</v>
      </c>
      <c r="DZ515" s="103">
        <v>4668</v>
      </c>
      <c r="EA515" s="247"/>
      <c r="EB515" s="247"/>
      <c r="EC515" s="103">
        <v>3643</v>
      </c>
      <c r="ED515" s="141">
        <f t="shared" si="969"/>
        <v>0.31808325430716561</v>
      </c>
      <c r="EE515" s="142">
        <f t="shared" si="756"/>
        <v>1.2468370131481021</v>
      </c>
      <c r="EF515" s="142">
        <f t="shared" si="795"/>
        <v>4.3199107411185693</v>
      </c>
      <c r="EG515" s="118">
        <f t="shared" si="970"/>
        <v>0.71998512351976152</v>
      </c>
      <c r="EH515" s="143">
        <f t="shared" si="971"/>
        <v>21711.87138486193</v>
      </c>
      <c r="EI515" s="144">
        <f t="shared" si="972"/>
        <v>0.52749835248412713</v>
      </c>
      <c r="EJ515" s="145">
        <f t="shared" si="973"/>
        <v>16232.347866904996</v>
      </c>
      <c r="EK515" s="146">
        <f t="shared" si="974"/>
        <v>0.74006740884485755</v>
      </c>
      <c r="EL515" s="253">
        <v>4031</v>
      </c>
      <c r="EM515" s="247"/>
      <c r="EN515" s="246">
        <v>7.51</v>
      </c>
      <c r="EO515" s="103">
        <v>2551</v>
      </c>
      <c r="EP515" s="274">
        <v>12</v>
      </c>
      <c r="EQ515" s="274">
        <v>56</v>
      </c>
      <c r="ER515" s="103">
        <v>4336</v>
      </c>
      <c r="ES515" s="247"/>
      <c r="ET515" s="247"/>
      <c r="EU515" s="103">
        <v>3292</v>
      </c>
      <c r="EV515" s="141">
        <f t="shared" si="975"/>
        <v>0.28804448144927369</v>
      </c>
      <c r="EW515" s="142">
        <f t="shared" si="758"/>
        <v>1.2468370131481021</v>
      </c>
      <c r="EX515" s="142">
        <f t="shared" si="759"/>
        <v>4.3199107411185693</v>
      </c>
      <c r="EY515" s="118">
        <f t="shared" si="976"/>
        <v>0.71998512351976152</v>
      </c>
      <c r="EZ515" s="143">
        <f t="shared" si="977"/>
        <v>21711.87138486193</v>
      </c>
      <c r="FA515" s="144">
        <f t="shared" si="978"/>
        <v>0.52638439968055328</v>
      </c>
      <c r="FB515" s="145">
        <f t="shared" si="979"/>
        <v>16232.347866904996</v>
      </c>
      <c r="FC515" s="146">
        <f t="shared" si="980"/>
        <v>0.73945460116433459</v>
      </c>
      <c r="FD515" s="253">
        <v>4097</v>
      </c>
      <c r="FE515" s="247"/>
      <c r="FF515" s="246">
        <v>7.86</v>
      </c>
      <c r="FG515" s="103">
        <v>2155</v>
      </c>
      <c r="FH515" s="274">
        <v>10</v>
      </c>
      <c r="FI515" s="274">
        <v>57</v>
      </c>
      <c r="FJ515" s="103">
        <v>4848</v>
      </c>
      <c r="FK515" s="247"/>
      <c r="FL515" s="247"/>
      <c r="FM515" s="103">
        <v>3308</v>
      </c>
      <c r="FN515" s="141">
        <f t="shared" si="981"/>
        <v>0.24988051343786452</v>
      </c>
      <c r="FO515" s="142">
        <f t="shared" si="765"/>
        <v>1.2267512814254333</v>
      </c>
      <c r="FP515" s="142">
        <f t="shared" si="766"/>
        <v>4.3906411080036669</v>
      </c>
      <c r="FQ515" s="118">
        <f t="shared" si="982"/>
        <v>0.73177351800061119</v>
      </c>
      <c r="FR515" s="143">
        <f t="shared" si="983"/>
        <v>22067.362208826431</v>
      </c>
      <c r="FS515" s="144">
        <f t="shared" si="984"/>
        <v>0.5999052847164219</v>
      </c>
      <c r="FT515" s="145">
        <f t="shared" si="985"/>
        <v>16498.121858275805</v>
      </c>
      <c r="FU515" s="146">
        <f t="shared" si="986"/>
        <v>0.7798999080788479</v>
      </c>
      <c r="FV515" s="253">
        <v>4097</v>
      </c>
      <c r="FW515" s="283"/>
      <c r="FX515" s="246">
        <v>7.43</v>
      </c>
      <c r="FY515" s="103">
        <v>2467</v>
      </c>
      <c r="FZ515" s="274">
        <v>11</v>
      </c>
      <c r="GA515" s="274">
        <v>49</v>
      </c>
      <c r="GB515" s="103">
        <v>4952</v>
      </c>
      <c r="GC515" s="247"/>
      <c r="GD515" s="247"/>
      <c r="GE515" s="103">
        <v>3488</v>
      </c>
      <c r="GF515" s="141">
        <f t="shared" si="987"/>
        <v>0.29163725467820972</v>
      </c>
      <c r="GG515" s="142">
        <f t="shared" si="772"/>
        <v>1.2267512814254333</v>
      </c>
      <c r="GH515" s="142">
        <f t="shared" si="773"/>
        <v>4.3906411080036669</v>
      </c>
      <c r="GI515" s="118">
        <f t="shared" si="988"/>
        <v>0.73177351800061119</v>
      </c>
      <c r="GJ515" s="143">
        <f t="shared" si="989"/>
        <v>22067.362208826431</v>
      </c>
      <c r="GK515" s="144">
        <f t="shared" si="990"/>
        <v>0.54197973893058604</v>
      </c>
      <c r="GL515" s="145">
        <f t="shared" si="991"/>
        <v>16498.121858275805</v>
      </c>
      <c r="GM515" s="146">
        <f t="shared" si="992"/>
        <v>0.74803390869165565</v>
      </c>
      <c r="GN515" s="103">
        <v>2309</v>
      </c>
      <c r="GO515" s="97">
        <f t="shared" si="993"/>
        <v>2463.8851906640366</v>
      </c>
      <c r="GP515" s="226">
        <f t="shared" si="994"/>
        <v>430.30854999999997</v>
      </c>
      <c r="GQ515" s="103">
        <v>0</v>
      </c>
      <c r="GR515" s="102">
        <f t="shared" si="995"/>
        <v>1</v>
      </c>
      <c r="GS515" s="103">
        <v>0</v>
      </c>
      <c r="GT515" s="102">
        <f t="shared" si="996"/>
        <v>1</v>
      </c>
      <c r="GU515" s="129">
        <v>6.91</v>
      </c>
      <c r="GV515" s="102">
        <f t="shared" si="997"/>
        <v>0.98611476717619373</v>
      </c>
      <c r="GW515" s="170">
        <v>193</v>
      </c>
      <c r="GX515" s="102">
        <f t="shared" si="998"/>
        <v>0.58583690987124459</v>
      </c>
      <c r="GY515" s="170">
        <v>13.9</v>
      </c>
      <c r="GZ515" s="102">
        <f t="shared" si="999"/>
        <v>0</v>
      </c>
      <c r="HA515" s="323">
        <v>10</v>
      </c>
      <c r="HB515" s="323">
        <v>36.9</v>
      </c>
      <c r="HC515" s="323"/>
      <c r="HD515" s="102"/>
      <c r="HE515" s="324">
        <v>20</v>
      </c>
      <c r="HF515" s="227">
        <f t="shared" si="1000"/>
        <v>97998.119000000006</v>
      </c>
      <c r="HG515" s="102">
        <f t="shared" si="1001"/>
        <v>0.65332079333333337</v>
      </c>
      <c r="HH515" s="177">
        <f t="shared" si="1002"/>
        <v>0.76417117761209274</v>
      </c>
      <c r="HI515" s="103">
        <v>2266</v>
      </c>
      <c r="HJ515" s="103">
        <v>1532</v>
      </c>
      <c r="HK515" s="103">
        <v>1628</v>
      </c>
      <c r="HL515" s="77">
        <f t="shared" si="780"/>
        <v>2160</v>
      </c>
      <c r="HM515" s="77">
        <f t="shared" si="778"/>
        <v>30245.759999999998</v>
      </c>
      <c r="HN515" s="247"/>
      <c r="HO515" s="247"/>
      <c r="HP515" s="103">
        <v>4239</v>
      </c>
      <c r="HQ515" s="247"/>
      <c r="HR515" s="247"/>
      <c r="HS515" s="247"/>
      <c r="HT515" s="103">
        <v>3612</v>
      </c>
      <c r="HU515" s="103">
        <v>3438</v>
      </c>
      <c r="HV515" s="247"/>
      <c r="HW515" s="247"/>
      <c r="HX515" s="247"/>
      <c r="HY515" s="247"/>
      <c r="HZ515" s="298">
        <v>0.99</v>
      </c>
      <c r="IA515" s="298"/>
      <c r="IB515" s="299">
        <v>409</v>
      </c>
      <c r="IC515" s="300"/>
      <c r="ID515" s="300">
        <v>714</v>
      </c>
      <c r="IE515" s="301">
        <v>3.18</v>
      </c>
      <c r="IF515" s="301">
        <v>1.24</v>
      </c>
      <c r="IG515" s="301">
        <v>0.96</v>
      </c>
      <c r="IH515" s="97">
        <f t="shared" si="779"/>
        <v>36966.701000000001</v>
      </c>
      <c r="II515" s="97">
        <f t="shared" si="781"/>
        <v>3756.2061447746141</v>
      </c>
      <c r="IJ515" s="202">
        <f t="shared" si="782"/>
        <v>1.5811526602893509</v>
      </c>
      <c r="IK515" s="202">
        <f t="shared" si="788"/>
        <v>2.3756125762627049</v>
      </c>
      <c r="IL515" s="202">
        <f t="shared" si="736"/>
        <v>0.67866560040417956</v>
      </c>
      <c r="IM515" s="203"/>
      <c r="IN515" s="204">
        <f t="shared" si="737"/>
        <v>0.82286704200952787</v>
      </c>
      <c r="IO515" s="247"/>
      <c r="IP515" s="247"/>
      <c r="IQ515" s="103">
        <v>3344</v>
      </c>
      <c r="IR515" s="103">
        <v>3120</v>
      </c>
      <c r="IS515" s="247"/>
      <c r="IT515" s="247"/>
      <c r="IU515" s="247"/>
      <c r="IV515" s="247"/>
      <c r="IW515" s="304">
        <v>0.94</v>
      </c>
      <c r="IX515" s="304"/>
      <c r="IY515" s="246">
        <v>8.66</v>
      </c>
      <c r="IZ515" s="247">
        <v>221</v>
      </c>
      <c r="JA515" s="247">
        <v>4.9400000000000004</v>
      </c>
      <c r="JB515" s="247">
        <v>0.91</v>
      </c>
      <c r="JC515" s="247">
        <v>162</v>
      </c>
      <c r="JD515" s="97">
        <f t="shared" si="738"/>
        <v>5075.2809999999999</v>
      </c>
      <c r="JE515" s="210">
        <f t="shared" si="796"/>
        <v>1.1189929063842541</v>
      </c>
      <c r="JF515" s="210">
        <f t="shared" si="739"/>
        <v>0.36550723214285719</v>
      </c>
      <c r="JG515" s="210">
        <f t="shared" si="740"/>
        <v>6.9700786038976406E-2</v>
      </c>
      <c r="JH515" s="203"/>
      <c r="JI515" s="203">
        <f t="shared" si="741"/>
        <v>0.45965770171149145</v>
      </c>
      <c r="JJ515" s="212">
        <f t="shared" si="1003"/>
        <v>2.469151880188833</v>
      </c>
      <c r="JK515" s="203">
        <f t="shared" si="742"/>
        <v>0.97742825043407211</v>
      </c>
      <c r="JL515" s="103">
        <v>13091</v>
      </c>
      <c r="JM515" s="246">
        <v>8.2899999999999991</v>
      </c>
      <c r="JN515" s="307">
        <v>176</v>
      </c>
      <c r="JO515" s="247">
        <v>0.73</v>
      </c>
      <c r="JP515" s="247">
        <v>1.08</v>
      </c>
      <c r="JQ515" s="246">
        <v>0.79</v>
      </c>
      <c r="JR515" s="170">
        <v>221</v>
      </c>
      <c r="JS515" s="247">
        <v>0.43</v>
      </c>
      <c r="JT515" s="308"/>
    </row>
    <row r="516" spans="1:280" ht="14.25">
      <c r="A516" s="244">
        <v>43933</v>
      </c>
      <c r="B516" s="245">
        <v>0</v>
      </c>
      <c r="C516" s="245">
        <v>0</v>
      </c>
      <c r="D516" s="129">
        <v>50536</v>
      </c>
      <c r="E516" s="254">
        <v>5.44</v>
      </c>
      <c r="F516" s="129">
        <v>1397</v>
      </c>
      <c r="G516" s="247">
        <v>40.9</v>
      </c>
      <c r="H516" s="247">
        <v>17.7</v>
      </c>
      <c r="I516" s="255">
        <v>91.9</v>
      </c>
      <c r="J516" s="253">
        <v>1237</v>
      </c>
      <c r="K516" s="129">
        <v>1322</v>
      </c>
      <c r="L516" s="254">
        <v>5.42</v>
      </c>
      <c r="M516" s="129">
        <v>7450</v>
      </c>
      <c r="N516" s="129">
        <v>4234</v>
      </c>
      <c r="O516" s="254">
        <v>6.01</v>
      </c>
      <c r="P516" s="254">
        <v>2.48</v>
      </c>
      <c r="Q516" s="258">
        <v>67.3</v>
      </c>
      <c r="R516" s="259">
        <v>48.9</v>
      </c>
      <c r="S516" s="260">
        <v>8688</v>
      </c>
      <c r="T516" s="103">
        <v>6303</v>
      </c>
      <c r="U516" s="247">
        <v>3.42</v>
      </c>
      <c r="V516" s="247">
        <v>22.9</v>
      </c>
      <c r="W516" s="247">
        <v>11.2</v>
      </c>
      <c r="X516" s="247">
        <v>8.51</v>
      </c>
      <c r="Y516" s="129">
        <v>2432</v>
      </c>
      <c r="Z516" s="103"/>
      <c r="AA516" s="56"/>
      <c r="AB516" s="247">
        <v>529</v>
      </c>
      <c r="AC516" s="77">
        <f t="shared" si="935"/>
        <v>11120</v>
      </c>
      <c r="AD516" s="247"/>
      <c r="AE516" s="247"/>
      <c r="AF516" s="247"/>
      <c r="AG516" s="247"/>
      <c r="AH516" s="252"/>
      <c r="AI516" s="263"/>
      <c r="AJ516" s="247"/>
      <c r="AK516" s="247"/>
      <c r="AL516" s="246">
        <v>9.14</v>
      </c>
      <c r="AM516" s="103">
        <v>71429</v>
      </c>
      <c r="AN516" s="264">
        <v>6.61</v>
      </c>
      <c r="AO516" s="264" t="s">
        <v>125</v>
      </c>
      <c r="AP516" s="103">
        <v>3411</v>
      </c>
      <c r="AQ516" s="252"/>
      <c r="AR516" s="86">
        <f t="shared" si="743"/>
        <v>13658</v>
      </c>
      <c r="AS516" s="103">
        <v>1200</v>
      </c>
      <c r="AT516" s="268">
        <v>12458</v>
      </c>
      <c r="AU516" s="129">
        <f t="shared" si="936"/>
        <v>9818</v>
      </c>
      <c r="AV516" s="103">
        <v>720</v>
      </c>
      <c r="AW516" s="103">
        <v>720</v>
      </c>
      <c r="AX516" s="129">
        <v>720</v>
      </c>
      <c r="AY516" s="271">
        <v>480</v>
      </c>
      <c r="AZ516" s="272">
        <v>5.13</v>
      </c>
      <c r="BA516" s="103">
        <v>3483</v>
      </c>
      <c r="BB516" s="247">
        <v>124</v>
      </c>
      <c r="BC516" s="103">
        <v>9336</v>
      </c>
      <c r="BD516" s="97">
        <f t="shared" si="937"/>
        <v>6840.3714</v>
      </c>
      <c r="BE516" s="102">
        <f t="shared" si="938"/>
        <v>0.73268759640102832</v>
      </c>
      <c r="BF516" s="103">
        <v>3812</v>
      </c>
      <c r="BG516" s="97">
        <f t="shared" si="939"/>
        <v>4067.404</v>
      </c>
      <c r="BH516" s="102">
        <f t="shared" si="940"/>
        <v>0.43566880891173948</v>
      </c>
      <c r="BI516" s="103">
        <v>382</v>
      </c>
      <c r="BJ516" s="97">
        <f t="shared" si="941"/>
        <v>751.39400000000001</v>
      </c>
      <c r="BK516" s="102">
        <f t="shared" si="942"/>
        <v>8.0483504712939163E-2</v>
      </c>
      <c r="BL516" s="320">
        <v>421</v>
      </c>
      <c r="BM516" s="97">
        <f t="shared" si="943"/>
        <v>608.34500000000003</v>
      </c>
      <c r="BN516" s="102">
        <f t="shared" si="944"/>
        <v>6.516120394173093E-2</v>
      </c>
      <c r="BO516" s="103">
        <v>647</v>
      </c>
      <c r="BP516" s="97">
        <f t="shared" si="945"/>
        <v>1331.5259999999998</v>
      </c>
      <c r="BQ516" s="102">
        <f t="shared" si="946"/>
        <v>0.14262275064267352</v>
      </c>
      <c r="BR516" s="103">
        <v>49.1</v>
      </c>
      <c r="BS516" s="105">
        <f t="shared" si="947"/>
        <v>81.702399999999997</v>
      </c>
      <c r="BT516" s="102">
        <f t="shared" si="948"/>
        <v>5.259211653813196E-3</v>
      </c>
      <c r="BU516" s="321">
        <v>6.59</v>
      </c>
      <c r="BV516" s="321">
        <v>6.26</v>
      </c>
      <c r="BW516" s="322">
        <v>175</v>
      </c>
      <c r="BX516" s="117">
        <f t="shared" si="949"/>
        <v>91660.847999999998</v>
      </c>
      <c r="BY516" s="118">
        <f t="shared" si="950"/>
        <v>0.61107232</v>
      </c>
      <c r="BZ516" s="273">
        <v>59.3</v>
      </c>
      <c r="CA516" s="263">
        <v>39</v>
      </c>
      <c r="CB516" s="247">
        <v>6.77</v>
      </c>
      <c r="CC516" s="103">
        <v>4556</v>
      </c>
      <c r="CD516" s="77">
        <f t="shared" si="951"/>
        <v>5193.7370287882541</v>
      </c>
      <c r="CE516" s="77">
        <f t="shared" si="952"/>
        <v>24246</v>
      </c>
      <c r="CF516" s="77">
        <f t="shared" si="953"/>
        <v>9818</v>
      </c>
      <c r="CG516" s="77">
        <f t="shared" si="954"/>
        <v>409.08333333333331</v>
      </c>
      <c r="CH516" s="77">
        <f t="shared" si="955"/>
        <v>14428</v>
      </c>
      <c r="CI516" s="130">
        <f t="shared" si="956"/>
        <v>601.16666666666663</v>
      </c>
      <c r="CJ516" s="253">
        <v>4030</v>
      </c>
      <c r="CK516" s="247"/>
      <c r="CL516" s="246">
        <v>7.78</v>
      </c>
      <c r="CM516" s="103">
        <v>2160</v>
      </c>
      <c r="CN516" s="274">
        <v>10</v>
      </c>
      <c r="CO516" s="274">
        <v>59</v>
      </c>
      <c r="CP516" s="103">
        <v>5898</v>
      </c>
      <c r="CQ516" s="247"/>
      <c r="CR516" s="247"/>
      <c r="CS516" s="103">
        <v>2827</v>
      </c>
      <c r="CT516" s="141">
        <f t="shared" si="957"/>
        <v>0.23122928160556136</v>
      </c>
      <c r="CU516" s="142">
        <f t="shared" si="746"/>
        <v>1.2471464019851117</v>
      </c>
      <c r="CV516" s="142">
        <f t="shared" si="747"/>
        <v>4.1644966625580313</v>
      </c>
      <c r="CW516" s="118">
        <f t="shared" si="958"/>
        <v>0.69408277709300525</v>
      </c>
      <c r="CX516" s="143">
        <f t="shared" si="959"/>
        <v>20930.760226016664</v>
      </c>
      <c r="CY516" s="144">
        <f t="shared" si="960"/>
        <v>0.5841144848059534</v>
      </c>
      <c r="CZ516" s="145">
        <f t="shared" si="961"/>
        <v>15235.223024003959</v>
      </c>
      <c r="DA516" s="146">
        <f t="shared" si="962"/>
        <v>0.76863753213367603</v>
      </c>
      <c r="DB516" s="253">
        <v>4030</v>
      </c>
      <c r="DC516" s="247"/>
      <c r="DD516" s="246">
        <v>7.66</v>
      </c>
      <c r="DE516" s="103">
        <v>1907</v>
      </c>
      <c r="DF516" s="274">
        <v>9</v>
      </c>
      <c r="DG516" s="274">
        <v>58</v>
      </c>
      <c r="DH516" s="103">
        <v>2404</v>
      </c>
      <c r="DI516" s="247"/>
      <c r="DJ516" s="247"/>
      <c r="DK516" s="103">
        <v>3397</v>
      </c>
      <c r="DL516" s="141">
        <f t="shared" si="963"/>
        <v>0.25646348713605532</v>
      </c>
      <c r="DM516" s="142">
        <f t="shared" si="750"/>
        <v>1.2471464019851117</v>
      </c>
      <c r="DN516" s="142">
        <f t="shared" si="751"/>
        <v>4.1644966625580313</v>
      </c>
      <c r="DO516" s="118">
        <f t="shared" si="964"/>
        <v>0.69408277709300525</v>
      </c>
      <c r="DP516" s="143">
        <f t="shared" si="965"/>
        <v>20930.760226016664</v>
      </c>
      <c r="DQ516" s="144">
        <f t="shared" si="966"/>
        <v>0.63282700116895985</v>
      </c>
      <c r="DR516" s="145">
        <f t="shared" si="967"/>
        <v>15235.223024003959</v>
      </c>
      <c r="DS516" s="146">
        <f t="shared" si="968"/>
        <v>0.79573693230505571</v>
      </c>
      <c r="DT516" s="253">
        <v>4030</v>
      </c>
      <c r="DU516" s="247"/>
      <c r="DV516" s="246">
        <v>7.61</v>
      </c>
      <c r="DW516" s="103">
        <v>2102</v>
      </c>
      <c r="DX516" s="274">
        <v>10</v>
      </c>
      <c r="DY516" s="274">
        <v>56</v>
      </c>
      <c r="DZ516" s="103">
        <v>3986</v>
      </c>
      <c r="EA516" s="247"/>
      <c r="EB516" s="247"/>
      <c r="EC516" s="103">
        <v>3616</v>
      </c>
      <c r="ED516" s="141">
        <f t="shared" si="969"/>
        <v>0.29021565000814037</v>
      </c>
      <c r="EE516" s="142">
        <f t="shared" si="756"/>
        <v>1.2471464019851117</v>
      </c>
      <c r="EF516" s="142">
        <f t="shared" si="795"/>
        <v>4.1644966625580313</v>
      </c>
      <c r="EG516" s="118">
        <f t="shared" si="970"/>
        <v>0.69408277709300525</v>
      </c>
      <c r="EH516" s="143">
        <f t="shared" si="971"/>
        <v>20930.760226016664</v>
      </c>
      <c r="EI516" s="144">
        <f t="shared" si="972"/>
        <v>0.59528178104727503</v>
      </c>
      <c r="EJ516" s="145">
        <f t="shared" si="973"/>
        <v>15235.223024003959</v>
      </c>
      <c r="EK516" s="146">
        <f t="shared" si="974"/>
        <v>0.77485004284490144</v>
      </c>
      <c r="EL516" s="253">
        <v>4030</v>
      </c>
      <c r="EM516" s="247"/>
      <c r="EN516" s="246">
        <v>7.77</v>
      </c>
      <c r="EO516" s="103">
        <v>2164</v>
      </c>
      <c r="EP516" s="274">
        <v>10</v>
      </c>
      <c r="EQ516" s="274">
        <v>56</v>
      </c>
      <c r="ER516" s="103">
        <v>3850</v>
      </c>
      <c r="ES516" s="247"/>
      <c r="ET516" s="247"/>
      <c r="EU516" s="103">
        <v>3395</v>
      </c>
      <c r="EV516" s="141">
        <f t="shared" si="975"/>
        <v>0.27805441653249091</v>
      </c>
      <c r="EW516" s="142">
        <f t="shared" si="758"/>
        <v>1.2471464019851117</v>
      </c>
      <c r="EX516" s="142">
        <f t="shared" si="759"/>
        <v>4.1644966625580313</v>
      </c>
      <c r="EY516" s="118">
        <f t="shared" si="976"/>
        <v>0.69408277709300525</v>
      </c>
      <c r="EZ516" s="143">
        <f t="shared" si="977"/>
        <v>20930.760226016664</v>
      </c>
      <c r="FA516" s="144">
        <f t="shared" si="978"/>
        <v>0.58334432644448286</v>
      </c>
      <c r="FB516" s="145">
        <f t="shared" si="979"/>
        <v>15235.223024003959</v>
      </c>
      <c r="FC516" s="146">
        <f t="shared" si="980"/>
        <v>0.76820908311910885</v>
      </c>
      <c r="FD516" s="253">
        <v>4063</v>
      </c>
      <c r="FE516" s="247"/>
      <c r="FF516" s="246">
        <v>7.68</v>
      </c>
      <c r="FG516" s="103">
        <v>1964</v>
      </c>
      <c r="FH516" s="274">
        <v>9</v>
      </c>
      <c r="FI516" s="274">
        <v>57</v>
      </c>
      <c r="FJ516" s="103">
        <v>2644</v>
      </c>
      <c r="FK516" s="247"/>
      <c r="FL516" s="247"/>
      <c r="FM516" s="103">
        <v>3432</v>
      </c>
      <c r="FN516" s="141">
        <f t="shared" si="981"/>
        <v>0.26153709416016968</v>
      </c>
      <c r="FO516" s="142">
        <f t="shared" si="765"/>
        <v>1.2370169825252277</v>
      </c>
      <c r="FP516" s="142">
        <f t="shared" si="766"/>
        <v>4.1985979999933702</v>
      </c>
      <c r="FQ516" s="118">
        <f t="shared" si="982"/>
        <v>0.69976633333222837</v>
      </c>
      <c r="FR516" s="143">
        <f t="shared" si="983"/>
        <v>21102.153547966678</v>
      </c>
      <c r="FS516" s="144">
        <f t="shared" si="984"/>
        <v>0.62185224451800569</v>
      </c>
      <c r="FT516" s="145">
        <f t="shared" si="985"/>
        <v>15359.977951992081</v>
      </c>
      <c r="FU516" s="146">
        <f t="shared" si="986"/>
        <v>0.7896315338474722</v>
      </c>
      <c r="FV516" s="253">
        <v>4063</v>
      </c>
      <c r="FW516" s="283"/>
      <c r="FX516" s="246">
        <v>7.65</v>
      </c>
      <c r="FY516" s="103">
        <v>2158</v>
      </c>
      <c r="FZ516" s="274">
        <v>9</v>
      </c>
      <c r="GA516" s="274">
        <v>56</v>
      </c>
      <c r="GB516" s="103">
        <v>4112</v>
      </c>
      <c r="GC516" s="247"/>
      <c r="GD516" s="247"/>
      <c r="GE516" s="103">
        <v>3346</v>
      </c>
      <c r="GF516" s="141">
        <f t="shared" si="987"/>
        <v>0.27127824444445575</v>
      </c>
      <c r="GG516" s="142">
        <f t="shared" si="772"/>
        <v>1.2370169825252277</v>
      </c>
      <c r="GH516" s="142">
        <f t="shared" si="773"/>
        <v>4.1985979999933702</v>
      </c>
      <c r="GI516" s="118">
        <f t="shared" si="988"/>
        <v>0.69976633333222837</v>
      </c>
      <c r="GJ516" s="143">
        <f t="shared" si="989"/>
        <v>21102.153547966678</v>
      </c>
      <c r="GK516" s="144">
        <f t="shared" si="990"/>
        <v>0.58449956398668856</v>
      </c>
      <c r="GL516" s="145">
        <f t="shared" si="991"/>
        <v>15359.977951992081</v>
      </c>
      <c r="GM516" s="146">
        <f t="shared" si="992"/>
        <v>0.76885175664095973</v>
      </c>
      <c r="GN516" s="103">
        <v>2375</v>
      </c>
      <c r="GO516" s="97">
        <f t="shared" si="993"/>
        <v>2075.7929555390579</v>
      </c>
      <c r="GP516" s="226">
        <f t="shared" si="994"/>
        <v>600.15200000000004</v>
      </c>
      <c r="GQ516" s="103">
        <v>0</v>
      </c>
      <c r="GR516" s="102">
        <f t="shared" si="995"/>
        <v>1</v>
      </c>
      <c r="GS516" s="103">
        <v>0</v>
      </c>
      <c r="GT516" s="102">
        <f t="shared" si="996"/>
        <v>1</v>
      </c>
      <c r="GU516" s="129">
        <v>0</v>
      </c>
      <c r="GV516" s="102">
        <f t="shared" si="997"/>
        <v>1</v>
      </c>
      <c r="GW516" s="170">
        <v>252</v>
      </c>
      <c r="GX516" s="102">
        <f t="shared" si="998"/>
        <v>0.40142517814726841</v>
      </c>
      <c r="GY516" s="170">
        <v>49</v>
      </c>
      <c r="GZ516" s="102">
        <f t="shared" si="999"/>
        <v>0</v>
      </c>
      <c r="HA516" s="323">
        <v>11</v>
      </c>
      <c r="HB516" s="323">
        <v>58.7</v>
      </c>
      <c r="HC516" s="323"/>
      <c r="HD516" s="102"/>
      <c r="HE516" s="324">
        <v>23</v>
      </c>
      <c r="HF516" s="227">
        <f t="shared" si="1000"/>
        <v>91660.847999999998</v>
      </c>
      <c r="HG516" s="102">
        <f t="shared" si="1001"/>
        <v>0.61107232</v>
      </c>
      <c r="HH516" s="177">
        <f t="shared" si="1002"/>
        <v>0.74560839760068554</v>
      </c>
      <c r="HI516" s="103">
        <v>2556</v>
      </c>
      <c r="HJ516" s="103">
        <v>1129</v>
      </c>
      <c r="HK516" s="103">
        <v>1966</v>
      </c>
      <c r="HL516" s="77">
        <f t="shared" si="780"/>
        <v>2160</v>
      </c>
      <c r="HM516" s="77">
        <f t="shared" si="778"/>
        <v>20165.759999999998</v>
      </c>
      <c r="HN516" s="247"/>
      <c r="HO516" s="247"/>
      <c r="HP516" s="103">
        <v>4831</v>
      </c>
      <c r="HQ516" s="247"/>
      <c r="HR516" s="247"/>
      <c r="HS516" s="247"/>
      <c r="HT516" s="103">
        <v>3502</v>
      </c>
      <c r="HU516" s="103">
        <v>3622</v>
      </c>
      <c r="HV516" s="247"/>
      <c r="HW516" s="247"/>
      <c r="HX516" s="247"/>
      <c r="HY516" s="247"/>
      <c r="HZ516" s="298">
        <v>0.97</v>
      </c>
      <c r="IA516" s="298"/>
      <c r="IB516" s="299">
        <v>407</v>
      </c>
      <c r="IC516" s="300"/>
      <c r="ID516" s="300">
        <v>545</v>
      </c>
      <c r="IE516" s="301">
        <v>3.26</v>
      </c>
      <c r="IF516" s="301">
        <v>1.18</v>
      </c>
      <c r="IG516" s="301">
        <v>1.02</v>
      </c>
      <c r="IH516" s="97">
        <f t="shared" si="779"/>
        <v>38233.99</v>
      </c>
      <c r="II516" s="97">
        <f t="shared" si="781"/>
        <v>3069.0311446460105</v>
      </c>
      <c r="IJ516" s="202">
        <f t="shared" si="782"/>
        <v>1.6053941242575052</v>
      </c>
      <c r="IK516" s="202">
        <f t="shared" si="788"/>
        <v>1.9116994999999999</v>
      </c>
      <c r="IL516" s="202">
        <f t="shared" si="736"/>
        <v>0.72618393010470395</v>
      </c>
      <c r="IM516" s="203"/>
      <c r="IN516" s="204">
        <f t="shared" si="737"/>
        <v>0.82863157894736839</v>
      </c>
      <c r="IO516" s="247"/>
      <c r="IP516" s="247"/>
      <c r="IQ516" s="103">
        <v>2626</v>
      </c>
      <c r="IR516" s="103">
        <v>2416</v>
      </c>
      <c r="IS516" s="247"/>
      <c r="IT516" s="247"/>
      <c r="IU516" s="247"/>
      <c r="IV516" s="247"/>
      <c r="IW516" s="304">
        <v>0.95</v>
      </c>
      <c r="IX516" s="304"/>
      <c r="IY516" s="246">
        <v>8.5</v>
      </c>
      <c r="IZ516" s="247">
        <v>140</v>
      </c>
      <c r="JA516" s="247">
        <v>3.88</v>
      </c>
      <c r="JB516" s="247">
        <v>0.56000000000000005</v>
      </c>
      <c r="JC516" s="247">
        <v>165</v>
      </c>
      <c r="JD516" s="97">
        <f t="shared" si="738"/>
        <v>5070.4059999999999</v>
      </c>
      <c r="JE516" s="210">
        <f t="shared" si="796"/>
        <v>1.1407618659604808</v>
      </c>
      <c r="JF516" s="210">
        <f t="shared" si="739"/>
        <v>0.35677910714285715</v>
      </c>
      <c r="JG516" s="210">
        <f t="shared" si="740"/>
        <v>0.12901548471596616</v>
      </c>
      <c r="JH516" s="203"/>
      <c r="JI516" s="203">
        <f t="shared" si="741"/>
        <v>0.65601965601965606</v>
      </c>
      <c r="JJ516" s="212">
        <f t="shared" si="1003"/>
        <v>2.469151880188833</v>
      </c>
      <c r="JK516" s="203">
        <f t="shared" si="742"/>
        <v>0.98500428449014565</v>
      </c>
      <c r="JL516" s="103">
        <v>12058</v>
      </c>
      <c r="JM516" s="246">
        <v>8.64</v>
      </c>
      <c r="JN516" s="307">
        <v>38</v>
      </c>
      <c r="JO516" s="247">
        <v>0.66</v>
      </c>
      <c r="JP516" s="247">
        <v>3.88</v>
      </c>
      <c r="JQ516" s="246">
        <v>1.1200000000000001</v>
      </c>
      <c r="JR516" s="170">
        <v>184</v>
      </c>
      <c r="JS516" s="247">
        <v>0.51</v>
      </c>
      <c r="JT516" s="308"/>
    </row>
    <row r="517" spans="1:280" ht="14.25">
      <c r="A517" s="244">
        <v>43934</v>
      </c>
      <c r="B517" s="245">
        <v>0</v>
      </c>
      <c r="C517" s="245">
        <v>0</v>
      </c>
      <c r="D517" s="129">
        <v>33152</v>
      </c>
      <c r="E517" s="254">
        <v>5.53</v>
      </c>
      <c r="F517" s="129">
        <v>1007</v>
      </c>
      <c r="G517" s="247">
        <v>31.5</v>
      </c>
      <c r="H517" s="247">
        <v>14.6</v>
      </c>
      <c r="I517" s="255">
        <v>92.1</v>
      </c>
      <c r="J517" s="253">
        <v>1699</v>
      </c>
      <c r="K517" s="129">
        <v>1589</v>
      </c>
      <c r="L517" s="254">
        <v>5.78</v>
      </c>
      <c r="M517" s="129">
        <v>6985</v>
      </c>
      <c r="N517" s="129">
        <v>4354</v>
      </c>
      <c r="O517" s="254">
        <v>5.72</v>
      </c>
      <c r="P517" s="254">
        <v>3.34</v>
      </c>
      <c r="Q517" s="258"/>
      <c r="R517" s="259">
        <v>41.1</v>
      </c>
      <c r="S517" s="260">
        <v>7805</v>
      </c>
      <c r="T517" s="103">
        <v>7253</v>
      </c>
      <c r="U517" s="247">
        <v>3.34</v>
      </c>
      <c r="V517" s="247">
        <v>23</v>
      </c>
      <c r="W517" s="247">
        <v>10.6</v>
      </c>
      <c r="X517" s="247">
        <v>8.4</v>
      </c>
      <c r="Y517" s="129">
        <v>2432</v>
      </c>
      <c r="Z517" s="103"/>
      <c r="AA517" s="56"/>
      <c r="AB517" s="247">
        <v>513</v>
      </c>
      <c r="AC517" s="77">
        <f t="shared" si="935"/>
        <v>10237</v>
      </c>
      <c r="AD517" s="247"/>
      <c r="AE517" s="247"/>
      <c r="AF517" s="247"/>
      <c r="AG517" s="247"/>
      <c r="AH517" s="252"/>
      <c r="AI517" s="263"/>
      <c r="AJ517" s="247"/>
      <c r="AK517" s="247"/>
      <c r="AL517" s="246">
        <v>9.08</v>
      </c>
      <c r="AM517" s="103">
        <v>67738</v>
      </c>
      <c r="AN517" s="264">
        <v>3.14</v>
      </c>
      <c r="AO517" s="264">
        <v>0.1</v>
      </c>
      <c r="AP517" s="103">
        <v>3356</v>
      </c>
      <c r="AQ517" s="252"/>
      <c r="AR517" s="86">
        <f t="shared" si="743"/>
        <v>13681</v>
      </c>
      <c r="AS517" s="103">
        <v>1200</v>
      </c>
      <c r="AT517" s="268">
        <v>12481</v>
      </c>
      <c r="AU517" s="129">
        <f t="shared" si="936"/>
        <v>9841</v>
      </c>
      <c r="AV517" s="103">
        <v>720</v>
      </c>
      <c r="AW517" s="103">
        <v>720</v>
      </c>
      <c r="AX517" s="129">
        <v>720</v>
      </c>
      <c r="AY517" s="271">
        <v>480</v>
      </c>
      <c r="AZ517" s="272">
        <v>5.34</v>
      </c>
      <c r="BA517" s="103">
        <v>4396</v>
      </c>
      <c r="BB517" s="247">
        <v>150</v>
      </c>
      <c r="BC517" s="103">
        <v>9058</v>
      </c>
      <c r="BD517" s="97">
        <f t="shared" si="937"/>
        <v>6771.2253999999994</v>
      </c>
      <c r="BE517" s="102">
        <f t="shared" si="938"/>
        <v>0.74754089202914542</v>
      </c>
      <c r="BF517" s="103">
        <v>3937</v>
      </c>
      <c r="BG517" s="97">
        <f t="shared" si="939"/>
        <v>4200.7789999999995</v>
      </c>
      <c r="BH517" s="102">
        <f t="shared" si="940"/>
        <v>0.46376451755354375</v>
      </c>
      <c r="BI517" s="103">
        <v>332</v>
      </c>
      <c r="BJ517" s="97">
        <f t="shared" si="941"/>
        <v>653.04399999999998</v>
      </c>
      <c r="BK517" s="102">
        <f t="shared" si="942"/>
        <v>7.2095826893353934E-2</v>
      </c>
      <c r="BL517" s="320">
        <v>364</v>
      </c>
      <c r="BM517" s="97">
        <f t="shared" si="943"/>
        <v>525.98</v>
      </c>
      <c r="BN517" s="102">
        <f t="shared" si="944"/>
        <v>5.806800618238022E-2</v>
      </c>
      <c r="BO517" s="103">
        <v>636</v>
      </c>
      <c r="BP517" s="97">
        <f t="shared" si="945"/>
        <v>1308.8879999999999</v>
      </c>
      <c r="BQ517" s="102">
        <f t="shared" si="946"/>
        <v>0.14450077279752704</v>
      </c>
      <c r="BR517" s="103">
        <v>49.6</v>
      </c>
      <c r="BS517" s="105">
        <f t="shared" si="947"/>
        <v>82.534400000000005</v>
      </c>
      <c r="BT517" s="102">
        <f t="shared" si="948"/>
        <v>5.475822477368073E-3</v>
      </c>
      <c r="BU517" s="321">
        <v>6.15</v>
      </c>
      <c r="BV517" s="321">
        <v>6.55</v>
      </c>
      <c r="BW517" s="322">
        <v>185</v>
      </c>
      <c r="BX517" s="117">
        <f t="shared" si="949"/>
        <v>89139.778000000006</v>
      </c>
      <c r="BY517" s="118">
        <f t="shared" si="950"/>
        <v>0.59426518666666672</v>
      </c>
      <c r="BZ517" s="273">
        <v>58.4</v>
      </c>
      <c r="CA517" s="263">
        <v>39</v>
      </c>
      <c r="CB517" s="247">
        <v>7.28</v>
      </c>
      <c r="CC517" s="103">
        <v>4640</v>
      </c>
      <c r="CD517" s="77">
        <f t="shared" si="951"/>
        <v>4986.9426918594972</v>
      </c>
      <c r="CE517" s="77">
        <f t="shared" si="952"/>
        <v>24028</v>
      </c>
      <c r="CF517" s="77">
        <f t="shared" si="953"/>
        <v>9841</v>
      </c>
      <c r="CG517" s="77">
        <f t="shared" si="954"/>
        <v>410.04166666666669</v>
      </c>
      <c r="CH517" s="77">
        <f t="shared" si="955"/>
        <v>14187</v>
      </c>
      <c r="CI517" s="130">
        <f t="shared" si="956"/>
        <v>591.125</v>
      </c>
      <c r="CJ517" s="253">
        <v>3996</v>
      </c>
      <c r="CK517" s="247"/>
      <c r="CL517" s="246">
        <v>7.81</v>
      </c>
      <c r="CM517" s="103">
        <v>2125</v>
      </c>
      <c r="CN517" s="274">
        <v>11</v>
      </c>
      <c r="CO517" s="274">
        <v>61</v>
      </c>
      <c r="CP517" s="103">
        <v>4156</v>
      </c>
      <c r="CQ517" s="247"/>
      <c r="CR517" s="247"/>
      <c r="CS517" s="103">
        <v>2964</v>
      </c>
      <c r="CT517" s="141">
        <f t="shared" si="957"/>
        <v>0.25917421192658752</v>
      </c>
      <c r="CU517" s="142">
        <f t="shared" si="746"/>
        <v>1.2577577577577577</v>
      </c>
      <c r="CV517" s="142">
        <f t="shared" si="747"/>
        <v>3.9649468755810884</v>
      </c>
      <c r="CW517" s="118">
        <f t="shared" si="958"/>
        <v>0.66082447926351473</v>
      </c>
      <c r="CX517" s="143">
        <f t="shared" si="959"/>
        <v>19927.822996670551</v>
      </c>
      <c r="CY517" s="144">
        <f t="shared" si="960"/>
        <v>0.5738872228331855</v>
      </c>
      <c r="CZ517" s="145">
        <f t="shared" si="961"/>
        <v>14824.477812884968</v>
      </c>
      <c r="DA517" s="146">
        <f t="shared" si="962"/>
        <v>0.76540075071759772</v>
      </c>
      <c r="DB517" s="253">
        <v>3996</v>
      </c>
      <c r="DC517" s="247"/>
      <c r="DD517" s="246">
        <v>7.76</v>
      </c>
      <c r="DE517" s="103">
        <v>2134</v>
      </c>
      <c r="DF517" s="274">
        <v>9</v>
      </c>
      <c r="DG517" s="274">
        <v>60</v>
      </c>
      <c r="DH517" s="103">
        <v>4372</v>
      </c>
      <c r="DI517" s="247"/>
      <c r="DJ517" s="247"/>
      <c r="DK517" s="103">
        <v>3432</v>
      </c>
      <c r="DL517" s="141">
        <f t="shared" si="963"/>
        <v>0.30104315144832788</v>
      </c>
      <c r="DM517" s="142">
        <f t="shared" si="750"/>
        <v>1.2577577577577577</v>
      </c>
      <c r="DN517" s="142">
        <f t="shared" si="751"/>
        <v>3.9649468755810884</v>
      </c>
      <c r="DO517" s="118">
        <f t="shared" si="964"/>
        <v>0.66082447926351473</v>
      </c>
      <c r="DP517" s="143">
        <f t="shared" si="965"/>
        <v>19927.822996670551</v>
      </c>
      <c r="DQ517" s="144">
        <f t="shared" si="966"/>
        <v>0.57208250989459664</v>
      </c>
      <c r="DR517" s="145">
        <f t="shared" si="967"/>
        <v>14824.477812884968</v>
      </c>
      <c r="DS517" s="146">
        <f t="shared" si="968"/>
        <v>0.76440715389710756</v>
      </c>
      <c r="DT517" s="253">
        <v>3998</v>
      </c>
      <c r="DU517" s="247"/>
      <c r="DV517" s="246">
        <v>7.73</v>
      </c>
      <c r="DW517" s="103">
        <v>2054</v>
      </c>
      <c r="DX517" s="274">
        <v>10</v>
      </c>
      <c r="DY517" s="274">
        <v>60</v>
      </c>
      <c r="DZ517" s="103">
        <v>4320</v>
      </c>
      <c r="EA517" s="247"/>
      <c r="EB517" s="247"/>
      <c r="EC517" s="103">
        <v>3721</v>
      </c>
      <c r="ED517" s="141">
        <f t="shared" si="969"/>
        <v>0.31733158655369509</v>
      </c>
      <c r="EE517" s="142">
        <f t="shared" si="756"/>
        <v>1.257128564282141</v>
      </c>
      <c r="EF517" s="142">
        <f t="shared" si="795"/>
        <v>3.9669313334767748</v>
      </c>
      <c r="EG517" s="118">
        <f t="shared" si="970"/>
        <v>0.6611552222461291</v>
      </c>
      <c r="EH517" s="143">
        <f t="shared" si="971"/>
        <v>19937.79688205427</v>
      </c>
      <c r="EI517" s="144">
        <f t="shared" si="972"/>
        <v>0.58812440268205313</v>
      </c>
      <c r="EJ517" s="145">
        <f t="shared" si="973"/>
        <v>14831.897471449973</v>
      </c>
      <c r="EK517" s="146">
        <f t="shared" si="974"/>
        <v>0.77323912563479791</v>
      </c>
      <c r="EL517" s="253">
        <v>3998</v>
      </c>
      <c r="EM517" s="247"/>
      <c r="EN517" s="246">
        <v>7.75</v>
      </c>
      <c r="EO517" s="103">
        <v>2022</v>
      </c>
      <c r="EP517" s="274">
        <v>11</v>
      </c>
      <c r="EQ517" s="274">
        <v>59</v>
      </c>
      <c r="ER517" s="103">
        <v>3946</v>
      </c>
      <c r="ES517" s="247"/>
      <c r="ET517" s="247"/>
      <c r="EU517" s="103">
        <v>3341</v>
      </c>
      <c r="EV517" s="141">
        <f t="shared" si="975"/>
        <v>0.28184957375781855</v>
      </c>
      <c r="EW517" s="142">
        <f t="shared" si="758"/>
        <v>1.257128564282141</v>
      </c>
      <c r="EX517" s="142">
        <f t="shared" si="759"/>
        <v>3.9669313334767748</v>
      </c>
      <c r="EY517" s="118">
        <f t="shared" si="976"/>
        <v>0.6611552222461291</v>
      </c>
      <c r="EZ517" s="143">
        <f t="shared" si="977"/>
        <v>19937.79688205427</v>
      </c>
      <c r="FA517" s="144">
        <f t="shared" si="978"/>
        <v>0.59454115979703581</v>
      </c>
      <c r="FB517" s="145">
        <f t="shared" si="979"/>
        <v>14831.897471449973</v>
      </c>
      <c r="FC517" s="146">
        <f t="shared" si="980"/>
        <v>0.77677191432987414</v>
      </c>
      <c r="FD517" s="253">
        <v>4020</v>
      </c>
      <c r="FE517" s="247"/>
      <c r="FF517" s="246">
        <v>7.74</v>
      </c>
      <c r="FG517" s="103">
        <v>1873</v>
      </c>
      <c r="FH517" s="274">
        <v>11</v>
      </c>
      <c r="FI517" s="274">
        <v>59</v>
      </c>
      <c r="FJ517" s="103">
        <v>4252</v>
      </c>
      <c r="FK517" s="247"/>
      <c r="FL517" s="247"/>
      <c r="FM517" s="103">
        <v>3349</v>
      </c>
      <c r="FN517" s="141">
        <f t="shared" si="981"/>
        <v>0.26753368945815437</v>
      </c>
      <c r="FO517" s="142">
        <f t="shared" si="765"/>
        <v>1.2502487562189055</v>
      </c>
      <c r="FP517" s="142">
        <f t="shared" si="766"/>
        <v>3.9887603703293233</v>
      </c>
      <c r="FQ517" s="118">
        <f t="shared" si="982"/>
        <v>0.66479339505488722</v>
      </c>
      <c r="FR517" s="143">
        <f t="shared" si="983"/>
        <v>20047.509621275178</v>
      </c>
      <c r="FS517" s="144">
        <f t="shared" si="984"/>
        <v>0.62441918511367356</v>
      </c>
      <c r="FT517" s="145">
        <f t="shared" si="985"/>
        <v>14913.513715665058</v>
      </c>
      <c r="FU517" s="146">
        <f t="shared" si="986"/>
        <v>0.79322146169132257</v>
      </c>
      <c r="FV517" s="253">
        <v>4020</v>
      </c>
      <c r="FW517" s="283"/>
      <c r="FX517" s="246">
        <v>7.7</v>
      </c>
      <c r="FY517" s="103">
        <v>2132</v>
      </c>
      <c r="FZ517" s="274">
        <v>12</v>
      </c>
      <c r="GA517" s="274">
        <v>59</v>
      </c>
      <c r="GB517" s="103">
        <v>3872</v>
      </c>
      <c r="GC517" s="247"/>
      <c r="GD517" s="247"/>
      <c r="GE517" s="103">
        <v>3478</v>
      </c>
      <c r="GF517" s="141">
        <f t="shared" si="987"/>
        <v>0.3030443069208244</v>
      </c>
      <c r="GG517" s="142">
        <f t="shared" si="772"/>
        <v>1.2502487562189055</v>
      </c>
      <c r="GH517" s="142">
        <f t="shared" si="773"/>
        <v>3.9887603703293233</v>
      </c>
      <c r="GI517" s="118">
        <f t="shared" si="988"/>
        <v>0.66479339505488722</v>
      </c>
      <c r="GJ517" s="143">
        <f t="shared" si="989"/>
        <v>20047.509621275178</v>
      </c>
      <c r="GK517" s="144">
        <f t="shared" si="990"/>
        <v>0.57248355721428301</v>
      </c>
      <c r="GL517" s="145">
        <f t="shared" si="991"/>
        <v>14913.513715665058</v>
      </c>
      <c r="GM517" s="146">
        <f t="shared" si="992"/>
        <v>0.76462795319054977</v>
      </c>
      <c r="GN517" s="103">
        <v>2163</v>
      </c>
      <c r="GO517" s="97">
        <f t="shared" si="993"/>
        <v>2056.555352089229</v>
      </c>
      <c r="GP517" s="226">
        <f t="shared" si="994"/>
        <v>353.846</v>
      </c>
      <c r="GQ517" s="103">
        <v>0</v>
      </c>
      <c r="GR517" s="102">
        <f t="shared" si="995"/>
        <v>1</v>
      </c>
      <c r="GS517" s="103">
        <v>0</v>
      </c>
      <c r="GT517" s="102">
        <f t="shared" si="996"/>
        <v>1</v>
      </c>
      <c r="GU517" s="129">
        <v>0</v>
      </c>
      <c r="GV517" s="102">
        <f t="shared" si="997"/>
        <v>1</v>
      </c>
      <c r="GW517" s="170">
        <v>159</v>
      </c>
      <c r="GX517" s="102">
        <f t="shared" si="998"/>
        <v>0.56318681318681318</v>
      </c>
      <c r="GY517" s="170">
        <v>16</v>
      </c>
      <c r="GZ517" s="102">
        <f t="shared" si="999"/>
        <v>0</v>
      </c>
      <c r="HA517" s="323">
        <v>12</v>
      </c>
      <c r="HB517" s="323">
        <v>50</v>
      </c>
      <c r="HC517" s="323"/>
      <c r="HD517" s="102"/>
      <c r="HE517" s="324">
        <v>25</v>
      </c>
      <c r="HF517" s="227">
        <f t="shared" si="1000"/>
        <v>89139.778000000006</v>
      </c>
      <c r="HG517" s="102">
        <f t="shared" si="1001"/>
        <v>0.59426518666666672</v>
      </c>
      <c r="HH517" s="177">
        <f t="shared" si="1002"/>
        <v>0.76120556414219476</v>
      </c>
      <c r="HI517" s="103">
        <v>1736</v>
      </c>
      <c r="HJ517" s="103">
        <v>2048</v>
      </c>
      <c r="HK517" s="103">
        <v>1760</v>
      </c>
      <c r="HL517" s="77">
        <f t="shared" si="780"/>
        <v>2160</v>
      </c>
      <c r="HM517" s="77">
        <f t="shared" si="778"/>
        <v>19565.28</v>
      </c>
      <c r="HN517" s="247"/>
      <c r="HO517" s="247"/>
      <c r="HP517" s="103">
        <v>4817</v>
      </c>
      <c r="HQ517" s="247"/>
      <c r="HR517" s="247"/>
      <c r="HS517" s="247"/>
      <c r="HT517" s="103">
        <v>3074</v>
      </c>
      <c r="HU517" s="103">
        <v>3452</v>
      </c>
      <c r="HV517" s="247"/>
      <c r="HW517" s="247"/>
      <c r="HX517" s="247"/>
      <c r="HY517" s="247"/>
      <c r="HZ517" s="298">
        <v>0.99</v>
      </c>
      <c r="IA517" s="298"/>
      <c r="IB517" s="299">
        <v>462</v>
      </c>
      <c r="IC517" s="300"/>
      <c r="ID517" s="300">
        <v>455</v>
      </c>
      <c r="IE517" s="301">
        <v>4.1100000000000003</v>
      </c>
      <c r="IF517" s="301">
        <v>1.25</v>
      </c>
      <c r="IG517" s="301">
        <v>1.1000000000000001</v>
      </c>
      <c r="IH517" s="97">
        <f t="shared" si="779"/>
        <v>36038.642999999996</v>
      </c>
      <c r="II517" s="97">
        <f t="shared" si="781"/>
        <v>2887.4804102235398</v>
      </c>
      <c r="IJ517" s="202">
        <f t="shared" si="782"/>
        <v>1.6024357022674465</v>
      </c>
      <c r="IK517" s="202">
        <f t="shared" si="788"/>
        <v>1.8019321500000001</v>
      </c>
      <c r="IL517" s="202">
        <f t="shared" si="736"/>
        <v>0.73869128875475076</v>
      </c>
      <c r="IM517" s="203"/>
      <c r="IN517" s="204">
        <f t="shared" si="737"/>
        <v>0.78640776699029125</v>
      </c>
      <c r="IO517" s="247"/>
      <c r="IP517" s="247"/>
      <c r="IQ517" s="103">
        <v>2884</v>
      </c>
      <c r="IR517" s="103">
        <v>2310</v>
      </c>
      <c r="IS517" s="247"/>
      <c r="IT517" s="247"/>
      <c r="IU517" s="247"/>
      <c r="IV517" s="247"/>
      <c r="IW517" s="304">
        <v>0.96</v>
      </c>
      <c r="IX517" s="304"/>
      <c r="IY517" s="246">
        <v>8.48</v>
      </c>
      <c r="IZ517" s="247">
        <v>147</v>
      </c>
      <c r="JA517" s="247">
        <v>4.3499999999999996</v>
      </c>
      <c r="JB517" s="247">
        <v>1.28</v>
      </c>
      <c r="JC517" s="247">
        <v>176</v>
      </c>
      <c r="JD517" s="97">
        <f t="shared" si="738"/>
        <v>5766.2219999999998</v>
      </c>
      <c r="JE517" s="210">
        <f t="shared" si="796"/>
        <v>1.1380957219794736</v>
      </c>
      <c r="JF517" s="210">
        <f t="shared" si="739"/>
        <v>0.40594125000000003</v>
      </c>
      <c r="JG517" s="210">
        <f t="shared" si="740"/>
        <v>0.13852413569936753</v>
      </c>
      <c r="JH517" s="203"/>
      <c r="JI517" s="203">
        <f t="shared" si="741"/>
        <v>0.68181818181818188</v>
      </c>
      <c r="JJ517" s="212">
        <f t="shared" si="1003"/>
        <v>2.469151880188833</v>
      </c>
      <c r="JK517" s="203">
        <f t="shared" si="742"/>
        <v>0.98377125193199377</v>
      </c>
      <c r="JL517" s="103">
        <v>12562</v>
      </c>
      <c r="JM517" s="246">
        <v>8.76</v>
      </c>
      <c r="JN517" s="307">
        <v>91</v>
      </c>
      <c r="JO517" s="247">
        <v>0.93</v>
      </c>
      <c r="JP517" s="247">
        <v>3.8</v>
      </c>
      <c r="JQ517" s="246">
        <v>0.87</v>
      </c>
      <c r="JR517" s="170">
        <v>187</v>
      </c>
      <c r="JS517" s="247">
        <v>0.45</v>
      </c>
      <c r="JT517" s="308"/>
    </row>
    <row r="518" spans="1:280" ht="14.25">
      <c r="A518" s="244">
        <v>43935</v>
      </c>
      <c r="B518" s="245">
        <v>0</v>
      </c>
      <c r="C518" s="245">
        <v>0</v>
      </c>
      <c r="D518" s="129">
        <v>37954</v>
      </c>
      <c r="E518" s="254">
        <v>6.13</v>
      </c>
      <c r="F518" s="129">
        <v>1014</v>
      </c>
      <c r="G518" s="247">
        <v>32</v>
      </c>
      <c r="H518" s="247">
        <v>16.2</v>
      </c>
      <c r="I518" s="255">
        <v>92.9</v>
      </c>
      <c r="J518" s="253">
        <v>1283</v>
      </c>
      <c r="K518" s="129">
        <v>1639</v>
      </c>
      <c r="L518" s="254">
        <v>5.91</v>
      </c>
      <c r="M518" s="129">
        <v>8475</v>
      </c>
      <c r="N518" s="129">
        <v>4512</v>
      </c>
      <c r="O518" s="254">
        <v>6.87</v>
      </c>
      <c r="P518" s="254">
        <v>4.5199999999999996</v>
      </c>
      <c r="Q518" s="258">
        <v>47</v>
      </c>
      <c r="R518" s="259">
        <v>41.5</v>
      </c>
      <c r="S518" s="260">
        <v>8057</v>
      </c>
      <c r="T518" s="103">
        <v>7615</v>
      </c>
      <c r="U518" s="247">
        <v>3.65</v>
      </c>
      <c r="V518" s="247">
        <v>26.1</v>
      </c>
      <c r="W518" s="247">
        <v>11.1</v>
      </c>
      <c r="X518" s="247">
        <v>8.66</v>
      </c>
      <c r="Y518" s="129">
        <v>2432</v>
      </c>
      <c r="Z518" s="103"/>
      <c r="AA518" s="56"/>
      <c r="AB518" s="247">
        <v>515</v>
      </c>
      <c r="AC518" s="77">
        <f t="shared" si="935"/>
        <v>10489</v>
      </c>
      <c r="AD518" s="247"/>
      <c r="AE518" s="247"/>
      <c r="AF518" s="247"/>
      <c r="AG518" s="247"/>
      <c r="AH518" s="252"/>
      <c r="AI518" s="263"/>
      <c r="AJ518" s="247"/>
      <c r="AK518" s="247"/>
      <c r="AL518" s="246">
        <v>9.1199999999999992</v>
      </c>
      <c r="AM518" s="103">
        <v>68554</v>
      </c>
      <c r="AN518" s="264">
        <v>3.35</v>
      </c>
      <c r="AO518" s="264">
        <v>1.85</v>
      </c>
      <c r="AP518" s="103">
        <v>3441</v>
      </c>
      <c r="AQ518" s="252"/>
      <c r="AR518" s="86">
        <f t="shared" si="743"/>
        <v>13681</v>
      </c>
      <c r="AS518" s="103">
        <v>1200</v>
      </c>
      <c r="AT518" s="268">
        <v>12481</v>
      </c>
      <c r="AU518" s="129">
        <f t="shared" si="936"/>
        <v>9841</v>
      </c>
      <c r="AV518" s="103">
        <v>720</v>
      </c>
      <c r="AW518" s="103">
        <v>720</v>
      </c>
      <c r="AX518" s="129">
        <v>720</v>
      </c>
      <c r="AY518" s="271">
        <v>480</v>
      </c>
      <c r="AZ518" s="272">
        <v>5.0599999999999996</v>
      </c>
      <c r="BA518" s="103">
        <v>3475</v>
      </c>
      <c r="BB518" s="247">
        <v>10</v>
      </c>
      <c r="BC518" s="103">
        <v>10926</v>
      </c>
      <c r="BD518" s="97">
        <f t="shared" si="937"/>
        <v>7263.9219999999996</v>
      </c>
      <c r="BE518" s="102">
        <f t="shared" si="938"/>
        <v>0.66482903166758189</v>
      </c>
      <c r="BF518" s="103">
        <v>3926</v>
      </c>
      <c r="BG518" s="97">
        <f t="shared" si="939"/>
        <v>4189.0419999999995</v>
      </c>
      <c r="BH518" s="102">
        <f t="shared" si="940"/>
        <v>0.38340124473732379</v>
      </c>
      <c r="BI518" s="103">
        <v>512</v>
      </c>
      <c r="BJ518" s="97">
        <f t="shared" si="941"/>
        <v>1007.104</v>
      </c>
      <c r="BK518" s="102">
        <f t="shared" si="942"/>
        <v>9.2174995423759842E-2</v>
      </c>
      <c r="BL518" s="320">
        <v>482</v>
      </c>
      <c r="BM518" s="97">
        <f t="shared" si="943"/>
        <v>696.49</v>
      </c>
      <c r="BN518" s="102">
        <f t="shared" si="944"/>
        <v>6.3746110195863084E-2</v>
      </c>
      <c r="BO518" s="103">
        <v>655</v>
      </c>
      <c r="BP518" s="97">
        <f t="shared" si="945"/>
        <v>1347.9899999999998</v>
      </c>
      <c r="BQ518" s="102">
        <f t="shared" si="946"/>
        <v>0.12337451949478306</v>
      </c>
      <c r="BR518" s="103">
        <v>14</v>
      </c>
      <c r="BS518" s="105">
        <f t="shared" si="947"/>
        <v>23.295999999999999</v>
      </c>
      <c r="BT518" s="102">
        <f t="shared" si="948"/>
        <v>1.281347245103423E-3</v>
      </c>
      <c r="BU518" s="321">
        <v>6.9</v>
      </c>
      <c r="BV518" s="321">
        <v>7.57</v>
      </c>
      <c r="BW518" s="322">
        <v>153</v>
      </c>
      <c r="BX518" s="117">
        <f t="shared" si="949"/>
        <v>107522.766</v>
      </c>
      <c r="BY518" s="118">
        <f t="shared" si="950"/>
        <v>0.71681844000000006</v>
      </c>
      <c r="BZ518" s="273">
        <v>46.2</v>
      </c>
      <c r="CA518" s="263">
        <v>39</v>
      </c>
      <c r="CB518" s="247">
        <v>7.1</v>
      </c>
      <c r="CC518" s="103">
        <v>5479</v>
      </c>
      <c r="CD518" s="77">
        <f t="shared" si="951"/>
        <v>5704.0545409056795</v>
      </c>
      <c r="CE518" s="77">
        <f t="shared" si="952"/>
        <v>23982</v>
      </c>
      <c r="CF518" s="77">
        <f t="shared" si="953"/>
        <v>9841</v>
      </c>
      <c r="CG518" s="77">
        <f t="shared" si="954"/>
        <v>410.04166666666669</v>
      </c>
      <c r="CH518" s="77">
        <f t="shared" si="955"/>
        <v>14141</v>
      </c>
      <c r="CI518" s="130">
        <f t="shared" si="956"/>
        <v>589.20833333333337</v>
      </c>
      <c r="CJ518" s="253">
        <v>3984</v>
      </c>
      <c r="CK518" s="247"/>
      <c r="CL518" s="246">
        <v>7.83</v>
      </c>
      <c r="CM518" s="103">
        <v>2217</v>
      </c>
      <c r="CN518" s="274">
        <v>12</v>
      </c>
      <c r="CO518" s="274">
        <v>57</v>
      </c>
      <c r="CP518" s="103">
        <v>3776</v>
      </c>
      <c r="CQ518" s="247"/>
      <c r="CR518" s="247"/>
      <c r="CS518" s="103">
        <v>3178</v>
      </c>
      <c r="CT518" s="141">
        <f t="shared" si="957"/>
        <v>0.22875775348355393</v>
      </c>
      <c r="CU518" s="142">
        <f t="shared" si="746"/>
        <v>1.2615461847389557</v>
      </c>
      <c r="CV518" s="142">
        <f t="shared" si="747"/>
        <v>4.521478967562321</v>
      </c>
      <c r="CW518" s="118">
        <f t="shared" si="958"/>
        <v>0.75357982792705347</v>
      </c>
      <c r="CX518" s="143">
        <f t="shared" si="959"/>
        <v>22724.953290968228</v>
      </c>
      <c r="CY518" s="144">
        <f t="shared" si="960"/>
        <v>0.61132910211479352</v>
      </c>
      <c r="CZ518" s="145">
        <f t="shared" si="961"/>
        <v>17862.175787840879</v>
      </c>
      <c r="DA518" s="146">
        <f t="shared" si="962"/>
        <v>0.79708951125755079</v>
      </c>
      <c r="DB518" s="253">
        <v>3984</v>
      </c>
      <c r="DC518" s="247"/>
      <c r="DD518" s="246">
        <v>7.65</v>
      </c>
      <c r="DE518" s="103">
        <v>2194</v>
      </c>
      <c r="DF518" s="274">
        <v>12</v>
      </c>
      <c r="DG518" s="274">
        <v>57</v>
      </c>
      <c r="DH518" s="103">
        <v>3168</v>
      </c>
      <c r="DI518" s="247"/>
      <c r="DJ518" s="247"/>
      <c r="DK518" s="103">
        <v>3492</v>
      </c>
      <c r="DL518" s="141">
        <f t="shared" si="963"/>
        <v>0.24971293576259518</v>
      </c>
      <c r="DM518" s="142">
        <f t="shared" si="750"/>
        <v>1.2615461847389557</v>
      </c>
      <c r="DN518" s="142">
        <f t="shared" si="751"/>
        <v>4.521478967562321</v>
      </c>
      <c r="DO518" s="118">
        <f t="shared" si="964"/>
        <v>0.75357982792705347</v>
      </c>
      <c r="DP518" s="143">
        <f t="shared" si="965"/>
        <v>22724.953290968228</v>
      </c>
      <c r="DQ518" s="144">
        <f t="shared" si="966"/>
        <v>0.61536132162375146</v>
      </c>
      <c r="DR518" s="145">
        <f t="shared" si="967"/>
        <v>17862.175787840879</v>
      </c>
      <c r="DS518" s="146">
        <f t="shared" si="968"/>
        <v>0.79919458173164926</v>
      </c>
      <c r="DT518" s="253">
        <v>3988</v>
      </c>
      <c r="DU518" s="247"/>
      <c r="DV518" s="246">
        <v>7.7</v>
      </c>
      <c r="DW518" s="103">
        <v>2160</v>
      </c>
      <c r="DX518" s="274">
        <v>11</v>
      </c>
      <c r="DY518" s="274">
        <v>57</v>
      </c>
      <c r="DZ518" s="103">
        <v>3798</v>
      </c>
      <c r="EA518" s="247"/>
      <c r="EB518" s="247"/>
      <c r="EC518" s="103">
        <v>3896</v>
      </c>
      <c r="ED518" s="141">
        <f t="shared" si="969"/>
        <v>0.27565343058390901</v>
      </c>
      <c r="EE518" s="142">
        <f t="shared" si="756"/>
        <v>1.2602808425275827</v>
      </c>
      <c r="EF518" s="142">
        <f t="shared" si="795"/>
        <v>4.5260186050799538</v>
      </c>
      <c r="EG518" s="118">
        <f t="shared" si="970"/>
        <v>0.7543364341799923</v>
      </c>
      <c r="EH518" s="143">
        <f t="shared" si="971"/>
        <v>22747.769509131849</v>
      </c>
      <c r="EI518" s="144">
        <f t="shared" si="972"/>
        <v>0.62132199394134147</v>
      </c>
      <c r="EJ518" s="145">
        <f t="shared" si="973"/>
        <v>17880.109699274457</v>
      </c>
      <c r="EK518" s="146">
        <f t="shared" si="974"/>
        <v>0.80230642504118621</v>
      </c>
      <c r="EL518" s="253">
        <v>3988</v>
      </c>
      <c r="EM518" s="247"/>
      <c r="EN518" s="246">
        <v>7.73</v>
      </c>
      <c r="EO518" s="103">
        <v>2121</v>
      </c>
      <c r="EP518" s="274">
        <v>13</v>
      </c>
      <c r="EQ518" s="274">
        <v>57</v>
      </c>
      <c r="ER518" s="103">
        <v>3674</v>
      </c>
      <c r="ES518" s="247"/>
      <c r="ET518" s="247"/>
      <c r="EU518" s="103">
        <v>3541</v>
      </c>
      <c r="EV518" s="141">
        <f t="shared" si="975"/>
        <v>0.24780916145341048</v>
      </c>
      <c r="EW518" s="142">
        <f t="shared" si="758"/>
        <v>1.2602808425275827</v>
      </c>
      <c r="EX518" s="142">
        <f t="shared" si="759"/>
        <v>4.5260186050799538</v>
      </c>
      <c r="EY518" s="118">
        <f t="shared" si="976"/>
        <v>0.7543364341799923</v>
      </c>
      <c r="EZ518" s="143">
        <f t="shared" si="977"/>
        <v>22747.769509131849</v>
      </c>
      <c r="FA518" s="144">
        <f t="shared" si="978"/>
        <v>0.62815923571740051</v>
      </c>
      <c r="FB518" s="145">
        <f t="shared" si="979"/>
        <v>17880.109699274457</v>
      </c>
      <c r="FC518" s="146">
        <f t="shared" si="980"/>
        <v>0.80587589236683144</v>
      </c>
      <c r="FD518" s="253">
        <v>4019</v>
      </c>
      <c r="FE518" s="247"/>
      <c r="FF518" s="246">
        <v>7.7</v>
      </c>
      <c r="FG518" s="103">
        <v>2119</v>
      </c>
      <c r="FH518" s="274">
        <v>10</v>
      </c>
      <c r="FI518" s="274">
        <v>57</v>
      </c>
      <c r="FJ518" s="103">
        <v>3756</v>
      </c>
      <c r="FK518" s="247"/>
      <c r="FL518" s="247"/>
      <c r="FM518" s="103">
        <v>3489</v>
      </c>
      <c r="FN518" s="141">
        <f t="shared" si="981"/>
        <v>0.24215151811402547</v>
      </c>
      <c r="FO518" s="142">
        <f t="shared" si="765"/>
        <v>1.2505598407564071</v>
      </c>
      <c r="FP518" s="142">
        <f t="shared" si="766"/>
        <v>4.561200795841609</v>
      </c>
      <c r="FQ518" s="118">
        <f t="shared" si="982"/>
        <v>0.7602001326402682</v>
      </c>
      <c r="FR518" s="143">
        <f t="shared" si="983"/>
        <v>22924.595199899926</v>
      </c>
      <c r="FS518" s="144">
        <f t="shared" si="984"/>
        <v>0.62850986350078819</v>
      </c>
      <c r="FT518" s="145">
        <f t="shared" si="985"/>
        <v>18019.097512884666</v>
      </c>
      <c r="FU518" s="146">
        <f t="shared" si="986"/>
        <v>0.80605894197327477</v>
      </c>
      <c r="FV518" s="253">
        <v>4019</v>
      </c>
      <c r="FW518" s="283"/>
      <c r="FX518" s="246">
        <v>7.68</v>
      </c>
      <c r="FY518" s="103">
        <v>2085</v>
      </c>
      <c r="FZ518" s="274">
        <v>11</v>
      </c>
      <c r="GA518" s="274">
        <v>56</v>
      </c>
      <c r="GB518" s="103">
        <v>2492</v>
      </c>
      <c r="GC518" s="247"/>
      <c r="GD518" s="247"/>
      <c r="GE518" s="103">
        <v>3742</v>
      </c>
      <c r="GF518" s="141">
        <f t="shared" si="987"/>
        <v>0.25727088992707919</v>
      </c>
      <c r="GG518" s="142">
        <f t="shared" si="772"/>
        <v>1.2505598407564071</v>
      </c>
      <c r="GH518" s="142">
        <f t="shared" si="773"/>
        <v>4.561200795841609</v>
      </c>
      <c r="GI518" s="118">
        <f t="shared" si="988"/>
        <v>0.7602001326402682</v>
      </c>
      <c r="GJ518" s="143">
        <f t="shared" si="989"/>
        <v>22924.595199899926</v>
      </c>
      <c r="GK518" s="144">
        <f t="shared" si="990"/>
        <v>0.6344705358183782</v>
      </c>
      <c r="GL518" s="145">
        <f t="shared" si="991"/>
        <v>18019.097512884666</v>
      </c>
      <c r="GM518" s="146">
        <f t="shared" si="992"/>
        <v>0.80917078528281161</v>
      </c>
      <c r="GN518" s="103">
        <v>2070</v>
      </c>
      <c r="GO518" s="97">
        <f t="shared" si="993"/>
        <v>2149.1922275039615</v>
      </c>
      <c r="GP518" s="226">
        <f t="shared" si="994"/>
        <v>602.99399999999991</v>
      </c>
      <c r="GQ518" s="103">
        <v>0</v>
      </c>
      <c r="GR518" s="102">
        <f t="shared" si="995"/>
        <v>1</v>
      </c>
      <c r="GS518" s="103">
        <v>0</v>
      </c>
      <c r="GT518" s="102">
        <f t="shared" si="996"/>
        <v>1</v>
      </c>
      <c r="GU518" s="129">
        <v>0</v>
      </c>
      <c r="GV518" s="102">
        <f t="shared" si="997"/>
        <v>1</v>
      </c>
      <c r="GW518" s="170">
        <v>293</v>
      </c>
      <c r="GX518" s="102">
        <f t="shared" si="998"/>
        <v>0.39211618257261416</v>
      </c>
      <c r="GY518" s="170">
        <v>0</v>
      </c>
      <c r="GZ518" s="102">
        <f t="shared" si="999"/>
        <v>1</v>
      </c>
      <c r="HA518" s="323">
        <v>12.3</v>
      </c>
      <c r="HB518" s="323">
        <v>50.1</v>
      </c>
      <c r="HC518" s="323"/>
      <c r="HD518" s="102"/>
      <c r="HE518" s="324">
        <v>40</v>
      </c>
      <c r="HF518" s="227">
        <f t="shared" si="1000"/>
        <v>107522.766</v>
      </c>
      <c r="HG518" s="102">
        <f t="shared" si="1001"/>
        <v>0.71681844000000006</v>
      </c>
      <c r="HH518" s="177">
        <f t="shared" si="1002"/>
        <v>0.81054365733113676</v>
      </c>
      <c r="HI518" s="103">
        <v>1892</v>
      </c>
      <c r="HJ518" s="103">
        <v>1734</v>
      </c>
      <c r="HK518" s="103">
        <v>1536</v>
      </c>
      <c r="HL518" s="77">
        <f t="shared" si="780"/>
        <v>2160</v>
      </c>
      <c r="HM518" s="77">
        <f t="shared" si="778"/>
        <v>23600.16</v>
      </c>
      <c r="HN518" s="247"/>
      <c r="HO518" s="247"/>
      <c r="HP518" s="103">
        <v>4956</v>
      </c>
      <c r="HQ518" s="247"/>
      <c r="HR518" s="247"/>
      <c r="HS518" s="247"/>
      <c r="HT518" s="103">
        <v>3054</v>
      </c>
      <c r="HU518" s="103">
        <v>3392</v>
      </c>
      <c r="HV518" s="247"/>
      <c r="HW518" s="247"/>
      <c r="HX518" s="247"/>
      <c r="HY518" s="247"/>
      <c r="HZ518" s="298">
        <v>0.99</v>
      </c>
      <c r="IA518" s="298"/>
      <c r="IB518" s="299">
        <v>469</v>
      </c>
      <c r="IC518" s="300"/>
      <c r="ID518" s="300">
        <v>122</v>
      </c>
      <c r="IE518" s="301">
        <v>3.96</v>
      </c>
      <c r="IF518" s="301">
        <v>0.89</v>
      </c>
      <c r="IG518" s="301">
        <v>1.22</v>
      </c>
      <c r="IH518" s="97">
        <f t="shared" si="779"/>
        <v>36320.31</v>
      </c>
      <c r="II518" s="97">
        <f t="shared" si="781"/>
        <v>2910.0480730710678</v>
      </c>
      <c r="IJ518" s="202">
        <f t="shared" si="782"/>
        <v>1.6024357022674465</v>
      </c>
      <c r="IK518" s="202">
        <f t="shared" si="788"/>
        <v>1.8160155</v>
      </c>
      <c r="IL518" s="202">
        <f t="shared" si="736"/>
        <v>0.73697391636323628</v>
      </c>
      <c r="IM518" s="203"/>
      <c r="IN518" s="204">
        <f t="shared" si="737"/>
        <v>0.77342995169082129</v>
      </c>
      <c r="IO518" s="247"/>
      <c r="IP518" s="247"/>
      <c r="IQ518" s="103">
        <v>2470</v>
      </c>
      <c r="IR518" s="103">
        <v>1928</v>
      </c>
      <c r="IS518" s="247"/>
      <c r="IT518" s="247"/>
      <c r="IU518" s="247"/>
      <c r="IV518" s="247"/>
      <c r="IW518" s="304">
        <v>0.95</v>
      </c>
      <c r="IX518" s="304"/>
      <c r="IY518" s="246">
        <v>8.36</v>
      </c>
      <c r="IZ518" s="247">
        <v>171</v>
      </c>
      <c r="JA518" s="247">
        <v>4.58</v>
      </c>
      <c r="JB518" s="247">
        <v>1.0900000000000001</v>
      </c>
      <c r="JC518" s="247">
        <v>153</v>
      </c>
      <c r="JD518" s="97">
        <f t="shared" si="738"/>
        <v>5853.5889999999999</v>
      </c>
      <c r="JE518" s="210">
        <f t="shared" si="796"/>
        <v>1.1380957219794736</v>
      </c>
      <c r="JF518" s="210">
        <f t="shared" si="739"/>
        <v>0.412091875</v>
      </c>
      <c r="JG518" s="210">
        <f t="shared" si="740"/>
        <v>0.15301339887202473</v>
      </c>
      <c r="JH518" s="203"/>
      <c r="JI518" s="203">
        <f t="shared" si="741"/>
        <v>0.6353944562899787</v>
      </c>
      <c r="JJ518" s="212">
        <f t="shared" si="1003"/>
        <v>2.469151880188833</v>
      </c>
      <c r="JK518" s="203">
        <f t="shared" si="742"/>
        <v>0.98434925864909395</v>
      </c>
      <c r="JL518" s="103">
        <v>9959</v>
      </c>
      <c r="JM518" s="246">
        <v>8.6300000000000008</v>
      </c>
      <c r="JN518" s="307" t="s">
        <v>220</v>
      </c>
      <c r="JO518" s="247">
        <v>0.84</v>
      </c>
      <c r="JP518" s="247">
        <v>2.33</v>
      </c>
      <c r="JQ518" s="246">
        <v>0.94</v>
      </c>
      <c r="JR518" s="170">
        <v>210</v>
      </c>
      <c r="JS518" s="247">
        <v>0.49</v>
      </c>
      <c r="JT518" s="308"/>
    </row>
    <row r="519" spans="1:280" ht="14.25">
      <c r="A519" s="244">
        <v>43936</v>
      </c>
      <c r="B519" s="245">
        <v>0</v>
      </c>
      <c r="C519" s="245">
        <v>0</v>
      </c>
      <c r="D519" s="129">
        <v>46259</v>
      </c>
      <c r="E519" s="254">
        <v>5.92</v>
      </c>
      <c r="F519" s="129">
        <v>1408</v>
      </c>
      <c r="G519" s="247">
        <v>42.1</v>
      </c>
      <c r="H519" s="247">
        <v>20</v>
      </c>
      <c r="I519" s="255">
        <v>93.3</v>
      </c>
      <c r="J519" s="253">
        <v>1580</v>
      </c>
      <c r="K519" s="129">
        <v>1788</v>
      </c>
      <c r="L519" s="254">
        <v>6.65</v>
      </c>
      <c r="M519" s="129">
        <v>8922</v>
      </c>
      <c r="N519" s="129">
        <v>4903</v>
      </c>
      <c r="O519" s="254">
        <v>4.6399999999999997</v>
      </c>
      <c r="P519" s="254">
        <v>2.5499999999999998</v>
      </c>
      <c r="Q519" s="258">
        <v>49.2</v>
      </c>
      <c r="R519" s="259">
        <v>41</v>
      </c>
      <c r="S519" s="260">
        <v>8439</v>
      </c>
      <c r="T519" s="103">
        <v>8070</v>
      </c>
      <c r="U519" s="247">
        <v>4.0199999999999996</v>
      </c>
      <c r="V519" s="247">
        <v>24.7</v>
      </c>
      <c r="W519" s="247">
        <v>12.5</v>
      </c>
      <c r="X519" s="247">
        <v>9.92</v>
      </c>
      <c r="Y519" s="129">
        <v>2432</v>
      </c>
      <c r="Z519" s="103"/>
      <c r="AA519" s="56"/>
      <c r="AB519" s="247">
        <v>520</v>
      </c>
      <c r="AC519" s="77">
        <f t="shared" si="935"/>
        <v>10871</v>
      </c>
      <c r="AD519" s="247"/>
      <c r="AE519" s="247"/>
      <c r="AF519" s="247"/>
      <c r="AG519" s="247"/>
      <c r="AH519" s="252"/>
      <c r="AI519" s="263"/>
      <c r="AJ519" s="247"/>
      <c r="AK519" s="247"/>
      <c r="AL519" s="246">
        <v>8.94</v>
      </c>
      <c r="AM519" s="103">
        <v>71733</v>
      </c>
      <c r="AN519" s="264">
        <v>1.92</v>
      </c>
      <c r="AO519" s="264">
        <v>0.06</v>
      </c>
      <c r="AP519" s="103">
        <v>3079</v>
      </c>
      <c r="AQ519" s="252"/>
      <c r="AR519" s="86">
        <f t="shared" si="743"/>
        <v>13622</v>
      </c>
      <c r="AS519" s="103">
        <v>1200</v>
      </c>
      <c r="AT519" s="268">
        <v>12422</v>
      </c>
      <c r="AU519" s="129">
        <f t="shared" si="936"/>
        <v>9782</v>
      </c>
      <c r="AV519" s="103">
        <v>720</v>
      </c>
      <c r="AW519" s="103">
        <v>720</v>
      </c>
      <c r="AX519" s="129">
        <v>720</v>
      </c>
      <c r="AY519" s="271">
        <v>480</v>
      </c>
      <c r="AZ519" s="272">
        <v>5.16</v>
      </c>
      <c r="BA519" s="103">
        <v>3073</v>
      </c>
      <c r="BB519" s="247">
        <v>224</v>
      </c>
      <c r="BC519" s="103">
        <v>10789</v>
      </c>
      <c r="BD519" s="97">
        <f t="shared" si="937"/>
        <v>6961.8990000000003</v>
      </c>
      <c r="BE519" s="102">
        <f t="shared" si="938"/>
        <v>0.64527750486606728</v>
      </c>
      <c r="BF519" s="103">
        <v>4080</v>
      </c>
      <c r="BG519" s="97">
        <f t="shared" si="939"/>
        <v>4353.3599999999997</v>
      </c>
      <c r="BH519" s="102">
        <f t="shared" si="940"/>
        <v>0.40349986096950596</v>
      </c>
      <c r="BI519" s="103">
        <v>272</v>
      </c>
      <c r="BJ519" s="97">
        <f t="shared" si="941"/>
        <v>535.024</v>
      </c>
      <c r="BK519" s="102">
        <f t="shared" si="942"/>
        <v>4.9589767355640003E-2</v>
      </c>
      <c r="BL519" s="320">
        <v>465</v>
      </c>
      <c r="BM519" s="97">
        <f t="shared" si="943"/>
        <v>671.92500000000007</v>
      </c>
      <c r="BN519" s="102">
        <f t="shared" si="944"/>
        <v>6.2278709797015483E-2</v>
      </c>
      <c r="BO519" s="103">
        <v>639</v>
      </c>
      <c r="BP519" s="97">
        <f t="shared" si="945"/>
        <v>1315.0619999999999</v>
      </c>
      <c r="BQ519" s="102">
        <f t="shared" si="946"/>
        <v>0.12188914635276669</v>
      </c>
      <c r="BR519" s="103">
        <v>52</v>
      </c>
      <c r="BS519" s="105">
        <f t="shared" si="947"/>
        <v>86.527999999999992</v>
      </c>
      <c r="BT519" s="102">
        <f t="shared" si="948"/>
        <v>4.8197237927518769E-3</v>
      </c>
      <c r="BU519" s="321">
        <v>6.91</v>
      </c>
      <c r="BV519" s="321">
        <v>7.89</v>
      </c>
      <c r="BW519" s="322">
        <v>179</v>
      </c>
      <c r="BX519" s="117">
        <f t="shared" si="949"/>
        <v>105537.99800000001</v>
      </c>
      <c r="BY519" s="118">
        <f t="shared" si="950"/>
        <v>0.70358665333333337</v>
      </c>
      <c r="BZ519" s="273">
        <v>44.7</v>
      </c>
      <c r="CA519" s="263">
        <v>39</v>
      </c>
      <c r="CB519" s="247">
        <v>7.2</v>
      </c>
      <c r="CC519" s="103">
        <v>5250</v>
      </c>
      <c r="CD519" s="77">
        <f t="shared" si="951"/>
        <v>5632.0141643059487</v>
      </c>
      <c r="CE519" s="77">
        <f t="shared" si="952"/>
        <v>24004</v>
      </c>
      <c r="CF519" s="77">
        <f t="shared" si="953"/>
        <v>9782</v>
      </c>
      <c r="CG519" s="77">
        <f t="shared" si="954"/>
        <v>407.58333333333331</v>
      </c>
      <c r="CH519" s="77">
        <f t="shared" si="955"/>
        <v>14222</v>
      </c>
      <c r="CI519" s="130">
        <f t="shared" si="956"/>
        <v>592.58333333333337</v>
      </c>
      <c r="CJ519" s="253">
        <v>3985</v>
      </c>
      <c r="CK519" s="247"/>
      <c r="CL519" s="246">
        <v>7.85</v>
      </c>
      <c r="CM519" s="103">
        <v>2256</v>
      </c>
      <c r="CN519" s="274">
        <v>14</v>
      </c>
      <c r="CO519" s="274">
        <v>50</v>
      </c>
      <c r="CP519" s="103">
        <v>3812</v>
      </c>
      <c r="CQ519" s="247"/>
      <c r="CR519" s="247"/>
      <c r="CS519" s="103">
        <v>3270</v>
      </c>
      <c r="CT519" s="141">
        <f t="shared" si="957"/>
        <v>0.24306093648605015</v>
      </c>
      <c r="CU519" s="142">
        <f t="shared" si="746"/>
        <v>1.2612296110414052</v>
      </c>
      <c r="CV519" s="142">
        <f t="shared" si="747"/>
        <v>4.4654947164264236</v>
      </c>
      <c r="CW519" s="118">
        <f t="shared" si="958"/>
        <v>0.74424911940440397</v>
      </c>
      <c r="CX519" s="143">
        <f t="shared" si="959"/>
        <v>22443.576444759205</v>
      </c>
      <c r="CY519" s="144">
        <f t="shared" si="960"/>
        <v>0.59943282559588273</v>
      </c>
      <c r="CZ519" s="145">
        <f t="shared" si="961"/>
        <v>17520.784953757706</v>
      </c>
      <c r="DA519" s="146">
        <f t="shared" si="962"/>
        <v>0.79089813699138012</v>
      </c>
      <c r="DB519" s="253">
        <v>3985</v>
      </c>
      <c r="DC519" s="247"/>
      <c r="DD519" s="246">
        <v>8</v>
      </c>
      <c r="DE519" s="103">
        <v>2400</v>
      </c>
      <c r="DF519" s="274">
        <v>12</v>
      </c>
      <c r="DG519" s="274">
        <v>39</v>
      </c>
      <c r="DH519" s="103">
        <v>3882</v>
      </c>
      <c r="DI519" s="247"/>
      <c r="DJ519" s="247"/>
      <c r="DK519" s="103">
        <v>3582</v>
      </c>
      <c r="DL519" s="141">
        <f t="shared" si="963"/>
        <v>0.27811473578834517</v>
      </c>
      <c r="DM519" s="142">
        <f t="shared" si="750"/>
        <v>1.2612296110414052</v>
      </c>
      <c r="DN519" s="142">
        <f t="shared" si="751"/>
        <v>4.4654947164264236</v>
      </c>
      <c r="DO519" s="118">
        <f t="shared" si="964"/>
        <v>0.74424911940440397</v>
      </c>
      <c r="DP519" s="143">
        <f t="shared" si="965"/>
        <v>22443.576444759205</v>
      </c>
      <c r="DQ519" s="144">
        <f t="shared" si="966"/>
        <v>0.5738647080807262</v>
      </c>
      <c r="DR519" s="145">
        <f t="shared" si="967"/>
        <v>17520.784953757706</v>
      </c>
      <c r="DS519" s="146">
        <f t="shared" si="968"/>
        <v>0.777551209565298</v>
      </c>
      <c r="DT519" s="253">
        <v>4003</v>
      </c>
      <c r="DU519" s="247"/>
      <c r="DV519" s="246">
        <v>7.88</v>
      </c>
      <c r="DW519" s="103">
        <v>2243</v>
      </c>
      <c r="DX519" s="274">
        <v>12</v>
      </c>
      <c r="DY519" s="274">
        <v>46</v>
      </c>
      <c r="DZ519" s="103">
        <v>3958</v>
      </c>
      <c r="EA519" s="247"/>
      <c r="EB519" s="247"/>
      <c r="EC519" s="103">
        <v>3963</v>
      </c>
      <c r="ED519" s="141">
        <f t="shared" si="969"/>
        <v>0.29212256024369954</v>
      </c>
      <c r="EE519" s="142">
        <f t="shared" si="756"/>
        <v>1.2555583312515612</v>
      </c>
      <c r="EF519" s="142">
        <f t="shared" si="795"/>
        <v>4.485665081519441</v>
      </c>
      <c r="EG519" s="118">
        <f t="shared" si="970"/>
        <v>0.74761084691990687</v>
      </c>
      <c r="EH519" s="143">
        <f t="shared" si="971"/>
        <v>22544.952699716712</v>
      </c>
      <c r="EI519" s="144">
        <f t="shared" si="972"/>
        <v>0.60174105842711212</v>
      </c>
      <c r="EJ519" s="145">
        <f t="shared" si="973"/>
        <v>17599.9252622063</v>
      </c>
      <c r="EK519" s="146">
        <f t="shared" si="974"/>
        <v>0.79210306793956808</v>
      </c>
      <c r="EL519" s="253">
        <v>4003</v>
      </c>
      <c r="EM519" s="247"/>
      <c r="EN519" s="246">
        <v>7.92</v>
      </c>
      <c r="EO519" s="103">
        <v>2173</v>
      </c>
      <c r="EP519" s="274">
        <v>13</v>
      </c>
      <c r="EQ519" s="274">
        <v>47</v>
      </c>
      <c r="ER519" s="103">
        <v>3866</v>
      </c>
      <c r="ES519" s="247"/>
      <c r="ET519" s="247"/>
      <c r="EU519" s="103">
        <v>3510</v>
      </c>
      <c r="EV519" s="141">
        <f t="shared" si="975"/>
        <v>0.25349487645124191</v>
      </c>
      <c r="EW519" s="142">
        <f t="shared" si="758"/>
        <v>1.2555583312515612</v>
      </c>
      <c r="EX519" s="142">
        <f t="shared" si="759"/>
        <v>4.485665081519441</v>
      </c>
      <c r="EY519" s="118">
        <f t="shared" si="976"/>
        <v>0.74761084691990687</v>
      </c>
      <c r="EZ519" s="143">
        <f t="shared" si="977"/>
        <v>22544.952699716712</v>
      </c>
      <c r="FA519" s="144">
        <f t="shared" si="978"/>
        <v>0.61417000444142422</v>
      </c>
      <c r="FB519" s="145">
        <f t="shared" si="979"/>
        <v>17599.9252622063</v>
      </c>
      <c r="FC519" s="146">
        <f t="shared" si="980"/>
        <v>0.7985911576605802</v>
      </c>
      <c r="FD519" s="253">
        <v>4014</v>
      </c>
      <c r="FE519" s="247"/>
      <c r="FF519" s="246">
        <v>7.88</v>
      </c>
      <c r="FG519" s="103">
        <v>2198</v>
      </c>
      <c r="FH519" s="274">
        <v>12</v>
      </c>
      <c r="FI519" s="274">
        <v>51</v>
      </c>
      <c r="FJ519" s="103">
        <v>3504</v>
      </c>
      <c r="FK519" s="247"/>
      <c r="FL519" s="247"/>
      <c r="FM519" s="103">
        <v>3581</v>
      </c>
      <c r="FN519" s="141">
        <f t="shared" si="981"/>
        <v>0.25979146004566339</v>
      </c>
      <c r="FO519" s="142">
        <f t="shared" si="765"/>
        <v>1.2521175884404585</v>
      </c>
      <c r="FP519" s="142">
        <f t="shared" si="766"/>
        <v>4.4979914157429519</v>
      </c>
      <c r="FQ519" s="118">
        <f t="shared" si="982"/>
        <v>0.74966523595715862</v>
      </c>
      <c r="FR519" s="143">
        <f t="shared" si="983"/>
        <v>22606.904855524077</v>
      </c>
      <c r="FS519" s="144">
        <f t="shared" si="984"/>
        <v>0.60973109515059853</v>
      </c>
      <c r="FT519" s="145">
        <f t="shared" si="985"/>
        <v>17648.288784035994</v>
      </c>
      <c r="FU519" s="146">
        <f t="shared" si="986"/>
        <v>0.79627398276021877</v>
      </c>
      <c r="FV519" s="253">
        <v>4014</v>
      </c>
      <c r="FW519" s="283"/>
      <c r="FX519" s="246">
        <v>7.85</v>
      </c>
      <c r="FY519" s="103">
        <v>2159</v>
      </c>
      <c r="FZ519" s="274">
        <v>11</v>
      </c>
      <c r="GA519" s="274">
        <v>60</v>
      </c>
      <c r="GB519" s="103">
        <v>2974</v>
      </c>
      <c r="GC519" s="247"/>
      <c r="GD519" s="247"/>
      <c r="GE519" s="103">
        <v>3845</v>
      </c>
      <c r="GF519" s="141">
        <f t="shared" si="987"/>
        <v>0.27581153255505886</v>
      </c>
      <c r="GG519" s="142">
        <f t="shared" si="772"/>
        <v>1.2521175884404585</v>
      </c>
      <c r="GH519" s="142">
        <f t="shared" si="773"/>
        <v>4.4979914157429519</v>
      </c>
      <c r="GI519" s="118">
        <f t="shared" si="988"/>
        <v>0.74966523595715862</v>
      </c>
      <c r="GJ519" s="143">
        <f t="shared" si="989"/>
        <v>22606.904855524077</v>
      </c>
      <c r="GK519" s="144">
        <f t="shared" si="990"/>
        <v>0.61665579364428669</v>
      </c>
      <c r="GL519" s="145">
        <f t="shared" si="991"/>
        <v>17648.288784035994</v>
      </c>
      <c r="GM519" s="146">
        <f t="shared" si="992"/>
        <v>0.79988877560478266</v>
      </c>
      <c r="GN519" s="103">
        <v>2085</v>
      </c>
      <c r="GO519" s="97">
        <f t="shared" si="993"/>
        <v>2237.9772537910349</v>
      </c>
      <c r="GP519" s="226">
        <f t="shared" si="994"/>
        <v>207.4342</v>
      </c>
      <c r="GQ519" s="103">
        <v>0</v>
      </c>
      <c r="GR519" s="102">
        <f t="shared" si="995"/>
        <v>1</v>
      </c>
      <c r="GS519" s="103">
        <v>0</v>
      </c>
      <c r="GT519" s="102">
        <f t="shared" si="996"/>
        <v>1</v>
      </c>
      <c r="GU519" s="129">
        <v>0</v>
      </c>
      <c r="GV519" s="102">
        <f t="shared" si="997"/>
        <v>1</v>
      </c>
      <c r="GW519" s="170">
        <v>91.9</v>
      </c>
      <c r="GX519" s="102">
        <f t="shared" si="998"/>
        <v>0.80236559139784946</v>
      </c>
      <c r="GY519" s="170">
        <v>11</v>
      </c>
      <c r="GZ519" s="102">
        <f t="shared" si="999"/>
        <v>0</v>
      </c>
      <c r="HA519" s="323">
        <v>10.1</v>
      </c>
      <c r="HB519" s="323">
        <v>46.2</v>
      </c>
      <c r="HC519" s="323"/>
      <c r="HD519" s="102"/>
      <c r="HE519" s="324">
        <v>24</v>
      </c>
      <c r="HF519" s="227">
        <f t="shared" si="1000"/>
        <v>105537.99800000001</v>
      </c>
      <c r="HG519" s="102">
        <f t="shared" si="1001"/>
        <v>0.70358665333333337</v>
      </c>
      <c r="HH519" s="177">
        <f t="shared" si="1002"/>
        <v>0.80674761330985256</v>
      </c>
      <c r="HI519" s="103">
        <v>1912</v>
      </c>
      <c r="HJ519" s="103">
        <v>1644</v>
      </c>
      <c r="HK519" s="103">
        <v>1662</v>
      </c>
      <c r="HL519" s="77">
        <f t="shared" si="780"/>
        <v>2160</v>
      </c>
      <c r="HM519" s="77">
        <f t="shared" si="778"/>
        <v>23304.240000000002</v>
      </c>
      <c r="HN519" s="247"/>
      <c r="HO519" s="247"/>
      <c r="HP519" s="103">
        <v>4734</v>
      </c>
      <c r="HQ519" s="247"/>
      <c r="HR519" s="247"/>
      <c r="HS519" s="247"/>
      <c r="HT519" s="103">
        <v>3246</v>
      </c>
      <c r="HU519" s="103">
        <v>3324</v>
      </c>
      <c r="HV519" s="247"/>
      <c r="HW519" s="247"/>
      <c r="HX519" s="247"/>
      <c r="HY519" s="247"/>
      <c r="HZ519" s="298">
        <v>0.98</v>
      </c>
      <c r="IA519" s="298"/>
      <c r="IB519" s="299">
        <v>546</v>
      </c>
      <c r="IC519" s="300"/>
      <c r="ID519" s="300">
        <v>132</v>
      </c>
      <c r="IE519" s="301">
        <v>3.41</v>
      </c>
      <c r="IF519" s="301">
        <v>0.89</v>
      </c>
      <c r="IG519" s="301">
        <v>1.1599999999999999</v>
      </c>
      <c r="IH519" s="97">
        <f t="shared" si="779"/>
        <v>35799.630000000005</v>
      </c>
      <c r="II519" s="97">
        <f t="shared" si="781"/>
        <v>2881.9537916599588</v>
      </c>
      <c r="IJ519" s="202">
        <f t="shared" si="782"/>
        <v>1.6100466913540492</v>
      </c>
      <c r="IK519" s="202">
        <f t="shared" si="788"/>
        <v>1.7899815000000006</v>
      </c>
      <c r="IL519" s="202">
        <f t="shared" ref="IL519:IL559" si="1004">IH519*IN519/(HT519*AT519/1000)</f>
        <v>0.65534661148931894</v>
      </c>
      <c r="IM519" s="203"/>
      <c r="IN519" s="204">
        <f t="shared" ref="IN519:IN559" si="1005">1-IB519/GN519</f>
        <v>0.73812949640287773</v>
      </c>
      <c r="IO519" s="247"/>
      <c r="IP519" s="247"/>
      <c r="IQ519" s="103">
        <v>2514</v>
      </c>
      <c r="IR519" s="103">
        <v>1782</v>
      </c>
      <c r="IS519" s="247"/>
      <c r="IT519" s="247"/>
      <c r="IU519" s="247"/>
      <c r="IV519" s="247"/>
      <c r="IW519" s="304"/>
      <c r="IX519" s="304"/>
      <c r="IY519" s="246">
        <v>8.36</v>
      </c>
      <c r="IZ519" s="247">
        <v>187</v>
      </c>
      <c r="JA519" s="247">
        <v>4.12</v>
      </c>
      <c r="JB519" s="247">
        <v>1.05</v>
      </c>
      <c r="JC519" s="247">
        <v>172</v>
      </c>
      <c r="JD519" s="97">
        <f t="shared" ref="JD519:JD559" si="1006">IB519*AT519/1000</f>
        <v>6782.4120000000003</v>
      </c>
      <c r="JE519" s="210">
        <f t="shared" si="796"/>
        <v>1.1449601308525863</v>
      </c>
      <c r="JF519" s="210">
        <f t="shared" ref="JF519:JF559" si="1007">IB519/JE519/1000</f>
        <v>0.47687250000000003</v>
      </c>
      <c r="JG519" s="210">
        <f t="shared" ref="JG519:JG559" si="1008">JD519*JI519/(IQ519*AU519/1000)</f>
        <v>0.18133976210424649</v>
      </c>
      <c r="JH519" s="203"/>
      <c r="JI519" s="203">
        <f t="shared" ref="JI519:JI559" si="1009">1-IZ519/IB519</f>
        <v>0.6575091575091575</v>
      </c>
      <c r="JJ519" s="212">
        <f t="shared" si="1003"/>
        <v>2.469151880188833</v>
      </c>
      <c r="JK519" s="203">
        <f t="shared" ref="JK519:JK559" si="1010">1-IZ519/BC519</f>
        <v>0.98266753174529609</v>
      </c>
      <c r="JL519" s="103">
        <v>9960</v>
      </c>
      <c r="JM519" s="246">
        <v>8.51</v>
      </c>
      <c r="JN519" s="307">
        <v>186</v>
      </c>
      <c r="JO519" s="247">
        <v>0.52</v>
      </c>
      <c r="JP519" s="247">
        <v>1.01</v>
      </c>
      <c r="JQ519" s="246">
        <v>0.6</v>
      </c>
      <c r="JR519" s="170">
        <v>166</v>
      </c>
      <c r="JS519" s="247">
        <v>0.28999999999999998</v>
      </c>
      <c r="JT519" s="308"/>
    </row>
    <row r="520" spans="1:280" ht="14.25">
      <c r="A520" s="244">
        <v>43937</v>
      </c>
      <c r="B520" s="245">
        <v>240</v>
      </c>
      <c r="C520" s="245">
        <v>240</v>
      </c>
      <c r="D520" s="129">
        <v>51031</v>
      </c>
      <c r="E520" s="254">
        <v>5.51</v>
      </c>
      <c r="F520" s="129">
        <v>1329</v>
      </c>
      <c r="G520" s="247">
        <v>41.1</v>
      </c>
      <c r="H520" s="247">
        <v>18.600000000000001</v>
      </c>
      <c r="I520" s="255">
        <v>93.3</v>
      </c>
      <c r="J520" s="253">
        <v>1070</v>
      </c>
      <c r="K520" s="129">
        <v>1406</v>
      </c>
      <c r="L520" s="254">
        <v>6.27</v>
      </c>
      <c r="M520" s="129">
        <v>9183</v>
      </c>
      <c r="N520" s="129">
        <v>4623</v>
      </c>
      <c r="O520" s="254">
        <v>5.04</v>
      </c>
      <c r="P520" s="254">
        <v>3.04</v>
      </c>
      <c r="Q520" s="258">
        <v>74.5</v>
      </c>
      <c r="R520" s="259">
        <v>39</v>
      </c>
      <c r="S520" s="260">
        <v>8365</v>
      </c>
      <c r="T520" s="103">
        <v>7640</v>
      </c>
      <c r="U520" s="247">
        <v>3.47</v>
      </c>
      <c r="V520" s="247">
        <v>24.1</v>
      </c>
      <c r="W520" s="247">
        <v>12.2</v>
      </c>
      <c r="X520" s="247">
        <v>10</v>
      </c>
      <c r="Y520" s="129">
        <v>2432</v>
      </c>
      <c r="Z520" s="103"/>
      <c r="AA520" s="56"/>
      <c r="AB520" s="247">
        <v>517</v>
      </c>
      <c r="AC520" s="77">
        <f t="shared" si="935"/>
        <v>10797</v>
      </c>
      <c r="AD520" s="247"/>
      <c r="AE520" s="247"/>
      <c r="AF520" s="247"/>
      <c r="AG520" s="247"/>
      <c r="AH520" s="252"/>
      <c r="AI520" s="263"/>
      <c r="AJ520" s="247"/>
      <c r="AK520" s="247"/>
      <c r="AL520" s="246">
        <v>9.0399999999999991</v>
      </c>
      <c r="AM520" s="103">
        <v>86451</v>
      </c>
      <c r="AN520" s="264">
        <v>2.75</v>
      </c>
      <c r="AO520" s="264">
        <v>0.28000000000000003</v>
      </c>
      <c r="AP520" s="103">
        <v>3053</v>
      </c>
      <c r="AQ520" s="252"/>
      <c r="AR520" s="86">
        <f t="shared" ref="AR520:AR523" si="1011">AT520+AS520</f>
        <v>13638</v>
      </c>
      <c r="AS520" s="103">
        <v>1200</v>
      </c>
      <c r="AT520" s="268">
        <v>12438</v>
      </c>
      <c r="AU520" s="129">
        <f t="shared" si="936"/>
        <v>9798</v>
      </c>
      <c r="AV520" s="103">
        <v>720</v>
      </c>
      <c r="AW520" s="103">
        <v>720</v>
      </c>
      <c r="AX520" s="129">
        <v>720</v>
      </c>
      <c r="AY520" s="271">
        <v>480</v>
      </c>
      <c r="AZ520" s="272">
        <v>5.01</v>
      </c>
      <c r="BA520" s="103">
        <v>2826</v>
      </c>
      <c r="BB520" s="247">
        <v>135</v>
      </c>
      <c r="BC520" s="103">
        <v>10920</v>
      </c>
      <c r="BD520" s="97">
        <f t="shared" si="937"/>
        <v>6905.8611999999994</v>
      </c>
      <c r="BE520" s="102">
        <f t="shared" si="938"/>
        <v>0.6324048717948717</v>
      </c>
      <c r="BF520" s="103">
        <v>3817</v>
      </c>
      <c r="BG520" s="97">
        <f t="shared" si="939"/>
        <v>4072.7389999999996</v>
      </c>
      <c r="BH520" s="102">
        <f t="shared" si="940"/>
        <v>0.37296144688644683</v>
      </c>
      <c r="BI520" s="103">
        <v>329</v>
      </c>
      <c r="BJ520" s="97">
        <f t="shared" si="941"/>
        <v>647.14300000000003</v>
      </c>
      <c r="BK520" s="102">
        <f t="shared" si="942"/>
        <v>5.9262179487179489E-2</v>
      </c>
      <c r="BL520" s="320">
        <v>530</v>
      </c>
      <c r="BM520" s="97">
        <f t="shared" si="943"/>
        <v>765.85</v>
      </c>
      <c r="BN520" s="102">
        <f t="shared" si="944"/>
        <v>7.0132783882783892E-2</v>
      </c>
      <c r="BO520" s="103">
        <v>651</v>
      </c>
      <c r="BP520" s="97">
        <f t="shared" si="945"/>
        <v>1339.7579999999998</v>
      </c>
      <c r="BQ520" s="102">
        <f t="shared" si="946"/>
        <v>0.12268846153846152</v>
      </c>
      <c r="BR520" s="103">
        <v>48.3</v>
      </c>
      <c r="BS520" s="105">
        <f t="shared" si="947"/>
        <v>80.371199999999988</v>
      </c>
      <c r="BT520" s="102">
        <f t="shared" si="948"/>
        <v>4.4230769230769228E-3</v>
      </c>
      <c r="BU520" s="321">
        <v>6.93</v>
      </c>
      <c r="BV520" s="321">
        <v>7.89</v>
      </c>
      <c r="BW520" s="322">
        <v>144</v>
      </c>
      <c r="BX520" s="117">
        <f t="shared" si="949"/>
        <v>106994.16</v>
      </c>
      <c r="BY520" s="118">
        <f t="shared" si="950"/>
        <v>0.7132944</v>
      </c>
      <c r="BZ520" s="273">
        <v>45.1</v>
      </c>
      <c r="CA520" s="263">
        <v>39</v>
      </c>
      <c r="CB520" s="247">
        <v>6.56</v>
      </c>
      <c r="CC520" s="103">
        <v>5658</v>
      </c>
      <c r="CD520" s="77">
        <f t="shared" si="951"/>
        <v>5979.7920507152685</v>
      </c>
      <c r="CE520" s="77">
        <f t="shared" si="952"/>
        <v>23977</v>
      </c>
      <c r="CF520" s="77">
        <f t="shared" si="953"/>
        <v>9798</v>
      </c>
      <c r="CG520" s="77">
        <f t="shared" si="954"/>
        <v>408.25</v>
      </c>
      <c r="CH520" s="77">
        <f t="shared" si="955"/>
        <v>14179</v>
      </c>
      <c r="CI520" s="130">
        <f t="shared" si="956"/>
        <v>590.79166666666663</v>
      </c>
      <c r="CJ520" s="253">
        <v>3989</v>
      </c>
      <c r="CK520" s="247"/>
      <c r="CL520" s="246">
        <v>7.71</v>
      </c>
      <c r="CM520" s="103">
        <v>2006</v>
      </c>
      <c r="CN520" s="274">
        <v>10</v>
      </c>
      <c r="CO520" s="274">
        <v>54</v>
      </c>
      <c r="CP520" s="103">
        <v>2610</v>
      </c>
      <c r="CQ520" s="247"/>
      <c r="CR520" s="247"/>
      <c r="CS520" s="103">
        <v>3321</v>
      </c>
      <c r="CT520" s="141">
        <f t="shared" si="957"/>
        <v>0.20950756178345831</v>
      </c>
      <c r="CU520" s="142">
        <f t="shared" ref="CU520:CU525" si="1012">5026/CJ520</f>
        <v>1.2599649034845826</v>
      </c>
      <c r="CV520" s="142">
        <f t="shared" ref="CV520:CV525" si="1013">CX520/5026</f>
        <v>4.7459989037610839</v>
      </c>
      <c r="CW520" s="118">
        <f t="shared" si="958"/>
        <v>0.79099981729351398</v>
      </c>
      <c r="CX520" s="143">
        <f t="shared" si="959"/>
        <v>23853.390490303209</v>
      </c>
      <c r="CY520" s="144">
        <f t="shared" si="960"/>
        <v>0.66453682954408855</v>
      </c>
      <c r="CZ520" s="145">
        <f t="shared" si="961"/>
        <v>17800.379707219417</v>
      </c>
      <c r="DA520" s="146">
        <f t="shared" si="962"/>
        <v>0.81630036630036629</v>
      </c>
      <c r="DB520" s="253">
        <v>3989</v>
      </c>
      <c r="DC520" s="247"/>
      <c r="DD520" s="246">
        <v>7.74</v>
      </c>
      <c r="DE520" s="103">
        <v>2416</v>
      </c>
      <c r="DF520" s="274">
        <v>9</v>
      </c>
      <c r="DG520" s="274">
        <v>54</v>
      </c>
      <c r="DH520" s="103">
        <v>2094</v>
      </c>
      <c r="DI520" s="247"/>
      <c r="DJ520" s="247"/>
      <c r="DK520" s="103">
        <v>3600</v>
      </c>
      <c r="DL520" s="141">
        <f t="shared" si="963"/>
        <v>0.25323638758262274</v>
      </c>
      <c r="DM520" s="142">
        <f t="shared" ref="DM520:DM525" si="1014">5026/DB520</f>
        <v>1.2599649034845826</v>
      </c>
      <c r="DN520" s="142">
        <f t="shared" ref="DN520:DN525" si="1015">DP520/5026</f>
        <v>4.7459989037610839</v>
      </c>
      <c r="DO520" s="118">
        <f t="shared" si="964"/>
        <v>0.79099981729351398</v>
      </c>
      <c r="DP520" s="143">
        <f t="shared" si="965"/>
        <v>23853.390490303209</v>
      </c>
      <c r="DQ520" s="144">
        <f t="shared" si="966"/>
        <v>0.59597257237214263</v>
      </c>
      <c r="DR520" s="145">
        <f t="shared" si="967"/>
        <v>17800.379707219417</v>
      </c>
      <c r="DS520" s="146">
        <f t="shared" si="968"/>
        <v>0.77875457875457876</v>
      </c>
      <c r="DT520" s="253">
        <v>3991</v>
      </c>
      <c r="DU520" s="247"/>
      <c r="DV520" s="246">
        <v>7.7</v>
      </c>
      <c r="DW520" s="103">
        <v>1970</v>
      </c>
      <c r="DX520" s="274">
        <v>8</v>
      </c>
      <c r="DY520" s="274">
        <v>52</v>
      </c>
      <c r="DZ520" s="103">
        <v>2922</v>
      </c>
      <c r="EA520" s="247"/>
      <c r="EB520" s="247"/>
      <c r="EC520" s="103">
        <v>3067</v>
      </c>
      <c r="ED520" s="141">
        <f t="shared" si="969"/>
        <v>0.19165060636704342</v>
      </c>
      <c r="EE520" s="142">
        <f t="shared" ref="EE520:EE525" si="1016">5026/DT520</f>
        <v>1.2593335003758457</v>
      </c>
      <c r="EF520" s="142">
        <f t="shared" si="795"/>
        <v>4.7483784469567532</v>
      </c>
      <c r="EG520" s="118">
        <f t="shared" si="970"/>
        <v>0.79139640782612553</v>
      </c>
      <c r="EH520" s="143">
        <f t="shared" si="971"/>
        <v>23865.35007440464</v>
      </c>
      <c r="EI520" s="144">
        <f t="shared" si="972"/>
        <v>0.67055710578357663</v>
      </c>
      <c r="EJ520" s="145">
        <f t="shared" si="973"/>
        <v>17809.304440088417</v>
      </c>
      <c r="EK520" s="146">
        <f t="shared" si="974"/>
        <v>0.81959706959706957</v>
      </c>
      <c r="EL520" s="253">
        <v>3991</v>
      </c>
      <c r="EM520" s="247"/>
      <c r="EN520" s="246">
        <v>7.81</v>
      </c>
      <c r="EO520" s="103">
        <v>2338</v>
      </c>
      <c r="EP520" s="274">
        <v>12</v>
      </c>
      <c r="EQ520" s="274">
        <v>49</v>
      </c>
      <c r="ER520" s="103">
        <v>2922</v>
      </c>
      <c r="ES520" s="247"/>
      <c r="ET520" s="247"/>
      <c r="EU520" s="103">
        <v>3562</v>
      </c>
      <c r="EV520" s="141">
        <f t="shared" si="975"/>
        <v>0.24507388969317503</v>
      </c>
      <c r="EW520" s="142">
        <f t="shared" ref="EW520:EW525" si="1017">5026/EL520</f>
        <v>1.2593335003758457</v>
      </c>
      <c r="EX520" s="142">
        <f t="shared" ref="EX520:EX525" si="1018">EZ520/5026</f>
        <v>4.7483784469567532</v>
      </c>
      <c r="EY520" s="118">
        <f t="shared" si="976"/>
        <v>0.79139640782612553</v>
      </c>
      <c r="EZ520" s="143">
        <f t="shared" si="977"/>
        <v>23865.35007440464</v>
      </c>
      <c r="FA520" s="144">
        <f t="shared" si="978"/>
        <v>0.60901650422436648</v>
      </c>
      <c r="FB520" s="145">
        <f t="shared" si="979"/>
        <v>17809.304440088417</v>
      </c>
      <c r="FC520" s="146">
        <f t="shared" si="980"/>
        <v>0.78589743589743588</v>
      </c>
      <c r="FD520" s="253">
        <v>4009</v>
      </c>
      <c r="FE520" s="247"/>
      <c r="FF520" s="246">
        <v>7.74</v>
      </c>
      <c r="FG520" s="103">
        <v>1920</v>
      </c>
      <c r="FH520" s="274">
        <v>10</v>
      </c>
      <c r="FI520" s="274">
        <v>52</v>
      </c>
      <c r="FJ520" s="103">
        <v>2558</v>
      </c>
      <c r="FK520" s="247"/>
      <c r="FL520" s="247"/>
      <c r="FM520" s="103">
        <v>3616</v>
      </c>
      <c r="FN520" s="141">
        <f t="shared" si="981"/>
        <v>0.22217161740268918</v>
      </c>
      <c r="FO520" s="142">
        <f t="shared" ref="FO520:FO525" si="1019">5026/FD520</f>
        <v>1.2536792217510602</v>
      </c>
      <c r="FP520" s="142">
        <f t="shared" ref="FP520:FP525" si="1020">FR520/5026</f>
        <v>4.7697943357177701</v>
      </c>
      <c r="FQ520" s="118">
        <f t="shared" si="982"/>
        <v>0.79496572261962839</v>
      </c>
      <c r="FR520" s="143">
        <f t="shared" si="983"/>
        <v>23972.986331317512</v>
      </c>
      <c r="FS520" s="144">
        <f t="shared" si="984"/>
        <v>0.67891860056064313</v>
      </c>
      <c r="FT520" s="145">
        <f t="shared" si="985"/>
        <v>17889.627035909416</v>
      </c>
      <c r="FU520" s="146">
        <f t="shared" si="986"/>
        <v>0.82417582417582413</v>
      </c>
      <c r="FV520" s="253">
        <v>4008</v>
      </c>
      <c r="FW520" s="283"/>
      <c r="FX520" s="246">
        <v>7.7</v>
      </c>
      <c r="FY520" s="103">
        <v>2258</v>
      </c>
      <c r="FZ520" s="274">
        <v>11</v>
      </c>
      <c r="GA520" s="274">
        <v>50</v>
      </c>
      <c r="GB520" s="103">
        <v>4348</v>
      </c>
      <c r="GC520" s="247"/>
      <c r="GD520" s="247"/>
      <c r="GE520" s="103">
        <v>3896</v>
      </c>
      <c r="GF520" s="141">
        <f t="shared" si="987"/>
        <v>0.26117952722176924</v>
      </c>
      <c r="GG520" s="142">
        <f t="shared" ref="GG520:GG525" si="1021">5026/FV520</f>
        <v>1.253992015968064</v>
      </c>
      <c r="GH520" s="142">
        <f t="shared" ref="GH520:GH525" si="1022">GJ520/5026</f>
        <v>4.7686045641199355</v>
      </c>
      <c r="GI520" s="118">
        <f t="shared" si="988"/>
        <v>0.79476742735332262</v>
      </c>
      <c r="GJ520" s="143">
        <f t="shared" si="989"/>
        <v>23967.006539266797</v>
      </c>
      <c r="GK520" s="144">
        <f t="shared" si="990"/>
        <v>0.62239489586767305</v>
      </c>
      <c r="GL520" s="145">
        <f t="shared" si="991"/>
        <v>17885.164669474914</v>
      </c>
      <c r="GM520" s="146">
        <f t="shared" si="992"/>
        <v>0.79322344322344329</v>
      </c>
      <c r="GN520" s="103">
        <v>2566</v>
      </c>
      <c r="GO520" s="97">
        <f t="shared" si="993"/>
        <v>2151.2253409517452</v>
      </c>
      <c r="GP520" s="226">
        <f t="shared" si="994"/>
        <v>436.95399999999995</v>
      </c>
      <c r="GQ520" s="103">
        <v>0</v>
      </c>
      <c r="GR520" s="102">
        <f t="shared" si="995"/>
        <v>1</v>
      </c>
      <c r="GS520" s="103">
        <v>0</v>
      </c>
      <c r="GT520" s="102">
        <f t="shared" si="996"/>
        <v>1</v>
      </c>
      <c r="GU520" s="129">
        <v>0</v>
      </c>
      <c r="GV520" s="102">
        <f t="shared" si="997"/>
        <v>1</v>
      </c>
      <c r="GW520" s="170">
        <v>201</v>
      </c>
      <c r="GX520" s="102">
        <f t="shared" si="998"/>
        <v>0.62075471698113205</v>
      </c>
      <c r="GY520" s="170">
        <v>14</v>
      </c>
      <c r="GZ520" s="102">
        <f t="shared" si="999"/>
        <v>0</v>
      </c>
      <c r="HA520" s="323">
        <v>11.7</v>
      </c>
      <c r="HB520" s="323">
        <v>51</v>
      </c>
      <c r="HC520" s="323"/>
      <c r="HD520" s="102"/>
      <c r="HE520" s="324">
        <v>42</v>
      </c>
      <c r="HF520" s="227">
        <f t="shared" si="1000"/>
        <v>106994.16</v>
      </c>
      <c r="HG520" s="102">
        <f t="shared" si="1001"/>
        <v>0.7132944</v>
      </c>
      <c r="HH520" s="177">
        <f t="shared" si="1002"/>
        <v>0.76501831501831496</v>
      </c>
      <c r="HI520" s="103">
        <v>2760</v>
      </c>
      <c r="HJ520" s="103">
        <v>2416</v>
      </c>
      <c r="HK520" s="103">
        <v>2506</v>
      </c>
      <c r="HL520" s="77">
        <f t="shared" si="780"/>
        <v>2400</v>
      </c>
      <c r="HM520" s="77">
        <f t="shared" ref="HM520:HM525" si="1023">(C520*D520+AV520*BC520+AX520*BC520+AW520*BC520)/1000</f>
        <v>35834.639999999999</v>
      </c>
      <c r="HN520" s="247"/>
      <c r="HO520" s="247"/>
      <c r="HP520" s="103">
        <v>5173</v>
      </c>
      <c r="HQ520" s="247"/>
      <c r="HR520" s="247"/>
      <c r="HS520" s="247"/>
      <c r="HT520" s="103">
        <v>3310</v>
      </c>
      <c r="HU520" s="103">
        <v>4130</v>
      </c>
      <c r="HV520" s="247"/>
      <c r="HW520" s="247"/>
      <c r="HX520" s="247"/>
      <c r="HY520" s="247"/>
      <c r="HZ520" s="298">
        <v>0.99</v>
      </c>
      <c r="IA520" s="298"/>
      <c r="IB520" s="299">
        <v>669</v>
      </c>
      <c r="IC520" s="300"/>
      <c r="ID520" s="300">
        <v>70</v>
      </c>
      <c r="IE520" s="301">
        <v>3.39</v>
      </c>
      <c r="IF520" s="301">
        <v>1</v>
      </c>
      <c r="IG520" s="301">
        <v>1.1399999999999999</v>
      </c>
      <c r="IH520" s="97">
        <f t="shared" ref="IH520:IH525" si="1024">GN520*AU520/1000+HP520*HL520/1000+AY520*BC520/1000</f>
        <v>42798.468000000001</v>
      </c>
      <c r="II520" s="97">
        <f t="shared" si="781"/>
        <v>4261.1788202508133</v>
      </c>
      <c r="IJ520" s="202">
        <f t="shared" si="782"/>
        <v>1.5775358889414735</v>
      </c>
      <c r="IK520" s="202">
        <f t="shared" si="788"/>
        <v>2.70116125415699</v>
      </c>
      <c r="IL520" s="202">
        <f t="shared" si="1004"/>
        <v>0.7685291699292861</v>
      </c>
      <c r="IM520" s="203"/>
      <c r="IN520" s="204">
        <f t="shared" si="1005"/>
        <v>0.73928293063133288</v>
      </c>
      <c r="IO520" s="247"/>
      <c r="IP520" s="247"/>
      <c r="IQ520" s="103">
        <v>2449</v>
      </c>
      <c r="IR520" s="103">
        <v>2242</v>
      </c>
      <c r="IS520" s="247"/>
      <c r="IT520" s="247"/>
      <c r="IU520" s="247"/>
      <c r="IV520" s="247"/>
      <c r="IW520" s="304">
        <v>0.73</v>
      </c>
      <c r="IX520" s="304"/>
      <c r="IY520" s="246">
        <v>8.56</v>
      </c>
      <c r="IZ520" s="247">
        <v>182</v>
      </c>
      <c r="JA520" s="247">
        <v>4.07</v>
      </c>
      <c r="JB520" s="247" t="s">
        <v>125</v>
      </c>
      <c r="JC520" s="247">
        <v>171</v>
      </c>
      <c r="JD520" s="97">
        <f t="shared" si="1006"/>
        <v>8321.0220000000008</v>
      </c>
      <c r="JE520" s="210">
        <f t="shared" si="796"/>
        <v>1.1430904266176771</v>
      </c>
      <c r="JF520" s="210">
        <f t="shared" si="1007"/>
        <v>0.58525553571428568</v>
      </c>
      <c r="JG520" s="210">
        <f t="shared" si="1008"/>
        <v>0.25243716457496557</v>
      </c>
      <c r="JH520" s="203"/>
      <c r="JI520" s="203">
        <f t="shared" si="1009"/>
        <v>0.72795216741405078</v>
      </c>
      <c r="JJ520" s="212">
        <f t="shared" si="1003"/>
        <v>2.469151880188833</v>
      </c>
      <c r="JK520" s="203">
        <f t="shared" si="1010"/>
        <v>0.98333333333333328</v>
      </c>
      <c r="JL520" s="103">
        <v>7808</v>
      </c>
      <c r="JM520" s="246">
        <v>8.56</v>
      </c>
      <c r="JN520" s="307">
        <v>45</v>
      </c>
      <c r="JO520" s="247">
        <v>1.62</v>
      </c>
      <c r="JP520" s="247">
        <v>2.78</v>
      </c>
      <c r="JQ520" s="246">
        <v>1.1200000000000001</v>
      </c>
      <c r="JR520" s="170">
        <v>218</v>
      </c>
      <c r="JS520" s="247">
        <v>0.44</v>
      </c>
      <c r="JT520" s="308"/>
    </row>
    <row r="521" spans="1:280" ht="14.25">
      <c r="A521" s="244">
        <v>43938</v>
      </c>
      <c r="B521" s="245">
        <v>240</v>
      </c>
      <c r="C521" s="245">
        <v>240</v>
      </c>
      <c r="D521" s="129">
        <v>37818</v>
      </c>
      <c r="E521" s="254">
        <v>5.65</v>
      </c>
      <c r="F521" s="129">
        <v>1110</v>
      </c>
      <c r="G521" s="247">
        <v>35</v>
      </c>
      <c r="H521" s="247">
        <v>15.6</v>
      </c>
      <c r="I521" s="255">
        <v>93.1</v>
      </c>
      <c r="J521" s="253">
        <v>1308</v>
      </c>
      <c r="K521" s="129">
        <v>1574</v>
      </c>
      <c r="L521" s="254">
        <v>6.2</v>
      </c>
      <c r="M521" s="129">
        <v>8571</v>
      </c>
      <c r="N521" s="129">
        <v>5540</v>
      </c>
      <c r="O521" s="254">
        <v>4.5999999999999996</v>
      </c>
      <c r="P521" s="254">
        <v>2.2000000000000002</v>
      </c>
      <c r="Q521" s="258"/>
      <c r="R521" s="259">
        <v>43.6</v>
      </c>
      <c r="S521" s="260">
        <v>8349</v>
      </c>
      <c r="T521" s="103">
        <v>6314</v>
      </c>
      <c r="U521" s="247">
        <v>3.51</v>
      </c>
      <c r="V521" s="247">
        <v>21.2</v>
      </c>
      <c r="W521" s="247">
        <v>9.82</v>
      </c>
      <c r="X521" s="247">
        <v>9.36</v>
      </c>
      <c r="Y521" s="129">
        <v>2432</v>
      </c>
      <c r="Z521" s="103"/>
      <c r="AA521" s="56"/>
      <c r="AB521" s="247">
        <v>521</v>
      </c>
      <c r="AC521" s="77">
        <f t="shared" si="935"/>
        <v>10781</v>
      </c>
      <c r="AD521" s="247"/>
      <c r="AE521" s="247"/>
      <c r="AF521" s="247"/>
      <c r="AG521" s="247"/>
      <c r="AH521" s="252"/>
      <c r="AI521" s="263"/>
      <c r="AJ521" s="247"/>
      <c r="AK521" s="247"/>
      <c r="AL521" s="246">
        <v>9.07</v>
      </c>
      <c r="AM521" s="103">
        <v>82327</v>
      </c>
      <c r="AN521" s="264">
        <v>1.75</v>
      </c>
      <c r="AO521" s="264">
        <v>0.13</v>
      </c>
      <c r="AP521" s="103">
        <v>3216</v>
      </c>
      <c r="AQ521" s="252"/>
      <c r="AR521" s="86">
        <f t="shared" si="1011"/>
        <v>13451</v>
      </c>
      <c r="AS521" s="103">
        <v>1200</v>
      </c>
      <c r="AT521" s="268">
        <v>12251</v>
      </c>
      <c r="AU521" s="129">
        <f t="shared" si="936"/>
        <v>9851</v>
      </c>
      <c r="AV521" s="103">
        <v>960</v>
      </c>
      <c r="AW521" s="103">
        <v>0</v>
      </c>
      <c r="AX521" s="129">
        <v>960</v>
      </c>
      <c r="AY521" s="271">
        <v>480</v>
      </c>
      <c r="AZ521" s="272">
        <v>4.8899999999999997</v>
      </c>
      <c r="BA521" s="103">
        <v>2823</v>
      </c>
      <c r="BB521" s="247">
        <v>318</v>
      </c>
      <c r="BC521" s="103">
        <v>9733</v>
      </c>
      <c r="BD521" s="97">
        <f t="shared" si="937"/>
        <v>6697.0164000000004</v>
      </c>
      <c r="BE521" s="102">
        <f t="shared" si="938"/>
        <v>0.6880731942874756</v>
      </c>
      <c r="BF521" s="103">
        <v>3848</v>
      </c>
      <c r="BG521" s="97">
        <f t="shared" si="939"/>
        <v>4105.8159999999998</v>
      </c>
      <c r="BH521" s="102">
        <f t="shared" si="940"/>
        <v>0.42184485770060615</v>
      </c>
      <c r="BI521" s="103">
        <v>269</v>
      </c>
      <c r="BJ521" s="97">
        <f t="shared" si="941"/>
        <v>529.12300000000005</v>
      </c>
      <c r="BK521" s="102">
        <f t="shared" si="942"/>
        <v>5.4363813829240736E-2</v>
      </c>
      <c r="BL521" s="320">
        <v>459</v>
      </c>
      <c r="BM521" s="97">
        <f t="shared" si="943"/>
        <v>663.255</v>
      </c>
      <c r="BN521" s="102">
        <f t="shared" si="944"/>
        <v>6.8144970718175282E-2</v>
      </c>
      <c r="BO521" s="103">
        <v>640</v>
      </c>
      <c r="BP521" s="97">
        <f t="shared" si="945"/>
        <v>1317.12</v>
      </c>
      <c r="BQ521" s="102">
        <f t="shared" si="946"/>
        <v>0.13532518236925922</v>
      </c>
      <c r="BR521" s="103">
        <v>49.1</v>
      </c>
      <c r="BS521" s="105">
        <f t="shared" si="947"/>
        <v>81.702399999999997</v>
      </c>
      <c r="BT521" s="102">
        <f t="shared" si="948"/>
        <v>5.0446933114147744E-3</v>
      </c>
      <c r="BU521" s="321">
        <v>7.36</v>
      </c>
      <c r="BV521" s="321">
        <v>7.06</v>
      </c>
      <c r="BW521" s="322">
        <v>147</v>
      </c>
      <c r="BX521" s="117">
        <f t="shared" si="949"/>
        <v>95879.782999999996</v>
      </c>
      <c r="BY521" s="118">
        <f t="shared" si="950"/>
        <v>0.63919855333333331</v>
      </c>
      <c r="BZ521" s="273">
        <v>42.5</v>
      </c>
      <c r="CA521" s="263">
        <v>39</v>
      </c>
      <c r="CB521" s="247">
        <v>7.11</v>
      </c>
      <c r="CC521" s="103">
        <v>4367</v>
      </c>
      <c r="CD521" s="77">
        <f t="shared" si="951"/>
        <v>5054.5356844741236</v>
      </c>
      <c r="CE521" s="77">
        <f t="shared" si="952"/>
        <v>23960</v>
      </c>
      <c r="CF521" s="77">
        <f t="shared" si="953"/>
        <v>9851</v>
      </c>
      <c r="CG521" s="77">
        <f t="shared" si="954"/>
        <v>410.45833333333331</v>
      </c>
      <c r="CH521" s="77">
        <f t="shared" si="955"/>
        <v>14109</v>
      </c>
      <c r="CI521" s="130">
        <f t="shared" si="956"/>
        <v>587.875</v>
      </c>
      <c r="CJ521" s="253">
        <v>3991</v>
      </c>
      <c r="CK521" s="247"/>
      <c r="CL521" s="246">
        <v>7.57</v>
      </c>
      <c r="CM521" s="103">
        <v>2041</v>
      </c>
      <c r="CN521" s="274">
        <v>15</v>
      </c>
      <c r="CO521" s="274">
        <v>46</v>
      </c>
      <c r="CP521" s="103">
        <v>4576</v>
      </c>
      <c r="CQ521" s="247"/>
      <c r="CR521" s="247"/>
      <c r="CS521" s="103">
        <v>3222</v>
      </c>
      <c r="CT521" s="141">
        <f t="shared" si="957"/>
        <v>0.26789676531753748</v>
      </c>
      <c r="CU521" s="142">
        <f t="shared" si="1012"/>
        <v>1.2593335003758457</v>
      </c>
      <c r="CV521" s="142">
        <f t="shared" si="1013"/>
        <v>4.0136593547027912</v>
      </c>
      <c r="CW521" s="118">
        <f t="shared" si="958"/>
        <v>0.6689432257837985</v>
      </c>
      <c r="CX521" s="143">
        <f t="shared" si="959"/>
        <v>20172.651916736228</v>
      </c>
      <c r="CY521" s="144">
        <f t="shared" si="960"/>
        <v>0.59620425546321043</v>
      </c>
      <c r="CZ521" s="145">
        <f t="shared" si="961"/>
        <v>15970.626625751251</v>
      </c>
      <c r="DA521" s="146">
        <f t="shared" si="962"/>
        <v>0.79030103770677074</v>
      </c>
      <c r="DB521" s="253">
        <v>3991</v>
      </c>
      <c r="DC521" s="247"/>
      <c r="DD521" s="246">
        <v>7.56</v>
      </c>
      <c r="DE521" s="103">
        <v>1999</v>
      </c>
      <c r="DF521" s="274">
        <v>12</v>
      </c>
      <c r="DG521" s="274">
        <v>49</v>
      </c>
      <c r="DH521" s="103">
        <v>4436</v>
      </c>
      <c r="DI521" s="247"/>
      <c r="DJ521" s="247"/>
      <c r="DK521" s="103">
        <v>3485</v>
      </c>
      <c r="DL521" s="141">
        <f t="shared" si="963"/>
        <v>0.28578122572306736</v>
      </c>
      <c r="DM521" s="142">
        <f t="shared" si="1014"/>
        <v>1.2593335003758457</v>
      </c>
      <c r="DN521" s="142">
        <f t="shared" si="1015"/>
        <v>4.0136593547027912</v>
      </c>
      <c r="DO521" s="118">
        <f t="shared" si="964"/>
        <v>0.6689432257837985</v>
      </c>
      <c r="DP521" s="143">
        <f t="shared" si="965"/>
        <v>20172.651916736228</v>
      </c>
      <c r="DQ521" s="144">
        <f t="shared" si="966"/>
        <v>0.60451362404260545</v>
      </c>
      <c r="DR521" s="145">
        <f t="shared" si="967"/>
        <v>15970.626625751251</v>
      </c>
      <c r="DS521" s="146">
        <f t="shared" si="968"/>
        <v>0.79461625398130076</v>
      </c>
      <c r="DT521" s="253">
        <v>3989</v>
      </c>
      <c r="DU521" s="247"/>
      <c r="DV521" s="246">
        <v>7.73</v>
      </c>
      <c r="DW521" s="103">
        <v>1885</v>
      </c>
      <c r="DX521" s="274">
        <v>13</v>
      </c>
      <c r="DY521" s="274">
        <v>49</v>
      </c>
      <c r="DZ521" s="103">
        <v>4568</v>
      </c>
      <c r="EA521" s="247"/>
      <c r="EB521" s="247"/>
      <c r="EC521" s="103">
        <v>3872</v>
      </c>
      <c r="ED521" s="141">
        <f t="shared" si="969"/>
        <v>0.30624969626992488</v>
      </c>
      <c r="EE521" s="142">
        <f t="shared" si="1016"/>
        <v>1.2599649034845826</v>
      </c>
      <c r="EF521" s="142">
        <f t="shared" si="795"/>
        <v>4.01164799947618</v>
      </c>
      <c r="EG521" s="118">
        <f t="shared" si="970"/>
        <v>0.6686079999126967</v>
      </c>
      <c r="EH521" s="143">
        <f t="shared" si="971"/>
        <v>20162.542845367279</v>
      </c>
      <c r="EI521" s="144">
        <f t="shared" si="972"/>
        <v>0.62706762447239184</v>
      </c>
      <c r="EJ521" s="145">
        <f t="shared" si="973"/>
        <v>15962.623304966612</v>
      </c>
      <c r="EK521" s="146">
        <f t="shared" si="974"/>
        <v>0.80632898386931062</v>
      </c>
      <c r="EL521" s="253">
        <v>3989</v>
      </c>
      <c r="EM521" s="247"/>
      <c r="EN521" s="246">
        <v>7.73</v>
      </c>
      <c r="EO521" s="103">
        <v>2077</v>
      </c>
      <c r="EP521" s="274">
        <v>13</v>
      </c>
      <c r="EQ521" s="274">
        <v>48</v>
      </c>
      <c r="ER521" s="103">
        <v>4418</v>
      </c>
      <c r="ES521" s="247"/>
      <c r="ET521" s="247"/>
      <c r="EU521" s="103">
        <v>3471</v>
      </c>
      <c r="EV521" s="141">
        <f t="shared" si="975"/>
        <v>0.2922359243225352</v>
      </c>
      <c r="EW521" s="142">
        <f t="shared" si="1017"/>
        <v>1.2599649034845826</v>
      </c>
      <c r="EX521" s="142">
        <f t="shared" si="1018"/>
        <v>4.01164799947618</v>
      </c>
      <c r="EY521" s="118">
        <f t="shared" si="976"/>
        <v>0.6686079999126967</v>
      </c>
      <c r="EZ521" s="143">
        <f t="shared" si="977"/>
        <v>20162.542845367279</v>
      </c>
      <c r="FA521" s="144">
        <f t="shared" si="978"/>
        <v>0.58908193953801469</v>
      </c>
      <c r="FB521" s="145">
        <f t="shared" si="979"/>
        <v>15962.623304966612</v>
      </c>
      <c r="FC521" s="146">
        <f t="shared" si="980"/>
        <v>0.78660228090003081</v>
      </c>
      <c r="FD521" s="253">
        <v>4000</v>
      </c>
      <c r="FE521" s="247"/>
      <c r="FF521" s="246">
        <v>7.67</v>
      </c>
      <c r="FG521" s="103">
        <v>2037</v>
      </c>
      <c r="FH521" s="274">
        <v>11</v>
      </c>
      <c r="FI521" s="274">
        <v>49</v>
      </c>
      <c r="FJ521" s="103">
        <v>4454</v>
      </c>
      <c r="FK521" s="247"/>
      <c r="FL521" s="247"/>
      <c r="FM521" s="103">
        <v>3517</v>
      </c>
      <c r="FN521" s="141">
        <f t="shared" si="981"/>
        <v>0.29138014987658051</v>
      </c>
      <c r="FO521" s="142">
        <f t="shared" si="1019"/>
        <v>1.2565</v>
      </c>
      <c r="FP521" s="142">
        <f t="shared" si="1020"/>
        <v>4.0227104532225413</v>
      </c>
      <c r="FQ521" s="118">
        <f t="shared" si="982"/>
        <v>0.67045174220375692</v>
      </c>
      <c r="FR521" s="143">
        <f t="shared" si="983"/>
        <v>20218.142737896495</v>
      </c>
      <c r="FS521" s="144">
        <f t="shared" si="984"/>
        <v>0.59699562389934324</v>
      </c>
      <c r="FT521" s="145">
        <f t="shared" si="985"/>
        <v>16006.641569282137</v>
      </c>
      <c r="FU521" s="146">
        <f t="shared" si="986"/>
        <v>0.7907120106852974</v>
      </c>
      <c r="FV521" s="253">
        <v>4000</v>
      </c>
      <c r="FW521" s="283"/>
      <c r="FX521" s="246">
        <v>7.63</v>
      </c>
      <c r="FY521" s="103">
        <v>1911</v>
      </c>
      <c r="FZ521" s="274">
        <v>12</v>
      </c>
      <c r="GA521" s="274">
        <v>48</v>
      </c>
      <c r="GB521" s="103">
        <v>4688</v>
      </c>
      <c r="GC521" s="247"/>
      <c r="GD521" s="247"/>
      <c r="GE521" s="103">
        <v>3815</v>
      </c>
      <c r="GF521" s="141">
        <f t="shared" si="987"/>
        <v>0.30340040506317689</v>
      </c>
      <c r="GG521" s="142">
        <f t="shared" si="1021"/>
        <v>1.2565</v>
      </c>
      <c r="GH521" s="142">
        <f t="shared" si="1022"/>
        <v>4.0227104532225413</v>
      </c>
      <c r="GI521" s="118">
        <f t="shared" si="988"/>
        <v>0.67045174220375692</v>
      </c>
      <c r="GJ521" s="143">
        <f t="shared" si="989"/>
        <v>20218.142737896495</v>
      </c>
      <c r="GK521" s="144">
        <f t="shared" si="990"/>
        <v>0.62192372963752818</v>
      </c>
      <c r="GL521" s="145">
        <f t="shared" si="991"/>
        <v>16006.641569282137</v>
      </c>
      <c r="GM521" s="146">
        <f t="shared" si="992"/>
        <v>0.80365765950888735</v>
      </c>
      <c r="GN521" s="103">
        <v>1788</v>
      </c>
      <c r="GO521" s="97">
        <f t="shared" si="993"/>
        <v>1991.6551752921537</v>
      </c>
      <c r="GP521" s="226">
        <f t="shared" si="994"/>
        <v>382.43020000000001</v>
      </c>
      <c r="GQ521" s="103">
        <v>0</v>
      </c>
      <c r="GR521" s="102">
        <f t="shared" si="995"/>
        <v>1</v>
      </c>
      <c r="GS521" s="103">
        <v>0</v>
      </c>
      <c r="GT521" s="102">
        <f t="shared" si="996"/>
        <v>1</v>
      </c>
      <c r="GU521" s="129">
        <v>3.8</v>
      </c>
      <c r="GV521" s="102">
        <f t="shared" si="997"/>
        <v>0.99281830500658641</v>
      </c>
      <c r="GW521" s="170">
        <v>172</v>
      </c>
      <c r="GX521" s="102">
        <f t="shared" si="998"/>
        <v>0.62527233115468417</v>
      </c>
      <c r="GY521" s="170">
        <v>13.8</v>
      </c>
      <c r="GZ521" s="102">
        <f t="shared" si="999"/>
        <v>0</v>
      </c>
      <c r="HA521" s="323">
        <v>13.1</v>
      </c>
      <c r="HB521" s="323">
        <v>46.9</v>
      </c>
      <c r="HC521" s="323"/>
      <c r="HD521" s="102"/>
      <c r="HE521" s="324">
        <v>40</v>
      </c>
      <c r="HF521" s="227">
        <f t="shared" si="1000"/>
        <v>95879.782999999996</v>
      </c>
      <c r="HG521" s="102">
        <f t="shared" si="1001"/>
        <v>0.63919855333333331</v>
      </c>
      <c r="HH521" s="177">
        <f t="shared" si="1002"/>
        <v>0.81629507859858208</v>
      </c>
      <c r="HI521" s="103">
        <v>2308</v>
      </c>
      <c r="HJ521" s="103">
        <v>3058</v>
      </c>
      <c r="HK521" s="103">
        <v>2720</v>
      </c>
      <c r="HL521" s="77">
        <f>AV521+C521+AX521+AW521</f>
        <v>2160</v>
      </c>
      <c r="HM521" s="77">
        <f t="shared" si="1023"/>
        <v>27763.68</v>
      </c>
      <c r="HN521" s="247"/>
      <c r="HO521" s="247"/>
      <c r="HP521" s="103">
        <v>4527</v>
      </c>
      <c r="HQ521" s="247"/>
      <c r="HR521" s="247"/>
      <c r="HS521" s="247"/>
      <c r="HT521" s="103">
        <v>4450</v>
      </c>
      <c r="HU521" s="103">
        <v>4642</v>
      </c>
      <c r="HV521" s="247"/>
      <c r="HW521" s="247"/>
      <c r="HX521" s="247"/>
      <c r="HY521" s="247"/>
      <c r="HZ521" s="298">
        <v>0.96</v>
      </c>
      <c r="IA521" s="298"/>
      <c r="IB521" s="299">
        <v>639</v>
      </c>
      <c r="IC521" s="300"/>
      <c r="ID521" s="300">
        <v>338</v>
      </c>
      <c r="IE521" s="301">
        <v>1.32</v>
      </c>
      <c r="IF521" s="301">
        <v>1.1499999999999999</v>
      </c>
      <c r="IG521" s="301">
        <v>1.31</v>
      </c>
      <c r="IH521" s="97">
        <f t="shared" si="1024"/>
        <v>32063.748</v>
      </c>
      <c r="II521" s="97">
        <f t="shared" ref="II521:II559" si="1025">(GN521*AU521/1000+HP521*HL521/1000+AY521*BC521/1000+B521*D521/1000)/(HL521+AU521+AY521+B521)*1000</f>
        <v>3231.4875500746211</v>
      </c>
      <c r="IJ521" s="202">
        <f t="shared" ref="IJ521:IJ559" si="1026">20000/(AT521+B521)</f>
        <v>1.601152830037627</v>
      </c>
      <c r="IK521" s="202">
        <f t="shared" si="788"/>
        <v>2.0182255493991046</v>
      </c>
      <c r="IL521" s="202">
        <f t="shared" si="1004"/>
        <v>0.37795078349839734</v>
      </c>
      <c r="IM521" s="203"/>
      <c r="IN521" s="204">
        <f t="shared" si="1005"/>
        <v>0.64261744966442946</v>
      </c>
      <c r="IO521" s="247"/>
      <c r="IP521" s="247"/>
      <c r="IQ521" s="103">
        <v>2334</v>
      </c>
      <c r="IR521" s="103">
        <v>2432</v>
      </c>
      <c r="IS521" s="247"/>
      <c r="IT521" s="247"/>
      <c r="IU521" s="247"/>
      <c r="IV521" s="247"/>
      <c r="IW521" s="304">
        <v>0.96</v>
      </c>
      <c r="IX521" s="304"/>
      <c r="IY521" s="246">
        <v>8.75</v>
      </c>
      <c r="IZ521" s="247">
        <v>139</v>
      </c>
      <c r="JA521" s="247">
        <v>2.02</v>
      </c>
      <c r="JB521" s="247">
        <v>0.9</v>
      </c>
      <c r="JC521" s="247">
        <v>163</v>
      </c>
      <c r="JD521" s="97">
        <f t="shared" si="1006"/>
        <v>7828.3890000000001</v>
      </c>
      <c r="JE521" s="210">
        <f t="shared" si="796"/>
        <v>1.1369404121408995</v>
      </c>
      <c r="JF521" s="210">
        <f t="shared" si="1007"/>
        <v>0.56203473214285715</v>
      </c>
      <c r="JG521" s="210">
        <f t="shared" si="1008"/>
        <v>0.26641604291257648</v>
      </c>
      <c r="JH521" s="203"/>
      <c r="JI521" s="203">
        <f t="shared" si="1009"/>
        <v>0.78247261345852892</v>
      </c>
      <c r="JJ521" s="212">
        <f t="shared" si="1003"/>
        <v>2.469151880188833</v>
      </c>
      <c r="JK521" s="203">
        <f t="shared" si="1010"/>
        <v>0.98571868899619852</v>
      </c>
      <c r="JL521" s="103">
        <v>8734</v>
      </c>
      <c r="JM521" s="246">
        <v>8.8800000000000008</v>
      </c>
      <c r="JN521" s="307">
        <v>53</v>
      </c>
      <c r="JO521" s="247">
        <v>0.86</v>
      </c>
      <c r="JP521" s="247">
        <v>2.87</v>
      </c>
      <c r="JQ521" s="246">
        <v>0.88</v>
      </c>
      <c r="JR521" s="170">
        <v>121</v>
      </c>
      <c r="JS521" s="247">
        <v>0.5</v>
      </c>
      <c r="JT521" s="308"/>
    </row>
    <row r="522" spans="1:280" ht="14.25">
      <c r="A522" s="244">
        <v>43939</v>
      </c>
      <c r="B522" s="245">
        <v>240</v>
      </c>
      <c r="C522" s="245">
        <v>240</v>
      </c>
      <c r="D522" s="129">
        <v>36836</v>
      </c>
      <c r="E522" s="254">
        <v>6.09</v>
      </c>
      <c r="F522" s="129">
        <v>1040</v>
      </c>
      <c r="G522" s="247">
        <v>27.4</v>
      </c>
      <c r="H522" s="247">
        <v>15.9</v>
      </c>
      <c r="I522" s="255">
        <v>93.1</v>
      </c>
      <c r="J522" s="253">
        <v>1121</v>
      </c>
      <c r="K522" s="129">
        <v>1361</v>
      </c>
      <c r="L522" s="254">
        <v>6.45</v>
      </c>
      <c r="M522" s="129">
        <v>8176</v>
      </c>
      <c r="N522" s="129">
        <v>5057</v>
      </c>
      <c r="O522" s="254">
        <v>6.05</v>
      </c>
      <c r="P522" s="254">
        <v>3.44</v>
      </c>
      <c r="Q522" s="258">
        <v>64.099999999999994</v>
      </c>
      <c r="R522" s="259">
        <v>49.7</v>
      </c>
      <c r="S522" s="260">
        <v>8559</v>
      </c>
      <c r="T522" s="103">
        <v>7478</v>
      </c>
      <c r="U522" s="247">
        <v>3.62</v>
      </c>
      <c r="V522" s="247">
        <v>20.100000000000001</v>
      </c>
      <c r="W522" s="247">
        <v>10.3</v>
      </c>
      <c r="X522" s="247">
        <v>8.4</v>
      </c>
      <c r="Y522" s="129">
        <v>2432</v>
      </c>
      <c r="Z522" s="103"/>
      <c r="AA522" s="56"/>
      <c r="AB522" s="247">
        <v>523</v>
      </c>
      <c r="AC522" s="77">
        <f t="shared" si="935"/>
        <v>10991</v>
      </c>
      <c r="AD522" s="247"/>
      <c r="AE522" s="247"/>
      <c r="AF522" s="247"/>
      <c r="AG522" s="247"/>
      <c r="AH522" s="252"/>
      <c r="AI522" s="263"/>
      <c r="AJ522" s="247"/>
      <c r="AK522" s="247"/>
      <c r="AL522" s="246">
        <v>9.15</v>
      </c>
      <c r="AM522" s="103">
        <v>72906</v>
      </c>
      <c r="AN522" s="264">
        <v>1.36</v>
      </c>
      <c r="AO522" s="264" t="s">
        <v>168</v>
      </c>
      <c r="AP522" s="103">
        <v>3097</v>
      </c>
      <c r="AQ522" s="252"/>
      <c r="AR522" s="86">
        <f t="shared" si="1011"/>
        <v>13405</v>
      </c>
      <c r="AS522" s="103">
        <v>1200</v>
      </c>
      <c r="AT522" s="268">
        <v>12205</v>
      </c>
      <c r="AU522" s="129">
        <f t="shared" si="936"/>
        <v>9805</v>
      </c>
      <c r="AV522" s="103">
        <v>960</v>
      </c>
      <c r="AW522" s="103">
        <v>0</v>
      </c>
      <c r="AX522" s="129">
        <v>960</v>
      </c>
      <c r="AY522" s="271">
        <v>480</v>
      </c>
      <c r="AZ522" s="272">
        <v>5.01</v>
      </c>
      <c r="BA522" s="103">
        <v>2976</v>
      </c>
      <c r="BB522" s="247">
        <v>10</v>
      </c>
      <c r="BC522" s="103">
        <v>9729</v>
      </c>
      <c r="BD522" s="97">
        <f t="shared" si="937"/>
        <v>6736.9659999999985</v>
      </c>
      <c r="BE522" s="102">
        <f t="shared" si="938"/>
        <v>0.69246232911912819</v>
      </c>
      <c r="BF522" s="103">
        <v>3919</v>
      </c>
      <c r="BG522" s="97">
        <f t="shared" si="939"/>
        <v>4181.5729999999994</v>
      </c>
      <c r="BH522" s="102">
        <f t="shared" si="940"/>
        <v>0.42980501593175036</v>
      </c>
      <c r="BI522" s="103">
        <v>306</v>
      </c>
      <c r="BJ522" s="97">
        <f t="shared" si="941"/>
        <v>601.90200000000004</v>
      </c>
      <c r="BK522" s="102">
        <f t="shared" si="942"/>
        <v>6.1866790009250695E-2</v>
      </c>
      <c r="BL522" s="320">
        <v>323</v>
      </c>
      <c r="BM522" s="97">
        <f t="shared" si="943"/>
        <v>466.73500000000001</v>
      </c>
      <c r="BN522" s="102">
        <f t="shared" si="944"/>
        <v>4.7973584129920858E-2</v>
      </c>
      <c r="BO522" s="103">
        <v>682</v>
      </c>
      <c r="BP522" s="97">
        <f t="shared" si="945"/>
        <v>1403.5559999999998</v>
      </c>
      <c r="BQ522" s="102">
        <f t="shared" si="946"/>
        <v>0.14426518655565831</v>
      </c>
      <c r="BR522" s="103">
        <v>50</v>
      </c>
      <c r="BS522" s="105">
        <f t="shared" si="947"/>
        <v>83.2</v>
      </c>
      <c r="BT522" s="102">
        <f t="shared" si="948"/>
        <v>5.139274334463974E-3</v>
      </c>
      <c r="BU522" s="321">
        <v>6.47</v>
      </c>
      <c r="BV522" s="321">
        <v>7.43</v>
      </c>
      <c r="BW522" s="322">
        <v>120</v>
      </c>
      <c r="BX522" s="117">
        <f t="shared" si="949"/>
        <v>95392.845000000001</v>
      </c>
      <c r="BY522" s="118">
        <f t="shared" si="950"/>
        <v>0.63595230000000003</v>
      </c>
      <c r="BZ522" s="273">
        <v>37.700000000000003</v>
      </c>
      <c r="CA522" s="263">
        <v>39</v>
      </c>
      <c r="CB522" s="247">
        <v>6.85</v>
      </c>
      <c r="CC522" s="103">
        <v>4627</v>
      </c>
      <c r="CD522" s="77">
        <f t="shared" si="951"/>
        <v>5066.1195189175642</v>
      </c>
      <c r="CE522" s="77">
        <f t="shared" si="952"/>
        <v>23946</v>
      </c>
      <c r="CF522" s="77">
        <f t="shared" si="953"/>
        <v>9805</v>
      </c>
      <c r="CG522" s="77">
        <f t="shared" si="954"/>
        <v>408.54166666666669</v>
      </c>
      <c r="CH522" s="77">
        <f t="shared" si="955"/>
        <v>14141</v>
      </c>
      <c r="CI522" s="130">
        <f t="shared" si="956"/>
        <v>589.20833333333337</v>
      </c>
      <c r="CJ522" s="253">
        <v>3985</v>
      </c>
      <c r="CK522" s="247"/>
      <c r="CL522" s="246">
        <v>7.49</v>
      </c>
      <c r="CM522" s="103">
        <v>1923</v>
      </c>
      <c r="CN522" s="274">
        <v>12</v>
      </c>
      <c r="CO522" s="274">
        <v>48</v>
      </c>
      <c r="CP522" s="103">
        <v>4528</v>
      </c>
      <c r="CQ522" s="247"/>
      <c r="CR522" s="247"/>
      <c r="CS522" s="103">
        <v>3199</v>
      </c>
      <c r="CT522" s="141">
        <f t="shared" si="957"/>
        <v>0.2554024263111373</v>
      </c>
      <c r="CU522" s="142">
        <f t="shared" si="1012"/>
        <v>1.2612296110414052</v>
      </c>
      <c r="CV522" s="142">
        <f t="shared" si="1013"/>
        <v>4.0168098453813155</v>
      </c>
      <c r="CW522" s="118">
        <f t="shared" si="958"/>
        <v>0.66946830756355258</v>
      </c>
      <c r="CX522" s="143">
        <f t="shared" si="959"/>
        <v>20188.486282886493</v>
      </c>
      <c r="CY522" s="144">
        <f t="shared" si="960"/>
        <v>0.62041953554011853</v>
      </c>
      <c r="CZ522" s="145">
        <f t="shared" si="961"/>
        <v>15874.90550927086</v>
      </c>
      <c r="DA522" s="146">
        <f t="shared" si="962"/>
        <v>0.80234350909651564</v>
      </c>
      <c r="DB522" s="253">
        <v>3985</v>
      </c>
      <c r="DC522" s="247"/>
      <c r="DD522" s="246">
        <v>7.58</v>
      </c>
      <c r="DE522" s="103">
        <v>1986</v>
      </c>
      <c r="DF522" s="274">
        <v>12</v>
      </c>
      <c r="DG522" s="274">
        <v>46</v>
      </c>
      <c r="DH522" s="103">
        <v>4384</v>
      </c>
      <c r="DI522" s="247"/>
      <c r="DJ522" s="247"/>
      <c r="DK522" s="103">
        <v>3499</v>
      </c>
      <c r="DL522" s="141">
        <f t="shared" si="963"/>
        <v>0.28506772369777178</v>
      </c>
      <c r="DM522" s="142">
        <f t="shared" si="1014"/>
        <v>1.2612296110414052</v>
      </c>
      <c r="DN522" s="142">
        <f t="shared" si="1015"/>
        <v>4.0168098453813155</v>
      </c>
      <c r="DO522" s="118">
        <f t="shared" si="964"/>
        <v>0.66946830756355258</v>
      </c>
      <c r="DP522" s="143">
        <f t="shared" si="965"/>
        <v>20188.486282886493</v>
      </c>
      <c r="DQ522" s="144">
        <f t="shared" si="966"/>
        <v>0.60798398210227533</v>
      </c>
      <c r="DR522" s="145">
        <f t="shared" si="967"/>
        <v>15874.90550927086</v>
      </c>
      <c r="DS522" s="146">
        <f t="shared" si="968"/>
        <v>0.795868023435091</v>
      </c>
      <c r="DT522" s="253">
        <v>3983</v>
      </c>
      <c r="DU522" s="247"/>
      <c r="DV522" s="246">
        <v>7.6</v>
      </c>
      <c r="DW522" s="103">
        <v>1949</v>
      </c>
      <c r="DX522" s="274">
        <v>13</v>
      </c>
      <c r="DY522" s="274">
        <v>47</v>
      </c>
      <c r="DZ522" s="103">
        <v>4304</v>
      </c>
      <c r="EA522" s="247"/>
      <c r="EB522" s="247"/>
      <c r="EC522" s="103">
        <v>3880</v>
      </c>
      <c r="ED522" s="141">
        <f t="shared" si="969"/>
        <v>0.31251291119685665</v>
      </c>
      <c r="EE522" s="142">
        <f t="shared" si="1016"/>
        <v>1.2618629173989455</v>
      </c>
      <c r="EF522" s="142">
        <f t="shared" si="795"/>
        <v>4.0147938805906609</v>
      </c>
      <c r="EG522" s="118">
        <f t="shared" si="970"/>
        <v>0.66913231343177682</v>
      </c>
      <c r="EH522" s="143">
        <f t="shared" si="971"/>
        <v>20178.35404384866</v>
      </c>
      <c r="EI522" s="144">
        <f t="shared" si="972"/>
        <v>0.61528740237529433</v>
      </c>
      <c r="EJ522" s="145">
        <f t="shared" si="973"/>
        <v>15866.938179027815</v>
      </c>
      <c r="EK522" s="146">
        <f t="shared" si="974"/>
        <v>0.79967108644259433</v>
      </c>
      <c r="EL522" s="253">
        <v>3984</v>
      </c>
      <c r="EM522" s="247"/>
      <c r="EN522" s="246">
        <v>7.63</v>
      </c>
      <c r="EO522" s="103">
        <v>2013</v>
      </c>
      <c r="EP522" s="274">
        <v>13</v>
      </c>
      <c r="EQ522" s="274">
        <v>46</v>
      </c>
      <c r="ER522" s="103">
        <v>3956</v>
      </c>
      <c r="ES522" s="247"/>
      <c r="ET522" s="247"/>
      <c r="EU522" s="103">
        <v>3378</v>
      </c>
      <c r="EV522" s="141">
        <f t="shared" si="975"/>
        <v>0.27771319170815389</v>
      </c>
      <c r="EW522" s="142">
        <f t="shared" si="1017"/>
        <v>1.2615461847389557</v>
      </c>
      <c r="EX522" s="142">
        <f t="shared" si="1018"/>
        <v>4.0158018629859882</v>
      </c>
      <c r="EY522" s="118">
        <f t="shared" si="976"/>
        <v>0.6693003104976647</v>
      </c>
      <c r="EZ522" s="143">
        <f t="shared" si="977"/>
        <v>20183.420163367577</v>
      </c>
      <c r="FA522" s="144">
        <f t="shared" si="978"/>
        <v>0.60265445920034255</v>
      </c>
      <c r="FB522" s="145">
        <f t="shared" si="979"/>
        <v>15870.921844149338</v>
      </c>
      <c r="FC522" s="146">
        <f t="shared" si="980"/>
        <v>0.79309281529448039</v>
      </c>
      <c r="FD522" s="253">
        <v>4004</v>
      </c>
      <c r="FE522" s="247"/>
      <c r="FF522" s="246">
        <v>7.69</v>
      </c>
      <c r="FG522" s="103">
        <v>1973</v>
      </c>
      <c r="FH522" s="274">
        <v>9</v>
      </c>
      <c r="FI522" s="274">
        <v>46</v>
      </c>
      <c r="FJ522" s="103">
        <v>4328</v>
      </c>
      <c r="FK522" s="247"/>
      <c r="FL522" s="247"/>
      <c r="FM522" s="103">
        <v>3564</v>
      </c>
      <c r="FN522" s="141">
        <f t="shared" si="981"/>
        <v>0.287770933087443</v>
      </c>
      <c r="FO522" s="142">
        <f t="shared" si="1019"/>
        <v>1.2552447552447552</v>
      </c>
      <c r="FP522" s="142">
        <f t="shared" si="1020"/>
        <v>4.0359615108925437</v>
      </c>
      <c r="FQ522" s="118">
        <f t="shared" si="982"/>
        <v>0.67266025181542399</v>
      </c>
      <c r="FR522" s="143">
        <f t="shared" si="983"/>
        <v>20284.742553745924</v>
      </c>
      <c r="FS522" s="144">
        <f t="shared" si="984"/>
        <v>0.61055004868468743</v>
      </c>
      <c r="FT522" s="145">
        <f t="shared" si="985"/>
        <v>15950.595146579806</v>
      </c>
      <c r="FU522" s="146">
        <f t="shared" si="986"/>
        <v>0.7972042347620516</v>
      </c>
      <c r="FV522" s="253">
        <v>4005</v>
      </c>
      <c r="FW522" s="283"/>
      <c r="FX522" s="246">
        <v>7.7</v>
      </c>
      <c r="FY522" s="103">
        <v>1909</v>
      </c>
      <c r="FZ522" s="274">
        <v>11</v>
      </c>
      <c r="GA522" s="274">
        <v>46</v>
      </c>
      <c r="GB522" s="103">
        <v>4544</v>
      </c>
      <c r="GC522" s="247"/>
      <c r="GD522" s="247"/>
      <c r="GE522" s="103">
        <v>3817</v>
      </c>
      <c r="GF522" s="141">
        <f t="shared" si="987"/>
        <v>0.30187602051281975</v>
      </c>
      <c r="GG522" s="142">
        <f t="shared" si="1021"/>
        <v>1.2549313358302123</v>
      </c>
      <c r="GH522" s="142">
        <f t="shared" si="1022"/>
        <v>4.0369694932878719</v>
      </c>
      <c r="GI522" s="118">
        <f t="shared" si="988"/>
        <v>0.67282824888131199</v>
      </c>
      <c r="GJ522" s="143">
        <f t="shared" si="989"/>
        <v>20289.808673264844</v>
      </c>
      <c r="GK522" s="144">
        <f t="shared" si="990"/>
        <v>0.62318299185963932</v>
      </c>
      <c r="GL522" s="145">
        <f t="shared" si="991"/>
        <v>15954.578811701329</v>
      </c>
      <c r="GM522" s="146">
        <f t="shared" si="992"/>
        <v>0.80378250591016553</v>
      </c>
      <c r="GN522" s="103">
        <v>1833</v>
      </c>
      <c r="GO522" s="97">
        <f t="shared" si="993"/>
        <v>1958.8015117347366</v>
      </c>
      <c r="GP522" s="226">
        <f t="shared" si="994"/>
        <v>136.03247999999999</v>
      </c>
      <c r="GQ522" s="103">
        <v>0</v>
      </c>
      <c r="GR522" s="102">
        <f t="shared" si="995"/>
        <v>1</v>
      </c>
      <c r="GS522" s="103">
        <v>0</v>
      </c>
      <c r="GT522" s="102">
        <f t="shared" si="996"/>
        <v>1</v>
      </c>
      <c r="GU522" s="129">
        <v>0</v>
      </c>
      <c r="GV522" s="102">
        <f t="shared" si="997"/>
        <v>1</v>
      </c>
      <c r="GW522" s="170">
        <v>62</v>
      </c>
      <c r="GX522" s="102">
        <f t="shared" si="998"/>
        <v>0.80804953560371517</v>
      </c>
      <c r="GY522" s="170">
        <v>5.07</v>
      </c>
      <c r="GZ522" s="102">
        <f t="shared" si="999"/>
        <v>0</v>
      </c>
      <c r="HA522" s="323">
        <v>12.8</v>
      </c>
      <c r="HB522" s="323">
        <v>58</v>
      </c>
      <c r="HC522" s="323"/>
      <c r="HD522" s="102"/>
      <c r="HE522" s="324">
        <v>35</v>
      </c>
      <c r="HF522" s="227">
        <f t="shared" si="1000"/>
        <v>95392.845000000001</v>
      </c>
      <c r="HG522" s="102">
        <f t="shared" si="1001"/>
        <v>0.63595230000000003</v>
      </c>
      <c r="HH522" s="177">
        <f t="shared" si="1002"/>
        <v>0.81159420289855078</v>
      </c>
      <c r="HI522" s="103">
        <v>1952</v>
      </c>
      <c r="HJ522" s="103">
        <v>2948</v>
      </c>
      <c r="HK522" s="103">
        <v>1518</v>
      </c>
      <c r="HL522" s="77">
        <f>AV522+C522+AX522+AW522</f>
        <v>2160</v>
      </c>
      <c r="HM522" s="77">
        <f t="shared" si="1023"/>
        <v>27520.32</v>
      </c>
      <c r="HN522" s="247"/>
      <c r="HO522" s="247"/>
      <c r="HP522" s="103">
        <v>4826</v>
      </c>
      <c r="HQ522" s="247"/>
      <c r="HR522" s="247"/>
      <c r="HS522" s="247"/>
      <c r="HT522" s="103">
        <v>4324</v>
      </c>
      <c r="HU522" s="103">
        <v>4604</v>
      </c>
      <c r="HV522" s="247"/>
      <c r="HW522" s="247"/>
      <c r="HX522" s="247"/>
      <c r="HY522" s="247"/>
      <c r="HZ522" s="298">
        <v>0.99</v>
      </c>
      <c r="IA522" s="298"/>
      <c r="IB522" s="299">
        <v>617</v>
      </c>
      <c r="IC522" s="300"/>
      <c r="ID522" s="300">
        <v>142</v>
      </c>
      <c r="IE522" s="301">
        <v>2.3199999999999998</v>
      </c>
      <c r="IF522" s="301">
        <v>1.01</v>
      </c>
      <c r="IG522" s="301">
        <v>1.25</v>
      </c>
      <c r="IH522" s="97">
        <f t="shared" si="1024"/>
        <v>33066.644999999997</v>
      </c>
      <c r="II522" s="97">
        <f t="shared" si="1025"/>
        <v>3303.6882144264878</v>
      </c>
      <c r="IJ522" s="202">
        <f t="shared" si="1026"/>
        <v>1.6070711128967456</v>
      </c>
      <c r="IK522" s="202">
        <f t="shared" si="788"/>
        <v>2.0557199914268822</v>
      </c>
      <c r="IL522" s="202">
        <f t="shared" si="1004"/>
        <v>0.41565956024704082</v>
      </c>
      <c r="IM522" s="203"/>
      <c r="IN522" s="204">
        <f t="shared" si="1005"/>
        <v>0.6633933442444081</v>
      </c>
      <c r="IO522" s="247"/>
      <c r="IP522" s="247"/>
      <c r="IQ522" s="103">
        <v>2148</v>
      </c>
      <c r="IR522" s="103">
        <v>2276</v>
      </c>
      <c r="IS522" s="247"/>
      <c r="IT522" s="247"/>
      <c r="IU522" s="247"/>
      <c r="IV522" s="247"/>
      <c r="IW522" s="304">
        <v>0.73</v>
      </c>
      <c r="IX522" s="304"/>
      <c r="IY522" s="246">
        <v>8.67</v>
      </c>
      <c r="IZ522" s="247">
        <v>157</v>
      </c>
      <c r="JA522" s="247">
        <v>2.33</v>
      </c>
      <c r="JB522" s="247">
        <v>0.57999999999999996</v>
      </c>
      <c r="JC522" s="247">
        <v>155</v>
      </c>
      <c r="JD522" s="97">
        <f t="shared" si="1006"/>
        <v>7530.4849999999997</v>
      </c>
      <c r="JE522" s="210">
        <f t="shared" si="796"/>
        <v>1.1422743498215195</v>
      </c>
      <c r="JF522" s="210">
        <f t="shared" si="1007"/>
        <v>0.54015044642857146</v>
      </c>
      <c r="JG522" s="210">
        <f t="shared" si="1008"/>
        <v>0.26657151512216337</v>
      </c>
      <c r="JH522" s="203"/>
      <c r="JI522" s="203">
        <f t="shared" si="1009"/>
        <v>0.74554294975688817</v>
      </c>
      <c r="JJ522" s="212">
        <f t="shared" si="1003"/>
        <v>2.469151880188833</v>
      </c>
      <c r="JK522" s="203">
        <f t="shared" si="1010"/>
        <v>0.98386267858978316</v>
      </c>
      <c r="JL522" s="103">
        <v>9636</v>
      </c>
      <c r="JM522" s="246">
        <v>8.4499999999999993</v>
      </c>
      <c r="JN522" s="307">
        <v>144</v>
      </c>
      <c r="JO522" s="247">
        <v>0.8</v>
      </c>
      <c r="JP522" s="247">
        <v>1.63</v>
      </c>
      <c r="JQ522" s="246">
        <v>0.67</v>
      </c>
      <c r="JR522" s="170">
        <v>243</v>
      </c>
      <c r="JS522" s="247">
        <v>0.34</v>
      </c>
      <c r="JT522" s="308"/>
    </row>
    <row r="523" spans="1:280" ht="14.25">
      <c r="A523" s="244">
        <v>43940</v>
      </c>
      <c r="B523" s="245">
        <v>240</v>
      </c>
      <c r="C523" s="245">
        <v>240</v>
      </c>
      <c r="D523" s="129">
        <v>47878</v>
      </c>
      <c r="E523" s="254">
        <v>6.1</v>
      </c>
      <c r="F523" s="129">
        <v>1366</v>
      </c>
      <c r="G523" s="247">
        <v>40.299999999999997</v>
      </c>
      <c r="H523" s="247">
        <v>16.5</v>
      </c>
      <c r="I523" s="255">
        <v>92.4</v>
      </c>
      <c r="J523" s="253">
        <v>1558</v>
      </c>
      <c r="K523" s="129">
        <v>1634</v>
      </c>
      <c r="L523" s="254">
        <v>5.8</v>
      </c>
      <c r="M523" s="129">
        <v>8161</v>
      </c>
      <c r="N523" s="129">
        <v>4320</v>
      </c>
      <c r="O523" s="254">
        <v>4.32</v>
      </c>
      <c r="P523" s="254">
        <v>2.36</v>
      </c>
      <c r="Q523" s="258">
        <v>66.5</v>
      </c>
      <c r="R523" s="259">
        <v>45.8</v>
      </c>
      <c r="S523" s="260">
        <v>8484</v>
      </c>
      <c r="T523" s="103">
        <v>7552</v>
      </c>
      <c r="U523" s="247">
        <v>3.7</v>
      </c>
      <c r="V523" s="247">
        <v>23.4</v>
      </c>
      <c r="W523" s="247">
        <v>10.4</v>
      </c>
      <c r="X523" s="247">
        <v>9.14</v>
      </c>
      <c r="Y523" s="129">
        <v>2432</v>
      </c>
      <c r="Z523" s="103"/>
      <c r="AA523" s="56"/>
      <c r="AB523" s="247">
        <v>523</v>
      </c>
      <c r="AC523" s="77">
        <f t="shared" si="935"/>
        <v>10916</v>
      </c>
      <c r="AD523" s="247"/>
      <c r="AE523" s="247"/>
      <c r="AF523" s="247"/>
      <c r="AG523" s="247"/>
      <c r="AH523" s="252"/>
      <c r="AI523" s="263"/>
      <c r="AJ523" s="247"/>
      <c r="AK523" s="247"/>
      <c r="AL523" s="246">
        <v>9.16</v>
      </c>
      <c r="AM523" s="103">
        <v>74623</v>
      </c>
      <c r="AN523" s="264">
        <v>0.99</v>
      </c>
      <c r="AO523" s="264" t="s">
        <v>168</v>
      </c>
      <c r="AP523" s="103">
        <v>3175</v>
      </c>
      <c r="AQ523" s="252"/>
      <c r="AR523" s="86">
        <f t="shared" si="1011"/>
        <v>13428</v>
      </c>
      <c r="AS523" s="103">
        <v>1200</v>
      </c>
      <c r="AT523" s="268">
        <v>12228</v>
      </c>
      <c r="AU523" s="129">
        <f t="shared" ref="AU523:AU535" si="1027">AT523-AV523-AW523-AX523-AY523</f>
        <v>9828</v>
      </c>
      <c r="AV523" s="103">
        <v>960</v>
      </c>
      <c r="AW523" s="103">
        <v>0</v>
      </c>
      <c r="AX523" s="129">
        <v>960</v>
      </c>
      <c r="AY523" s="271">
        <v>480</v>
      </c>
      <c r="AZ523" s="272">
        <v>5.76</v>
      </c>
      <c r="BA523" s="103">
        <v>3675</v>
      </c>
      <c r="BB523" s="247">
        <v>457</v>
      </c>
      <c r="BC523" s="103">
        <v>10584</v>
      </c>
      <c r="BD523" s="97">
        <f t="shared" si="937"/>
        <v>6912.0707999999995</v>
      </c>
      <c r="BE523" s="102">
        <f t="shared" si="938"/>
        <v>0.65306791383219953</v>
      </c>
      <c r="BF523" s="103">
        <v>4011</v>
      </c>
      <c r="BG523" s="97">
        <f t="shared" si="939"/>
        <v>4279.7370000000001</v>
      </c>
      <c r="BH523" s="102">
        <f t="shared" si="940"/>
        <v>0.40435912698412702</v>
      </c>
      <c r="BI523" s="103">
        <v>401</v>
      </c>
      <c r="BJ523" s="97">
        <f t="shared" si="941"/>
        <v>788.76700000000005</v>
      </c>
      <c r="BK523" s="102">
        <f t="shared" si="942"/>
        <v>7.452447089947091E-2</v>
      </c>
      <c r="BL523" s="320">
        <v>272</v>
      </c>
      <c r="BM523" s="97">
        <f t="shared" si="943"/>
        <v>393.04</v>
      </c>
      <c r="BN523" s="102">
        <f t="shared" si="944"/>
        <v>3.7135298563869996E-2</v>
      </c>
      <c r="BO523" s="103">
        <v>661</v>
      </c>
      <c r="BP523" s="97">
        <f t="shared" si="945"/>
        <v>1360.338</v>
      </c>
      <c r="BQ523" s="102">
        <f t="shared" si="946"/>
        <v>0.12852777777777777</v>
      </c>
      <c r="BR523" s="103">
        <v>54.2</v>
      </c>
      <c r="BS523" s="105">
        <f t="shared" ref="BS523:BS537" si="1028">BR523*1.664</f>
        <v>90.188800000000001</v>
      </c>
      <c r="BT523" s="102">
        <f t="shared" ref="BT523:BT537" si="1029">BR523/BC523</f>
        <v>5.1209372637944072E-3</v>
      </c>
      <c r="BU523" s="321">
        <v>7.42</v>
      </c>
      <c r="BV523" s="321">
        <v>6.68</v>
      </c>
      <c r="BW523" s="322">
        <v>177</v>
      </c>
      <c r="BX523" s="117">
        <f t="shared" si="949"/>
        <v>104019.552</v>
      </c>
      <c r="BY523" s="118">
        <f t="shared" si="950"/>
        <v>0.69346368000000003</v>
      </c>
      <c r="BZ523" s="273">
        <v>40.1</v>
      </c>
      <c r="CA523" s="263">
        <v>39</v>
      </c>
      <c r="CB523" s="247">
        <v>7.08</v>
      </c>
      <c r="CC523" s="103">
        <v>4799</v>
      </c>
      <c r="CD523" s="77">
        <f t="shared" si="951"/>
        <v>5473.5379413974451</v>
      </c>
      <c r="CE523" s="77">
        <f t="shared" si="952"/>
        <v>23958</v>
      </c>
      <c r="CF523" s="77">
        <f t="shared" si="953"/>
        <v>9828</v>
      </c>
      <c r="CG523" s="77">
        <f t="shared" si="954"/>
        <v>409.5</v>
      </c>
      <c r="CH523" s="77">
        <f t="shared" si="955"/>
        <v>14130</v>
      </c>
      <c r="CI523" s="130">
        <f t="shared" si="956"/>
        <v>588.75</v>
      </c>
      <c r="CJ523" s="253">
        <v>3983</v>
      </c>
      <c r="CK523" s="247"/>
      <c r="CL523" s="246">
        <v>7.75</v>
      </c>
      <c r="CM523" s="103">
        <v>2114</v>
      </c>
      <c r="CN523" s="274">
        <v>10</v>
      </c>
      <c r="CO523" s="274">
        <v>45</v>
      </c>
      <c r="CP523" s="103">
        <v>4766</v>
      </c>
      <c r="CQ523" s="247"/>
      <c r="CR523" s="247"/>
      <c r="CS523" s="103">
        <v>3103</v>
      </c>
      <c r="CT523" s="141">
        <f t="shared" si="957"/>
        <v>0.23189528526813408</v>
      </c>
      <c r="CU523" s="142">
        <f t="shared" si="1012"/>
        <v>1.2618629173989455</v>
      </c>
      <c r="CV523" s="142">
        <f t="shared" si="1013"/>
        <v>4.3376644688790336</v>
      </c>
      <c r="CW523" s="118">
        <f t="shared" si="958"/>
        <v>0.72294407814650563</v>
      </c>
      <c r="CX523" s="143">
        <f t="shared" si="959"/>
        <v>21801.101620586021</v>
      </c>
      <c r="CY523" s="144">
        <f t="shared" si="960"/>
        <v>0.61377814082343307</v>
      </c>
      <c r="CZ523" s="145">
        <f t="shared" si="961"/>
        <v>17293.174539444026</v>
      </c>
      <c r="DA523" s="146">
        <f t="shared" si="962"/>
        <v>0.80026455026455023</v>
      </c>
      <c r="DB523" s="253">
        <v>3983</v>
      </c>
      <c r="DC523" s="247"/>
      <c r="DD523" s="246">
        <v>7.6</v>
      </c>
      <c r="DE523" s="103">
        <v>1972</v>
      </c>
      <c r="DF523" s="274">
        <v>9</v>
      </c>
      <c r="DG523" s="274">
        <v>45</v>
      </c>
      <c r="DH523" s="103">
        <v>4050</v>
      </c>
      <c r="DI523" s="247"/>
      <c r="DJ523" s="247"/>
      <c r="DK523" s="103">
        <v>3500</v>
      </c>
      <c r="DL523" s="141">
        <f t="shared" si="963"/>
        <v>0.25095676152902524</v>
      </c>
      <c r="DM523" s="142">
        <f t="shared" si="1014"/>
        <v>1.2618629173989455</v>
      </c>
      <c r="DN523" s="142">
        <f t="shared" si="1015"/>
        <v>4.3376644688790336</v>
      </c>
      <c r="DO523" s="118">
        <f t="shared" si="964"/>
        <v>0.72294407814650563</v>
      </c>
      <c r="DP523" s="143">
        <f t="shared" si="965"/>
        <v>21801.101620586021</v>
      </c>
      <c r="DQ523" s="144">
        <f t="shared" si="966"/>
        <v>0.63972114177096029</v>
      </c>
      <c r="DR523" s="145">
        <f t="shared" si="967"/>
        <v>17293.174539444026</v>
      </c>
      <c r="DS523" s="146">
        <f t="shared" si="968"/>
        <v>0.81368102796674224</v>
      </c>
      <c r="DT523" s="253">
        <v>3989</v>
      </c>
      <c r="DU523" s="247"/>
      <c r="DV523" s="246">
        <v>7.73</v>
      </c>
      <c r="DW523" s="103">
        <v>2267</v>
      </c>
      <c r="DX523" s="274">
        <v>9</v>
      </c>
      <c r="DY523" s="274">
        <v>48</v>
      </c>
      <c r="DZ523" s="103">
        <v>4668</v>
      </c>
      <c r="EA523" s="247"/>
      <c r="EB523" s="247"/>
      <c r="EC523" s="103">
        <v>3837</v>
      </c>
      <c r="ED523" s="141">
        <f t="shared" si="969"/>
        <v>0.29997936385350699</v>
      </c>
      <c r="EE523" s="142">
        <f t="shared" si="1016"/>
        <v>1.2599649034845826</v>
      </c>
      <c r="EF523" s="142">
        <f t="shared" si="795"/>
        <v>4.3441987362185452</v>
      </c>
      <c r="EG523" s="118">
        <f t="shared" si="970"/>
        <v>0.72403312270309084</v>
      </c>
      <c r="EH523" s="143">
        <f t="shared" si="971"/>
        <v>21833.942848234408</v>
      </c>
      <c r="EI523" s="144">
        <f t="shared" si="972"/>
        <v>0.5858254707884214</v>
      </c>
      <c r="EJ523" s="145">
        <f t="shared" si="973"/>
        <v>17319.225015777611</v>
      </c>
      <c r="EK523" s="146">
        <f t="shared" si="974"/>
        <v>0.78580876795162513</v>
      </c>
      <c r="EL523" s="253">
        <v>3989</v>
      </c>
      <c r="EM523" s="247"/>
      <c r="EN523" s="246">
        <v>7.69</v>
      </c>
      <c r="EO523" s="103">
        <v>2082</v>
      </c>
      <c r="EP523" s="274">
        <v>10</v>
      </c>
      <c r="EQ523" s="274">
        <v>44</v>
      </c>
      <c r="ER523" s="103">
        <v>4768</v>
      </c>
      <c r="ES523" s="247"/>
      <c r="ET523" s="247"/>
      <c r="EU523" s="103">
        <v>3327</v>
      </c>
      <c r="EV523" s="141">
        <f t="shared" si="975"/>
        <v>0.24591900027844524</v>
      </c>
      <c r="EW523" s="142">
        <f t="shared" si="1017"/>
        <v>1.2599649034845826</v>
      </c>
      <c r="EX523" s="142">
        <f t="shared" si="1018"/>
        <v>4.3441987362185452</v>
      </c>
      <c r="EY523" s="118">
        <f t="shared" si="976"/>
        <v>0.72403312270309084</v>
      </c>
      <c r="EZ523" s="143">
        <f t="shared" si="977"/>
        <v>21833.942848234408</v>
      </c>
      <c r="FA523" s="144">
        <f t="shared" si="978"/>
        <v>0.61962445089611529</v>
      </c>
      <c r="FB523" s="145">
        <f t="shared" si="979"/>
        <v>17319.225015777611</v>
      </c>
      <c r="FC523" s="146">
        <f t="shared" si="980"/>
        <v>0.80328798185941042</v>
      </c>
      <c r="FD523" s="253">
        <v>4007</v>
      </c>
      <c r="FE523" s="247"/>
      <c r="FF523" s="246">
        <v>7.69</v>
      </c>
      <c r="FG523" s="103">
        <v>1961</v>
      </c>
      <c r="FH523" s="274">
        <v>9</v>
      </c>
      <c r="FI523" s="274">
        <v>44</v>
      </c>
      <c r="FJ523" s="103">
        <v>4974</v>
      </c>
      <c r="FK523" s="247"/>
      <c r="FL523" s="247"/>
      <c r="FM523" s="103">
        <v>3512</v>
      </c>
      <c r="FN523" s="141">
        <f t="shared" si="981"/>
        <v>0.24952504394272582</v>
      </c>
      <c r="FO523" s="142">
        <f t="shared" si="1019"/>
        <v>1.2543049663089594</v>
      </c>
      <c r="FP523" s="142">
        <f t="shared" si="1020"/>
        <v>4.3638015382370794</v>
      </c>
      <c r="FQ523" s="118">
        <f t="shared" si="982"/>
        <v>0.72730025637284657</v>
      </c>
      <c r="FR523" s="143">
        <f t="shared" si="983"/>
        <v>21932.466531179562</v>
      </c>
      <c r="FS523" s="144">
        <f t="shared" si="984"/>
        <v>0.64173081085844474</v>
      </c>
      <c r="FT523" s="145">
        <f t="shared" si="985"/>
        <v>17397.376444778361</v>
      </c>
      <c r="FU523" s="146">
        <f t="shared" si="986"/>
        <v>0.81472033257747545</v>
      </c>
      <c r="FV523" s="253">
        <v>4007</v>
      </c>
      <c r="FW523" s="283"/>
      <c r="FX523" s="246">
        <v>7.75</v>
      </c>
      <c r="FY523" s="103">
        <v>2240</v>
      </c>
      <c r="FZ523" s="274">
        <v>10</v>
      </c>
      <c r="GA523" s="274">
        <v>48</v>
      </c>
      <c r="GB523" s="103">
        <v>4562</v>
      </c>
      <c r="GC523" s="247"/>
      <c r="GD523" s="247"/>
      <c r="GE523" s="103">
        <v>3611</v>
      </c>
      <c r="GF523" s="141">
        <f t="shared" si="987"/>
        <v>0.27869564658724538</v>
      </c>
      <c r="GG523" s="142">
        <f t="shared" si="1021"/>
        <v>1.2543049663089594</v>
      </c>
      <c r="GH523" s="142">
        <f t="shared" si="1022"/>
        <v>4.3638015382370794</v>
      </c>
      <c r="GI523" s="118">
        <f t="shared" si="988"/>
        <v>0.72730025637284657</v>
      </c>
      <c r="GJ523" s="143">
        <f t="shared" si="989"/>
        <v>21932.466531179562</v>
      </c>
      <c r="GK523" s="144">
        <f t="shared" si="990"/>
        <v>0.59075829491224696</v>
      </c>
      <c r="GL523" s="145">
        <f t="shared" si="991"/>
        <v>17397.376444778361</v>
      </c>
      <c r="GM523" s="146">
        <f t="shared" si="992"/>
        <v>0.78835978835978837</v>
      </c>
      <c r="GN523" s="103">
        <v>1919</v>
      </c>
      <c r="GO523" s="97">
        <f t="shared" si="993"/>
        <v>2106.0232907588279</v>
      </c>
      <c r="GP523" s="226">
        <f t="shared" si="994"/>
        <v>403.02759999999995</v>
      </c>
      <c r="GQ523" s="103">
        <v>0</v>
      </c>
      <c r="GR523" s="102">
        <f t="shared" si="995"/>
        <v>1</v>
      </c>
      <c r="GS523" s="103">
        <v>0</v>
      </c>
      <c r="GT523" s="102">
        <f t="shared" si="996"/>
        <v>1</v>
      </c>
      <c r="GU523" s="129">
        <v>0</v>
      </c>
      <c r="GV523" s="102">
        <f t="shared" si="997"/>
        <v>1</v>
      </c>
      <c r="GW523" s="170">
        <v>185</v>
      </c>
      <c r="GX523" s="102">
        <f t="shared" si="998"/>
        <v>0.31985294117647056</v>
      </c>
      <c r="GY523" s="170">
        <v>13.4</v>
      </c>
      <c r="GZ523" s="102">
        <f t="shared" si="999"/>
        <v>0</v>
      </c>
      <c r="HA523" s="323">
        <v>9.86</v>
      </c>
      <c r="HB523" s="323">
        <v>57.4</v>
      </c>
      <c r="HC523" s="323"/>
      <c r="HD523" s="102"/>
      <c r="HE523" s="324">
        <v>32</v>
      </c>
      <c r="HF523" s="227">
        <f t="shared" si="1000"/>
        <v>104019.552</v>
      </c>
      <c r="HG523" s="102">
        <f t="shared" si="1001"/>
        <v>0.69346368000000003</v>
      </c>
      <c r="HH523" s="177">
        <f t="shared" si="1002"/>
        <v>0.8186885865457294</v>
      </c>
      <c r="HI523" s="103">
        <v>2314</v>
      </c>
      <c r="HJ523" s="103">
        <v>3654</v>
      </c>
      <c r="HK523" s="103">
        <v>2472</v>
      </c>
      <c r="HL523" s="77">
        <f>AV523+C523+AX523+AW523</f>
        <v>2160</v>
      </c>
      <c r="HM523" s="77">
        <f t="shared" si="1023"/>
        <v>31812</v>
      </c>
      <c r="HN523" s="247"/>
      <c r="HO523" s="247"/>
      <c r="HP523" s="103">
        <v>3661</v>
      </c>
      <c r="HQ523" s="247"/>
      <c r="HR523" s="247"/>
      <c r="HS523" s="247"/>
      <c r="HT523" s="103">
        <v>5926</v>
      </c>
      <c r="HU523" s="103">
        <v>5196</v>
      </c>
      <c r="HV523" s="247"/>
      <c r="HW523" s="247"/>
      <c r="HX523" s="247"/>
      <c r="HY523" s="247"/>
      <c r="HZ523" s="298">
        <v>0.99</v>
      </c>
      <c r="IA523" s="298"/>
      <c r="IB523" s="299">
        <v>578</v>
      </c>
      <c r="IC523" s="300"/>
      <c r="ID523" s="300">
        <v>469</v>
      </c>
      <c r="IE523" s="301">
        <v>2.41</v>
      </c>
      <c r="IF523" s="301">
        <v>1.01</v>
      </c>
      <c r="IG523" s="301">
        <v>1.28</v>
      </c>
      <c r="IH523" s="97">
        <f t="shared" si="1024"/>
        <v>31848.012000000002</v>
      </c>
      <c r="II523" s="97">
        <f t="shared" si="1025"/>
        <v>3410.3503305004724</v>
      </c>
      <c r="IJ523" s="202">
        <f t="shared" si="1026"/>
        <v>1.6041065126724414</v>
      </c>
      <c r="IK523" s="202">
        <f t="shared" ref="IK523:IK559" si="1030">II523/IJ523/1000</f>
        <v>2.1260123960339947</v>
      </c>
      <c r="IL523" s="202">
        <f t="shared" si="1004"/>
        <v>0.30712774716018637</v>
      </c>
      <c r="IM523" s="203"/>
      <c r="IN523" s="204">
        <f t="shared" si="1005"/>
        <v>0.69880145909327773</v>
      </c>
      <c r="IO523" s="247"/>
      <c r="IP523" s="247"/>
      <c r="IQ523" s="103">
        <v>2648</v>
      </c>
      <c r="IR523" s="103">
        <v>2466</v>
      </c>
      <c r="IS523" s="247"/>
      <c r="IT523" s="247"/>
      <c r="IU523" s="247"/>
      <c r="IV523" s="247"/>
      <c r="IW523" s="304"/>
      <c r="IX523" s="304"/>
      <c r="IY523" s="246">
        <v>8.5500000000000007</v>
      </c>
      <c r="IZ523" s="247">
        <v>163</v>
      </c>
      <c r="JA523" s="247">
        <v>2.68</v>
      </c>
      <c r="JB523" s="247">
        <v>0.45</v>
      </c>
      <c r="JC523" s="247">
        <v>175</v>
      </c>
      <c r="JD523" s="97">
        <f t="shared" si="1006"/>
        <v>7067.7839999999997</v>
      </c>
      <c r="JE523" s="210">
        <f t="shared" si="796"/>
        <v>1.1396011396011396</v>
      </c>
      <c r="JF523" s="210">
        <f t="shared" si="1007"/>
        <v>0.50719499999999995</v>
      </c>
      <c r="JG523" s="210">
        <f t="shared" si="1008"/>
        <v>0.19499361833198689</v>
      </c>
      <c r="JH523" s="203"/>
      <c r="JI523" s="203">
        <f t="shared" si="1009"/>
        <v>0.7179930795847751</v>
      </c>
      <c r="JJ523" s="212">
        <f t="shared" si="1003"/>
        <v>2.469151880188833</v>
      </c>
      <c r="JK523" s="203">
        <f t="shared" si="1010"/>
        <v>0.98459939531368101</v>
      </c>
      <c r="JL523" s="103">
        <v>8308</v>
      </c>
      <c r="JM523" s="246">
        <v>8.9</v>
      </c>
      <c r="JN523" s="307">
        <v>128</v>
      </c>
      <c r="JO523" s="247">
        <v>0.51</v>
      </c>
      <c r="JP523" s="247">
        <v>0</v>
      </c>
      <c r="JQ523" s="246">
        <v>0.78</v>
      </c>
      <c r="JR523" s="170">
        <v>128</v>
      </c>
      <c r="JS523" s="247">
        <v>0.56000000000000005</v>
      </c>
      <c r="JT523" s="308"/>
    </row>
    <row r="524" spans="1:280" ht="14.25">
      <c r="A524" s="244">
        <v>43941</v>
      </c>
      <c r="B524" s="245">
        <v>0</v>
      </c>
      <c r="C524" s="245">
        <v>0</v>
      </c>
      <c r="D524" s="129">
        <v>50545</v>
      </c>
      <c r="E524" s="254">
        <v>5.55</v>
      </c>
      <c r="F524" s="129">
        <v>1397</v>
      </c>
      <c r="G524" s="247">
        <v>41</v>
      </c>
      <c r="H524" s="247">
        <v>19.100000000000001</v>
      </c>
      <c r="I524" s="255">
        <v>91.5</v>
      </c>
      <c r="J524" s="253">
        <v>946</v>
      </c>
      <c r="K524" s="129">
        <v>1614</v>
      </c>
      <c r="L524" s="254">
        <v>5.78</v>
      </c>
      <c r="M524" s="129">
        <v>7510</v>
      </c>
      <c r="N524" s="129">
        <v>3776</v>
      </c>
      <c r="O524" s="254">
        <v>4.5599999999999996</v>
      </c>
      <c r="P524" s="254">
        <v>3.21</v>
      </c>
      <c r="Q524" s="258">
        <v>69.400000000000006</v>
      </c>
      <c r="R524" s="259">
        <v>47.5</v>
      </c>
      <c r="S524" s="260">
        <v>8699</v>
      </c>
      <c r="T524" s="103">
        <v>7658</v>
      </c>
      <c r="U524" s="247">
        <v>3.75</v>
      </c>
      <c r="V524" s="247">
        <v>22.3</v>
      </c>
      <c r="W524" s="247">
        <v>9.4600000000000009</v>
      </c>
      <c r="X524" s="247">
        <v>8.3699999999999992</v>
      </c>
      <c r="Y524" s="129">
        <v>2432</v>
      </c>
      <c r="Z524" s="103"/>
      <c r="AA524" s="56"/>
      <c r="AB524" s="247">
        <v>520</v>
      </c>
      <c r="AC524" s="77">
        <f t="shared" si="935"/>
        <v>11131</v>
      </c>
      <c r="AD524" s="247"/>
      <c r="AE524" s="247"/>
      <c r="AF524" s="247"/>
      <c r="AG524" s="247"/>
      <c r="AH524" s="252"/>
      <c r="AI524" s="263"/>
      <c r="AJ524" s="247"/>
      <c r="AK524" s="247"/>
      <c r="AL524" s="246">
        <v>9.16</v>
      </c>
      <c r="AM524" s="103">
        <v>77170</v>
      </c>
      <c r="AN524" s="264">
        <v>2.73</v>
      </c>
      <c r="AO524" s="264">
        <v>0.27</v>
      </c>
      <c r="AP524" s="103">
        <v>3170</v>
      </c>
      <c r="AQ524" s="252"/>
      <c r="AR524" s="86">
        <f t="shared" ref="AR524:AR535" si="1031">AT524+AS524</f>
        <v>13437</v>
      </c>
      <c r="AS524" s="103">
        <v>1200</v>
      </c>
      <c r="AT524" s="268">
        <v>12237</v>
      </c>
      <c r="AU524" s="129">
        <f t="shared" si="1027"/>
        <v>9837</v>
      </c>
      <c r="AV524" s="103">
        <v>960</v>
      </c>
      <c r="AW524" s="103">
        <v>0</v>
      </c>
      <c r="AX524" s="129">
        <v>960</v>
      </c>
      <c r="AY524" s="271">
        <v>480</v>
      </c>
      <c r="AZ524" s="272">
        <v>5.21</v>
      </c>
      <c r="BA524" s="103">
        <v>2998</v>
      </c>
      <c r="BB524" s="247">
        <v>115</v>
      </c>
      <c r="BC524" s="103">
        <v>10809</v>
      </c>
      <c r="BD524" s="97">
        <f t="shared" si="937"/>
        <v>6763.8350799999998</v>
      </c>
      <c r="BE524" s="102">
        <f t="shared" si="938"/>
        <v>0.62575955962623742</v>
      </c>
      <c r="BF524" s="103">
        <v>3691</v>
      </c>
      <c r="BG524" s="97">
        <f t="shared" si="939"/>
        <v>3938.297</v>
      </c>
      <c r="BH524" s="102">
        <f t="shared" si="940"/>
        <v>0.36435350171153669</v>
      </c>
      <c r="BI524" s="103">
        <v>463</v>
      </c>
      <c r="BJ524" s="97">
        <f t="shared" ref="BJ524:BJ537" si="1032">BI524*1.967</f>
        <v>910.721</v>
      </c>
      <c r="BK524" s="102">
        <f t="shared" ref="BK524:BK537" si="1033">BJ524/BC524</f>
        <v>8.4255805347395685E-2</v>
      </c>
      <c r="BL524" s="320">
        <v>317</v>
      </c>
      <c r="BM524" s="97">
        <f t="shared" ref="BM524:BM537" si="1034">BL524*1.445</f>
        <v>458.065</v>
      </c>
      <c r="BN524" s="102">
        <f t="shared" ref="BN524:BN537" si="1035">BM524/BC524</f>
        <v>4.2378110833564624E-2</v>
      </c>
      <c r="BO524" s="103">
        <v>701</v>
      </c>
      <c r="BP524" s="97">
        <f t="shared" ref="BP524:BP537" si="1036">BO524*2.058</f>
        <v>1442.6579999999999</v>
      </c>
      <c r="BQ524" s="102">
        <f t="shared" ref="BQ524:BQ537" si="1037">BP524/BC524</f>
        <v>0.13346822092700528</v>
      </c>
      <c r="BR524" s="103">
        <v>8.4700000000000006</v>
      </c>
      <c r="BS524" s="105">
        <f t="shared" si="1028"/>
        <v>14.09408</v>
      </c>
      <c r="BT524" s="102">
        <f t="shared" si="1029"/>
        <v>7.8360625404755302E-4</v>
      </c>
      <c r="BU524" s="321">
        <v>6.62</v>
      </c>
      <c r="BV524" s="321">
        <v>7.22</v>
      </c>
      <c r="BW524" s="322">
        <v>170</v>
      </c>
      <c r="BX524" s="117">
        <f t="shared" si="949"/>
        <v>106328.133</v>
      </c>
      <c r="BY524" s="118">
        <f t="shared" si="950"/>
        <v>0.70885421999999998</v>
      </c>
      <c r="BZ524" s="273">
        <v>45.2</v>
      </c>
      <c r="CA524" s="263">
        <v>39</v>
      </c>
      <c r="CB524" s="247">
        <v>6.99</v>
      </c>
      <c r="CC524" s="103">
        <v>4917</v>
      </c>
      <c r="CD524" s="77">
        <f t="shared" si="951"/>
        <v>5685.5876189681085</v>
      </c>
      <c r="CE524" s="77">
        <f t="shared" si="952"/>
        <v>23956</v>
      </c>
      <c r="CF524" s="77">
        <f t="shared" si="953"/>
        <v>9837</v>
      </c>
      <c r="CG524" s="77">
        <f t="shared" si="954"/>
        <v>409.875</v>
      </c>
      <c r="CH524" s="77">
        <f t="shared" si="955"/>
        <v>14119</v>
      </c>
      <c r="CI524" s="130">
        <f t="shared" si="956"/>
        <v>588.29166666666663</v>
      </c>
      <c r="CJ524" s="253">
        <v>3987</v>
      </c>
      <c r="CK524" s="247"/>
      <c r="CL524" s="246">
        <v>7.59</v>
      </c>
      <c r="CM524" s="103">
        <v>2403</v>
      </c>
      <c r="CN524" s="274">
        <v>10</v>
      </c>
      <c r="CO524" s="274">
        <v>45</v>
      </c>
      <c r="CP524" s="103">
        <v>4128</v>
      </c>
      <c r="CQ524" s="247"/>
      <c r="CR524" s="247"/>
      <c r="CS524" s="103">
        <v>3001</v>
      </c>
      <c r="CT524" s="141">
        <f t="shared" si="957"/>
        <v>0.22929967154719505</v>
      </c>
      <c r="CU524" s="142">
        <f t="shared" si="1012"/>
        <v>1.2605969400551793</v>
      </c>
      <c r="CV524" s="142">
        <f t="shared" si="1013"/>
        <v>4.510234348751661</v>
      </c>
      <c r="CW524" s="118">
        <f t="shared" si="958"/>
        <v>0.75170572479194353</v>
      </c>
      <c r="CX524" s="143">
        <f t="shared" si="959"/>
        <v>22668.437836825848</v>
      </c>
      <c r="CY524" s="144">
        <f t="shared" si="960"/>
        <v>0.57735239327186272</v>
      </c>
      <c r="CZ524" s="145">
        <f t="shared" si="961"/>
        <v>17696.204135540156</v>
      </c>
      <c r="DA524" s="146">
        <f t="shared" si="962"/>
        <v>0.77768526228143209</v>
      </c>
      <c r="DB524" s="253">
        <v>3987</v>
      </c>
      <c r="DC524" s="247"/>
      <c r="DD524" s="246">
        <v>7.64</v>
      </c>
      <c r="DE524" s="103">
        <v>2134</v>
      </c>
      <c r="DF524" s="274">
        <v>9</v>
      </c>
      <c r="DG524" s="274">
        <v>43</v>
      </c>
      <c r="DH524" s="103">
        <v>4222</v>
      </c>
      <c r="DI524" s="247"/>
      <c r="DJ524" s="247"/>
      <c r="DK524" s="103">
        <v>3367</v>
      </c>
      <c r="DL524" s="141">
        <f t="shared" si="963"/>
        <v>0.23777946599545083</v>
      </c>
      <c r="DM524" s="142">
        <f t="shared" si="1014"/>
        <v>1.2605969400551793</v>
      </c>
      <c r="DN524" s="142">
        <f t="shared" si="1015"/>
        <v>4.510234348751661</v>
      </c>
      <c r="DO524" s="118">
        <f t="shared" si="964"/>
        <v>0.75170572479194353</v>
      </c>
      <c r="DP524" s="143">
        <f t="shared" si="965"/>
        <v>22668.437836825848</v>
      </c>
      <c r="DQ524" s="144">
        <f t="shared" si="966"/>
        <v>0.62466500509452971</v>
      </c>
      <c r="DR524" s="145">
        <f t="shared" si="967"/>
        <v>17696.204135540156</v>
      </c>
      <c r="DS524" s="146">
        <f t="shared" si="968"/>
        <v>0.80257193079840872</v>
      </c>
      <c r="DT524" s="253">
        <v>3988</v>
      </c>
      <c r="DU524" s="247"/>
      <c r="DV524" s="246">
        <v>7.6</v>
      </c>
      <c r="DW524" s="103">
        <v>2133</v>
      </c>
      <c r="DX524" s="274">
        <v>9</v>
      </c>
      <c r="DY524" s="274">
        <v>42</v>
      </c>
      <c r="DZ524" s="103">
        <v>4084</v>
      </c>
      <c r="EA524" s="247"/>
      <c r="EB524" s="247"/>
      <c r="EC524" s="103">
        <v>3800</v>
      </c>
      <c r="ED524" s="141">
        <f t="shared" si="969"/>
        <v>0.26821536241348237</v>
      </c>
      <c r="EE524" s="142">
        <f t="shared" si="1016"/>
        <v>1.2602808425275827</v>
      </c>
      <c r="EF524" s="142">
        <f t="shared" si="795"/>
        <v>4.5113655838529283</v>
      </c>
      <c r="EG524" s="118">
        <f t="shared" si="970"/>
        <v>0.75189426397548809</v>
      </c>
      <c r="EH524" s="143">
        <f t="shared" si="971"/>
        <v>22674.123424444817</v>
      </c>
      <c r="EI524" s="144">
        <f t="shared" si="972"/>
        <v>0.62484088840985552</v>
      </c>
      <c r="EJ524" s="145">
        <f t="shared" si="973"/>
        <v>17700.642611621304</v>
      </c>
      <c r="EK524" s="146">
        <f t="shared" si="974"/>
        <v>0.80266444629475431</v>
      </c>
      <c r="EL524" s="253">
        <v>3988</v>
      </c>
      <c r="EM524" s="247"/>
      <c r="EN524" s="246">
        <v>7.67</v>
      </c>
      <c r="EO524" s="103">
        <v>2301</v>
      </c>
      <c r="EP524" s="274">
        <v>9</v>
      </c>
      <c r="EQ524" s="274">
        <v>43</v>
      </c>
      <c r="ER524" s="103">
        <v>4388</v>
      </c>
      <c r="ES524" s="247"/>
      <c r="ET524" s="247"/>
      <c r="EU524" s="103">
        <v>3262</v>
      </c>
      <c r="EV524" s="141">
        <f t="shared" si="975"/>
        <v>0.24167016891532911</v>
      </c>
      <c r="EW524" s="142">
        <f t="shared" si="1017"/>
        <v>1.2602808425275827</v>
      </c>
      <c r="EX524" s="142">
        <f t="shared" si="1018"/>
        <v>4.5113655838529283</v>
      </c>
      <c r="EY524" s="118">
        <f t="shared" si="976"/>
        <v>0.75189426397548809</v>
      </c>
      <c r="EZ524" s="143">
        <f t="shared" si="977"/>
        <v>22674.123424444817</v>
      </c>
      <c r="FA524" s="144">
        <f t="shared" si="978"/>
        <v>0.59529249143510443</v>
      </c>
      <c r="FB524" s="145">
        <f t="shared" si="979"/>
        <v>17700.642611621304</v>
      </c>
      <c r="FC524" s="146">
        <f t="shared" si="980"/>
        <v>0.78712184290868725</v>
      </c>
      <c r="FD524" s="253">
        <v>4003</v>
      </c>
      <c r="FE524" s="247"/>
      <c r="FF524" s="246">
        <v>7.7</v>
      </c>
      <c r="FG524" s="103">
        <v>2028</v>
      </c>
      <c r="FH524" s="274">
        <v>8</v>
      </c>
      <c r="FI524" s="274">
        <v>43</v>
      </c>
      <c r="FJ524" s="103">
        <v>3842</v>
      </c>
      <c r="FK524" s="247"/>
      <c r="FL524" s="247"/>
      <c r="FM524" s="103">
        <v>3424</v>
      </c>
      <c r="FN524" s="141">
        <f t="shared" si="981"/>
        <v>0.233858644070012</v>
      </c>
      <c r="FO524" s="142">
        <f t="shared" si="1019"/>
        <v>1.2555583312515612</v>
      </c>
      <c r="FP524" s="142">
        <f t="shared" si="1020"/>
        <v>4.5283341103719339</v>
      </c>
      <c r="FQ524" s="118">
        <f t="shared" si="982"/>
        <v>0.75472235172865565</v>
      </c>
      <c r="FR524" s="143">
        <f t="shared" si="983"/>
        <v>22759.407238729338</v>
      </c>
      <c r="FS524" s="144">
        <f t="shared" si="984"/>
        <v>0.64330863651907511</v>
      </c>
      <c r="FT524" s="145">
        <f t="shared" si="985"/>
        <v>17767.219752838537</v>
      </c>
      <c r="FU524" s="146">
        <f t="shared" si="986"/>
        <v>0.81237857341104636</v>
      </c>
      <c r="FV524" s="253">
        <v>4003</v>
      </c>
      <c r="FW524" s="283"/>
      <c r="FX524" s="246">
        <v>7.72</v>
      </c>
      <c r="FY524" s="103">
        <v>1980</v>
      </c>
      <c r="FZ524" s="274">
        <v>9</v>
      </c>
      <c r="GA524" s="274">
        <v>43</v>
      </c>
      <c r="GB524" s="103">
        <v>4194</v>
      </c>
      <c r="GC524" s="247"/>
      <c r="GD524" s="247"/>
      <c r="GE524" s="103">
        <v>3564</v>
      </c>
      <c r="GF524" s="141">
        <f t="shared" si="987"/>
        <v>0.2402674939473759</v>
      </c>
      <c r="GG524" s="142">
        <f t="shared" si="1021"/>
        <v>1.2555583312515612</v>
      </c>
      <c r="GH524" s="142">
        <f t="shared" si="1022"/>
        <v>4.5283341103719339</v>
      </c>
      <c r="GI524" s="118">
        <f t="shared" si="988"/>
        <v>0.75472235172865565</v>
      </c>
      <c r="GJ524" s="143">
        <f t="shared" si="989"/>
        <v>22759.407238729338</v>
      </c>
      <c r="GK524" s="144">
        <f t="shared" si="990"/>
        <v>0.65175103565471826</v>
      </c>
      <c r="GL524" s="145">
        <f t="shared" si="991"/>
        <v>17767.219752838537</v>
      </c>
      <c r="GM524" s="146">
        <f t="shared" si="992"/>
        <v>0.81681931723563694</v>
      </c>
      <c r="GN524" s="103">
        <v>2116</v>
      </c>
      <c r="GO524" s="97">
        <f t="shared" ref="GO524:GO538" si="1038">(CJ524*CM524+DB524*DE524+DT524*DW524+EL524*EO524+FD524*FG524+FV524*FY524)/CE524</f>
        <v>2162.9585490065119</v>
      </c>
      <c r="GP524" s="226">
        <f t="shared" ref="GP524:GP538" si="1039">GQ524*1.067+GS524*1.967+GU524*1.445+GW524*2.058+GY524*1.664</f>
        <v>448.64399999999995</v>
      </c>
      <c r="GQ524" s="103">
        <v>0</v>
      </c>
      <c r="GR524" s="102">
        <f t="shared" ref="GR524:GR537" si="1040">IF(1-GQ524/BF524&gt;0,1-GQ524/BF524)</f>
        <v>1</v>
      </c>
      <c r="GS524" s="103">
        <v>0</v>
      </c>
      <c r="GT524" s="102">
        <f t="shared" ref="GT524:GT537" si="1041">IF(1-GS524/BI524&gt;0,1-GS524/BI524)</f>
        <v>1</v>
      </c>
      <c r="GU524" s="129">
        <v>0</v>
      </c>
      <c r="GV524" s="102">
        <f t="shared" ref="GV524:GV537" si="1042">IF(1-GU524/BJ524&gt;0,1-GU524/BJ524,0)</f>
        <v>1</v>
      </c>
      <c r="GW524" s="170">
        <v>218</v>
      </c>
      <c r="GX524" s="102">
        <f t="shared" ref="GX524:GX537" si="1043">IF(1-GW524/BL524&gt;0,1-GW524/BL524,0)</f>
        <v>0.31230283911671919</v>
      </c>
      <c r="GY524" s="170">
        <v>0</v>
      </c>
      <c r="GZ524" s="102">
        <f t="shared" ref="GZ524:GZ537" si="1044">IF(1-GY524/BN524&gt;0,1-GY524/BN524,0)</f>
        <v>1</v>
      </c>
      <c r="HA524" s="323">
        <v>11</v>
      </c>
      <c r="HB524" s="323">
        <v>59.9</v>
      </c>
      <c r="HC524" s="323"/>
      <c r="HD524" s="102"/>
      <c r="HE524" s="324">
        <v>55</v>
      </c>
      <c r="HF524" s="227">
        <f t="shared" si="1000"/>
        <v>106328.133</v>
      </c>
      <c r="HG524" s="102">
        <f t="shared" si="1001"/>
        <v>0.70885421999999998</v>
      </c>
      <c r="HH524" s="177">
        <f t="shared" si="1002"/>
        <v>0.80423720973263024</v>
      </c>
      <c r="HI524" s="103">
        <v>3663</v>
      </c>
      <c r="HJ524" s="103">
        <v>1243</v>
      </c>
      <c r="HK524" s="103">
        <v>1971</v>
      </c>
      <c r="HL524" s="77">
        <f>AV524+C524+AX524+AW524</f>
        <v>1920</v>
      </c>
      <c r="HM524" s="77">
        <f t="shared" si="1023"/>
        <v>20753.28</v>
      </c>
      <c r="HN524" s="247"/>
      <c r="HO524" s="247"/>
      <c r="HP524" s="103">
        <v>4721</v>
      </c>
      <c r="HQ524" s="247"/>
      <c r="HR524" s="247"/>
      <c r="HS524" s="247"/>
      <c r="HT524" s="103">
        <v>4726</v>
      </c>
      <c r="HU524" s="103">
        <v>4298</v>
      </c>
      <c r="HV524" s="247"/>
      <c r="HW524" s="247"/>
      <c r="HX524" s="247"/>
      <c r="HY524" s="247"/>
      <c r="HZ524" s="298">
        <v>0.97</v>
      </c>
      <c r="IA524" s="298"/>
      <c r="IB524" s="299">
        <v>576</v>
      </c>
      <c r="IC524" s="300"/>
      <c r="ID524" s="300">
        <v>165</v>
      </c>
      <c r="IE524" s="301">
        <v>3.65</v>
      </c>
      <c r="IF524" s="301">
        <v>1.22</v>
      </c>
      <c r="IG524" s="301">
        <v>1.3</v>
      </c>
      <c r="IH524" s="97">
        <f t="shared" si="1024"/>
        <v>35067.732000000004</v>
      </c>
      <c r="II524" s="97">
        <f t="shared" si="1025"/>
        <v>2865.7131649914195</v>
      </c>
      <c r="IJ524" s="202">
        <f t="shared" si="1026"/>
        <v>1.6343875132793986</v>
      </c>
      <c r="IK524" s="202">
        <f t="shared" si="1030"/>
        <v>1.7533866</v>
      </c>
      <c r="IL524" s="202">
        <f t="shared" si="1004"/>
        <v>0.44131029510630443</v>
      </c>
      <c r="IM524" s="203"/>
      <c r="IN524" s="204">
        <f t="shared" si="1005"/>
        <v>0.72778827977315697</v>
      </c>
      <c r="IO524" s="247"/>
      <c r="IP524" s="247"/>
      <c r="IQ524" s="103">
        <v>1558</v>
      </c>
      <c r="IR524" s="103">
        <v>1663</v>
      </c>
      <c r="IS524" s="247"/>
      <c r="IT524" s="247"/>
      <c r="IU524" s="247"/>
      <c r="IV524" s="247"/>
      <c r="IW524" s="304">
        <v>0.93</v>
      </c>
      <c r="IX524" s="304"/>
      <c r="IY524" s="246">
        <v>8.75</v>
      </c>
      <c r="IZ524" s="247">
        <v>196</v>
      </c>
      <c r="JA524" s="247">
        <v>2.72</v>
      </c>
      <c r="JB524" s="247">
        <v>0.71</v>
      </c>
      <c r="JC524" s="247">
        <v>171</v>
      </c>
      <c r="JD524" s="97">
        <f t="shared" si="1006"/>
        <v>7048.5119999999997</v>
      </c>
      <c r="JE524" s="210">
        <f t="shared" si="796"/>
        <v>1.1385585036088239</v>
      </c>
      <c r="JF524" s="210">
        <f t="shared" si="1007"/>
        <v>0.5059028571428571</v>
      </c>
      <c r="JG524" s="210">
        <f t="shared" si="1008"/>
        <v>0.30340898102485137</v>
      </c>
      <c r="JH524" s="203"/>
      <c r="JI524" s="203">
        <f t="shared" si="1009"/>
        <v>0.65972222222222221</v>
      </c>
      <c r="JJ524" s="212">
        <f t="shared" si="1003"/>
        <v>2.469151880188833</v>
      </c>
      <c r="JK524" s="203">
        <f t="shared" si="1010"/>
        <v>0.98186696271625495</v>
      </c>
      <c r="JL524" s="103">
        <v>9672</v>
      </c>
      <c r="JM524" s="246">
        <v>8.5</v>
      </c>
      <c r="JN524" s="307">
        <v>68</v>
      </c>
      <c r="JO524" s="247">
        <v>1.34</v>
      </c>
      <c r="JP524" s="247">
        <v>2.25</v>
      </c>
      <c r="JQ524" s="246">
        <v>0.6</v>
      </c>
      <c r="JR524" s="170">
        <v>267</v>
      </c>
      <c r="JS524" s="247">
        <v>0.3</v>
      </c>
      <c r="JT524" s="308"/>
    </row>
    <row r="525" spans="1:280" ht="14.25">
      <c r="A525" s="244">
        <v>43942</v>
      </c>
      <c r="B525" s="245">
        <v>240</v>
      </c>
      <c r="C525" s="245">
        <v>240</v>
      </c>
      <c r="D525" s="129">
        <v>37158</v>
      </c>
      <c r="E525" s="254">
        <v>5.55</v>
      </c>
      <c r="F525" s="129">
        <v>962</v>
      </c>
      <c r="G525" s="247">
        <v>29.9</v>
      </c>
      <c r="H525" s="247">
        <v>14.9</v>
      </c>
      <c r="I525" s="255">
        <v>91.3</v>
      </c>
      <c r="J525" s="253">
        <v>1269</v>
      </c>
      <c r="K525" s="129">
        <v>1732</v>
      </c>
      <c r="L525" s="254">
        <v>5.82</v>
      </c>
      <c r="M525" s="129">
        <v>7597</v>
      </c>
      <c r="N525" s="129">
        <v>3810</v>
      </c>
      <c r="O525" s="254">
        <v>4.82</v>
      </c>
      <c r="P525" s="254">
        <v>3.76</v>
      </c>
      <c r="Q525" s="258"/>
      <c r="R525" s="259">
        <v>47.7</v>
      </c>
      <c r="S525" s="260">
        <v>8604</v>
      </c>
      <c r="T525" s="103">
        <v>6948</v>
      </c>
      <c r="U525" s="247">
        <v>3.51</v>
      </c>
      <c r="V525" s="247">
        <v>21.6</v>
      </c>
      <c r="W525" s="247">
        <v>9.6300000000000008</v>
      </c>
      <c r="X525" s="247">
        <v>7.46</v>
      </c>
      <c r="Y525" s="129">
        <v>2432</v>
      </c>
      <c r="Z525" s="103"/>
      <c r="AA525" s="56"/>
      <c r="AB525" s="247">
        <v>520</v>
      </c>
      <c r="AC525" s="77">
        <f t="shared" ref="AC525:AC538" si="1045">S525+Y525</f>
        <v>11036</v>
      </c>
      <c r="AD525" s="247"/>
      <c r="AE525" s="247"/>
      <c r="AF525" s="247"/>
      <c r="AG525" s="247"/>
      <c r="AH525" s="252"/>
      <c r="AI525" s="263"/>
      <c r="AJ525" s="247"/>
      <c r="AK525" s="247"/>
      <c r="AL525" s="246">
        <v>9.1300000000000008</v>
      </c>
      <c r="AM525" s="103">
        <v>73468</v>
      </c>
      <c r="AN525" s="264">
        <v>1.07</v>
      </c>
      <c r="AO525" s="264">
        <v>0.15</v>
      </c>
      <c r="AP525" s="103">
        <v>3039</v>
      </c>
      <c r="AQ525" s="252"/>
      <c r="AR525" s="86">
        <f t="shared" si="1031"/>
        <v>13566</v>
      </c>
      <c r="AS525" s="103">
        <v>1200</v>
      </c>
      <c r="AT525" s="268">
        <v>12366</v>
      </c>
      <c r="AU525" s="129">
        <f t="shared" si="1027"/>
        <v>9966</v>
      </c>
      <c r="AV525" s="103">
        <v>960</v>
      </c>
      <c r="AW525" s="103">
        <v>0</v>
      </c>
      <c r="AX525" s="129">
        <v>960</v>
      </c>
      <c r="AY525" s="271">
        <v>480</v>
      </c>
      <c r="AZ525" s="272">
        <v>5.22</v>
      </c>
      <c r="BA525" s="103">
        <v>3428</v>
      </c>
      <c r="BB525" s="247">
        <v>128</v>
      </c>
      <c r="BC525" s="103">
        <v>9926</v>
      </c>
      <c r="BD525" s="97">
        <f t="shared" si="937"/>
        <v>6720.3054399999992</v>
      </c>
      <c r="BE525" s="102">
        <f t="shared" si="938"/>
        <v>0.67704064477130754</v>
      </c>
      <c r="BF525" s="103">
        <v>3813</v>
      </c>
      <c r="BG525" s="97">
        <f t="shared" si="939"/>
        <v>4068.471</v>
      </c>
      <c r="BH525" s="102">
        <f t="shared" si="940"/>
        <v>0.40988021358049564</v>
      </c>
      <c r="BI525" s="103">
        <v>413</v>
      </c>
      <c r="BJ525" s="97">
        <f t="shared" si="1032"/>
        <v>812.37099999999998</v>
      </c>
      <c r="BK525" s="102">
        <f t="shared" si="1033"/>
        <v>8.1842736248236958E-2</v>
      </c>
      <c r="BL525" s="320">
        <v>264</v>
      </c>
      <c r="BM525" s="97">
        <f t="shared" si="1034"/>
        <v>381.48</v>
      </c>
      <c r="BN525" s="102">
        <f t="shared" si="1035"/>
        <v>3.8432399758210764E-2</v>
      </c>
      <c r="BO525" s="103">
        <v>701</v>
      </c>
      <c r="BP525" s="97">
        <f t="shared" si="1036"/>
        <v>1442.6579999999999</v>
      </c>
      <c r="BQ525" s="102">
        <f t="shared" si="1037"/>
        <v>0.1453413258110014</v>
      </c>
      <c r="BR525" s="103">
        <v>9.2100000000000009</v>
      </c>
      <c r="BS525" s="105">
        <f t="shared" si="1028"/>
        <v>15.32544</v>
      </c>
      <c r="BT525" s="102">
        <f t="shared" si="1029"/>
        <v>9.2786620995365717E-4</v>
      </c>
      <c r="BU525" s="321">
        <v>5.5</v>
      </c>
      <c r="BV525" s="321">
        <v>6.29</v>
      </c>
      <c r="BW525" s="322">
        <v>167</v>
      </c>
      <c r="BX525" s="117">
        <f t="shared" si="949"/>
        <v>98922.516000000003</v>
      </c>
      <c r="BY525" s="118">
        <f t="shared" si="950"/>
        <v>0.65948344000000003</v>
      </c>
      <c r="BZ525" s="273">
        <v>45.6</v>
      </c>
      <c r="CA525" s="263">
        <v>39</v>
      </c>
      <c r="CB525" s="247">
        <v>7.11</v>
      </c>
      <c r="CC525" s="103">
        <v>5050</v>
      </c>
      <c r="CD525" s="77">
        <f t="shared" si="951"/>
        <v>5399.0146887966803</v>
      </c>
      <c r="CE525" s="77">
        <f t="shared" si="952"/>
        <v>24100</v>
      </c>
      <c r="CF525" s="77">
        <f t="shared" si="953"/>
        <v>9966</v>
      </c>
      <c r="CG525" s="77">
        <f t="shared" si="954"/>
        <v>415.25</v>
      </c>
      <c r="CH525" s="77">
        <f t="shared" si="955"/>
        <v>14134</v>
      </c>
      <c r="CI525" s="130">
        <f t="shared" si="956"/>
        <v>588.91666666666663</v>
      </c>
      <c r="CJ525" s="253">
        <v>4008</v>
      </c>
      <c r="CK525" s="247"/>
      <c r="CL525" s="246">
        <v>7.78</v>
      </c>
      <c r="CM525" s="103">
        <v>2255</v>
      </c>
      <c r="CN525" s="274">
        <v>11</v>
      </c>
      <c r="CO525" s="274">
        <v>45</v>
      </c>
      <c r="CP525" s="103">
        <v>3132</v>
      </c>
      <c r="CQ525" s="247"/>
      <c r="CR525" s="247"/>
      <c r="CS525" s="103">
        <v>3180</v>
      </c>
      <c r="CT525" s="141">
        <f t="shared" si="957"/>
        <v>0.25235670064771876</v>
      </c>
      <c r="CU525" s="142">
        <f t="shared" si="1012"/>
        <v>1.253992015968064</v>
      </c>
      <c r="CV525" s="142">
        <f t="shared" si="1013"/>
        <v>4.3054617733181644</v>
      </c>
      <c r="CW525" s="118">
        <f t="shared" si="958"/>
        <v>0.71757696221969403</v>
      </c>
      <c r="CX525" s="143">
        <f t="shared" si="959"/>
        <v>21639.250872697095</v>
      </c>
      <c r="CY525" s="144">
        <f t="shared" si="960"/>
        <v>0.58233119745362483</v>
      </c>
      <c r="CZ525" s="145">
        <f t="shared" si="961"/>
        <v>16451.512204481329</v>
      </c>
      <c r="DA525" s="146">
        <f t="shared" si="962"/>
        <v>0.77281885956074958</v>
      </c>
      <c r="DB525" s="253">
        <v>4008</v>
      </c>
      <c r="DC525" s="247"/>
      <c r="DD525" s="246">
        <v>7.81</v>
      </c>
      <c r="DE525" s="103">
        <v>2174</v>
      </c>
      <c r="DF525" s="274">
        <v>9</v>
      </c>
      <c r="DG525" s="274">
        <v>44</v>
      </c>
      <c r="DH525" s="103">
        <v>3452</v>
      </c>
      <c r="DI525" s="247"/>
      <c r="DJ525" s="247"/>
      <c r="DK525" s="103">
        <v>3541</v>
      </c>
      <c r="DL525" s="141">
        <f t="shared" si="963"/>
        <v>0.27394697983896055</v>
      </c>
      <c r="DM525" s="142">
        <f t="shared" si="1014"/>
        <v>1.253992015968064</v>
      </c>
      <c r="DN525" s="142">
        <f t="shared" si="1015"/>
        <v>4.3054617733181644</v>
      </c>
      <c r="DO525" s="118">
        <f t="shared" si="964"/>
        <v>0.71757696221969403</v>
      </c>
      <c r="DP525" s="143">
        <f t="shared" si="965"/>
        <v>21639.250872697095</v>
      </c>
      <c r="DQ525" s="144">
        <f t="shared" si="966"/>
        <v>0.59733393492868303</v>
      </c>
      <c r="DR525" s="145">
        <f t="shared" si="967"/>
        <v>16451.512204481329</v>
      </c>
      <c r="DS525" s="146">
        <f t="shared" si="968"/>
        <v>0.78097924642353411</v>
      </c>
      <c r="DT525" s="253">
        <v>4016</v>
      </c>
      <c r="DU525" s="247"/>
      <c r="DV525" s="246">
        <v>7.78</v>
      </c>
      <c r="DW525" s="103">
        <v>2271</v>
      </c>
      <c r="DX525" s="274">
        <v>11</v>
      </c>
      <c r="DY525" s="274">
        <v>44</v>
      </c>
      <c r="DZ525" s="103">
        <v>3628</v>
      </c>
      <c r="EA525" s="247"/>
      <c r="EB525" s="247"/>
      <c r="EC525" s="103">
        <v>3872</v>
      </c>
      <c r="ED525" s="141">
        <f t="shared" si="969"/>
        <v>0.30822854820599271</v>
      </c>
      <c r="EE525" s="142">
        <f t="shared" si="1016"/>
        <v>1.2514940239043826</v>
      </c>
      <c r="EF525" s="142">
        <f t="shared" si="795"/>
        <v>4.3140555093926514</v>
      </c>
      <c r="EG525" s="118">
        <f t="shared" si="970"/>
        <v>0.71900925156544193</v>
      </c>
      <c r="EH525" s="143">
        <f t="shared" si="971"/>
        <v>21682.442990207466</v>
      </c>
      <c r="EI525" s="144">
        <f t="shared" si="972"/>
        <v>0.57936769375484787</v>
      </c>
      <c r="EJ525" s="145">
        <f t="shared" si="973"/>
        <v>16484.349554190871</v>
      </c>
      <c r="EK525" s="146">
        <f t="shared" si="974"/>
        <v>0.77120693129155748</v>
      </c>
      <c r="EL525" s="253">
        <v>4016</v>
      </c>
      <c r="EM525" s="247"/>
      <c r="EN525" s="246">
        <v>7.77</v>
      </c>
      <c r="EO525" s="103">
        <v>2073</v>
      </c>
      <c r="EP525" s="274">
        <v>10</v>
      </c>
      <c r="EQ525" s="274">
        <v>44</v>
      </c>
      <c r="ER525" s="103">
        <v>3714</v>
      </c>
      <c r="ES525" s="247"/>
      <c r="ET525" s="247"/>
      <c r="EU525" s="103">
        <v>3346</v>
      </c>
      <c r="EV525" s="141">
        <f t="shared" si="975"/>
        <v>0.25050019576994798</v>
      </c>
      <c r="EW525" s="142">
        <f t="shared" si="1017"/>
        <v>1.2514940239043826</v>
      </c>
      <c r="EX525" s="142">
        <f t="shared" si="1018"/>
        <v>4.3140555093926514</v>
      </c>
      <c r="EY525" s="118">
        <f t="shared" si="976"/>
        <v>0.71900925156544193</v>
      </c>
      <c r="EZ525" s="143">
        <f t="shared" si="977"/>
        <v>21682.442990207466</v>
      </c>
      <c r="FA525" s="144">
        <f t="shared" si="978"/>
        <v>0.61604105202721249</v>
      </c>
      <c r="FB525" s="145">
        <f t="shared" si="979"/>
        <v>16484.349554190871</v>
      </c>
      <c r="FC525" s="146">
        <f t="shared" si="980"/>
        <v>0.79115454362280879</v>
      </c>
      <c r="FD525" s="253">
        <v>4026</v>
      </c>
      <c r="FE525" s="247"/>
      <c r="FF525" s="246">
        <v>7.65</v>
      </c>
      <c r="FG525" s="103">
        <v>2003</v>
      </c>
      <c r="FH525" s="274">
        <v>6</v>
      </c>
      <c r="FI525" s="274">
        <v>44</v>
      </c>
      <c r="FJ525" s="103">
        <v>3806</v>
      </c>
      <c r="FK525" s="247"/>
      <c r="FL525" s="247"/>
      <c r="FM525" s="103">
        <v>3625</v>
      </c>
      <c r="FN525" s="141">
        <f t="shared" si="981"/>
        <v>0.26513354602417805</v>
      </c>
      <c r="FO525" s="142">
        <f t="shared" si="1019"/>
        <v>1.2483854942871335</v>
      </c>
      <c r="FP525" s="142">
        <f t="shared" si="1020"/>
        <v>4.3247976794857612</v>
      </c>
      <c r="FQ525" s="118">
        <f t="shared" si="982"/>
        <v>0.72079961324762687</v>
      </c>
      <c r="FR525" s="143">
        <f t="shared" si="983"/>
        <v>21736.433137095435</v>
      </c>
      <c r="FS525" s="144">
        <f t="shared" si="984"/>
        <v>0.62900638070936166</v>
      </c>
      <c r="FT525" s="145">
        <f t="shared" si="985"/>
        <v>16525.396241327802</v>
      </c>
      <c r="FU525" s="146">
        <f t="shared" si="986"/>
        <v>0.79820672980052387</v>
      </c>
      <c r="FV525" s="253">
        <v>4026</v>
      </c>
      <c r="FW525" s="283"/>
      <c r="FX525" s="246">
        <v>7.83</v>
      </c>
      <c r="FY525" s="103">
        <v>2057</v>
      </c>
      <c r="FZ525" s="274">
        <v>9</v>
      </c>
      <c r="GA525" s="274">
        <v>44</v>
      </c>
      <c r="GB525" s="103">
        <v>3662</v>
      </c>
      <c r="GC525" s="247"/>
      <c r="GD525" s="247"/>
      <c r="GE525" s="103">
        <v>3694</v>
      </c>
      <c r="GF525" s="141">
        <f t="shared" si="987"/>
        <v>0.27454577592746549</v>
      </c>
      <c r="GG525" s="142">
        <f t="shared" si="1021"/>
        <v>1.2483854942871335</v>
      </c>
      <c r="GH525" s="142">
        <f t="shared" si="1022"/>
        <v>4.3247976794857612</v>
      </c>
      <c r="GI525" s="118">
        <f t="shared" si="988"/>
        <v>0.72079961324762687</v>
      </c>
      <c r="GJ525" s="143">
        <f t="shared" si="989"/>
        <v>21736.433137095435</v>
      </c>
      <c r="GK525" s="144">
        <f t="shared" si="990"/>
        <v>0.61900455572598945</v>
      </c>
      <c r="GL525" s="145">
        <f t="shared" si="991"/>
        <v>16525.396241327802</v>
      </c>
      <c r="GM525" s="146">
        <f t="shared" si="992"/>
        <v>0.79276647189200078</v>
      </c>
      <c r="GN525" s="103">
        <v>2207</v>
      </c>
      <c r="GO525" s="97">
        <f t="shared" si="1038"/>
        <v>2138.6927800829876</v>
      </c>
      <c r="GP525" s="226">
        <f t="shared" si="1039"/>
        <v>532.41</v>
      </c>
      <c r="GQ525" s="103">
        <v>0</v>
      </c>
      <c r="GR525" s="102">
        <f t="shared" si="1040"/>
        <v>1</v>
      </c>
      <c r="GS525" s="103">
        <v>0</v>
      </c>
      <c r="GT525" s="102">
        <f t="shared" si="1041"/>
        <v>1</v>
      </c>
      <c r="GU525" s="129">
        <v>0</v>
      </c>
      <c r="GV525" s="102">
        <f t="shared" si="1042"/>
        <v>1</v>
      </c>
      <c r="GW525" s="170">
        <v>249</v>
      </c>
      <c r="GX525" s="102">
        <f t="shared" si="1043"/>
        <v>5.6818181818181768E-2</v>
      </c>
      <c r="GY525" s="170">
        <v>12</v>
      </c>
      <c r="GZ525" s="102">
        <f t="shared" si="1044"/>
        <v>0</v>
      </c>
      <c r="HA525" s="323">
        <v>12</v>
      </c>
      <c r="HB525" s="323">
        <v>51</v>
      </c>
      <c r="HC525" s="323"/>
      <c r="HD525" s="102"/>
      <c r="HE525" s="324">
        <v>42</v>
      </c>
      <c r="HF525" s="227">
        <f t="shared" si="1000"/>
        <v>98922.516000000003</v>
      </c>
      <c r="HG525" s="102">
        <f t="shared" si="1001"/>
        <v>0.65948344000000003</v>
      </c>
      <c r="HH525" s="177">
        <f t="shared" si="1002"/>
        <v>0.77765464436832565</v>
      </c>
      <c r="HI525" s="103">
        <v>2192</v>
      </c>
      <c r="HJ525" s="103">
        <v>2944</v>
      </c>
      <c r="HK525" s="103">
        <v>1796</v>
      </c>
      <c r="HL525" s="77">
        <f>AV525+C525+AX525+AW525</f>
        <v>2160</v>
      </c>
      <c r="HM525" s="77">
        <f t="shared" si="1023"/>
        <v>27975.84</v>
      </c>
      <c r="HN525" s="247"/>
      <c r="HO525" s="247"/>
      <c r="HP525" s="103">
        <v>5407</v>
      </c>
      <c r="HQ525" s="247"/>
      <c r="HR525" s="247"/>
      <c r="HS525" s="247"/>
      <c r="HT525" s="103">
        <v>4098</v>
      </c>
      <c r="HU525" s="103">
        <v>4494</v>
      </c>
      <c r="HV525" s="247"/>
      <c r="HW525" s="247"/>
      <c r="HX525" s="247"/>
      <c r="HY525" s="247"/>
      <c r="HZ525" s="298">
        <v>0.99</v>
      </c>
      <c r="IA525" s="298"/>
      <c r="IB525" s="299">
        <v>642</v>
      </c>
      <c r="IC525" s="300"/>
      <c r="ID525" s="300">
        <v>159</v>
      </c>
      <c r="IE525" s="301">
        <v>3.34</v>
      </c>
      <c r="IF525" s="301">
        <v>1.01</v>
      </c>
      <c r="IG525" s="301">
        <v>1.08</v>
      </c>
      <c r="IH525" s="97">
        <f t="shared" si="1024"/>
        <v>38438.562000000005</v>
      </c>
      <c r="II525" s="97">
        <f t="shared" si="1025"/>
        <v>3686.4768799626345</v>
      </c>
      <c r="IJ525" s="202">
        <f t="shared" si="1026"/>
        <v>1.5865460891638903</v>
      </c>
      <c r="IK525" s="202">
        <f t="shared" si="1030"/>
        <v>2.3235863774404484</v>
      </c>
      <c r="IL525" s="202">
        <f t="shared" si="1004"/>
        <v>0.53787077126550864</v>
      </c>
      <c r="IM525" s="203"/>
      <c r="IN525" s="204">
        <f t="shared" si="1005"/>
        <v>0.70910738559130038</v>
      </c>
      <c r="IO525" s="247"/>
      <c r="IP525" s="247"/>
      <c r="IQ525" s="103">
        <v>1668</v>
      </c>
      <c r="IR525" s="103">
        <v>1812</v>
      </c>
      <c r="IS525" s="247"/>
      <c r="IT525" s="247"/>
      <c r="IU525" s="247"/>
      <c r="IV525" s="247"/>
      <c r="IW525" s="304">
        <v>0.98</v>
      </c>
      <c r="IX525" s="304"/>
      <c r="IY525" s="246">
        <v>8.56</v>
      </c>
      <c r="IZ525" s="247">
        <v>185</v>
      </c>
      <c r="JA525" s="247">
        <v>2.41</v>
      </c>
      <c r="JB525" s="247">
        <v>0.25</v>
      </c>
      <c r="JC525" s="247">
        <v>168</v>
      </c>
      <c r="JD525" s="97">
        <f t="shared" si="1006"/>
        <v>7938.9719999999998</v>
      </c>
      <c r="JE525" s="210">
        <f t="shared" si="796"/>
        <v>1.1238209913706603</v>
      </c>
      <c r="JF525" s="210">
        <f t="shared" si="1007"/>
        <v>0.5712653571428572</v>
      </c>
      <c r="JG525" s="210">
        <f t="shared" si="1008"/>
        <v>0.33996054210214005</v>
      </c>
      <c r="JH525" s="203"/>
      <c r="JI525" s="203">
        <f t="shared" si="1009"/>
        <v>0.71183800623052962</v>
      </c>
      <c r="JJ525" s="212">
        <f t="shared" si="1003"/>
        <v>2.469151880188833</v>
      </c>
      <c r="JK525" s="203">
        <f t="shared" si="1010"/>
        <v>0.98136207938746722</v>
      </c>
      <c r="JL525" s="103">
        <v>9431</v>
      </c>
      <c r="JM525" s="246">
        <v>8.8699999999999992</v>
      </c>
      <c r="JN525" s="307">
        <v>114</v>
      </c>
      <c r="JO525" s="247">
        <v>0.28999999999999998</v>
      </c>
      <c r="JP525" s="247">
        <v>1.32</v>
      </c>
      <c r="JQ525" s="246">
        <v>0.78</v>
      </c>
      <c r="JR525" s="170">
        <v>147</v>
      </c>
      <c r="JS525" s="247">
        <v>0.67</v>
      </c>
      <c r="JT525" s="308"/>
    </row>
    <row r="526" spans="1:280" ht="14.25">
      <c r="A526" s="244">
        <v>43943</v>
      </c>
      <c r="B526" s="245">
        <v>240</v>
      </c>
      <c r="C526" s="245">
        <v>240</v>
      </c>
      <c r="D526" s="129">
        <v>33796</v>
      </c>
      <c r="E526" s="254">
        <v>5.4</v>
      </c>
      <c r="F526" s="129">
        <v>1010</v>
      </c>
      <c r="G526" s="247">
        <v>29.7</v>
      </c>
      <c r="H526" s="247">
        <v>15.1</v>
      </c>
      <c r="I526" s="255">
        <v>91</v>
      </c>
      <c r="J526" s="253">
        <v>1414</v>
      </c>
      <c r="K526" s="129">
        <v>1523</v>
      </c>
      <c r="L526" s="254">
        <v>6.02</v>
      </c>
      <c r="M526" s="129">
        <v>6777</v>
      </c>
      <c r="N526" s="129">
        <v>4029</v>
      </c>
      <c r="O526" s="254">
        <v>3.69</v>
      </c>
      <c r="P526" s="254">
        <v>2.93</v>
      </c>
      <c r="Q526" s="258">
        <v>62.3</v>
      </c>
      <c r="R526" s="259">
        <v>47.7</v>
      </c>
      <c r="S526" s="260">
        <v>8588</v>
      </c>
      <c r="T526" s="103">
        <v>7168</v>
      </c>
      <c r="U526" s="247">
        <v>3.92</v>
      </c>
      <c r="V526" s="247">
        <v>27.9</v>
      </c>
      <c r="W526" s="247">
        <v>8.92</v>
      </c>
      <c r="X526" s="247">
        <v>7.35</v>
      </c>
      <c r="Y526" s="129">
        <v>2432</v>
      </c>
      <c r="Z526" s="103"/>
      <c r="AA526" s="56"/>
      <c r="AB526" s="247">
        <v>515</v>
      </c>
      <c r="AC526" s="77">
        <f t="shared" si="1045"/>
        <v>11020</v>
      </c>
      <c r="AD526" s="247"/>
      <c r="AE526" s="247"/>
      <c r="AF526" s="247"/>
      <c r="AG526" s="247"/>
      <c r="AH526" s="252"/>
      <c r="AI526" s="263"/>
      <c r="AJ526" s="247"/>
      <c r="AK526" s="247"/>
      <c r="AL526" s="246">
        <v>8.93</v>
      </c>
      <c r="AM526" s="103">
        <v>72867</v>
      </c>
      <c r="AN526" s="264">
        <v>3.26</v>
      </c>
      <c r="AO526" s="264">
        <v>0.33</v>
      </c>
      <c r="AP526" s="103">
        <v>2936</v>
      </c>
      <c r="AQ526" s="252"/>
      <c r="AR526" s="86">
        <f t="shared" si="1031"/>
        <v>13579</v>
      </c>
      <c r="AS526" s="103">
        <v>1200</v>
      </c>
      <c r="AT526" s="268">
        <v>12379</v>
      </c>
      <c r="AU526" s="129">
        <f t="shared" si="1027"/>
        <v>9979</v>
      </c>
      <c r="AV526" s="103">
        <v>960</v>
      </c>
      <c r="AW526" s="103">
        <v>0</v>
      </c>
      <c r="AX526" s="129">
        <v>960</v>
      </c>
      <c r="AY526" s="271">
        <v>480</v>
      </c>
      <c r="AZ526" s="272">
        <v>5.35</v>
      </c>
      <c r="BA526" s="103">
        <v>3535</v>
      </c>
      <c r="BB526" s="247">
        <v>152</v>
      </c>
      <c r="BC526" s="103">
        <v>10466</v>
      </c>
      <c r="BD526" s="97">
        <f t="shared" ref="BD526:BD537" si="1046">BG526+BJ526+BM526+BP526+BS526</f>
        <v>6534.2433999999994</v>
      </c>
      <c r="BE526" s="102">
        <f t="shared" ref="BE526:BE537" si="1047">BD526/BC526</f>
        <v>0.62433053697687746</v>
      </c>
      <c r="BF526" s="103">
        <v>3586</v>
      </c>
      <c r="BG526" s="97">
        <f t="shared" ref="BG526:BG537" si="1048">BF526*1.067</f>
        <v>3826.2619999999997</v>
      </c>
      <c r="BH526" s="102">
        <f t="shared" ref="BH526:BH537" si="1049">BG526/BC526</f>
        <v>0.3655897190903879</v>
      </c>
      <c r="BI526" s="103">
        <v>446</v>
      </c>
      <c r="BJ526" s="97">
        <f t="shared" si="1032"/>
        <v>877.28200000000004</v>
      </c>
      <c r="BK526" s="102">
        <f t="shared" si="1033"/>
        <v>8.382209057901778E-2</v>
      </c>
      <c r="BL526" s="320">
        <v>319</v>
      </c>
      <c r="BM526" s="97">
        <f t="shared" si="1034"/>
        <v>460.95500000000004</v>
      </c>
      <c r="BN526" s="102">
        <f t="shared" si="1035"/>
        <v>4.4043091916682597E-2</v>
      </c>
      <c r="BO526" s="103">
        <v>657</v>
      </c>
      <c r="BP526" s="97">
        <f t="shared" si="1036"/>
        <v>1352.106</v>
      </c>
      <c r="BQ526" s="102">
        <f t="shared" si="1037"/>
        <v>0.12919033059430537</v>
      </c>
      <c r="BR526" s="103">
        <v>10.6</v>
      </c>
      <c r="BS526" s="105">
        <f t="shared" si="1028"/>
        <v>17.638399999999997</v>
      </c>
      <c r="BT526" s="102">
        <f t="shared" si="1029"/>
        <v>1.0128033632715459E-3</v>
      </c>
      <c r="BU526" s="321">
        <v>5.51</v>
      </c>
      <c r="BV526" s="321">
        <v>6.1</v>
      </c>
      <c r="BW526" s="322">
        <v>149</v>
      </c>
      <c r="BX526" s="117">
        <f t="shared" ref="BX526:BX538" si="1050">AU526*BC526/1000</f>
        <v>104440.21400000001</v>
      </c>
      <c r="BY526" s="118">
        <f t="shared" ref="BY526:BY538" si="1051">BX526/150000</f>
        <v>0.69626809333333339</v>
      </c>
      <c r="BZ526" s="273">
        <v>45.5</v>
      </c>
      <c r="CA526" s="263">
        <v>39</v>
      </c>
      <c r="CB526" s="247">
        <v>7.23</v>
      </c>
      <c r="CC526" s="103">
        <v>4193</v>
      </c>
      <c r="CD526" s="77">
        <f t="shared" ref="CD526:CD538" si="1052">(CF526*BC526+GN526*CH526)/CE526</f>
        <v>5302.0547587464762</v>
      </c>
      <c r="CE526" s="77">
        <f t="shared" ref="CE526:CE538" si="1053">CJ526+DB526+DT526+EL526++FD526+FV526</f>
        <v>24124</v>
      </c>
      <c r="CF526" s="77">
        <f t="shared" ref="CF526:CF538" si="1054">CE526-CH526</f>
        <v>9979</v>
      </c>
      <c r="CG526" s="77">
        <f t="shared" ref="CG526:CG538" si="1055">CF526/24</f>
        <v>415.79166666666669</v>
      </c>
      <c r="CH526" s="77">
        <f t="shared" ref="CH526:CH538" si="1056">CE526-AU526</f>
        <v>14145</v>
      </c>
      <c r="CI526" s="130">
        <f t="shared" ref="CI526:CI538" si="1057">CH526/24</f>
        <v>589.375</v>
      </c>
      <c r="CJ526" s="253">
        <v>4011</v>
      </c>
      <c r="CK526" s="247"/>
      <c r="CL526" s="246">
        <v>7.82</v>
      </c>
      <c r="CM526" s="103">
        <v>1893</v>
      </c>
      <c r="CN526" s="274">
        <v>11</v>
      </c>
      <c r="CO526" s="274">
        <v>45</v>
      </c>
      <c r="CP526" s="103">
        <v>4322</v>
      </c>
      <c r="CQ526" s="247"/>
      <c r="CR526" s="247"/>
      <c r="CS526" s="103">
        <v>3137</v>
      </c>
      <c r="CT526" s="141">
        <f t="shared" ref="CT526:CT534" si="1058">CS526/(CX526*CY526)</f>
        <v>0.22941820606395488</v>
      </c>
      <c r="CU526" s="142">
        <f t="shared" ref="CU526:CU534" si="1059">5026/CJ526</f>
        <v>1.2530541012216405</v>
      </c>
      <c r="CV526" s="142">
        <f t="shared" ref="CV526:CV534" si="1060">CX526/5026</f>
        <v>4.2313055386653637</v>
      </c>
      <c r="CW526" s="118">
        <f t="shared" ref="CW526:CW534" si="1061">CV526/6</f>
        <v>0.70521758977756066</v>
      </c>
      <c r="CX526" s="143">
        <f t="shared" ref="CX526:CX534" si="1062">CJ526*CD526/1000</f>
        <v>21266.541637332117</v>
      </c>
      <c r="CY526" s="144">
        <f t="shared" ref="CY526:CY534" si="1063">1-CM526/CD526</f>
        <v>0.64296860629791996</v>
      </c>
      <c r="CZ526" s="145">
        <f t="shared" ref="CZ526:CZ534" si="1064">CJ526*(CF526/CE526)*BC526/1000</f>
        <v>17364.852360885427</v>
      </c>
      <c r="DA526" s="146">
        <f t="shared" ref="DA526:DA534" si="1065">1-CM526/BC526</f>
        <v>0.819128606917638</v>
      </c>
      <c r="DB526" s="253">
        <v>4011</v>
      </c>
      <c r="DC526" s="247"/>
      <c r="DD526" s="246">
        <v>7.68</v>
      </c>
      <c r="DE526" s="103">
        <v>1904</v>
      </c>
      <c r="DF526" s="274">
        <v>10</v>
      </c>
      <c r="DG526" s="274">
        <v>45</v>
      </c>
      <c r="DH526" s="103">
        <v>4054</v>
      </c>
      <c r="DI526" s="247"/>
      <c r="DJ526" s="247"/>
      <c r="DK526" s="103">
        <v>3441</v>
      </c>
      <c r="DL526" s="141">
        <f t="shared" ref="DL526:DL538" si="1066">DK526/(DP526*DQ526)</f>
        <v>0.25246526651490703</v>
      </c>
      <c r="DM526" s="142">
        <f t="shared" ref="DM526:DM538" si="1067">5026/DB526</f>
        <v>1.2530541012216405</v>
      </c>
      <c r="DN526" s="142">
        <f t="shared" ref="DN526:DN538" si="1068">DP526/5026</f>
        <v>4.2313055386653637</v>
      </c>
      <c r="DO526" s="118">
        <f t="shared" ref="DO526:DO538" si="1069">DN526/6</f>
        <v>0.70521758977756066</v>
      </c>
      <c r="DP526" s="143">
        <f t="shared" ref="DP526:DP538" si="1070">DB526*CD526/1000</f>
        <v>21266.541637332117</v>
      </c>
      <c r="DQ526" s="144">
        <f t="shared" ref="DQ526:DQ538" si="1071">1-DE526/CD526</f>
        <v>0.64089393892828295</v>
      </c>
      <c r="DR526" s="145">
        <f t="shared" ref="DR526:DR538" si="1072">DB526*(CF526/CE526)*BC526/1000</f>
        <v>17364.852360885427</v>
      </c>
      <c r="DS526" s="146">
        <f t="shared" ref="DS526:DS538" si="1073">1-(DE526/BC526)</f>
        <v>0.81807758455952606</v>
      </c>
      <c r="DT526" s="253">
        <v>4023</v>
      </c>
      <c r="DU526" s="247"/>
      <c r="DV526" s="246">
        <v>7.69</v>
      </c>
      <c r="DW526" s="103">
        <v>1912</v>
      </c>
      <c r="DX526" s="274">
        <v>11</v>
      </c>
      <c r="DY526" s="274">
        <v>45</v>
      </c>
      <c r="DZ526" s="103">
        <v>3772</v>
      </c>
      <c r="EA526" s="247"/>
      <c r="EB526" s="247"/>
      <c r="EC526" s="103">
        <v>3823</v>
      </c>
      <c r="ED526" s="141">
        <f t="shared" ref="ED526:ED538" si="1074">EC526/(EH526*EI526)</f>
        <v>0.28031578365344967</v>
      </c>
      <c r="EE526" s="142">
        <f t="shared" ref="EE526:EE538" si="1075">5026/DT526</f>
        <v>1.2493164305244842</v>
      </c>
      <c r="EF526" s="142">
        <f t="shared" ref="EF526:EF538" si="1076">EH526/5026</f>
        <v>4.2439646427451398</v>
      </c>
      <c r="EG526" s="118">
        <f t="shared" ref="EG526:EG538" si="1077">EF526/6</f>
        <v>0.70732744045752327</v>
      </c>
      <c r="EH526" s="143">
        <f t="shared" ref="EH526:EH538" si="1078">DT526*CD526/1000</f>
        <v>21330.166294437073</v>
      </c>
      <c r="EI526" s="144">
        <f t="shared" ref="EI526:EI538" si="1079">1-DW526/CD526</f>
        <v>0.63938508993218335</v>
      </c>
      <c r="EJ526" s="145">
        <f t="shared" ref="EJ526:EJ538" si="1080">DT526*(CF526/CE526)*BC526/1000</f>
        <v>17416.80405082076</v>
      </c>
      <c r="EK526" s="146">
        <f t="shared" ref="EK526:EK538" si="1081">1-DW526/BC526</f>
        <v>0.8173132046627174</v>
      </c>
      <c r="EL526" s="253">
        <v>4023</v>
      </c>
      <c r="EM526" s="247"/>
      <c r="EN526" s="246">
        <v>7.73</v>
      </c>
      <c r="EO526" s="103">
        <v>1744</v>
      </c>
      <c r="EP526" s="274">
        <v>11</v>
      </c>
      <c r="EQ526" s="274">
        <v>45</v>
      </c>
      <c r="ER526" s="103">
        <v>3994</v>
      </c>
      <c r="ES526" s="247"/>
      <c r="ET526" s="247"/>
      <c r="EU526" s="103">
        <v>3281</v>
      </c>
      <c r="EV526" s="141">
        <f t="shared" ref="EV526:EV538" si="1082">EU526/(EZ526*FA526)</f>
        <v>0.22921528258245522</v>
      </c>
      <c r="EW526" s="142">
        <f t="shared" ref="EW526:EW538" si="1083">5026/EL526</f>
        <v>1.2493164305244842</v>
      </c>
      <c r="EX526" s="142">
        <f t="shared" ref="EX526:EX538" si="1084">EZ526/5026</f>
        <v>4.2439646427451398</v>
      </c>
      <c r="EY526" s="118">
        <f t="shared" ref="EY526:EY538" si="1085">EX526/6</f>
        <v>0.70732744045752327</v>
      </c>
      <c r="EZ526" s="143">
        <f t="shared" ref="EZ526:EZ538" si="1086">EL526*CD526/1000</f>
        <v>21330.166294437073</v>
      </c>
      <c r="FA526" s="144">
        <f t="shared" ref="FA526:FA538" si="1087">1-EO526/CD526</f>
        <v>0.67107091885027592</v>
      </c>
      <c r="FB526" s="145">
        <f t="shared" ref="FB526:FB538" si="1088">EL526*(CF526/CE526)*BC526/1000</f>
        <v>17416.80405082076</v>
      </c>
      <c r="FC526" s="146">
        <f t="shared" ref="FC526:FC538" si="1089">1-EO526/BC526</f>
        <v>0.83336518249570035</v>
      </c>
      <c r="FD526" s="253">
        <v>4028</v>
      </c>
      <c r="FE526" s="247"/>
      <c r="FF526" s="246">
        <v>7.8</v>
      </c>
      <c r="FG526" s="103">
        <v>1842</v>
      </c>
      <c r="FH526" s="274">
        <v>10</v>
      </c>
      <c r="FI526" s="274">
        <v>45</v>
      </c>
      <c r="FJ526" s="103">
        <v>4536</v>
      </c>
      <c r="FK526" s="247"/>
      <c r="FL526" s="247"/>
      <c r="FM526" s="103">
        <v>3418</v>
      </c>
      <c r="FN526" s="141">
        <f t="shared" ref="FN526:FN538" si="1090">FM526/(FR526*FS526)</f>
        <v>0.24524469657564402</v>
      </c>
      <c r="FO526" s="142">
        <f t="shared" ref="FO526:FO538" si="1091">5026/FD526</f>
        <v>1.2477656405163853</v>
      </c>
      <c r="FP526" s="142">
        <f t="shared" ref="FP526:FP538" si="1092">FR526/5026</f>
        <v>4.2492392694450469</v>
      </c>
      <c r="FQ526" s="118">
        <f t="shared" ref="FQ526:FQ538" si="1093">FP526/6</f>
        <v>0.70820654490750778</v>
      </c>
      <c r="FR526" s="143">
        <f t="shared" ref="FR526:FR538" si="1094">FD526*CD526/1000</f>
        <v>21356.676568230807</v>
      </c>
      <c r="FS526" s="144">
        <f t="shared" ref="FS526:FS538" si="1095">1-FG526/CD526</f>
        <v>0.6525875186480552</v>
      </c>
      <c r="FT526" s="145">
        <f t="shared" ref="FT526:FT538" si="1096">FD526*(CF526/CE526)*BC526/1000</f>
        <v>17438.450588293814</v>
      </c>
      <c r="FU526" s="146">
        <f t="shared" ref="FU526:FU538" si="1097">1-FG526/BC526</f>
        <v>0.8240015287597936</v>
      </c>
      <c r="FV526" s="253">
        <v>4028</v>
      </c>
      <c r="FW526" s="283"/>
      <c r="FX526" s="246">
        <v>7.68</v>
      </c>
      <c r="FY526" s="103">
        <v>1900</v>
      </c>
      <c r="FZ526" s="274">
        <v>12</v>
      </c>
      <c r="GA526" s="274">
        <v>45</v>
      </c>
      <c r="GB526" s="103">
        <v>4400</v>
      </c>
      <c r="GC526" s="247"/>
      <c r="GD526" s="247"/>
      <c r="GE526" s="103">
        <v>3649</v>
      </c>
      <c r="GF526" s="141">
        <f t="shared" ref="GF526:GF538" si="1098">GE526/(GJ526*GK526)</f>
        <v>0.26628279194927729</v>
      </c>
      <c r="GG526" s="142">
        <f t="shared" ref="GG526:GG538" si="1099">5026/FV526</f>
        <v>1.2477656405163853</v>
      </c>
      <c r="GH526" s="142">
        <f t="shared" ref="GH526:GH538" si="1100">GJ526/5026</f>
        <v>4.2492392694450469</v>
      </c>
      <c r="GI526" s="118">
        <f t="shared" ref="GI526:GI538" si="1101">GH526/6</f>
        <v>0.70820654490750778</v>
      </c>
      <c r="GJ526" s="143">
        <f t="shared" ref="GJ526:GJ538" si="1102">FV526*CD526/1000</f>
        <v>21356.676568230807</v>
      </c>
      <c r="GK526" s="144">
        <f t="shared" ref="GK526:GK538" si="1103">1-FY526/CD526</f>
        <v>0.6416483634263328</v>
      </c>
      <c r="GL526" s="145">
        <f t="shared" ref="GL526:GL538" si="1104">FV526*(CF526/CE526)*BC526/1000</f>
        <v>17438.450588293814</v>
      </c>
      <c r="GM526" s="146">
        <f t="shared" ref="GM526:GM538" si="1105">1-FY526/BC526</f>
        <v>0.8184597745079305</v>
      </c>
      <c r="GN526" s="103">
        <v>1659</v>
      </c>
      <c r="GO526" s="97">
        <f t="shared" si="1038"/>
        <v>1865.8029762891726</v>
      </c>
      <c r="GP526" s="226">
        <f t="shared" si="1039"/>
        <v>491.86199999999997</v>
      </c>
      <c r="GQ526" s="103">
        <v>0</v>
      </c>
      <c r="GR526" s="102">
        <f t="shared" si="1040"/>
        <v>1</v>
      </c>
      <c r="GS526" s="103">
        <v>0</v>
      </c>
      <c r="GT526" s="102">
        <f t="shared" si="1041"/>
        <v>1</v>
      </c>
      <c r="GU526" s="129">
        <v>0</v>
      </c>
      <c r="GV526" s="102">
        <f t="shared" si="1042"/>
        <v>1</v>
      </c>
      <c r="GW526" s="170">
        <v>239</v>
      </c>
      <c r="GX526" s="102">
        <f t="shared" si="1043"/>
        <v>0.2507836990595611</v>
      </c>
      <c r="GY526" s="170">
        <v>0</v>
      </c>
      <c r="GZ526" s="102">
        <f t="shared" si="1044"/>
        <v>1</v>
      </c>
      <c r="HA526" s="323">
        <v>13</v>
      </c>
      <c r="HB526" s="323">
        <v>56</v>
      </c>
      <c r="HC526" s="323"/>
      <c r="HD526" s="102"/>
      <c r="HE526" s="324">
        <v>60</v>
      </c>
      <c r="HF526" s="227">
        <f t="shared" si="1000"/>
        <v>104440.21400000001</v>
      </c>
      <c r="HG526" s="102">
        <f t="shared" si="1001"/>
        <v>0.69626809333333339</v>
      </c>
      <c r="HH526" s="177">
        <f t="shared" si="1002"/>
        <v>0.84148671889929294</v>
      </c>
      <c r="HI526" s="103">
        <v>1762</v>
      </c>
      <c r="HJ526" s="103">
        <v>3788</v>
      </c>
      <c r="HK526" s="103">
        <v>1258</v>
      </c>
      <c r="HL526" s="77">
        <f t="shared" ref="HL526:HL538" si="1106">AV526+C526+AX526+AW526</f>
        <v>2160</v>
      </c>
      <c r="HM526" s="77">
        <f t="shared" ref="HM526:HM538" si="1107">(C526*D526+AV526*BC526+AX526*BC526+AW526*BC526)/1000</f>
        <v>28205.759999999998</v>
      </c>
      <c r="HN526" s="247"/>
      <c r="HO526" s="247"/>
      <c r="HP526" s="103">
        <v>5307</v>
      </c>
      <c r="HQ526" s="247"/>
      <c r="HR526" s="247"/>
      <c r="HS526" s="247"/>
      <c r="HT526" s="103">
        <v>4746</v>
      </c>
      <c r="HU526" s="103">
        <v>4806</v>
      </c>
      <c r="HV526" s="247"/>
      <c r="HW526" s="247"/>
      <c r="HX526" s="247"/>
      <c r="HY526" s="247"/>
      <c r="HZ526" s="298">
        <v>0.98</v>
      </c>
      <c r="IA526" s="298"/>
      <c r="IB526" s="299">
        <v>662</v>
      </c>
      <c r="IC526" s="300"/>
      <c r="ID526" s="300">
        <v>144</v>
      </c>
      <c r="IE526" s="301">
        <v>3.56</v>
      </c>
      <c r="IF526" s="301">
        <v>0.95</v>
      </c>
      <c r="IG526" s="301">
        <v>1.08</v>
      </c>
      <c r="IH526" s="97">
        <f t="shared" ref="IH526:IH538" si="1108">GN526*AU526/1000+HP526*HL526/1000+AY526*BC526/1000</f>
        <v>33041.961000000003</v>
      </c>
      <c r="II526" s="97">
        <f t="shared" si="1025"/>
        <v>3200.3266972548413</v>
      </c>
      <c r="IJ526" s="202">
        <f t="shared" si="1026"/>
        <v>1.5849116411760045</v>
      </c>
      <c r="IK526" s="202">
        <f t="shared" si="1030"/>
        <v>2.019246129632942</v>
      </c>
      <c r="IL526" s="202">
        <f t="shared" si="1004"/>
        <v>0.33798800658665396</v>
      </c>
      <c r="IM526" s="203"/>
      <c r="IN526" s="204">
        <f t="shared" si="1005"/>
        <v>0.60096443640747443</v>
      </c>
      <c r="IO526" s="247"/>
      <c r="IP526" s="247"/>
      <c r="IQ526" s="103">
        <v>1116</v>
      </c>
      <c r="IR526" s="103">
        <v>1056</v>
      </c>
      <c r="IS526" s="247"/>
      <c r="IT526" s="247"/>
      <c r="IU526" s="247"/>
      <c r="IV526" s="247"/>
      <c r="IW526" s="304"/>
      <c r="IX526" s="304"/>
      <c r="IY526" s="246">
        <v>8.56</v>
      </c>
      <c r="IZ526" s="247">
        <v>185</v>
      </c>
      <c r="JA526" s="247">
        <v>2.41</v>
      </c>
      <c r="JB526" s="247">
        <v>0.25</v>
      </c>
      <c r="JC526" s="247">
        <v>168</v>
      </c>
      <c r="JD526" s="97">
        <f t="shared" si="1006"/>
        <v>8194.8979999999992</v>
      </c>
      <c r="JE526" s="210">
        <f t="shared" si="796"/>
        <v>1.1223569495941477</v>
      </c>
      <c r="JF526" s="210">
        <f t="shared" si="1007"/>
        <v>0.58983017857142861</v>
      </c>
      <c r="JG526" s="210">
        <f t="shared" si="1008"/>
        <v>0.53021587268748238</v>
      </c>
      <c r="JH526" s="203"/>
      <c r="JI526" s="203">
        <f t="shared" si="1009"/>
        <v>0.72054380664652573</v>
      </c>
      <c r="JJ526" s="212">
        <f t="shared" ref="JJ526:JJ538" si="1109">30336/$AU$7</f>
        <v>2.469151880188833</v>
      </c>
      <c r="JK526" s="203">
        <f t="shared" si="1010"/>
        <v>0.98232371488629844</v>
      </c>
      <c r="JL526" s="103">
        <v>10219</v>
      </c>
      <c r="JM526" s="246">
        <v>8.6999999999999993</v>
      </c>
      <c r="JN526" s="307">
        <v>118</v>
      </c>
      <c r="JO526" s="247">
        <v>0.26</v>
      </c>
      <c r="JP526" s="247">
        <v>1.63</v>
      </c>
      <c r="JQ526" s="246">
        <v>0.64</v>
      </c>
      <c r="JR526" s="170">
        <v>176</v>
      </c>
      <c r="JS526" s="247">
        <v>0.48</v>
      </c>
      <c r="JT526" s="308"/>
    </row>
    <row r="527" spans="1:280" ht="14.25">
      <c r="A527" s="244">
        <v>43944</v>
      </c>
      <c r="B527" s="245">
        <v>240</v>
      </c>
      <c r="C527" s="245">
        <v>240</v>
      </c>
      <c r="D527" s="129">
        <v>47593</v>
      </c>
      <c r="E527" s="254">
        <v>5.95</v>
      </c>
      <c r="F527" s="129">
        <v>1401</v>
      </c>
      <c r="G527" s="247">
        <v>41.2</v>
      </c>
      <c r="H527" s="247">
        <v>19.2</v>
      </c>
      <c r="I527" s="255">
        <v>90.3</v>
      </c>
      <c r="J527" s="253">
        <v>1427</v>
      </c>
      <c r="K527" s="129">
        <v>1798</v>
      </c>
      <c r="L527" s="254">
        <v>5.62</v>
      </c>
      <c r="M527" s="129">
        <v>6887</v>
      </c>
      <c r="N527" s="129">
        <v>3987</v>
      </c>
      <c r="O527" s="254">
        <v>3.62</v>
      </c>
      <c r="P527" s="254">
        <v>2.73</v>
      </c>
      <c r="Q527" s="258">
        <v>64.400000000000006</v>
      </c>
      <c r="R527" s="259">
        <v>48.4</v>
      </c>
      <c r="S527" s="260">
        <v>8562</v>
      </c>
      <c r="T527" s="103">
        <v>7103</v>
      </c>
      <c r="U527" s="247">
        <v>3.52</v>
      </c>
      <c r="V527" s="247">
        <v>22.5</v>
      </c>
      <c r="W527" s="247">
        <v>8.69</v>
      </c>
      <c r="X527" s="247">
        <v>6.5</v>
      </c>
      <c r="Y527" s="129">
        <v>2432</v>
      </c>
      <c r="Z527" s="103"/>
      <c r="AA527" s="56"/>
      <c r="AB527" s="247">
        <v>516</v>
      </c>
      <c r="AC527" s="77">
        <f t="shared" si="1045"/>
        <v>10994</v>
      </c>
      <c r="AD527" s="247"/>
      <c r="AE527" s="247"/>
      <c r="AF527" s="247"/>
      <c r="AG527" s="247"/>
      <c r="AH527" s="252"/>
      <c r="AI527" s="263"/>
      <c r="AJ527" s="247"/>
      <c r="AK527" s="247"/>
      <c r="AL527" s="246">
        <v>9.11</v>
      </c>
      <c r="AM527" s="103">
        <v>79744</v>
      </c>
      <c r="AN527" s="264">
        <v>1.87</v>
      </c>
      <c r="AO527" s="264">
        <v>0.16</v>
      </c>
      <c r="AP527" s="103">
        <v>3092</v>
      </c>
      <c r="AQ527" s="252"/>
      <c r="AR527" s="86">
        <f t="shared" si="1031"/>
        <v>13564</v>
      </c>
      <c r="AS527" s="103">
        <v>1200</v>
      </c>
      <c r="AT527" s="268">
        <v>12364</v>
      </c>
      <c r="AU527" s="129">
        <f t="shared" si="1027"/>
        <v>10228</v>
      </c>
      <c r="AV527" s="103">
        <v>888</v>
      </c>
      <c r="AW527" s="103">
        <v>0</v>
      </c>
      <c r="AX527" s="129">
        <v>888</v>
      </c>
      <c r="AY527" s="271">
        <v>360</v>
      </c>
      <c r="AZ527" s="272">
        <v>5.29</v>
      </c>
      <c r="BA527" s="103">
        <v>4088</v>
      </c>
      <c r="BB527" s="247">
        <v>211</v>
      </c>
      <c r="BC527" s="103">
        <v>10293</v>
      </c>
      <c r="BD527" s="97">
        <f t="shared" si="1046"/>
        <v>7093.4159999999993</v>
      </c>
      <c r="BE527" s="102">
        <f t="shared" si="1047"/>
        <v>0.68914951909064404</v>
      </c>
      <c r="BF527" s="103">
        <v>3845</v>
      </c>
      <c r="BG527" s="97">
        <f t="shared" si="1048"/>
        <v>4102.6149999999998</v>
      </c>
      <c r="BH527" s="102">
        <f t="shared" si="1049"/>
        <v>0.39858301758476633</v>
      </c>
      <c r="BI527" s="103">
        <v>488</v>
      </c>
      <c r="BJ527" s="97">
        <f t="shared" si="1032"/>
        <v>959.89600000000007</v>
      </c>
      <c r="BK527" s="102">
        <f t="shared" si="1033"/>
        <v>9.3257165063635489E-2</v>
      </c>
      <c r="BL527" s="320">
        <v>393</v>
      </c>
      <c r="BM527" s="97">
        <f t="shared" si="1034"/>
        <v>567.88499999999999</v>
      </c>
      <c r="BN527" s="102">
        <f t="shared" si="1035"/>
        <v>5.5171961527251533E-2</v>
      </c>
      <c r="BO527" s="103">
        <v>702</v>
      </c>
      <c r="BP527" s="97">
        <f t="shared" si="1036"/>
        <v>1444.7159999999999</v>
      </c>
      <c r="BQ527" s="102">
        <f t="shared" si="1037"/>
        <v>0.14035907898571845</v>
      </c>
      <c r="BR527" s="103">
        <v>11</v>
      </c>
      <c r="BS527" s="105">
        <f t="shared" si="1028"/>
        <v>18.303999999999998</v>
      </c>
      <c r="BT527" s="102">
        <f t="shared" si="1029"/>
        <v>1.0686874574953851E-3</v>
      </c>
      <c r="BU527" s="321">
        <v>5.43</v>
      </c>
      <c r="BV527" s="321">
        <v>5.88</v>
      </c>
      <c r="BW527" s="322">
        <v>159</v>
      </c>
      <c r="BX527" s="117">
        <f t="shared" si="1050"/>
        <v>105276.804</v>
      </c>
      <c r="BY527" s="118">
        <f t="shared" si="1051"/>
        <v>0.70184535999999997</v>
      </c>
      <c r="BZ527" s="273">
        <v>44.5</v>
      </c>
      <c r="CA527" s="263">
        <v>39</v>
      </c>
      <c r="CB527" s="247">
        <v>6.95</v>
      </c>
      <c r="CC527" s="103">
        <v>5216</v>
      </c>
      <c r="CD527" s="77">
        <f t="shared" si="1052"/>
        <v>5470.7859451396371</v>
      </c>
      <c r="CE527" s="77">
        <f t="shared" si="1053"/>
        <v>24134</v>
      </c>
      <c r="CF527" s="77">
        <f t="shared" si="1054"/>
        <v>10228</v>
      </c>
      <c r="CG527" s="77">
        <f t="shared" si="1055"/>
        <v>426.16666666666669</v>
      </c>
      <c r="CH527" s="77">
        <f t="shared" si="1056"/>
        <v>13906</v>
      </c>
      <c r="CI527" s="130">
        <f t="shared" si="1057"/>
        <v>579.41666666666663</v>
      </c>
      <c r="CJ527" s="253">
        <v>4025</v>
      </c>
      <c r="CK527" s="247"/>
      <c r="CL527" s="246">
        <v>7.7</v>
      </c>
      <c r="CM527" s="103">
        <v>2092</v>
      </c>
      <c r="CN527" s="274">
        <v>10</v>
      </c>
      <c r="CO527" s="274">
        <v>48</v>
      </c>
      <c r="CP527" s="103">
        <v>4264</v>
      </c>
      <c r="CQ527" s="247"/>
      <c r="CR527" s="247"/>
      <c r="CS527" s="103">
        <v>3280</v>
      </c>
      <c r="CT527" s="141">
        <f t="shared" si="1058"/>
        <v>0.24118332606135498</v>
      </c>
      <c r="CU527" s="142">
        <f t="shared" si="1059"/>
        <v>1.248695652173913</v>
      </c>
      <c r="CV527" s="142">
        <f t="shared" si="1060"/>
        <v>4.3812004435310463</v>
      </c>
      <c r="CW527" s="118">
        <f t="shared" si="1061"/>
        <v>0.73020007392184105</v>
      </c>
      <c r="CX527" s="143">
        <f t="shared" si="1062"/>
        <v>22019.91342918704</v>
      </c>
      <c r="CY527" s="144">
        <f t="shared" si="1063"/>
        <v>0.61760521779168176</v>
      </c>
      <c r="CZ527" s="145">
        <f t="shared" si="1064"/>
        <v>17557.76647468302</v>
      </c>
      <c r="DA527" s="146">
        <f t="shared" si="1065"/>
        <v>0.79675507626542308</v>
      </c>
      <c r="DB527" s="253">
        <v>4025</v>
      </c>
      <c r="DC527" s="247"/>
      <c r="DD527" s="246">
        <v>7.67</v>
      </c>
      <c r="DE527" s="103">
        <v>1952</v>
      </c>
      <c r="DF527" s="274">
        <v>10</v>
      </c>
      <c r="DG527" s="274">
        <v>48</v>
      </c>
      <c r="DH527" s="103">
        <v>4276</v>
      </c>
      <c r="DI527" s="247"/>
      <c r="DJ527" s="247"/>
      <c r="DK527" s="103">
        <v>3566</v>
      </c>
      <c r="DL527" s="141">
        <f t="shared" si="1066"/>
        <v>0.25178079790360669</v>
      </c>
      <c r="DM527" s="142">
        <f t="shared" si="1067"/>
        <v>1.248695652173913</v>
      </c>
      <c r="DN527" s="142">
        <f t="shared" si="1068"/>
        <v>4.3812004435310463</v>
      </c>
      <c r="DO527" s="118">
        <f t="shared" si="1069"/>
        <v>0.73020007392184105</v>
      </c>
      <c r="DP527" s="143">
        <f t="shared" si="1070"/>
        <v>22019.91342918704</v>
      </c>
      <c r="DQ527" s="144">
        <f t="shared" si="1071"/>
        <v>0.64319569078841432</v>
      </c>
      <c r="DR527" s="145">
        <f t="shared" si="1072"/>
        <v>17557.76647468302</v>
      </c>
      <c r="DS527" s="146">
        <f t="shared" si="1073"/>
        <v>0.81035655299718257</v>
      </c>
      <c r="DT527" s="253">
        <v>4024</v>
      </c>
      <c r="DU527" s="247"/>
      <c r="DV527" s="246">
        <v>7.71</v>
      </c>
      <c r="DW527" s="103">
        <v>2081</v>
      </c>
      <c r="DX527" s="274">
        <v>11</v>
      </c>
      <c r="DY527" s="274">
        <v>47</v>
      </c>
      <c r="DZ527" s="103">
        <v>3800</v>
      </c>
      <c r="EA527" s="247"/>
      <c r="EB527" s="247"/>
      <c r="EC527" s="103">
        <v>3951</v>
      </c>
      <c r="ED527" s="141">
        <f t="shared" si="1074"/>
        <v>0.28965216766159041</v>
      </c>
      <c r="EE527" s="142">
        <f t="shared" si="1075"/>
        <v>1.2490059642147118</v>
      </c>
      <c r="EF527" s="142">
        <f t="shared" si="1076"/>
        <v>4.3801119465264433</v>
      </c>
      <c r="EG527" s="118">
        <f t="shared" si="1077"/>
        <v>0.73001865775440722</v>
      </c>
      <c r="EH527" s="143">
        <f t="shared" si="1078"/>
        <v>22014.442643241902</v>
      </c>
      <c r="EI527" s="144">
        <f t="shared" si="1079"/>
        <v>0.61961589781285364</v>
      </c>
      <c r="EJ527" s="145">
        <f t="shared" si="1080"/>
        <v>17553.404296676887</v>
      </c>
      <c r="EK527" s="146">
        <f t="shared" si="1081"/>
        <v>0.79782376372291852</v>
      </c>
      <c r="EL527" s="253">
        <v>4024</v>
      </c>
      <c r="EM527" s="247"/>
      <c r="EN527" s="246">
        <v>7.76</v>
      </c>
      <c r="EO527" s="103">
        <v>2065</v>
      </c>
      <c r="EP527" s="274">
        <v>11</v>
      </c>
      <c r="EQ527" s="274">
        <v>47</v>
      </c>
      <c r="ER527" s="103">
        <v>4046</v>
      </c>
      <c r="ES527" s="247"/>
      <c r="ET527" s="247"/>
      <c r="EU527" s="103">
        <v>3427</v>
      </c>
      <c r="EV527" s="141">
        <f t="shared" si="1082"/>
        <v>0.25005686580540759</v>
      </c>
      <c r="EW527" s="142">
        <f t="shared" si="1083"/>
        <v>1.2490059642147118</v>
      </c>
      <c r="EX527" s="142">
        <f t="shared" si="1084"/>
        <v>4.3801119465264433</v>
      </c>
      <c r="EY527" s="118">
        <f t="shared" si="1085"/>
        <v>0.73001865775440722</v>
      </c>
      <c r="EZ527" s="143">
        <f t="shared" si="1086"/>
        <v>22014.442643241902</v>
      </c>
      <c r="FA527" s="144">
        <f t="shared" si="1087"/>
        <v>0.62254052329819443</v>
      </c>
      <c r="FB527" s="145">
        <f t="shared" si="1088"/>
        <v>17553.404296676887</v>
      </c>
      <c r="FC527" s="146">
        <f t="shared" si="1089"/>
        <v>0.79937821820654809</v>
      </c>
      <c r="FD527" s="253">
        <v>4018</v>
      </c>
      <c r="FE527" s="247"/>
      <c r="FF527" s="246">
        <v>7.73</v>
      </c>
      <c r="FG527" s="103">
        <v>1925</v>
      </c>
      <c r="FH527" s="274">
        <v>11</v>
      </c>
      <c r="FI527" s="274">
        <v>48</v>
      </c>
      <c r="FJ527" s="103">
        <v>3916</v>
      </c>
      <c r="FK527" s="247"/>
      <c r="FL527" s="247"/>
      <c r="FM527" s="103">
        <v>3599</v>
      </c>
      <c r="FN527" s="141">
        <f t="shared" si="1090"/>
        <v>0.25261515420661063</v>
      </c>
      <c r="FO527" s="142">
        <f t="shared" si="1091"/>
        <v>1.2508710801393728</v>
      </c>
      <c r="FP527" s="142">
        <f t="shared" si="1092"/>
        <v>4.3735809644988191</v>
      </c>
      <c r="FQ527" s="118">
        <f t="shared" si="1093"/>
        <v>0.72893016074980321</v>
      </c>
      <c r="FR527" s="143">
        <f t="shared" si="1094"/>
        <v>21981.617927571064</v>
      </c>
      <c r="FS527" s="144">
        <f t="shared" si="1095"/>
        <v>0.6481309962949271</v>
      </c>
      <c r="FT527" s="145">
        <f t="shared" si="1096"/>
        <v>17527.231228640096</v>
      </c>
      <c r="FU527" s="146">
        <f t="shared" si="1097"/>
        <v>0.81297969493830757</v>
      </c>
      <c r="FV527" s="253">
        <v>4018</v>
      </c>
      <c r="FW527" s="283"/>
      <c r="FX527" s="246">
        <v>7.74</v>
      </c>
      <c r="FY527" s="103">
        <v>2055</v>
      </c>
      <c r="FZ527" s="274">
        <v>10</v>
      </c>
      <c r="GA527" s="274">
        <v>47</v>
      </c>
      <c r="GB527" s="103">
        <v>4324</v>
      </c>
      <c r="GC527" s="247"/>
      <c r="GD527" s="247"/>
      <c r="GE527" s="103">
        <v>2055</v>
      </c>
      <c r="GF527" s="141">
        <f t="shared" si="1098"/>
        <v>0.14973083502480689</v>
      </c>
      <c r="GG527" s="142">
        <f t="shared" si="1099"/>
        <v>1.2508710801393728</v>
      </c>
      <c r="GH527" s="142">
        <f t="shared" si="1100"/>
        <v>4.3735809644988191</v>
      </c>
      <c r="GI527" s="118">
        <f t="shared" si="1101"/>
        <v>0.72893016074980321</v>
      </c>
      <c r="GJ527" s="143">
        <f t="shared" si="1102"/>
        <v>21981.617927571064</v>
      </c>
      <c r="GK527" s="144">
        <f t="shared" si="1103"/>
        <v>0.62436841422653244</v>
      </c>
      <c r="GL527" s="145">
        <f t="shared" si="1104"/>
        <v>17527.231228640096</v>
      </c>
      <c r="GM527" s="146">
        <f t="shared" si="1105"/>
        <v>0.80034975225881666</v>
      </c>
      <c r="GN527" s="103">
        <v>1924</v>
      </c>
      <c r="GO527" s="97">
        <f t="shared" si="1038"/>
        <v>2028.3518687329079</v>
      </c>
      <c r="GP527" s="226">
        <f t="shared" si="1039"/>
        <v>648.8839999999999</v>
      </c>
      <c r="GQ527" s="103">
        <v>0</v>
      </c>
      <c r="GR527" s="102">
        <f t="shared" si="1040"/>
        <v>1</v>
      </c>
      <c r="GS527" s="103">
        <v>0</v>
      </c>
      <c r="GT527" s="102">
        <f t="shared" si="1041"/>
        <v>1</v>
      </c>
      <c r="GU527" s="129">
        <v>0</v>
      </c>
      <c r="GV527" s="102">
        <f t="shared" si="1042"/>
        <v>1</v>
      </c>
      <c r="GW527" s="170">
        <v>306</v>
      </c>
      <c r="GX527" s="102">
        <f t="shared" si="1043"/>
        <v>0.22137404580152675</v>
      </c>
      <c r="GY527" s="170">
        <v>11.5</v>
      </c>
      <c r="GZ527" s="102">
        <f t="shared" si="1044"/>
        <v>0</v>
      </c>
      <c r="HA527" s="323">
        <v>9.83</v>
      </c>
      <c r="HB527" s="323">
        <v>47</v>
      </c>
      <c r="HC527" s="323"/>
      <c r="HD527" s="102"/>
      <c r="HE527" s="324">
        <v>42</v>
      </c>
      <c r="HF527" s="227">
        <f t="shared" si="1000"/>
        <v>105276.804</v>
      </c>
      <c r="HG527" s="102">
        <f t="shared" si="1001"/>
        <v>0.70184535999999997</v>
      </c>
      <c r="HH527" s="177">
        <f t="shared" si="1002"/>
        <v>0.81307684834353444</v>
      </c>
      <c r="HI527" s="103">
        <v>1848</v>
      </c>
      <c r="HJ527" s="103">
        <v>1952</v>
      </c>
      <c r="HK527" s="103">
        <v>1792</v>
      </c>
      <c r="HL527" s="77">
        <f t="shared" si="1106"/>
        <v>2016</v>
      </c>
      <c r="HM527" s="77">
        <f t="shared" si="1107"/>
        <v>29702.687999999998</v>
      </c>
      <c r="HN527" s="247"/>
      <c r="HO527" s="247"/>
      <c r="HP527" s="103">
        <v>5661</v>
      </c>
      <c r="HQ527" s="247"/>
      <c r="HR527" s="247"/>
      <c r="HS527" s="247"/>
      <c r="HT527" s="103">
        <v>5312</v>
      </c>
      <c r="HU527" s="103">
        <v>4460</v>
      </c>
      <c r="HV527" s="247"/>
      <c r="HW527" s="247"/>
      <c r="HX527" s="247"/>
      <c r="HY527" s="247"/>
      <c r="HZ527" s="298">
        <v>0.98</v>
      </c>
      <c r="IA527" s="298"/>
      <c r="IB527" s="299">
        <v>712</v>
      </c>
      <c r="IC527" s="300"/>
      <c r="ID527" s="300">
        <v>99</v>
      </c>
      <c r="IE527" s="301">
        <v>2.87</v>
      </c>
      <c r="IF527" s="301">
        <v>0.9</v>
      </c>
      <c r="IG527" s="301">
        <v>0.84</v>
      </c>
      <c r="IH527" s="97">
        <f t="shared" si="1108"/>
        <v>34796.728000000003</v>
      </c>
      <c r="II527" s="97">
        <f t="shared" si="1025"/>
        <v>3598.4933042665839</v>
      </c>
      <c r="IJ527" s="202">
        <f t="shared" si="1026"/>
        <v>1.5867978419549349</v>
      </c>
      <c r="IK527" s="202">
        <f t="shared" si="1030"/>
        <v>2.2677704803488012</v>
      </c>
      <c r="IL527" s="202">
        <f t="shared" si="1004"/>
        <v>0.33374817359108622</v>
      </c>
      <c r="IM527" s="203"/>
      <c r="IN527" s="204">
        <f t="shared" si="1005"/>
        <v>0.62993762993762992</v>
      </c>
      <c r="IO527" s="247"/>
      <c r="IP527" s="247"/>
      <c r="IQ527" s="103">
        <v>1454</v>
      </c>
      <c r="IR527" s="103">
        <v>688</v>
      </c>
      <c r="IS527" s="247"/>
      <c r="IT527" s="247"/>
      <c r="IU527" s="247"/>
      <c r="IV527" s="247"/>
      <c r="IW527" s="304"/>
      <c r="IX527" s="304"/>
      <c r="IY527" s="246">
        <v>8.6300000000000008</v>
      </c>
      <c r="IZ527" s="247">
        <v>274</v>
      </c>
      <c r="JA527" s="247">
        <v>4.97</v>
      </c>
      <c r="JB527" s="247">
        <v>0.37</v>
      </c>
      <c r="JC527" s="247">
        <v>181</v>
      </c>
      <c r="JD527" s="97">
        <f t="shared" si="1006"/>
        <v>8803.1679999999997</v>
      </c>
      <c r="JE527" s="210">
        <f t="shared" ref="JE527:JE559" si="1110">11200/AU527</f>
        <v>1.0950332420805631</v>
      </c>
      <c r="JF527" s="210">
        <f t="shared" si="1007"/>
        <v>0.65020857142857158</v>
      </c>
      <c r="JG527" s="210">
        <f t="shared" si="1008"/>
        <v>0.36414804358830494</v>
      </c>
      <c r="JH527" s="203"/>
      <c r="JI527" s="203">
        <f t="shared" si="1009"/>
        <v>0.6151685393258427</v>
      </c>
      <c r="JJ527" s="212">
        <f t="shared" si="1109"/>
        <v>2.469151880188833</v>
      </c>
      <c r="JK527" s="203">
        <f t="shared" si="1010"/>
        <v>0.97337996696784224</v>
      </c>
      <c r="JL527" s="103">
        <v>6542</v>
      </c>
      <c r="JM527" s="246">
        <v>8.81</v>
      </c>
      <c r="JN527" s="307">
        <v>73</v>
      </c>
      <c r="JO527" s="247">
        <v>0.26</v>
      </c>
      <c r="JP527" s="247">
        <v>1.94</v>
      </c>
      <c r="JQ527" s="246">
        <v>0.6</v>
      </c>
      <c r="JR527" s="170">
        <v>199</v>
      </c>
      <c r="JS527" s="247">
        <v>0.49</v>
      </c>
      <c r="JT527" s="308"/>
    </row>
    <row r="528" spans="1:280" ht="14.25">
      <c r="A528" s="244">
        <v>43945</v>
      </c>
      <c r="B528" s="245">
        <v>0</v>
      </c>
      <c r="C528" s="245">
        <v>0</v>
      </c>
      <c r="D528" s="129">
        <v>48702</v>
      </c>
      <c r="E528" s="254">
        <v>6.05</v>
      </c>
      <c r="F528" s="129">
        <v>1386</v>
      </c>
      <c r="G528" s="247">
        <v>41.2</v>
      </c>
      <c r="H528" s="247">
        <v>19.8</v>
      </c>
      <c r="I528" s="255">
        <v>90.7</v>
      </c>
      <c r="J528" s="253">
        <v>1064</v>
      </c>
      <c r="K528" s="129">
        <v>1544</v>
      </c>
      <c r="L528" s="254">
        <v>5.73</v>
      </c>
      <c r="M528" s="129">
        <v>7623</v>
      </c>
      <c r="N528" s="129">
        <v>3745</v>
      </c>
      <c r="O528" s="254">
        <v>3.98</v>
      </c>
      <c r="P528" s="254">
        <v>3.26</v>
      </c>
      <c r="Q528" s="258">
        <v>71.2</v>
      </c>
      <c r="R528" s="259">
        <v>45.7</v>
      </c>
      <c r="S528" s="260">
        <v>9070</v>
      </c>
      <c r="T528" s="103">
        <v>6720</v>
      </c>
      <c r="U528" s="247">
        <v>2764</v>
      </c>
      <c r="V528" s="247">
        <v>21.6</v>
      </c>
      <c r="W528" s="247">
        <v>9.3800000000000008</v>
      </c>
      <c r="X528" s="247">
        <v>7.12</v>
      </c>
      <c r="Y528" s="129">
        <v>2432</v>
      </c>
      <c r="Z528" s="103"/>
      <c r="AA528" s="56"/>
      <c r="AB528" s="247">
        <v>515</v>
      </c>
      <c r="AC528" s="77">
        <f t="shared" si="1045"/>
        <v>11502</v>
      </c>
      <c r="AD528" s="247"/>
      <c r="AE528" s="247"/>
      <c r="AF528" s="247"/>
      <c r="AG528" s="247"/>
      <c r="AH528" s="252"/>
      <c r="AI528" s="263"/>
      <c r="AJ528" s="247"/>
      <c r="AK528" s="247"/>
      <c r="AL528" s="246">
        <v>9.11</v>
      </c>
      <c r="AM528" s="103">
        <v>74421</v>
      </c>
      <c r="AN528" s="264">
        <v>2.08</v>
      </c>
      <c r="AO528" s="264">
        <v>0.16</v>
      </c>
      <c r="AP528" s="103">
        <v>3113</v>
      </c>
      <c r="AQ528" s="252"/>
      <c r="AR528" s="86">
        <f t="shared" si="1031"/>
        <v>13479</v>
      </c>
      <c r="AS528" s="103">
        <v>1200</v>
      </c>
      <c r="AT528" s="268">
        <v>12279</v>
      </c>
      <c r="AU528" s="129">
        <f t="shared" si="1027"/>
        <v>10143</v>
      </c>
      <c r="AV528" s="103">
        <v>888</v>
      </c>
      <c r="AW528" s="103">
        <v>0</v>
      </c>
      <c r="AX528" s="129">
        <v>888</v>
      </c>
      <c r="AY528" s="271">
        <v>360</v>
      </c>
      <c r="AZ528" s="272">
        <v>5.34</v>
      </c>
      <c r="BA528" s="103">
        <v>3610</v>
      </c>
      <c r="BB528" s="247">
        <v>109</v>
      </c>
      <c r="BC528" s="103">
        <v>9885</v>
      </c>
      <c r="BD528" s="97">
        <f t="shared" si="1046"/>
        <v>6457.0249999999987</v>
      </c>
      <c r="BE528" s="102">
        <f t="shared" si="1047"/>
        <v>0.65321446636317637</v>
      </c>
      <c r="BF528" s="103">
        <v>3640</v>
      </c>
      <c r="BG528" s="97">
        <f t="shared" si="1048"/>
        <v>3883.8799999999997</v>
      </c>
      <c r="BH528" s="102">
        <f t="shared" si="1049"/>
        <v>0.39290642387455738</v>
      </c>
      <c r="BI528" s="103">
        <v>377</v>
      </c>
      <c r="BJ528" s="97">
        <f t="shared" si="1032"/>
        <v>741.55900000000008</v>
      </c>
      <c r="BK528" s="102">
        <f t="shared" si="1033"/>
        <v>7.5018614061709676E-2</v>
      </c>
      <c r="BL528" s="320">
        <v>260</v>
      </c>
      <c r="BM528" s="97">
        <f t="shared" si="1034"/>
        <v>375.7</v>
      </c>
      <c r="BN528" s="102">
        <f t="shared" si="1035"/>
        <v>3.8007081436519978E-2</v>
      </c>
      <c r="BO528" s="103">
        <v>667</v>
      </c>
      <c r="BP528" s="97">
        <f t="shared" si="1036"/>
        <v>1372.6859999999999</v>
      </c>
      <c r="BQ528" s="102">
        <f t="shared" si="1037"/>
        <v>0.13886555386949923</v>
      </c>
      <c r="BR528" s="103">
        <v>50</v>
      </c>
      <c r="BS528" s="105">
        <f t="shared" si="1028"/>
        <v>83.2</v>
      </c>
      <c r="BT528" s="102">
        <f t="shared" si="1029"/>
        <v>5.0581689428426911E-3</v>
      </c>
      <c r="BU528" s="321">
        <v>5.3</v>
      </c>
      <c r="BV528" s="321">
        <v>6.15</v>
      </c>
      <c r="BW528" s="322">
        <v>162</v>
      </c>
      <c r="BX528" s="117">
        <f t="shared" si="1050"/>
        <v>100263.55499999999</v>
      </c>
      <c r="BY528" s="118">
        <f t="shared" si="1051"/>
        <v>0.66842369999999995</v>
      </c>
      <c r="BZ528" s="273">
        <v>48.4</v>
      </c>
      <c r="CA528" s="263">
        <v>39</v>
      </c>
      <c r="CB528" s="247">
        <v>6.98</v>
      </c>
      <c r="CC528" s="103">
        <v>5885</v>
      </c>
      <c r="CD528" s="77">
        <f t="shared" si="1052"/>
        <v>5373.0648769574946</v>
      </c>
      <c r="CE528" s="77">
        <f t="shared" si="1053"/>
        <v>24138</v>
      </c>
      <c r="CF528" s="77">
        <f t="shared" si="1054"/>
        <v>10143</v>
      </c>
      <c r="CG528" s="77">
        <f t="shared" si="1055"/>
        <v>422.625</v>
      </c>
      <c r="CH528" s="77">
        <f t="shared" si="1056"/>
        <v>13995</v>
      </c>
      <c r="CI528" s="130">
        <f t="shared" si="1057"/>
        <v>583.125</v>
      </c>
      <c r="CJ528" s="253">
        <v>4020</v>
      </c>
      <c r="CK528" s="247"/>
      <c r="CL528" s="246">
        <v>7.81</v>
      </c>
      <c r="CM528" s="103">
        <v>2105</v>
      </c>
      <c r="CN528" s="274">
        <v>10</v>
      </c>
      <c r="CO528" s="274">
        <v>49</v>
      </c>
      <c r="CP528" s="103">
        <v>4948</v>
      </c>
      <c r="CQ528" s="247"/>
      <c r="CR528" s="247"/>
      <c r="CS528" s="103">
        <v>3211</v>
      </c>
      <c r="CT528" s="141">
        <f t="shared" si="1058"/>
        <v>0.24441259552016584</v>
      </c>
      <c r="CU528" s="142">
        <f t="shared" si="1059"/>
        <v>1.2502487562189055</v>
      </c>
      <c r="CV528" s="142">
        <f t="shared" si="1060"/>
        <v>4.2975966584498861</v>
      </c>
      <c r="CW528" s="118">
        <f t="shared" si="1061"/>
        <v>0.71626610974164773</v>
      </c>
      <c r="CX528" s="143">
        <f t="shared" si="1062"/>
        <v>21599.720805369128</v>
      </c>
      <c r="CY528" s="144">
        <f t="shared" si="1063"/>
        <v>0.60823104723202981</v>
      </c>
      <c r="CZ528" s="145">
        <f t="shared" si="1064"/>
        <v>16698.131208053688</v>
      </c>
      <c r="DA528" s="146">
        <f t="shared" si="1065"/>
        <v>0.78705108750632269</v>
      </c>
      <c r="DB528" s="253">
        <v>4020</v>
      </c>
      <c r="DC528" s="247"/>
      <c r="DD528" s="246">
        <v>7.84</v>
      </c>
      <c r="DE528" s="103">
        <v>2061</v>
      </c>
      <c r="DF528" s="274">
        <v>11</v>
      </c>
      <c r="DG528" s="274">
        <v>48</v>
      </c>
      <c r="DH528" s="103">
        <v>3736</v>
      </c>
      <c r="DI528" s="247"/>
      <c r="DJ528" s="247"/>
      <c r="DK528" s="103">
        <v>3520</v>
      </c>
      <c r="DL528" s="141">
        <f t="shared" si="1066"/>
        <v>0.26437341147484444</v>
      </c>
      <c r="DM528" s="142">
        <f t="shared" si="1067"/>
        <v>1.2502487562189055</v>
      </c>
      <c r="DN528" s="142">
        <f t="shared" si="1068"/>
        <v>4.2975966584498861</v>
      </c>
      <c r="DO528" s="118">
        <f t="shared" si="1069"/>
        <v>0.71626610974164773</v>
      </c>
      <c r="DP528" s="143">
        <f t="shared" si="1070"/>
        <v>21599.720805369128</v>
      </c>
      <c r="DQ528" s="144">
        <f t="shared" si="1071"/>
        <v>0.61642004196922251</v>
      </c>
      <c r="DR528" s="145">
        <f t="shared" si="1072"/>
        <v>16698.131208053688</v>
      </c>
      <c r="DS528" s="146">
        <f t="shared" si="1073"/>
        <v>0.79150227617602431</v>
      </c>
      <c r="DT528" s="253">
        <v>4022</v>
      </c>
      <c r="DU528" s="247"/>
      <c r="DV528" s="246">
        <v>7.68</v>
      </c>
      <c r="DW528" s="103">
        <v>2251</v>
      </c>
      <c r="DX528" s="274">
        <v>10</v>
      </c>
      <c r="DY528" s="274">
        <v>48</v>
      </c>
      <c r="DZ528" s="103">
        <v>4018</v>
      </c>
      <c r="EA528" s="247"/>
      <c r="EB528" s="247"/>
      <c r="EC528" s="103">
        <v>3889</v>
      </c>
      <c r="ED528" s="141">
        <f t="shared" si="1074"/>
        <v>0.30970909087305742</v>
      </c>
      <c r="EE528" s="142">
        <f t="shared" si="1075"/>
        <v>1.2496270512182994</v>
      </c>
      <c r="EF528" s="142">
        <f t="shared" si="1076"/>
        <v>4.2997347662401593</v>
      </c>
      <c r="EG528" s="118">
        <f t="shared" si="1077"/>
        <v>0.71662246104002658</v>
      </c>
      <c r="EH528" s="143">
        <f t="shared" si="1078"/>
        <v>21610.46693512304</v>
      </c>
      <c r="EI528" s="144">
        <f t="shared" si="1079"/>
        <v>0.58105847378589037</v>
      </c>
      <c r="EJ528" s="145">
        <f t="shared" si="1080"/>
        <v>16706.438736017895</v>
      </c>
      <c r="EK528" s="146">
        <f t="shared" si="1081"/>
        <v>0.77228123419322203</v>
      </c>
      <c r="EL528" s="253">
        <v>4022</v>
      </c>
      <c r="EM528" s="247"/>
      <c r="EN528" s="246">
        <v>7.77</v>
      </c>
      <c r="EO528" s="103">
        <v>2007</v>
      </c>
      <c r="EP528" s="274">
        <v>11</v>
      </c>
      <c r="EQ528" s="274">
        <v>47</v>
      </c>
      <c r="ER528" s="103">
        <v>3964</v>
      </c>
      <c r="ES528" s="247"/>
      <c r="ET528" s="247"/>
      <c r="EU528" s="103">
        <v>3358</v>
      </c>
      <c r="EV528" s="141">
        <f t="shared" si="1082"/>
        <v>0.24803681345614287</v>
      </c>
      <c r="EW528" s="142">
        <f t="shared" si="1083"/>
        <v>1.2496270512182994</v>
      </c>
      <c r="EX528" s="142">
        <f t="shared" si="1084"/>
        <v>4.2997347662401593</v>
      </c>
      <c r="EY528" s="118">
        <f t="shared" si="1085"/>
        <v>0.71662246104002658</v>
      </c>
      <c r="EZ528" s="143">
        <f t="shared" si="1086"/>
        <v>21610.46693512304</v>
      </c>
      <c r="FA528" s="144">
        <f t="shared" si="1087"/>
        <v>0.62647017187395915</v>
      </c>
      <c r="FB528" s="145">
        <f t="shared" si="1088"/>
        <v>16706.438736017895</v>
      </c>
      <c r="FC528" s="146">
        <f t="shared" si="1089"/>
        <v>0.79696509863429443</v>
      </c>
      <c r="FD528" s="253">
        <v>4027</v>
      </c>
      <c r="FE528" s="247"/>
      <c r="FF528" s="246">
        <v>7.75</v>
      </c>
      <c r="FG528" s="103">
        <v>1892</v>
      </c>
      <c r="FH528" s="274">
        <v>10</v>
      </c>
      <c r="FI528" s="274">
        <v>48</v>
      </c>
      <c r="FJ528" s="103">
        <v>3830</v>
      </c>
      <c r="FK528" s="247"/>
      <c r="FL528" s="247"/>
      <c r="FM528" s="103">
        <v>3509</v>
      </c>
      <c r="FN528" s="141">
        <f t="shared" si="1090"/>
        <v>0.25031658271710466</v>
      </c>
      <c r="FO528" s="142">
        <f t="shared" si="1091"/>
        <v>1.2480754904395333</v>
      </c>
      <c r="FP528" s="142">
        <f t="shared" si="1092"/>
        <v>4.3050800357158439</v>
      </c>
      <c r="FQ528" s="118">
        <f t="shared" si="1093"/>
        <v>0.71751333928597394</v>
      </c>
      <c r="FR528" s="143">
        <f t="shared" si="1094"/>
        <v>21637.332259507832</v>
      </c>
      <c r="FS528" s="144">
        <f t="shared" si="1095"/>
        <v>0.64787322630071276</v>
      </c>
      <c r="FT528" s="145">
        <f t="shared" si="1096"/>
        <v>16727.207555928409</v>
      </c>
      <c r="FU528" s="146">
        <f t="shared" si="1097"/>
        <v>0.80859888720283257</v>
      </c>
      <c r="FV528" s="253">
        <v>4027</v>
      </c>
      <c r="FW528" s="283"/>
      <c r="FX528" s="246">
        <v>7.74</v>
      </c>
      <c r="FY528" s="103">
        <v>2229</v>
      </c>
      <c r="FZ528" s="274">
        <v>11</v>
      </c>
      <c r="GA528" s="274">
        <v>48</v>
      </c>
      <c r="GB528" s="103">
        <v>3952</v>
      </c>
      <c r="GC528" s="247"/>
      <c r="GD528" s="247"/>
      <c r="GE528" s="103">
        <v>3788</v>
      </c>
      <c r="GF528" s="141">
        <f t="shared" si="1098"/>
        <v>0.29918295111760246</v>
      </c>
      <c r="GG528" s="142">
        <f t="shared" si="1099"/>
        <v>1.2480754904395333</v>
      </c>
      <c r="GH528" s="142">
        <f t="shared" si="1100"/>
        <v>4.3050800357158439</v>
      </c>
      <c r="GI528" s="118">
        <f t="shared" si="1101"/>
        <v>0.71751333928597394</v>
      </c>
      <c r="GJ528" s="143">
        <f t="shared" si="1102"/>
        <v>21637.332259507832</v>
      </c>
      <c r="GK528" s="144">
        <f t="shared" si="1103"/>
        <v>0.58515297115448672</v>
      </c>
      <c r="GL528" s="145">
        <f t="shared" si="1104"/>
        <v>16727.207555928409</v>
      </c>
      <c r="GM528" s="146">
        <f t="shared" si="1105"/>
        <v>0.77450682852807284</v>
      </c>
      <c r="GN528" s="103">
        <v>2103</v>
      </c>
      <c r="GO528" s="97">
        <f t="shared" si="1038"/>
        <v>2090.8220647941007</v>
      </c>
      <c r="GP528" s="226">
        <f t="shared" si="1039"/>
        <v>261.30903999999998</v>
      </c>
      <c r="GQ528" s="103">
        <v>0</v>
      </c>
      <c r="GR528" s="102">
        <f t="shared" si="1040"/>
        <v>1</v>
      </c>
      <c r="GS528" s="103">
        <v>0</v>
      </c>
      <c r="GT528" s="102">
        <f t="shared" si="1041"/>
        <v>1</v>
      </c>
      <c r="GU528" s="129">
        <v>0</v>
      </c>
      <c r="GV528" s="102">
        <f t="shared" si="1042"/>
        <v>1</v>
      </c>
      <c r="GW528" s="170">
        <v>119</v>
      </c>
      <c r="GX528" s="102">
        <f t="shared" si="1043"/>
        <v>0.54230769230769238</v>
      </c>
      <c r="GY528" s="170">
        <v>9.86</v>
      </c>
      <c r="GZ528" s="102">
        <f t="shared" si="1044"/>
        <v>0</v>
      </c>
      <c r="HA528" s="323">
        <v>10.3</v>
      </c>
      <c r="HB528" s="323">
        <v>61.3</v>
      </c>
      <c r="HC528" s="323"/>
      <c r="HD528" s="102"/>
      <c r="HE528" s="324">
        <v>18</v>
      </c>
      <c r="HF528" s="227">
        <f t="shared" si="1000"/>
        <v>100263.55499999999</v>
      </c>
      <c r="HG528" s="102">
        <f t="shared" si="1001"/>
        <v>0.66842369999999995</v>
      </c>
      <c r="HH528" s="177">
        <f t="shared" si="1002"/>
        <v>0.78725341426403639</v>
      </c>
      <c r="HI528" s="103">
        <v>2764</v>
      </c>
      <c r="HJ528" s="103">
        <v>1356</v>
      </c>
      <c r="HK528" s="103">
        <v>1275</v>
      </c>
      <c r="HL528" s="77">
        <f t="shared" si="1106"/>
        <v>1776</v>
      </c>
      <c r="HM528" s="77">
        <f t="shared" si="1107"/>
        <v>17555.759999999998</v>
      </c>
      <c r="HN528" s="247"/>
      <c r="HO528" s="247"/>
      <c r="HP528" s="103">
        <v>5001</v>
      </c>
      <c r="HQ528" s="247"/>
      <c r="HR528" s="247"/>
      <c r="HS528" s="247"/>
      <c r="HT528" s="103">
        <v>4888</v>
      </c>
      <c r="HU528" s="103">
        <v>4070</v>
      </c>
      <c r="HV528" s="247"/>
      <c r="HW528" s="247"/>
      <c r="HX528" s="247"/>
      <c r="HY528" s="247"/>
      <c r="HZ528" s="298" t="s">
        <v>127</v>
      </c>
      <c r="IA528" s="298"/>
      <c r="IB528" s="299">
        <v>682</v>
      </c>
      <c r="IC528" s="300"/>
      <c r="ID528" s="300">
        <v>134</v>
      </c>
      <c r="IE528" s="301">
        <v>5.82</v>
      </c>
      <c r="IF528" s="301">
        <v>0.97</v>
      </c>
      <c r="IG528" s="301">
        <v>0.9</v>
      </c>
      <c r="IH528" s="97">
        <f t="shared" si="1108"/>
        <v>33771.104999999996</v>
      </c>
      <c r="II528" s="97">
        <f t="shared" si="1025"/>
        <v>2750.3139506474463</v>
      </c>
      <c r="IJ528" s="202">
        <f t="shared" si="1026"/>
        <v>1.6287971333170455</v>
      </c>
      <c r="IK528" s="202">
        <f t="shared" si="1030"/>
        <v>1.6885552499999996</v>
      </c>
      <c r="IL528" s="202">
        <f t="shared" si="1004"/>
        <v>0.38019454359390925</v>
      </c>
      <c r="IM528" s="203"/>
      <c r="IN528" s="204">
        <f t="shared" si="1005"/>
        <v>0.67570137898240601</v>
      </c>
      <c r="IO528" s="247"/>
      <c r="IP528" s="247"/>
      <c r="IQ528" s="103">
        <v>1173</v>
      </c>
      <c r="IR528" s="103">
        <v>1096</v>
      </c>
      <c r="IS528" s="247"/>
      <c r="IT528" s="247"/>
      <c r="IU528" s="247"/>
      <c r="IV528" s="247"/>
      <c r="IW528" s="304">
        <v>0.3</v>
      </c>
      <c r="IX528" s="304"/>
      <c r="IY528" s="246">
        <v>8.57</v>
      </c>
      <c r="IZ528" s="247">
        <v>300</v>
      </c>
      <c r="JA528" s="247">
        <v>2.48</v>
      </c>
      <c r="JB528" s="247">
        <v>0.28000000000000003</v>
      </c>
      <c r="JC528" s="247">
        <v>202</v>
      </c>
      <c r="JD528" s="97">
        <f t="shared" si="1006"/>
        <v>8374.2780000000002</v>
      </c>
      <c r="JE528" s="210">
        <f t="shared" si="1110"/>
        <v>1.1042097998619738</v>
      </c>
      <c r="JF528" s="210">
        <f t="shared" si="1007"/>
        <v>0.61763625</v>
      </c>
      <c r="JG528" s="210">
        <f t="shared" si="1008"/>
        <v>0.3942411243010121</v>
      </c>
      <c r="JH528" s="203"/>
      <c r="JI528" s="203">
        <f t="shared" si="1009"/>
        <v>0.56011730205278587</v>
      </c>
      <c r="JJ528" s="212">
        <f t="shared" si="1109"/>
        <v>2.469151880188833</v>
      </c>
      <c r="JK528" s="203">
        <f t="shared" si="1010"/>
        <v>0.96965098634294389</v>
      </c>
      <c r="JL528" s="103">
        <v>11168</v>
      </c>
      <c r="JM528" s="246">
        <v>8.9600000000000009</v>
      </c>
      <c r="JN528" s="307">
        <v>69</v>
      </c>
      <c r="JO528" s="247">
        <v>0.3</v>
      </c>
      <c r="JP528" s="247">
        <v>4.8099999999999996</v>
      </c>
      <c r="JQ528" s="246">
        <v>0.48</v>
      </c>
      <c r="JR528" s="170">
        <v>248</v>
      </c>
      <c r="JS528" s="247">
        <v>0.44</v>
      </c>
      <c r="JT528" s="308"/>
    </row>
    <row r="529" spans="1:280" ht="14.25">
      <c r="A529" s="244">
        <v>43946</v>
      </c>
      <c r="B529" s="245">
        <v>0</v>
      </c>
      <c r="C529" s="245">
        <v>0</v>
      </c>
      <c r="D529" s="129">
        <v>33599</v>
      </c>
      <c r="E529" s="254">
        <v>5.48</v>
      </c>
      <c r="F529" s="129">
        <v>1092</v>
      </c>
      <c r="G529" s="247">
        <v>29.7</v>
      </c>
      <c r="H529" s="247">
        <v>14.7</v>
      </c>
      <c r="I529" s="255">
        <v>90.8</v>
      </c>
      <c r="J529" s="253">
        <v>1366</v>
      </c>
      <c r="K529" s="129">
        <v>1650</v>
      </c>
      <c r="L529" s="254">
        <v>5.86</v>
      </c>
      <c r="M529" s="129">
        <v>6484</v>
      </c>
      <c r="N529" s="129">
        <v>4392</v>
      </c>
      <c r="O529" s="254">
        <v>3.71</v>
      </c>
      <c r="P529" s="254">
        <v>3.13</v>
      </c>
      <c r="Q529" s="258">
        <v>64.5</v>
      </c>
      <c r="R529" s="259">
        <v>46.8</v>
      </c>
      <c r="S529" s="260">
        <v>9123</v>
      </c>
      <c r="T529" s="103">
        <v>6784</v>
      </c>
      <c r="U529" s="247">
        <v>3.42</v>
      </c>
      <c r="V529" s="247">
        <v>30.4</v>
      </c>
      <c r="W529" s="247">
        <v>8.9700000000000006</v>
      </c>
      <c r="X529" s="247">
        <v>6.93</v>
      </c>
      <c r="Y529" s="129">
        <v>2432</v>
      </c>
      <c r="Z529" s="103"/>
      <c r="AA529" s="56"/>
      <c r="AB529" s="247">
        <v>514</v>
      </c>
      <c r="AC529" s="77">
        <f t="shared" si="1045"/>
        <v>11555</v>
      </c>
      <c r="AD529" s="247"/>
      <c r="AE529" s="247"/>
      <c r="AF529" s="247"/>
      <c r="AG529" s="247"/>
      <c r="AH529" s="252"/>
      <c r="AI529" s="263"/>
      <c r="AJ529" s="247"/>
      <c r="AK529" s="247"/>
      <c r="AL529" s="246">
        <v>9.24</v>
      </c>
      <c r="AM529" s="103">
        <v>68398</v>
      </c>
      <c r="AN529" s="264">
        <v>1.28</v>
      </c>
      <c r="AO529" s="264">
        <v>0.16</v>
      </c>
      <c r="AP529" s="103">
        <v>3001</v>
      </c>
      <c r="AQ529" s="252"/>
      <c r="AR529" s="86">
        <f t="shared" si="1031"/>
        <v>13627</v>
      </c>
      <c r="AS529" s="103">
        <v>1200</v>
      </c>
      <c r="AT529" s="268">
        <v>12427</v>
      </c>
      <c r="AU529" s="129">
        <f t="shared" si="1027"/>
        <v>9907</v>
      </c>
      <c r="AV529" s="103">
        <v>720</v>
      </c>
      <c r="AW529" s="103">
        <v>720</v>
      </c>
      <c r="AX529" s="129">
        <v>720</v>
      </c>
      <c r="AY529" s="271">
        <v>360</v>
      </c>
      <c r="AZ529" s="272">
        <v>5.35</v>
      </c>
      <c r="BA529" s="103">
        <v>4257</v>
      </c>
      <c r="BB529" s="247">
        <v>177</v>
      </c>
      <c r="BC529" s="103">
        <v>10567</v>
      </c>
      <c r="BD529" s="97">
        <f t="shared" si="1046"/>
        <v>6444.9432000000006</v>
      </c>
      <c r="BE529" s="102">
        <f t="shared" si="1047"/>
        <v>0.60991229298760297</v>
      </c>
      <c r="BF529" s="103">
        <v>3692</v>
      </c>
      <c r="BG529" s="97">
        <f t="shared" si="1048"/>
        <v>3939.364</v>
      </c>
      <c r="BH529" s="102">
        <f t="shared" si="1049"/>
        <v>0.37279871297435413</v>
      </c>
      <c r="BI529" s="103">
        <v>319</v>
      </c>
      <c r="BJ529" s="97">
        <f t="shared" si="1032"/>
        <v>627.47300000000007</v>
      </c>
      <c r="BK529" s="102">
        <f t="shared" si="1033"/>
        <v>5.9380429639443559E-2</v>
      </c>
      <c r="BL529" s="320">
        <v>303</v>
      </c>
      <c r="BM529" s="97">
        <f t="shared" si="1034"/>
        <v>437.83500000000004</v>
      </c>
      <c r="BN529" s="102">
        <f t="shared" si="1035"/>
        <v>4.1434181887006725E-2</v>
      </c>
      <c r="BO529" s="103">
        <v>662</v>
      </c>
      <c r="BP529" s="97">
        <f t="shared" si="1036"/>
        <v>1362.396</v>
      </c>
      <c r="BQ529" s="102">
        <f t="shared" si="1037"/>
        <v>0.12892930822371534</v>
      </c>
      <c r="BR529" s="103">
        <v>46.8</v>
      </c>
      <c r="BS529" s="105">
        <f t="shared" si="1028"/>
        <v>77.875199999999992</v>
      </c>
      <c r="BT529" s="102">
        <f t="shared" si="1029"/>
        <v>4.4288823696413361E-3</v>
      </c>
      <c r="BU529" s="321">
        <v>5.17</v>
      </c>
      <c r="BV529" s="321">
        <v>6.03</v>
      </c>
      <c r="BW529" s="322">
        <v>154</v>
      </c>
      <c r="BX529" s="117">
        <f t="shared" si="1050"/>
        <v>104687.269</v>
      </c>
      <c r="BY529" s="118">
        <f t="shared" si="1051"/>
        <v>0.69791512666666666</v>
      </c>
      <c r="BZ529" s="273">
        <v>55.3</v>
      </c>
      <c r="CA529" s="263">
        <v>39</v>
      </c>
      <c r="CB529" s="247">
        <v>7.25</v>
      </c>
      <c r="CC529" s="103">
        <v>4327</v>
      </c>
      <c r="CD529" s="77">
        <f t="shared" si="1052"/>
        <v>5547.5598287044741</v>
      </c>
      <c r="CE529" s="77">
        <f t="shared" si="1053"/>
        <v>24052</v>
      </c>
      <c r="CF529" s="77">
        <f t="shared" si="1054"/>
        <v>9907</v>
      </c>
      <c r="CG529" s="77">
        <f t="shared" si="1055"/>
        <v>412.79166666666669</v>
      </c>
      <c r="CH529" s="77">
        <f t="shared" si="1056"/>
        <v>14145</v>
      </c>
      <c r="CI529" s="130">
        <f t="shared" si="1057"/>
        <v>589.375</v>
      </c>
      <c r="CJ529" s="253">
        <v>4004</v>
      </c>
      <c r="CK529" s="247"/>
      <c r="CL529" s="246">
        <v>7.67</v>
      </c>
      <c r="CM529" s="103">
        <v>1734</v>
      </c>
      <c r="CN529" s="274">
        <v>11</v>
      </c>
      <c r="CO529" s="274">
        <v>51</v>
      </c>
      <c r="CP529" s="103">
        <v>4008</v>
      </c>
      <c r="CQ529" s="247"/>
      <c r="CR529" s="247"/>
      <c r="CS529" s="103">
        <v>3276</v>
      </c>
      <c r="CT529" s="141">
        <f t="shared" si="1058"/>
        <v>0.21454542604088825</v>
      </c>
      <c r="CU529" s="142">
        <f t="shared" si="1059"/>
        <v>1.2552447552447552</v>
      </c>
      <c r="CV529" s="142">
        <f t="shared" si="1060"/>
        <v>4.4195044874915865</v>
      </c>
      <c r="CW529" s="118">
        <f t="shared" si="1061"/>
        <v>0.73658408124859776</v>
      </c>
      <c r="CX529" s="143">
        <f t="shared" si="1062"/>
        <v>22212.429554132716</v>
      </c>
      <c r="CY529" s="144">
        <f t="shared" si="1063"/>
        <v>0.68743013981970114</v>
      </c>
      <c r="CZ529" s="145">
        <f t="shared" si="1064"/>
        <v>17427.566317811408</v>
      </c>
      <c r="DA529" s="146">
        <f t="shared" si="1065"/>
        <v>0.83590423015046844</v>
      </c>
      <c r="DB529" s="253">
        <v>4004</v>
      </c>
      <c r="DC529" s="247"/>
      <c r="DD529" s="246">
        <v>7.64</v>
      </c>
      <c r="DE529" s="103">
        <v>1791</v>
      </c>
      <c r="DF529" s="274">
        <v>11</v>
      </c>
      <c r="DG529" s="274">
        <v>51</v>
      </c>
      <c r="DH529" s="103">
        <v>3906</v>
      </c>
      <c r="DI529" s="247"/>
      <c r="DJ529" s="247"/>
      <c r="DK529" s="103">
        <v>3551</v>
      </c>
      <c r="DL529" s="141">
        <f t="shared" si="1066"/>
        <v>0.23608385791874625</v>
      </c>
      <c r="DM529" s="142">
        <f t="shared" si="1067"/>
        <v>1.2552447552447552</v>
      </c>
      <c r="DN529" s="142">
        <f t="shared" si="1068"/>
        <v>4.4195044874915865</v>
      </c>
      <c r="DO529" s="118">
        <f t="shared" si="1069"/>
        <v>0.73658408124859776</v>
      </c>
      <c r="DP529" s="143">
        <f t="shared" si="1070"/>
        <v>22212.429554132716</v>
      </c>
      <c r="DQ529" s="144">
        <f t="shared" si="1071"/>
        <v>0.67715535202830723</v>
      </c>
      <c r="DR529" s="145">
        <f t="shared" si="1072"/>
        <v>17427.566317811408</v>
      </c>
      <c r="DS529" s="146">
        <f t="shared" si="1073"/>
        <v>0.83051007854641812</v>
      </c>
      <c r="DT529" s="253">
        <v>4008</v>
      </c>
      <c r="DU529" s="247"/>
      <c r="DV529" s="246">
        <v>7.67</v>
      </c>
      <c r="DW529" s="103">
        <v>1784</v>
      </c>
      <c r="DX529" s="274">
        <v>11</v>
      </c>
      <c r="DY529" s="274">
        <v>51</v>
      </c>
      <c r="DZ529" s="103">
        <v>3914</v>
      </c>
      <c r="EA529" s="247"/>
      <c r="EB529" s="247"/>
      <c r="EC529" s="103">
        <v>3924</v>
      </c>
      <c r="ED529" s="141">
        <f t="shared" si="1074"/>
        <v>0.26013720007864982</v>
      </c>
      <c r="EE529" s="142">
        <f t="shared" si="1075"/>
        <v>1.253992015968064</v>
      </c>
      <c r="EF529" s="142">
        <f t="shared" si="1076"/>
        <v>4.4239195768896797</v>
      </c>
      <c r="EG529" s="118">
        <f t="shared" si="1077"/>
        <v>0.73731992948161329</v>
      </c>
      <c r="EH529" s="143">
        <f t="shared" si="1078"/>
        <v>22234.619793447531</v>
      </c>
      <c r="EI529" s="144">
        <f t="shared" si="1079"/>
        <v>0.67841716807286434</v>
      </c>
      <c r="EJ529" s="145">
        <f t="shared" si="1080"/>
        <v>17444.97647397306</v>
      </c>
      <c r="EK529" s="146">
        <f t="shared" si="1081"/>
        <v>0.83117251821709093</v>
      </c>
      <c r="EL529" s="253">
        <v>4008</v>
      </c>
      <c r="EM529" s="247"/>
      <c r="EN529" s="246">
        <v>7.67</v>
      </c>
      <c r="EO529" s="103">
        <v>1601</v>
      </c>
      <c r="EP529" s="274">
        <v>11</v>
      </c>
      <c r="EQ529" s="274">
        <v>50</v>
      </c>
      <c r="ER529" s="103">
        <v>3896</v>
      </c>
      <c r="ES529" s="247"/>
      <c r="ET529" s="247"/>
      <c r="EU529" s="103">
        <v>3383</v>
      </c>
      <c r="EV529" s="141">
        <f t="shared" si="1082"/>
        <v>0.21387281908369871</v>
      </c>
      <c r="EW529" s="142">
        <f t="shared" si="1083"/>
        <v>1.253992015968064</v>
      </c>
      <c r="EX529" s="142">
        <f t="shared" si="1084"/>
        <v>4.4239195768896797</v>
      </c>
      <c r="EY529" s="118">
        <f t="shared" si="1085"/>
        <v>0.73731992948161329</v>
      </c>
      <c r="EZ529" s="143">
        <f t="shared" si="1086"/>
        <v>22234.619793447531</v>
      </c>
      <c r="FA529" s="144">
        <f t="shared" si="1087"/>
        <v>0.71140464466628694</v>
      </c>
      <c r="FB529" s="145">
        <f t="shared" si="1088"/>
        <v>17444.97647397306</v>
      </c>
      <c r="FC529" s="146">
        <f t="shared" si="1089"/>
        <v>0.8484905838932526</v>
      </c>
      <c r="FD529" s="253">
        <v>4014</v>
      </c>
      <c r="FE529" s="247"/>
      <c r="FF529" s="246">
        <v>7.65</v>
      </c>
      <c r="FG529" s="103">
        <v>1776</v>
      </c>
      <c r="FH529" s="274">
        <v>10</v>
      </c>
      <c r="FI529" s="274">
        <v>51</v>
      </c>
      <c r="FJ529" s="103">
        <v>3880</v>
      </c>
      <c r="FK529" s="247"/>
      <c r="FL529" s="247"/>
      <c r="FM529" s="103">
        <v>3524</v>
      </c>
      <c r="FN529" s="141">
        <f t="shared" si="1090"/>
        <v>0.2327756404464717</v>
      </c>
      <c r="FO529" s="142">
        <f t="shared" si="1091"/>
        <v>1.2521175884404585</v>
      </c>
      <c r="FP529" s="142">
        <f t="shared" si="1092"/>
        <v>4.43054221098682</v>
      </c>
      <c r="FQ529" s="118">
        <f t="shared" si="1093"/>
        <v>0.7384237018311367</v>
      </c>
      <c r="FR529" s="143">
        <f t="shared" si="1094"/>
        <v>22267.905152419757</v>
      </c>
      <c r="FS529" s="144">
        <f t="shared" si="1095"/>
        <v>0.67985924355235827</v>
      </c>
      <c r="FT529" s="145">
        <f t="shared" si="1096"/>
        <v>17471.091708215532</v>
      </c>
      <c r="FU529" s="146">
        <f t="shared" si="1097"/>
        <v>0.83192959212643136</v>
      </c>
      <c r="FV529" s="253">
        <v>4014</v>
      </c>
      <c r="FW529" s="283"/>
      <c r="FX529" s="246">
        <v>7.67</v>
      </c>
      <c r="FY529" s="103">
        <v>1776</v>
      </c>
      <c r="FZ529" s="274">
        <v>10</v>
      </c>
      <c r="GA529" s="274">
        <v>51</v>
      </c>
      <c r="GB529" s="103">
        <v>4076</v>
      </c>
      <c r="GC529" s="247"/>
      <c r="GD529" s="247"/>
      <c r="GE529" s="103">
        <v>3890</v>
      </c>
      <c r="GF529" s="141">
        <f t="shared" si="1098"/>
        <v>0.25695154407967508</v>
      </c>
      <c r="GG529" s="142">
        <f t="shared" si="1099"/>
        <v>1.2521175884404585</v>
      </c>
      <c r="GH529" s="142">
        <f t="shared" si="1100"/>
        <v>4.43054221098682</v>
      </c>
      <c r="GI529" s="118">
        <f t="shared" si="1101"/>
        <v>0.7384237018311367</v>
      </c>
      <c r="GJ529" s="143">
        <f t="shared" si="1102"/>
        <v>22267.905152419757</v>
      </c>
      <c r="GK529" s="144">
        <f t="shared" si="1103"/>
        <v>0.67985924355235827</v>
      </c>
      <c r="GL529" s="145">
        <f t="shared" si="1104"/>
        <v>17471.091708215532</v>
      </c>
      <c r="GM529" s="146">
        <f t="shared" si="1105"/>
        <v>0.83192959212643136</v>
      </c>
      <c r="GN529" s="103">
        <v>2032</v>
      </c>
      <c r="GO529" s="97">
        <f t="shared" si="1038"/>
        <v>1743.6765341759522</v>
      </c>
      <c r="GP529" s="226">
        <f t="shared" si="1039"/>
        <v>259.92199999999997</v>
      </c>
      <c r="GQ529" s="103">
        <v>0</v>
      </c>
      <c r="GR529" s="102">
        <f t="shared" si="1040"/>
        <v>1</v>
      </c>
      <c r="GS529" s="103">
        <v>0</v>
      </c>
      <c r="GT529" s="102">
        <f t="shared" si="1041"/>
        <v>1</v>
      </c>
      <c r="GU529" s="129">
        <v>0</v>
      </c>
      <c r="GV529" s="102">
        <f t="shared" si="1042"/>
        <v>1</v>
      </c>
      <c r="GW529" s="170">
        <v>117</v>
      </c>
      <c r="GX529" s="102">
        <f t="shared" si="1043"/>
        <v>0.61386138613861385</v>
      </c>
      <c r="GY529" s="170">
        <v>11.5</v>
      </c>
      <c r="GZ529" s="102">
        <f t="shared" si="1044"/>
        <v>0</v>
      </c>
      <c r="HA529" s="323">
        <v>16.7</v>
      </c>
      <c r="HB529" s="323">
        <v>42</v>
      </c>
      <c r="HC529" s="323"/>
      <c r="HD529" s="102"/>
      <c r="HE529" s="324">
        <v>30</v>
      </c>
      <c r="HF529" s="227">
        <f t="shared" si="1000"/>
        <v>104687.269</v>
      </c>
      <c r="HG529" s="102">
        <f t="shared" si="1001"/>
        <v>0.69791512666666666</v>
      </c>
      <c r="HH529" s="177">
        <f t="shared" si="1002"/>
        <v>0.80770322702753861</v>
      </c>
      <c r="HI529" s="103">
        <v>2798</v>
      </c>
      <c r="HJ529" s="103">
        <v>3816</v>
      </c>
      <c r="HK529" s="103">
        <v>1560</v>
      </c>
      <c r="HL529" s="77">
        <f t="shared" si="1106"/>
        <v>2160</v>
      </c>
      <c r="HM529" s="77">
        <f t="shared" si="1107"/>
        <v>22824.720000000001</v>
      </c>
      <c r="HN529" s="247"/>
      <c r="HO529" s="247"/>
      <c r="HP529" s="103">
        <v>4074</v>
      </c>
      <c r="HQ529" s="247"/>
      <c r="HR529" s="247"/>
      <c r="HS529" s="247"/>
      <c r="HT529" s="103">
        <v>4798</v>
      </c>
      <c r="HU529" s="103">
        <v>5078</v>
      </c>
      <c r="HV529" s="247"/>
      <c r="HW529" s="247"/>
      <c r="HX529" s="247"/>
      <c r="HY529" s="247"/>
      <c r="HZ529" s="298">
        <v>0.98</v>
      </c>
      <c r="IA529" s="298"/>
      <c r="IB529" s="299">
        <v>613</v>
      </c>
      <c r="IC529" s="300"/>
      <c r="ID529" s="300">
        <v>126</v>
      </c>
      <c r="IE529" s="301">
        <v>2.79</v>
      </c>
      <c r="IF529" s="301">
        <v>1.06</v>
      </c>
      <c r="IG529" s="301">
        <v>0.76</v>
      </c>
      <c r="IH529" s="97">
        <f t="shared" si="1108"/>
        <v>32734.984</v>
      </c>
      <c r="II529" s="97">
        <f t="shared" si="1025"/>
        <v>2634.1823448941823</v>
      </c>
      <c r="IJ529" s="202">
        <f t="shared" si="1026"/>
        <v>1.6093988895147662</v>
      </c>
      <c r="IK529" s="202">
        <f t="shared" si="1030"/>
        <v>1.6367492000000001</v>
      </c>
      <c r="IL529" s="202">
        <f t="shared" si="1004"/>
        <v>0.38339309146659334</v>
      </c>
      <c r="IM529" s="203"/>
      <c r="IN529" s="204">
        <f t="shared" si="1005"/>
        <v>0.69832677165354329</v>
      </c>
      <c r="IO529" s="247"/>
      <c r="IP529" s="247"/>
      <c r="IQ529" s="103">
        <v>1525</v>
      </c>
      <c r="IR529" s="103">
        <v>1892</v>
      </c>
      <c r="IS529" s="247"/>
      <c r="IT529" s="247"/>
      <c r="IU529" s="247"/>
      <c r="IV529" s="247"/>
      <c r="IW529" s="304"/>
      <c r="IX529" s="304"/>
      <c r="IY529" s="246">
        <v>8.8000000000000007</v>
      </c>
      <c r="IZ529" s="247">
        <v>269</v>
      </c>
      <c r="JA529" s="247">
        <v>1.94</v>
      </c>
      <c r="JB529" s="247">
        <v>0.27</v>
      </c>
      <c r="JC529" s="247">
        <v>189</v>
      </c>
      <c r="JD529" s="97">
        <f t="shared" si="1006"/>
        <v>7617.7510000000002</v>
      </c>
      <c r="JE529" s="210">
        <f t="shared" si="1110"/>
        <v>1.130513778136671</v>
      </c>
      <c r="JF529" s="210">
        <f t="shared" si="1007"/>
        <v>0.54223133928571432</v>
      </c>
      <c r="JG529" s="210">
        <f t="shared" si="1008"/>
        <v>0.28295197798542843</v>
      </c>
      <c r="JH529" s="203"/>
      <c r="JI529" s="203">
        <f t="shared" si="1009"/>
        <v>0.56117455138662309</v>
      </c>
      <c r="JJ529" s="212">
        <f t="shared" si="1109"/>
        <v>2.469151880188833</v>
      </c>
      <c r="JK529" s="203">
        <f t="shared" si="1010"/>
        <v>0.97454338979842903</v>
      </c>
      <c r="JL529" s="103">
        <v>7661</v>
      </c>
      <c r="JM529" s="246">
        <v>8.81</v>
      </c>
      <c r="JN529" s="307">
        <v>98</v>
      </c>
      <c r="JO529" s="247">
        <v>0.25</v>
      </c>
      <c r="JP529" s="247">
        <v>2.02</v>
      </c>
      <c r="JQ529" s="246">
        <v>0.64</v>
      </c>
      <c r="JR529" s="170">
        <v>245</v>
      </c>
      <c r="JS529" s="247">
        <v>0.54</v>
      </c>
      <c r="JT529" s="308"/>
    </row>
    <row r="530" spans="1:280" ht="14.25">
      <c r="A530" s="244">
        <v>43947</v>
      </c>
      <c r="B530" s="245">
        <v>0</v>
      </c>
      <c r="C530" s="245">
        <v>0</v>
      </c>
      <c r="D530" s="129">
        <v>35508</v>
      </c>
      <c r="E530" s="254">
        <v>5.33</v>
      </c>
      <c r="F530" s="129">
        <v>1001</v>
      </c>
      <c r="G530" s="247">
        <v>27.1</v>
      </c>
      <c r="H530" s="247">
        <v>16.3</v>
      </c>
      <c r="I530" s="255">
        <v>91.2</v>
      </c>
      <c r="J530" s="253">
        <v>1211</v>
      </c>
      <c r="K530" s="129">
        <v>1336</v>
      </c>
      <c r="L530" s="254">
        <v>6.01</v>
      </c>
      <c r="M530" s="129">
        <v>6696</v>
      </c>
      <c r="N530" s="129">
        <v>4262</v>
      </c>
      <c r="O530" s="254">
        <v>7.13</v>
      </c>
      <c r="P530" s="254">
        <v>3.27</v>
      </c>
      <c r="Q530" s="258">
        <v>61.4</v>
      </c>
      <c r="R530" s="259">
        <v>48.9</v>
      </c>
      <c r="S530" s="260">
        <v>8900</v>
      </c>
      <c r="T530" s="103">
        <v>6864</v>
      </c>
      <c r="U530" s="247">
        <v>3.49</v>
      </c>
      <c r="V530" s="247">
        <v>18.899999999999999</v>
      </c>
      <c r="W530" s="247">
        <v>9.02</v>
      </c>
      <c r="X530" s="247">
        <v>7.01</v>
      </c>
      <c r="Y530" s="129">
        <v>2432</v>
      </c>
      <c r="Z530" s="103"/>
      <c r="AA530" s="56"/>
      <c r="AB530" s="247">
        <v>516</v>
      </c>
      <c r="AC530" s="77">
        <f t="shared" si="1045"/>
        <v>11332</v>
      </c>
      <c r="AD530" s="247"/>
      <c r="AE530" s="247"/>
      <c r="AF530" s="247"/>
      <c r="AG530" s="247"/>
      <c r="AH530" s="252"/>
      <c r="AI530" s="263"/>
      <c r="AJ530" s="247"/>
      <c r="AK530" s="247"/>
      <c r="AL530" s="246">
        <v>9.1300000000000008</v>
      </c>
      <c r="AM530" s="103">
        <v>70365</v>
      </c>
      <c r="AN530" s="264" t="s">
        <v>125</v>
      </c>
      <c r="AO530" s="264">
        <v>7.0000000000000007E-2</v>
      </c>
      <c r="AP530" s="103">
        <v>2752</v>
      </c>
      <c r="AQ530" s="252"/>
      <c r="AR530" s="86">
        <f t="shared" si="1031"/>
        <v>13527</v>
      </c>
      <c r="AS530" s="103">
        <v>1300</v>
      </c>
      <c r="AT530" s="268">
        <v>12227</v>
      </c>
      <c r="AU530" s="129">
        <f t="shared" si="1027"/>
        <v>9947</v>
      </c>
      <c r="AV530" s="103">
        <v>720</v>
      </c>
      <c r="AW530" s="103">
        <v>720</v>
      </c>
      <c r="AX530" s="129">
        <v>720</v>
      </c>
      <c r="AY530" s="271">
        <v>120</v>
      </c>
      <c r="AZ530" s="272">
        <v>5.37</v>
      </c>
      <c r="BA530" s="103">
        <v>4100</v>
      </c>
      <c r="BB530" s="247">
        <v>229</v>
      </c>
      <c r="BC530" s="103">
        <v>9923</v>
      </c>
      <c r="BD530" s="97">
        <f t="shared" si="1046"/>
        <v>5970.0970000000007</v>
      </c>
      <c r="BE530" s="102">
        <f t="shared" si="1047"/>
        <v>0.60164234606469824</v>
      </c>
      <c r="BF530" s="103">
        <v>3621</v>
      </c>
      <c r="BG530" s="97">
        <f t="shared" si="1048"/>
        <v>3863.607</v>
      </c>
      <c r="BH530" s="102">
        <f t="shared" si="1049"/>
        <v>0.38935876247102691</v>
      </c>
      <c r="BI530" s="103">
        <v>142</v>
      </c>
      <c r="BJ530" s="97">
        <f t="shared" si="1032"/>
        <v>279.31400000000002</v>
      </c>
      <c r="BK530" s="102">
        <f t="shared" si="1033"/>
        <v>2.8148140683261113E-2</v>
      </c>
      <c r="BL530" s="320">
        <v>124</v>
      </c>
      <c r="BM530" s="97">
        <f t="shared" si="1034"/>
        <v>179.18</v>
      </c>
      <c r="BN530" s="102">
        <f t="shared" si="1035"/>
        <v>1.805703920185428E-2</v>
      </c>
      <c r="BO530" s="103">
        <v>614</v>
      </c>
      <c r="BP530" s="97">
        <f t="shared" si="1036"/>
        <v>1263.6119999999999</v>
      </c>
      <c r="BQ530" s="102">
        <f t="shared" si="1037"/>
        <v>0.12734173133125062</v>
      </c>
      <c r="BR530" s="103">
        <v>231</v>
      </c>
      <c r="BS530" s="105">
        <f t="shared" si="1028"/>
        <v>384.38399999999996</v>
      </c>
      <c r="BT530" s="102">
        <f t="shared" si="1029"/>
        <v>2.3279250226745943E-2</v>
      </c>
      <c r="BU530" s="321">
        <v>5.45</v>
      </c>
      <c r="BV530" s="321">
        <v>5.86</v>
      </c>
      <c r="BW530" s="322">
        <v>142</v>
      </c>
      <c r="BX530" s="117">
        <f t="shared" si="1050"/>
        <v>98704.081000000006</v>
      </c>
      <c r="BY530" s="118">
        <f t="shared" si="1051"/>
        <v>0.6580272066666667</v>
      </c>
      <c r="BZ530" s="273">
        <v>57.1</v>
      </c>
      <c r="CA530" s="263">
        <v>39</v>
      </c>
      <c r="CB530" s="247">
        <v>7.22</v>
      </c>
      <c r="CC530" s="103">
        <v>4869</v>
      </c>
      <c r="CD530" s="77">
        <f t="shared" si="1052"/>
        <v>5166.3484660033164</v>
      </c>
      <c r="CE530" s="77">
        <f t="shared" si="1053"/>
        <v>24120</v>
      </c>
      <c r="CF530" s="77">
        <f t="shared" si="1054"/>
        <v>9947</v>
      </c>
      <c r="CG530" s="77">
        <f t="shared" si="1055"/>
        <v>414.45833333333331</v>
      </c>
      <c r="CH530" s="77">
        <f t="shared" si="1056"/>
        <v>14173</v>
      </c>
      <c r="CI530" s="130">
        <f t="shared" si="1057"/>
        <v>590.54166666666663</v>
      </c>
      <c r="CJ530" s="253">
        <v>4010</v>
      </c>
      <c r="CK530" s="247"/>
      <c r="CL530" s="246">
        <v>7.8</v>
      </c>
      <c r="CM530" s="103">
        <v>1906</v>
      </c>
      <c r="CN530" s="274">
        <v>10</v>
      </c>
      <c r="CO530" s="274">
        <v>51</v>
      </c>
      <c r="CP530" s="103">
        <v>4106</v>
      </c>
      <c r="CQ530" s="247"/>
      <c r="CR530" s="247"/>
      <c r="CS530" s="103">
        <v>3312</v>
      </c>
      <c r="CT530" s="141">
        <f t="shared" si="1058"/>
        <v>0.25332726569170444</v>
      </c>
      <c r="CU530" s="142">
        <f t="shared" si="1059"/>
        <v>1.2533665835411472</v>
      </c>
      <c r="CV530" s="142">
        <f t="shared" si="1060"/>
        <v>4.1219771883552125</v>
      </c>
      <c r="CW530" s="118">
        <f t="shared" si="1061"/>
        <v>0.68699619805920209</v>
      </c>
      <c r="CX530" s="143">
        <f t="shared" si="1062"/>
        <v>20717.057348673297</v>
      </c>
      <c r="CY530" s="144">
        <f t="shared" si="1063"/>
        <v>0.63107405306818565</v>
      </c>
      <c r="CZ530" s="145">
        <f t="shared" si="1064"/>
        <v>16409.758076699833</v>
      </c>
      <c r="DA530" s="146">
        <f t="shared" si="1065"/>
        <v>0.80792099163559405</v>
      </c>
      <c r="DB530" s="253">
        <v>4010</v>
      </c>
      <c r="DC530" s="247"/>
      <c r="DD530" s="246">
        <v>7.65</v>
      </c>
      <c r="DE530" s="103">
        <v>2118</v>
      </c>
      <c r="DF530" s="274">
        <v>10</v>
      </c>
      <c r="DG530" s="274">
        <v>51</v>
      </c>
      <c r="DH530" s="103">
        <v>4170</v>
      </c>
      <c r="DI530" s="247"/>
      <c r="DJ530" s="247"/>
      <c r="DK530" s="103">
        <v>3555</v>
      </c>
      <c r="DL530" s="141">
        <f t="shared" si="1066"/>
        <v>0.29082425310704191</v>
      </c>
      <c r="DM530" s="142">
        <f t="shared" si="1067"/>
        <v>1.2533665835411472</v>
      </c>
      <c r="DN530" s="142">
        <f t="shared" si="1068"/>
        <v>4.1219771883552125</v>
      </c>
      <c r="DO530" s="118">
        <f t="shared" si="1069"/>
        <v>0.68699619805920209</v>
      </c>
      <c r="DP530" s="143">
        <f t="shared" si="1070"/>
        <v>20717.057348673297</v>
      </c>
      <c r="DQ530" s="144">
        <f t="shared" si="1071"/>
        <v>0.59003926778510873</v>
      </c>
      <c r="DR530" s="145">
        <f t="shared" si="1072"/>
        <v>16409.758076699833</v>
      </c>
      <c r="DS530" s="146">
        <f t="shared" si="1073"/>
        <v>0.78655648493399177</v>
      </c>
      <c r="DT530" s="253">
        <v>4012</v>
      </c>
      <c r="DU530" s="247"/>
      <c r="DV530" s="246">
        <v>7.64</v>
      </c>
      <c r="DW530" s="103">
        <v>1776</v>
      </c>
      <c r="DX530" s="274">
        <v>10</v>
      </c>
      <c r="DY530" s="274">
        <v>51</v>
      </c>
      <c r="DZ530" s="103">
        <v>4286</v>
      </c>
      <c r="EA530" s="247"/>
      <c r="EB530" s="247"/>
      <c r="EC530" s="103">
        <v>3940</v>
      </c>
      <c r="ED530" s="141">
        <f t="shared" si="1074"/>
        <v>0.28966162278953944</v>
      </c>
      <c r="EE530" s="142">
        <f t="shared" si="1075"/>
        <v>1.2527417746759721</v>
      </c>
      <c r="EF530" s="142">
        <f t="shared" si="1076"/>
        <v>4.1240330373269609</v>
      </c>
      <c r="EG530" s="118">
        <f t="shared" si="1077"/>
        <v>0.68733883955449349</v>
      </c>
      <c r="EH530" s="143">
        <f t="shared" si="1078"/>
        <v>20727.390045605305</v>
      </c>
      <c r="EI530" s="144">
        <f t="shared" si="1079"/>
        <v>0.65623689310026112</v>
      </c>
      <c r="EJ530" s="145">
        <f t="shared" si="1080"/>
        <v>16417.942494693201</v>
      </c>
      <c r="EK530" s="146">
        <f t="shared" si="1081"/>
        <v>0.82102186838657665</v>
      </c>
      <c r="EL530" s="253">
        <v>4012</v>
      </c>
      <c r="EM530" s="247"/>
      <c r="EN530" s="246">
        <v>7.7</v>
      </c>
      <c r="EO530" s="103">
        <v>2040</v>
      </c>
      <c r="EP530" s="274">
        <v>10</v>
      </c>
      <c r="EQ530" s="274">
        <v>51</v>
      </c>
      <c r="ER530" s="103">
        <v>3996</v>
      </c>
      <c r="ES530" s="247"/>
      <c r="ET530" s="247"/>
      <c r="EU530" s="103">
        <v>3380</v>
      </c>
      <c r="EV530" s="141">
        <f t="shared" si="1082"/>
        <v>0.26947494542418887</v>
      </c>
      <c r="EW530" s="142">
        <f t="shared" si="1083"/>
        <v>1.2527417746759721</v>
      </c>
      <c r="EX530" s="142">
        <f t="shared" si="1084"/>
        <v>4.1240330373269609</v>
      </c>
      <c r="EY530" s="118">
        <f t="shared" si="1085"/>
        <v>0.68733883955449349</v>
      </c>
      <c r="EZ530" s="143">
        <f t="shared" si="1086"/>
        <v>20727.390045605305</v>
      </c>
      <c r="FA530" s="144">
        <f t="shared" si="1087"/>
        <v>0.605136971804354</v>
      </c>
      <c r="FB530" s="145">
        <f t="shared" si="1088"/>
        <v>16417.942494693201</v>
      </c>
      <c r="FC530" s="146">
        <f t="shared" si="1089"/>
        <v>0.79441701098458128</v>
      </c>
      <c r="FD530" s="253">
        <v>4038</v>
      </c>
      <c r="FE530" s="247"/>
      <c r="FF530" s="246">
        <v>7.68</v>
      </c>
      <c r="FG530" s="103">
        <v>1764</v>
      </c>
      <c r="FH530" s="274">
        <v>9</v>
      </c>
      <c r="FI530" s="274">
        <v>51</v>
      </c>
      <c r="FJ530" s="103">
        <v>4814</v>
      </c>
      <c r="FK530" s="247"/>
      <c r="FL530" s="247"/>
      <c r="FM530" s="103">
        <v>3596</v>
      </c>
      <c r="FN530" s="141">
        <f t="shared" si="1090"/>
        <v>0.26174269923312132</v>
      </c>
      <c r="FO530" s="142">
        <f t="shared" si="1091"/>
        <v>1.2446755819712729</v>
      </c>
      <c r="FP530" s="142">
        <f t="shared" si="1092"/>
        <v>4.150759073959688</v>
      </c>
      <c r="FQ530" s="118">
        <f t="shared" si="1093"/>
        <v>0.6917931789932813</v>
      </c>
      <c r="FR530" s="143">
        <f t="shared" si="1094"/>
        <v>20861.715105721392</v>
      </c>
      <c r="FS530" s="144">
        <f t="shared" si="1095"/>
        <v>0.65855961679552966</v>
      </c>
      <c r="FT530" s="145">
        <f t="shared" si="1096"/>
        <v>16524.339928606965</v>
      </c>
      <c r="FU530" s="146">
        <f t="shared" si="1097"/>
        <v>0.82223118008666729</v>
      </c>
      <c r="FV530" s="253">
        <v>4038</v>
      </c>
      <c r="FW530" s="283"/>
      <c r="FX530" s="246">
        <v>7.68</v>
      </c>
      <c r="FY530" s="103">
        <v>2162</v>
      </c>
      <c r="FZ530" s="274">
        <v>10</v>
      </c>
      <c r="GA530" s="274">
        <v>51</v>
      </c>
      <c r="GB530" s="103">
        <v>4304</v>
      </c>
      <c r="GC530" s="247"/>
      <c r="GD530" s="247"/>
      <c r="GE530" s="103">
        <v>3986</v>
      </c>
      <c r="GF530" s="141">
        <f t="shared" si="1098"/>
        <v>0.32856452870267544</v>
      </c>
      <c r="GG530" s="142">
        <f t="shared" si="1099"/>
        <v>1.2446755819712729</v>
      </c>
      <c r="GH530" s="142">
        <f t="shared" si="1100"/>
        <v>4.150759073959688</v>
      </c>
      <c r="GI530" s="118">
        <f t="shared" si="1101"/>
        <v>0.6917931789932813</v>
      </c>
      <c r="GJ530" s="143">
        <f t="shared" si="1102"/>
        <v>20861.715105721392</v>
      </c>
      <c r="GK530" s="144">
        <f t="shared" si="1103"/>
        <v>0.58152261423579088</v>
      </c>
      <c r="GL530" s="145">
        <f t="shared" si="1104"/>
        <v>16524.339928606965</v>
      </c>
      <c r="GM530" s="146">
        <f t="shared" si="1105"/>
        <v>0.78212234203365916</v>
      </c>
      <c r="GN530" s="103">
        <v>1828</v>
      </c>
      <c r="GO530" s="97">
        <f t="shared" si="1038"/>
        <v>1960.9958540630182</v>
      </c>
      <c r="GP530" s="226">
        <f t="shared" si="1039"/>
        <v>135.62219999999999</v>
      </c>
      <c r="GQ530" s="103">
        <v>0</v>
      </c>
      <c r="GR530" s="102">
        <f t="shared" si="1040"/>
        <v>1</v>
      </c>
      <c r="GS530" s="103">
        <v>0</v>
      </c>
      <c r="GT530" s="102">
        <f t="shared" si="1041"/>
        <v>1</v>
      </c>
      <c r="GU530" s="129">
        <v>0</v>
      </c>
      <c r="GV530" s="102">
        <f t="shared" si="1042"/>
        <v>1</v>
      </c>
      <c r="GW530" s="170">
        <v>65.900000000000006</v>
      </c>
      <c r="GX530" s="102">
        <f t="shared" si="1043"/>
        <v>0.46854838709677415</v>
      </c>
      <c r="GY530" s="170">
        <v>0</v>
      </c>
      <c r="GZ530" s="102">
        <f t="shared" si="1044"/>
        <v>1</v>
      </c>
      <c r="HA530" s="323">
        <v>14</v>
      </c>
      <c r="HB530" s="323">
        <v>54</v>
      </c>
      <c r="HC530" s="323"/>
      <c r="HD530" s="102"/>
      <c r="HE530" s="324">
        <v>31</v>
      </c>
      <c r="HF530" s="227">
        <f t="shared" si="1000"/>
        <v>98704.081000000006</v>
      </c>
      <c r="HG530" s="102">
        <f t="shared" si="1001"/>
        <v>0.6580272066666667</v>
      </c>
      <c r="HH530" s="177">
        <f t="shared" si="1002"/>
        <v>0.81578151768618357</v>
      </c>
      <c r="HI530" s="103">
        <v>3046</v>
      </c>
      <c r="HJ530" s="103">
        <v>3940</v>
      </c>
      <c r="HK530" s="103">
        <v>1814</v>
      </c>
      <c r="HL530" s="77">
        <f t="shared" si="1106"/>
        <v>2160</v>
      </c>
      <c r="HM530" s="77">
        <f t="shared" si="1107"/>
        <v>21433.68</v>
      </c>
      <c r="HN530" s="247"/>
      <c r="HO530" s="247"/>
      <c r="HP530" s="103">
        <v>4047</v>
      </c>
      <c r="HQ530" s="247"/>
      <c r="HR530" s="247"/>
      <c r="HS530" s="247"/>
      <c r="HT530" s="103">
        <v>5498</v>
      </c>
      <c r="HU530" s="103">
        <v>5674</v>
      </c>
      <c r="HV530" s="247"/>
      <c r="HW530" s="247"/>
      <c r="HX530" s="247"/>
      <c r="HY530" s="247"/>
      <c r="HZ530" s="298">
        <v>0.98</v>
      </c>
      <c r="IA530" s="298"/>
      <c r="IB530" s="299">
        <v>533</v>
      </c>
      <c r="IC530" s="300"/>
      <c r="ID530" s="300">
        <v>107</v>
      </c>
      <c r="IE530" s="301">
        <v>1.71</v>
      </c>
      <c r="IF530" s="301">
        <v>0.97</v>
      </c>
      <c r="IG530" s="301">
        <v>0.83</v>
      </c>
      <c r="IH530" s="97">
        <f t="shared" si="1108"/>
        <v>28115.396000000001</v>
      </c>
      <c r="II530" s="97">
        <f t="shared" si="1025"/>
        <v>2299.4517052424962</v>
      </c>
      <c r="IJ530" s="202">
        <f t="shared" si="1026"/>
        <v>1.6357242168970312</v>
      </c>
      <c r="IK530" s="202">
        <f t="shared" si="1030"/>
        <v>1.4057698000000001</v>
      </c>
      <c r="IL530" s="202">
        <f t="shared" si="1004"/>
        <v>0.29628736670993872</v>
      </c>
      <c r="IM530" s="203"/>
      <c r="IN530" s="204">
        <f t="shared" si="1005"/>
        <v>0.70842450765864329</v>
      </c>
      <c r="IO530" s="247"/>
      <c r="IP530" s="247"/>
      <c r="IQ530" s="103">
        <v>2068</v>
      </c>
      <c r="IR530" s="103">
        <v>2028</v>
      </c>
      <c r="IS530" s="247"/>
      <c r="IT530" s="247"/>
      <c r="IU530" s="247"/>
      <c r="IV530" s="247"/>
      <c r="IW530" s="304"/>
      <c r="IX530" s="304"/>
      <c r="IY530" s="246">
        <v>8.67</v>
      </c>
      <c r="IZ530" s="247">
        <v>209</v>
      </c>
      <c r="JA530" s="247">
        <v>3.25</v>
      </c>
      <c r="JB530" s="247">
        <v>0.26</v>
      </c>
      <c r="JC530" s="247">
        <v>203</v>
      </c>
      <c r="JD530" s="97">
        <f t="shared" si="1006"/>
        <v>6516.991</v>
      </c>
      <c r="JE530" s="210">
        <f t="shared" si="1110"/>
        <v>1.1259676284306825</v>
      </c>
      <c r="JF530" s="210">
        <f t="shared" si="1007"/>
        <v>0.47337062500000004</v>
      </c>
      <c r="JG530" s="210">
        <f t="shared" si="1008"/>
        <v>0.19258491669290179</v>
      </c>
      <c r="JH530" s="203"/>
      <c r="JI530" s="203">
        <f t="shared" si="1009"/>
        <v>0.60787992495309573</v>
      </c>
      <c r="JJ530" s="212">
        <f t="shared" si="1109"/>
        <v>2.469151880188833</v>
      </c>
      <c r="JK530" s="203">
        <f t="shared" si="1010"/>
        <v>0.97893782122342032</v>
      </c>
      <c r="JL530" s="103">
        <v>7662</v>
      </c>
      <c r="JM530" s="246">
        <v>8.8699999999999992</v>
      </c>
      <c r="JN530" s="307">
        <v>178</v>
      </c>
      <c r="JO530" s="247">
        <v>0.27</v>
      </c>
      <c r="JP530" s="247">
        <v>1.47</v>
      </c>
      <c r="JQ530" s="246">
        <v>0.64</v>
      </c>
      <c r="JR530" s="170">
        <v>236</v>
      </c>
      <c r="JS530" s="247">
        <v>0.54</v>
      </c>
      <c r="JT530" s="308"/>
    </row>
    <row r="531" spans="1:280" ht="14.25">
      <c r="A531" s="244">
        <v>43948</v>
      </c>
      <c r="B531" s="245">
        <v>0</v>
      </c>
      <c r="C531" s="245">
        <v>0</v>
      </c>
      <c r="D531" s="129">
        <v>46025</v>
      </c>
      <c r="E531" s="254">
        <v>5.97</v>
      </c>
      <c r="F531" s="129">
        <v>1354</v>
      </c>
      <c r="G531" s="247">
        <v>40.4</v>
      </c>
      <c r="H531" s="247">
        <v>22.1</v>
      </c>
      <c r="I531" s="255">
        <v>91.7</v>
      </c>
      <c r="J531" s="253">
        <v>1436</v>
      </c>
      <c r="K531" s="129">
        <v>1646</v>
      </c>
      <c r="L531" s="254">
        <v>6.06</v>
      </c>
      <c r="M531" s="129">
        <v>6795</v>
      </c>
      <c r="N531" s="129">
        <v>4277</v>
      </c>
      <c r="O531" s="254">
        <v>6.87</v>
      </c>
      <c r="P531" s="254">
        <v>3.27</v>
      </c>
      <c r="Q531" s="258"/>
      <c r="R531" s="259">
        <v>57.7</v>
      </c>
      <c r="S531" s="260">
        <v>8985</v>
      </c>
      <c r="T531" s="103">
        <v>7154</v>
      </c>
      <c r="U531" s="247">
        <v>3.65</v>
      </c>
      <c r="V531" s="247">
        <v>24.2</v>
      </c>
      <c r="W531" s="247">
        <v>8.4</v>
      </c>
      <c r="X531" s="247">
        <v>6.51</v>
      </c>
      <c r="Y531" s="129">
        <v>2432</v>
      </c>
      <c r="Z531" s="103"/>
      <c r="AA531" s="56"/>
      <c r="AB531" s="247">
        <v>515</v>
      </c>
      <c r="AC531" s="77">
        <f t="shared" si="1045"/>
        <v>11417</v>
      </c>
      <c r="AD531" s="247"/>
      <c r="AE531" s="247"/>
      <c r="AF531" s="247"/>
      <c r="AG531" s="247"/>
      <c r="AH531" s="252"/>
      <c r="AI531" s="263"/>
      <c r="AJ531" s="247"/>
      <c r="AK531" s="247"/>
      <c r="AL531" s="246">
        <v>9.08</v>
      </c>
      <c r="AM531" s="103">
        <v>66683</v>
      </c>
      <c r="AN531" s="264">
        <v>1.86</v>
      </c>
      <c r="AO531" s="264">
        <v>0.31</v>
      </c>
      <c r="AP531" s="103">
        <v>2875</v>
      </c>
      <c r="AQ531" s="252"/>
      <c r="AR531" s="86">
        <f t="shared" si="1031"/>
        <v>13583</v>
      </c>
      <c r="AS531" s="103">
        <v>1300</v>
      </c>
      <c r="AT531" s="268">
        <v>12283</v>
      </c>
      <c r="AU531" s="129">
        <f t="shared" si="1027"/>
        <v>9643</v>
      </c>
      <c r="AV531" s="103">
        <v>720</v>
      </c>
      <c r="AW531" s="103">
        <v>720</v>
      </c>
      <c r="AX531" s="129">
        <v>720</v>
      </c>
      <c r="AY531" s="271">
        <v>480</v>
      </c>
      <c r="AZ531" s="272">
        <v>5.23</v>
      </c>
      <c r="BA531" s="103">
        <v>3715</v>
      </c>
      <c r="BB531" s="247">
        <v>453</v>
      </c>
      <c r="BC531" s="103">
        <v>10370</v>
      </c>
      <c r="BD531" s="97">
        <f t="shared" si="1046"/>
        <v>6530.8029999999999</v>
      </c>
      <c r="BE531" s="102">
        <f t="shared" si="1047"/>
        <v>0.62977849566055932</v>
      </c>
      <c r="BF531" s="103">
        <v>3771</v>
      </c>
      <c r="BG531" s="97">
        <f t="shared" si="1048"/>
        <v>4023.6569999999997</v>
      </c>
      <c r="BH531" s="102">
        <f t="shared" si="1049"/>
        <v>0.38800935390549662</v>
      </c>
      <c r="BI531" s="103">
        <v>342</v>
      </c>
      <c r="BJ531" s="97">
        <f t="shared" si="1032"/>
        <v>672.71400000000006</v>
      </c>
      <c r="BK531" s="102">
        <f t="shared" si="1033"/>
        <v>6.4871166827386695E-2</v>
      </c>
      <c r="BL531" s="320">
        <v>264</v>
      </c>
      <c r="BM531" s="97">
        <f t="shared" si="1034"/>
        <v>381.48</v>
      </c>
      <c r="BN531" s="102">
        <f t="shared" si="1035"/>
        <v>3.6786885245901638E-2</v>
      </c>
      <c r="BO531" s="103">
        <v>668</v>
      </c>
      <c r="BP531" s="97">
        <f t="shared" si="1036"/>
        <v>1374.7439999999999</v>
      </c>
      <c r="BQ531" s="102">
        <f t="shared" si="1037"/>
        <v>0.13256933461909354</v>
      </c>
      <c r="BR531" s="103">
        <v>47</v>
      </c>
      <c r="BS531" s="105">
        <f t="shared" si="1028"/>
        <v>78.207999999999998</v>
      </c>
      <c r="BT531" s="102">
        <f t="shared" si="1029"/>
        <v>4.5323047251687558E-3</v>
      </c>
      <c r="BU531" s="321">
        <v>5.63</v>
      </c>
      <c r="BV531" s="321">
        <v>6.1</v>
      </c>
      <c r="BW531" s="322">
        <v>151</v>
      </c>
      <c r="BX531" s="117">
        <f t="shared" si="1050"/>
        <v>99997.91</v>
      </c>
      <c r="BY531" s="118">
        <f t="shared" si="1051"/>
        <v>0.6666527333333333</v>
      </c>
      <c r="BZ531" s="273">
        <v>54.1</v>
      </c>
      <c r="CA531" s="263">
        <v>39</v>
      </c>
      <c r="CB531" s="247">
        <v>7.25</v>
      </c>
      <c r="CC531" s="103">
        <v>4920</v>
      </c>
      <c r="CD531" s="77">
        <f t="shared" si="1052"/>
        <v>5116.4055712153868</v>
      </c>
      <c r="CE531" s="77">
        <f t="shared" si="1053"/>
        <v>24124</v>
      </c>
      <c r="CF531" s="77">
        <f t="shared" si="1054"/>
        <v>9643</v>
      </c>
      <c r="CG531" s="77">
        <f t="shared" si="1055"/>
        <v>401.79166666666669</v>
      </c>
      <c r="CH531" s="77">
        <f t="shared" si="1056"/>
        <v>14481</v>
      </c>
      <c r="CI531" s="130">
        <f t="shared" si="1057"/>
        <v>603.375</v>
      </c>
      <c r="CJ531" s="253">
        <v>4011</v>
      </c>
      <c r="CK531" s="247"/>
      <c r="CL531" s="246">
        <v>7.78</v>
      </c>
      <c r="CM531" s="103">
        <v>1933</v>
      </c>
      <c r="CN531" s="274">
        <v>12</v>
      </c>
      <c r="CO531" s="274">
        <v>50</v>
      </c>
      <c r="CP531" s="103">
        <v>3520</v>
      </c>
      <c r="CQ531" s="247"/>
      <c r="CR531" s="247"/>
      <c r="CS531" s="103">
        <v>3268</v>
      </c>
      <c r="CT531" s="141">
        <f t="shared" si="1058"/>
        <v>0.25593955699052973</v>
      </c>
      <c r="CU531" s="142">
        <f t="shared" si="1059"/>
        <v>1.2530541012216405</v>
      </c>
      <c r="CV531" s="142">
        <f t="shared" si="1060"/>
        <v>4.0831481786997452</v>
      </c>
      <c r="CW531" s="118">
        <f t="shared" si="1061"/>
        <v>0.6805246964499575</v>
      </c>
      <c r="CX531" s="143">
        <f t="shared" si="1062"/>
        <v>20521.902746144919</v>
      </c>
      <c r="CY531" s="144">
        <f t="shared" si="1063"/>
        <v>0.62219570495448007</v>
      </c>
      <c r="CZ531" s="145">
        <f t="shared" si="1064"/>
        <v>16626.248425219699</v>
      </c>
      <c r="DA531" s="146">
        <f t="shared" si="1065"/>
        <v>0.81359691417550628</v>
      </c>
      <c r="DB531" s="253">
        <v>4011</v>
      </c>
      <c r="DC531" s="247"/>
      <c r="DD531" s="246">
        <v>7.73</v>
      </c>
      <c r="DE531" s="103">
        <v>1828</v>
      </c>
      <c r="DF531" s="274">
        <v>10</v>
      </c>
      <c r="DG531" s="274">
        <v>47</v>
      </c>
      <c r="DH531" s="103">
        <v>4518</v>
      </c>
      <c r="DI531" s="247"/>
      <c r="DJ531" s="247"/>
      <c r="DK531" s="103">
        <v>3527</v>
      </c>
      <c r="DL531" s="141">
        <f t="shared" si="1066"/>
        <v>0.26740370626547194</v>
      </c>
      <c r="DM531" s="142">
        <f t="shared" si="1067"/>
        <v>1.2530541012216405</v>
      </c>
      <c r="DN531" s="142">
        <f t="shared" si="1068"/>
        <v>4.0831481786997452</v>
      </c>
      <c r="DO531" s="118">
        <f t="shared" si="1069"/>
        <v>0.6805246964499575</v>
      </c>
      <c r="DP531" s="143">
        <f t="shared" si="1070"/>
        <v>20521.902746144919</v>
      </c>
      <c r="DQ531" s="144">
        <f t="shared" si="1071"/>
        <v>0.6427179248095134</v>
      </c>
      <c r="DR531" s="145">
        <f t="shared" si="1072"/>
        <v>16626.248425219699</v>
      </c>
      <c r="DS531" s="146">
        <f t="shared" si="1073"/>
        <v>0.82372227579556412</v>
      </c>
      <c r="DT531" s="253">
        <v>4017</v>
      </c>
      <c r="DU531" s="247"/>
      <c r="DV531" s="246">
        <v>7.79</v>
      </c>
      <c r="DW531" s="103">
        <v>1794</v>
      </c>
      <c r="DX531" s="274">
        <v>11</v>
      </c>
      <c r="DY531" s="274">
        <v>46</v>
      </c>
      <c r="DZ531" s="103">
        <v>4692</v>
      </c>
      <c r="EA531" s="247"/>
      <c r="EB531" s="247"/>
      <c r="EC531" s="103">
        <v>3948</v>
      </c>
      <c r="ED531" s="141">
        <f t="shared" si="1074"/>
        <v>0.29581668498134212</v>
      </c>
      <c r="EE531" s="142">
        <f t="shared" si="1075"/>
        <v>1.2511824744834454</v>
      </c>
      <c r="EF531" s="142">
        <f t="shared" si="1076"/>
        <v>4.0892561041727431</v>
      </c>
      <c r="EG531" s="118">
        <f t="shared" si="1077"/>
        <v>0.68154268402879048</v>
      </c>
      <c r="EH531" s="143">
        <f t="shared" si="1078"/>
        <v>20552.601179572208</v>
      </c>
      <c r="EI531" s="144">
        <f t="shared" si="1079"/>
        <v>0.6493632150482862</v>
      </c>
      <c r="EJ531" s="145">
        <f t="shared" si="1080"/>
        <v>16651.119402669541</v>
      </c>
      <c r="EK531" s="146">
        <f t="shared" si="1081"/>
        <v>0.82700096432015435</v>
      </c>
      <c r="EL531" s="253">
        <v>4017</v>
      </c>
      <c r="EM531" s="247"/>
      <c r="EN531" s="246">
        <v>7.76</v>
      </c>
      <c r="EO531" s="103">
        <v>1851</v>
      </c>
      <c r="EP531" s="274">
        <v>10</v>
      </c>
      <c r="EQ531" s="274">
        <v>38</v>
      </c>
      <c r="ER531" s="103">
        <v>4884</v>
      </c>
      <c r="ES531" s="247"/>
      <c r="ET531" s="247"/>
      <c r="EU531" s="103">
        <v>3377</v>
      </c>
      <c r="EV531" s="141">
        <f t="shared" si="1082"/>
        <v>0.25744952775272556</v>
      </c>
      <c r="EW531" s="142">
        <f t="shared" si="1083"/>
        <v>1.2511824744834454</v>
      </c>
      <c r="EX531" s="142">
        <f t="shared" si="1084"/>
        <v>4.0892561041727431</v>
      </c>
      <c r="EY531" s="118">
        <f t="shared" si="1085"/>
        <v>0.68154268402879048</v>
      </c>
      <c r="EZ531" s="143">
        <f t="shared" si="1086"/>
        <v>20552.601179572208</v>
      </c>
      <c r="FA531" s="144">
        <f t="shared" si="1087"/>
        <v>0.63822258141269661</v>
      </c>
      <c r="FB531" s="145">
        <f t="shared" si="1088"/>
        <v>16651.119402669541</v>
      </c>
      <c r="FC531" s="146">
        <f t="shared" si="1089"/>
        <v>0.82150433944069434</v>
      </c>
      <c r="FD531" s="253">
        <v>4034</v>
      </c>
      <c r="FE531" s="247"/>
      <c r="FF531" s="246">
        <v>7.76</v>
      </c>
      <c r="FG531" s="103">
        <v>1595</v>
      </c>
      <c r="FH531" s="274">
        <v>10</v>
      </c>
      <c r="FI531" s="274">
        <v>34</v>
      </c>
      <c r="FJ531" s="103">
        <v>4404</v>
      </c>
      <c r="FK531" s="247"/>
      <c r="FL531" s="247"/>
      <c r="FM531" s="103">
        <v>3510</v>
      </c>
      <c r="FN531" s="141">
        <f t="shared" si="1090"/>
        <v>0.24709000353003943</v>
      </c>
      <c r="FO531" s="142">
        <f t="shared" si="1091"/>
        <v>1.2459097669806642</v>
      </c>
      <c r="FP531" s="142">
        <f t="shared" si="1092"/>
        <v>4.1065618930129064</v>
      </c>
      <c r="FQ531" s="118">
        <f t="shared" si="1093"/>
        <v>0.6844269821688177</v>
      </c>
      <c r="FR531" s="143">
        <f t="shared" si="1094"/>
        <v>20639.580074282869</v>
      </c>
      <c r="FS531" s="144">
        <f t="shared" si="1095"/>
        <v>0.68825770791639718</v>
      </c>
      <c r="FT531" s="145">
        <f t="shared" si="1096"/>
        <v>16721.587172110761</v>
      </c>
      <c r="FU531" s="146">
        <f t="shared" si="1097"/>
        <v>0.84619093539054968</v>
      </c>
      <c r="FV531" s="253">
        <v>4034</v>
      </c>
      <c r="FW531" s="283"/>
      <c r="FX531" s="246">
        <v>7.83</v>
      </c>
      <c r="FY531" s="103">
        <v>1766</v>
      </c>
      <c r="FZ531" s="274">
        <v>9</v>
      </c>
      <c r="GA531" s="274">
        <v>42</v>
      </c>
      <c r="GB531" s="103">
        <v>4536</v>
      </c>
      <c r="GC531" s="247"/>
      <c r="GD531" s="247"/>
      <c r="GE531" s="103">
        <v>3854</v>
      </c>
      <c r="GF531" s="141">
        <f t="shared" si="1098"/>
        <v>0.28515332124586051</v>
      </c>
      <c r="GG531" s="142">
        <f t="shared" si="1099"/>
        <v>1.2459097669806642</v>
      </c>
      <c r="GH531" s="142">
        <f t="shared" si="1100"/>
        <v>4.1065618930129064</v>
      </c>
      <c r="GI531" s="118">
        <f t="shared" si="1101"/>
        <v>0.6844269821688177</v>
      </c>
      <c r="GJ531" s="143">
        <f t="shared" si="1102"/>
        <v>20639.580074282869</v>
      </c>
      <c r="GK531" s="144">
        <f t="shared" si="1103"/>
        <v>0.65483580700962851</v>
      </c>
      <c r="GL531" s="145">
        <f t="shared" si="1104"/>
        <v>16721.587172110761</v>
      </c>
      <c r="GM531" s="146">
        <f t="shared" si="1105"/>
        <v>0.82970106075216976</v>
      </c>
      <c r="GN531" s="103">
        <v>1618</v>
      </c>
      <c r="GO531" s="97">
        <f t="shared" si="1038"/>
        <v>1794.2965511523794</v>
      </c>
      <c r="GP531" s="226">
        <f t="shared" si="1039"/>
        <v>369.82799999999997</v>
      </c>
      <c r="GQ531" s="103">
        <v>0</v>
      </c>
      <c r="GR531" s="102">
        <f t="shared" si="1040"/>
        <v>1</v>
      </c>
      <c r="GS531" s="103">
        <v>0</v>
      </c>
      <c r="GT531" s="102">
        <f t="shared" si="1041"/>
        <v>1</v>
      </c>
      <c r="GU531" s="129">
        <v>0</v>
      </c>
      <c r="GV531" s="102">
        <f t="shared" si="1042"/>
        <v>1</v>
      </c>
      <c r="GW531" s="170">
        <v>170</v>
      </c>
      <c r="GX531" s="102">
        <f t="shared" si="1043"/>
        <v>0.35606060606060608</v>
      </c>
      <c r="GY531" s="170">
        <v>12</v>
      </c>
      <c r="GZ531" s="102">
        <f t="shared" si="1044"/>
        <v>0</v>
      </c>
      <c r="HA531" s="323">
        <v>9</v>
      </c>
      <c r="HB531" s="323">
        <v>51</v>
      </c>
      <c r="HC531" s="323"/>
      <c r="HD531" s="102"/>
      <c r="HE531" s="324">
        <v>18</v>
      </c>
      <c r="HF531" s="227">
        <f t="shared" si="1000"/>
        <v>99997.91</v>
      </c>
      <c r="HG531" s="102">
        <f t="shared" si="1001"/>
        <v>0.6666527333333333</v>
      </c>
      <c r="HH531" s="177">
        <f t="shared" si="1002"/>
        <v>0.8439729990356799</v>
      </c>
      <c r="HI531" s="103">
        <v>2992</v>
      </c>
      <c r="HJ531" s="103">
        <v>3746</v>
      </c>
      <c r="HK531" s="103">
        <v>1308</v>
      </c>
      <c r="HL531" s="77">
        <f t="shared" si="1106"/>
        <v>2160</v>
      </c>
      <c r="HM531" s="77">
        <f t="shared" si="1107"/>
        <v>22399.200000000001</v>
      </c>
      <c r="HN531" s="247"/>
      <c r="HO531" s="247"/>
      <c r="HP531" s="103">
        <v>4064</v>
      </c>
      <c r="HQ531" s="247"/>
      <c r="HR531" s="247"/>
      <c r="HS531" s="247"/>
      <c r="HT531" s="103">
        <v>5974</v>
      </c>
      <c r="HU531" s="103">
        <v>5904</v>
      </c>
      <c r="HV531" s="247"/>
      <c r="HW531" s="247"/>
      <c r="HX531" s="247"/>
      <c r="HY531" s="247"/>
      <c r="HZ531" s="298">
        <v>0.98</v>
      </c>
      <c r="IA531" s="298"/>
      <c r="IB531" s="299">
        <v>433</v>
      </c>
      <c r="IC531" s="300"/>
      <c r="ID531" s="300">
        <v>406</v>
      </c>
      <c r="IE531" s="301">
        <v>3.02</v>
      </c>
      <c r="IF531" s="301">
        <v>1.0900000000000001</v>
      </c>
      <c r="IG531" s="301">
        <v>1.03</v>
      </c>
      <c r="IH531" s="97">
        <f t="shared" si="1108"/>
        <v>29358.214</v>
      </c>
      <c r="II531" s="97">
        <f t="shared" si="1025"/>
        <v>2390.1501261906701</v>
      </c>
      <c r="IJ531" s="202">
        <f t="shared" si="1026"/>
        <v>1.6282667100871122</v>
      </c>
      <c r="IK531" s="202">
        <f t="shared" si="1030"/>
        <v>1.4679107000000002</v>
      </c>
      <c r="IL531" s="202">
        <f t="shared" si="1004"/>
        <v>0.2930217075328011</v>
      </c>
      <c r="IM531" s="203"/>
      <c r="IN531" s="204">
        <f t="shared" si="1005"/>
        <v>0.73238566131025951</v>
      </c>
      <c r="IO531" s="247"/>
      <c r="IP531" s="247"/>
      <c r="IQ531" s="103">
        <v>2724</v>
      </c>
      <c r="IR531" s="103">
        <v>2032</v>
      </c>
      <c r="IS531" s="247"/>
      <c r="IT531" s="247"/>
      <c r="IU531" s="247"/>
      <c r="IV531" s="247"/>
      <c r="IW531" s="304"/>
      <c r="IX531" s="304"/>
      <c r="IY531" s="246">
        <v>8.76</v>
      </c>
      <c r="IZ531" s="247">
        <v>193</v>
      </c>
      <c r="JA531" s="247">
        <v>2.8</v>
      </c>
      <c r="JB531" s="247">
        <v>0.25</v>
      </c>
      <c r="JC531" s="247">
        <v>209</v>
      </c>
      <c r="JD531" s="97">
        <f t="shared" si="1006"/>
        <v>5318.5389999999998</v>
      </c>
      <c r="JE531" s="210">
        <f t="shared" si="1110"/>
        <v>1.1614642746033392</v>
      </c>
      <c r="JF531" s="210">
        <f t="shared" si="1007"/>
        <v>0.37280526785714285</v>
      </c>
      <c r="JG531" s="210">
        <f t="shared" si="1008"/>
        <v>0.11222675963619269</v>
      </c>
      <c r="JH531" s="203"/>
      <c r="JI531" s="203">
        <f t="shared" si="1009"/>
        <v>0.55427251732101612</v>
      </c>
      <c r="JJ531" s="212">
        <f t="shared" si="1109"/>
        <v>2.469151880188833</v>
      </c>
      <c r="JK531" s="203">
        <f t="shared" si="1010"/>
        <v>0.98138862102217939</v>
      </c>
      <c r="JL531" s="103">
        <v>7213</v>
      </c>
      <c r="JM531" s="246">
        <v>8.5399999999999991</v>
      </c>
      <c r="JN531" s="307">
        <v>118</v>
      </c>
      <c r="JO531" s="247">
        <v>4.54</v>
      </c>
      <c r="JP531" s="247">
        <v>1.78</v>
      </c>
      <c r="JQ531" s="246">
        <v>0.48</v>
      </c>
      <c r="JR531" s="170">
        <v>361</v>
      </c>
      <c r="JS531" s="247">
        <v>0.26</v>
      </c>
      <c r="JT531" s="308"/>
    </row>
    <row r="532" spans="1:280" ht="14.25">
      <c r="A532" s="244">
        <v>43949</v>
      </c>
      <c r="B532" s="245">
        <v>0</v>
      </c>
      <c r="C532" s="245">
        <v>0</v>
      </c>
      <c r="D532" s="129">
        <v>45406</v>
      </c>
      <c r="E532" s="254">
        <v>6.01</v>
      </c>
      <c r="F532" s="129">
        <v>1357</v>
      </c>
      <c r="G532" s="247">
        <v>41.1</v>
      </c>
      <c r="H532" s="247">
        <v>20.399999999999999</v>
      </c>
      <c r="I532" s="255">
        <v>92.1</v>
      </c>
      <c r="J532" s="253">
        <v>1128</v>
      </c>
      <c r="K532" s="129">
        <v>1558</v>
      </c>
      <c r="L532" s="254">
        <v>6.12</v>
      </c>
      <c r="M532" s="129">
        <v>7088</v>
      </c>
      <c r="N532" s="129">
        <v>3905</v>
      </c>
      <c r="O532" s="254">
        <v>6.75</v>
      </c>
      <c r="P532" s="254">
        <v>3.9</v>
      </c>
      <c r="Q532" s="258"/>
      <c r="R532" s="259">
        <v>54.7</v>
      </c>
      <c r="S532" s="260">
        <v>8522</v>
      </c>
      <c r="T532" s="103">
        <v>6199</v>
      </c>
      <c r="U532" s="247">
        <v>3.74</v>
      </c>
      <c r="V532" s="247">
        <v>20.8</v>
      </c>
      <c r="W532" s="247">
        <v>8.76</v>
      </c>
      <c r="X532" s="247">
        <v>6.7</v>
      </c>
      <c r="Y532" s="129">
        <v>2432</v>
      </c>
      <c r="Z532" s="103"/>
      <c r="AA532" s="56"/>
      <c r="AB532" s="247">
        <v>515</v>
      </c>
      <c r="AC532" s="77">
        <f t="shared" si="1045"/>
        <v>10954</v>
      </c>
      <c r="AD532" s="247"/>
      <c r="AE532" s="247"/>
      <c r="AF532" s="247"/>
      <c r="AG532" s="247"/>
      <c r="AH532" s="252"/>
      <c r="AI532" s="263"/>
      <c r="AJ532" s="247"/>
      <c r="AK532" s="247"/>
      <c r="AL532" s="246">
        <v>8.98</v>
      </c>
      <c r="AM532" s="103">
        <v>74699</v>
      </c>
      <c r="AN532" s="264">
        <v>1.83</v>
      </c>
      <c r="AO532" s="264">
        <v>0.26</v>
      </c>
      <c r="AP532" s="103">
        <v>3049</v>
      </c>
      <c r="AQ532" s="252"/>
      <c r="AR532" s="86">
        <f t="shared" si="1031"/>
        <v>13821</v>
      </c>
      <c r="AS532" s="103">
        <v>1300</v>
      </c>
      <c r="AT532" s="268">
        <v>12521</v>
      </c>
      <c r="AU532" s="129">
        <f t="shared" si="1027"/>
        <v>9881</v>
      </c>
      <c r="AV532" s="103">
        <v>720</v>
      </c>
      <c r="AW532" s="103">
        <v>720</v>
      </c>
      <c r="AX532" s="129">
        <v>720</v>
      </c>
      <c r="AY532" s="271">
        <v>480</v>
      </c>
      <c r="AZ532" s="272">
        <v>5.3</v>
      </c>
      <c r="BA532" s="103">
        <v>3540</v>
      </c>
      <c r="BB532" s="247">
        <v>104</v>
      </c>
      <c r="BC532" s="103">
        <v>9785</v>
      </c>
      <c r="BD532" s="97">
        <f t="shared" si="1046"/>
        <v>6720.6509999999998</v>
      </c>
      <c r="BE532" s="102">
        <f t="shared" si="1047"/>
        <v>0.68683198773633114</v>
      </c>
      <c r="BF532" s="103">
        <v>3732</v>
      </c>
      <c r="BG532" s="97">
        <f t="shared" si="1048"/>
        <v>3982.0439999999999</v>
      </c>
      <c r="BH532" s="102">
        <f t="shared" si="1049"/>
        <v>0.40695390904445577</v>
      </c>
      <c r="BI532" s="103">
        <v>431</v>
      </c>
      <c r="BJ532" s="97">
        <f t="shared" si="1032"/>
        <v>847.77700000000004</v>
      </c>
      <c r="BK532" s="102">
        <f t="shared" si="1033"/>
        <v>8.6640470107307105E-2</v>
      </c>
      <c r="BL532" s="320">
        <v>250</v>
      </c>
      <c r="BM532" s="97">
        <f t="shared" si="1034"/>
        <v>361.25</v>
      </c>
      <c r="BN532" s="102">
        <f t="shared" si="1035"/>
        <v>3.6918753193663771E-2</v>
      </c>
      <c r="BO532" s="103">
        <v>702</v>
      </c>
      <c r="BP532" s="97">
        <f t="shared" si="1036"/>
        <v>1444.7159999999999</v>
      </c>
      <c r="BQ532" s="102">
        <f t="shared" si="1037"/>
        <v>0.14764598875830351</v>
      </c>
      <c r="BR532" s="103">
        <v>51</v>
      </c>
      <c r="BS532" s="105">
        <f t="shared" si="1028"/>
        <v>84.86399999999999</v>
      </c>
      <c r="BT532" s="102">
        <f t="shared" si="1029"/>
        <v>5.2120592743995914E-3</v>
      </c>
      <c r="BU532" s="321">
        <v>5.41</v>
      </c>
      <c r="BV532" s="321">
        <v>6.16</v>
      </c>
      <c r="BW532" s="322">
        <v>148</v>
      </c>
      <c r="BX532" s="117">
        <f t="shared" si="1050"/>
        <v>96685.585000000006</v>
      </c>
      <c r="BY532" s="118">
        <f t="shared" si="1051"/>
        <v>0.64457056666666668</v>
      </c>
      <c r="BZ532" s="273">
        <v>51</v>
      </c>
      <c r="CA532" s="263">
        <v>39</v>
      </c>
      <c r="CB532" s="247">
        <v>7.16</v>
      </c>
      <c r="CC532" s="103">
        <v>4400</v>
      </c>
      <c r="CD532" s="77">
        <f t="shared" si="1052"/>
        <v>4936.8776076158938</v>
      </c>
      <c r="CE532" s="77">
        <f t="shared" si="1053"/>
        <v>24160</v>
      </c>
      <c r="CF532" s="77">
        <f t="shared" si="1054"/>
        <v>9881</v>
      </c>
      <c r="CG532" s="77">
        <f t="shared" si="1055"/>
        <v>411.70833333333331</v>
      </c>
      <c r="CH532" s="77">
        <f t="shared" si="1056"/>
        <v>14279</v>
      </c>
      <c r="CI532" s="130">
        <f t="shared" si="1057"/>
        <v>594.95833333333337</v>
      </c>
      <c r="CJ532" s="253">
        <v>4018</v>
      </c>
      <c r="CK532" s="247"/>
      <c r="CL532" s="246">
        <v>7.72</v>
      </c>
      <c r="CM532" s="103">
        <v>1796</v>
      </c>
      <c r="CN532" s="274">
        <v>10</v>
      </c>
      <c r="CO532" s="274">
        <v>52</v>
      </c>
      <c r="CP532" s="103">
        <v>3454</v>
      </c>
      <c r="CQ532" s="247"/>
      <c r="CR532" s="247"/>
      <c r="CS532" s="103">
        <v>3173</v>
      </c>
      <c r="CT532" s="141">
        <f t="shared" si="1058"/>
        <v>0.25142538647051693</v>
      </c>
      <c r="CU532" s="142">
        <f t="shared" si="1059"/>
        <v>1.2508710801393728</v>
      </c>
      <c r="CV532" s="142">
        <f t="shared" si="1060"/>
        <v>3.9467517364505893</v>
      </c>
      <c r="CW532" s="118">
        <f t="shared" si="1061"/>
        <v>0.65779195607509822</v>
      </c>
      <c r="CX532" s="143">
        <f t="shared" si="1062"/>
        <v>19836.374227400662</v>
      </c>
      <c r="CY532" s="144">
        <f t="shared" si="1063"/>
        <v>0.63620730697690508</v>
      </c>
      <c r="CZ532" s="145">
        <f t="shared" si="1064"/>
        <v>16079.581147764902</v>
      </c>
      <c r="DA532" s="146">
        <f t="shared" si="1065"/>
        <v>0.8164537557485948</v>
      </c>
      <c r="DB532" s="253">
        <v>4018</v>
      </c>
      <c r="DC532" s="247"/>
      <c r="DD532" s="246">
        <v>7.74</v>
      </c>
      <c r="DE532" s="103">
        <v>1669</v>
      </c>
      <c r="DF532" s="274">
        <v>9</v>
      </c>
      <c r="DG532" s="274">
        <v>52</v>
      </c>
      <c r="DH532" s="103">
        <v>3114</v>
      </c>
      <c r="DI532" s="247"/>
      <c r="DJ532" s="247"/>
      <c r="DK532" s="103">
        <v>3450</v>
      </c>
      <c r="DL532" s="141">
        <f t="shared" si="1066"/>
        <v>0.26275039658177618</v>
      </c>
      <c r="DM532" s="142">
        <f t="shared" si="1067"/>
        <v>1.2508710801393728</v>
      </c>
      <c r="DN532" s="142">
        <f t="shared" si="1068"/>
        <v>3.9467517364505893</v>
      </c>
      <c r="DO532" s="118">
        <f t="shared" si="1069"/>
        <v>0.65779195607509822</v>
      </c>
      <c r="DP532" s="143">
        <f t="shared" si="1070"/>
        <v>19836.374227400662</v>
      </c>
      <c r="DQ532" s="144">
        <f t="shared" si="1071"/>
        <v>0.66193206867731325</v>
      </c>
      <c r="DR532" s="145">
        <f t="shared" si="1072"/>
        <v>16079.581147764902</v>
      </c>
      <c r="DS532" s="146">
        <f t="shared" si="1073"/>
        <v>0.82943280531425656</v>
      </c>
      <c r="DT532" s="253">
        <v>4024</v>
      </c>
      <c r="DU532" s="247"/>
      <c r="DV532" s="246">
        <v>7.77</v>
      </c>
      <c r="DW532" s="103">
        <v>1659</v>
      </c>
      <c r="DX532" s="274">
        <v>10</v>
      </c>
      <c r="DY532" s="274">
        <v>51</v>
      </c>
      <c r="DZ532" s="103">
        <v>3802</v>
      </c>
      <c r="EA532" s="247"/>
      <c r="EB532" s="247"/>
      <c r="EC532" s="103">
        <v>3794</v>
      </c>
      <c r="ED532" s="141">
        <f t="shared" si="1074"/>
        <v>0.28763823888826789</v>
      </c>
      <c r="EE532" s="142">
        <f t="shared" si="1075"/>
        <v>1.2490059642147118</v>
      </c>
      <c r="EF532" s="142">
        <f t="shared" si="1076"/>
        <v>3.9526453428265733</v>
      </c>
      <c r="EG532" s="118">
        <f t="shared" si="1077"/>
        <v>0.65877422380442885</v>
      </c>
      <c r="EH532" s="143">
        <f t="shared" si="1078"/>
        <v>19865.995493046357</v>
      </c>
      <c r="EI532" s="144">
        <f t="shared" si="1079"/>
        <v>0.66395764046474692</v>
      </c>
      <c r="EJ532" s="145">
        <f t="shared" si="1080"/>
        <v>16103.592468543047</v>
      </c>
      <c r="EK532" s="146">
        <f t="shared" si="1081"/>
        <v>0.83045477772100151</v>
      </c>
      <c r="EL532" s="253">
        <v>4024</v>
      </c>
      <c r="EM532" s="247"/>
      <c r="EN532" s="246">
        <v>7.8</v>
      </c>
      <c r="EO532" s="103">
        <v>1883</v>
      </c>
      <c r="EP532" s="274">
        <v>10</v>
      </c>
      <c r="EQ532" s="274">
        <v>51</v>
      </c>
      <c r="ER532" s="103">
        <v>3614</v>
      </c>
      <c r="ES532" s="247"/>
      <c r="ET532" s="247"/>
      <c r="EU532" s="103">
        <v>3308</v>
      </c>
      <c r="EV532" s="141">
        <f t="shared" si="1082"/>
        <v>0.26918812737723719</v>
      </c>
      <c r="EW532" s="142">
        <f t="shared" si="1083"/>
        <v>1.2490059642147118</v>
      </c>
      <c r="EX532" s="142">
        <f t="shared" si="1084"/>
        <v>3.9526453428265733</v>
      </c>
      <c r="EY532" s="118">
        <f t="shared" si="1085"/>
        <v>0.65877422380442885</v>
      </c>
      <c r="EZ532" s="143">
        <f t="shared" si="1086"/>
        <v>19865.995493046357</v>
      </c>
      <c r="FA532" s="144">
        <f t="shared" si="1087"/>
        <v>0.61858483242623175</v>
      </c>
      <c r="FB532" s="145">
        <f t="shared" si="1088"/>
        <v>16103.592468543047</v>
      </c>
      <c r="FC532" s="146">
        <f t="shared" si="1089"/>
        <v>0.80756259580991308</v>
      </c>
      <c r="FD532" s="253">
        <v>4038</v>
      </c>
      <c r="FE532" s="247"/>
      <c r="FF532" s="246">
        <v>7.84</v>
      </c>
      <c r="FG532" s="103">
        <v>1746</v>
      </c>
      <c r="FH532" s="274">
        <v>9</v>
      </c>
      <c r="FI532" s="274">
        <v>51</v>
      </c>
      <c r="FJ532" s="103">
        <v>2558</v>
      </c>
      <c r="FK532" s="247"/>
      <c r="FL532" s="247"/>
      <c r="FM532" s="103">
        <v>3473</v>
      </c>
      <c r="FN532" s="141">
        <f t="shared" si="1090"/>
        <v>0.26954316426905356</v>
      </c>
      <c r="FO532" s="142">
        <f t="shared" si="1091"/>
        <v>1.2446755819712729</v>
      </c>
      <c r="FP532" s="142">
        <f t="shared" si="1092"/>
        <v>3.9663970910372024</v>
      </c>
      <c r="FQ532" s="118">
        <f t="shared" si="1093"/>
        <v>0.6610661818395337</v>
      </c>
      <c r="FR532" s="143">
        <f t="shared" si="1094"/>
        <v>19935.111779552979</v>
      </c>
      <c r="FS532" s="144">
        <f t="shared" si="1095"/>
        <v>0.64633516591407369</v>
      </c>
      <c r="FT532" s="145">
        <f t="shared" si="1096"/>
        <v>16159.618883692054</v>
      </c>
      <c r="FU532" s="146">
        <f t="shared" si="1097"/>
        <v>0.8215636177823199</v>
      </c>
      <c r="FV532" s="253">
        <v>4038</v>
      </c>
      <c r="FW532" s="283"/>
      <c r="FX532" s="246">
        <v>7.83</v>
      </c>
      <c r="FY532" s="103">
        <v>1554</v>
      </c>
      <c r="FZ532" s="274">
        <v>9</v>
      </c>
      <c r="GA532" s="274">
        <v>51</v>
      </c>
      <c r="GB532" s="103">
        <v>1152</v>
      </c>
      <c r="GC532" s="247"/>
      <c r="GD532" s="247"/>
      <c r="GE532" s="103">
        <v>3789</v>
      </c>
      <c r="GF532" s="141">
        <f t="shared" si="1098"/>
        <v>0.27737799549541897</v>
      </c>
      <c r="GG532" s="142">
        <f t="shared" si="1099"/>
        <v>1.2446755819712729</v>
      </c>
      <c r="GH532" s="142">
        <f t="shared" si="1100"/>
        <v>3.9663970910372024</v>
      </c>
      <c r="GI532" s="118">
        <f t="shared" si="1101"/>
        <v>0.6610661818395337</v>
      </c>
      <c r="GJ532" s="143">
        <f t="shared" si="1102"/>
        <v>19935.111779552979</v>
      </c>
      <c r="GK532" s="144">
        <f t="shared" si="1103"/>
        <v>0.68522614423280093</v>
      </c>
      <c r="GL532" s="145">
        <f t="shared" si="1104"/>
        <v>16159.618883692054</v>
      </c>
      <c r="GM532" s="146">
        <f t="shared" si="1105"/>
        <v>0.84118548799182424</v>
      </c>
      <c r="GN532" s="103">
        <v>1582</v>
      </c>
      <c r="GO532" s="97">
        <f t="shared" si="1038"/>
        <v>1717.7474337748345</v>
      </c>
      <c r="GP532" s="226">
        <f t="shared" si="1039"/>
        <v>579.91664999999989</v>
      </c>
      <c r="GQ532" s="103">
        <v>0</v>
      </c>
      <c r="GR532" s="102">
        <f t="shared" si="1040"/>
        <v>1</v>
      </c>
      <c r="GS532" s="103">
        <v>0</v>
      </c>
      <c r="GT532" s="102">
        <f t="shared" si="1041"/>
        <v>1</v>
      </c>
      <c r="GU532" s="129">
        <v>9.41</v>
      </c>
      <c r="GV532" s="102">
        <f t="shared" si="1042"/>
        <v>0.98890038300166194</v>
      </c>
      <c r="GW532" s="170">
        <v>262</v>
      </c>
      <c r="GX532" s="102">
        <f t="shared" si="1043"/>
        <v>0</v>
      </c>
      <c r="GY532" s="170">
        <v>16.3</v>
      </c>
      <c r="GZ532" s="102">
        <f t="shared" si="1044"/>
        <v>0</v>
      </c>
      <c r="HA532" s="323">
        <v>10</v>
      </c>
      <c r="HB532" s="323">
        <v>52</v>
      </c>
      <c r="HC532" s="323"/>
      <c r="HD532" s="102"/>
      <c r="HE532" s="324">
        <v>16</v>
      </c>
      <c r="HF532" s="227">
        <f t="shared" si="1000"/>
        <v>96685.585000000006</v>
      </c>
      <c r="HG532" s="102">
        <f t="shared" si="1001"/>
        <v>0.64457056666666668</v>
      </c>
      <c r="HH532" s="177">
        <f t="shared" si="1002"/>
        <v>0.83832396525293817</v>
      </c>
      <c r="HI532" s="103">
        <v>3448</v>
      </c>
      <c r="HJ532" s="103">
        <v>1240</v>
      </c>
      <c r="HK532" s="103">
        <v>1039</v>
      </c>
      <c r="HL532" s="77">
        <f t="shared" si="1106"/>
        <v>2160</v>
      </c>
      <c r="HM532" s="77">
        <f t="shared" si="1107"/>
        <v>21135.599999999999</v>
      </c>
      <c r="HN532" s="247"/>
      <c r="HO532" s="247"/>
      <c r="HP532" s="103">
        <v>3778</v>
      </c>
      <c r="HQ532" s="247"/>
      <c r="HR532" s="247"/>
      <c r="HS532" s="247"/>
      <c r="HT532" s="103">
        <v>5076</v>
      </c>
      <c r="HU532" s="103">
        <v>5246</v>
      </c>
      <c r="HV532" s="247"/>
      <c r="HW532" s="247"/>
      <c r="HX532" s="247"/>
      <c r="HY532" s="247"/>
      <c r="HZ532" s="298" t="s">
        <v>127</v>
      </c>
      <c r="IA532" s="298"/>
      <c r="IB532" s="299">
        <v>377</v>
      </c>
      <c r="IC532" s="300"/>
      <c r="ID532" s="300">
        <v>200</v>
      </c>
      <c r="IE532" s="301">
        <v>3.65</v>
      </c>
      <c r="IF532" s="301">
        <v>0.89</v>
      </c>
      <c r="IG532" s="301">
        <v>1.03</v>
      </c>
      <c r="IH532" s="97">
        <f t="shared" si="1108"/>
        <v>28489.022000000001</v>
      </c>
      <c r="II532" s="97">
        <f t="shared" si="1025"/>
        <v>2275.2992572478238</v>
      </c>
      <c r="IJ532" s="202">
        <f t="shared" si="1026"/>
        <v>1.5973165082661129</v>
      </c>
      <c r="IK532" s="202">
        <f t="shared" si="1030"/>
        <v>1.4244511</v>
      </c>
      <c r="IL532" s="202">
        <f t="shared" si="1004"/>
        <v>0.34142669912695267</v>
      </c>
      <c r="IM532" s="203"/>
      <c r="IN532" s="204">
        <f t="shared" si="1005"/>
        <v>0.76169405815423508</v>
      </c>
      <c r="IO532" s="247"/>
      <c r="IP532" s="247"/>
      <c r="IQ532" s="103">
        <v>1770</v>
      </c>
      <c r="IR532" s="103">
        <v>1369</v>
      </c>
      <c r="IS532" s="247"/>
      <c r="IT532" s="247"/>
      <c r="IU532" s="247"/>
      <c r="IV532" s="247"/>
      <c r="IW532" s="304">
        <v>0.65</v>
      </c>
      <c r="IX532" s="304"/>
      <c r="IY532" s="246">
        <v>8.73</v>
      </c>
      <c r="IZ532" s="247">
        <v>178</v>
      </c>
      <c r="JA532" s="247">
        <v>1.47</v>
      </c>
      <c r="JB532" s="247">
        <v>0.28999999999999998</v>
      </c>
      <c r="JC532" s="247">
        <v>191</v>
      </c>
      <c r="JD532" s="97">
        <f t="shared" si="1006"/>
        <v>4720.4170000000004</v>
      </c>
      <c r="JE532" s="210">
        <f t="shared" si="1110"/>
        <v>1.1334885133083696</v>
      </c>
      <c r="JF532" s="210">
        <f t="shared" si="1007"/>
        <v>0.33260151785714281</v>
      </c>
      <c r="JG532" s="210">
        <f t="shared" si="1008"/>
        <v>0.14246819639586791</v>
      </c>
      <c r="JH532" s="203"/>
      <c r="JI532" s="203">
        <f t="shared" si="1009"/>
        <v>0.52785145888594165</v>
      </c>
      <c r="JJ532" s="212">
        <f t="shared" si="1109"/>
        <v>2.469151880188833</v>
      </c>
      <c r="JK532" s="203">
        <f t="shared" si="1010"/>
        <v>0.98180889115993863</v>
      </c>
      <c r="JL532" s="103">
        <v>7626</v>
      </c>
      <c r="JM532" s="246">
        <v>8.9600000000000009</v>
      </c>
      <c r="JN532" s="307">
        <v>53</v>
      </c>
      <c r="JO532" s="247">
        <v>0.26</v>
      </c>
      <c r="JP532" s="247">
        <v>2.25</v>
      </c>
      <c r="JQ532" s="246">
        <v>0.59</v>
      </c>
      <c r="JR532" s="170">
        <v>164</v>
      </c>
      <c r="JS532" s="247">
        <v>0.44</v>
      </c>
      <c r="JT532" s="308"/>
    </row>
    <row r="533" spans="1:280" ht="14.25">
      <c r="A533" s="244">
        <v>43950</v>
      </c>
      <c r="B533" s="245">
        <v>0</v>
      </c>
      <c r="C533" s="245">
        <v>0</v>
      </c>
      <c r="D533" s="129">
        <v>37241</v>
      </c>
      <c r="E533" s="254">
        <v>5.47</v>
      </c>
      <c r="F533" s="129">
        <v>971</v>
      </c>
      <c r="G533" s="247">
        <v>32.6</v>
      </c>
      <c r="H533" s="247">
        <v>13.8</v>
      </c>
      <c r="I533" s="255">
        <v>92.2</v>
      </c>
      <c r="J533" s="253">
        <v>1658</v>
      </c>
      <c r="K533" s="129">
        <v>1537</v>
      </c>
      <c r="L533" s="254">
        <v>6.37</v>
      </c>
      <c r="M533" s="129">
        <v>7263</v>
      </c>
      <c r="N533" s="129">
        <v>4130</v>
      </c>
      <c r="O533" s="254">
        <v>5.74</v>
      </c>
      <c r="P533" s="254">
        <v>2.61</v>
      </c>
      <c r="Q533" s="258"/>
      <c r="R533" s="259">
        <v>50.9</v>
      </c>
      <c r="S533" s="260">
        <v>8363</v>
      </c>
      <c r="T533" s="103">
        <v>6836</v>
      </c>
      <c r="U533" s="247">
        <v>3.64</v>
      </c>
      <c r="V533" s="247">
        <v>23</v>
      </c>
      <c r="W533" s="247">
        <v>8.1999999999999993</v>
      </c>
      <c r="X533" s="247">
        <v>8.02</v>
      </c>
      <c r="Y533" s="129">
        <v>2432</v>
      </c>
      <c r="Z533" s="103"/>
      <c r="AA533" s="56"/>
      <c r="AB533" s="247">
        <v>513</v>
      </c>
      <c r="AC533" s="77">
        <f t="shared" si="1045"/>
        <v>10795</v>
      </c>
      <c r="AD533" s="247"/>
      <c r="AE533" s="247"/>
      <c r="AF533" s="247"/>
      <c r="AG533" s="247"/>
      <c r="AH533" s="252"/>
      <c r="AI533" s="263"/>
      <c r="AJ533" s="247"/>
      <c r="AK533" s="247"/>
      <c r="AL533" s="246"/>
      <c r="AM533" s="103"/>
      <c r="AN533" s="264"/>
      <c r="AO533" s="264"/>
      <c r="AP533" s="103"/>
      <c r="AQ533" s="252"/>
      <c r="AR533" s="86">
        <f t="shared" si="1031"/>
        <v>13987</v>
      </c>
      <c r="AS533" s="103">
        <v>1320</v>
      </c>
      <c r="AT533" s="268">
        <v>12667</v>
      </c>
      <c r="AU533" s="129">
        <f t="shared" si="1027"/>
        <v>9907</v>
      </c>
      <c r="AV533" s="103">
        <v>720</v>
      </c>
      <c r="AW533" s="103">
        <v>720</v>
      </c>
      <c r="AX533" s="129">
        <v>720</v>
      </c>
      <c r="AY533" s="271">
        <v>600</v>
      </c>
      <c r="AZ533" s="272">
        <v>5.27</v>
      </c>
      <c r="BA533" s="103">
        <v>3385</v>
      </c>
      <c r="BB533" s="247">
        <v>60</v>
      </c>
      <c r="BC533" s="103">
        <v>10105</v>
      </c>
      <c r="BD533" s="97">
        <f t="shared" si="1046"/>
        <v>6614.6040000000003</v>
      </c>
      <c r="BE533" s="102">
        <f t="shared" si="1047"/>
        <v>0.65458723404255326</v>
      </c>
      <c r="BF533" s="103">
        <v>3560</v>
      </c>
      <c r="BG533" s="97">
        <f t="shared" si="1048"/>
        <v>3798.52</v>
      </c>
      <c r="BH533" s="102">
        <f t="shared" si="1049"/>
        <v>0.37590499752597722</v>
      </c>
      <c r="BI533" s="103">
        <v>401</v>
      </c>
      <c r="BJ533" s="97">
        <f t="shared" si="1032"/>
        <v>788.76700000000005</v>
      </c>
      <c r="BK533" s="102">
        <f t="shared" si="1033"/>
        <v>7.8057100445324101E-2</v>
      </c>
      <c r="BL533" s="320">
        <v>365</v>
      </c>
      <c r="BM533" s="97">
        <f t="shared" si="1034"/>
        <v>527.42500000000007</v>
      </c>
      <c r="BN533" s="102">
        <f t="shared" si="1035"/>
        <v>5.2194458189015344E-2</v>
      </c>
      <c r="BO533" s="103">
        <v>690</v>
      </c>
      <c r="BP533" s="97">
        <f t="shared" si="1036"/>
        <v>1420.02</v>
      </c>
      <c r="BQ533" s="102">
        <f t="shared" si="1037"/>
        <v>0.14052647204354279</v>
      </c>
      <c r="BR533" s="103">
        <v>48</v>
      </c>
      <c r="BS533" s="105">
        <f t="shared" si="1028"/>
        <v>79.872</v>
      </c>
      <c r="BT533" s="102">
        <f t="shared" si="1029"/>
        <v>4.7501237011380506E-3</v>
      </c>
      <c r="BU533" s="321">
        <v>6.23</v>
      </c>
      <c r="BV533" s="321">
        <v>5.46</v>
      </c>
      <c r="BW533" s="322">
        <v>148</v>
      </c>
      <c r="BX533" s="117">
        <f t="shared" si="1050"/>
        <v>100110.235</v>
      </c>
      <c r="BY533" s="118">
        <f t="shared" si="1051"/>
        <v>0.66740156666666672</v>
      </c>
      <c r="BZ533" s="273">
        <v>55.7</v>
      </c>
      <c r="CA533" s="263">
        <v>39</v>
      </c>
      <c r="CB533" s="247">
        <v>7.28</v>
      </c>
      <c r="CC533" s="103">
        <v>4778</v>
      </c>
      <c r="CD533" s="77">
        <f t="shared" si="1052"/>
        <v>5222.5145679422267</v>
      </c>
      <c r="CE533" s="77">
        <f t="shared" si="1053"/>
        <v>24094</v>
      </c>
      <c r="CF533" s="77">
        <f t="shared" si="1054"/>
        <v>9907</v>
      </c>
      <c r="CG533" s="77">
        <f t="shared" si="1055"/>
        <v>412.79166666666669</v>
      </c>
      <c r="CH533" s="77">
        <f t="shared" si="1056"/>
        <v>14187</v>
      </c>
      <c r="CI533" s="130">
        <f t="shared" si="1057"/>
        <v>591.125</v>
      </c>
      <c r="CJ533" s="253">
        <v>4013</v>
      </c>
      <c r="CK533" s="247"/>
      <c r="CL533" s="246">
        <v>7.75</v>
      </c>
      <c r="CM533" s="103">
        <v>1936</v>
      </c>
      <c r="CN533" s="274">
        <v>10</v>
      </c>
      <c r="CO533" s="274">
        <v>51</v>
      </c>
      <c r="CP533" s="103">
        <v>3942</v>
      </c>
      <c r="CQ533" s="247"/>
      <c r="CR533" s="247"/>
      <c r="CS533" s="103">
        <v>3096</v>
      </c>
      <c r="CT533" s="141">
        <f t="shared" si="1058"/>
        <v>0.23474493508000963</v>
      </c>
      <c r="CU533" s="142">
        <f t="shared" si="1059"/>
        <v>1.2524296037876901</v>
      </c>
      <c r="CV533" s="142">
        <f t="shared" si="1060"/>
        <v>4.1699066775073925</v>
      </c>
      <c r="CW533" s="118">
        <f t="shared" si="1061"/>
        <v>0.69498444625123212</v>
      </c>
      <c r="CX533" s="143">
        <f t="shared" si="1062"/>
        <v>20957.950961152153</v>
      </c>
      <c r="CY533" s="144">
        <f t="shared" si="1063"/>
        <v>0.62929734808517312</v>
      </c>
      <c r="CZ533" s="145">
        <f t="shared" si="1064"/>
        <v>16673.959203743671</v>
      </c>
      <c r="DA533" s="146">
        <f t="shared" si="1065"/>
        <v>0.80841167738743192</v>
      </c>
      <c r="DB533" s="253">
        <v>4013</v>
      </c>
      <c r="DC533" s="247"/>
      <c r="DD533" s="246">
        <v>7.76</v>
      </c>
      <c r="DE533" s="103">
        <v>1749</v>
      </c>
      <c r="DF533" s="274">
        <v>10</v>
      </c>
      <c r="DG533" s="274">
        <v>51</v>
      </c>
      <c r="DH533" s="103">
        <v>4323</v>
      </c>
      <c r="DI533" s="247"/>
      <c r="DJ533" s="247"/>
      <c r="DK533" s="103">
        <v>3398</v>
      </c>
      <c r="DL533" s="141">
        <f t="shared" si="1066"/>
        <v>0.24377271268452042</v>
      </c>
      <c r="DM533" s="142">
        <f t="shared" si="1067"/>
        <v>1.2524296037876901</v>
      </c>
      <c r="DN533" s="142">
        <f t="shared" si="1068"/>
        <v>4.1699066775073925</v>
      </c>
      <c r="DO533" s="118">
        <f t="shared" si="1069"/>
        <v>0.69498444625123212</v>
      </c>
      <c r="DP533" s="143">
        <f t="shared" si="1070"/>
        <v>20957.950961152153</v>
      </c>
      <c r="DQ533" s="144">
        <f t="shared" si="1071"/>
        <v>0.66510385423603702</v>
      </c>
      <c r="DR533" s="145">
        <f t="shared" si="1072"/>
        <v>16673.959203743671</v>
      </c>
      <c r="DS533" s="146">
        <f t="shared" si="1073"/>
        <v>0.8269173676397823</v>
      </c>
      <c r="DT533" s="253">
        <v>4014</v>
      </c>
      <c r="DU533" s="247"/>
      <c r="DV533" s="246">
        <v>7.77</v>
      </c>
      <c r="DW533" s="103">
        <v>2066</v>
      </c>
      <c r="DX533" s="274">
        <v>10</v>
      </c>
      <c r="DY533" s="274">
        <v>51</v>
      </c>
      <c r="DZ533" s="103">
        <v>4112</v>
      </c>
      <c r="EA533" s="247"/>
      <c r="EB533" s="247"/>
      <c r="EC533" s="103">
        <v>3682</v>
      </c>
      <c r="ED533" s="141">
        <f t="shared" si="1074"/>
        <v>0.29060201277455416</v>
      </c>
      <c r="EE533" s="142">
        <f t="shared" si="1075"/>
        <v>1.2521175884404585</v>
      </c>
      <c r="EF533" s="142">
        <f t="shared" si="1076"/>
        <v>4.1709457771030838</v>
      </c>
      <c r="EG533" s="118">
        <f t="shared" si="1077"/>
        <v>0.69515762951718063</v>
      </c>
      <c r="EH533" s="143">
        <f t="shared" si="1078"/>
        <v>20963.173475720097</v>
      </c>
      <c r="EI533" s="144">
        <f t="shared" si="1079"/>
        <v>0.60440512455783446</v>
      </c>
      <c r="EJ533" s="145">
        <f t="shared" si="1080"/>
        <v>16678.114189839795</v>
      </c>
      <c r="EK533" s="146">
        <f t="shared" si="1081"/>
        <v>0.79554675903018301</v>
      </c>
      <c r="EL533" s="253">
        <v>4014</v>
      </c>
      <c r="EM533" s="247"/>
      <c r="EN533" s="246">
        <v>7.76</v>
      </c>
      <c r="EO533" s="103">
        <v>1941</v>
      </c>
      <c r="EP533" s="274">
        <v>11</v>
      </c>
      <c r="EQ533" s="274">
        <v>51</v>
      </c>
      <c r="ER533" s="103">
        <v>4414</v>
      </c>
      <c r="ES533" s="247"/>
      <c r="ET533" s="247"/>
      <c r="EU533" s="103">
        <v>3271</v>
      </c>
      <c r="EV533" s="141">
        <f t="shared" si="1082"/>
        <v>0.24832980034879465</v>
      </c>
      <c r="EW533" s="142">
        <f t="shared" si="1083"/>
        <v>1.2521175884404585</v>
      </c>
      <c r="EX533" s="142">
        <f t="shared" si="1084"/>
        <v>4.1709457771030838</v>
      </c>
      <c r="EY533" s="118">
        <f t="shared" si="1085"/>
        <v>0.69515762951718063</v>
      </c>
      <c r="EZ533" s="143">
        <f t="shared" si="1086"/>
        <v>20963.173475720097</v>
      </c>
      <c r="FA533" s="144">
        <f t="shared" si="1087"/>
        <v>0.62833995487258321</v>
      </c>
      <c r="FB533" s="145">
        <f t="shared" si="1088"/>
        <v>16678.114189839795</v>
      </c>
      <c r="FC533" s="146">
        <f t="shared" si="1089"/>
        <v>0.80791687283523006</v>
      </c>
      <c r="FD533" s="253">
        <v>4020</v>
      </c>
      <c r="FE533" s="247"/>
      <c r="FF533" s="246">
        <v>7.77</v>
      </c>
      <c r="FG533" s="103">
        <v>1908</v>
      </c>
      <c r="FH533" s="274">
        <v>10</v>
      </c>
      <c r="FI533" s="274">
        <v>51</v>
      </c>
      <c r="FJ533" s="103">
        <v>4110</v>
      </c>
      <c r="FK533" s="247"/>
      <c r="FL533" s="247"/>
      <c r="FM533" s="103">
        <v>3372</v>
      </c>
      <c r="FN533" s="141">
        <f t="shared" si="1090"/>
        <v>0.25307053354422737</v>
      </c>
      <c r="FO533" s="142">
        <f t="shared" si="1091"/>
        <v>1.2502487562189055</v>
      </c>
      <c r="FP533" s="142">
        <f t="shared" si="1092"/>
        <v>4.1771803746772287</v>
      </c>
      <c r="FQ533" s="118">
        <f t="shared" si="1093"/>
        <v>0.69619672911287145</v>
      </c>
      <c r="FR533" s="143">
        <f t="shared" si="1094"/>
        <v>20994.508563127751</v>
      </c>
      <c r="FS533" s="144">
        <f t="shared" si="1095"/>
        <v>0.63465875007567685</v>
      </c>
      <c r="FT533" s="145">
        <f t="shared" si="1096"/>
        <v>16703.044106416535</v>
      </c>
      <c r="FU533" s="146">
        <f t="shared" si="1097"/>
        <v>0.81118258287976253</v>
      </c>
      <c r="FV533" s="253">
        <v>4020</v>
      </c>
      <c r="FW533" s="283"/>
      <c r="FX533" s="246">
        <v>7.71</v>
      </c>
      <c r="FY533" s="103">
        <v>1841</v>
      </c>
      <c r="FZ533" s="274">
        <v>9</v>
      </c>
      <c r="GA533" s="274">
        <v>51</v>
      </c>
      <c r="GB533" s="103">
        <v>4334</v>
      </c>
      <c r="GC533" s="247"/>
      <c r="GD533" s="247"/>
      <c r="GE533" s="103">
        <v>3671</v>
      </c>
      <c r="GF533" s="141">
        <f t="shared" si="1098"/>
        <v>0.27005179521012546</v>
      </c>
      <c r="GG533" s="142">
        <f t="shared" si="1099"/>
        <v>1.2502487562189055</v>
      </c>
      <c r="GH533" s="142">
        <f t="shared" si="1100"/>
        <v>4.1771803746772287</v>
      </c>
      <c r="GI533" s="118">
        <f t="shared" si="1101"/>
        <v>0.69619672911287145</v>
      </c>
      <c r="GJ533" s="143">
        <f t="shared" si="1102"/>
        <v>20994.508563127751</v>
      </c>
      <c r="GK533" s="144">
        <f t="shared" si="1103"/>
        <v>0.64748781912438202</v>
      </c>
      <c r="GL533" s="145">
        <f t="shared" si="1104"/>
        <v>16703.044106416535</v>
      </c>
      <c r="GM533" s="146">
        <f t="shared" si="1105"/>
        <v>0.81781296387926772</v>
      </c>
      <c r="GN533" s="103">
        <v>1813</v>
      </c>
      <c r="GO533" s="97">
        <f t="shared" si="1038"/>
        <v>1906.8225699344234</v>
      </c>
      <c r="GP533" s="226">
        <f t="shared" si="1039"/>
        <v>428.06399999999996</v>
      </c>
      <c r="GQ533" s="103">
        <v>0</v>
      </c>
      <c r="GR533" s="102">
        <f t="shared" si="1040"/>
        <v>1</v>
      </c>
      <c r="GS533" s="103">
        <v>0</v>
      </c>
      <c r="GT533" s="102">
        <f t="shared" si="1041"/>
        <v>1</v>
      </c>
      <c r="GU533" s="129">
        <v>0</v>
      </c>
      <c r="GV533" s="102">
        <f t="shared" si="1042"/>
        <v>1</v>
      </c>
      <c r="GW533" s="170">
        <v>208</v>
      </c>
      <c r="GX533" s="102">
        <f t="shared" si="1043"/>
        <v>0.43013698630136987</v>
      </c>
      <c r="GY533" s="170">
        <v>0</v>
      </c>
      <c r="GZ533" s="102">
        <f t="shared" si="1044"/>
        <v>1</v>
      </c>
      <c r="HA533" s="323">
        <v>17</v>
      </c>
      <c r="HB533" s="323">
        <v>58</v>
      </c>
      <c r="HC533" s="323"/>
      <c r="HD533" s="102"/>
      <c r="HE533" s="324">
        <v>30</v>
      </c>
      <c r="HF533" s="227">
        <f t="shared" si="1000"/>
        <v>100110.235</v>
      </c>
      <c r="HG533" s="102">
        <f t="shared" si="1001"/>
        <v>0.66740156666666672</v>
      </c>
      <c r="HH533" s="177">
        <f t="shared" si="1002"/>
        <v>0.82058386937159822</v>
      </c>
      <c r="HI533" s="103">
        <v>2486</v>
      </c>
      <c r="HJ533" s="103">
        <v>3234</v>
      </c>
      <c r="HK533" s="103">
        <v>2086</v>
      </c>
      <c r="HL533" s="77">
        <f t="shared" si="1106"/>
        <v>2160</v>
      </c>
      <c r="HM533" s="77">
        <f t="shared" si="1107"/>
        <v>21826.799999999999</v>
      </c>
      <c r="HN533" s="247"/>
      <c r="HO533" s="247"/>
      <c r="HP533" s="103">
        <v>4169</v>
      </c>
      <c r="HQ533" s="247"/>
      <c r="HR533" s="247"/>
      <c r="HS533" s="247"/>
      <c r="HT533" s="103">
        <v>4898</v>
      </c>
      <c r="HU533" s="103">
        <v>4674</v>
      </c>
      <c r="HV533" s="247"/>
      <c r="HW533" s="247"/>
      <c r="HX533" s="247"/>
      <c r="HY533" s="247"/>
      <c r="HZ533" s="298">
        <v>0.96</v>
      </c>
      <c r="IA533" s="298"/>
      <c r="IB533" s="299">
        <v>451</v>
      </c>
      <c r="IC533" s="300"/>
      <c r="ID533" s="300">
        <v>138</v>
      </c>
      <c r="IE533" s="301">
        <v>2.56</v>
      </c>
      <c r="IF533" s="301">
        <v>0.93</v>
      </c>
      <c r="IG533" s="301">
        <v>1.1399999999999999</v>
      </c>
      <c r="IH533" s="97">
        <f t="shared" si="1108"/>
        <v>33029.430999999997</v>
      </c>
      <c r="II533" s="97">
        <f t="shared" si="1025"/>
        <v>2607.5180389989737</v>
      </c>
      <c r="IJ533" s="202">
        <f t="shared" si="1026"/>
        <v>1.5789058182679403</v>
      </c>
      <c r="IK533" s="202">
        <f t="shared" si="1030"/>
        <v>1.6514715499999999</v>
      </c>
      <c r="IL533" s="202">
        <f t="shared" si="1004"/>
        <v>0.39993355563440142</v>
      </c>
      <c r="IM533" s="203"/>
      <c r="IN533" s="204">
        <f t="shared" si="1005"/>
        <v>0.75124103695532263</v>
      </c>
      <c r="IO533" s="247"/>
      <c r="IP533" s="247"/>
      <c r="IQ533" s="103">
        <v>1804</v>
      </c>
      <c r="IR533" s="103">
        <v>1396</v>
      </c>
      <c r="IS533" s="247"/>
      <c r="IT533" s="247"/>
      <c r="IU533" s="247"/>
      <c r="IV533" s="247"/>
      <c r="IW533" s="304"/>
      <c r="IX533" s="304"/>
      <c r="IY533" s="246">
        <v>8.8000000000000007</v>
      </c>
      <c r="IZ533" s="247">
        <v>214</v>
      </c>
      <c r="JA533" s="247">
        <v>2.4</v>
      </c>
      <c r="JB533" s="247">
        <v>0.35</v>
      </c>
      <c r="JC533" s="247">
        <v>171</v>
      </c>
      <c r="JD533" s="97">
        <f t="shared" si="1006"/>
        <v>5712.817</v>
      </c>
      <c r="JE533" s="210">
        <f t="shared" si="1110"/>
        <v>1.130513778136671</v>
      </c>
      <c r="JF533" s="210">
        <f t="shared" si="1007"/>
        <v>0.39893366071428571</v>
      </c>
      <c r="JG533" s="210">
        <f t="shared" si="1008"/>
        <v>0.16797452449688982</v>
      </c>
      <c r="JH533" s="203"/>
      <c r="JI533" s="203">
        <f t="shared" si="1009"/>
        <v>0.5254988913525499</v>
      </c>
      <c r="JJ533" s="212">
        <f t="shared" si="1109"/>
        <v>2.469151880188833</v>
      </c>
      <c r="JK533" s="203">
        <f t="shared" si="1010"/>
        <v>0.97882236516575949</v>
      </c>
      <c r="JL533" s="103">
        <v>9371</v>
      </c>
      <c r="JM533" s="246">
        <v>8.91</v>
      </c>
      <c r="JN533" s="307">
        <v>62</v>
      </c>
      <c r="JO533" s="247">
        <v>1.17</v>
      </c>
      <c r="JP533" s="247">
        <v>1.0900000000000001</v>
      </c>
      <c r="JQ533" s="246">
        <v>0.68</v>
      </c>
      <c r="JR533" s="170">
        <v>317</v>
      </c>
      <c r="JS533" s="247">
        <v>0.37</v>
      </c>
      <c r="JT533" s="308"/>
    </row>
    <row r="534" spans="1:280" ht="14.25">
      <c r="A534" s="244">
        <v>43951</v>
      </c>
      <c r="B534" s="245">
        <v>1</v>
      </c>
      <c r="C534" s="245">
        <v>1</v>
      </c>
      <c r="D534" s="129">
        <v>35004</v>
      </c>
      <c r="E534" s="254">
        <v>5.43</v>
      </c>
      <c r="F534" s="129">
        <v>935</v>
      </c>
      <c r="G534" s="247">
        <v>28.9</v>
      </c>
      <c r="H534" s="247">
        <v>14.3</v>
      </c>
      <c r="I534" s="255">
        <v>92.9</v>
      </c>
      <c r="J534" s="253">
        <v>1253</v>
      </c>
      <c r="K534" s="129">
        <v>1831</v>
      </c>
      <c r="L534" s="254">
        <v>6.95</v>
      </c>
      <c r="M534" s="129">
        <v>7058</v>
      </c>
      <c r="N534" s="129">
        <v>4178</v>
      </c>
      <c r="O534" s="254">
        <v>4.58</v>
      </c>
      <c r="P534" s="254">
        <v>1.96</v>
      </c>
      <c r="Q534" s="258">
        <v>67.900000000000006</v>
      </c>
      <c r="R534" s="259">
        <v>49.3</v>
      </c>
      <c r="S534" s="260">
        <v>8573</v>
      </c>
      <c r="T534" s="103">
        <v>5988</v>
      </c>
      <c r="U534" s="247">
        <v>3.72</v>
      </c>
      <c r="V534" s="247">
        <v>29.2</v>
      </c>
      <c r="W534" s="247">
        <v>8.4</v>
      </c>
      <c r="X534" s="247">
        <v>7.54</v>
      </c>
      <c r="Y534" s="129">
        <v>2432</v>
      </c>
      <c r="Z534" s="103"/>
      <c r="AA534" s="56"/>
      <c r="AB534" s="247">
        <v>511</v>
      </c>
      <c r="AC534" s="77">
        <f t="shared" si="1045"/>
        <v>11005</v>
      </c>
      <c r="AD534" s="247"/>
      <c r="AE534" s="247"/>
      <c r="AF534" s="247"/>
      <c r="AG534" s="247"/>
      <c r="AH534" s="252"/>
      <c r="AI534" s="263"/>
      <c r="AJ534" s="247"/>
      <c r="AK534" s="247"/>
      <c r="AL534" s="246">
        <v>9.0299999999999994</v>
      </c>
      <c r="AM534" s="103">
        <v>80437</v>
      </c>
      <c r="AN534" s="264"/>
      <c r="AO534" s="264"/>
      <c r="AP534" s="103"/>
      <c r="AQ534" s="252"/>
      <c r="AR534" s="86">
        <f t="shared" si="1031"/>
        <v>14055</v>
      </c>
      <c r="AS534" s="103">
        <v>1320</v>
      </c>
      <c r="AT534" s="268">
        <v>12735</v>
      </c>
      <c r="AU534" s="129">
        <f t="shared" si="1027"/>
        <v>9975</v>
      </c>
      <c r="AV534" s="103">
        <v>720</v>
      </c>
      <c r="AW534" s="103">
        <v>720</v>
      </c>
      <c r="AX534" s="129">
        <v>720</v>
      </c>
      <c r="AY534" s="271">
        <v>600</v>
      </c>
      <c r="AZ534" s="272">
        <v>5.29</v>
      </c>
      <c r="BA534" s="103">
        <v>4128</v>
      </c>
      <c r="BB534" s="247">
        <v>218</v>
      </c>
      <c r="BC534" s="103">
        <v>11098</v>
      </c>
      <c r="BD534" s="97">
        <f t="shared" si="1046"/>
        <v>6903.8</v>
      </c>
      <c r="BE534" s="102">
        <f t="shared" si="1047"/>
        <v>0.62207604973869168</v>
      </c>
      <c r="BF534" s="103">
        <v>3536</v>
      </c>
      <c r="BG534" s="97">
        <f t="shared" si="1048"/>
        <v>3772.9119999999998</v>
      </c>
      <c r="BH534" s="102">
        <f t="shared" si="1049"/>
        <v>0.33996323661921063</v>
      </c>
      <c r="BI534" s="103">
        <v>460</v>
      </c>
      <c r="BJ534" s="97">
        <f t="shared" si="1032"/>
        <v>904.82</v>
      </c>
      <c r="BK534" s="102">
        <f t="shared" si="1033"/>
        <v>8.153000540637953E-2</v>
      </c>
      <c r="BL534" s="320">
        <v>592</v>
      </c>
      <c r="BM534" s="97">
        <f t="shared" si="1034"/>
        <v>855.44</v>
      </c>
      <c r="BN534" s="102">
        <f t="shared" si="1035"/>
        <v>7.7080555054964861E-2</v>
      </c>
      <c r="BO534" s="103">
        <v>666</v>
      </c>
      <c r="BP534" s="97">
        <f t="shared" si="1036"/>
        <v>1370.6279999999999</v>
      </c>
      <c r="BQ534" s="102">
        <f t="shared" si="1037"/>
        <v>0.12350225265813659</v>
      </c>
      <c r="BR534" s="103">
        <v>0</v>
      </c>
      <c r="BS534" s="105">
        <f t="shared" si="1028"/>
        <v>0</v>
      </c>
      <c r="BT534" s="102">
        <f t="shared" si="1029"/>
        <v>0</v>
      </c>
      <c r="BU534" s="321">
        <v>7.1</v>
      </c>
      <c r="BV534" s="321">
        <v>6.42</v>
      </c>
      <c r="BW534" s="322">
        <v>128</v>
      </c>
      <c r="BX534" s="117">
        <f t="shared" si="1050"/>
        <v>110702.55</v>
      </c>
      <c r="BY534" s="118">
        <f t="shared" si="1051"/>
        <v>0.73801700000000003</v>
      </c>
      <c r="BZ534" s="273">
        <v>55</v>
      </c>
      <c r="CA534" s="263">
        <v>39</v>
      </c>
      <c r="CB534" s="247">
        <v>7.19</v>
      </c>
      <c r="CC534" s="103">
        <v>4281</v>
      </c>
      <c r="CD534" s="77">
        <f t="shared" si="1052"/>
        <v>5523.1977053541732</v>
      </c>
      <c r="CE534" s="77">
        <f t="shared" si="1053"/>
        <v>24056</v>
      </c>
      <c r="CF534" s="77">
        <f t="shared" si="1054"/>
        <v>9975</v>
      </c>
      <c r="CG534" s="77">
        <f t="shared" si="1055"/>
        <v>415.625</v>
      </c>
      <c r="CH534" s="77">
        <f t="shared" si="1056"/>
        <v>14081</v>
      </c>
      <c r="CI534" s="130">
        <f t="shared" si="1057"/>
        <v>586.70833333333337</v>
      </c>
      <c r="CJ534" s="253">
        <v>4006</v>
      </c>
      <c r="CK534" s="247"/>
      <c r="CL534" s="246">
        <v>7.76</v>
      </c>
      <c r="CM534" s="103">
        <v>1956</v>
      </c>
      <c r="CN534" s="274">
        <v>10</v>
      </c>
      <c r="CO534" s="274">
        <v>52</v>
      </c>
      <c r="CP534" s="103">
        <v>4376</v>
      </c>
      <c r="CQ534" s="247"/>
      <c r="CR534" s="247"/>
      <c r="CS534" s="103">
        <v>3245</v>
      </c>
      <c r="CT534" s="141">
        <f t="shared" si="1058"/>
        <v>0.22707879251066262</v>
      </c>
      <c r="CU534" s="142">
        <f t="shared" si="1059"/>
        <v>1.254618072890664</v>
      </c>
      <c r="CV534" s="142">
        <f t="shared" si="1060"/>
        <v>4.4022940723535253</v>
      </c>
      <c r="CW534" s="118">
        <f t="shared" si="1061"/>
        <v>0.73371567872558752</v>
      </c>
      <c r="CX534" s="143">
        <f t="shared" si="1062"/>
        <v>22125.930007648818</v>
      </c>
      <c r="CY534" s="144">
        <f t="shared" si="1063"/>
        <v>0.6458573267975074</v>
      </c>
      <c r="CZ534" s="145">
        <f t="shared" si="1064"/>
        <v>18435.085438144331</v>
      </c>
      <c r="DA534" s="146">
        <f t="shared" si="1065"/>
        <v>0.82375202739232289</v>
      </c>
      <c r="DB534" s="253">
        <v>4006</v>
      </c>
      <c r="DC534" s="247"/>
      <c r="DD534" s="246">
        <v>7.81</v>
      </c>
      <c r="DE534" s="103">
        <v>1835</v>
      </c>
      <c r="DF534" s="274">
        <v>10</v>
      </c>
      <c r="DG534" s="274">
        <v>52</v>
      </c>
      <c r="DH534" s="103">
        <v>4146</v>
      </c>
      <c r="DI534" s="247"/>
      <c r="DJ534" s="247"/>
      <c r="DK534" s="103">
        <v>3495</v>
      </c>
      <c r="DL534" s="141">
        <f t="shared" si="1066"/>
        <v>0.23654950403729269</v>
      </c>
      <c r="DM534" s="142">
        <f t="shared" si="1067"/>
        <v>1.254618072890664</v>
      </c>
      <c r="DN534" s="142">
        <f t="shared" si="1068"/>
        <v>4.4022940723535253</v>
      </c>
      <c r="DO534" s="118">
        <f t="shared" si="1069"/>
        <v>0.73371567872558752</v>
      </c>
      <c r="DP534" s="143">
        <f t="shared" si="1070"/>
        <v>22125.930007648818</v>
      </c>
      <c r="DQ534" s="144">
        <f t="shared" si="1071"/>
        <v>0.66776492570216051</v>
      </c>
      <c r="DR534" s="145">
        <f t="shared" si="1072"/>
        <v>18435.085438144331</v>
      </c>
      <c r="DS534" s="146">
        <f t="shared" si="1073"/>
        <v>0.83465489277347271</v>
      </c>
      <c r="DT534" s="253">
        <v>4009</v>
      </c>
      <c r="DU534" s="247"/>
      <c r="DV534" s="246">
        <v>7.64</v>
      </c>
      <c r="DW534" s="103">
        <v>1627</v>
      </c>
      <c r="DX534" s="274">
        <v>10</v>
      </c>
      <c r="DY534" s="274">
        <v>53</v>
      </c>
      <c r="DZ534" s="103">
        <v>4290</v>
      </c>
      <c r="EA534" s="247"/>
      <c r="EB534" s="247"/>
      <c r="EC534" s="103">
        <v>3769</v>
      </c>
      <c r="ED534" s="141">
        <f t="shared" si="1074"/>
        <v>0.24129542903840986</v>
      </c>
      <c r="EE534" s="142">
        <f t="shared" si="1075"/>
        <v>1.2536792217510602</v>
      </c>
      <c r="EF534" s="142">
        <f t="shared" si="1076"/>
        <v>4.4055908477447039</v>
      </c>
      <c r="EG534" s="118">
        <f t="shared" si="1077"/>
        <v>0.73426514129078402</v>
      </c>
      <c r="EH534" s="143">
        <f t="shared" si="1078"/>
        <v>22142.499600764881</v>
      </c>
      <c r="EI534" s="144">
        <f t="shared" si="1079"/>
        <v>0.70542426927379576</v>
      </c>
      <c r="EJ534" s="145">
        <f t="shared" si="1080"/>
        <v>18448.89104381443</v>
      </c>
      <c r="EK534" s="146">
        <f t="shared" si="1081"/>
        <v>0.85339700846999456</v>
      </c>
      <c r="EL534" s="253">
        <v>4009</v>
      </c>
      <c r="EM534" s="247"/>
      <c r="EN534" s="246">
        <v>7.69</v>
      </c>
      <c r="EO534" s="103">
        <v>1620</v>
      </c>
      <c r="EP534" s="274">
        <v>10</v>
      </c>
      <c r="EQ534" s="274">
        <v>52</v>
      </c>
      <c r="ER534" s="103">
        <v>4062</v>
      </c>
      <c r="ES534" s="247"/>
      <c r="ET534" s="247"/>
      <c r="EU534" s="103">
        <v>3318</v>
      </c>
      <c r="EV534" s="141">
        <f t="shared" si="1082"/>
        <v>0.21204096676454126</v>
      </c>
      <c r="EW534" s="142">
        <f t="shared" si="1083"/>
        <v>1.2536792217510602</v>
      </c>
      <c r="EX534" s="142">
        <f t="shared" si="1084"/>
        <v>4.4055908477447039</v>
      </c>
      <c r="EY534" s="118">
        <f t="shared" si="1085"/>
        <v>0.73426514129078402</v>
      </c>
      <c r="EZ534" s="143">
        <f t="shared" si="1086"/>
        <v>22142.499600764881</v>
      </c>
      <c r="FA534" s="144">
        <f t="shared" si="1087"/>
        <v>0.70669165102861042</v>
      </c>
      <c r="FB534" s="145">
        <f t="shared" si="1088"/>
        <v>18448.89104381443</v>
      </c>
      <c r="FC534" s="146">
        <f t="shared" si="1089"/>
        <v>0.85402775274824294</v>
      </c>
      <c r="FD534" s="253">
        <v>4013</v>
      </c>
      <c r="FE534" s="247"/>
      <c r="FF534" s="246">
        <v>7.71</v>
      </c>
      <c r="FG534" s="103">
        <v>1506</v>
      </c>
      <c r="FH534" s="274">
        <v>9</v>
      </c>
      <c r="FI534" s="274">
        <v>53</v>
      </c>
      <c r="FJ534" s="103">
        <v>3854</v>
      </c>
      <c r="FK534" s="247"/>
      <c r="FL534" s="247"/>
      <c r="FM534" s="103">
        <v>3468</v>
      </c>
      <c r="FN534" s="141">
        <f t="shared" si="1090"/>
        <v>0.21512293927421719</v>
      </c>
      <c r="FO534" s="142">
        <f t="shared" si="1091"/>
        <v>1.2524296037876901</v>
      </c>
      <c r="FP534" s="142">
        <f t="shared" si="1092"/>
        <v>4.4099865482662741</v>
      </c>
      <c r="FQ534" s="118">
        <f t="shared" si="1093"/>
        <v>0.73499775804437906</v>
      </c>
      <c r="FR534" s="143">
        <f t="shared" si="1094"/>
        <v>22164.592391586295</v>
      </c>
      <c r="FS534" s="144">
        <f t="shared" si="1095"/>
        <v>0.72733186817844897</v>
      </c>
      <c r="FT534" s="145">
        <f t="shared" si="1096"/>
        <v>18467.298518041236</v>
      </c>
      <c r="FU534" s="146">
        <f t="shared" si="1097"/>
        <v>0.86429987385114437</v>
      </c>
      <c r="FV534" s="253">
        <v>4013</v>
      </c>
      <c r="FW534" s="283"/>
      <c r="FX534" s="246">
        <v>7.71</v>
      </c>
      <c r="FY534" s="103">
        <v>1942</v>
      </c>
      <c r="FZ534" s="274">
        <v>9</v>
      </c>
      <c r="GA534" s="274">
        <v>53</v>
      </c>
      <c r="GB534" s="103">
        <v>4224</v>
      </c>
      <c r="GC534" s="247"/>
      <c r="GD534" s="247"/>
      <c r="GE534" s="103">
        <v>3814</v>
      </c>
      <c r="GF534" s="141">
        <f t="shared" si="1098"/>
        <v>0.26538919152577839</v>
      </c>
      <c r="GG534" s="142">
        <f t="shared" si="1099"/>
        <v>1.2524296037876901</v>
      </c>
      <c r="GH534" s="142">
        <f t="shared" si="1100"/>
        <v>4.4099865482662741</v>
      </c>
      <c r="GI534" s="118">
        <f t="shared" si="1101"/>
        <v>0.73499775804437906</v>
      </c>
      <c r="GJ534" s="143">
        <f t="shared" si="1102"/>
        <v>22164.592391586295</v>
      </c>
      <c r="GK534" s="144">
        <f t="shared" si="1103"/>
        <v>0.64839209030713674</v>
      </c>
      <c r="GL534" s="145">
        <f t="shared" si="1104"/>
        <v>18467.298518041236</v>
      </c>
      <c r="GM534" s="146">
        <f t="shared" si="1105"/>
        <v>0.82501351594881966</v>
      </c>
      <c r="GN534" s="103">
        <v>1574</v>
      </c>
      <c r="GO534" s="97">
        <f t="shared" si="1038"/>
        <v>1747.6219238443632</v>
      </c>
      <c r="GP534" s="226">
        <f t="shared" si="1039"/>
        <v>771.19549999999992</v>
      </c>
      <c r="GQ534" s="103">
        <v>0</v>
      </c>
      <c r="GR534" s="102">
        <f t="shared" si="1040"/>
        <v>1</v>
      </c>
      <c r="GS534" s="103">
        <v>0</v>
      </c>
      <c r="GT534" s="102">
        <f t="shared" si="1041"/>
        <v>1</v>
      </c>
      <c r="GU534" s="129">
        <v>75.099999999999994</v>
      </c>
      <c r="GV534" s="102">
        <f t="shared" si="1042"/>
        <v>0.91700006631153164</v>
      </c>
      <c r="GW534" s="170">
        <v>322</v>
      </c>
      <c r="GX534" s="102">
        <f t="shared" si="1043"/>
        <v>0.45608108108108103</v>
      </c>
      <c r="GY534" s="170">
        <v>0</v>
      </c>
      <c r="GZ534" s="102">
        <f t="shared" si="1044"/>
        <v>1</v>
      </c>
      <c r="HA534" s="323">
        <v>13.7</v>
      </c>
      <c r="HB534" s="323">
        <v>65</v>
      </c>
      <c r="HC534" s="323"/>
      <c r="HD534" s="102"/>
      <c r="HE534" s="324">
        <v>22</v>
      </c>
      <c r="HF534" s="227">
        <f t="shared" si="1000"/>
        <v>110702.55</v>
      </c>
      <c r="HG534" s="102">
        <f t="shared" si="1001"/>
        <v>0.73801700000000003</v>
      </c>
      <c r="HH534" s="177">
        <f t="shared" si="1002"/>
        <v>0.85817264371958912</v>
      </c>
      <c r="HI534" s="103">
        <v>2840</v>
      </c>
      <c r="HJ534" s="103">
        <v>3460</v>
      </c>
      <c r="HK534" s="103">
        <v>2656</v>
      </c>
      <c r="HL534" s="77">
        <f t="shared" si="1106"/>
        <v>2161</v>
      </c>
      <c r="HM534" s="77">
        <f t="shared" si="1107"/>
        <v>24006.684000000001</v>
      </c>
      <c r="HN534" s="247"/>
      <c r="HO534" s="247"/>
      <c r="HP534" s="103">
        <v>3686</v>
      </c>
      <c r="HQ534" s="247"/>
      <c r="HR534" s="247"/>
      <c r="HS534" s="247"/>
      <c r="HT534" s="103">
        <v>5432</v>
      </c>
      <c r="HU534" s="103">
        <v>5546</v>
      </c>
      <c r="HV534" s="247"/>
      <c r="HW534" s="247"/>
      <c r="HX534" s="247"/>
      <c r="HY534" s="247"/>
      <c r="HZ534" s="298">
        <v>0.98</v>
      </c>
      <c r="IA534" s="298"/>
      <c r="IB534" s="299">
        <v>459</v>
      </c>
      <c r="IC534" s="300"/>
      <c r="ID534" s="300">
        <v>253</v>
      </c>
      <c r="IE534" s="301">
        <v>2.95</v>
      </c>
      <c r="IF534" s="301">
        <v>0.82</v>
      </c>
      <c r="IG534" s="301">
        <v>0.87</v>
      </c>
      <c r="IH534" s="97">
        <f t="shared" si="1108"/>
        <v>30324.895999999997</v>
      </c>
      <c r="II534" s="97">
        <f t="shared" si="1025"/>
        <v>2383.5989636492109</v>
      </c>
      <c r="IJ534" s="202">
        <f t="shared" si="1026"/>
        <v>1.5703517587939699</v>
      </c>
      <c r="IK534" s="202">
        <f t="shared" si="1030"/>
        <v>1.5178758200518172</v>
      </c>
      <c r="IL534" s="202">
        <f t="shared" si="1004"/>
        <v>0.31053513790359388</v>
      </c>
      <c r="IM534" s="203"/>
      <c r="IN534" s="204">
        <f t="shared" si="1005"/>
        <v>0.70838627700127066</v>
      </c>
      <c r="IO534" s="247"/>
      <c r="IP534" s="247"/>
      <c r="IQ534" s="103">
        <v>1741</v>
      </c>
      <c r="IR534" s="103">
        <v>1961</v>
      </c>
      <c r="IS534" s="247"/>
      <c r="IT534" s="247"/>
      <c r="IU534" s="247"/>
      <c r="IV534" s="247"/>
      <c r="IW534" s="304"/>
      <c r="IX534" s="304"/>
      <c r="IY534" s="246">
        <v>8.7899999999999991</v>
      </c>
      <c r="IZ534" s="247">
        <v>166</v>
      </c>
      <c r="JA534" s="247">
        <v>1.01</v>
      </c>
      <c r="JB534" s="247">
        <v>0.37</v>
      </c>
      <c r="JC534" s="247">
        <v>172</v>
      </c>
      <c r="JD534" s="97">
        <f t="shared" si="1006"/>
        <v>5845.3649999999998</v>
      </c>
      <c r="JE534" s="210">
        <f t="shared" si="1110"/>
        <v>1.1228070175438596</v>
      </c>
      <c r="JF534" s="210">
        <f t="shared" si="1007"/>
        <v>0.408796875</v>
      </c>
      <c r="JG534" s="210">
        <f t="shared" si="1008"/>
        <v>0.21485966495791461</v>
      </c>
      <c r="JH534" s="203"/>
      <c r="JI534" s="203">
        <f t="shared" si="1009"/>
        <v>0.63834422657952072</v>
      </c>
      <c r="JJ534" s="212">
        <f t="shared" si="1109"/>
        <v>2.469151880188833</v>
      </c>
      <c r="JK534" s="203">
        <f t="shared" si="1010"/>
        <v>0.98504234997296813</v>
      </c>
      <c r="JL534" s="103">
        <v>9143</v>
      </c>
      <c r="JM534" s="246">
        <v>8.8699999999999992</v>
      </c>
      <c r="JN534" s="307">
        <v>246</v>
      </c>
      <c r="JO534" s="247">
        <v>0.33</v>
      </c>
      <c r="JP534" s="247">
        <v>2.25</v>
      </c>
      <c r="JQ534" s="246">
        <v>0.68</v>
      </c>
      <c r="JR534" s="170">
        <v>219</v>
      </c>
      <c r="JS534" s="247">
        <v>0.54</v>
      </c>
      <c r="JT534" s="308"/>
    </row>
    <row r="535" spans="1:280" ht="14.25">
      <c r="A535" s="244">
        <v>43952</v>
      </c>
      <c r="B535" s="245">
        <v>240</v>
      </c>
      <c r="C535" s="245">
        <v>240</v>
      </c>
      <c r="D535" s="129">
        <v>50045</v>
      </c>
      <c r="E535" s="254">
        <v>6.01</v>
      </c>
      <c r="F535" s="129">
        <v>1384</v>
      </c>
      <c r="G535" s="247">
        <v>39.299999999999997</v>
      </c>
      <c r="H535" s="247">
        <v>20.6</v>
      </c>
      <c r="I535" s="255">
        <v>92.6</v>
      </c>
      <c r="J535" s="253">
        <v>1255</v>
      </c>
      <c r="K535" s="129">
        <v>1780</v>
      </c>
      <c r="L535" s="254">
        <v>6.43</v>
      </c>
      <c r="M535" s="129">
        <v>6759</v>
      </c>
      <c r="N535" s="129">
        <v>4504</v>
      </c>
      <c r="O535" s="254">
        <v>4.0999999999999996</v>
      </c>
      <c r="P535" s="254">
        <v>2.94</v>
      </c>
      <c r="Q535" s="258">
        <v>66.8</v>
      </c>
      <c r="R535" s="259">
        <v>46.1</v>
      </c>
      <c r="S535" s="260">
        <v>8582</v>
      </c>
      <c r="T535" s="103">
        <v>7186</v>
      </c>
      <c r="U535" s="247">
        <v>3.57</v>
      </c>
      <c r="V535" s="247">
        <v>23.5</v>
      </c>
      <c r="W535" s="247">
        <v>10.199999999999999</v>
      </c>
      <c r="X535" s="247">
        <v>7.79</v>
      </c>
      <c r="Y535" s="129">
        <v>2432</v>
      </c>
      <c r="Z535" s="103"/>
      <c r="AA535" s="56"/>
      <c r="AB535" s="247">
        <v>517</v>
      </c>
      <c r="AC535" s="77">
        <f t="shared" si="1045"/>
        <v>11014</v>
      </c>
      <c r="AD535" s="247"/>
      <c r="AE535" s="247"/>
      <c r="AF535" s="247"/>
      <c r="AG535" s="247"/>
      <c r="AH535" s="252"/>
      <c r="AI535" s="263"/>
      <c r="AJ535" s="247"/>
      <c r="AK535" s="247"/>
      <c r="AL535" s="246">
        <v>9.01</v>
      </c>
      <c r="AM535" s="103">
        <v>50263</v>
      </c>
      <c r="AN535" s="264">
        <v>1.63</v>
      </c>
      <c r="AO535" s="264">
        <v>0.17</v>
      </c>
      <c r="AP535" s="103">
        <v>3235</v>
      </c>
      <c r="AQ535" s="252"/>
      <c r="AR535" s="86">
        <f t="shared" si="1031"/>
        <v>14138</v>
      </c>
      <c r="AS535" s="103">
        <v>1320</v>
      </c>
      <c r="AT535" s="268">
        <v>12818</v>
      </c>
      <c r="AU535" s="129">
        <f t="shared" si="1027"/>
        <v>10418</v>
      </c>
      <c r="AV535" s="103">
        <v>840</v>
      </c>
      <c r="AW535" s="103">
        <v>0</v>
      </c>
      <c r="AX535" s="129">
        <v>840</v>
      </c>
      <c r="AY535" s="271">
        <v>720</v>
      </c>
      <c r="AZ535" s="272">
        <v>5.29</v>
      </c>
      <c r="BA535" s="103">
        <v>4345</v>
      </c>
      <c r="BB535" s="247">
        <v>399</v>
      </c>
      <c r="BC535" s="103">
        <v>10198</v>
      </c>
      <c r="BD535" s="97">
        <f t="shared" si="1046"/>
        <v>7317.7385999999997</v>
      </c>
      <c r="BE535" s="102">
        <f t="shared" si="1047"/>
        <v>0.71756605216709157</v>
      </c>
      <c r="BF535" s="103">
        <v>3656</v>
      </c>
      <c r="BG535" s="97">
        <f t="shared" si="1048"/>
        <v>3900.9519999999998</v>
      </c>
      <c r="BH535" s="102">
        <f t="shared" si="1049"/>
        <v>0.38252127868209451</v>
      </c>
      <c r="BI535" s="103">
        <v>536</v>
      </c>
      <c r="BJ535" s="97">
        <f t="shared" si="1032"/>
        <v>1054.3120000000001</v>
      </c>
      <c r="BK535" s="102">
        <f t="shared" si="1033"/>
        <v>0.10338419297901551</v>
      </c>
      <c r="BL535" s="320">
        <v>573</v>
      </c>
      <c r="BM535" s="97">
        <f t="shared" si="1034"/>
        <v>827.98500000000001</v>
      </c>
      <c r="BN535" s="102">
        <f t="shared" si="1035"/>
        <v>8.1190919788193761E-2</v>
      </c>
      <c r="BO535" s="103">
        <v>736</v>
      </c>
      <c r="BP535" s="97">
        <f t="shared" si="1036"/>
        <v>1514.6879999999999</v>
      </c>
      <c r="BQ535" s="102">
        <f t="shared" si="1037"/>
        <v>0.14852794665620708</v>
      </c>
      <c r="BR535" s="103">
        <v>11.9</v>
      </c>
      <c r="BS535" s="105">
        <f t="shared" si="1028"/>
        <v>19.801600000000001</v>
      </c>
      <c r="BT535" s="102">
        <f t="shared" si="1029"/>
        <v>1.1668954696999411E-3</v>
      </c>
      <c r="BU535" s="321">
        <v>5.47</v>
      </c>
      <c r="BV535" s="321">
        <v>6.33</v>
      </c>
      <c r="BW535" s="322">
        <v>157</v>
      </c>
      <c r="BX535" s="117">
        <f t="shared" si="1050"/>
        <v>106242.764</v>
      </c>
      <c r="BY535" s="118">
        <f t="shared" si="1051"/>
        <v>0.70828509333333334</v>
      </c>
      <c r="BZ535" s="273">
        <v>58.7</v>
      </c>
      <c r="CA535" s="263">
        <v>39</v>
      </c>
      <c r="CB535" s="247">
        <v>7.2</v>
      </c>
      <c r="CC535" s="103">
        <v>4997</v>
      </c>
      <c r="CD535" s="77">
        <f t="shared" si="1052"/>
        <v>5524.7525918553538</v>
      </c>
      <c r="CE535" s="77">
        <f t="shared" si="1053"/>
        <v>24114</v>
      </c>
      <c r="CF535" s="77">
        <f t="shared" si="1054"/>
        <v>10418</v>
      </c>
      <c r="CG535" s="77">
        <f t="shared" si="1055"/>
        <v>434.08333333333331</v>
      </c>
      <c r="CH535" s="77">
        <f t="shared" si="1056"/>
        <v>13696</v>
      </c>
      <c r="CI535" s="130">
        <f t="shared" si="1057"/>
        <v>570.66666666666663</v>
      </c>
      <c r="CJ535" s="253">
        <v>4014</v>
      </c>
      <c r="CK535" s="247"/>
      <c r="CL535" s="246">
        <v>7.75</v>
      </c>
      <c r="CM535" s="103">
        <v>1893</v>
      </c>
      <c r="CN535" s="274">
        <v>11</v>
      </c>
      <c r="CO535" s="274">
        <v>46</v>
      </c>
      <c r="CP535" s="103">
        <v>4746</v>
      </c>
      <c r="CQ535" s="247"/>
      <c r="CR535" s="247"/>
      <c r="CS535" s="103">
        <v>3402</v>
      </c>
      <c r="CT535" s="141">
        <f t="shared" ref="CT535:CT551" si="1111">CS535/(CX535*CY535)</f>
        <v>0.23336766777221901</v>
      </c>
      <c r="CU535" s="142">
        <f t="shared" ref="CU535:CU551" si="1112">5026/CJ535</f>
        <v>1.2521175884404585</v>
      </c>
      <c r="CV535" s="142">
        <f t="shared" ref="CV535:CV551" si="1113">CX535/5026</f>
        <v>4.4123272788912438</v>
      </c>
      <c r="CW535" s="118">
        <f t="shared" ref="CW535:CW551" si="1114">CV535/6</f>
        <v>0.73538787981520726</v>
      </c>
      <c r="CX535" s="143">
        <f t="shared" ref="CX535:CX551" si="1115">CJ535*CD535/1000</f>
        <v>22176.35690370739</v>
      </c>
      <c r="CY535" s="144">
        <f t="shared" ref="CY535:CY551" si="1116">1-CM535/CD535</f>
        <v>0.65736022228566759</v>
      </c>
      <c r="CZ535" s="145">
        <f t="shared" ref="CZ535:CZ551" si="1117">CJ535*(CF535/CE535)*BC535/1000</f>
        <v>17685.098063199799</v>
      </c>
      <c r="DA535" s="146">
        <f t="shared" ref="DA535:DA551" si="1118">1-CM535/BC535</f>
        <v>0.81437536771916064</v>
      </c>
      <c r="DB535" s="253">
        <v>4014</v>
      </c>
      <c r="DC535" s="247"/>
      <c r="DD535" s="246">
        <v>7.8</v>
      </c>
      <c r="DE535" s="103">
        <v>1770</v>
      </c>
      <c r="DF535" s="274">
        <v>10</v>
      </c>
      <c r="DG535" s="274">
        <v>35</v>
      </c>
      <c r="DH535" s="103">
        <v>4584</v>
      </c>
      <c r="DI535" s="247"/>
      <c r="DJ535" s="247"/>
      <c r="DK535" s="103">
        <v>3547</v>
      </c>
      <c r="DL535" s="141">
        <f t="shared" si="1066"/>
        <v>0.23534365532298676</v>
      </c>
      <c r="DM535" s="142">
        <f t="shared" si="1067"/>
        <v>1.2521175884404585</v>
      </c>
      <c r="DN535" s="142">
        <f t="shared" si="1068"/>
        <v>4.4123272788912438</v>
      </c>
      <c r="DO535" s="118">
        <f t="shared" si="1069"/>
        <v>0.73538787981520726</v>
      </c>
      <c r="DP535" s="143">
        <f t="shared" si="1070"/>
        <v>22176.35690370739</v>
      </c>
      <c r="DQ535" s="144">
        <f t="shared" si="1071"/>
        <v>0.67962366267598084</v>
      </c>
      <c r="DR535" s="145">
        <f t="shared" si="1072"/>
        <v>17685.098063199799</v>
      </c>
      <c r="DS535" s="146">
        <f t="shared" si="1073"/>
        <v>0.82643655618748779</v>
      </c>
      <c r="DT535" s="253">
        <v>4020</v>
      </c>
      <c r="DU535" s="247"/>
      <c r="DV535" s="246">
        <v>7.65</v>
      </c>
      <c r="DW535" s="103">
        <v>1834</v>
      </c>
      <c r="DX535" s="274">
        <v>10</v>
      </c>
      <c r="DY535" s="274">
        <v>29</v>
      </c>
      <c r="DZ535" s="103">
        <v>4730</v>
      </c>
      <c r="EA535" s="247"/>
      <c r="EB535" s="247"/>
      <c r="EC535" s="103">
        <v>3897</v>
      </c>
      <c r="ED535" s="141">
        <f t="shared" si="1074"/>
        <v>0.26265726595000632</v>
      </c>
      <c r="EE535" s="142">
        <f t="shared" si="1075"/>
        <v>1.2502487562189055</v>
      </c>
      <c r="EF535" s="142">
        <f t="shared" si="1076"/>
        <v>4.4189226858851018</v>
      </c>
      <c r="EG535" s="118">
        <f t="shared" si="1077"/>
        <v>0.73648711431418368</v>
      </c>
      <c r="EH535" s="143">
        <f t="shared" si="1078"/>
        <v>22209.505419258523</v>
      </c>
      <c r="EI535" s="144">
        <f t="shared" si="1079"/>
        <v>0.66803943352980166</v>
      </c>
      <c r="EJ535" s="145">
        <f t="shared" si="1080"/>
        <v>17711.533187360041</v>
      </c>
      <c r="EK535" s="146">
        <f t="shared" si="1081"/>
        <v>0.82016081584624434</v>
      </c>
      <c r="EL535" s="253">
        <v>4020</v>
      </c>
      <c r="EM535" s="247"/>
      <c r="EN535" s="246">
        <v>7.68</v>
      </c>
      <c r="EO535" s="103">
        <v>1884</v>
      </c>
      <c r="EP535" s="274">
        <v>10</v>
      </c>
      <c r="EQ535" s="274">
        <v>33</v>
      </c>
      <c r="ER535" s="103">
        <v>4298</v>
      </c>
      <c r="ES535" s="247"/>
      <c r="ET535" s="247"/>
      <c r="EU535" s="103">
        <v>3408</v>
      </c>
      <c r="EV535" s="141">
        <f t="shared" si="1082"/>
        <v>0.23285328311689135</v>
      </c>
      <c r="EW535" s="142">
        <f t="shared" si="1083"/>
        <v>1.2502487562189055</v>
      </c>
      <c r="EX535" s="142">
        <f t="shared" si="1084"/>
        <v>4.4189226858851018</v>
      </c>
      <c r="EY535" s="118">
        <f t="shared" si="1085"/>
        <v>0.73648711431418368</v>
      </c>
      <c r="EZ535" s="143">
        <f t="shared" si="1086"/>
        <v>22209.505419258523</v>
      </c>
      <c r="FA535" s="144">
        <f t="shared" si="1087"/>
        <v>0.65898925450934909</v>
      </c>
      <c r="FB535" s="145">
        <f t="shared" si="1088"/>
        <v>17711.533187360041</v>
      </c>
      <c r="FC535" s="146">
        <f t="shared" si="1089"/>
        <v>0.81525789370464796</v>
      </c>
      <c r="FD535" s="253">
        <v>4023</v>
      </c>
      <c r="FE535" s="247"/>
      <c r="FF535" s="246">
        <v>7.71</v>
      </c>
      <c r="FG535" s="103">
        <v>1648</v>
      </c>
      <c r="FH535" s="274">
        <v>10</v>
      </c>
      <c r="FI535" s="274">
        <v>40</v>
      </c>
      <c r="FJ535" s="103">
        <v>3878</v>
      </c>
      <c r="FK535" s="247"/>
      <c r="FL535" s="247"/>
      <c r="FM535" s="103">
        <v>3579</v>
      </c>
      <c r="FN535" s="141">
        <f t="shared" si="1090"/>
        <v>0.22947933353111702</v>
      </c>
      <c r="FO535" s="142">
        <f t="shared" si="1091"/>
        <v>1.2493164305244842</v>
      </c>
      <c r="FP535" s="142">
        <f t="shared" si="1092"/>
        <v>4.4222203893820309</v>
      </c>
      <c r="FQ535" s="118">
        <f t="shared" si="1093"/>
        <v>0.73703673156367178</v>
      </c>
      <c r="FR535" s="143">
        <f t="shared" si="1094"/>
        <v>22226.079677034086</v>
      </c>
      <c r="FS535" s="144">
        <f t="shared" si="1095"/>
        <v>0.70170609948588503</v>
      </c>
      <c r="FT535" s="145">
        <f t="shared" si="1096"/>
        <v>17724.750749440158</v>
      </c>
      <c r="FU535" s="146">
        <f t="shared" si="1097"/>
        <v>0.838399686212983</v>
      </c>
      <c r="FV535" s="253">
        <v>4023</v>
      </c>
      <c r="FW535" s="283"/>
      <c r="FX535" s="246">
        <v>7.72</v>
      </c>
      <c r="FY535" s="103">
        <v>1668</v>
      </c>
      <c r="FZ535" s="274">
        <v>10</v>
      </c>
      <c r="GA535" s="274">
        <v>51</v>
      </c>
      <c r="GB535" s="103">
        <v>3670</v>
      </c>
      <c r="GC535" s="247"/>
      <c r="GD535" s="247"/>
      <c r="GE535" s="103">
        <v>3965</v>
      </c>
      <c r="GF535" s="141">
        <f t="shared" si="1098"/>
        <v>0.25554734841325294</v>
      </c>
      <c r="GG535" s="142">
        <f t="shared" si="1099"/>
        <v>1.2493164305244842</v>
      </c>
      <c r="GH535" s="142">
        <f t="shared" si="1100"/>
        <v>4.4222203893820309</v>
      </c>
      <c r="GI535" s="118">
        <f t="shared" si="1101"/>
        <v>0.73703673156367178</v>
      </c>
      <c r="GJ535" s="143">
        <f t="shared" si="1102"/>
        <v>22226.079677034086</v>
      </c>
      <c r="GK535" s="144">
        <f t="shared" si="1103"/>
        <v>0.69808602787770391</v>
      </c>
      <c r="GL535" s="145">
        <f t="shared" si="1104"/>
        <v>17724.750749440158</v>
      </c>
      <c r="GM535" s="146">
        <f t="shared" si="1105"/>
        <v>0.83643851735634445</v>
      </c>
      <c r="GN535" s="103">
        <v>1970</v>
      </c>
      <c r="GO535" s="97">
        <f t="shared" si="1038"/>
        <v>1782.7780542423488</v>
      </c>
      <c r="GP535" s="226">
        <f t="shared" si="1039"/>
        <v>717.59159999999997</v>
      </c>
      <c r="GQ535" s="103">
        <v>0</v>
      </c>
      <c r="GR535" s="102">
        <f t="shared" si="1040"/>
        <v>1</v>
      </c>
      <c r="GS535" s="103">
        <v>0</v>
      </c>
      <c r="GT535" s="102">
        <f t="shared" si="1041"/>
        <v>1</v>
      </c>
      <c r="GU535" s="129">
        <v>3.44</v>
      </c>
      <c r="GV535" s="102">
        <f t="shared" si="1042"/>
        <v>0.99673720871999938</v>
      </c>
      <c r="GW535" s="170">
        <v>336</v>
      </c>
      <c r="GX535" s="102">
        <f t="shared" si="1043"/>
        <v>0.41361256544502623</v>
      </c>
      <c r="GY535" s="170">
        <v>12.7</v>
      </c>
      <c r="GZ535" s="102">
        <f t="shared" si="1044"/>
        <v>0</v>
      </c>
      <c r="HA535" s="323">
        <v>10.4</v>
      </c>
      <c r="HB535" s="323">
        <v>74.8</v>
      </c>
      <c r="HC535" s="323"/>
      <c r="HD535" s="102"/>
      <c r="HE535" s="324">
        <v>20</v>
      </c>
      <c r="HF535" s="227">
        <f t="shared" si="1000"/>
        <v>106242.764</v>
      </c>
      <c r="HG535" s="102">
        <f t="shared" si="1001"/>
        <v>0.70828509333333334</v>
      </c>
      <c r="HH535" s="177">
        <f t="shared" si="1002"/>
        <v>0.80682486762110217</v>
      </c>
      <c r="HI535" s="103">
        <v>2724</v>
      </c>
      <c r="HJ535" s="103">
        <v>3494</v>
      </c>
      <c r="HK535" s="103">
        <v>3310</v>
      </c>
      <c r="HL535" s="77">
        <f t="shared" si="1106"/>
        <v>1920</v>
      </c>
      <c r="HM535" s="77">
        <f t="shared" si="1107"/>
        <v>29143.439999999999</v>
      </c>
      <c r="HN535" s="247"/>
      <c r="HO535" s="247"/>
      <c r="HP535" s="103">
        <v>3596</v>
      </c>
      <c r="HQ535" s="247"/>
      <c r="HR535" s="247"/>
      <c r="HS535" s="247"/>
      <c r="HT535" s="103">
        <v>5340</v>
      </c>
      <c r="HU535" s="103">
        <v>5234</v>
      </c>
      <c r="HV535" s="247"/>
      <c r="HW535" s="247"/>
      <c r="HX535" s="247"/>
      <c r="HY535" s="247"/>
      <c r="HZ535" s="298">
        <v>0.98</v>
      </c>
      <c r="IA535" s="298"/>
      <c r="IB535" s="299">
        <v>465</v>
      </c>
      <c r="IC535" s="300"/>
      <c r="ID535" s="300">
        <v>383</v>
      </c>
      <c r="IE535" s="301">
        <v>2.64</v>
      </c>
      <c r="IF535" s="301">
        <v>0.81</v>
      </c>
      <c r="IG535" s="301">
        <v>0.83</v>
      </c>
      <c r="IH535" s="97">
        <f t="shared" si="1108"/>
        <v>34770.339999999997</v>
      </c>
      <c r="II535" s="97">
        <f t="shared" si="1025"/>
        <v>3517.9079560836217</v>
      </c>
      <c r="IJ535" s="202">
        <f t="shared" si="1026"/>
        <v>1.5316281206922959</v>
      </c>
      <c r="IK535" s="202">
        <f t="shared" si="1030"/>
        <v>2.2968421045269967</v>
      </c>
      <c r="IL535" s="202">
        <f t="shared" si="1004"/>
        <v>0.38807680571062375</v>
      </c>
      <c r="IM535" s="203"/>
      <c r="IN535" s="204">
        <f t="shared" si="1005"/>
        <v>0.76395939086294418</v>
      </c>
      <c r="IO535" s="247"/>
      <c r="IP535" s="247"/>
      <c r="IQ535" s="103">
        <v>2032</v>
      </c>
      <c r="IR535" s="103">
        <v>2228</v>
      </c>
      <c r="IS535" s="247"/>
      <c r="IT535" s="247"/>
      <c r="IU535" s="247"/>
      <c r="IV535" s="247"/>
      <c r="IW535" s="304"/>
      <c r="IX535" s="304"/>
      <c r="IY535" s="246">
        <v>8.77</v>
      </c>
      <c r="IZ535" s="247">
        <v>197</v>
      </c>
      <c r="JA535" s="247">
        <v>2.37</v>
      </c>
      <c r="JB535" s="247">
        <v>0.41</v>
      </c>
      <c r="JC535" s="247">
        <v>168</v>
      </c>
      <c r="JD535" s="97">
        <f t="shared" si="1006"/>
        <v>5960.37</v>
      </c>
      <c r="JE535" s="210">
        <f t="shared" si="1110"/>
        <v>1.0750623920138223</v>
      </c>
      <c r="JF535" s="210">
        <f t="shared" si="1007"/>
        <v>0.4325330357142857</v>
      </c>
      <c r="JG535" s="210">
        <f t="shared" si="1008"/>
        <v>0.16227327626473262</v>
      </c>
      <c r="JH535" s="203"/>
      <c r="JI535" s="203">
        <f t="shared" si="1009"/>
        <v>0.57634408602150544</v>
      </c>
      <c r="JJ535" s="212">
        <f t="shared" si="1109"/>
        <v>2.469151880188833</v>
      </c>
      <c r="JK535" s="203">
        <f t="shared" si="1010"/>
        <v>0.98068248676211023</v>
      </c>
      <c r="JL535" s="103">
        <v>9693</v>
      </c>
      <c r="JM535" s="246">
        <v>8.75</v>
      </c>
      <c r="JN535" s="307">
        <v>132</v>
      </c>
      <c r="JO535" s="247">
        <v>1.02</v>
      </c>
      <c r="JP535" s="247">
        <v>0.18</v>
      </c>
      <c r="JQ535" s="246">
        <v>0.52</v>
      </c>
      <c r="JR535" s="170">
        <v>221</v>
      </c>
      <c r="JS535" s="247">
        <v>0.36</v>
      </c>
      <c r="JT535" s="308"/>
    </row>
    <row r="536" spans="1:280" ht="14.25">
      <c r="A536" s="244">
        <v>43953</v>
      </c>
      <c r="B536" s="245">
        <v>240</v>
      </c>
      <c r="C536" s="245">
        <v>240</v>
      </c>
      <c r="D536" s="129">
        <v>48976</v>
      </c>
      <c r="E536" s="254">
        <v>6.05</v>
      </c>
      <c r="F536" s="129">
        <v>1399</v>
      </c>
      <c r="G536" s="247">
        <v>40.1</v>
      </c>
      <c r="H536" s="247">
        <v>19.3</v>
      </c>
      <c r="I536" s="255">
        <v>92.3</v>
      </c>
      <c r="J536" s="253">
        <v>1011</v>
      </c>
      <c r="K536" s="129">
        <v>1701</v>
      </c>
      <c r="L536" s="254">
        <v>6.23</v>
      </c>
      <c r="M536" s="129">
        <v>8236</v>
      </c>
      <c r="N536" s="129">
        <v>4699</v>
      </c>
      <c r="O536" s="254">
        <v>4.5999999999999996</v>
      </c>
      <c r="P536" s="254">
        <v>3.63</v>
      </c>
      <c r="Q536" s="258"/>
      <c r="R536" s="259">
        <v>42.7</v>
      </c>
      <c r="S536" s="260">
        <v>8705</v>
      </c>
      <c r="T536" s="103">
        <v>6899</v>
      </c>
      <c r="U536" s="247">
        <v>3.63</v>
      </c>
      <c r="V536" s="247">
        <v>21.9</v>
      </c>
      <c r="W536" s="247">
        <v>9.64</v>
      </c>
      <c r="X536" s="247">
        <v>7.76</v>
      </c>
      <c r="Y536" s="129">
        <v>2432</v>
      </c>
      <c r="Z536" s="103"/>
      <c r="AA536" s="56"/>
      <c r="AB536" s="247">
        <v>215</v>
      </c>
      <c r="AC536" s="77">
        <f t="shared" si="1045"/>
        <v>11137</v>
      </c>
      <c r="AD536" s="247"/>
      <c r="AE536" s="247"/>
      <c r="AF536" s="247"/>
      <c r="AG536" s="247"/>
      <c r="AH536" s="252"/>
      <c r="AI536" s="263"/>
      <c r="AJ536" s="247"/>
      <c r="AK536" s="247"/>
      <c r="AL536" s="246">
        <v>9.01</v>
      </c>
      <c r="AM536" s="103">
        <v>75565</v>
      </c>
      <c r="AN536" s="264">
        <v>0.99</v>
      </c>
      <c r="AO536" s="264">
        <v>0.08</v>
      </c>
      <c r="AP536" s="103">
        <v>3235</v>
      </c>
      <c r="AQ536" s="252"/>
      <c r="AR536" s="86">
        <f t="shared" ref="AR536:AR551" si="1119">AT536+AS536</f>
        <v>13878</v>
      </c>
      <c r="AS536" s="103">
        <v>1320</v>
      </c>
      <c r="AT536" s="268">
        <v>12558</v>
      </c>
      <c r="AU536" s="129">
        <f t="shared" ref="AU536:AU551" si="1120">AT536-AV536-AW536-AX536-AY536</f>
        <v>10158</v>
      </c>
      <c r="AV536" s="103">
        <v>840</v>
      </c>
      <c r="AW536" s="103">
        <v>0</v>
      </c>
      <c r="AX536" s="129">
        <v>840</v>
      </c>
      <c r="AY536" s="271">
        <v>720</v>
      </c>
      <c r="AZ536" s="272">
        <v>5.28</v>
      </c>
      <c r="BA536" s="103">
        <v>3853</v>
      </c>
      <c r="BB536" s="247">
        <v>457</v>
      </c>
      <c r="BC536" s="103">
        <v>9648</v>
      </c>
      <c r="BD536" s="97">
        <f t="shared" si="1046"/>
        <v>7334.4689999999991</v>
      </c>
      <c r="BE536" s="102">
        <f t="shared" si="1047"/>
        <v>0.76020615671641778</v>
      </c>
      <c r="BF536" s="103">
        <v>3522</v>
      </c>
      <c r="BG536" s="97">
        <f t="shared" si="1048"/>
        <v>3757.9739999999997</v>
      </c>
      <c r="BH536" s="102">
        <f t="shared" si="1049"/>
        <v>0.38950808457711439</v>
      </c>
      <c r="BI536" s="103">
        <v>410</v>
      </c>
      <c r="BJ536" s="97">
        <f t="shared" si="1032"/>
        <v>806.47</v>
      </c>
      <c r="BK536" s="102">
        <f t="shared" si="1033"/>
        <v>8.3589344941956883E-2</v>
      </c>
      <c r="BL536" s="320">
        <v>455</v>
      </c>
      <c r="BM536" s="97">
        <f t="shared" si="1034"/>
        <v>657.47500000000002</v>
      </c>
      <c r="BN536" s="102">
        <f t="shared" si="1035"/>
        <v>6.8146247927031514E-2</v>
      </c>
      <c r="BO536" s="103">
        <v>695</v>
      </c>
      <c r="BP536" s="97">
        <f t="shared" si="1036"/>
        <v>1430.31</v>
      </c>
      <c r="BQ536" s="102">
        <f t="shared" si="1037"/>
        <v>0.14824937810945274</v>
      </c>
      <c r="BR536" s="103">
        <v>410</v>
      </c>
      <c r="BS536" s="105">
        <f t="shared" si="1028"/>
        <v>682.24</v>
      </c>
      <c r="BT536" s="102">
        <f t="shared" si="1029"/>
        <v>4.2495854063018243E-2</v>
      </c>
      <c r="BU536" s="321">
        <v>6.46</v>
      </c>
      <c r="BV536" s="321">
        <v>6.49</v>
      </c>
      <c r="BW536" s="322">
        <v>158</v>
      </c>
      <c r="BX536" s="117">
        <f t="shared" si="1050"/>
        <v>98004.384000000005</v>
      </c>
      <c r="BY536" s="118">
        <f t="shared" si="1051"/>
        <v>0.65336256000000004</v>
      </c>
      <c r="BZ536" s="273">
        <v>53.7</v>
      </c>
      <c r="CA536" s="263">
        <v>39</v>
      </c>
      <c r="CB536" s="247">
        <v>7.21</v>
      </c>
      <c r="CC536" s="103">
        <v>5027</v>
      </c>
      <c r="CD536" s="77">
        <f t="shared" si="1052"/>
        <v>5172.5572525385951</v>
      </c>
      <c r="CE536" s="77">
        <f t="shared" si="1053"/>
        <v>24226</v>
      </c>
      <c r="CF536" s="77">
        <f t="shared" si="1054"/>
        <v>10158</v>
      </c>
      <c r="CG536" s="77">
        <f t="shared" si="1055"/>
        <v>423.25</v>
      </c>
      <c r="CH536" s="77">
        <f t="shared" si="1056"/>
        <v>14068</v>
      </c>
      <c r="CI536" s="130">
        <f t="shared" si="1057"/>
        <v>586.16666666666663</v>
      </c>
      <c r="CJ536" s="253">
        <v>4027</v>
      </c>
      <c r="CK536" s="247"/>
      <c r="CL536" s="246">
        <v>7.77</v>
      </c>
      <c r="CM536" s="103">
        <v>1580</v>
      </c>
      <c r="CN536" s="274">
        <v>8</v>
      </c>
      <c r="CO536" s="274">
        <v>53</v>
      </c>
      <c r="CP536" s="103">
        <v>3218</v>
      </c>
      <c r="CQ536" s="247"/>
      <c r="CR536" s="247"/>
      <c r="CS536" s="103">
        <v>3274</v>
      </c>
      <c r="CT536" s="141">
        <f t="shared" si="1111"/>
        <v>0.22630458214476687</v>
      </c>
      <c r="CU536" s="142">
        <f t="shared" si="1112"/>
        <v>1.2480754904395333</v>
      </c>
      <c r="CV536" s="142">
        <f t="shared" si="1113"/>
        <v>4.1444265929114446</v>
      </c>
      <c r="CW536" s="118">
        <f t="shared" si="1114"/>
        <v>0.6907377654852408</v>
      </c>
      <c r="CX536" s="143">
        <f t="shared" si="1115"/>
        <v>20829.888055972922</v>
      </c>
      <c r="CY536" s="144">
        <f t="shared" si="1116"/>
        <v>0.69454180536627885</v>
      </c>
      <c r="CZ536" s="145">
        <f t="shared" si="1117"/>
        <v>16290.912836126476</v>
      </c>
      <c r="DA536" s="146">
        <f t="shared" si="1118"/>
        <v>0.8362354892205639</v>
      </c>
      <c r="DB536" s="253">
        <v>4027</v>
      </c>
      <c r="DC536" s="247"/>
      <c r="DD536" s="246">
        <v>7.81</v>
      </c>
      <c r="DE536" s="103">
        <v>1690</v>
      </c>
      <c r="DF536" s="274">
        <v>8</v>
      </c>
      <c r="DG536" s="274">
        <v>53</v>
      </c>
      <c r="DH536" s="103">
        <v>2616</v>
      </c>
      <c r="DI536" s="247"/>
      <c r="DJ536" s="247"/>
      <c r="DK536" s="103">
        <v>3542</v>
      </c>
      <c r="DL536" s="141">
        <f t="shared" si="1066"/>
        <v>0.2525623805454339</v>
      </c>
      <c r="DM536" s="142">
        <f t="shared" si="1067"/>
        <v>1.2480754904395333</v>
      </c>
      <c r="DN536" s="142">
        <f t="shared" si="1068"/>
        <v>4.1444265929114446</v>
      </c>
      <c r="DO536" s="118">
        <f t="shared" si="1069"/>
        <v>0.6907377654852408</v>
      </c>
      <c r="DP536" s="143">
        <f t="shared" si="1070"/>
        <v>20829.888055972922</v>
      </c>
      <c r="DQ536" s="144">
        <f t="shared" si="1071"/>
        <v>0.67327572852469064</v>
      </c>
      <c r="DR536" s="145">
        <f t="shared" si="1072"/>
        <v>16290.912836126476</v>
      </c>
      <c r="DS536" s="146">
        <f t="shared" si="1073"/>
        <v>0.82483416252072972</v>
      </c>
      <c r="DT536" s="253">
        <v>4031</v>
      </c>
      <c r="DU536" s="247"/>
      <c r="DV536" s="246">
        <v>7.78</v>
      </c>
      <c r="DW536" s="103">
        <v>2052</v>
      </c>
      <c r="DX536" s="274">
        <v>9</v>
      </c>
      <c r="DY536" s="274">
        <v>50</v>
      </c>
      <c r="DZ536" s="103">
        <v>4490</v>
      </c>
      <c r="EA536" s="247"/>
      <c r="EB536" s="247"/>
      <c r="EC536" s="103">
        <v>3935</v>
      </c>
      <c r="ED536" s="141">
        <f t="shared" si="1074"/>
        <v>0.31282379734952082</v>
      </c>
      <c r="EE536" s="142">
        <f t="shared" si="1075"/>
        <v>1.2468370131481021</v>
      </c>
      <c r="EF536" s="142">
        <f t="shared" si="1076"/>
        <v>4.1485432321892315</v>
      </c>
      <c r="EG536" s="118">
        <f t="shared" si="1077"/>
        <v>0.69142387203153854</v>
      </c>
      <c r="EH536" s="143">
        <f t="shared" si="1078"/>
        <v>20850.578284983076</v>
      </c>
      <c r="EI536" s="144">
        <f t="shared" si="1079"/>
        <v>0.60329100291873683</v>
      </c>
      <c r="EJ536" s="145">
        <f t="shared" si="1080"/>
        <v>16307.094522579046</v>
      </c>
      <c r="EK536" s="146">
        <f t="shared" si="1081"/>
        <v>0.78731343283582089</v>
      </c>
      <c r="EL536" s="253">
        <v>4031</v>
      </c>
      <c r="EM536" s="247"/>
      <c r="EN536" s="246">
        <v>7.79</v>
      </c>
      <c r="EO536" s="103">
        <v>1905</v>
      </c>
      <c r="EP536" s="274">
        <v>10</v>
      </c>
      <c r="EQ536" s="274">
        <v>51</v>
      </c>
      <c r="ER536" s="103">
        <v>4264</v>
      </c>
      <c r="ES536" s="247"/>
      <c r="ET536" s="247"/>
      <c r="EU536" s="103">
        <v>3457</v>
      </c>
      <c r="EV536" s="141">
        <f t="shared" si="1082"/>
        <v>0.26246015173820819</v>
      </c>
      <c r="EW536" s="142">
        <f t="shared" si="1083"/>
        <v>1.2468370131481021</v>
      </c>
      <c r="EX536" s="142">
        <f t="shared" si="1084"/>
        <v>4.1485432321892315</v>
      </c>
      <c r="EY536" s="118">
        <f t="shared" si="1085"/>
        <v>0.69142387203153854</v>
      </c>
      <c r="EZ536" s="143">
        <f t="shared" si="1086"/>
        <v>20850.578284983076</v>
      </c>
      <c r="FA536" s="144">
        <f t="shared" si="1087"/>
        <v>0.63171021469795008</v>
      </c>
      <c r="FB536" s="145">
        <f t="shared" si="1088"/>
        <v>16307.094522579046</v>
      </c>
      <c r="FC536" s="146">
        <f t="shared" si="1089"/>
        <v>0.80254975124378114</v>
      </c>
      <c r="FD536" s="253">
        <v>4055</v>
      </c>
      <c r="FE536" s="247"/>
      <c r="FF536" s="246">
        <v>7.84</v>
      </c>
      <c r="FG536" s="103">
        <v>1713</v>
      </c>
      <c r="FH536" s="274">
        <v>9</v>
      </c>
      <c r="FI536" s="274">
        <v>52</v>
      </c>
      <c r="FJ536" s="103">
        <v>3810</v>
      </c>
      <c r="FK536" s="247"/>
      <c r="FL536" s="247"/>
      <c r="FM536" s="103">
        <v>3581</v>
      </c>
      <c r="FN536" s="141">
        <f t="shared" si="1090"/>
        <v>0.25526598073240647</v>
      </c>
      <c r="FO536" s="142">
        <f t="shared" si="1091"/>
        <v>1.2394574599260173</v>
      </c>
      <c r="FP536" s="142">
        <f t="shared" si="1092"/>
        <v>4.1732430678559487</v>
      </c>
      <c r="FQ536" s="118">
        <f t="shared" si="1093"/>
        <v>0.69554051130932482</v>
      </c>
      <c r="FR536" s="143">
        <f t="shared" si="1094"/>
        <v>20974.719659044</v>
      </c>
      <c r="FS536" s="144">
        <f t="shared" si="1095"/>
        <v>0.66882918518508583</v>
      </c>
      <c r="FT536" s="145">
        <f t="shared" si="1096"/>
        <v>16404.184641294476</v>
      </c>
      <c r="FU536" s="146">
        <f t="shared" si="1097"/>
        <v>0.82245024875621886</v>
      </c>
      <c r="FV536" s="253">
        <v>4055</v>
      </c>
      <c r="FW536" s="283"/>
      <c r="FX536" s="246">
        <v>7.9</v>
      </c>
      <c r="FY536" s="103">
        <v>1738</v>
      </c>
      <c r="FZ536" s="274">
        <v>9</v>
      </c>
      <c r="GA536" s="274">
        <v>51</v>
      </c>
      <c r="GB536" s="103">
        <v>2854</v>
      </c>
      <c r="GC536" s="247"/>
      <c r="GD536" s="247"/>
      <c r="GE536" s="103">
        <v>3925</v>
      </c>
      <c r="GF536" s="141">
        <f t="shared" si="1098"/>
        <v>0.28182404386902388</v>
      </c>
      <c r="GG536" s="142">
        <f t="shared" si="1099"/>
        <v>1.2394574599260173</v>
      </c>
      <c r="GH536" s="142">
        <f t="shared" si="1100"/>
        <v>4.1732430678559487</v>
      </c>
      <c r="GI536" s="118">
        <f t="shared" si="1101"/>
        <v>0.69554051130932482</v>
      </c>
      <c r="GJ536" s="143">
        <f t="shared" si="1102"/>
        <v>20974.719659044</v>
      </c>
      <c r="GK536" s="144">
        <f t="shared" si="1103"/>
        <v>0.66399598590290676</v>
      </c>
      <c r="GL536" s="145">
        <f t="shared" si="1104"/>
        <v>16404.184641294476</v>
      </c>
      <c r="GM536" s="146">
        <f t="shared" si="1105"/>
        <v>0.81985903814262029</v>
      </c>
      <c r="GN536" s="103">
        <v>1941</v>
      </c>
      <c r="GO536" s="97">
        <f t="shared" si="1038"/>
        <v>1779.6071163213078</v>
      </c>
      <c r="GP536" s="226">
        <f t="shared" si="1039"/>
        <v>473.11339999999996</v>
      </c>
      <c r="GQ536" s="103">
        <v>0</v>
      </c>
      <c r="GR536" s="102">
        <f t="shared" si="1040"/>
        <v>1</v>
      </c>
      <c r="GS536" s="103">
        <v>0</v>
      </c>
      <c r="GT536" s="102">
        <f t="shared" si="1041"/>
        <v>1</v>
      </c>
      <c r="GU536" s="129">
        <v>1</v>
      </c>
      <c r="GV536" s="102">
        <f t="shared" si="1042"/>
        <v>0.99876002827135546</v>
      </c>
      <c r="GW536" s="170">
        <v>219</v>
      </c>
      <c r="GX536" s="102">
        <f t="shared" si="1043"/>
        <v>0.51868131868131861</v>
      </c>
      <c r="GY536" s="170">
        <v>12.6</v>
      </c>
      <c r="GZ536" s="102">
        <f t="shared" si="1044"/>
        <v>0</v>
      </c>
      <c r="HA536" s="323">
        <v>10.6</v>
      </c>
      <c r="HB536" s="323">
        <v>59.8</v>
      </c>
      <c r="HC536" s="323"/>
      <c r="HD536" s="102"/>
      <c r="HE536" s="324">
        <v>12</v>
      </c>
      <c r="HF536" s="227">
        <f t="shared" si="1000"/>
        <v>98004.384000000005</v>
      </c>
      <c r="HG536" s="102">
        <f t="shared" si="1001"/>
        <v>0.65336256000000004</v>
      </c>
      <c r="HH536" s="177">
        <f t="shared" si="1002"/>
        <v>0.79881840796019898</v>
      </c>
      <c r="HI536" s="103">
        <v>8046</v>
      </c>
      <c r="HJ536" s="103">
        <v>3176</v>
      </c>
      <c r="HK536" s="103">
        <v>7040</v>
      </c>
      <c r="HL536" s="77">
        <f t="shared" si="1106"/>
        <v>1920</v>
      </c>
      <c r="HM536" s="77">
        <f t="shared" si="1107"/>
        <v>27962.880000000001</v>
      </c>
      <c r="HN536" s="247"/>
      <c r="HO536" s="247"/>
      <c r="HP536" s="103">
        <v>3571</v>
      </c>
      <c r="HQ536" s="247"/>
      <c r="HR536" s="247"/>
      <c r="HS536" s="247"/>
      <c r="HT536" s="103">
        <v>5664</v>
      </c>
      <c r="HU536" s="103">
        <v>5344</v>
      </c>
      <c r="HV536" s="247"/>
      <c r="HW536" s="247"/>
      <c r="HX536" s="247"/>
      <c r="HY536" s="247"/>
      <c r="HZ536" s="298" t="s">
        <v>127</v>
      </c>
      <c r="IA536" s="298"/>
      <c r="IB536" s="299">
        <v>487</v>
      </c>
      <c r="IC536" s="300"/>
      <c r="ID536" s="300">
        <v>309</v>
      </c>
      <c r="IE536" s="301">
        <v>2.91</v>
      </c>
      <c r="IF536" s="301">
        <v>0.82</v>
      </c>
      <c r="IG536" s="301">
        <v>1.1000000000000001</v>
      </c>
      <c r="IH536" s="97">
        <f t="shared" si="1108"/>
        <v>33519.557999999997</v>
      </c>
      <c r="II536" s="97">
        <f t="shared" si="1025"/>
        <v>3472.4496088357105</v>
      </c>
      <c r="IJ536" s="202">
        <f t="shared" si="1026"/>
        <v>1.5627441787779341</v>
      </c>
      <c r="IK536" s="202">
        <f t="shared" si="1030"/>
        <v>2.2220205046939707</v>
      </c>
      <c r="IL536" s="202">
        <f t="shared" si="1004"/>
        <v>0.3530152207206983</v>
      </c>
      <c r="IM536" s="203"/>
      <c r="IN536" s="204">
        <f t="shared" si="1005"/>
        <v>0.74909840288511076</v>
      </c>
      <c r="IO536" s="247"/>
      <c r="IP536" s="247"/>
      <c r="IQ536" s="103">
        <v>2046</v>
      </c>
      <c r="IR536" s="103">
        <v>1996</v>
      </c>
      <c r="IS536" s="247"/>
      <c r="IT536" s="247"/>
      <c r="IU536" s="247"/>
      <c r="IV536" s="247"/>
      <c r="IW536" s="304">
        <v>0.4</v>
      </c>
      <c r="IX536" s="304"/>
      <c r="IY536" s="246">
        <v>8.5500000000000007</v>
      </c>
      <c r="IZ536" s="247">
        <v>161</v>
      </c>
      <c r="JA536" s="247">
        <v>6.6</v>
      </c>
      <c r="JB536" s="247">
        <v>0.57999999999999996</v>
      </c>
      <c r="JC536" s="247">
        <v>161</v>
      </c>
      <c r="JD536" s="97">
        <f t="shared" si="1006"/>
        <v>6115.7460000000001</v>
      </c>
      <c r="JE536" s="210">
        <f t="shared" si="1110"/>
        <v>1.1025792478834415</v>
      </c>
      <c r="JF536" s="210">
        <f t="shared" si="1007"/>
        <v>0.44169160714285721</v>
      </c>
      <c r="JG536" s="210">
        <f t="shared" si="1008"/>
        <v>0.19698095602674229</v>
      </c>
      <c r="JH536" s="203"/>
      <c r="JI536" s="203">
        <f t="shared" si="1009"/>
        <v>0.66940451745379881</v>
      </c>
      <c r="JJ536" s="212">
        <f t="shared" si="1109"/>
        <v>2.469151880188833</v>
      </c>
      <c r="JK536" s="203">
        <f t="shared" si="1010"/>
        <v>0.98331260364842454</v>
      </c>
      <c r="JL536" s="103">
        <v>10234</v>
      </c>
      <c r="JM536" s="246">
        <v>8.83</v>
      </c>
      <c r="JN536" s="307">
        <v>343</v>
      </c>
      <c r="JO536" s="247">
        <v>0.71</v>
      </c>
      <c r="JP536" s="247">
        <v>1.57</v>
      </c>
      <c r="JQ536" s="246">
        <v>0.49</v>
      </c>
      <c r="JR536" s="170">
        <v>185</v>
      </c>
      <c r="JS536" s="247">
        <v>0.33</v>
      </c>
      <c r="JT536" s="308"/>
    </row>
    <row r="537" spans="1:280" ht="14.25">
      <c r="A537" s="244">
        <v>43954</v>
      </c>
      <c r="B537" s="245">
        <v>240</v>
      </c>
      <c r="C537" s="245">
        <v>240</v>
      </c>
      <c r="D537" s="129">
        <v>37662</v>
      </c>
      <c r="E537" s="254">
        <v>5.43</v>
      </c>
      <c r="F537" s="129">
        <v>909</v>
      </c>
      <c r="G537" s="247">
        <v>27.7</v>
      </c>
      <c r="H537" s="247">
        <v>15.5</v>
      </c>
      <c r="I537" s="255">
        <v>92</v>
      </c>
      <c r="J537" s="253">
        <v>1576</v>
      </c>
      <c r="K537" s="129">
        <v>1299</v>
      </c>
      <c r="L537" s="254">
        <v>6.04</v>
      </c>
      <c r="M537" s="129">
        <v>7870</v>
      </c>
      <c r="N537" s="129">
        <v>4691</v>
      </c>
      <c r="O537" s="254">
        <v>4.2</v>
      </c>
      <c r="P537" s="254">
        <v>3.51</v>
      </c>
      <c r="Q537" s="258">
        <v>91.3</v>
      </c>
      <c r="R537" s="259">
        <v>46.8</v>
      </c>
      <c r="S537" s="260">
        <v>8413</v>
      </c>
      <c r="T537" s="103">
        <v>7178</v>
      </c>
      <c r="U537" s="247">
        <v>3.68</v>
      </c>
      <c r="V537" s="247">
        <v>23.4</v>
      </c>
      <c r="W537" s="247">
        <v>10.9</v>
      </c>
      <c r="X537" s="247">
        <v>8.67</v>
      </c>
      <c r="Y537" s="129">
        <v>1894</v>
      </c>
      <c r="Z537" s="103"/>
      <c r="AA537" s="56"/>
      <c r="AB537" s="247">
        <v>503</v>
      </c>
      <c r="AC537" s="77">
        <f t="shared" si="1045"/>
        <v>10307</v>
      </c>
      <c r="AD537" s="247"/>
      <c r="AE537" s="247"/>
      <c r="AF537" s="247"/>
      <c r="AG537" s="247"/>
      <c r="AH537" s="252"/>
      <c r="AI537" s="263"/>
      <c r="AJ537" s="247"/>
      <c r="AK537" s="247"/>
      <c r="AL537" s="246">
        <v>9.0299999999999994</v>
      </c>
      <c r="AM537" s="103">
        <v>75701</v>
      </c>
      <c r="AN537" s="264">
        <v>2.4</v>
      </c>
      <c r="AO537" s="264">
        <v>0.28999999999999998</v>
      </c>
      <c r="AP537" s="103">
        <v>3020</v>
      </c>
      <c r="AQ537" s="252"/>
      <c r="AR537" s="86">
        <f t="shared" si="1119"/>
        <v>13959</v>
      </c>
      <c r="AS537" s="103">
        <v>1320</v>
      </c>
      <c r="AT537" s="268">
        <v>12639</v>
      </c>
      <c r="AU537" s="129">
        <f t="shared" si="1120"/>
        <v>9999</v>
      </c>
      <c r="AV537" s="103">
        <v>960</v>
      </c>
      <c r="AW537" s="103">
        <v>0</v>
      </c>
      <c r="AX537" s="129">
        <v>960</v>
      </c>
      <c r="AY537" s="271">
        <v>720</v>
      </c>
      <c r="AZ537" s="272">
        <v>6</v>
      </c>
      <c r="BA537" s="103">
        <v>5591</v>
      </c>
      <c r="BB537" s="247">
        <v>335</v>
      </c>
      <c r="BC537" s="103">
        <v>11244</v>
      </c>
      <c r="BD537" s="97">
        <f t="shared" si="1046"/>
        <v>6800.9979999999996</v>
      </c>
      <c r="BE537" s="102">
        <f t="shared" si="1047"/>
        <v>0.60485574528637487</v>
      </c>
      <c r="BF537" s="103">
        <v>3592</v>
      </c>
      <c r="BG537" s="97">
        <f t="shared" si="1048"/>
        <v>3832.6639999999998</v>
      </c>
      <c r="BH537" s="102">
        <f t="shared" si="1049"/>
        <v>0.3408630380647456</v>
      </c>
      <c r="BI537" s="103">
        <v>502</v>
      </c>
      <c r="BJ537" s="97">
        <f t="shared" si="1032"/>
        <v>987.43400000000008</v>
      </c>
      <c r="BK537" s="102">
        <f t="shared" si="1033"/>
        <v>8.7818747776591974E-2</v>
      </c>
      <c r="BL537" s="320">
        <v>398</v>
      </c>
      <c r="BM537" s="97">
        <f t="shared" si="1034"/>
        <v>575.11</v>
      </c>
      <c r="BN537" s="102">
        <f t="shared" si="1035"/>
        <v>5.1148167911775171E-2</v>
      </c>
      <c r="BO537" s="103">
        <v>675</v>
      </c>
      <c r="BP537" s="97">
        <f t="shared" si="1036"/>
        <v>1389.1499999999999</v>
      </c>
      <c r="BQ537" s="102">
        <f t="shared" si="1037"/>
        <v>0.12354589114194235</v>
      </c>
      <c r="BR537" s="103">
        <v>10</v>
      </c>
      <c r="BS537" s="105">
        <f t="shared" si="1028"/>
        <v>16.64</v>
      </c>
      <c r="BT537" s="102">
        <f t="shared" si="1029"/>
        <v>8.8936321593738885E-4</v>
      </c>
      <c r="BU537" s="321">
        <v>5.9</v>
      </c>
      <c r="BV537" s="321">
        <v>6.42</v>
      </c>
      <c r="BW537" s="322">
        <v>200</v>
      </c>
      <c r="BX537" s="117">
        <f t="shared" si="1050"/>
        <v>112428.75599999999</v>
      </c>
      <c r="BY537" s="118">
        <f t="shared" si="1051"/>
        <v>0.74952503999999998</v>
      </c>
      <c r="BZ537" s="273">
        <v>56.5</v>
      </c>
      <c r="CA537" s="263">
        <v>39</v>
      </c>
      <c r="CB537" s="247">
        <v>7.32</v>
      </c>
      <c r="CC537" s="103">
        <v>5710</v>
      </c>
      <c r="CD537" s="77">
        <f t="shared" si="1052"/>
        <v>5637.2873235949492</v>
      </c>
      <c r="CE537" s="77">
        <f t="shared" si="1053"/>
        <v>24234</v>
      </c>
      <c r="CF537" s="77">
        <f t="shared" si="1054"/>
        <v>9999</v>
      </c>
      <c r="CG537" s="77">
        <f t="shared" si="1055"/>
        <v>416.625</v>
      </c>
      <c r="CH537" s="77">
        <f t="shared" si="1056"/>
        <v>14235</v>
      </c>
      <c r="CI537" s="130">
        <f t="shared" si="1057"/>
        <v>593.125</v>
      </c>
      <c r="CJ537" s="253">
        <v>4031</v>
      </c>
      <c r="CK537" s="247"/>
      <c r="CL537" s="246">
        <v>7.75</v>
      </c>
      <c r="CM537" s="103">
        <v>1684</v>
      </c>
      <c r="CN537" s="274">
        <v>11</v>
      </c>
      <c r="CO537" s="274">
        <v>54</v>
      </c>
      <c r="CP537" s="103">
        <v>5008</v>
      </c>
      <c r="CQ537" s="247"/>
      <c r="CR537" s="247"/>
      <c r="CS537" s="103">
        <v>3605</v>
      </c>
      <c r="CT537" s="141">
        <f t="shared" si="1111"/>
        <v>0.22622161111308658</v>
      </c>
      <c r="CU537" s="142">
        <f t="shared" si="1112"/>
        <v>1.2468370131481021</v>
      </c>
      <c r="CV537" s="142">
        <f t="shared" si="1113"/>
        <v>4.5212704340253165</v>
      </c>
      <c r="CW537" s="118">
        <f t="shared" si="1114"/>
        <v>0.75354507233755275</v>
      </c>
      <c r="CX537" s="143">
        <f t="shared" si="1115"/>
        <v>22723.905201411239</v>
      </c>
      <c r="CY537" s="144">
        <f t="shared" si="1116"/>
        <v>0.70127476154149648</v>
      </c>
      <c r="CZ537" s="145">
        <f t="shared" si="1117"/>
        <v>18701.01161327061</v>
      </c>
      <c r="DA537" s="146">
        <f t="shared" si="1118"/>
        <v>0.85023123443614379</v>
      </c>
      <c r="DB537" s="253">
        <v>4031</v>
      </c>
      <c r="DC537" s="247"/>
      <c r="DD537" s="246">
        <v>7.78</v>
      </c>
      <c r="DE537" s="103">
        <v>1878</v>
      </c>
      <c r="DF537" s="274">
        <v>10</v>
      </c>
      <c r="DG537" s="274">
        <v>54</v>
      </c>
      <c r="DH537" s="103">
        <v>5064</v>
      </c>
      <c r="DI537" s="247"/>
      <c r="DJ537" s="247"/>
      <c r="DK537" s="103">
        <v>3705</v>
      </c>
      <c r="DL537" s="141">
        <f t="shared" si="1066"/>
        <v>0.24449495035472019</v>
      </c>
      <c r="DM537" s="142">
        <f t="shared" si="1067"/>
        <v>1.2468370131481021</v>
      </c>
      <c r="DN537" s="142">
        <f t="shared" si="1068"/>
        <v>4.5212704340253165</v>
      </c>
      <c r="DO537" s="118">
        <f t="shared" si="1069"/>
        <v>0.75354507233755275</v>
      </c>
      <c r="DP537" s="143">
        <f t="shared" si="1070"/>
        <v>22723.905201411239</v>
      </c>
      <c r="DQ537" s="144">
        <f t="shared" si="1071"/>
        <v>0.66686104642216781</v>
      </c>
      <c r="DR537" s="145">
        <f t="shared" si="1072"/>
        <v>18701.01161327061</v>
      </c>
      <c r="DS537" s="146">
        <f t="shared" si="1073"/>
        <v>0.83297758804695832</v>
      </c>
      <c r="DT537" s="253">
        <v>4036</v>
      </c>
      <c r="DU537" s="247"/>
      <c r="DV537" s="246">
        <v>7.71</v>
      </c>
      <c r="DW537" s="103">
        <v>1736</v>
      </c>
      <c r="DX537" s="274">
        <v>10</v>
      </c>
      <c r="DY537" s="274">
        <v>54</v>
      </c>
      <c r="DZ537" s="103">
        <v>4958</v>
      </c>
      <c r="EA537" s="247"/>
      <c r="EB537" s="247"/>
      <c r="EC537" s="103">
        <v>4067</v>
      </c>
      <c r="ED537" s="141">
        <f t="shared" si="1074"/>
        <v>0.25829445220714703</v>
      </c>
      <c r="EE537" s="142">
        <f t="shared" si="1075"/>
        <v>1.2452923686818633</v>
      </c>
      <c r="EF537" s="142">
        <f t="shared" si="1076"/>
        <v>4.526878559098531</v>
      </c>
      <c r="EG537" s="118">
        <f t="shared" si="1077"/>
        <v>0.75447975984975513</v>
      </c>
      <c r="EH537" s="143">
        <f t="shared" si="1078"/>
        <v>22752.091638029215</v>
      </c>
      <c r="EI537" s="144">
        <f t="shared" si="1079"/>
        <v>0.69205046676724347</v>
      </c>
      <c r="EJ537" s="145">
        <f t="shared" si="1080"/>
        <v>18724.208104976478</v>
      </c>
      <c r="EK537" s="146">
        <f t="shared" si="1081"/>
        <v>0.84560654571326932</v>
      </c>
      <c r="EL537" s="253">
        <v>4036</v>
      </c>
      <c r="EM537" s="247"/>
      <c r="EN537" s="246">
        <v>7.71</v>
      </c>
      <c r="EO537" s="103">
        <v>1734</v>
      </c>
      <c r="EP537" s="274">
        <v>10</v>
      </c>
      <c r="EQ537" s="274">
        <v>53</v>
      </c>
      <c r="ER537" s="103">
        <v>4704</v>
      </c>
      <c r="ES537" s="247"/>
      <c r="ET537" s="247"/>
      <c r="EU537" s="103">
        <v>3563</v>
      </c>
      <c r="EV537" s="141">
        <f t="shared" si="1082"/>
        <v>0.22616955504373784</v>
      </c>
      <c r="EW537" s="142">
        <f t="shared" si="1083"/>
        <v>1.2452923686818633</v>
      </c>
      <c r="EX537" s="142">
        <f t="shared" si="1084"/>
        <v>4.526878559098531</v>
      </c>
      <c r="EY537" s="118">
        <f t="shared" si="1085"/>
        <v>0.75447975984975513</v>
      </c>
      <c r="EZ537" s="143">
        <f t="shared" si="1086"/>
        <v>22752.091638029215</v>
      </c>
      <c r="FA537" s="144">
        <f t="shared" si="1087"/>
        <v>0.69240524733548403</v>
      </c>
      <c r="FB537" s="145">
        <f t="shared" si="1088"/>
        <v>18724.208104976478</v>
      </c>
      <c r="FC537" s="146">
        <f t="shared" si="1089"/>
        <v>0.84578441835645679</v>
      </c>
      <c r="FD537" s="253">
        <v>4050</v>
      </c>
      <c r="FE537" s="247"/>
      <c r="FF537" s="246">
        <v>7.7</v>
      </c>
      <c r="FG537" s="103">
        <v>1761</v>
      </c>
      <c r="FH537" s="274">
        <v>10</v>
      </c>
      <c r="FI537" s="274">
        <v>54</v>
      </c>
      <c r="FJ537" s="103">
        <v>4678</v>
      </c>
      <c r="FK537" s="247"/>
      <c r="FL537" s="247"/>
      <c r="FM537" s="103">
        <v>3762</v>
      </c>
      <c r="FN537" s="141">
        <f t="shared" si="1090"/>
        <v>0.23963365234427927</v>
      </c>
      <c r="FO537" s="142">
        <f t="shared" si="1091"/>
        <v>1.2409876543209877</v>
      </c>
      <c r="FP537" s="142">
        <f t="shared" si="1092"/>
        <v>4.5425813093035305</v>
      </c>
      <c r="FQ537" s="118">
        <f t="shared" si="1093"/>
        <v>0.75709688488392179</v>
      </c>
      <c r="FR537" s="143">
        <f t="shared" si="1094"/>
        <v>22831.013660559543</v>
      </c>
      <c r="FS537" s="144">
        <f t="shared" si="1095"/>
        <v>0.68761570966423724</v>
      </c>
      <c r="FT537" s="145">
        <f t="shared" si="1096"/>
        <v>18789.158281752905</v>
      </c>
      <c r="FU537" s="146">
        <f t="shared" si="1097"/>
        <v>0.84338313767342576</v>
      </c>
      <c r="FV537" s="253">
        <v>4050</v>
      </c>
      <c r="FW537" s="283"/>
      <c r="FX537" s="246">
        <v>7.76</v>
      </c>
      <c r="FY537" s="103">
        <v>1603</v>
      </c>
      <c r="FZ537" s="274">
        <v>10</v>
      </c>
      <c r="GA537" s="274">
        <v>54</v>
      </c>
      <c r="GB537" s="103">
        <v>4696</v>
      </c>
      <c r="GC537" s="247"/>
      <c r="GD537" s="247"/>
      <c r="GE537" s="103">
        <v>4182</v>
      </c>
      <c r="GF537" s="141">
        <f t="shared" si="1098"/>
        <v>0.25595415243564024</v>
      </c>
      <c r="GG537" s="142">
        <f t="shared" si="1099"/>
        <v>1.2409876543209877</v>
      </c>
      <c r="GH537" s="142">
        <f t="shared" si="1100"/>
        <v>4.5425813093035305</v>
      </c>
      <c r="GI537" s="118">
        <f t="shared" si="1101"/>
        <v>0.75709688488392179</v>
      </c>
      <c r="GJ537" s="143">
        <f t="shared" si="1102"/>
        <v>22831.013660559543</v>
      </c>
      <c r="GK537" s="144">
        <f t="shared" si="1103"/>
        <v>0.71564337455523686</v>
      </c>
      <c r="GL537" s="145">
        <f t="shared" si="1104"/>
        <v>18789.158281752905</v>
      </c>
      <c r="GM537" s="146">
        <f t="shared" si="1105"/>
        <v>0.85743507648523654</v>
      </c>
      <c r="GN537" s="103">
        <v>1699</v>
      </c>
      <c r="GO537" s="97">
        <f t="shared" si="1038"/>
        <v>1732.588181893208</v>
      </c>
      <c r="GP537" s="226">
        <f t="shared" si="1039"/>
        <v>386.904</v>
      </c>
      <c r="GQ537" s="103">
        <v>0</v>
      </c>
      <c r="GR537" s="102">
        <f t="shared" si="1040"/>
        <v>1</v>
      </c>
      <c r="GS537" s="103">
        <v>0</v>
      </c>
      <c r="GT537" s="102">
        <f t="shared" si="1041"/>
        <v>1</v>
      </c>
      <c r="GU537" s="129">
        <v>0</v>
      </c>
      <c r="GV537" s="102">
        <f t="shared" si="1042"/>
        <v>1</v>
      </c>
      <c r="GW537" s="170">
        <v>188</v>
      </c>
      <c r="GX537" s="102">
        <f t="shared" si="1043"/>
        <v>0.52763819095477382</v>
      </c>
      <c r="GY537" s="170">
        <v>0</v>
      </c>
      <c r="GZ537" s="102">
        <f t="shared" si="1044"/>
        <v>1</v>
      </c>
      <c r="HA537" s="323">
        <v>11</v>
      </c>
      <c r="HB537" s="323">
        <v>44</v>
      </c>
      <c r="HC537" s="323"/>
      <c r="HD537" s="102"/>
      <c r="HE537" s="324">
        <v>21</v>
      </c>
      <c r="HF537" s="227">
        <f t="shared" si="1000"/>
        <v>112428.75599999999</v>
      </c>
      <c r="HG537" s="102">
        <f t="shared" si="1001"/>
        <v>0.74952503999999998</v>
      </c>
      <c r="HH537" s="177">
        <f t="shared" si="1002"/>
        <v>0.8488971896122377</v>
      </c>
      <c r="HI537" s="103">
        <v>2898</v>
      </c>
      <c r="HJ537" s="103">
        <v>3976</v>
      </c>
      <c r="HK537" s="103">
        <v>3964</v>
      </c>
      <c r="HL537" s="77">
        <f t="shared" si="1106"/>
        <v>2160</v>
      </c>
      <c r="HM537" s="77">
        <f t="shared" si="1107"/>
        <v>30627.360000000001</v>
      </c>
      <c r="HN537" s="247"/>
      <c r="HO537" s="247"/>
      <c r="HP537" s="103">
        <v>3886</v>
      </c>
      <c r="HQ537" s="247"/>
      <c r="HR537" s="247"/>
      <c r="HS537" s="247"/>
      <c r="HT537" s="103">
        <v>5920</v>
      </c>
      <c r="HU537" s="103">
        <v>5498</v>
      </c>
      <c r="HV537" s="247"/>
      <c r="HW537" s="247"/>
      <c r="HX537" s="247"/>
      <c r="HY537" s="247"/>
      <c r="HZ537" s="298">
        <v>0.98</v>
      </c>
      <c r="IA537" s="298"/>
      <c r="IB537" s="299">
        <v>446</v>
      </c>
      <c r="IC537" s="300"/>
      <c r="ID537" s="300">
        <v>326</v>
      </c>
      <c r="IE537" s="301">
        <v>1.71</v>
      </c>
      <c r="IF537" s="301">
        <v>0.99</v>
      </c>
      <c r="IG537" s="301">
        <v>0.7</v>
      </c>
      <c r="IH537" s="97">
        <f t="shared" si="1108"/>
        <v>33477.741000000002</v>
      </c>
      <c r="II537" s="97">
        <f t="shared" si="1025"/>
        <v>3240.8431282872166</v>
      </c>
      <c r="IJ537" s="202">
        <f t="shared" si="1026"/>
        <v>1.5529155990371923</v>
      </c>
      <c r="IK537" s="202">
        <f t="shared" si="1030"/>
        <v>2.086940932460553</v>
      </c>
      <c r="IL537" s="202">
        <f t="shared" si="1004"/>
        <v>0.32997376848838966</v>
      </c>
      <c r="IM537" s="203"/>
      <c r="IN537" s="204">
        <f t="shared" si="1005"/>
        <v>0.73749264273101822</v>
      </c>
      <c r="IO537" s="247"/>
      <c r="IP537" s="247"/>
      <c r="IQ537" s="103">
        <v>2284</v>
      </c>
      <c r="IR537" s="103">
        <v>2054</v>
      </c>
      <c r="IS537" s="247"/>
      <c r="IT537" s="247"/>
      <c r="IU537" s="247"/>
      <c r="IV537" s="247"/>
      <c r="IW537" s="304"/>
      <c r="IX537" s="304"/>
      <c r="IY537" s="246">
        <v>8.64</v>
      </c>
      <c r="IZ537" s="247">
        <v>215</v>
      </c>
      <c r="JA537" s="247">
        <v>8.15</v>
      </c>
      <c r="JB537" s="247">
        <v>0.95</v>
      </c>
      <c r="JC537" s="247">
        <v>159</v>
      </c>
      <c r="JD537" s="97">
        <f t="shared" si="1006"/>
        <v>5636.9939999999997</v>
      </c>
      <c r="JE537" s="210">
        <f t="shared" si="1110"/>
        <v>1.12011201120112</v>
      </c>
      <c r="JF537" s="210">
        <f t="shared" si="1007"/>
        <v>0.39817446428571429</v>
      </c>
      <c r="JG537" s="210">
        <f t="shared" si="1008"/>
        <v>0.12784154947894089</v>
      </c>
      <c r="JH537" s="203"/>
      <c r="JI537" s="203">
        <f t="shared" si="1009"/>
        <v>0.51793721973094176</v>
      </c>
      <c r="JJ537" s="212">
        <f t="shared" si="1109"/>
        <v>2.469151880188833</v>
      </c>
      <c r="JK537" s="203">
        <f t="shared" si="1010"/>
        <v>0.98087869085734614</v>
      </c>
      <c r="JL537" s="103">
        <v>10045</v>
      </c>
      <c r="JM537" s="246">
        <v>8.7200000000000006</v>
      </c>
      <c r="JN537" s="307">
        <v>155</v>
      </c>
      <c r="JO537" s="247">
        <v>0.61</v>
      </c>
      <c r="JP537" s="247">
        <v>7.29</v>
      </c>
      <c r="JQ537" s="246">
        <v>0.57999999999999996</v>
      </c>
      <c r="JR537" s="170">
        <v>162</v>
      </c>
      <c r="JS537" s="247">
        <v>0.48</v>
      </c>
      <c r="JT537" s="308"/>
    </row>
    <row r="538" spans="1:280" ht="14.25">
      <c r="A538" s="244">
        <v>43955</v>
      </c>
      <c r="B538" s="245">
        <v>240</v>
      </c>
      <c r="C538" s="245">
        <v>240</v>
      </c>
      <c r="D538" s="129">
        <v>35414</v>
      </c>
      <c r="E538" s="254">
        <v>5.4</v>
      </c>
      <c r="F538" s="129">
        <v>905</v>
      </c>
      <c r="G538" s="247">
        <v>26.4</v>
      </c>
      <c r="H538" s="247">
        <v>14.7</v>
      </c>
      <c r="I538" s="255">
        <v>91.6</v>
      </c>
      <c r="J538" s="253">
        <v>2733</v>
      </c>
      <c r="K538" s="129">
        <v>635</v>
      </c>
      <c r="L538" s="254">
        <v>5.89</v>
      </c>
      <c r="M538" s="129">
        <v>7639</v>
      </c>
      <c r="N538" s="129">
        <v>4785</v>
      </c>
      <c r="O538" s="254">
        <v>4.7</v>
      </c>
      <c r="P538" s="254">
        <v>3.88</v>
      </c>
      <c r="Q538" s="258">
        <v>86.1</v>
      </c>
      <c r="R538" s="259">
        <v>49.9</v>
      </c>
      <c r="S538" s="260">
        <v>8513</v>
      </c>
      <c r="T538" s="103">
        <v>7450</v>
      </c>
      <c r="U538" s="247">
        <v>3.61</v>
      </c>
      <c r="V538" s="247">
        <v>26.2</v>
      </c>
      <c r="W538" s="247">
        <v>9.52</v>
      </c>
      <c r="X538" s="247">
        <v>7.4</v>
      </c>
      <c r="Y538" s="129">
        <v>706</v>
      </c>
      <c r="Z538" s="103"/>
      <c r="AA538" s="56"/>
      <c r="AB538" s="247">
        <v>505</v>
      </c>
      <c r="AC538" s="77">
        <f t="shared" si="1045"/>
        <v>9219</v>
      </c>
      <c r="AD538" s="247"/>
      <c r="AE538" s="247"/>
      <c r="AF538" s="247"/>
      <c r="AG538" s="247"/>
      <c r="AH538" s="252"/>
      <c r="AI538" s="263"/>
      <c r="AJ538" s="247"/>
      <c r="AK538" s="247"/>
      <c r="AL538" s="246">
        <v>9.2799999999999994</v>
      </c>
      <c r="AM538" s="103">
        <v>75356</v>
      </c>
      <c r="AN538" s="264">
        <v>1.2</v>
      </c>
      <c r="AO538" s="264">
        <v>0.11</v>
      </c>
      <c r="AP538" s="103">
        <v>2968</v>
      </c>
      <c r="AQ538" s="252"/>
      <c r="AR538" s="86">
        <f t="shared" si="1119"/>
        <v>14032</v>
      </c>
      <c r="AS538" s="103">
        <v>1320</v>
      </c>
      <c r="AT538" s="268">
        <v>12712</v>
      </c>
      <c r="AU538" s="129">
        <f t="shared" si="1120"/>
        <v>10072</v>
      </c>
      <c r="AV538" s="103">
        <v>960</v>
      </c>
      <c r="AW538" s="103">
        <v>0</v>
      </c>
      <c r="AX538" s="129">
        <v>960</v>
      </c>
      <c r="AY538" s="271">
        <v>720</v>
      </c>
      <c r="AZ538" s="272">
        <v>5.22</v>
      </c>
      <c r="BA538" s="103">
        <v>4318</v>
      </c>
      <c r="BB538" s="247">
        <v>523</v>
      </c>
      <c r="BC538" s="103">
        <v>10448</v>
      </c>
      <c r="BD538" s="97">
        <f t="shared" ref="BD538:BD551" si="1121">BG538+BJ538+BM538+BP538+BS538</f>
        <v>6756.12</v>
      </c>
      <c r="BE538" s="102">
        <f t="shared" ref="BE538:BE551" si="1122">BD538/BC538</f>
        <v>0.64664241960183766</v>
      </c>
      <c r="BF538" s="103">
        <v>3348</v>
      </c>
      <c r="BG538" s="97">
        <f t="shared" ref="BG538:BG551" si="1123">BF538*1.067</f>
        <v>3572.3159999999998</v>
      </c>
      <c r="BH538" s="102">
        <f t="shared" ref="BH538:BH551" si="1124">BG538/BC538</f>
        <v>0.34191385911179173</v>
      </c>
      <c r="BI538" s="103">
        <v>543</v>
      </c>
      <c r="BJ538" s="97">
        <f t="shared" ref="BJ538:BJ551" si="1125">BI538*1.967</f>
        <v>1068.0810000000001</v>
      </c>
      <c r="BK538" s="102">
        <f t="shared" ref="BK538:BK551" si="1126">BJ538/BC538</f>
        <v>0.10222827335375193</v>
      </c>
      <c r="BL538" s="320">
        <v>489</v>
      </c>
      <c r="BM538" s="97">
        <f t="shared" ref="BM538:BM549" si="1127">BL538*1.445</f>
        <v>706.60500000000002</v>
      </c>
      <c r="BN538" s="102">
        <f t="shared" ref="BN538:BN549" si="1128">BM538/BC538</f>
        <v>6.7630647013782547E-2</v>
      </c>
      <c r="BO538" s="103">
        <v>675</v>
      </c>
      <c r="BP538" s="97">
        <f t="shared" ref="BP538:BP549" si="1129">BO538*2.058</f>
        <v>1389.1499999999999</v>
      </c>
      <c r="BQ538" s="102">
        <f t="shared" ref="BQ538:BQ549" si="1130">BP538/BC538</f>
        <v>0.13295846094946401</v>
      </c>
      <c r="BR538" s="103">
        <v>12</v>
      </c>
      <c r="BS538" s="105">
        <f t="shared" ref="BS538:BS549" si="1131">BR538*1.664</f>
        <v>19.968</v>
      </c>
      <c r="BT538" s="102">
        <f t="shared" ref="BT538:BT549" si="1132">BR538/BC538</f>
        <v>1.1485451761102604E-3</v>
      </c>
      <c r="BU538" s="321">
        <v>6.66</v>
      </c>
      <c r="BV538" s="321">
        <v>8.4499999999999993</v>
      </c>
      <c r="BW538" s="322">
        <v>188</v>
      </c>
      <c r="BX538" s="117">
        <f t="shared" si="1050"/>
        <v>105232.25599999999</v>
      </c>
      <c r="BY538" s="118">
        <f t="shared" si="1051"/>
        <v>0.70154837333333331</v>
      </c>
      <c r="BZ538" s="273">
        <v>48.2</v>
      </c>
      <c r="CA538" s="263">
        <v>39</v>
      </c>
      <c r="CB538" s="247">
        <v>7.21</v>
      </c>
      <c r="CC538" s="103">
        <v>4955</v>
      </c>
      <c r="CD538" s="77">
        <f t="shared" si="1052"/>
        <v>5577.5488864972267</v>
      </c>
      <c r="CE538" s="77">
        <f t="shared" si="1053"/>
        <v>24158</v>
      </c>
      <c r="CF538" s="77">
        <f t="shared" si="1054"/>
        <v>10072</v>
      </c>
      <c r="CG538" s="77">
        <f t="shared" si="1055"/>
        <v>419.66666666666669</v>
      </c>
      <c r="CH538" s="77">
        <f t="shared" si="1056"/>
        <v>14086</v>
      </c>
      <c r="CI538" s="130">
        <f t="shared" si="1057"/>
        <v>586.91666666666663</v>
      </c>
      <c r="CJ538" s="253">
        <v>4016</v>
      </c>
      <c r="CK538" s="247"/>
      <c r="CL538" s="246">
        <v>7.71</v>
      </c>
      <c r="CM538" s="103">
        <v>1915</v>
      </c>
      <c r="CN538" s="274">
        <v>11</v>
      </c>
      <c r="CO538" s="274">
        <v>55</v>
      </c>
      <c r="CP538" s="103">
        <v>4174</v>
      </c>
      <c r="CQ538" s="247"/>
      <c r="CR538" s="247"/>
      <c r="CS538" s="103">
        <v>3808</v>
      </c>
      <c r="CT538" s="141">
        <f t="shared" si="1111"/>
        <v>0.25889270032968309</v>
      </c>
      <c r="CU538" s="142">
        <f t="shared" si="1112"/>
        <v>1.2514940239043826</v>
      </c>
      <c r="CV538" s="142">
        <f t="shared" si="1113"/>
        <v>4.4567123613555237</v>
      </c>
      <c r="CW538" s="118">
        <f t="shared" si="1114"/>
        <v>0.74278539355925399</v>
      </c>
      <c r="CX538" s="143">
        <f t="shared" si="1115"/>
        <v>22399.436328172862</v>
      </c>
      <c r="CY538" s="144">
        <f t="shared" si="1116"/>
        <v>0.65665921734257626</v>
      </c>
      <c r="CZ538" s="145">
        <f t="shared" si="1117"/>
        <v>17493.697329911418</v>
      </c>
      <c r="DA538" s="146">
        <f t="shared" si="1118"/>
        <v>0.81671133231240423</v>
      </c>
      <c r="DB538" s="253">
        <v>4016</v>
      </c>
      <c r="DC538" s="247"/>
      <c r="DD538" s="246">
        <v>7.77</v>
      </c>
      <c r="DE538" s="103">
        <v>2141</v>
      </c>
      <c r="DF538" s="274">
        <v>11</v>
      </c>
      <c r="DG538" s="274">
        <v>55</v>
      </c>
      <c r="DH538" s="103">
        <v>5064</v>
      </c>
      <c r="DI538" s="247"/>
      <c r="DJ538" s="247"/>
      <c r="DK538" s="103">
        <v>3973</v>
      </c>
      <c r="DL538" s="141">
        <f t="shared" si="1066"/>
        <v>0.28787392857187494</v>
      </c>
      <c r="DM538" s="142">
        <f t="shared" si="1067"/>
        <v>1.2514940239043826</v>
      </c>
      <c r="DN538" s="142">
        <f t="shared" si="1068"/>
        <v>4.4567123613555237</v>
      </c>
      <c r="DO538" s="118">
        <f t="shared" si="1069"/>
        <v>0.74278539355925399</v>
      </c>
      <c r="DP538" s="143">
        <f t="shared" si="1070"/>
        <v>22399.436328172862</v>
      </c>
      <c r="DQ538" s="144">
        <f t="shared" si="1071"/>
        <v>0.6161396262822223</v>
      </c>
      <c r="DR538" s="145">
        <f t="shared" si="1072"/>
        <v>17493.697329911418</v>
      </c>
      <c r="DS538" s="146">
        <f t="shared" si="1073"/>
        <v>0.79508039816232778</v>
      </c>
      <c r="DT538" s="253">
        <v>4028</v>
      </c>
      <c r="DU538" s="247"/>
      <c r="DV538" s="246">
        <v>7.69</v>
      </c>
      <c r="DW538" s="103">
        <v>2194</v>
      </c>
      <c r="DX538" s="274">
        <v>11</v>
      </c>
      <c r="DY538" s="274">
        <v>55</v>
      </c>
      <c r="DZ538" s="103">
        <v>5526</v>
      </c>
      <c r="EA538" s="247"/>
      <c r="EB538" s="247"/>
      <c r="EC538" s="103">
        <v>4369</v>
      </c>
      <c r="ED538" s="141">
        <f t="shared" si="1074"/>
        <v>0.32056797008048832</v>
      </c>
      <c r="EE538" s="142">
        <f t="shared" si="1075"/>
        <v>1.2477656405163853</v>
      </c>
      <c r="EF538" s="142">
        <f t="shared" si="1076"/>
        <v>4.4700292309611678</v>
      </c>
      <c r="EG538" s="118">
        <f t="shared" si="1077"/>
        <v>0.74500487182686126</v>
      </c>
      <c r="EH538" s="143">
        <f t="shared" si="1078"/>
        <v>22466.366914810827</v>
      </c>
      <c r="EI538" s="144">
        <f t="shared" si="1079"/>
        <v>0.60663724430789157</v>
      </c>
      <c r="EJ538" s="145">
        <f t="shared" si="1080"/>
        <v>17545.969333885256</v>
      </c>
      <c r="EK538" s="146">
        <f t="shared" si="1081"/>
        <v>0.7900076569678407</v>
      </c>
      <c r="EL538" s="253">
        <v>4028</v>
      </c>
      <c r="EM538" s="247"/>
      <c r="EN538" s="246">
        <v>7.76</v>
      </c>
      <c r="EO538" s="103">
        <v>2019</v>
      </c>
      <c r="EP538" s="274">
        <v>11</v>
      </c>
      <c r="EQ538" s="274">
        <v>55</v>
      </c>
      <c r="ER538" s="103">
        <v>4582</v>
      </c>
      <c r="ES538" s="247"/>
      <c r="ET538" s="247"/>
      <c r="EU538" s="103">
        <v>3830</v>
      </c>
      <c r="EV538" s="141">
        <f t="shared" si="1082"/>
        <v>0.26719995191534873</v>
      </c>
      <c r="EW538" s="142">
        <f t="shared" si="1083"/>
        <v>1.2477656405163853</v>
      </c>
      <c r="EX538" s="142">
        <f t="shared" si="1084"/>
        <v>4.4700292309611678</v>
      </c>
      <c r="EY538" s="118">
        <f t="shared" si="1085"/>
        <v>0.74500487182686126</v>
      </c>
      <c r="EZ538" s="143">
        <f t="shared" si="1086"/>
        <v>22466.366914810827</v>
      </c>
      <c r="FA538" s="144">
        <f t="shared" si="1087"/>
        <v>0.63801303384577623</v>
      </c>
      <c r="FB538" s="145">
        <f t="shared" si="1088"/>
        <v>17545.969333885256</v>
      </c>
      <c r="FC538" s="146">
        <f t="shared" si="1089"/>
        <v>0.80675727411944864</v>
      </c>
      <c r="FD538" s="253">
        <v>4035</v>
      </c>
      <c r="FE538" s="247"/>
      <c r="FF538" s="246">
        <v>7.7</v>
      </c>
      <c r="FG538" s="103">
        <v>1960</v>
      </c>
      <c r="FH538" s="274">
        <v>11</v>
      </c>
      <c r="FI538" s="274">
        <v>56</v>
      </c>
      <c r="FJ538" s="103">
        <v>4598</v>
      </c>
      <c r="FK538" s="247"/>
      <c r="FL538" s="247"/>
      <c r="FM538" s="103">
        <v>3962</v>
      </c>
      <c r="FN538" s="141">
        <f t="shared" si="1090"/>
        <v>0.27142917294620272</v>
      </c>
      <c r="FO538" s="142">
        <f t="shared" si="1091"/>
        <v>1.2456009913258983</v>
      </c>
      <c r="FP538" s="142">
        <f t="shared" si="1092"/>
        <v>4.4777974048977933</v>
      </c>
      <c r="FQ538" s="118">
        <f t="shared" si="1093"/>
        <v>0.74629956748296555</v>
      </c>
      <c r="FR538" s="143">
        <f t="shared" si="1094"/>
        <v>22505.40975701631</v>
      </c>
      <c r="FS538" s="144">
        <f t="shared" si="1095"/>
        <v>0.64859115717569171</v>
      </c>
      <c r="FT538" s="145">
        <f t="shared" si="1096"/>
        <v>17576.461336203331</v>
      </c>
      <c r="FU538" s="146">
        <f t="shared" si="1097"/>
        <v>0.81240428790199082</v>
      </c>
      <c r="FV538" s="253">
        <v>4035</v>
      </c>
      <c r="FW538" s="283"/>
      <c r="FX538" s="246">
        <v>7.77</v>
      </c>
      <c r="FY538" s="103">
        <v>1984</v>
      </c>
      <c r="FZ538" s="274">
        <v>10</v>
      </c>
      <c r="GA538" s="274">
        <v>56</v>
      </c>
      <c r="GB538" s="103">
        <v>4606</v>
      </c>
      <c r="GC538" s="247"/>
      <c r="GD538" s="247"/>
      <c r="GE538" s="103">
        <v>4470</v>
      </c>
      <c r="GF538" s="141">
        <f t="shared" si="1098"/>
        <v>0.30827650504836651</v>
      </c>
      <c r="GG538" s="142">
        <f t="shared" si="1099"/>
        <v>1.2456009913258983</v>
      </c>
      <c r="GH538" s="142">
        <f t="shared" si="1100"/>
        <v>4.4777974048977933</v>
      </c>
      <c r="GI538" s="118">
        <f t="shared" si="1101"/>
        <v>0.74629956748296555</v>
      </c>
      <c r="GJ538" s="143">
        <f t="shared" si="1102"/>
        <v>22505.40975701631</v>
      </c>
      <c r="GK538" s="144">
        <f t="shared" si="1103"/>
        <v>0.64428819175335317</v>
      </c>
      <c r="GL538" s="145">
        <f t="shared" si="1104"/>
        <v>17576.461336203331</v>
      </c>
      <c r="GM538" s="146">
        <f t="shared" si="1105"/>
        <v>0.81010719754977023</v>
      </c>
      <c r="GN538" s="103">
        <v>2095</v>
      </c>
      <c r="GO538" s="97">
        <f t="shared" si="1038"/>
        <v>2035.4706515440021</v>
      </c>
      <c r="GP538" s="226">
        <f t="shared" si="1039"/>
        <v>561.83399999999995</v>
      </c>
      <c r="GQ538" s="103">
        <v>0</v>
      </c>
      <c r="GR538" s="102">
        <f t="shared" ref="GR538:GR551" si="1133">IF(1-GQ538/BF538&gt;0,1-GQ538/BF538)</f>
        <v>1</v>
      </c>
      <c r="GS538" s="103">
        <v>0</v>
      </c>
      <c r="GT538" s="102">
        <f t="shared" ref="GT538:GT550" si="1134">IF(1-GS538/BI538&gt;0,1-GS538/BI538)</f>
        <v>1</v>
      </c>
      <c r="GU538" s="129">
        <v>0</v>
      </c>
      <c r="GV538" s="102">
        <f t="shared" ref="GV538:GV549" si="1135">IF(1-GU538/BJ538&gt;0,1-GU538/BJ538,0)</f>
        <v>1</v>
      </c>
      <c r="GW538" s="170">
        <v>273</v>
      </c>
      <c r="GX538" s="102">
        <f t="shared" ref="GX538:GX549" si="1136">IF(1-GW538/BL538&gt;0,1-GW538/BL538,0)</f>
        <v>0.44171779141104295</v>
      </c>
      <c r="GY538" s="170">
        <v>0</v>
      </c>
      <c r="GZ538" s="102">
        <f t="shared" ref="GZ538:GZ549" si="1137">IF(1-GY538/BN538&gt;0,1-GY538/BN538,0)</f>
        <v>1</v>
      </c>
      <c r="HA538" s="323">
        <v>11.7</v>
      </c>
      <c r="HB538" s="323">
        <v>46</v>
      </c>
      <c r="HC538" s="323"/>
      <c r="HD538" s="102"/>
      <c r="HE538" s="324">
        <v>20</v>
      </c>
      <c r="HF538" s="227">
        <f t="shared" si="1000"/>
        <v>105232.25599999999</v>
      </c>
      <c r="HG538" s="102">
        <f t="shared" si="1001"/>
        <v>0.70154837333333331</v>
      </c>
      <c r="HH538" s="177">
        <f t="shared" si="1002"/>
        <v>0.79948315467075037</v>
      </c>
      <c r="HI538" s="103">
        <v>2380</v>
      </c>
      <c r="HJ538" s="103">
        <v>4038</v>
      </c>
      <c r="HK538" s="103">
        <v>3684</v>
      </c>
      <c r="HL538" s="77">
        <f t="shared" si="1106"/>
        <v>2160</v>
      </c>
      <c r="HM538" s="77">
        <f t="shared" si="1107"/>
        <v>28559.52</v>
      </c>
      <c r="HN538" s="247"/>
      <c r="HO538" s="247"/>
      <c r="HP538" s="103">
        <v>4296</v>
      </c>
      <c r="HQ538" s="247"/>
      <c r="HR538" s="247"/>
      <c r="HS538" s="247"/>
      <c r="HT538" s="103">
        <v>5814</v>
      </c>
      <c r="HU538" s="103">
        <v>5634</v>
      </c>
      <c r="HV538" s="247"/>
      <c r="HW538" s="247"/>
      <c r="HX538" s="247"/>
      <c r="HY538" s="247"/>
      <c r="HZ538" s="298">
        <v>0.98</v>
      </c>
      <c r="IA538" s="298"/>
      <c r="IB538" s="299">
        <v>499</v>
      </c>
      <c r="IC538" s="300"/>
      <c r="ID538" s="300">
        <v>612</v>
      </c>
      <c r="IE538" s="301">
        <v>2.48</v>
      </c>
      <c r="IF538" s="301">
        <v>1.1399999999999999</v>
      </c>
      <c r="IG538" s="301">
        <v>0.6</v>
      </c>
      <c r="IH538" s="97">
        <f t="shared" si="1108"/>
        <v>37902.76</v>
      </c>
      <c r="II538" s="97">
        <f t="shared" si="1025"/>
        <v>3517.4439053972105</v>
      </c>
      <c r="IJ538" s="202">
        <f t="shared" si="1026"/>
        <v>1.5441630636195183</v>
      </c>
      <c r="IK538" s="202">
        <f t="shared" si="1030"/>
        <v>2.2778966731352335</v>
      </c>
      <c r="IL538" s="202">
        <f t="shared" si="1004"/>
        <v>0.39068864011702903</v>
      </c>
      <c r="IM538" s="203"/>
      <c r="IN538" s="204">
        <f t="shared" si="1005"/>
        <v>0.76181384248210027</v>
      </c>
      <c r="IO538" s="247"/>
      <c r="IP538" s="247"/>
      <c r="IQ538" s="103">
        <v>1558</v>
      </c>
      <c r="IR538" s="103">
        <v>1435</v>
      </c>
      <c r="IS538" s="247"/>
      <c r="IT538" s="247"/>
      <c r="IU538" s="247"/>
      <c r="IV538" s="247"/>
      <c r="IW538" s="304"/>
      <c r="IX538" s="304"/>
      <c r="IY538" s="246">
        <v>8.6999999999999993</v>
      </c>
      <c r="IZ538" s="247">
        <v>252</v>
      </c>
      <c r="JA538" s="247">
        <v>6.91</v>
      </c>
      <c r="JB538" s="247">
        <v>1.32</v>
      </c>
      <c r="JC538" s="247">
        <v>164</v>
      </c>
      <c r="JD538" s="97">
        <f t="shared" si="1006"/>
        <v>6343.2879999999996</v>
      </c>
      <c r="JE538" s="210">
        <f t="shared" si="1110"/>
        <v>1.1119936457505957</v>
      </c>
      <c r="JF538" s="210">
        <f t="shared" si="1007"/>
        <v>0.44874357142857146</v>
      </c>
      <c r="JG538" s="210">
        <f t="shared" si="1008"/>
        <v>0.20009105174451269</v>
      </c>
      <c r="JH538" s="203"/>
      <c r="JI538" s="203">
        <f t="shared" si="1009"/>
        <v>0.49498997995991989</v>
      </c>
      <c r="JJ538" s="212">
        <f t="shared" si="1109"/>
        <v>2.469151880188833</v>
      </c>
      <c r="JK538" s="203">
        <f t="shared" si="1010"/>
        <v>0.9758805513016845</v>
      </c>
      <c r="JL538" s="103">
        <v>11263</v>
      </c>
      <c r="JM538" s="246">
        <v>8.81</v>
      </c>
      <c r="JN538" s="307">
        <v>443</v>
      </c>
      <c r="JO538" s="247">
        <v>0.89</v>
      </c>
      <c r="JP538" s="247">
        <v>7.68</v>
      </c>
      <c r="JQ538" s="246">
        <v>0.51</v>
      </c>
      <c r="JR538" s="170">
        <v>190</v>
      </c>
      <c r="JS538" s="247">
        <v>0.45</v>
      </c>
      <c r="JT538" s="308"/>
    </row>
    <row r="539" spans="1:280" ht="14.25">
      <c r="A539" s="244">
        <v>43956</v>
      </c>
      <c r="B539" s="245">
        <v>240</v>
      </c>
      <c r="C539" s="245">
        <v>240</v>
      </c>
      <c r="D539" s="129">
        <v>49978</v>
      </c>
      <c r="E539" s="254">
        <v>6.04</v>
      </c>
      <c r="F539" s="129">
        <v>1359</v>
      </c>
      <c r="G539" s="247">
        <v>41.8</v>
      </c>
      <c r="H539" s="247">
        <v>19.5</v>
      </c>
      <c r="I539" s="255">
        <v>91.3</v>
      </c>
      <c r="J539" s="253">
        <v>992</v>
      </c>
      <c r="K539" s="129">
        <v>1679</v>
      </c>
      <c r="L539" s="254">
        <v>5.67</v>
      </c>
      <c r="M539" s="129">
        <v>7563</v>
      </c>
      <c r="N539" s="129">
        <v>4232</v>
      </c>
      <c r="O539" s="254">
        <v>4.3600000000000003</v>
      </c>
      <c r="P539" s="254">
        <v>3.55</v>
      </c>
      <c r="Q539" s="258"/>
      <c r="R539" s="259">
        <v>40.700000000000003</v>
      </c>
      <c r="S539" s="260">
        <v>8714</v>
      </c>
      <c r="T539" s="103">
        <v>7088</v>
      </c>
      <c r="U539" s="247">
        <v>3.75</v>
      </c>
      <c r="V539" s="247">
        <v>28.4</v>
      </c>
      <c r="W539" s="247">
        <v>9.84</v>
      </c>
      <c r="X539" s="247">
        <v>8.07</v>
      </c>
      <c r="Y539" s="129">
        <v>2432</v>
      </c>
      <c r="Z539" s="103"/>
      <c r="AA539" s="56"/>
      <c r="AB539" s="247">
        <v>514</v>
      </c>
      <c r="AC539" s="77">
        <f t="shared" ref="AC539:AC550" si="1138">S539+Y539</f>
        <v>11146</v>
      </c>
      <c r="AD539" s="247"/>
      <c r="AE539" s="247"/>
      <c r="AF539" s="247"/>
      <c r="AG539" s="247"/>
      <c r="AH539" s="252"/>
      <c r="AI539" s="263"/>
      <c r="AJ539" s="247"/>
      <c r="AK539" s="247"/>
      <c r="AL539" s="246">
        <v>9.18</v>
      </c>
      <c r="AM539" s="103">
        <v>81847</v>
      </c>
      <c r="AN539" s="264">
        <v>2.2200000000000002</v>
      </c>
      <c r="AO539" s="264">
        <v>0.19</v>
      </c>
      <c r="AP539" s="103">
        <v>2926</v>
      </c>
      <c r="AQ539" s="252"/>
      <c r="AR539" s="86">
        <f t="shared" si="1119"/>
        <v>13982</v>
      </c>
      <c r="AS539" s="103">
        <v>1320</v>
      </c>
      <c r="AT539" s="268">
        <v>12662</v>
      </c>
      <c r="AU539" s="129">
        <f t="shared" si="1120"/>
        <v>10022</v>
      </c>
      <c r="AV539" s="103">
        <v>960</v>
      </c>
      <c r="AW539" s="103">
        <v>0</v>
      </c>
      <c r="AX539" s="129">
        <v>960</v>
      </c>
      <c r="AY539" s="271">
        <v>720</v>
      </c>
      <c r="AZ539" s="272">
        <v>5.35</v>
      </c>
      <c r="BA539" s="103">
        <v>4340</v>
      </c>
      <c r="BB539" s="247">
        <v>497</v>
      </c>
      <c r="BC539" s="103">
        <v>10813</v>
      </c>
      <c r="BD539" s="97">
        <f t="shared" si="1121"/>
        <v>7106.9319999999998</v>
      </c>
      <c r="BE539" s="102">
        <f t="shared" si="1122"/>
        <v>0.65725811523166555</v>
      </c>
      <c r="BF539" s="103">
        <v>3849</v>
      </c>
      <c r="BG539" s="97">
        <f t="shared" si="1123"/>
        <v>4106.8829999999998</v>
      </c>
      <c r="BH539" s="102">
        <f t="shared" si="1124"/>
        <v>0.37980976602238042</v>
      </c>
      <c r="BI539" s="103">
        <v>423</v>
      </c>
      <c r="BJ539" s="97">
        <f t="shared" si="1125"/>
        <v>832.04100000000005</v>
      </c>
      <c r="BK539" s="102">
        <f t="shared" si="1126"/>
        <v>7.6948210487376309E-2</v>
      </c>
      <c r="BL539" s="320">
        <v>472</v>
      </c>
      <c r="BM539" s="97">
        <f t="shared" si="1127"/>
        <v>682.04000000000008</v>
      </c>
      <c r="BN539" s="102">
        <f t="shared" si="1128"/>
        <v>6.307592712475725E-2</v>
      </c>
      <c r="BO539" s="103">
        <v>680</v>
      </c>
      <c r="BP539" s="97">
        <f t="shared" si="1129"/>
        <v>1399.4399999999998</v>
      </c>
      <c r="BQ539" s="102">
        <f t="shared" si="1130"/>
        <v>0.12942199204661053</v>
      </c>
      <c r="BR539" s="103">
        <v>52</v>
      </c>
      <c r="BS539" s="105">
        <f t="shared" si="1131"/>
        <v>86.527999999999992</v>
      </c>
      <c r="BT539" s="102">
        <f t="shared" si="1132"/>
        <v>4.8090261722001293E-3</v>
      </c>
      <c r="BU539" s="321">
        <v>6.56</v>
      </c>
      <c r="BV539" s="321">
        <v>6.56</v>
      </c>
      <c r="BW539" s="322">
        <v>163</v>
      </c>
      <c r="BX539" s="117">
        <f t="shared" ref="BX539:BX549" si="1139">AU539*BC539/1000</f>
        <v>108367.886</v>
      </c>
      <c r="BY539" s="118">
        <f t="shared" ref="BY539:BY549" si="1140">BX539/150000</f>
        <v>0.72245257333333335</v>
      </c>
      <c r="BZ539" s="273">
        <v>50.8</v>
      </c>
      <c r="CA539" s="263">
        <v>39</v>
      </c>
      <c r="CB539" s="247">
        <v>7.3</v>
      </c>
      <c r="CC539" s="103">
        <v>4663</v>
      </c>
      <c r="CD539" s="77">
        <f t="shared" ref="CD539:CD549" si="1141">(CF539*BC539+GN539*CH539)/CE539</f>
        <v>5715.1925656097355</v>
      </c>
      <c r="CE539" s="77">
        <f t="shared" ref="CE539:CE549" si="1142">CJ539+DB539+DT539+EL539++FD539+FV539</f>
        <v>24158</v>
      </c>
      <c r="CF539" s="77">
        <f t="shared" ref="CF539:CF549" si="1143">CE539-CH539</f>
        <v>10022</v>
      </c>
      <c r="CG539" s="77">
        <f t="shared" ref="CG539:CG549" si="1144">CF539/24</f>
        <v>417.58333333333331</v>
      </c>
      <c r="CH539" s="77">
        <f t="shared" ref="CH539:CH549" si="1145">CE539-AU539</f>
        <v>14136</v>
      </c>
      <c r="CI539" s="130">
        <f t="shared" ref="CI539:CI549" si="1146">CH539/24</f>
        <v>589</v>
      </c>
      <c r="CJ539" s="253">
        <v>4023</v>
      </c>
      <c r="CK539" s="247"/>
      <c r="CL539" s="246">
        <v>7.8</v>
      </c>
      <c r="CM539" s="103">
        <v>2407</v>
      </c>
      <c r="CN539" s="274">
        <v>11</v>
      </c>
      <c r="CO539" s="274">
        <v>45</v>
      </c>
      <c r="CP539" s="103">
        <v>4968</v>
      </c>
      <c r="CQ539" s="247"/>
      <c r="CR539" s="247"/>
      <c r="CS539" s="103">
        <v>3558</v>
      </c>
      <c r="CT539" s="141">
        <f t="shared" si="1111"/>
        <v>0.26734073014737975</v>
      </c>
      <c r="CU539" s="142">
        <f t="shared" si="1112"/>
        <v>1.2493164305244842</v>
      </c>
      <c r="CV539" s="142">
        <f t="shared" si="1113"/>
        <v>4.5746557285013854</v>
      </c>
      <c r="CW539" s="118">
        <f t="shared" si="1114"/>
        <v>0.76244262141689756</v>
      </c>
      <c r="CX539" s="143">
        <f t="shared" si="1115"/>
        <v>22992.219691447965</v>
      </c>
      <c r="CY539" s="144">
        <f t="shared" si="1116"/>
        <v>0.57884183737154538</v>
      </c>
      <c r="CZ539" s="145">
        <f t="shared" si="1117"/>
        <v>18046.361676380497</v>
      </c>
      <c r="DA539" s="146">
        <f t="shared" si="1118"/>
        <v>0.77739757699065937</v>
      </c>
      <c r="DB539" s="253">
        <v>4023</v>
      </c>
      <c r="DC539" s="247"/>
      <c r="DD539" s="246">
        <v>7.75</v>
      </c>
      <c r="DE539" s="103">
        <v>2006</v>
      </c>
      <c r="DF539" s="274">
        <v>10</v>
      </c>
      <c r="DG539" s="274">
        <v>58</v>
      </c>
      <c r="DH539" s="103">
        <v>5126</v>
      </c>
      <c r="DI539" s="247"/>
      <c r="DJ539" s="247"/>
      <c r="DK539" s="103">
        <v>3752</v>
      </c>
      <c r="DL539" s="141">
        <f t="shared" ref="DL539:DL551" si="1147">DK539/(DP539*DQ539)</f>
        <v>0.25143944910516863</v>
      </c>
      <c r="DM539" s="142">
        <f t="shared" ref="DM539:DM551" si="1148">5026/DB539</f>
        <v>1.2493164305244842</v>
      </c>
      <c r="DN539" s="142">
        <f t="shared" ref="DN539:DN551" si="1149">DP539/5026</f>
        <v>4.5746557285013854</v>
      </c>
      <c r="DO539" s="118">
        <f t="shared" ref="DO539:DO551" si="1150">DN539/6</f>
        <v>0.76244262141689756</v>
      </c>
      <c r="DP539" s="143">
        <f t="shared" ref="DP539:DP551" si="1151">DB539*CD539/1000</f>
        <v>22992.219691447965</v>
      </c>
      <c r="DQ539" s="144">
        <f t="shared" ref="DQ539:DQ551" si="1152">1-DE539/CD539</f>
        <v>0.64900570243760702</v>
      </c>
      <c r="DR539" s="145">
        <f t="shared" ref="DR539:DR551" si="1153">DB539*(CF539/CE539)*BC539/1000</f>
        <v>18046.361676380497</v>
      </c>
      <c r="DS539" s="146">
        <f t="shared" ref="DS539:DS551" si="1154">1-(DE539/BC539)</f>
        <v>0.8144825672801258</v>
      </c>
      <c r="DT539" s="253">
        <v>4028</v>
      </c>
      <c r="DU539" s="247"/>
      <c r="DV539" s="246">
        <v>7.76</v>
      </c>
      <c r="DW539" s="103">
        <v>2193</v>
      </c>
      <c r="DX539" s="274">
        <v>10</v>
      </c>
      <c r="DY539" s="274">
        <v>38</v>
      </c>
      <c r="DZ539" s="103">
        <v>5174</v>
      </c>
      <c r="EA539" s="247"/>
      <c r="EB539" s="247"/>
      <c r="EC539" s="103">
        <v>4106</v>
      </c>
      <c r="ED539" s="141">
        <f t="shared" ref="ED539:ED551" si="1155">EC539/(EH539*EI539)</f>
        <v>0.2894119017826981</v>
      </c>
      <c r="EE539" s="142">
        <f t="shared" ref="EE539:EE551" si="1156">5026/DT539</f>
        <v>1.2477656405163853</v>
      </c>
      <c r="EF539" s="142">
        <f t="shared" ref="EF539:EF551" si="1157">EH539/5026</f>
        <v>4.5803413558050172</v>
      </c>
      <c r="EG539" s="118">
        <f t="shared" ref="EG539:EG551" si="1158">EF539/6</f>
        <v>0.76339022596750283</v>
      </c>
      <c r="EH539" s="143">
        <f t="shared" ref="EH539:EH551" si="1159">DT539*CD539/1000</f>
        <v>23020.795654276015</v>
      </c>
      <c r="EI539" s="144">
        <f t="shared" ref="EI539:EI551" si="1160">1-DW539/CD539</f>
        <v>0.6162858950377228</v>
      </c>
      <c r="EJ539" s="145">
        <f t="shared" ref="EJ539:EJ551" si="1161">DT539*(CF539/CE539)*BC539/1000</f>
        <v>18068.790661809755</v>
      </c>
      <c r="EK539" s="146">
        <f t="shared" ref="EK539:EK551" si="1162">1-DW539/BC539</f>
        <v>0.79718856931471382</v>
      </c>
      <c r="EL539" s="253">
        <v>4028</v>
      </c>
      <c r="EM539" s="247"/>
      <c r="EN539" s="246">
        <v>7.75</v>
      </c>
      <c r="EO539" s="103">
        <v>2019</v>
      </c>
      <c r="EP539" s="274">
        <v>10</v>
      </c>
      <c r="EQ539" s="274">
        <v>22</v>
      </c>
      <c r="ER539" s="103">
        <v>5168</v>
      </c>
      <c r="ES539" s="247"/>
      <c r="ET539" s="247"/>
      <c r="EU539" s="103">
        <v>3667</v>
      </c>
      <c r="EV539" s="141">
        <f t="shared" ref="EV539:EV551" si="1163">EU539/(EZ539*FA539)</f>
        <v>0.24630138780131097</v>
      </c>
      <c r="EW539" s="142">
        <f t="shared" ref="EW539:EW551" si="1164">5026/EL539</f>
        <v>1.2477656405163853</v>
      </c>
      <c r="EX539" s="142">
        <f t="shared" ref="EX539:EX551" si="1165">EZ539/5026</f>
        <v>4.5803413558050172</v>
      </c>
      <c r="EY539" s="118">
        <f t="shared" ref="EY539:EY551" si="1166">EX539/6</f>
        <v>0.76339022596750283</v>
      </c>
      <c r="EZ539" s="143">
        <f t="shared" ref="EZ539:EZ551" si="1167">EL539*CD539/1000</f>
        <v>23020.795654276015</v>
      </c>
      <c r="FA539" s="144">
        <f t="shared" ref="FA539:FA551" si="1168">1-EO539/CD539</f>
        <v>0.64673106342050279</v>
      </c>
      <c r="FB539" s="145">
        <f t="shared" ref="FB539:FB551" si="1169">EL539*(CF539/CE539)*BC539/1000</f>
        <v>18068.790661809755</v>
      </c>
      <c r="FC539" s="146">
        <f t="shared" ref="FC539:FC551" si="1170">1-EO539/BC539</f>
        <v>0.81328031073707574</v>
      </c>
      <c r="FD539" s="253">
        <v>4028</v>
      </c>
      <c r="FE539" s="247"/>
      <c r="FF539" s="246">
        <v>7.77</v>
      </c>
      <c r="FG539" s="103">
        <v>1834</v>
      </c>
      <c r="FH539" s="274">
        <v>10</v>
      </c>
      <c r="FI539" s="274">
        <v>56</v>
      </c>
      <c r="FJ539" s="103">
        <v>5418</v>
      </c>
      <c r="FK539" s="247"/>
      <c r="FL539" s="247"/>
      <c r="FM539" s="103">
        <v>3693</v>
      </c>
      <c r="FN539" s="141">
        <f t="shared" ref="FN539:FN551" si="1171">FM539/(FR539*FS539)</f>
        <v>0.23622434581071339</v>
      </c>
      <c r="FO539" s="142">
        <f t="shared" ref="FO539:FO551" si="1172">5026/FD539</f>
        <v>1.2477656405163853</v>
      </c>
      <c r="FP539" s="142">
        <f t="shared" ref="FP539:FP551" si="1173">FR539/5026</f>
        <v>4.5803413558050172</v>
      </c>
      <c r="FQ539" s="118">
        <f t="shared" ref="FQ539:FQ551" si="1174">FP539/6</f>
        <v>0.76339022596750283</v>
      </c>
      <c r="FR539" s="143">
        <f t="shared" ref="FR539:FR551" si="1175">FD539*CD539/1000</f>
        <v>23020.795654276015</v>
      </c>
      <c r="FS539" s="144">
        <f t="shared" ref="FS539:FS551" si="1176">1-FG539/CD539</f>
        <v>0.67910092635621688</v>
      </c>
      <c r="FT539" s="145">
        <f t="shared" ref="FT539:FT551" si="1177">FD539*(CF539/CE539)*BC539/1000</f>
        <v>18068.790661809755</v>
      </c>
      <c r="FU539" s="146">
        <f t="shared" ref="FU539:FU551" si="1178">1-FG539/BC539</f>
        <v>0.83038934615740312</v>
      </c>
      <c r="FV539" s="253">
        <v>4028</v>
      </c>
      <c r="FW539" s="283"/>
      <c r="FX539" s="246">
        <v>7.86</v>
      </c>
      <c r="FY539" s="103">
        <v>1834</v>
      </c>
      <c r="FZ539" s="274">
        <v>10</v>
      </c>
      <c r="GA539" s="274">
        <v>41</v>
      </c>
      <c r="GB539" s="103">
        <v>5248</v>
      </c>
      <c r="GC539" s="247"/>
      <c r="GD539" s="247"/>
      <c r="GE539" s="103">
        <v>4127</v>
      </c>
      <c r="GF539" s="141">
        <f t="shared" ref="GF539:GF551" si="1179">GE539/(GJ539*GK539)</f>
        <v>0.26398534393739892</v>
      </c>
      <c r="GG539" s="142">
        <f t="shared" ref="GG539:GG551" si="1180">5026/FV539</f>
        <v>1.2477656405163853</v>
      </c>
      <c r="GH539" s="142">
        <f t="shared" ref="GH539:GH551" si="1181">GJ539/5026</f>
        <v>4.5803413558050172</v>
      </c>
      <c r="GI539" s="118">
        <f t="shared" ref="GI539:GI551" si="1182">GH539/6</f>
        <v>0.76339022596750283</v>
      </c>
      <c r="GJ539" s="143">
        <f t="shared" ref="GJ539:GJ551" si="1183">FV539*CD539/1000</f>
        <v>23020.795654276015</v>
      </c>
      <c r="GK539" s="144">
        <f t="shared" ref="GK539:GK551" si="1184">1-FY539/CD539</f>
        <v>0.67910092635621688</v>
      </c>
      <c r="GL539" s="145">
        <f t="shared" ref="GL539:GL551" si="1185">FV539*(CF539/CE539)*BC539/1000</f>
        <v>18068.790661809755</v>
      </c>
      <c r="GM539" s="146">
        <f t="shared" ref="GM539:GM551" si="1186">1-FY539/BC539</f>
        <v>0.83038934615740312</v>
      </c>
      <c r="GN539" s="103">
        <v>2101</v>
      </c>
      <c r="GO539" s="97">
        <f t="shared" ref="GO539:GO551" si="1187">(CJ539*CM539+DB539*DE539+DT539*DW539+EL539*EO539+FD539*FG539+FV539*FY539)/CE539</f>
        <v>2048.7680685487207</v>
      </c>
      <c r="GP539" s="226">
        <f t="shared" ref="GP539:GP551" si="1188">GQ539*1.067+GS539*1.967+GU539*1.445+GW539*2.058+GY539*1.664</f>
        <v>380.37239999999997</v>
      </c>
      <c r="GQ539" s="103">
        <v>0</v>
      </c>
      <c r="GR539" s="102">
        <f t="shared" si="1133"/>
        <v>1</v>
      </c>
      <c r="GS539" s="103">
        <v>0</v>
      </c>
      <c r="GT539" s="102">
        <f t="shared" si="1134"/>
        <v>1</v>
      </c>
      <c r="GU539" s="129">
        <v>0</v>
      </c>
      <c r="GV539" s="102">
        <f t="shared" si="1135"/>
        <v>1</v>
      </c>
      <c r="GW539" s="170">
        <v>171</v>
      </c>
      <c r="GX539" s="102">
        <f t="shared" si="1136"/>
        <v>0.63771186440677963</v>
      </c>
      <c r="GY539" s="170">
        <v>17.100000000000001</v>
      </c>
      <c r="GZ539" s="102">
        <f t="shared" si="1137"/>
        <v>0</v>
      </c>
      <c r="HA539" s="323">
        <v>8.57</v>
      </c>
      <c r="HB539" s="323">
        <v>61.6</v>
      </c>
      <c r="HC539" s="323"/>
      <c r="HD539" s="102"/>
      <c r="HE539" s="324">
        <v>23</v>
      </c>
      <c r="HF539" s="227">
        <f t="shared" ref="HF539:HF550" si="1189">AU539*BC539/1000</f>
        <v>108367.886</v>
      </c>
      <c r="HG539" s="102">
        <f t="shared" ref="HG539:HG550" si="1190">HF539/150000</f>
        <v>0.72245257333333335</v>
      </c>
      <c r="HH539" s="177">
        <f t="shared" ref="HH539:HH550" si="1191">1-GN539*CF539/1000/HF539</f>
        <v>0.80569684638860628</v>
      </c>
      <c r="HI539" s="103">
        <v>3228</v>
      </c>
      <c r="HJ539" s="103">
        <v>3948</v>
      </c>
      <c r="HK539" s="103">
        <v>3514</v>
      </c>
      <c r="HL539" s="77">
        <f t="shared" ref="HL539:HL551" si="1192">AV539+C539+AX539+AW539</f>
        <v>2160</v>
      </c>
      <c r="HM539" s="77">
        <f t="shared" ref="HM539:HM551" si="1193">(C539*D539+AV539*BC539+AX539*BC539+AW539*BC539)/1000</f>
        <v>32755.68</v>
      </c>
      <c r="HN539" s="247"/>
      <c r="HO539" s="247"/>
      <c r="HP539" s="103">
        <v>4272</v>
      </c>
      <c r="HQ539" s="247"/>
      <c r="HR539" s="247"/>
      <c r="HS539" s="247"/>
      <c r="HT539" s="103">
        <v>5980</v>
      </c>
      <c r="HU539" s="103">
        <v>5928</v>
      </c>
      <c r="HV539" s="247"/>
      <c r="HW539" s="247"/>
      <c r="HX539" s="247"/>
      <c r="HY539" s="247"/>
      <c r="HZ539" s="298">
        <v>0.98</v>
      </c>
      <c r="IA539" s="298"/>
      <c r="IB539" s="299">
        <v>667</v>
      </c>
      <c r="IC539" s="300"/>
      <c r="ID539" s="300">
        <v>495</v>
      </c>
      <c r="IE539" s="301">
        <v>2.48</v>
      </c>
      <c r="IF539" s="301">
        <v>1.24</v>
      </c>
      <c r="IG539" s="301">
        <v>1.62</v>
      </c>
      <c r="IH539" s="97">
        <f t="shared" ref="IH539:IH551" si="1194">GN539*AU539/1000+HP539*HL539/1000+AY539*BC539/1000</f>
        <v>38069.101999999999</v>
      </c>
      <c r="II539" s="97">
        <f t="shared" si="1025"/>
        <v>3809.452290366763</v>
      </c>
      <c r="IJ539" s="202">
        <f t="shared" si="1026"/>
        <v>1.5501472639900791</v>
      </c>
      <c r="IK539" s="202">
        <f t="shared" si="1030"/>
        <v>2.4574776725155987</v>
      </c>
      <c r="IL539" s="202">
        <f t="shared" si="1004"/>
        <v>0.34315650681936877</v>
      </c>
      <c r="IM539" s="203"/>
      <c r="IN539" s="204">
        <f t="shared" si="1005"/>
        <v>0.68253212755830561</v>
      </c>
      <c r="IO539" s="247"/>
      <c r="IP539" s="247"/>
      <c r="IQ539" s="103">
        <v>2156</v>
      </c>
      <c r="IR539" s="103">
        <v>1558</v>
      </c>
      <c r="IS539" s="247"/>
      <c r="IT539" s="247"/>
      <c r="IU539" s="247"/>
      <c r="IV539" s="247"/>
      <c r="IW539" s="304"/>
      <c r="IX539" s="304"/>
      <c r="IY539" s="246">
        <v>8.6999999999999993</v>
      </c>
      <c r="IZ539" s="247">
        <v>252</v>
      </c>
      <c r="JA539" s="247">
        <v>6.91</v>
      </c>
      <c r="JB539" s="247">
        <v>1.32</v>
      </c>
      <c r="JC539" s="247">
        <v>164</v>
      </c>
      <c r="JD539" s="97">
        <f t="shared" si="1006"/>
        <v>8445.5540000000001</v>
      </c>
      <c r="JE539" s="210">
        <f t="shared" si="1110"/>
        <v>1.117541408900419</v>
      </c>
      <c r="JF539" s="210">
        <f t="shared" si="1007"/>
        <v>0.59684589285714285</v>
      </c>
      <c r="JG539" s="210">
        <f t="shared" si="1008"/>
        <v>0.24319086136658907</v>
      </c>
      <c r="JH539" s="203"/>
      <c r="JI539" s="203">
        <f t="shared" si="1009"/>
        <v>0.62218890554722639</v>
      </c>
      <c r="JJ539" s="212">
        <f t="shared" ref="JJ539:JJ551" si="1195">30336/$AU$7</f>
        <v>2.469151880188833</v>
      </c>
      <c r="JK539" s="203">
        <f t="shared" si="1010"/>
        <v>0.97669471931933782</v>
      </c>
      <c r="JL539" s="103">
        <v>11553</v>
      </c>
      <c r="JM539" s="246">
        <v>8.8000000000000007</v>
      </c>
      <c r="JN539" s="307">
        <v>173</v>
      </c>
      <c r="JO539" s="247">
        <v>1.17</v>
      </c>
      <c r="JP539" s="247">
        <v>4.1100000000000003</v>
      </c>
      <c r="JQ539" s="246">
        <v>0.51</v>
      </c>
      <c r="JR539" s="170">
        <v>223</v>
      </c>
      <c r="JS539" s="247">
        <v>0.41</v>
      </c>
      <c r="JT539" s="308"/>
    </row>
    <row r="540" spans="1:280" ht="14.25">
      <c r="A540" s="244">
        <v>43957</v>
      </c>
      <c r="B540" s="245">
        <v>240</v>
      </c>
      <c r="C540" s="245">
        <v>240</v>
      </c>
      <c r="D540" s="129">
        <v>40183</v>
      </c>
      <c r="E540" s="254">
        <v>6.02</v>
      </c>
      <c r="F540" s="129">
        <v>1399</v>
      </c>
      <c r="G540" s="247">
        <v>43.9</v>
      </c>
      <c r="H540" s="247">
        <v>21.1</v>
      </c>
      <c r="I540" s="255">
        <v>90.1</v>
      </c>
      <c r="J540" s="253">
        <v>1670</v>
      </c>
      <c r="K540" s="129">
        <v>1364</v>
      </c>
      <c r="L540" s="254">
        <v>5.7</v>
      </c>
      <c r="M540" s="129">
        <v>8170</v>
      </c>
      <c r="N540" s="129">
        <v>4002</v>
      </c>
      <c r="O540" s="254">
        <v>4.93</v>
      </c>
      <c r="P540" s="254">
        <v>4.53</v>
      </c>
      <c r="Q540" s="258">
        <v>78.099999999999994</v>
      </c>
      <c r="R540" s="259">
        <v>47.8</v>
      </c>
      <c r="S540" s="260">
        <v>8566</v>
      </c>
      <c r="T540" s="103">
        <v>8167</v>
      </c>
      <c r="U540" s="247">
        <v>3.62</v>
      </c>
      <c r="V540" s="247">
        <v>231</v>
      </c>
      <c r="W540" s="247">
        <v>10.4</v>
      </c>
      <c r="X540" s="247">
        <v>8.33</v>
      </c>
      <c r="Y540" s="129">
        <v>2139</v>
      </c>
      <c r="Z540" s="103"/>
      <c r="AA540" s="56"/>
      <c r="AB540" s="247">
        <v>513</v>
      </c>
      <c r="AC540" s="77">
        <f t="shared" si="1138"/>
        <v>10705</v>
      </c>
      <c r="AD540" s="247"/>
      <c r="AE540" s="247"/>
      <c r="AF540" s="247"/>
      <c r="AG540" s="247"/>
      <c r="AH540" s="252"/>
      <c r="AI540" s="263"/>
      <c r="AJ540" s="247"/>
      <c r="AK540" s="247"/>
      <c r="AL540" s="246">
        <v>9.15</v>
      </c>
      <c r="AM540" s="103">
        <v>74450</v>
      </c>
      <c r="AN540" s="264">
        <v>1.77</v>
      </c>
      <c r="AO540" s="264">
        <v>0.09</v>
      </c>
      <c r="AP540" s="103">
        <v>3025</v>
      </c>
      <c r="AQ540" s="252"/>
      <c r="AR540" s="86">
        <f t="shared" si="1119"/>
        <v>14131</v>
      </c>
      <c r="AS540" s="103">
        <v>1320</v>
      </c>
      <c r="AT540" s="268">
        <v>12811</v>
      </c>
      <c r="AU540" s="129">
        <f t="shared" si="1120"/>
        <v>10171</v>
      </c>
      <c r="AV540" s="103">
        <v>960</v>
      </c>
      <c r="AW540" s="103">
        <v>0</v>
      </c>
      <c r="AX540" s="129">
        <v>960</v>
      </c>
      <c r="AY540" s="271">
        <v>720</v>
      </c>
      <c r="AZ540" s="272">
        <v>5.24</v>
      </c>
      <c r="BA540" s="103">
        <v>3559</v>
      </c>
      <c r="BB540" s="247">
        <v>319</v>
      </c>
      <c r="BC540" s="103">
        <v>10614</v>
      </c>
      <c r="BD540" s="97">
        <f t="shared" si="1121"/>
        <v>7017.6129999999994</v>
      </c>
      <c r="BE540" s="102">
        <f t="shared" si="1122"/>
        <v>0.66116572451479172</v>
      </c>
      <c r="BF540" s="103">
        <v>3761</v>
      </c>
      <c r="BG540" s="97">
        <f t="shared" si="1123"/>
        <v>4012.9869999999996</v>
      </c>
      <c r="BH540" s="102">
        <f t="shared" si="1124"/>
        <v>0.37808432259280195</v>
      </c>
      <c r="BI540" s="103">
        <v>391</v>
      </c>
      <c r="BJ540" s="97">
        <f t="shared" si="1125"/>
        <v>769.09699999999998</v>
      </c>
      <c r="BK540" s="102">
        <f t="shared" si="1126"/>
        <v>7.2460618051629927E-2</v>
      </c>
      <c r="BL540" s="320">
        <v>543</v>
      </c>
      <c r="BM540" s="97">
        <f t="shared" si="1127"/>
        <v>784.63499999999999</v>
      </c>
      <c r="BN540" s="102">
        <f t="shared" si="1128"/>
        <v>7.3924533634821932E-2</v>
      </c>
      <c r="BO540" s="103">
        <v>667</v>
      </c>
      <c r="BP540" s="97">
        <f t="shared" si="1129"/>
        <v>1372.6859999999999</v>
      </c>
      <c r="BQ540" s="102">
        <f t="shared" si="1130"/>
        <v>0.129327868852459</v>
      </c>
      <c r="BR540" s="103">
        <v>47</v>
      </c>
      <c r="BS540" s="105">
        <f t="shared" si="1131"/>
        <v>78.207999999999998</v>
      </c>
      <c r="BT540" s="102">
        <f t="shared" si="1132"/>
        <v>4.4281138119464858E-3</v>
      </c>
      <c r="BU540" s="321">
        <v>5.97</v>
      </c>
      <c r="BV540" s="321">
        <v>8.1199999999999992</v>
      </c>
      <c r="BW540" s="322">
        <v>147</v>
      </c>
      <c r="BX540" s="117">
        <f t="shared" si="1139"/>
        <v>107954.99400000001</v>
      </c>
      <c r="BY540" s="118">
        <f t="shared" si="1140"/>
        <v>0.71969996000000003</v>
      </c>
      <c r="BZ540" s="273">
        <v>50.2</v>
      </c>
      <c r="CA540" s="263">
        <v>39</v>
      </c>
      <c r="CB540" s="247">
        <v>7.24</v>
      </c>
      <c r="CC540" s="103">
        <v>4999</v>
      </c>
      <c r="CD540" s="77">
        <f t="shared" si="1141"/>
        <v>5749.3801389693108</v>
      </c>
      <c r="CE540" s="77">
        <f t="shared" si="1142"/>
        <v>24178</v>
      </c>
      <c r="CF540" s="77">
        <f t="shared" si="1143"/>
        <v>10171</v>
      </c>
      <c r="CG540" s="77">
        <f t="shared" si="1144"/>
        <v>423.79166666666669</v>
      </c>
      <c r="CH540" s="77">
        <f t="shared" si="1145"/>
        <v>14007</v>
      </c>
      <c r="CI540" s="130">
        <f t="shared" si="1146"/>
        <v>583.625</v>
      </c>
      <c r="CJ540" s="253">
        <v>4029</v>
      </c>
      <c r="CK540" s="247"/>
      <c r="CL540" s="246">
        <v>7.84</v>
      </c>
      <c r="CM540" s="103">
        <v>2287</v>
      </c>
      <c r="CN540" s="274">
        <v>11</v>
      </c>
      <c r="CO540" s="274">
        <v>54</v>
      </c>
      <c r="CP540" s="103">
        <v>3860</v>
      </c>
      <c r="CQ540" s="247"/>
      <c r="CR540" s="247"/>
      <c r="CS540" s="103">
        <v>3194</v>
      </c>
      <c r="CT540" s="141">
        <f t="shared" si="1111"/>
        <v>0.22896172928359776</v>
      </c>
      <c r="CU540" s="142">
        <f t="shared" si="1112"/>
        <v>1.2474559444030777</v>
      </c>
      <c r="CV540" s="142">
        <f t="shared" si="1113"/>
        <v>4.6088843175303138</v>
      </c>
      <c r="CW540" s="118">
        <f t="shared" si="1114"/>
        <v>0.7681473862550523</v>
      </c>
      <c r="CX540" s="143">
        <f t="shared" si="1115"/>
        <v>23164.252579907356</v>
      </c>
      <c r="CY540" s="144">
        <f t="shared" si="1116"/>
        <v>0.60221798790121572</v>
      </c>
      <c r="CZ540" s="145">
        <f t="shared" si="1117"/>
        <v>17989.522327156919</v>
      </c>
      <c r="DA540" s="146">
        <f t="shared" si="1118"/>
        <v>0.78452986621443377</v>
      </c>
      <c r="DB540" s="253">
        <v>4029</v>
      </c>
      <c r="DC540" s="247"/>
      <c r="DD540" s="246">
        <v>7.83</v>
      </c>
      <c r="DE540" s="103">
        <v>1896</v>
      </c>
      <c r="DF540" s="274">
        <v>9</v>
      </c>
      <c r="DG540" s="274">
        <v>53</v>
      </c>
      <c r="DH540" s="103">
        <v>3260</v>
      </c>
      <c r="DI540" s="247"/>
      <c r="DJ540" s="247"/>
      <c r="DK540" s="103">
        <v>3514</v>
      </c>
      <c r="DL540" s="141">
        <f t="shared" si="1147"/>
        <v>0.22634068981890484</v>
      </c>
      <c r="DM540" s="142">
        <f t="shared" si="1148"/>
        <v>1.2474559444030777</v>
      </c>
      <c r="DN540" s="142">
        <f t="shared" si="1149"/>
        <v>4.6088843175303138</v>
      </c>
      <c r="DO540" s="118">
        <f t="shared" si="1150"/>
        <v>0.7681473862550523</v>
      </c>
      <c r="DP540" s="143">
        <f t="shared" si="1151"/>
        <v>23164.252579907356</v>
      </c>
      <c r="DQ540" s="144">
        <f t="shared" si="1152"/>
        <v>0.67022531922199613</v>
      </c>
      <c r="DR540" s="145">
        <f t="shared" si="1153"/>
        <v>17989.522327156919</v>
      </c>
      <c r="DS540" s="146">
        <f t="shared" si="1154"/>
        <v>0.82136800452232905</v>
      </c>
      <c r="DT540" s="253">
        <v>4030</v>
      </c>
      <c r="DU540" s="247"/>
      <c r="DV540" s="246">
        <v>7.81</v>
      </c>
      <c r="DW540" s="103">
        <v>2051</v>
      </c>
      <c r="DX540" s="274">
        <v>9</v>
      </c>
      <c r="DY540" s="274">
        <v>53</v>
      </c>
      <c r="DZ540" s="103">
        <v>3278</v>
      </c>
      <c r="EA540" s="247"/>
      <c r="EB540" s="247"/>
      <c r="EC540" s="103">
        <v>3801</v>
      </c>
      <c r="ED540" s="141">
        <f t="shared" si="1155"/>
        <v>0.25502413035424215</v>
      </c>
      <c r="EE540" s="142">
        <f t="shared" si="1156"/>
        <v>1.2471464019851117</v>
      </c>
      <c r="EF540" s="142">
        <f t="shared" si="1157"/>
        <v>4.610028245134564</v>
      </c>
      <c r="EG540" s="118">
        <f t="shared" si="1158"/>
        <v>0.76833804085576063</v>
      </c>
      <c r="EH540" s="143">
        <f t="shared" si="1159"/>
        <v>23170.00196004632</v>
      </c>
      <c r="EI540" s="144">
        <f t="shared" si="1160"/>
        <v>0.64326589120480704</v>
      </c>
      <c r="EJ540" s="145">
        <f t="shared" si="1161"/>
        <v>17993.987336421542</v>
      </c>
      <c r="EK540" s="146">
        <f t="shared" si="1162"/>
        <v>0.80676465046165435</v>
      </c>
      <c r="EL540" s="253">
        <v>4030</v>
      </c>
      <c r="EM540" s="247"/>
      <c r="EN540" s="246">
        <v>7.84</v>
      </c>
      <c r="EO540" s="103">
        <v>2486</v>
      </c>
      <c r="EP540" s="274">
        <v>10</v>
      </c>
      <c r="EQ540" s="274">
        <v>53</v>
      </c>
      <c r="ER540" s="103">
        <v>4230</v>
      </c>
      <c r="ES540" s="247"/>
      <c r="ET540" s="247"/>
      <c r="EU540" s="103">
        <v>3343</v>
      </c>
      <c r="EV540" s="141">
        <f t="shared" si="1163"/>
        <v>0.25419304544831328</v>
      </c>
      <c r="EW540" s="142">
        <f t="shared" si="1164"/>
        <v>1.2471464019851117</v>
      </c>
      <c r="EX540" s="142">
        <f t="shared" si="1165"/>
        <v>4.610028245134564</v>
      </c>
      <c r="EY540" s="118">
        <f t="shared" si="1166"/>
        <v>0.76833804085576063</v>
      </c>
      <c r="EZ540" s="143">
        <f t="shared" si="1167"/>
        <v>23170.00196004632</v>
      </c>
      <c r="FA540" s="144">
        <f t="shared" si="1168"/>
        <v>0.56760556096301817</v>
      </c>
      <c r="FB540" s="145">
        <f t="shared" si="1169"/>
        <v>17993.987336421542</v>
      </c>
      <c r="FC540" s="146">
        <f t="shared" si="1170"/>
        <v>0.76578104390427737</v>
      </c>
      <c r="FD540" s="253">
        <v>4030</v>
      </c>
      <c r="FE540" s="247"/>
      <c r="FF540" s="246">
        <v>7.79</v>
      </c>
      <c r="FG540" s="103">
        <v>2057</v>
      </c>
      <c r="FH540" s="274">
        <v>9</v>
      </c>
      <c r="FI540" s="274">
        <v>53</v>
      </c>
      <c r="FJ540" s="103">
        <v>4462</v>
      </c>
      <c r="FK540" s="247"/>
      <c r="FL540" s="247"/>
      <c r="FM540" s="103">
        <v>3525</v>
      </c>
      <c r="FN540" s="141">
        <f t="shared" si="1171"/>
        <v>0.23689051326846591</v>
      </c>
      <c r="FO540" s="142">
        <f t="shared" si="1172"/>
        <v>1.2471464019851117</v>
      </c>
      <c r="FP540" s="142">
        <f t="shared" si="1173"/>
        <v>4.610028245134564</v>
      </c>
      <c r="FQ540" s="118">
        <f t="shared" si="1174"/>
        <v>0.76833804085576063</v>
      </c>
      <c r="FR540" s="143">
        <f t="shared" si="1175"/>
        <v>23170.00196004632</v>
      </c>
      <c r="FS540" s="144">
        <f t="shared" si="1176"/>
        <v>0.64222230044285133</v>
      </c>
      <c r="FT540" s="145">
        <f t="shared" si="1177"/>
        <v>17993.987336421542</v>
      </c>
      <c r="FU540" s="146">
        <f t="shared" si="1178"/>
        <v>0.80619935933672504</v>
      </c>
      <c r="FV540" s="253">
        <v>4030</v>
      </c>
      <c r="FW540" s="283"/>
      <c r="FX540" s="246">
        <v>7.84</v>
      </c>
      <c r="FY540" s="103">
        <v>2324</v>
      </c>
      <c r="FZ540" s="274">
        <v>9</v>
      </c>
      <c r="GA540" s="274">
        <v>54</v>
      </c>
      <c r="GB540" s="103">
        <v>3834</v>
      </c>
      <c r="GC540" s="247"/>
      <c r="GD540" s="247"/>
      <c r="GE540" s="103">
        <v>3897</v>
      </c>
      <c r="GF540" s="141">
        <f t="shared" si="1179"/>
        <v>0.28230370918813974</v>
      </c>
      <c r="GG540" s="142">
        <f t="shared" si="1180"/>
        <v>1.2471464019851117</v>
      </c>
      <c r="GH540" s="142">
        <f t="shared" si="1181"/>
        <v>4.610028245134564</v>
      </c>
      <c r="GI540" s="118">
        <f t="shared" si="1182"/>
        <v>0.76833804085576063</v>
      </c>
      <c r="GJ540" s="143">
        <f t="shared" si="1183"/>
        <v>23170.00196004632</v>
      </c>
      <c r="GK540" s="144">
        <f t="shared" si="1184"/>
        <v>0.59578251153582218</v>
      </c>
      <c r="GL540" s="145">
        <f t="shared" si="1185"/>
        <v>17993.987336421542</v>
      </c>
      <c r="GM540" s="146">
        <f t="shared" si="1186"/>
        <v>0.78104390427736947</v>
      </c>
      <c r="GN540" s="103">
        <v>2217</v>
      </c>
      <c r="GO540" s="97">
        <f t="shared" si="1187"/>
        <v>2183.5076102241705</v>
      </c>
      <c r="GP540" s="226">
        <f t="shared" si="1188"/>
        <v>646.88752999999997</v>
      </c>
      <c r="GQ540" s="103">
        <v>0</v>
      </c>
      <c r="GR540" s="102">
        <f t="shared" si="1133"/>
        <v>1</v>
      </c>
      <c r="GS540" s="103">
        <v>0</v>
      </c>
      <c r="GT540" s="102">
        <f t="shared" si="1134"/>
        <v>1</v>
      </c>
      <c r="GU540" s="129">
        <v>2.0499999999999998</v>
      </c>
      <c r="GV540" s="102">
        <f t="shared" si="1135"/>
        <v>0.99733453647589321</v>
      </c>
      <c r="GW540" s="170">
        <v>306</v>
      </c>
      <c r="GX540" s="102">
        <f t="shared" si="1136"/>
        <v>0.43646408839779005</v>
      </c>
      <c r="GY540" s="170">
        <v>8.52</v>
      </c>
      <c r="GZ540" s="102">
        <f t="shared" si="1137"/>
        <v>0</v>
      </c>
      <c r="HA540" s="323">
        <v>9.57</v>
      </c>
      <c r="HB540" s="323">
        <v>62.6</v>
      </c>
      <c r="HC540" s="323"/>
      <c r="HD540" s="102"/>
      <c r="HE540" s="324">
        <v>18</v>
      </c>
      <c r="HF540" s="227">
        <f t="shared" si="1189"/>
        <v>107954.99400000001</v>
      </c>
      <c r="HG540" s="102">
        <f t="shared" si="1190"/>
        <v>0.71969996000000003</v>
      </c>
      <c r="HH540" s="177">
        <f t="shared" si="1191"/>
        <v>0.79112492933860934</v>
      </c>
      <c r="HI540" s="103">
        <v>950</v>
      </c>
      <c r="HJ540" s="103">
        <v>3886</v>
      </c>
      <c r="HK540" s="103">
        <v>4722</v>
      </c>
      <c r="HL540" s="77">
        <f t="shared" si="1192"/>
        <v>2160</v>
      </c>
      <c r="HM540" s="77">
        <f t="shared" si="1193"/>
        <v>30022.799999999999</v>
      </c>
      <c r="HN540" s="247"/>
      <c r="HO540" s="247"/>
      <c r="HP540" s="103">
        <v>4340</v>
      </c>
      <c r="HQ540" s="247"/>
      <c r="HR540" s="247"/>
      <c r="HS540" s="247"/>
      <c r="HT540" s="103">
        <v>5732</v>
      </c>
      <c r="HU540" s="103">
        <v>5154</v>
      </c>
      <c r="HV540" s="247"/>
      <c r="HW540" s="247"/>
      <c r="HX540" s="247"/>
      <c r="HY540" s="247"/>
      <c r="HZ540" s="298">
        <v>0</v>
      </c>
      <c r="IA540" s="298"/>
      <c r="IB540" s="299">
        <v>519</v>
      </c>
      <c r="IC540" s="300"/>
      <c r="ID540" s="300">
        <v>228</v>
      </c>
      <c r="IE540" s="301">
        <v>2.79</v>
      </c>
      <c r="IF540" s="301">
        <v>1.18</v>
      </c>
      <c r="IG540" s="301">
        <v>0.73</v>
      </c>
      <c r="IH540" s="97">
        <f t="shared" si="1194"/>
        <v>39565.587</v>
      </c>
      <c r="II540" s="97">
        <f t="shared" si="1025"/>
        <v>3702.468362049507</v>
      </c>
      <c r="IJ540" s="202">
        <f t="shared" si="1026"/>
        <v>1.5324496207187188</v>
      </c>
      <c r="IK540" s="202">
        <f t="shared" si="1030"/>
        <v>2.4160457296554059</v>
      </c>
      <c r="IL540" s="202">
        <f t="shared" si="1004"/>
        <v>0.41266761997597479</v>
      </c>
      <c r="IM540" s="203"/>
      <c r="IN540" s="204">
        <f t="shared" si="1005"/>
        <v>0.76589986468200277</v>
      </c>
      <c r="IO540" s="247"/>
      <c r="IP540" s="247"/>
      <c r="IQ540" s="103">
        <v>1404</v>
      </c>
      <c r="IR540" s="103">
        <v>1490</v>
      </c>
      <c r="IS540" s="247"/>
      <c r="IT540" s="247"/>
      <c r="IU540" s="247"/>
      <c r="IV540" s="247"/>
      <c r="IW540" s="304">
        <v>0.12</v>
      </c>
      <c r="IX540" s="304"/>
      <c r="IY540" s="246">
        <v>8.68</v>
      </c>
      <c r="IZ540" s="247">
        <v>259</v>
      </c>
      <c r="JA540" s="247">
        <v>6.13</v>
      </c>
      <c r="JB540" s="247">
        <v>1.28</v>
      </c>
      <c r="JC540" s="247">
        <v>174</v>
      </c>
      <c r="JD540" s="97">
        <f t="shared" si="1006"/>
        <v>6648.9089999999997</v>
      </c>
      <c r="JE540" s="210">
        <f t="shared" si="1110"/>
        <v>1.1011699931176875</v>
      </c>
      <c r="JF540" s="210">
        <f t="shared" si="1007"/>
        <v>0.47131687500000002</v>
      </c>
      <c r="JG540" s="210">
        <f t="shared" si="1008"/>
        <v>0.23325212932921119</v>
      </c>
      <c r="JH540" s="203"/>
      <c r="JI540" s="203">
        <f t="shared" si="1009"/>
        <v>0.50096339113680155</v>
      </c>
      <c r="JJ540" s="212">
        <f t="shared" si="1195"/>
        <v>2.469151880188833</v>
      </c>
      <c r="JK540" s="203">
        <f t="shared" si="1010"/>
        <v>0.97559826644055025</v>
      </c>
      <c r="JL540" s="103">
        <v>10031</v>
      </c>
      <c r="JM540" s="246">
        <v>8.86</v>
      </c>
      <c r="JN540" s="307">
        <v>168</v>
      </c>
      <c r="JO540" s="247">
        <v>1.01</v>
      </c>
      <c r="JP540" s="247">
        <v>4.3499999999999996</v>
      </c>
      <c r="JQ540" s="246">
        <v>0.55000000000000004</v>
      </c>
      <c r="JR540" s="170">
        <v>231</v>
      </c>
      <c r="JS540" s="247">
        <v>0.48</v>
      </c>
      <c r="JT540" s="308"/>
    </row>
    <row r="541" spans="1:280" ht="14.25">
      <c r="A541" s="244">
        <v>43958</v>
      </c>
      <c r="B541" s="245">
        <v>240</v>
      </c>
      <c r="C541" s="245">
        <v>240</v>
      </c>
      <c r="D541" s="129">
        <v>36547</v>
      </c>
      <c r="E541" s="254">
        <v>5.42</v>
      </c>
      <c r="F541" s="129">
        <v>900</v>
      </c>
      <c r="G541" s="247">
        <v>28</v>
      </c>
      <c r="H541" s="247">
        <v>14.4</v>
      </c>
      <c r="I541" s="255">
        <v>90.4</v>
      </c>
      <c r="J541" s="253">
        <v>1537</v>
      </c>
      <c r="K541" s="129">
        <v>1421</v>
      </c>
      <c r="L541" s="254">
        <v>5.81</v>
      </c>
      <c r="M541" s="129">
        <v>7163</v>
      </c>
      <c r="N541" s="129">
        <v>4206</v>
      </c>
      <c r="O541" s="254">
        <v>5.35</v>
      </c>
      <c r="P541" s="254">
        <v>4.58</v>
      </c>
      <c r="Q541" s="258"/>
      <c r="R541" s="259">
        <v>40.700000000000003</v>
      </c>
      <c r="S541" s="260">
        <v>8562</v>
      </c>
      <c r="T541" s="103">
        <v>6417</v>
      </c>
      <c r="U541" s="247">
        <v>3.68</v>
      </c>
      <c r="V541" s="247">
        <v>24.5</v>
      </c>
      <c r="W541" s="247">
        <v>11.3</v>
      </c>
      <c r="X541" s="247">
        <v>9.09</v>
      </c>
      <c r="Y541" s="129">
        <v>2126</v>
      </c>
      <c r="Z541" s="103"/>
      <c r="AA541" s="56"/>
      <c r="AB541" s="247">
        <v>514</v>
      </c>
      <c r="AC541" s="77">
        <f t="shared" si="1138"/>
        <v>10688</v>
      </c>
      <c r="AD541" s="247"/>
      <c r="AE541" s="247"/>
      <c r="AF541" s="247"/>
      <c r="AG541" s="247"/>
      <c r="AH541" s="252"/>
      <c r="AI541" s="263"/>
      <c r="AJ541" s="247"/>
      <c r="AK541" s="247"/>
      <c r="AL541" s="246">
        <v>9.07</v>
      </c>
      <c r="AM541" s="103">
        <v>97147</v>
      </c>
      <c r="AN541" s="264">
        <v>1.64</v>
      </c>
      <c r="AO541" s="264">
        <v>0.19</v>
      </c>
      <c r="AP541" s="103">
        <v>2997</v>
      </c>
      <c r="AQ541" s="252"/>
      <c r="AR541" s="86">
        <f t="shared" si="1119"/>
        <v>14117</v>
      </c>
      <c r="AS541" s="103">
        <v>1320</v>
      </c>
      <c r="AT541" s="268">
        <v>12797</v>
      </c>
      <c r="AU541" s="129">
        <f t="shared" si="1120"/>
        <v>10157</v>
      </c>
      <c r="AV541" s="103">
        <v>960</v>
      </c>
      <c r="AW541" s="103">
        <v>0</v>
      </c>
      <c r="AX541" s="129">
        <v>960</v>
      </c>
      <c r="AY541" s="271">
        <v>720</v>
      </c>
      <c r="AZ541" s="272">
        <v>5.29</v>
      </c>
      <c r="BA541" s="103">
        <v>4098</v>
      </c>
      <c r="BB541" s="247">
        <v>263</v>
      </c>
      <c r="BC541" s="103">
        <v>9416</v>
      </c>
      <c r="BD541" s="97">
        <f t="shared" si="1121"/>
        <v>6362.28</v>
      </c>
      <c r="BE541" s="102">
        <f t="shared" si="1122"/>
        <v>0.67568819031435856</v>
      </c>
      <c r="BF541" s="103">
        <v>3506</v>
      </c>
      <c r="BG541" s="97">
        <f t="shared" si="1123"/>
        <v>3740.902</v>
      </c>
      <c r="BH541" s="102">
        <f t="shared" si="1124"/>
        <v>0.39729205607476636</v>
      </c>
      <c r="BI541" s="103">
        <v>408</v>
      </c>
      <c r="BJ541" s="97">
        <f t="shared" si="1125"/>
        <v>802.53600000000006</v>
      </c>
      <c r="BK541" s="102">
        <f t="shared" si="1126"/>
        <v>8.5231096006796944E-2</v>
      </c>
      <c r="BL541" s="320">
        <v>370</v>
      </c>
      <c r="BM541" s="97">
        <f t="shared" si="1127"/>
        <v>534.65</v>
      </c>
      <c r="BN541" s="102">
        <f t="shared" si="1128"/>
        <v>5.6781011045029736E-2</v>
      </c>
      <c r="BO541" s="103">
        <v>624</v>
      </c>
      <c r="BP541" s="97">
        <f t="shared" si="1129"/>
        <v>1284.192</v>
      </c>
      <c r="BQ541" s="102">
        <f t="shared" si="1130"/>
        <v>0.13638402718776552</v>
      </c>
      <c r="BR541" s="103">
        <v>0</v>
      </c>
      <c r="BS541" s="105">
        <f t="shared" si="1131"/>
        <v>0</v>
      </c>
      <c r="BT541" s="102">
        <f t="shared" si="1132"/>
        <v>0</v>
      </c>
      <c r="BU541" s="321">
        <v>6.45</v>
      </c>
      <c r="BV541" s="321">
        <v>6.82</v>
      </c>
      <c r="BW541" s="322">
        <v>150</v>
      </c>
      <c r="BX541" s="117">
        <f t="shared" si="1139"/>
        <v>95638.312000000005</v>
      </c>
      <c r="BY541" s="118">
        <f t="shared" si="1140"/>
        <v>0.63758874666666665</v>
      </c>
      <c r="BZ541" s="273">
        <v>46.2</v>
      </c>
      <c r="CA541" s="263">
        <v>39</v>
      </c>
      <c r="CB541" s="247">
        <v>7.24</v>
      </c>
      <c r="CC541" s="103">
        <v>5045</v>
      </c>
      <c r="CD541" s="77">
        <f t="shared" si="1141"/>
        <v>5099.6795173753153</v>
      </c>
      <c r="CE541" s="77">
        <f t="shared" si="1142"/>
        <v>24201</v>
      </c>
      <c r="CF541" s="77">
        <f t="shared" si="1143"/>
        <v>10157</v>
      </c>
      <c r="CG541" s="77">
        <f t="shared" si="1144"/>
        <v>423.20833333333331</v>
      </c>
      <c r="CH541" s="77">
        <f t="shared" si="1145"/>
        <v>14044</v>
      </c>
      <c r="CI541" s="130">
        <f t="shared" si="1146"/>
        <v>585.16666666666663</v>
      </c>
      <c r="CJ541" s="253">
        <v>4020</v>
      </c>
      <c r="CK541" s="247"/>
      <c r="CL541" s="246">
        <v>7.72</v>
      </c>
      <c r="CM541" s="103">
        <v>2098</v>
      </c>
      <c r="CN541" s="274">
        <v>11</v>
      </c>
      <c r="CO541" s="274">
        <v>53</v>
      </c>
      <c r="CP541" s="103">
        <v>4370</v>
      </c>
      <c r="CQ541" s="247"/>
      <c r="CR541" s="247"/>
      <c r="CS541" s="103">
        <v>3305</v>
      </c>
      <c r="CT541" s="141">
        <f t="shared" si="1111"/>
        <v>0.27389309842160298</v>
      </c>
      <c r="CU541" s="142">
        <f t="shared" si="1112"/>
        <v>1.2502487562189055</v>
      </c>
      <c r="CV541" s="142">
        <f t="shared" si="1113"/>
        <v>4.0789318861617128</v>
      </c>
      <c r="CW541" s="118">
        <f t="shared" si="1114"/>
        <v>0.67982198102695213</v>
      </c>
      <c r="CX541" s="143">
        <f t="shared" si="1115"/>
        <v>20500.71165984877</v>
      </c>
      <c r="CY541" s="144">
        <f t="shared" si="1116"/>
        <v>0.58860159881580343</v>
      </c>
      <c r="CZ541" s="145">
        <f t="shared" si="1117"/>
        <v>15886.368920292549</v>
      </c>
      <c r="DA541" s="146">
        <f t="shared" si="1118"/>
        <v>0.77718776550552249</v>
      </c>
      <c r="DB541" s="253">
        <v>4020</v>
      </c>
      <c r="DC541" s="247"/>
      <c r="DD541" s="246">
        <v>7.78</v>
      </c>
      <c r="DE541" s="103">
        <v>2170</v>
      </c>
      <c r="DF541" s="274">
        <v>10</v>
      </c>
      <c r="DG541" s="274">
        <v>52</v>
      </c>
      <c r="DH541" s="103">
        <v>4242</v>
      </c>
      <c r="DI541" s="247"/>
      <c r="DJ541" s="247"/>
      <c r="DK541" s="103">
        <v>3573</v>
      </c>
      <c r="DL541" s="141">
        <f t="shared" si="1147"/>
        <v>0.30337993110779921</v>
      </c>
      <c r="DM541" s="142">
        <f t="shared" si="1148"/>
        <v>1.2502487562189055</v>
      </c>
      <c r="DN541" s="142">
        <f t="shared" si="1149"/>
        <v>4.0789318861617128</v>
      </c>
      <c r="DO541" s="118">
        <f t="shared" si="1150"/>
        <v>0.67982198102695213</v>
      </c>
      <c r="DP541" s="143">
        <f t="shared" si="1151"/>
        <v>20500.71165984877</v>
      </c>
      <c r="DQ541" s="144">
        <f t="shared" si="1152"/>
        <v>0.57448306455209408</v>
      </c>
      <c r="DR541" s="145">
        <f t="shared" si="1153"/>
        <v>15886.368920292549</v>
      </c>
      <c r="DS541" s="146">
        <f t="shared" si="1154"/>
        <v>0.76954120645709434</v>
      </c>
      <c r="DT541" s="253">
        <v>4039</v>
      </c>
      <c r="DU541" s="247"/>
      <c r="DV541" s="246">
        <v>7.73</v>
      </c>
      <c r="DW541" s="103">
        <v>2027</v>
      </c>
      <c r="DX541" s="274">
        <v>10</v>
      </c>
      <c r="DY541" s="274">
        <v>52</v>
      </c>
      <c r="DZ541" s="103">
        <v>4532</v>
      </c>
      <c r="EA541" s="247"/>
      <c r="EB541" s="247"/>
      <c r="EC541" s="103">
        <v>3863</v>
      </c>
      <c r="ED541" s="141">
        <f t="shared" si="1155"/>
        <v>0.31126736525226945</v>
      </c>
      <c r="EE541" s="142">
        <f t="shared" si="1156"/>
        <v>1.2443674176776429</v>
      </c>
      <c r="EF541" s="142">
        <f t="shared" si="1157"/>
        <v>4.0982104199520286</v>
      </c>
      <c r="EG541" s="118">
        <f t="shared" si="1158"/>
        <v>0.68303506999200481</v>
      </c>
      <c r="EH541" s="143">
        <f t="shared" si="1159"/>
        <v>20597.605570678897</v>
      </c>
      <c r="EI541" s="144">
        <f t="shared" si="1160"/>
        <v>0.60252404232585011</v>
      </c>
      <c r="EJ541" s="145">
        <f t="shared" si="1161"/>
        <v>15961.453748522788</v>
      </c>
      <c r="EK541" s="146">
        <f t="shared" si="1162"/>
        <v>0.78472812234494471</v>
      </c>
      <c r="EL541" s="253">
        <v>4039</v>
      </c>
      <c r="EM541" s="247"/>
      <c r="EN541" s="246">
        <v>7.84</v>
      </c>
      <c r="EO541" s="103">
        <v>2097</v>
      </c>
      <c r="EP541" s="274">
        <v>9</v>
      </c>
      <c r="EQ541" s="274">
        <v>52</v>
      </c>
      <c r="ER541" s="103">
        <v>4418</v>
      </c>
      <c r="ES541" s="247"/>
      <c r="ET541" s="247"/>
      <c r="EU541" s="103">
        <v>3373</v>
      </c>
      <c r="EV541" s="141">
        <f t="shared" si="1163"/>
        <v>0.27812082344895195</v>
      </c>
      <c r="EW541" s="142">
        <f t="shared" si="1164"/>
        <v>1.2443674176776429</v>
      </c>
      <c r="EX541" s="142">
        <f t="shared" si="1165"/>
        <v>4.0982104199520286</v>
      </c>
      <c r="EY541" s="118">
        <f t="shared" si="1166"/>
        <v>0.68303506999200481</v>
      </c>
      <c r="EZ541" s="143">
        <f t="shared" si="1167"/>
        <v>20597.605570678897</v>
      </c>
      <c r="FA541" s="144">
        <f t="shared" si="1168"/>
        <v>0.58879768956946599</v>
      </c>
      <c r="FB541" s="145">
        <f t="shared" si="1169"/>
        <v>15961.453748522788</v>
      </c>
      <c r="FC541" s="146">
        <f t="shared" si="1170"/>
        <v>0.77729396771452852</v>
      </c>
      <c r="FD541" s="253">
        <v>4041</v>
      </c>
      <c r="FE541" s="247"/>
      <c r="FF541" s="246">
        <v>7.77</v>
      </c>
      <c r="FG541" s="103">
        <v>1870</v>
      </c>
      <c r="FH541" s="274">
        <v>9</v>
      </c>
      <c r="FI541" s="274">
        <v>52</v>
      </c>
      <c r="FJ541" s="103">
        <v>4962</v>
      </c>
      <c r="FK541" s="247"/>
      <c r="FL541" s="247"/>
      <c r="FM541" s="103">
        <v>3600</v>
      </c>
      <c r="FN541" s="141">
        <f t="shared" si="1171"/>
        <v>0.27583807993616277</v>
      </c>
      <c r="FO541" s="142">
        <f t="shared" si="1172"/>
        <v>1.2437515466468696</v>
      </c>
      <c r="FP541" s="142">
        <f t="shared" si="1173"/>
        <v>4.1002397392983783</v>
      </c>
      <c r="FQ541" s="118">
        <f t="shared" si="1174"/>
        <v>0.68337328988306301</v>
      </c>
      <c r="FR541" s="143">
        <f t="shared" si="1175"/>
        <v>20607.804929713649</v>
      </c>
      <c r="FS541" s="144">
        <f t="shared" si="1176"/>
        <v>0.63331029065088296</v>
      </c>
      <c r="FT541" s="145">
        <f t="shared" si="1177"/>
        <v>15969.357414652286</v>
      </c>
      <c r="FU541" s="146">
        <f t="shared" si="1178"/>
        <v>0.80140186915887845</v>
      </c>
      <c r="FV541" s="253">
        <v>4042</v>
      </c>
      <c r="FW541" s="283"/>
      <c r="FX541" s="246">
        <v>7.71</v>
      </c>
      <c r="FY541" s="103">
        <v>1867</v>
      </c>
      <c r="FZ541" s="274">
        <v>9</v>
      </c>
      <c r="GA541" s="274">
        <v>52</v>
      </c>
      <c r="GB541" s="103">
        <v>4414</v>
      </c>
      <c r="GC541" s="247"/>
      <c r="GD541" s="247"/>
      <c r="GE541" s="103">
        <v>3997</v>
      </c>
      <c r="GF541" s="141">
        <f t="shared" si="1179"/>
        <v>0.30589697873247296</v>
      </c>
      <c r="GG541" s="142">
        <f t="shared" si="1180"/>
        <v>1.2434438396833252</v>
      </c>
      <c r="GH541" s="142">
        <f t="shared" si="1181"/>
        <v>4.1012543989715526</v>
      </c>
      <c r="GI541" s="118">
        <f t="shared" si="1182"/>
        <v>0.68354239982859211</v>
      </c>
      <c r="GJ541" s="143">
        <f t="shared" si="1183"/>
        <v>20612.904609231024</v>
      </c>
      <c r="GK541" s="144">
        <f t="shared" si="1184"/>
        <v>0.63389856291187074</v>
      </c>
      <c r="GL541" s="145">
        <f t="shared" si="1185"/>
        <v>15973.309247717036</v>
      </c>
      <c r="GM541" s="146">
        <f t="shared" si="1186"/>
        <v>0.80172047578589634</v>
      </c>
      <c r="GN541" s="103">
        <v>1978</v>
      </c>
      <c r="GO541" s="97">
        <f t="shared" si="1187"/>
        <v>2021.2916821618942</v>
      </c>
      <c r="GP541" s="226">
        <f t="shared" si="1188"/>
        <v>518.57399999999996</v>
      </c>
      <c r="GQ541" s="103">
        <v>0</v>
      </c>
      <c r="GR541" s="102">
        <f t="shared" si="1133"/>
        <v>1</v>
      </c>
      <c r="GS541" s="103">
        <v>0</v>
      </c>
      <c r="GT541" s="102">
        <f t="shared" si="1134"/>
        <v>1</v>
      </c>
      <c r="GU541" s="129">
        <v>84</v>
      </c>
      <c r="GV541" s="102">
        <f t="shared" si="1135"/>
        <v>0.89533179819970687</v>
      </c>
      <c r="GW541" s="170">
        <v>193</v>
      </c>
      <c r="GX541" s="102">
        <f t="shared" si="1136"/>
        <v>0.47837837837837838</v>
      </c>
      <c r="GY541" s="170">
        <v>0</v>
      </c>
      <c r="GZ541" s="102">
        <f t="shared" si="1137"/>
        <v>1</v>
      </c>
      <c r="HA541" s="323">
        <v>12</v>
      </c>
      <c r="HB541" s="323">
        <v>51</v>
      </c>
      <c r="HC541" s="323"/>
      <c r="HD541" s="102"/>
      <c r="HE541" s="324">
        <v>23</v>
      </c>
      <c r="HF541" s="227">
        <f t="shared" si="1189"/>
        <v>95638.312000000005</v>
      </c>
      <c r="HG541" s="102">
        <f t="shared" si="1190"/>
        <v>0.63758874666666665</v>
      </c>
      <c r="HH541" s="177">
        <f t="shared" si="1191"/>
        <v>0.78993203058623629</v>
      </c>
      <c r="HI541" s="103">
        <v>3450</v>
      </c>
      <c r="HJ541" s="103">
        <v>4604</v>
      </c>
      <c r="HK541" s="103">
        <v>3364</v>
      </c>
      <c r="HL541" s="77">
        <f t="shared" si="1192"/>
        <v>2160</v>
      </c>
      <c r="HM541" s="77">
        <f t="shared" si="1193"/>
        <v>26850</v>
      </c>
      <c r="HN541" s="247"/>
      <c r="HO541" s="247"/>
      <c r="HP541" s="103">
        <v>4140</v>
      </c>
      <c r="HQ541" s="247"/>
      <c r="HR541" s="247"/>
      <c r="HS541" s="247"/>
      <c r="HT541" s="103">
        <v>5738</v>
      </c>
      <c r="HU541" s="103">
        <v>5958</v>
      </c>
      <c r="HV541" s="247"/>
      <c r="HW541" s="247"/>
      <c r="HX541" s="247"/>
      <c r="HY541" s="247"/>
      <c r="HZ541" s="298">
        <v>0.98</v>
      </c>
      <c r="IA541" s="298"/>
      <c r="IB541" s="299">
        <v>467</v>
      </c>
      <c r="IC541" s="300"/>
      <c r="ID541" s="300"/>
      <c r="IE541" s="301"/>
      <c r="IF541" s="301"/>
      <c r="IG541" s="301"/>
      <c r="IH541" s="97">
        <f t="shared" si="1194"/>
        <v>35812.466</v>
      </c>
      <c r="II541" s="97">
        <f t="shared" si="1025"/>
        <v>3357.968366347819</v>
      </c>
      <c r="IJ541" s="202">
        <f t="shared" si="1026"/>
        <v>1.5340952673161004</v>
      </c>
      <c r="IK541" s="202">
        <f t="shared" si="1030"/>
        <v>2.1888916796038256</v>
      </c>
      <c r="IL541" s="202">
        <f t="shared" si="1004"/>
        <v>0.37256640416353554</v>
      </c>
      <c r="IM541" s="203"/>
      <c r="IN541" s="204">
        <f t="shared" si="1005"/>
        <v>0.76390293225480277</v>
      </c>
      <c r="IO541" s="247"/>
      <c r="IP541" s="247"/>
      <c r="IQ541" s="103">
        <v>1932</v>
      </c>
      <c r="IR541" s="103">
        <v>1990</v>
      </c>
      <c r="IS541" s="247"/>
      <c r="IT541" s="247"/>
      <c r="IU541" s="247"/>
      <c r="IV541" s="247"/>
      <c r="IW541" s="304"/>
      <c r="IX541" s="304"/>
      <c r="IY541" s="246"/>
      <c r="IZ541" s="247">
        <v>196</v>
      </c>
      <c r="JA541" s="247">
        <v>2.79</v>
      </c>
      <c r="JB541" s="247">
        <v>0.57999999999999996</v>
      </c>
      <c r="JC541" s="247">
        <v>174</v>
      </c>
      <c r="JD541" s="97">
        <f t="shared" si="1006"/>
        <v>5976.1989999999996</v>
      </c>
      <c r="JE541" s="210">
        <f t="shared" si="1110"/>
        <v>1.1026878015161958</v>
      </c>
      <c r="JF541" s="210">
        <f t="shared" si="1007"/>
        <v>0.42351062499999997</v>
      </c>
      <c r="JG541" s="210">
        <f t="shared" si="1008"/>
        <v>0.17672780615557279</v>
      </c>
      <c r="JH541" s="203"/>
      <c r="JI541" s="203">
        <f t="shared" si="1009"/>
        <v>0.58029978586723763</v>
      </c>
      <c r="JJ541" s="212">
        <f t="shared" si="1195"/>
        <v>2.469151880188833</v>
      </c>
      <c r="JK541" s="203">
        <f t="shared" si="1010"/>
        <v>0.97918436703483436</v>
      </c>
      <c r="JL541" s="103">
        <v>7490</v>
      </c>
      <c r="JM541" s="246">
        <v>8.8800000000000008</v>
      </c>
      <c r="JN541" s="307">
        <v>221</v>
      </c>
      <c r="JO541" s="247">
        <v>0.76</v>
      </c>
      <c r="JP541" s="247">
        <v>3.18</v>
      </c>
      <c r="JQ541" s="246">
        <v>0.66</v>
      </c>
      <c r="JR541" s="170">
        <v>196</v>
      </c>
      <c r="JS541" s="247">
        <v>0.56999999999999995</v>
      </c>
      <c r="JT541" s="308"/>
    </row>
    <row r="542" spans="1:280" ht="14.25">
      <c r="A542" s="244">
        <v>43959</v>
      </c>
      <c r="B542" s="245">
        <v>241</v>
      </c>
      <c r="C542" s="245">
        <v>241</v>
      </c>
      <c r="D542" s="129">
        <v>36393</v>
      </c>
      <c r="E542" s="254">
        <v>5.35</v>
      </c>
      <c r="F542" s="129">
        <v>903</v>
      </c>
      <c r="G542" s="247">
        <v>26</v>
      </c>
      <c r="H542" s="247">
        <v>14.1</v>
      </c>
      <c r="I542" s="255">
        <v>90</v>
      </c>
      <c r="J542" s="253">
        <v>1052</v>
      </c>
      <c r="K542" s="129">
        <v>1791</v>
      </c>
      <c r="L542" s="254">
        <v>6.09</v>
      </c>
      <c r="M542" s="129">
        <v>7390</v>
      </c>
      <c r="N542" s="129">
        <v>4172</v>
      </c>
      <c r="O542" s="254">
        <v>3.27</v>
      </c>
      <c r="P542" s="254">
        <v>1.82</v>
      </c>
      <c r="Q542" s="258"/>
      <c r="R542" s="259">
        <v>36.700000000000003</v>
      </c>
      <c r="S542" s="260">
        <v>8644</v>
      </c>
      <c r="T542" s="103">
        <v>7844</v>
      </c>
      <c r="U542" s="247">
        <v>3.81</v>
      </c>
      <c r="V542" s="247">
        <v>29.6</v>
      </c>
      <c r="W542" s="247">
        <v>10.1</v>
      </c>
      <c r="X542" s="247">
        <v>8.23</v>
      </c>
      <c r="Y542" s="129">
        <v>2432</v>
      </c>
      <c r="Z542" s="103"/>
      <c r="AA542" s="56"/>
      <c r="AB542" s="247">
        <v>509</v>
      </c>
      <c r="AC542" s="77">
        <f t="shared" si="1138"/>
        <v>11076</v>
      </c>
      <c r="AD542" s="247"/>
      <c r="AE542" s="247"/>
      <c r="AF542" s="247"/>
      <c r="AG542" s="247"/>
      <c r="AH542" s="252"/>
      <c r="AI542" s="263"/>
      <c r="AJ542" s="247"/>
      <c r="AK542" s="247"/>
      <c r="AL542" s="246">
        <v>9.06</v>
      </c>
      <c r="AM542" s="103">
        <v>78971</v>
      </c>
      <c r="AN542" s="264">
        <v>1.84</v>
      </c>
      <c r="AO542" s="264">
        <v>0.19</v>
      </c>
      <c r="AP542" s="103">
        <v>2944</v>
      </c>
      <c r="AQ542" s="252"/>
      <c r="AR542" s="86">
        <f t="shared" si="1119"/>
        <v>14064</v>
      </c>
      <c r="AS542" s="103">
        <v>1320</v>
      </c>
      <c r="AT542" s="268">
        <v>12744</v>
      </c>
      <c r="AU542" s="129">
        <f t="shared" si="1120"/>
        <v>10104</v>
      </c>
      <c r="AV542" s="103">
        <v>960</v>
      </c>
      <c r="AW542" s="103">
        <v>0</v>
      </c>
      <c r="AX542" s="129">
        <v>960</v>
      </c>
      <c r="AY542" s="271">
        <v>720</v>
      </c>
      <c r="AZ542" s="272">
        <v>5.22</v>
      </c>
      <c r="BA542" s="103">
        <v>4089</v>
      </c>
      <c r="BB542" s="247">
        <v>266</v>
      </c>
      <c r="BC542" s="103">
        <v>10776</v>
      </c>
      <c r="BD542" s="97">
        <f t="shared" si="1121"/>
        <v>6741.5020000000004</v>
      </c>
      <c r="BE542" s="102">
        <f t="shared" si="1122"/>
        <v>0.62560337787676323</v>
      </c>
      <c r="BF542" s="103">
        <v>3629</v>
      </c>
      <c r="BG542" s="97">
        <f t="shared" si="1123"/>
        <v>3872.143</v>
      </c>
      <c r="BH542" s="102">
        <f t="shared" si="1124"/>
        <v>0.35933027097253156</v>
      </c>
      <c r="BI542" s="103">
        <v>468</v>
      </c>
      <c r="BJ542" s="97">
        <f t="shared" si="1125"/>
        <v>920.55600000000004</v>
      </c>
      <c r="BK542" s="102">
        <f t="shared" si="1126"/>
        <v>8.5426503340757243E-2</v>
      </c>
      <c r="BL542" s="320">
        <v>393</v>
      </c>
      <c r="BM542" s="97">
        <f t="shared" si="1127"/>
        <v>567.88499999999999</v>
      </c>
      <c r="BN542" s="102">
        <f t="shared" si="1128"/>
        <v>5.2699053452115813E-2</v>
      </c>
      <c r="BO542" s="103">
        <v>671</v>
      </c>
      <c r="BP542" s="97">
        <f t="shared" si="1129"/>
        <v>1380.9179999999999</v>
      </c>
      <c r="BQ542" s="102">
        <f t="shared" si="1130"/>
        <v>0.12814755011135856</v>
      </c>
      <c r="BR542" s="103">
        <v>0</v>
      </c>
      <c r="BS542" s="105">
        <f t="shared" si="1131"/>
        <v>0</v>
      </c>
      <c r="BT542" s="102">
        <f t="shared" si="1132"/>
        <v>0</v>
      </c>
      <c r="BU542" s="321">
        <v>7.82</v>
      </c>
      <c r="BV542" s="321">
        <v>10.3</v>
      </c>
      <c r="BW542" s="322">
        <v>147</v>
      </c>
      <c r="BX542" s="117">
        <f t="shared" si="1139"/>
        <v>108880.704</v>
      </c>
      <c r="BY542" s="118">
        <f t="shared" si="1140"/>
        <v>0.72587135999999997</v>
      </c>
      <c r="BZ542" s="273">
        <v>45.3</v>
      </c>
      <c r="CA542" s="263">
        <v>39</v>
      </c>
      <c r="CB542" s="247">
        <v>7.13</v>
      </c>
      <c r="CC542" s="103">
        <v>5534</v>
      </c>
      <c r="CD542" s="77">
        <f t="shared" si="1141"/>
        <v>5760.3088726642745</v>
      </c>
      <c r="CE542" s="77">
        <f t="shared" si="1142"/>
        <v>24243</v>
      </c>
      <c r="CF542" s="77">
        <f t="shared" si="1143"/>
        <v>10104</v>
      </c>
      <c r="CG542" s="77">
        <f t="shared" si="1144"/>
        <v>421</v>
      </c>
      <c r="CH542" s="77">
        <f t="shared" si="1145"/>
        <v>14139</v>
      </c>
      <c r="CI542" s="130">
        <f t="shared" si="1146"/>
        <v>589.125</v>
      </c>
      <c r="CJ542" s="253">
        <v>4034</v>
      </c>
      <c r="CK542" s="247"/>
      <c r="CL542" s="246">
        <v>7.9</v>
      </c>
      <c r="CM542" s="103">
        <v>2021</v>
      </c>
      <c r="CN542" s="274">
        <v>9</v>
      </c>
      <c r="CO542" s="274">
        <v>52</v>
      </c>
      <c r="CP542" s="103">
        <v>5010</v>
      </c>
      <c r="CQ542" s="247"/>
      <c r="CR542" s="247"/>
      <c r="CS542" s="103">
        <v>3308</v>
      </c>
      <c r="CT542" s="141">
        <f t="shared" si="1111"/>
        <v>0.21929981584135802</v>
      </c>
      <c r="CU542" s="142">
        <f t="shared" si="1112"/>
        <v>1.2459097669806642</v>
      </c>
      <c r="CV542" s="142">
        <f t="shared" si="1113"/>
        <v>4.6233756451109596</v>
      </c>
      <c r="CW542" s="118">
        <f t="shared" si="1114"/>
        <v>0.77056260751849326</v>
      </c>
      <c r="CX542" s="143">
        <f t="shared" si="1115"/>
        <v>23237.085992327684</v>
      </c>
      <c r="CY542" s="144">
        <f t="shared" si="1116"/>
        <v>0.64915075828820246</v>
      </c>
      <c r="CZ542" s="145">
        <f t="shared" si="1117"/>
        <v>18117.591054572455</v>
      </c>
      <c r="DA542" s="146">
        <f t="shared" si="1118"/>
        <v>0.81245360059391236</v>
      </c>
      <c r="DB542" s="253">
        <v>4034</v>
      </c>
      <c r="DC542" s="247"/>
      <c r="DD542" s="246">
        <v>7.82</v>
      </c>
      <c r="DE542" s="103">
        <v>2211</v>
      </c>
      <c r="DF542" s="274">
        <v>8</v>
      </c>
      <c r="DG542" s="274">
        <v>52</v>
      </c>
      <c r="DH542" s="103">
        <v>4786</v>
      </c>
      <c r="DI542" s="247"/>
      <c r="DJ542" s="247"/>
      <c r="DK542" s="103">
        <v>3624</v>
      </c>
      <c r="DL542" s="141">
        <f t="shared" si="1147"/>
        <v>0.25310953174889861</v>
      </c>
      <c r="DM542" s="142">
        <f t="shared" si="1148"/>
        <v>1.2459097669806642</v>
      </c>
      <c r="DN542" s="142">
        <f t="shared" si="1149"/>
        <v>4.6233756451109596</v>
      </c>
      <c r="DO542" s="118">
        <f t="shared" si="1150"/>
        <v>0.77056260751849326</v>
      </c>
      <c r="DP542" s="143">
        <f t="shared" si="1151"/>
        <v>23237.085992327684</v>
      </c>
      <c r="DQ542" s="144">
        <f t="shared" si="1152"/>
        <v>0.61616641592044319</v>
      </c>
      <c r="DR542" s="145">
        <f t="shared" si="1153"/>
        <v>18117.591054572455</v>
      </c>
      <c r="DS542" s="146">
        <f t="shared" si="1154"/>
        <v>0.79482182628062359</v>
      </c>
      <c r="DT542" s="253">
        <v>4040</v>
      </c>
      <c r="DU542" s="247"/>
      <c r="DV542" s="246">
        <v>7.7</v>
      </c>
      <c r="DW542" s="103">
        <v>1770</v>
      </c>
      <c r="DX542" s="274">
        <v>9</v>
      </c>
      <c r="DY542" s="274">
        <v>51</v>
      </c>
      <c r="DZ542" s="103">
        <v>4578</v>
      </c>
      <c r="EA542" s="247"/>
      <c r="EB542" s="247"/>
      <c r="EC542" s="103">
        <v>3887</v>
      </c>
      <c r="ED542" s="141">
        <f t="shared" si="1155"/>
        <v>0.24111635053175398</v>
      </c>
      <c r="EE542" s="142">
        <f t="shared" si="1156"/>
        <v>1.2440594059405941</v>
      </c>
      <c r="EF542" s="142">
        <f t="shared" si="1157"/>
        <v>4.6302522573743872</v>
      </c>
      <c r="EG542" s="118">
        <f t="shared" si="1158"/>
        <v>0.7717087095623979</v>
      </c>
      <c r="EH542" s="143">
        <f t="shared" si="1159"/>
        <v>23271.647845563668</v>
      </c>
      <c r="EI542" s="144">
        <f t="shared" si="1160"/>
        <v>0.69272481057403179</v>
      </c>
      <c r="EJ542" s="145">
        <f t="shared" si="1161"/>
        <v>18144.538388813267</v>
      </c>
      <c r="EK542" s="146">
        <f t="shared" si="1162"/>
        <v>0.83574610244988867</v>
      </c>
      <c r="EL542" s="253">
        <v>4040</v>
      </c>
      <c r="EM542" s="247"/>
      <c r="EN542" s="246">
        <v>7.77</v>
      </c>
      <c r="EO542" s="103">
        <v>2057</v>
      </c>
      <c r="EP542" s="274">
        <v>10</v>
      </c>
      <c r="EQ542" s="274">
        <v>52</v>
      </c>
      <c r="ER542" s="103">
        <v>5172</v>
      </c>
      <c r="ES542" s="247"/>
      <c r="ET542" s="247"/>
      <c r="EU542" s="103">
        <v>3407</v>
      </c>
      <c r="EV542" s="141">
        <f t="shared" si="1163"/>
        <v>0.22771982048487904</v>
      </c>
      <c r="EW542" s="142">
        <f t="shared" si="1164"/>
        <v>1.2440594059405941</v>
      </c>
      <c r="EX542" s="142">
        <f t="shared" si="1165"/>
        <v>4.6302522573743872</v>
      </c>
      <c r="EY542" s="118">
        <f t="shared" si="1166"/>
        <v>0.7717087095623979</v>
      </c>
      <c r="EZ542" s="143">
        <f t="shared" si="1167"/>
        <v>23271.647845563668</v>
      </c>
      <c r="FA542" s="144">
        <f t="shared" si="1168"/>
        <v>0.64290109341852175</v>
      </c>
      <c r="FB542" s="145">
        <f t="shared" si="1169"/>
        <v>18144.538388813267</v>
      </c>
      <c r="FC542" s="146">
        <f t="shared" si="1170"/>
        <v>0.80911284335560507</v>
      </c>
      <c r="FD542" s="253">
        <v>4047</v>
      </c>
      <c r="FE542" s="247"/>
      <c r="FF542" s="246">
        <v>7.78</v>
      </c>
      <c r="FG542" s="103">
        <v>1736</v>
      </c>
      <c r="FH542" s="274">
        <v>9</v>
      </c>
      <c r="FI542" s="274">
        <v>52</v>
      </c>
      <c r="FJ542" s="103">
        <v>4868</v>
      </c>
      <c r="FK542" s="247"/>
      <c r="FL542" s="247"/>
      <c r="FM542" s="103">
        <v>3610</v>
      </c>
      <c r="FN542" s="141">
        <f t="shared" si="1171"/>
        <v>0.22165763304151312</v>
      </c>
      <c r="FO542" s="142">
        <f t="shared" si="1172"/>
        <v>1.2419075858660735</v>
      </c>
      <c r="FP542" s="142">
        <f t="shared" si="1173"/>
        <v>4.6382749716817182</v>
      </c>
      <c r="FQ542" s="118">
        <f t="shared" si="1174"/>
        <v>0.7730458286136197</v>
      </c>
      <c r="FR542" s="143">
        <f t="shared" si="1175"/>
        <v>23311.970007672317</v>
      </c>
      <c r="FS542" s="144">
        <f t="shared" si="1176"/>
        <v>0.69862727183984141</v>
      </c>
      <c r="FT542" s="145">
        <f t="shared" si="1177"/>
        <v>18175.976945427545</v>
      </c>
      <c r="FU542" s="146">
        <f t="shared" si="1178"/>
        <v>0.83890126206384563</v>
      </c>
      <c r="FV542" s="253">
        <v>4048</v>
      </c>
      <c r="FW542" s="283"/>
      <c r="FX542" s="246">
        <v>7.66</v>
      </c>
      <c r="FY542" s="103">
        <v>1942</v>
      </c>
      <c r="FZ542" s="274">
        <v>9</v>
      </c>
      <c r="GA542" s="274">
        <v>52</v>
      </c>
      <c r="GB542" s="103">
        <v>4390</v>
      </c>
      <c r="GC542" s="247"/>
      <c r="GD542" s="247"/>
      <c r="GE542" s="103">
        <v>3978</v>
      </c>
      <c r="GF542" s="141">
        <f t="shared" si="1179"/>
        <v>0.25736721220138642</v>
      </c>
      <c r="GG542" s="142">
        <f t="shared" si="1180"/>
        <v>1.241600790513834</v>
      </c>
      <c r="GH542" s="142">
        <f t="shared" si="1181"/>
        <v>4.6394210737256234</v>
      </c>
      <c r="GI542" s="118">
        <f t="shared" si="1182"/>
        <v>0.7732368456209372</v>
      </c>
      <c r="GJ542" s="143">
        <f t="shared" si="1183"/>
        <v>23317.730316544985</v>
      </c>
      <c r="GK542" s="144">
        <f t="shared" si="1184"/>
        <v>0.66286530064111293</v>
      </c>
      <c r="GL542" s="145">
        <f t="shared" si="1185"/>
        <v>18180.468167801017</v>
      </c>
      <c r="GM542" s="146">
        <f t="shared" si="1186"/>
        <v>0.81978470675575354</v>
      </c>
      <c r="GN542" s="103">
        <v>2176</v>
      </c>
      <c r="GO542" s="97">
        <f t="shared" si="1187"/>
        <v>1956.0193045415172</v>
      </c>
      <c r="GP542" s="226">
        <f t="shared" si="1188"/>
        <v>500.09399999999994</v>
      </c>
      <c r="GQ542" s="103">
        <v>0</v>
      </c>
      <c r="GR542" s="102">
        <f t="shared" si="1133"/>
        <v>1</v>
      </c>
      <c r="GS542" s="103">
        <v>0</v>
      </c>
      <c r="GT542" s="102">
        <f t="shared" si="1134"/>
        <v>1</v>
      </c>
      <c r="GU542" s="129">
        <v>0</v>
      </c>
      <c r="GV542" s="102">
        <f t="shared" si="1135"/>
        <v>1</v>
      </c>
      <c r="GW542" s="170">
        <v>243</v>
      </c>
      <c r="GX542" s="102">
        <f t="shared" si="1136"/>
        <v>0.38167938931297707</v>
      </c>
      <c r="GY542" s="170">
        <v>0</v>
      </c>
      <c r="GZ542" s="102">
        <f t="shared" si="1137"/>
        <v>1</v>
      </c>
      <c r="HA542" s="323">
        <v>8.8000000000000007</v>
      </c>
      <c r="HB542" s="323">
        <v>48.9</v>
      </c>
      <c r="HC542" s="323"/>
      <c r="HD542" s="102"/>
      <c r="HE542" s="324">
        <v>25</v>
      </c>
      <c r="HF542" s="227">
        <f t="shared" si="1189"/>
        <v>108880.704</v>
      </c>
      <c r="HG542" s="102">
        <f t="shared" si="1190"/>
        <v>0.72587135999999997</v>
      </c>
      <c r="HH542" s="177">
        <f t="shared" si="1191"/>
        <v>0.79806978470675571</v>
      </c>
      <c r="HI542" s="103">
        <v>3630</v>
      </c>
      <c r="HJ542" s="103">
        <v>5298</v>
      </c>
      <c r="HK542" s="103">
        <v>2792</v>
      </c>
      <c r="HL542" s="77">
        <f t="shared" si="1192"/>
        <v>2161</v>
      </c>
      <c r="HM542" s="77">
        <f t="shared" si="1193"/>
        <v>29460.633000000002</v>
      </c>
      <c r="HN542" s="247"/>
      <c r="HO542" s="247"/>
      <c r="HP542" s="103">
        <v>3534</v>
      </c>
      <c r="HQ542" s="247"/>
      <c r="HR542" s="247"/>
      <c r="HS542" s="247"/>
      <c r="HT542" s="103">
        <v>5560</v>
      </c>
      <c r="HU542" s="103">
        <v>5924</v>
      </c>
      <c r="HV542" s="247"/>
      <c r="HW542" s="247"/>
      <c r="HX542" s="247"/>
      <c r="HY542" s="247"/>
      <c r="HZ542" s="298">
        <v>0.98</v>
      </c>
      <c r="IA542" s="298"/>
      <c r="IB542" s="299">
        <v>519</v>
      </c>
      <c r="IC542" s="300"/>
      <c r="ID542" s="300">
        <v>205</v>
      </c>
      <c r="IE542" s="301">
        <v>3.18</v>
      </c>
      <c r="IF542" s="301">
        <v>0.92</v>
      </c>
      <c r="IG542" s="301">
        <v>0.87</v>
      </c>
      <c r="IH542" s="97">
        <f t="shared" si="1194"/>
        <v>37381.998</v>
      </c>
      <c r="II542" s="97">
        <f t="shared" si="1025"/>
        <v>3489.5441554513832</v>
      </c>
      <c r="IJ542" s="202">
        <f t="shared" si="1026"/>
        <v>1.5402387370042356</v>
      </c>
      <c r="IK542" s="202">
        <f t="shared" si="1030"/>
        <v>2.2655865429268105</v>
      </c>
      <c r="IL542" s="202">
        <f t="shared" si="1004"/>
        <v>0.40174046039371147</v>
      </c>
      <c r="IM542" s="203"/>
      <c r="IN542" s="204">
        <f t="shared" si="1005"/>
        <v>0.76148897058823528</v>
      </c>
      <c r="IO542" s="247"/>
      <c r="IP542" s="247"/>
      <c r="IQ542" s="103">
        <v>2391</v>
      </c>
      <c r="IR542" s="103">
        <v>2244</v>
      </c>
      <c r="IS542" s="247"/>
      <c r="IT542" s="247"/>
      <c r="IU542" s="247"/>
      <c r="IV542" s="247"/>
      <c r="IW542" s="304"/>
      <c r="IX542" s="304"/>
      <c r="IY542" s="246">
        <v>8.75</v>
      </c>
      <c r="IZ542" s="247">
        <v>199</v>
      </c>
      <c r="JA542" s="247">
        <v>3.1</v>
      </c>
      <c r="JB542" s="247">
        <v>0.44</v>
      </c>
      <c r="JC542" s="247">
        <v>175</v>
      </c>
      <c r="JD542" s="97">
        <f t="shared" si="1006"/>
        <v>6614.1360000000004</v>
      </c>
      <c r="JE542" s="210">
        <f t="shared" si="1110"/>
        <v>1.1084718923198733</v>
      </c>
      <c r="JF542" s="210">
        <f t="shared" si="1007"/>
        <v>0.46821214285714285</v>
      </c>
      <c r="JG542" s="210">
        <f t="shared" si="1008"/>
        <v>0.16880403651460199</v>
      </c>
      <c r="JH542" s="203"/>
      <c r="JI542" s="203">
        <f t="shared" si="1009"/>
        <v>0.61657032755298657</v>
      </c>
      <c r="JJ542" s="212">
        <f t="shared" si="1195"/>
        <v>2.469151880188833</v>
      </c>
      <c r="JK542" s="203">
        <f t="shared" si="1010"/>
        <v>0.9815330363771344</v>
      </c>
      <c r="JL542" s="103">
        <v>11789</v>
      </c>
      <c r="JM542" s="246">
        <v>8.83</v>
      </c>
      <c r="JN542" s="307">
        <v>229</v>
      </c>
      <c r="JO542" s="247">
        <v>0.44</v>
      </c>
      <c r="JP542" s="247">
        <v>2.0099999999999998</v>
      </c>
      <c r="JQ542" s="246">
        <v>0.73</v>
      </c>
      <c r="JR542" s="170">
        <v>214</v>
      </c>
      <c r="JS542" s="247">
        <v>0.53</v>
      </c>
      <c r="JT542" s="308"/>
    </row>
    <row r="543" spans="1:280" ht="14.25">
      <c r="A543" s="244">
        <v>43960</v>
      </c>
      <c r="B543" s="245">
        <v>240</v>
      </c>
      <c r="C543" s="245">
        <v>240</v>
      </c>
      <c r="D543" s="129">
        <v>46699</v>
      </c>
      <c r="E543" s="254">
        <v>6.02</v>
      </c>
      <c r="F543" s="129">
        <v>1367</v>
      </c>
      <c r="G543" s="247">
        <v>43.5</v>
      </c>
      <c r="H543" s="247">
        <v>20.399999999999999</v>
      </c>
      <c r="I543" s="255">
        <v>89.7</v>
      </c>
      <c r="J543" s="253">
        <v>1339</v>
      </c>
      <c r="K543" s="129">
        <v>1402</v>
      </c>
      <c r="L543" s="254">
        <v>6.48</v>
      </c>
      <c r="M543" s="129">
        <v>6717</v>
      </c>
      <c r="N543" s="129">
        <v>4345</v>
      </c>
      <c r="O543" s="254">
        <v>3.5</v>
      </c>
      <c r="P543" s="254">
        <v>1.6</v>
      </c>
      <c r="Q543" s="258">
        <v>54.5</v>
      </c>
      <c r="R543" s="259">
        <v>39</v>
      </c>
      <c r="S543" s="260">
        <v>8625</v>
      </c>
      <c r="T543" s="103">
        <v>7092</v>
      </c>
      <c r="U543" s="247">
        <v>3.55</v>
      </c>
      <c r="V543" s="247">
        <v>24.4</v>
      </c>
      <c r="W543" s="247">
        <v>10.76</v>
      </c>
      <c r="X543" s="247">
        <v>9.2200000000000006</v>
      </c>
      <c r="Y543" s="129">
        <v>2427</v>
      </c>
      <c r="Z543" s="103"/>
      <c r="AA543" s="56"/>
      <c r="AB543" s="247">
        <v>513</v>
      </c>
      <c r="AC543" s="77">
        <f t="shared" si="1138"/>
        <v>11052</v>
      </c>
      <c r="AD543" s="247"/>
      <c r="AE543" s="247"/>
      <c r="AF543" s="247"/>
      <c r="AG543" s="247"/>
      <c r="AH543" s="252"/>
      <c r="AI543" s="263"/>
      <c r="AJ543" s="247"/>
      <c r="AK543" s="247"/>
      <c r="AL543" s="246">
        <v>8.85</v>
      </c>
      <c r="AM543" s="103">
        <v>83686</v>
      </c>
      <c r="AN543" s="264">
        <v>4.2300000000000004</v>
      </c>
      <c r="AO543" s="264">
        <v>0.54</v>
      </c>
      <c r="AP543" s="103">
        <v>2771</v>
      </c>
      <c r="AQ543" s="252"/>
      <c r="AR543" s="86">
        <f t="shared" si="1119"/>
        <v>14052</v>
      </c>
      <c r="AS543" s="103">
        <v>1320</v>
      </c>
      <c r="AT543" s="268">
        <v>12732</v>
      </c>
      <c r="AU543" s="129">
        <f t="shared" si="1120"/>
        <v>10092</v>
      </c>
      <c r="AV543" s="103">
        <v>960</v>
      </c>
      <c r="AW543" s="103">
        <v>0</v>
      </c>
      <c r="AX543" s="129">
        <v>960</v>
      </c>
      <c r="AY543" s="271">
        <v>720</v>
      </c>
      <c r="AZ543" s="272">
        <v>5.22</v>
      </c>
      <c r="BA543" s="103">
        <v>4213</v>
      </c>
      <c r="BB543" s="247">
        <v>397</v>
      </c>
      <c r="BC543" s="103">
        <v>10032</v>
      </c>
      <c r="BD543" s="97">
        <f t="shared" si="1121"/>
        <v>7108.08</v>
      </c>
      <c r="BE543" s="102">
        <f t="shared" si="1122"/>
        <v>0.70854066985645936</v>
      </c>
      <c r="BF543" s="103">
        <v>3995</v>
      </c>
      <c r="BG543" s="97">
        <f t="shared" si="1123"/>
        <v>4262.665</v>
      </c>
      <c r="BH543" s="102">
        <f t="shared" si="1124"/>
        <v>0.42490679824561406</v>
      </c>
      <c r="BI543" s="103">
        <v>454</v>
      </c>
      <c r="BJ543" s="97">
        <f t="shared" si="1125"/>
        <v>893.01800000000003</v>
      </c>
      <c r="BK543" s="102">
        <f t="shared" si="1126"/>
        <v>8.901694577352473E-2</v>
      </c>
      <c r="BL543" s="320">
        <v>355</v>
      </c>
      <c r="BM543" s="97">
        <f t="shared" si="1127"/>
        <v>512.97500000000002</v>
      </c>
      <c r="BN543" s="102">
        <f t="shared" si="1128"/>
        <v>5.1133871610845295E-2</v>
      </c>
      <c r="BO543" s="103">
        <v>659</v>
      </c>
      <c r="BP543" s="97">
        <f t="shared" si="1129"/>
        <v>1356.222</v>
      </c>
      <c r="BQ543" s="102">
        <f t="shared" si="1130"/>
        <v>0.1351895933014354</v>
      </c>
      <c r="BR543" s="103">
        <v>50</v>
      </c>
      <c r="BS543" s="105">
        <f t="shared" si="1131"/>
        <v>83.2</v>
      </c>
      <c r="BT543" s="102">
        <f t="shared" si="1132"/>
        <v>4.9840510366826159E-3</v>
      </c>
      <c r="BU543" s="321">
        <v>6.08</v>
      </c>
      <c r="BV543" s="321">
        <v>6.38</v>
      </c>
      <c r="BW543" s="322">
        <v>175</v>
      </c>
      <c r="BX543" s="117">
        <f t="shared" si="1139"/>
        <v>101242.944</v>
      </c>
      <c r="BY543" s="118">
        <f t="shared" si="1140"/>
        <v>0.67495296000000005</v>
      </c>
      <c r="BZ543" s="273">
        <v>46.8</v>
      </c>
      <c r="CA543" s="263">
        <v>39</v>
      </c>
      <c r="CB543" s="247">
        <v>7.09</v>
      </c>
      <c r="CC543" s="103">
        <v>4716</v>
      </c>
      <c r="CD543" s="77">
        <f t="shared" si="1141"/>
        <v>5191.8430448797417</v>
      </c>
      <c r="CE543" s="77">
        <f t="shared" si="1142"/>
        <v>24198</v>
      </c>
      <c r="CF543" s="77">
        <f t="shared" si="1143"/>
        <v>10092</v>
      </c>
      <c r="CG543" s="77">
        <f t="shared" si="1144"/>
        <v>420.5</v>
      </c>
      <c r="CH543" s="77">
        <f t="shared" si="1145"/>
        <v>14106</v>
      </c>
      <c r="CI543" s="130">
        <f t="shared" si="1146"/>
        <v>587.75</v>
      </c>
      <c r="CJ543" s="253">
        <v>4031</v>
      </c>
      <c r="CK543" s="247"/>
      <c r="CL543" s="246">
        <v>7.7</v>
      </c>
      <c r="CM543" s="103">
        <v>1799</v>
      </c>
      <c r="CN543" s="274">
        <v>6</v>
      </c>
      <c r="CO543" s="274">
        <v>51</v>
      </c>
      <c r="CP543" s="103">
        <v>5082</v>
      </c>
      <c r="CQ543" s="247"/>
      <c r="CR543" s="247"/>
      <c r="CS543" s="103">
        <v>3603</v>
      </c>
      <c r="CT543" s="141">
        <f t="shared" si="1111"/>
        <v>0.26344362557094797</v>
      </c>
      <c r="CU543" s="142">
        <f t="shared" si="1112"/>
        <v>1.2468370131481021</v>
      </c>
      <c r="CV543" s="142">
        <f t="shared" si="1113"/>
        <v>4.1640110055531707</v>
      </c>
      <c r="CW543" s="118">
        <f t="shared" si="1114"/>
        <v>0.69400183425886175</v>
      </c>
      <c r="CX543" s="143">
        <f t="shared" si="1115"/>
        <v>20928.319313910237</v>
      </c>
      <c r="CY543" s="144">
        <f t="shared" si="1116"/>
        <v>0.6534949179994578</v>
      </c>
      <c r="CZ543" s="145">
        <f t="shared" si="1117"/>
        <v>16865.456122985372</v>
      </c>
      <c r="DA543" s="146">
        <f t="shared" si="1118"/>
        <v>0.8206738437001595</v>
      </c>
      <c r="DB543" s="253">
        <v>4031</v>
      </c>
      <c r="DC543" s="247"/>
      <c r="DD543" s="246">
        <v>7.73</v>
      </c>
      <c r="DE543" s="103">
        <v>1799</v>
      </c>
      <c r="DF543" s="274">
        <v>6</v>
      </c>
      <c r="DG543" s="274">
        <v>51</v>
      </c>
      <c r="DH543" s="103">
        <v>5364</v>
      </c>
      <c r="DI543" s="247"/>
      <c r="DJ543" s="247"/>
      <c r="DK543" s="103">
        <v>3796</v>
      </c>
      <c r="DL543" s="141">
        <f t="shared" si="1147"/>
        <v>0.27755537126486779</v>
      </c>
      <c r="DM543" s="142">
        <f t="shared" si="1148"/>
        <v>1.2468370131481021</v>
      </c>
      <c r="DN543" s="142">
        <f t="shared" si="1149"/>
        <v>4.1640110055531707</v>
      </c>
      <c r="DO543" s="118">
        <f t="shared" si="1150"/>
        <v>0.69400183425886175</v>
      </c>
      <c r="DP543" s="143">
        <f t="shared" si="1151"/>
        <v>20928.319313910237</v>
      </c>
      <c r="DQ543" s="144">
        <f t="shared" si="1152"/>
        <v>0.6534949179994578</v>
      </c>
      <c r="DR543" s="145">
        <f t="shared" si="1153"/>
        <v>16865.456122985372</v>
      </c>
      <c r="DS543" s="146">
        <f t="shared" si="1154"/>
        <v>0.8206738437001595</v>
      </c>
      <c r="DT543" s="253">
        <v>4031</v>
      </c>
      <c r="DU543" s="247"/>
      <c r="DV543" s="246">
        <v>7.69</v>
      </c>
      <c r="DW543" s="103">
        <v>1889</v>
      </c>
      <c r="DX543" s="274">
        <v>5</v>
      </c>
      <c r="DY543" s="274">
        <v>35</v>
      </c>
      <c r="DZ543" s="103">
        <v>5612</v>
      </c>
      <c r="EA543" s="247"/>
      <c r="EB543" s="247"/>
      <c r="EC543" s="103">
        <v>4166</v>
      </c>
      <c r="ED543" s="141">
        <f t="shared" si="1155"/>
        <v>0.31290934354942207</v>
      </c>
      <c r="EE543" s="142">
        <f t="shared" si="1156"/>
        <v>1.2468370131481021</v>
      </c>
      <c r="EF543" s="142">
        <f t="shared" si="1157"/>
        <v>4.1640110055531707</v>
      </c>
      <c r="EG543" s="118">
        <f t="shared" si="1158"/>
        <v>0.69400183425886175</v>
      </c>
      <c r="EH543" s="143">
        <f t="shared" si="1159"/>
        <v>20928.319313910237</v>
      </c>
      <c r="EI543" s="144">
        <f t="shared" si="1160"/>
        <v>0.63616003340799088</v>
      </c>
      <c r="EJ543" s="145">
        <f t="shared" si="1161"/>
        <v>16865.456122985372</v>
      </c>
      <c r="EK543" s="146">
        <f t="shared" si="1162"/>
        <v>0.81170255183413076</v>
      </c>
      <c r="EL543" s="253">
        <v>4031</v>
      </c>
      <c r="EM543" s="247"/>
      <c r="EN543" s="246">
        <v>7.76</v>
      </c>
      <c r="EO543" s="103">
        <v>1882</v>
      </c>
      <c r="EP543" s="274">
        <v>5</v>
      </c>
      <c r="EQ543" s="274">
        <v>48</v>
      </c>
      <c r="ER543" s="103">
        <v>5338</v>
      </c>
      <c r="ES543" s="247"/>
      <c r="ET543" s="247"/>
      <c r="EU543" s="103">
        <v>3626</v>
      </c>
      <c r="EV543" s="141">
        <f t="shared" si="1163"/>
        <v>0.27177380943524476</v>
      </c>
      <c r="EW543" s="142">
        <f t="shared" si="1164"/>
        <v>1.2468370131481021</v>
      </c>
      <c r="EX543" s="142">
        <f t="shared" si="1165"/>
        <v>4.1640110055531707</v>
      </c>
      <c r="EY543" s="118">
        <f t="shared" si="1166"/>
        <v>0.69400183425886175</v>
      </c>
      <c r="EZ543" s="143">
        <f t="shared" si="1167"/>
        <v>20928.319313910237</v>
      </c>
      <c r="FA543" s="144">
        <f t="shared" si="1168"/>
        <v>0.63750830220954946</v>
      </c>
      <c r="FB543" s="145">
        <f t="shared" si="1169"/>
        <v>16865.456122985372</v>
      </c>
      <c r="FC543" s="146">
        <f t="shared" si="1170"/>
        <v>0.81240031897926634</v>
      </c>
      <c r="FD543" s="253">
        <v>4037</v>
      </c>
      <c r="FE543" s="247"/>
      <c r="FF543" s="246">
        <v>7.67</v>
      </c>
      <c r="FG543" s="103">
        <v>1767</v>
      </c>
      <c r="FH543" s="274">
        <v>5</v>
      </c>
      <c r="FI543" s="274">
        <v>59</v>
      </c>
      <c r="FJ543" s="103">
        <v>4868</v>
      </c>
      <c r="FK543" s="247"/>
      <c r="FL543" s="247"/>
      <c r="FM543" s="103">
        <v>3844</v>
      </c>
      <c r="FN543" s="141">
        <f t="shared" si="1171"/>
        <v>0.27802506843942837</v>
      </c>
      <c r="FO543" s="142">
        <f t="shared" si="1172"/>
        <v>1.2449838989348525</v>
      </c>
      <c r="FP543" s="142">
        <f t="shared" si="1173"/>
        <v>4.1702089876998638</v>
      </c>
      <c r="FQ543" s="118">
        <f t="shared" si="1174"/>
        <v>0.69503483128331067</v>
      </c>
      <c r="FR543" s="143">
        <f t="shared" si="1175"/>
        <v>20959.470372179516</v>
      </c>
      <c r="FS543" s="144">
        <f t="shared" si="1176"/>
        <v>0.65965843252086809</v>
      </c>
      <c r="FT543" s="145">
        <f t="shared" si="1177"/>
        <v>16890.559754029258</v>
      </c>
      <c r="FU543" s="146">
        <f t="shared" si="1178"/>
        <v>0.82386363636363635</v>
      </c>
      <c r="FV543" s="253">
        <v>4037</v>
      </c>
      <c r="FW543" s="283"/>
      <c r="FX543" s="246">
        <v>7.71</v>
      </c>
      <c r="FY543" s="103">
        <v>1643</v>
      </c>
      <c r="FZ543" s="274">
        <v>5</v>
      </c>
      <c r="GA543" s="274">
        <v>49</v>
      </c>
      <c r="GB543" s="103">
        <v>5306</v>
      </c>
      <c r="GC543" s="247"/>
      <c r="GD543" s="247"/>
      <c r="GE543" s="103">
        <v>4245</v>
      </c>
      <c r="GF543" s="141">
        <f t="shared" si="1179"/>
        <v>0.29630034216046036</v>
      </c>
      <c r="GG543" s="142">
        <f t="shared" si="1180"/>
        <v>1.2449838989348525</v>
      </c>
      <c r="GH543" s="142">
        <f t="shared" si="1181"/>
        <v>4.1702089876998638</v>
      </c>
      <c r="GI543" s="118">
        <f t="shared" si="1182"/>
        <v>0.69503483128331067</v>
      </c>
      <c r="GJ543" s="143">
        <f t="shared" si="1183"/>
        <v>20959.470372179516</v>
      </c>
      <c r="GK543" s="144">
        <f t="shared" si="1184"/>
        <v>0.6835420512913335</v>
      </c>
      <c r="GL543" s="145">
        <f t="shared" si="1185"/>
        <v>16890.559754029258</v>
      </c>
      <c r="GM543" s="146">
        <f t="shared" si="1186"/>
        <v>0.83622408293460926</v>
      </c>
      <c r="GN543" s="103">
        <v>1729</v>
      </c>
      <c r="GO543" s="97">
        <f t="shared" si="1187"/>
        <v>1796.4546243491197</v>
      </c>
      <c r="GP543" s="226">
        <f t="shared" si="1188"/>
        <v>179.24991999999997</v>
      </c>
      <c r="GQ543" s="103">
        <v>0</v>
      </c>
      <c r="GR543" s="102">
        <f t="shared" si="1133"/>
        <v>1</v>
      </c>
      <c r="GS543" s="103">
        <v>0</v>
      </c>
      <c r="GT543" s="102">
        <f t="shared" si="1134"/>
        <v>1</v>
      </c>
      <c r="GU543" s="129">
        <v>0</v>
      </c>
      <c r="GV543" s="102">
        <f t="shared" si="1135"/>
        <v>1</v>
      </c>
      <c r="GW543" s="170">
        <v>80</v>
      </c>
      <c r="GX543" s="102">
        <f t="shared" si="1136"/>
        <v>0.77464788732394363</v>
      </c>
      <c r="GY543" s="170">
        <v>8.7799999999999994</v>
      </c>
      <c r="GZ543" s="102">
        <f t="shared" si="1137"/>
        <v>0</v>
      </c>
      <c r="HA543" s="323">
        <v>8.8800000000000008</v>
      </c>
      <c r="HB543" s="323">
        <v>73.7</v>
      </c>
      <c r="HC543" s="323"/>
      <c r="HD543" s="102"/>
      <c r="HE543" s="324">
        <v>21</v>
      </c>
      <c r="HF543" s="227">
        <f t="shared" si="1189"/>
        <v>101242.944</v>
      </c>
      <c r="HG543" s="102">
        <f t="shared" si="1190"/>
        <v>0.67495296000000005</v>
      </c>
      <c r="HH543" s="177">
        <f t="shared" si="1191"/>
        <v>0.82765151515151514</v>
      </c>
      <c r="HI543" s="103">
        <v>3192</v>
      </c>
      <c r="HJ543" s="103">
        <v>4776</v>
      </c>
      <c r="HK543" s="103">
        <v>2330</v>
      </c>
      <c r="HL543" s="77">
        <f t="shared" si="1192"/>
        <v>2160</v>
      </c>
      <c r="HM543" s="77">
        <f t="shared" si="1193"/>
        <v>30469.200000000001</v>
      </c>
      <c r="HN543" s="247"/>
      <c r="HO543" s="247"/>
      <c r="HP543" s="103">
        <v>4293</v>
      </c>
      <c r="HQ543" s="247"/>
      <c r="HR543" s="247"/>
      <c r="HS543" s="247"/>
      <c r="HT543" s="103">
        <v>5600</v>
      </c>
      <c r="HU543" s="103">
        <v>5414</v>
      </c>
      <c r="HV543" s="247"/>
      <c r="HW543" s="247"/>
      <c r="HX543" s="247"/>
      <c r="HY543" s="247"/>
      <c r="HZ543" s="298">
        <v>0.98</v>
      </c>
      <c r="IA543" s="298"/>
      <c r="IB543" s="299">
        <v>505</v>
      </c>
      <c r="IC543" s="300"/>
      <c r="ID543" s="300">
        <v>483</v>
      </c>
      <c r="IE543" s="301">
        <v>2.63</v>
      </c>
      <c r="IF543" s="301">
        <v>1.02</v>
      </c>
      <c r="IG543" s="301">
        <v>0.91</v>
      </c>
      <c r="IH543" s="97">
        <f t="shared" si="1194"/>
        <v>33944.987999999998</v>
      </c>
      <c r="II543" s="97">
        <f t="shared" si="1025"/>
        <v>3417.5558583106267</v>
      </c>
      <c r="IJ543" s="202">
        <f t="shared" si="1026"/>
        <v>1.5417823003391922</v>
      </c>
      <c r="IK543" s="202">
        <f t="shared" si="1030"/>
        <v>2.2166267297002724</v>
      </c>
      <c r="IL543" s="202">
        <f t="shared" si="1004"/>
        <v>0.337036880972096</v>
      </c>
      <c r="IM543" s="203"/>
      <c r="IN543" s="204">
        <f t="shared" si="1005"/>
        <v>0.70792365529207635</v>
      </c>
      <c r="IO543" s="247"/>
      <c r="IP543" s="247"/>
      <c r="IQ543" s="103">
        <v>2774</v>
      </c>
      <c r="IR543" s="103">
        <v>2560</v>
      </c>
      <c r="IS543" s="247"/>
      <c r="IT543" s="247"/>
      <c r="IU543" s="247"/>
      <c r="IV543" s="247"/>
      <c r="IW543" s="304"/>
      <c r="IX543" s="304"/>
      <c r="IY543" s="246">
        <v>8.6999999999999993</v>
      </c>
      <c r="IZ543" s="247">
        <v>180</v>
      </c>
      <c r="JA543" s="247">
        <v>5.35</v>
      </c>
      <c r="JB543" s="247">
        <v>0.28000000000000003</v>
      </c>
      <c r="JC543" s="247">
        <v>184</v>
      </c>
      <c r="JD543" s="97">
        <f t="shared" si="1006"/>
        <v>6429.66</v>
      </c>
      <c r="JE543" s="210">
        <f t="shared" si="1110"/>
        <v>1.109789932619897</v>
      </c>
      <c r="JF543" s="210">
        <f t="shared" si="1007"/>
        <v>0.45504107142857142</v>
      </c>
      <c r="JG543" s="210">
        <f t="shared" si="1008"/>
        <v>0.14780743904456792</v>
      </c>
      <c r="JH543" s="203"/>
      <c r="JI543" s="203">
        <f t="shared" si="1009"/>
        <v>0.64356435643564358</v>
      </c>
      <c r="JJ543" s="212">
        <f t="shared" si="1195"/>
        <v>2.469151880188833</v>
      </c>
      <c r="JK543" s="203">
        <f t="shared" si="1010"/>
        <v>0.98205741626794263</v>
      </c>
      <c r="JL543" s="103">
        <v>8376</v>
      </c>
      <c r="JM543" s="246">
        <v>8.85</v>
      </c>
      <c r="JN543" s="307">
        <v>262</v>
      </c>
      <c r="JO543" s="247">
        <v>0</v>
      </c>
      <c r="JP543" s="247">
        <v>3.1</v>
      </c>
      <c r="JQ543" s="246">
        <v>0.7</v>
      </c>
      <c r="JR543" s="170">
        <v>184</v>
      </c>
      <c r="JS543" s="247">
        <v>0.54</v>
      </c>
      <c r="JT543" s="308"/>
    </row>
    <row r="544" spans="1:280" ht="14.25">
      <c r="A544" s="244">
        <v>43961</v>
      </c>
      <c r="B544" s="245">
        <v>240</v>
      </c>
      <c r="C544" s="245">
        <v>240</v>
      </c>
      <c r="D544" s="129">
        <v>52320</v>
      </c>
      <c r="E544" s="254">
        <v>6.02</v>
      </c>
      <c r="F544" s="129">
        <v>1355</v>
      </c>
      <c r="G544" s="247">
        <v>43.6</v>
      </c>
      <c r="H544" s="247">
        <v>19.8</v>
      </c>
      <c r="I544" s="255">
        <v>89.4</v>
      </c>
      <c r="J544" s="253">
        <v>2185</v>
      </c>
      <c r="K544" s="129">
        <v>898</v>
      </c>
      <c r="L544" s="254">
        <v>6.47</v>
      </c>
      <c r="M544" s="129">
        <v>6722</v>
      </c>
      <c r="N544" s="129">
        <v>3906</v>
      </c>
      <c r="O544" s="254">
        <v>3.17</v>
      </c>
      <c r="P544" s="254">
        <v>1.84</v>
      </c>
      <c r="Q544" s="258"/>
      <c r="R544" s="259">
        <v>39.5</v>
      </c>
      <c r="S544" s="260">
        <v>8350</v>
      </c>
      <c r="T544" s="103">
        <v>7422</v>
      </c>
      <c r="U544" s="247">
        <v>3.8</v>
      </c>
      <c r="V544" s="247">
        <v>21.6</v>
      </c>
      <c r="W544" s="247">
        <v>9.24</v>
      </c>
      <c r="X544" s="247">
        <v>7.51</v>
      </c>
      <c r="Y544" s="129">
        <v>949</v>
      </c>
      <c r="Z544" s="103"/>
      <c r="AA544" s="56"/>
      <c r="AB544" s="247">
        <v>511</v>
      </c>
      <c r="AC544" s="77">
        <f t="shared" si="1138"/>
        <v>9299</v>
      </c>
      <c r="AD544" s="247"/>
      <c r="AE544" s="247"/>
      <c r="AF544" s="247"/>
      <c r="AG544" s="247"/>
      <c r="AH544" s="252"/>
      <c r="AI544" s="263"/>
      <c r="AJ544" s="247"/>
      <c r="AK544" s="247"/>
      <c r="AL544" s="246">
        <v>9.02</v>
      </c>
      <c r="AM544" s="103">
        <v>76461</v>
      </c>
      <c r="AN544" s="264">
        <v>3.27</v>
      </c>
      <c r="AO544" s="264">
        <v>0.33</v>
      </c>
      <c r="AP544" s="103">
        <v>2890</v>
      </c>
      <c r="AQ544" s="252"/>
      <c r="AR544" s="86">
        <f t="shared" si="1119"/>
        <v>13942</v>
      </c>
      <c r="AS544" s="103">
        <v>1320</v>
      </c>
      <c r="AT544" s="268">
        <v>12622</v>
      </c>
      <c r="AU544" s="129">
        <f t="shared" si="1120"/>
        <v>9982</v>
      </c>
      <c r="AV544" s="103">
        <v>960</v>
      </c>
      <c r="AW544" s="103">
        <v>0</v>
      </c>
      <c r="AX544" s="129">
        <v>960</v>
      </c>
      <c r="AY544" s="271">
        <v>720</v>
      </c>
      <c r="AZ544" s="272">
        <v>5.36</v>
      </c>
      <c r="BA544" s="103">
        <v>4185</v>
      </c>
      <c r="BB544" s="247">
        <v>153</v>
      </c>
      <c r="BC544" s="103">
        <v>11010</v>
      </c>
      <c r="BD544" s="97">
        <f t="shared" si="1121"/>
        <v>7237.8549999999996</v>
      </c>
      <c r="BE544" s="102">
        <f t="shared" si="1122"/>
        <v>0.65738919164396004</v>
      </c>
      <c r="BF544" s="103">
        <v>4038</v>
      </c>
      <c r="BG544" s="97">
        <f t="shared" si="1123"/>
        <v>4308.5459999999994</v>
      </c>
      <c r="BH544" s="102">
        <f t="shared" si="1124"/>
        <v>0.39133024523160759</v>
      </c>
      <c r="BI544" s="103">
        <v>543</v>
      </c>
      <c r="BJ544" s="97">
        <f t="shared" si="1125"/>
        <v>1068.0810000000001</v>
      </c>
      <c r="BK544" s="102">
        <f t="shared" si="1126"/>
        <v>9.7010081743869228E-2</v>
      </c>
      <c r="BL544" s="320">
        <v>328</v>
      </c>
      <c r="BM544" s="97">
        <f t="shared" si="1127"/>
        <v>473.96000000000004</v>
      </c>
      <c r="BN544" s="102">
        <f t="shared" si="1128"/>
        <v>4.3048138056312447E-2</v>
      </c>
      <c r="BO544" s="103">
        <v>666</v>
      </c>
      <c r="BP544" s="97">
        <f t="shared" si="1129"/>
        <v>1370.6279999999999</v>
      </c>
      <c r="BQ544" s="102">
        <f t="shared" si="1130"/>
        <v>0.12448937329700271</v>
      </c>
      <c r="BR544" s="103">
        <v>10</v>
      </c>
      <c r="BS544" s="105">
        <f t="shared" si="1131"/>
        <v>16.64</v>
      </c>
      <c r="BT544" s="102">
        <f t="shared" si="1132"/>
        <v>9.0826521344232513E-4</v>
      </c>
      <c r="BU544" s="321">
        <v>5.85</v>
      </c>
      <c r="BV544" s="321">
        <v>6.17</v>
      </c>
      <c r="BW544" s="322">
        <v>180</v>
      </c>
      <c r="BX544" s="117">
        <f t="shared" si="1139"/>
        <v>109901.82</v>
      </c>
      <c r="BY544" s="118">
        <f t="shared" si="1140"/>
        <v>0.73267880000000007</v>
      </c>
      <c r="BZ544" s="273">
        <v>49.7</v>
      </c>
      <c r="CA544" s="263">
        <v>39</v>
      </c>
      <c r="CB544" s="247">
        <v>7.28</v>
      </c>
      <c r="CC544" s="103">
        <v>5067</v>
      </c>
      <c r="CD544" s="77">
        <f t="shared" si="1141"/>
        <v>5606.0831057031701</v>
      </c>
      <c r="CE544" s="77">
        <f t="shared" si="1142"/>
        <v>24162</v>
      </c>
      <c r="CF544" s="77">
        <f t="shared" si="1143"/>
        <v>9982</v>
      </c>
      <c r="CG544" s="77">
        <f t="shared" si="1144"/>
        <v>415.91666666666669</v>
      </c>
      <c r="CH544" s="77">
        <f t="shared" si="1145"/>
        <v>14180</v>
      </c>
      <c r="CI544" s="130">
        <f t="shared" si="1146"/>
        <v>590.83333333333337</v>
      </c>
      <c r="CJ544" s="253">
        <v>4021</v>
      </c>
      <c r="CK544" s="247"/>
      <c r="CL544" s="246">
        <v>7.77</v>
      </c>
      <c r="CM544" s="103">
        <v>1980</v>
      </c>
      <c r="CN544" s="274">
        <v>9</v>
      </c>
      <c r="CO544" s="274">
        <v>54</v>
      </c>
      <c r="CP544" s="103">
        <v>5954</v>
      </c>
      <c r="CQ544" s="247"/>
      <c r="CR544" s="247"/>
      <c r="CS544" s="103">
        <v>3586</v>
      </c>
      <c r="CT544" s="141">
        <f t="shared" si="1111"/>
        <v>0.24594526097036695</v>
      </c>
      <c r="CU544" s="142">
        <f t="shared" si="1112"/>
        <v>1.2499378264113405</v>
      </c>
      <c r="CV544" s="142">
        <f t="shared" si="1113"/>
        <v>4.4850895678536506</v>
      </c>
      <c r="CW544" s="118">
        <f t="shared" si="1114"/>
        <v>0.74751492797560848</v>
      </c>
      <c r="CX544" s="143">
        <f t="shared" si="1115"/>
        <v>22542.060168032447</v>
      </c>
      <c r="CY544" s="144">
        <f t="shared" si="1116"/>
        <v>0.64681222831218643</v>
      </c>
      <c r="CZ544" s="145">
        <f t="shared" si="1117"/>
        <v>18289.678760864168</v>
      </c>
      <c r="DA544" s="146">
        <f t="shared" si="1118"/>
        <v>0.82016348773841963</v>
      </c>
      <c r="DB544" s="253">
        <v>4021</v>
      </c>
      <c r="DC544" s="247"/>
      <c r="DD544" s="246">
        <v>7.76</v>
      </c>
      <c r="DE544" s="103">
        <v>1746</v>
      </c>
      <c r="DF544" s="274">
        <v>9</v>
      </c>
      <c r="DG544" s="274">
        <v>53</v>
      </c>
      <c r="DH544" s="103">
        <v>4032</v>
      </c>
      <c r="DI544" s="247"/>
      <c r="DJ544" s="247"/>
      <c r="DK544" s="103">
        <v>3799</v>
      </c>
      <c r="DL544" s="141">
        <f t="shared" si="1147"/>
        <v>0.24475894103793489</v>
      </c>
      <c r="DM544" s="142">
        <f t="shared" si="1148"/>
        <v>1.2499378264113405</v>
      </c>
      <c r="DN544" s="142">
        <f t="shared" si="1149"/>
        <v>4.4850895678536506</v>
      </c>
      <c r="DO544" s="118">
        <f t="shared" si="1150"/>
        <v>0.74751492797560848</v>
      </c>
      <c r="DP544" s="143">
        <f t="shared" si="1151"/>
        <v>22542.060168032447</v>
      </c>
      <c r="DQ544" s="144">
        <f t="shared" si="1152"/>
        <v>0.68855260132983709</v>
      </c>
      <c r="DR544" s="145">
        <f t="shared" si="1153"/>
        <v>18289.678760864168</v>
      </c>
      <c r="DS544" s="146">
        <f t="shared" si="1154"/>
        <v>0.84141689373297002</v>
      </c>
      <c r="DT544" s="253">
        <v>4022</v>
      </c>
      <c r="DU544" s="247"/>
      <c r="DV544" s="246">
        <v>7.74</v>
      </c>
      <c r="DW544" s="103">
        <v>2019</v>
      </c>
      <c r="DX544" s="274">
        <v>10</v>
      </c>
      <c r="DY544" s="274">
        <v>52</v>
      </c>
      <c r="DZ544" s="103">
        <v>4610</v>
      </c>
      <c r="EA544" s="247"/>
      <c r="EB544" s="247"/>
      <c r="EC544" s="103">
        <v>4200</v>
      </c>
      <c r="ED544" s="141">
        <f t="shared" si="1155"/>
        <v>0.29111580579260266</v>
      </c>
      <c r="EE544" s="142">
        <f t="shared" si="1156"/>
        <v>1.2496270512182994</v>
      </c>
      <c r="EF544" s="142">
        <f t="shared" si="1157"/>
        <v>4.4862049843092224</v>
      </c>
      <c r="EG544" s="118">
        <f t="shared" si="1158"/>
        <v>0.7477008307182037</v>
      </c>
      <c r="EH544" s="143">
        <f t="shared" si="1159"/>
        <v>22547.666251138151</v>
      </c>
      <c r="EI544" s="144">
        <f t="shared" si="1160"/>
        <v>0.63985549947591136</v>
      </c>
      <c r="EJ544" s="145">
        <f t="shared" si="1161"/>
        <v>18294.22730072014</v>
      </c>
      <c r="EK544" s="146">
        <f t="shared" si="1162"/>
        <v>0.81662125340599456</v>
      </c>
      <c r="EL544" s="253">
        <v>4022</v>
      </c>
      <c r="EM544" s="247"/>
      <c r="EN544" s="246">
        <v>7.75</v>
      </c>
      <c r="EO544" s="103">
        <v>1848</v>
      </c>
      <c r="EP544" s="274">
        <v>9</v>
      </c>
      <c r="EQ544" s="274">
        <v>52</v>
      </c>
      <c r="ER544" s="103">
        <v>4606</v>
      </c>
      <c r="ES544" s="247"/>
      <c r="ET544" s="247"/>
      <c r="EU544" s="103">
        <v>3611</v>
      </c>
      <c r="EV544" s="141">
        <f t="shared" si="1163"/>
        <v>0.23890159119991958</v>
      </c>
      <c r="EW544" s="142">
        <f t="shared" si="1164"/>
        <v>1.2496270512182994</v>
      </c>
      <c r="EX544" s="142">
        <f t="shared" si="1165"/>
        <v>4.4862049843092224</v>
      </c>
      <c r="EY544" s="118">
        <f t="shared" si="1166"/>
        <v>0.7477008307182037</v>
      </c>
      <c r="EZ544" s="143">
        <f t="shared" si="1167"/>
        <v>22547.666251138151</v>
      </c>
      <c r="FA544" s="144">
        <f t="shared" si="1168"/>
        <v>0.67035807975804063</v>
      </c>
      <c r="FB544" s="145">
        <f t="shared" si="1169"/>
        <v>18294.22730072014</v>
      </c>
      <c r="FC544" s="146">
        <f t="shared" si="1170"/>
        <v>0.83215258855585827</v>
      </c>
      <c r="FD544" s="253">
        <v>4038</v>
      </c>
      <c r="FE544" s="247"/>
      <c r="FF544" s="246">
        <v>7.8</v>
      </c>
      <c r="FG544" s="103">
        <v>1992</v>
      </c>
      <c r="FH544" s="274">
        <v>9</v>
      </c>
      <c r="FI544" s="274">
        <v>53</v>
      </c>
      <c r="FJ544" s="103">
        <v>5348</v>
      </c>
      <c r="FK544" s="247"/>
      <c r="FL544" s="247"/>
      <c r="FM544" s="103">
        <v>3831</v>
      </c>
      <c r="FN544" s="141">
        <f t="shared" si="1171"/>
        <v>0.26251111852324877</v>
      </c>
      <c r="FO544" s="142">
        <f t="shared" si="1172"/>
        <v>1.2446755819712729</v>
      </c>
      <c r="FP544" s="142">
        <f t="shared" si="1173"/>
        <v>4.5040516475983692</v>
      </c>
      <c r="FQ544" s="118">
        <f t="shared" si="1174"/>
        <v>0.75067527459972816</v>
      </c>
      <c r="FR544" s="143">
        <f t="shared" si="1175"/>
        <v>22637.363580829402</v>
      </c>
      <c r="FS544" s="144">
        <f t="shared" si="1176"/>
        <v>0.64467169636256338</v>
      </c>
      <c r="FT544" s="145">
        <f t="shared" si="1177"/>
        <v>18367.003938415695</v>
      </c>
      <c r="FU544" s="146">
        <f t="shared" si="1178"/>
        <v>0.81907356948228882</v>
      </c>
      <c r="FV544" s="253">
        <v>4038</v>
      </c>
      <c r="FW544" s="283"/>
      <c r="FX544" s="246">
        <v>7.8</v>
      </c>
      <c r="FY544" s="103">
        <v>1767</v>
      </c>
      <c r="FZ544" s="274">
        <v>9</v>
      </c>
      <c r="GA544" s="274">
        <v>52</v>
      </c>
      <c r="GB544" s="103">
        <v>3736</v>
      </c>
      <c r="GC544" s="247"/>
      <c r="GD544" s="247"/>
      <c r="GE544" s="103">
        <v>4140</v>
      </c>
      <c r="GF544" s="141">
        <f t="shared" si="1179"/>
        <v>0.26705856619634039</v>
      </c>
      <c r="GG544" s="142">
        <f t="shared" si="1180"/>
        <v>1.2446755819712729</v>
      </c>
      <c r="GH544" s="142">
        <f t="shared" si="1181"/>
        <v>4.5040516475983692</v>
      </c>
      <c r="GI544" s="118">
        <f t="shared" si="1182"/>
        <v>0.75067527459972816</v>
      </c>
      <c r="GJ544" s="143">
        <f t="shared" si="1183"/>
        <v>22637.363580829402</v>
      </c>
      <c r="GK544" s="144">
        <f t="shared" si="1184"/>
        <v>0.6848066704179967</v>
      </c>
      <c r="GL544" s="145">
        <f t="shared" si="1185"/>
        <v>18367.003938415695</v>
      </c>
      <c r="GM544" s="146">
        <f t="shared" si="1186"/>
        <v>0.83950953678474116</v>
      </c>
      <c r="GN544" s="103">
        <v>1802</v>
      </c>
      <c r="GO544" s="97">
        <f t="shared" si="1187"/>
        <v>1891.9858455425876</v>
      </c>
      <c r="GP544" s="226">
        <f t="shared" si="1188"/>
        <v>376.78999999999996</v>
      </c>
      <c r="GQ544" s="103">
        <v>0</v>
      </c>
      <c r="GR544" s="102">
        <f t="shared" si="1133"/>
        <v>1</v>
      </c>
      <c r="GS544" s="103">
        <v>0</v>
      </c>
      <c r="GT544" s="102">
        <f t="shared" si="1134"/>
        <v>1</v>
      </c>
      <c r="GU544" s="129">
        <v>0</v>
      </c>
      <c r="GV544" s="102">
        <f t="shared" si="1135"/>
        <v>1</v>
      </c>
      <c r="GW544" s="170">
        <v>175</v>
      </c>
      <c r="GX544" s="102">
        <f t="shared" si="1136"/>
        <v>0.46646341463414631</v>
      </c>
      <c r="GY544" s="170">
        <v>10</v>
      </c>
      <c r="GZ544" s="102">
        <f t="shared" si="1137"/>
        <v>0</v>
      </c>
      <c r="HA544" s="323">
        <v>8.81</v>
      </c>
      <c r="HB544" s="323">
        <v>54.5</v>
      </c>
      <c r="HC544" s="323"/>
      <c r="HD544" s="102"/>
      <c r="HE544" s="324">
        <v>27</v>
      </c>
      <c r="HF544" s="227">
        <f t="shared" si="1189"/>
        <v>109901.82</v>
      </c>
      <c r="HG544" s="102">
        <f t="shared" si="1190"/>
        <v>0.73267880000000007</v>
      </c>
      <c r="HH544" s="177">
        <f t="shared" si="1191"/>
        <v>0.83633060853769303</v>
      </c>
      <c r="HI544" s="103">
        <v>3382</v>
      </c>
      <c r="HJ544" s="103">
        <v>5070</v>
      </c>
      <c r="HK544" s="103">
        <v>2650</v>
      </c>
      <c r="HL544" s="77">
        <f t="shared" si="1192"/>
        <v>2160</v>
      </c>
      <c r="HM544" s="77">
        <f t="shared" si="1193"/>
        <v>33696</v>
      </c>
      <c r="HN544" s="247"/>
      <c r="HO544" s="247"/>
      <c r="HP544" s="103">
        <v>4778</v>
      </c>
      <c r="HQ544" s="247"/>
      <c r="HR544" s="247"/>
      <c r="HS544" s="247"/>
      <c r="HT544" s="103">
        <v>4854</v>
      </c>
      <c r="HU544" s="103">
        <v>5260</v>
      </c>
      <c r="HV544" s="247"/>
      <c r="HW544" s="247"/>
      <c r="HX544" s="247"/>
      <c r="HY544" s="247"/>
      <c r="HZ544" s="298" t="s">
        <v>127</v>
      </c>
      <c r="IA544" s="298"/>
      <c r="IB544" s="299">
        <v>539</v>
      </c>
      <c r="IC544" s="300"/>
      <c r="ID544" s="300">
        <v>182</v>
      </c>
      <c r="IE544" s="301">
        <v>3.18</v>
      </c>
      <c r="IF544" s="301">
        <v>0.89</v>
      </c>
      <c r="IG544" s="301">
        <v>2.31</v>
      </c>
      <c r="IH544" s="97">
        <f t="shared" si="1194"/>
        <v>36235.243999999999</v>
      </c>
      <c r="II544" s="97">
        <f t="shared" si="1025"/>
        <v>3724.0149595481598</v>
      </c>
      <c r="IJ544" s="202">
        <f t="shared" si="1026"/>
        <v>1.5549681231534753</v>
      </c>
      <c r="IK544" s="202">
        <f t="shared" si="1030"/>
        <v>2.3949140204854218</v>
      </c>
      <c r="IL544" s="202">
        <f t="shared" si="1004"/>
        <v>0.41452602913002412</v>
      </c>
      <c r="IM544" s="203"/>
      <c r="IN544" s="204">
        <f t="shared" si="1005"/>
        <v>0.70088790233074361</v>
      </c>
      <c r="IO544" s="247"/>
      <c r="IP544" s="247"/>
      <c r="IQ544" s="103">
        <v>2736</v>
      </c>
      <c r="IR544" s="103">
        <v>2621</v>
      </c>
      <c r="IS544" s="247"/>
      <c r="IT544" s="247"/>
      <c r="IU544" s="247"/>
      <c r="IV544" s="247"/>
      <c r="IW544" s="304"/>
      <c r="IX544" s="304"/>
      <c r="IY544" s="246">
        <v>8.6199999999999992</v>
      </c>
      <c r="IZ544" s="247">
        <v>198</v>
      </c>
      <c r="JA544" s="247">
        <v>3.72</v>
      </c>
      <c r="JB544" s="247">
        <v>0.26</v>
      </c>
      <c r="JC544" s="247">
        <v>191</v>
      </c>
      <c r="JD544" s="97">
        <f t="shared" si="1006"/>
        <v>6803.2579999999998</v>
      </c>
      <c r="JE544" s="210">
        <f t="shared" si="1110"/>
        <v>1.1220196353436185</v>
      </c>
      <c r="JF544" s="210">
        <f t="shared" si="1007"/>
        <v>0.48038375</v>
      </c>
      <c r="JG544" s="210">
        <f t="shared" si="1008"/>
        <v>0.15759734481130361</v>
      </c>
      <c r="JH544" s="203"/>
      <c r="JI544" s="203">
        <f t="shared" si="1009"/>
        <v>0.63265306122448983</v>
      </c>
      <c r="JJ544" s="212">
        <f t="shared" si="1195"/>
        <v>2.469151880188833</v>
      </c>
      <c r="JK544" s="203">
        <f t="shared" si="1010"/>
        <v>0.98201634877384192</v>
      </c>
      <c r="JL544" s="103">
        <v>10165</v>
      </c>
      <c r="JM544" s="246">
        <v>8.7200000000000006</v>
      </c>
      <c r="JN544" s="307">
        <v>112</v>
      </c>
      <c r="JO544" s="247">
        <v>0.42</v>
      </c>
      <c r="JP544" s="247">
        <v>2.87</v>
      </c>
      <c r="JQ544" s="246">
        <v>0.77</v>
      </c>
      <c r="JR544" s="170">
        <v>164</v>
      </c>
      <c r="JS544" s="247">
        <v>0.57999999999999996</v>
      </c>
      <c r="JT544" s="308"/>
    </row>
    <row r="545" spans="1:280" ht="14.25">
      <c r="A545" s="244">
        <v>43962</v>
      </c>
      <c r="B545" s="245">
        <v>240</v>
      </c>
      <c r="C545" s="245">
        <v>240</v>
      </c>
      <c r="D545" s="129">
        <v>37920</v>
      </c>
      <c r="E545" s="254">
        <v>5.42</v>
      </c>
      <c r="F545" s="129">
        <v>909</v>
      </c>
      <c r="G545" s="247">
        <v>26.3</v>
      </c>
      <c r="H545" s="247">
        <v>13.6</v>
      </c>
      <c r="I545" s="255">
        <v>89</v>
      </c>
      <c r="J545" s="253">
        <v>2533</v>
      </c>
      <c r="K545" s="129">
        <v>376</v>
      </c>
      <c r="L545" s="254">
        <v>7.04</v>
      </c>
      <c r="M545" s="129">
        <v>6200</v>
      </c>
      <c r="N545" s="129">
        <v>4155</v>
      </c>
      <c r="O545" s="254">
        <v>3.71</v>
      </c>
      <c r="P545" s="254">
        <v>3.26</v>
      </c>
      <c r="Q545" s="258"/>
      <c r="R545" s="259">
        <v>41.8</v>
      </c>
      <c r="S545" s="260">
        <v>7442</v>
      </c>
      <c r="T545" s="103">
        <v>7457</v>
      </c>
      <c r="U545" s="247">
        <v>3.7</v>
      </c>
      <c r="V545" s="247">
        <v>26.3</v>
      </c>
      <c r="W545" s="247">
        <v>9.0500000000000007</v>
      </c>
      <c r="X545" s="247">
        <v>7.74</v>
      </c>
      <c r="Y545" s="129">
        <v>187</v>
      </c>
      <c r="Z545" s="103"/>
      <c r="AA545" s="56"/>
      <c r="AB545" s="247">
        <v>503</v>
      </c>
      <c r="AC545" s="77">
        <f t="shared" si="1138"/>
        <v>7629</v>
      </c>
      <c r="AD545" s="247"/>
      <c r="AE545" s="247"/>
      <c r="AF545" s="247"/>
      <c r="AG545" s="247"/>
      <c r="AH545" s="252"/>
      <c r="AI545" s="263"/>
      <c r="AJ545" s="247"/>
      <c r="AK545" s="247"/>
      <c r="AL545" s="246">
        <v>9.1999999999999993</v>
      </c>
      <c r="AM545" s="103">
        <v>74544</v>
      </c>
      <c r="AN545" s="264">
        <v>2.15</v>
      </c>
      <c r="AO545" s="264">
        <v>0.17</v>
      </c>
      <c r="AP545" s="103">
        <v>2923</v>
      </c>
      <c r="AQ545" s="252"/>
      <c r="AR545" s="86">
        <f t="shared" si="1119"/>
        <v>13236</v>
      </c>
      <c r="AS545" s="103">
        <v>1320</v>
      </c>
      <c r="AT545" s="268">
        <v>11916</v>
      </c>
      <c r="AU545" s="129">
        <f t="shared" si="1120"/>
        <v>9276</v>
      </c>
      <c r="AV545" s="103">
        <v>960</v>
      </c>
      <c r="AW545" s="103">
        <v>0</v>
      </c>
      <c r="AX545" s="129">
        <v>960</v>
      </c>
      <c r="AY545" s="271">
        <v>720</v>
      </c>
      <c r="AZ545" s="272">
        <v>5.37</v>
      </c>
      <c r="BA545" s="103">
        <v>4391</v>
      </c>
      <c r="BB545" s="247">
        <v>242</v>
      </c>
      <c r="BC545" s="103">
        <v>10336</v>
      </c>
      <c r="BD545" s="97">
        <f t="shared" si="1121"/>
        <v>6646.2259999999997</v>
      </c>
      <c r="BE545" s="102">
        <f t="shared" si="1122"/>
        <v>0.64301722136222905</v>
      </c>
      <c r="BF545" s="103">
        <v>3744</v>
      </c>
      <c r="BG545" s="97">
        <f t="shared" si="1123"/>
        <v>3994.848</v>
      </c>
      <c r="BH545" s="102">
        <f t="shared" si="1124"/>
        <v>0.38649845201238392</v>
      </c>
      <c r="BI545" s="103">
        <v>407</v>
      </c>
      <c r="BJ545" s="97">
        <f t="shared" si="1125"/>
        <v>800.56900000000007</v>
      </c>
      <c r="BK545" s="102">
        <f t="shared" si="1126"/>
        <v>7.7454431114551095E-2</v>
      </c>
      <c r="BL545" s="320">
        <v>273</v>
      </c>
      <c r="BM545" s="97">
        <f t="shared" si="1127"/>
        <v>394.48500000000001</v>
      </c>
      <c r="BN545" s="102">
        <f t="shared" si="1128"/>
        <v>3.8166118421052636E-2</v>
      </c>
      <c r="BO545" s="103">
        <v>666</v>
      </c>
      <c r="BP545" s="97">
        <f t="shared" si="1129"/>
        <v>1370.6279999999999</v>
      </c>
      <c r="BQ545" s="102">
        <f t="shared" si="1130"/>
        <v>0.13260719814241487</v>
      </c>
      <c r="BR545" s="103">
        <v>51.5</v>
      </c>
      <c r="BS545" s="105">
        <f t="shared" si="1131"/>
        <v>85.695999999999998</v>
      </c>
      <c r="BT545" s="102">
        <f t="shared" si="1132"/>
        <v>4.9825851393188857E-3</v>
      </c>
      <c r="BU545" s="321">
        <v>5.81</v>
      </c>
      <c r="BV545" s="321">
        <v>6.26</v>
      </c>
      <c r="BW545" s="322">
        <v>176</v>
      </c>
      <c r="BX545" s="117">
        <f t="shared" si="1139"/>
        <v>95876.736000000004</v>
      </c>
      <c r="BY545" s="118">
        <f t="shared" si="1140"/>
        <v>0.63917824000000001</v>
      </c>
      <c r="BZ545" s="273">
        <v>41.9</v>
      </c>
      <c r="CA545" s="263">
        <v>39</v>
      </c>
      <c r="CB545" s="247">
        <v>7.3</v>
      </c>
      <c r="CC545" s="103">
        <v>5250</v>
      </c>
      <c r="CD545" s="77">
        <f t="shared" si="1141"/>
        <v>5175.1466440101958</v>
      </c>
      <c r="CE545" s="77">
        <f t="shared" si="1142"/>
        <v>23540</v>
      </c>
      <c r="CF545" s="77">
        <f t="shared" si="1143"/>
        <v>9276</v>
      </c>
      <c r="CG545" s="77">
        <f t="shared" si="1144"/>
        <v>386.5</v>
      </c>
      <c r="CH545" s="77">
        <f t="shared" si="1145"/>
        <v>14264</v>
      </c>
      <c r="CI545" s="130">
        <f t="shared" si="1146"/>
        <v>594.33333333333337</v>
      </c>
      <c r="CJ545" s="253">
        <v>3916</v>
      </c>
      <c r="CK545" s="247"/>
      <c r="CL545" s="246">
        <v>7.76</v>
      </c>
      <c r="CM545" s="103">
        <v>2187</v>
      </c>
      <c r="CN545" s="274">
        <v>12</v>
      </c>
      <c r="CO545" s="274">
        <v>53</v>
      </c>
      <c r="CP545" s="103">
        <v>4458</v>
      </c>
      <c r="CQ545" s="247"/>
      <c r="CR545" s="247"/>
      <c r="CS545" s="103">
        <v>3246</v>
      </c>
      <c r="CT545" s="141">
        <f t="shared" si="1111"/>
        <v>0.27739838326533728</v>
      </c>
      <c r="CU545" s="142">
        <f t="shared" si="1112"/>
        <v>1.2834525025536261</v>
      </c>
      <c r="CV545" s="142">
        <f t="shared" si="1113"/>
        <v>4.0322073732478962</v>
      </c>
      <c r="CW545" s="118">
        <f t="shared" si="1114"/>
        <v>0.67203456220798274</v>
      </c>
      <c r="CX545" s="143">
        <f t="shared" si="1115"/>
        <v>20265.874257943928</v>
      </c>
      <c r="CY545" s="144">
        <f t="shared" si="1116"/>
        <v>0.57740327947396974</v>
      </c>
      <c r="CZ545" s="145">
        <f t="shared" si="1117"/>
        <v>15949.587857943925</v>
      </c>
      <c r="DA545" s="146">
        <f t="shared" si="1118"/>
        <v>0.78840944272445823</v>
      </c>
      <c r="DB545" s="253">
        <v>3916</v>
      </c>
      <c r="DC545" s="247"/>
      <c r="DD545" s="246">
        <v>7.81</v>
      </c>
      <c r="DE545" s="103">
        <v>2058</v>
      </c>
      <c r="DF545" s="274">
        <v>9</v>
      </c>
      <c r="DG545" s="274">
        <v>54</v>
      </c>
      <c r="DH545" s="103">
        <v>4890</v>
      </c>
      <c r="DI545" s="247"/>
      <c r="DJ545" s="247"/>
      <c r="DK545" s="103">
        <v>3488</v>
      </c>
      <c r="DL545" s="141">
        <f t="shared" si="1147"/>
        <v>0.28574363112775225</v>
      </c>
      <c r="DM545" s="142">
        <f t="shared" si="1148"/>
        <v>1.2834525025536261</v>
      </c>
      <c r="DN545" s="142">
        <f t="shared" si="1149"/>
        <v>4.0322073732478962</v>
      </c>
      <c r="DO545" s="118">
        <f t="shared" si="1150"/>
        <v>0.67203456220798274</v>
      </c>
      <c r="DP545" s="143">
        <f t="shared" si="1151"/>
        <v>20265.874257943928</v>
      </c>
      <c r="DQ545" s="144">
        <f t="shared" si="1152"/>
        <v>0.60233010935410602</v>
      </c>
      <c r="DR545" s="145">
        <f t="shared" si="1153"/>
        <v>15949.587857943925</v>
      </c>
      <c r="DS545" s="146">
        <f t="shared" si="1154"/>
        <v>0.80089009287925694</v>
      </c>
      <c r="DT545" s="253">
        <v>3922</v>
      </c>
      <c r="DU545" s="247"/>
      <c r="DV545" s="246">
        <v>7.85</v>
      </c>
      <c r="DW545" s="103">
        <v>1795</v>
      </c>
      <c r="DX545" s="274">
        <v>10</v>
      </c>
      <c r="DY545" s="274">
        <v>53</v>
      </c>
      <c r="DZ545" s="103">
        <v>4314</v>
      </c>
      <c r="EA545" s="247"/>
      <c r="EB545" s="247"/>
      <c r="EC545" s="103">
        <v>3827</v>
      </c>
      <c r="ED545" s="141">
        <f t="shared" si="1155"/>
        <v>0.28867909212934328</v>
      </c>
      <c r="EE545" s="142">
        <f t="shared" si="1156"/>
        <v>1.2814890362060174</v>
      </c>
      <c r="EF545" s="142">
        <f t="shared" si="1157"/>
        <v>4.0383854233601246</v>
      </c>
      <c r="EG545" s="118">
        <f t="shared" si="1158"/>
        <v>0.6730642372266874</v>
      </c>
      <c r="EH545" s="143">
        <f t="shared" si="1159"/>
        <v>20296.925137807986</v>
      </c>
      <c r="EI545" s="144">
        <f t="shared" si="1160"/>
        <v>0.65314992531128291</v>
      </c>
      <c r="EJ545" s="145">
        <f t="shared" si="1161"/>
        <v>15974.025428717077</v>
      </c>
      <c r="EK545" s="146">
        <f t="shared" si="1162"/>
        <v>0.82633513931888547</v>
      </c>
      <c r="EL545" s="253">
        <v>3922</v>
      </c>
      <c r="EM545" s="247"/>
      <c r="EN545" s="246">
        <v>7.86</v>
      </c>
      <c r="EO545" s="103">
        <v>2002</v>
      </c>
      <c r="EP545" s="274">
        <v>9</v>
      </c>
      <c r="EQ545" s="274">
        <v>54</v>
      </c>
      <c r="ER545" s="103">
        <v>4898</v>
      </c>
      <c r="ES545" s="247"/>
      <c r="ET545" s="247"/>
      <c r="EU545" s="103">
        <v>3275</v>
      </c>
      <c r="EV545" s="141">
        <f t="shared" si="1163"/>
        <v>0.26315617903450983</v>
      </c>
      <c r="EW545" s="142">
        <f t="shared" si="1164"/>
        <v>1.2814890362060174</v>
      </c>
      <c r="EX545" s="142">
        <f t="shared" si="1165"/>
        <v>4.0383854233601246</v>
      </c>
      <c r="EY545" s="118">
        <f t="shared" si="1166"/>
        <v>0.6730642372266874</v>
      </c>
      <c r="EZ545" s="143">
        <f t="shared" si="1167"/>
        <v>20296.925137807986</v>
      </c>
      <c r="FA545" s="144">
        <f t="shared" si="1168"/>
        <v>0.61315105875943643</v>
      </c>
      <c r="FB545" s="145">
        <f t="shared" si="1169"/>
        <v>15974.025428717077</v>
      </c>
      <c r="FC545" s="146">
        <f t="shared" si="1170"/>
        <v>0.80630804953560375</v>
      </c>
      <c r="FD545" s="253">
        <v>3932</v>
      </c>
      <c r="FE545" s="247"/>
      <c r="FF545" s="246">
        <v>7.82</v>
      </c>
      <c r="FG545" s="103">
        <v>1899</v>
      </c>
      <c r="FH545" s="274">
        <v>9</v>
      </c>
      <c r="FI545" s="274">
        <v>53</v>
      </c>
      <c r="FJ545" s="103">
        <v>5348</v>
      </c>
      <c r="FK545" s="247"/>
      <c r="FL545" s="247"/>
      <c r="FM545" s="103">
        <v>3533</v>
      </c>
      <c r="FN545" s="141">
        <f t="shared" si="1171"/>
        <v>0.27426273037738713</v>
      </c>
      <c r="FO545" s="142">
        <f t="shared" si="1172"/>
        <v>1.2782299084435402</v>
      </c>
      <c r="FP545" s="142">
        <f t="shared" si="1173"/>
        <v>4.0486821735471734</v>
      </c>
      <c r="FQ545" s="118">
        <f t="shared" si="1174"/>
        <v>0.6747803622578622</v>
      </c>
      <c r="FR545" s="143">
        <f t="shared" si="1175"/>
        <v>20348.676604248092</v>
      </c>
      <c r="FS545" s="144">
        <f t="shared" si="1176"/>
        <v>0.63305387641566924</v>
      </c>
      <c r="FT545" s="145">
        <f t="shared" si="1177"/>
        <v>16014.754713338996</v>
      </c>
      <c r="FU545" s="146">
        <f t="shared" si="1178"/>
        <v>0.8162732198142415</v>
      </c>
      <c r="FV545" s="253">
        <v>3932</v>
      </c>
      <c r="FW545" s="283"/>
      <c r="FX545" s="246">
        <v>7.84</v>
      </c>
      <c r="FY545" s="103">
        <v>2025</v>
      </c>
      <c r="FZ545" s="274">
        <v>10</v>
      </c>
      <c r="GA545" s="274">
        <v>53</v>
      </c>
      <c r="GB545" s="103">
        <v>4460</v>
      </c>
      <c r="GC545" s="247"/>
      <c r="GD545" s="247"/>
      <c r="GE545" s="103">
        <v>3917</v>
      </c>
      <c r="GF545" s="141">
        <f t="shared" si="1179"/>
        <v>0.31623453130406248</v>
      </c>
      <c r="GG545" s="142">
        <f t="shared" si="1180"/>
        <v>1.2782299084435402</v>
      </c>
      <c r="GH545" s="142">
        <f t="shared" si="1181"/>
        <v>4.0486821735471734</v>
      </c>
      <c r="GI545" s="118">
        <f t="shared" si="1182"/>
        <v>0.6747803622578622</v>
      </c>
      <c r="GJ545" s="143">
        <f t="shared" si="1183"/>
        <v>20348.676604248092</v>
      </c>
      <c r="GK545" s="144">
        <f t="shared" si="1184"/>
        <v>0.60870674025367566</v>
      </c>
      <c r="GL545" s="145">
        <f t="shared" si="1185"/>
        <v>16014.754713338996</v>
      </c>
      <c r="GM545" s="146">
        <f t="shared" si="1186"/>
        <v>0.80408281733746134</v>
      </c>
      <c r="GN545" s="103">
        <v>1819</v>
      </c>
      <c r="GO545" s="97">
        <f t="shared" si="1187"/>
        <v>1994.2405267629567</v>
      </c>
      <c r="GP545" s="226">
        <f t="shared" si="1188"/>
        <v>225.28049999999999</v>
      </c>
      <c r="GQ545" s="103">
        <v>0</v>
      </c>
      <c r="GR545" s="102">
        <f t="shared" si="1133"/>
        <v>1</v>
      </c>
      <c r="GS545" s="103">
        <v>0</v>
      </c>
      <c r="GT545" s="102">
        <f t="shared" si="1134"/>
        <v>1</v>
      </c>
      <c r="GU545" s="129">
        <v>7.62</v>
      </c>
      <c r="GV545" s="102">
        <f t="shared" si="1135"/>
        <v>0.9904817698412004</v>
      </c>
      <c r="GW545" s="170">
        <v>93.2</v>
      </c>
      <c r="GX545" s="102">
        <f t="shared" si="1136"/>
        <v>0.6586080586080586</v>
      </c>
      <c r="GY545" s="170">
        <v>13.5</v>
      </c>
      <c r="GZ545" s="102">
        <f t="shared" si="1137"/>
        <v>0</v>
      </c>
      <c r="HA545" s="323">
        <v>11.4</v>
      </c>
      <c r="HB545" s="323">
        <v>54.9</v>
      </c>
      <c r="HC545" s="323"/>
      <c r="HD545" s="102"/>
      <c r="HE545" s="324">
        <v>4</v>
      </c>
      <c r="HF545" s="227">
        <f t="shared" si="1189"/>
        <v>95876.736000000004</v>
      </c>
      <c r="HG545" s="102">
        <f t="shared" si="1190"/>
        <v>0.63917824000000001</v>
      </c>
      <c r="HH545" s="177">
        <f t="shared" si="1191"/>
        <v>0.82401315789473684</v>
      </c>
      <c r="HI545" s="103">
        <v>3022</v>
      </c>
      <c r="HJ545" s="103">
        <v>2612</v>
      </c>
      <c r="HK545" s="103">
        <v>2936</v>
      </c>
      <c r="HL545" s="77">
        <f t="shared" si="1192"/>
        <v>2160</v>
      </c>
      <c r="HM545" s="77">
        <f t="shared" si="1193"/>
        <v>28945.919999999998</v>
      </c>
      <c r="HN545" s="247"/>
      <c r="HO545" s="247"/>
      <c r="HP545" s="103">
        <v>4558</v>
      </c>
      <c r="HQ545" s="247"/>
      <c r="HR545" s="247"/>
      <c r="HS545" s="247"/>
      <c r="HT545" s="103">
        <v>5424</v>
      </c>
      <c r="HU545" s="103">
        <v>5440</v>
      </c>
      <c r="HV545" s="247"/>
      <c r="HW545" s="247"/>
      <c r="HX545" s="247"/>
      <c r="HY545" s="247"/>
      <c r="HZ545" s="298">
        <v>0.97</v>
      </c>
      <c r="IA545" s="298"/>
      <c r="IB545" s="299">
        <v>625</v>
      </c>
      <c r="IC545" s="300"/>
      <c r="ID545" s="300">
        <v>228</v>
      </c>
      <c r="IE545" s="301">
        <v>2.72</v>
      </c>
      <c r="IF545" s="301">
        <v>0.79</v>
      </c>
      <c r="IG545" s="301">
        <v>1.1499999999999999</v>
      </c>
      <c r="IH545" s="97">
        <f t="shared" si="1194"/>
        <v>34160.243999999999</v>
      </c>
      <c r="II545" s="97">
        <f t="shared" si="1025"/>
        <v>3489.9196515004837</v>
      </c>
      <c r="IJ545" s="202">
        <f t="shared" si="1026"/>
        <v>1.6452780519907864</v>
      </c>
      <c r="IK545" s="202">
        <f t="shared" si="1030"/>
        <v>2.1211731641819944</v>
      </c>
      <c r="IL545" s="202">
        <f t="shared" si="1004"/>
        <v>0.34693044760564729</v>
      </c>
      <c r="IM545" s="203"/>
      <c r="IN545" s="204">
        <f t="shared" si="1005"/>
        <v>0.65640461792193516</v>
      </c>
      <c r="IO545" s="247"/>
      <c r="IP545" s="247"/>
      <c r="IQ545" s="103">
        <v>3220</v>
      </c>
      <c r="IR545" s="103">
        <v>3048</v>
      </c>
      <c r="IS545" s="247"/>
      <c r="IT545" s="247"/>
      <c r="IU545" s="247"/>
      <c r="IV545" s="247"/>
      <c r="IW545" s="304">
        <v>0.65</v>
      </c>
      <c r="IX545" s="304"/>
      <c r="IY545" s="246">
        <v>8.68</v>
      </c>
      <c r="IZ545" s="247">
        <v>211</v>
      </c>
      <c r="JA545" s="247">
        <v>3.41</v>
      </c>
      <c r="JB545" s="247">
        <v>0.44</v>
      </c>
      <c r="JC545" s="247">
        <v>191</v>
      </c>
      <c r="JD545" s="97">
        <f t="shared" si="1006"/>
        <v>7447.5</v>
      </c>
      <c r="JE545" s="210">
        <f t="shared" si="1110"/>
        <v>1.2074169900819318</v>
      </c>
      <c r="JF545" s="210">
        <f t="shared" si="1007"/>
        <v>0.51763392857142854</v>
      </c>
      <c r="JG545" s="210">
        <f t="shared" si="1008"/>
        <v>0.16516355571982996</v>
      </c>
      <c r="JH545" s="203"/>
      <c r="JI545" s="203">
        <f t="shared" si="1009"/>
        <v>0.66239999999999999</v>
      </c>
      <c r="JJ545" s="212">
        <f t="shared" si="1195"/>
        <v>2.469151880188833</v>
      </c>
      <c r="JK545" s="203">
        <f t="shared" si="1010"/>
        <v>0.97958591331269351</v>
      </c>
      <c r="JL545" s="103">
        <v>8752</v>
      </c>
      <c r="JM545" s="246">
        <v>8.68</v>
      </c>
      <c r="JN545" s="307">
        <v>187</v>
      </c>
      <c r="JO545" s="247">
        <v>0.42</v>
      </c>
      <c r="JP545" s="247">
        <v>2.71</v>
      </c>
      <c r="JQ545" s="246">
        <v>0.76</v>
      </c>
      <c r="JR545" s="170">
        <v>156</v>
      </c>
      <c r="JS545" s="247">
        <v>0.54</v>
      </c>
      <c r="JT545" s="308"/>
    </row>
    <row r="546" spans="1:280" ht="14.25">
      <c r="A546" s="244">
        <v>43963</v>
      </c>
      <c r="B546" s="245">
        <v>240</v>
      </c>
      <c r="C546" s="245">
        <v>240</v>
      </c>
      <c r="D546" s="129">
        <v>39072</v>
      </c>
      <c r="E546" s="254">
        <v>5.38</v>
      </c>
      <c r="F546" s="129">
        <v>914</v>
      </c>
      <c r="G546" s="247">
        <v>25.8</v>
      </c>
      <c r="H546" s="247">
        <v>13.7</v>
      </c>
      <c r="I546" s="255">
        <v>88.7</v>
      </c>
      <c r="J546" s="253">
        <v>1539</v>
      </c>
      <c r="K546" s="129">
        <v>1552</v>
      </c>
      <c r="L546" s="254">
        <v>6.41</v>
      </c>
      <c r="M546" s="129">
        <v>7246</v>
      </c>
      <c r="N546" s="129">
        <v>4285</v>
      </c>
      <c r="O546" s="254">
        <v>4.9000000000000004</v>
      </c>
      <c r="P546" s="254">
        <v>4.46</v>
      </c>
      <c r="Q546" s="258"/>
      <c r="R546" s="259">
        <v>38.5</v>
      </c>
      <c r="S546" s="260">
        <v>1991</v>
      </c>
      <c r="T546" s="103">
        <v>7579</v>
      </c>
      <c r="U546" s="247">
        <v>3.56</v>
      </c>
      <c r="V546" s="247">
        <v>22.8</v>
      </c>
      <c r="W546" s="247">
        <v>8.76</v>
      </c>
      <c r="X546" s="247">
        <v>7.17</v>
      </c>
      <c r="Y546" s="129">
        <v>1994</v>
      </c>
      <c r="Z546" s="103"/>
      <c r="AA546" s="56"/>
      <c r="AB546" s="247">
        <v>508</v>
      </c>
      <c r="AC546" s="77">
        <f t="shared" si="1138"/>
        <v>3985</v>
      </c>
      <c r="AD546" s="247"/>
      <c r="AE546" s="247"/>
      <c r="AF546" s="247"/>
      <c r="AG546" s="247"/>
      <c r="AH546" s="252"/>
      <c r="AI546" s="263"/>
      <c r="AJ546" s="247"/>
      <c r="AK546" s="247"/>
      <c r="AL546" s="246">
        <v>9.18</v>
      </c>
      <c r="AM546" s="103">
        <v>73988</v>
      </c>
      <c r="AN546" s="264">
        <v>3.45</v>
      </c>
      <c r="AO546" s="264">
        <v>0.01</v>
      </c>
      <c r="AP546" s="103">
        <v>2781</v>
      </c>
      <c r="AQ546" s="252"/>
      <c r="AR546" s="86">
        <f t="shared" si="1119"/>
        <v>13582</v>
      </c>
      <c r="AS546" s="103">
        <v>1320</v>
      </c>
      <c r="AT546" s="268">
        <v>12262</v>
      </c>
      <c r="AU546" s="129">
        <f t="shared" si="1120"/>
        <v>10342</v>
      </c>
      <c r="AV546" s="103">
        <v>720</v>
      </c>
      <c r="AW546" s="103">
        <v>0</v>
      </c>
      <c r="AX546" s="129">
        <v>720</v>
      </c>
      <c r="AY546" s="271">
        <v>480</v>
      </c>
      <c r="AZ546" s="272">
        <v>4.97</v>
      </c>
      <c r="BA546" s="103">
        <v>2887</v>
      </c>
      <c r="BB546" s="247">
        <v>24</v>
      </c>
      <c r="BC546" s="103">
        <v>10683</v>
      </c>
      <c r="BD546" s="97">
        <f t="shared" si="1121"/>
        <v>6596.7729999999992</v>
      </c>
      <c r="BE546" s="102">
        <f t="shared" si="1122"/>
        <v>0.6175019189366282</v>
      </c>
      <c r="BF546" s="103">
        <v>3484</v>
      </c>
      <c r="BG546" s="97">
        <f t="shared" si="1123"/>
        <v>3717.4279999999999</v>
      </c>
      <c r="BH546" s="102">
        <f t="shared" si="1124"/>
        <v>0.34797603669381261</v>
      </c>
      <c r="BI546" s="103">
        <v>480</v>
      </c>
      <c r="BJ546" s="97">
        <f t="shared" si="1125"/>
        <v>944.16000000000008</v>
      </c>
      <c r="BK546" s="102">
        <f t="shared" si="1126"/>
        <v>8.8379668632406636E-2</v>
      </c>
      <c r="BL546" s="320">
        <v>385</v>
      </c>
      <c r="BM546" s="97">
        <f t="shared" si="1127"/>
        <v>556.32500000000005</v>
      </c>
      <c r="BN546" s="102">
        <f t="shared" si="1128"/>
        <v>5.2075727791818779E-2</v>
      </c>
      <c r="BO546" s="103">
        <v>670</v>
      </c>
      <c r="BP546" s="97">
        <f t="shared" si="1129"/>
        <v>1378.86</v>
      </c>
      <c r="BQ546" s="102">
        <f t="shared" si="1130"/>
        <v>0.12907048581859026</v>
      </c>
      <c r="BR546" s="103">
        <v>0</v>
      </c>
      <c r="BS546" s="105">
        <f t="shared" si="1131"/>
        <v>0</v>
      </c>
      <c r="BT546" s="102">
        <f t="shared" si="1132"/>
        <v>0</v>
      </c>
      <c r="BU546" s="321">
        <v>5.63</v>
      </c>
      <c r="BV546" s="321">
        <v>6.11</v>
      </c>
      <c r="BW546" s="322">
        <v>144</v>
      </c>
      <c r="BX546" s="117">
        <f t="shared" si="1139"/>
        <v>110483.586</v>
      </c>
      <c r="BY546" s="118">
        <f t="shared" si="1140"/>
        <v>0.73655724</v>
      </c>
      <c r="BZ546" s="273">
        <v>66.400000000000006</v>
      </c>
      <c r="CA546" s="263">
        <v>39</v>
      </c>
      <c r="CB546" s="247">
        <v>6.93</v>
      </c>
      <c r="CC546" s="103">
        <v>4805</v>
      </c>
      <c r="CD546" s="77">
        <f t="shared" si="1141"/>
        <v>5699.1813911323552</v>
      </c>
      <c r="CE546" s="77">
        <f t="shared" si="1142"/>
        <v>24268</v>
      </c>
      <c r="CF546" s="77">
        <f t="shared" si="1143"/>
        <v>10342</v>
      </c>
      <c r="CG546" s="77">
        <f t="shared" si="1144"/>
        <v>430.91666666666669</v>
      </c>
      <c r="CH546" s="77">
        <f t="shared" si="1145"/>
        <v>13926</v>
      </c>
      <c r="CI546" s="130">
        <f t="shared" si="1146"/>
        <v>580.25</v>
      </c>
      <c r="CJ546" s="253">
        <v>4041</v>
      </c>
      <c r="CK546" s="247"/>
      <c r="CL546" s="246">
        <v>7.76</v>
      </c>
      <c r="CM546" s="103">
        <v>2435</v>
      </c>
      <c r="CN546" s="274">
        <v>9</v>
      </c>
      <c r="CO546" s="274">
        <v>55</v>
      </c>
      <c r="CP546" s="103">
        <v>4242</v>
      </c>
      <c r="CQ546" s="247"/>
      <c r="CR546" s="247"/>
      <c r="CS546" s="103">
        <v>3528</v>
      </c>
      <c r="CT546" s="141">
        <f t="shared" si="1111"/>
        <v>0.26746406535987771</v>
      </c>
      <c r="CU546" s="142">
        <f t="shared" si="1112"/>
        <v>1.2437515466468696</v>
      </c>
      <c r="CV546" s="142">
        <f t="shared" si="1113"/>
        <v>4.5822506966903793</v>
      </c>
      <c r="CW546" s="118">
        <f t="shared" si="1114"/>
        <v>0.76370844944839655</v>
      </c>
      <c r="CX546" s="143">
        <f t="shared" si="1115"/>
        <v>23030.392001565848</v>
      </c>
      <c r="CY546" s="144">
        <f t="shared" si="1116"/>
        <v>0.57274565715898429</v>
      </c>
      <c r="CZ546" s="145">
        <f t="shared" si="1117"/>
        <v>18397.237968765454</v>
      </c>
      <c r="DA546" s="146">
        <f t="shared" si="1118"/>
        <v>0.77206777122531123</v>
      </c>
      <c r="DB546" s="253">
        <v>4041</v>
      </c>
      <c r="DC546" s="247"/>
      <c r="DD546" s="246">
        <v>7.68</v>
      </c>
      <c r="DE546" s="103">
        <v>2501</v>
      </c>
      <c r="DF546" s="274">
        <v>9</v>
      </c>
      <c r="DG546" s="274">
        <v>55</v>
      </c>
      <c r="DH546" s="103">
        <v>3936</v>
      </c>
      <c r="DI546" s="247"/>
      <c r="DJ546" s="247"/>
      <c r="DK546" s="103">
        <v>3689</v>
      </c>
      <c r="DL546" s="141">
        <f t="shared" si="1147"/>
        <v>0.28544123570853941</v>
      </c>
      <c r="DM546" s="142">
        <f t="shared" si="1148"/>
        <v>1.2437515466468696</v>
      </c>
      <c r="DN546" s="142">
        <f t="shared" si="1149"/>
        <v>4.5822506966903793</v>
      </c>
      <c r="DO546" s="118">
        <f t="shared" si="1150"/>
        <v>0.76370844944839655</v>
      </c>
      <c r="DP546" s="143">
        <f t="shared" si="1151"/>
        <v>23030.392001565848</v>
      </c>
      <c r="DQ546" s="144">
        <f t="shared" si="1152"/>
        <v>0.56116504663434075</v>
      </c>
      <c r="DR546" s="145">
        <f t="shared" si="1153"/>
        <v>18397.237968765454</v>
      </c>
      <c r="DS546" s="146">
        <f t="shared" si="1154"/>
        <v>0.76588973134887206</v>
      </c>
      <c r="DT546" s="253">
        <v>4043</v>
      </c>
      <c r="DU546" s="247"/>
      <c r="DV546" s="246">
        <v>7.71</v>
      </c>
      <c r="DW546" s="103">
        <v>2036</v>
      </c>
      <c r="DX546" s="274">
        <v>9</v>
      </c>
      <c r="DY546" s="274">
        <v>55</v>
      </c>
      <c r="DZ546" s="103">
        <v>4526</v>
      </c>
      <c r="EA546" s="247"/>
      <c r="EB546" s="247"/>
      <c r="EC546" s="103">
        <v>4146</v>
      </c>
      <c r="ED546" s="141">
        <f t="shared" si="1155"/>
        <v>0.27994140122787181</v>
      </c>
      <c r="EE546" s="142">
        <f t="shared" si="1156"/>
        <v>1.2431362849369281</v>
      </c>
      <c r="EF546" s="142">
        <f t="shared" si="1157"/>
        <v>4.5845185762730036</v>
      </c>
      <c r="EG546" s="118">
        <f t="shared" si="1158"/>
        <v>0.76408642937883398</v>
      </c>
      <c r="EH546" s="143">
        <f t="shared" si="1159"/>
        <v>23041.790364348115</v>
      </c>
      <c r="EI546" s="144">
        <f t="shared" si="1160"/>
        <v>0.64275571169432943</v>
      </c>
      <c r="EJ546" s="145">
        <f t="shared" si="1161"/>
        <v>18406.343258529752</v>
      </c>
      <c r="EK546" s="146">
        <f t="shared" si="1162"/>
        <v>0.80941683047833002</v>
      </c>
      <c r="EL546" s="253">
        <v>4043</v>
      </c>
      <c r="EM546" s="247"/>
      <c r="EN546" s="246">
        <v>7.7</v>
      </c>
      <c r="EO546" s="103">
        <v>2154</v>
      </c>
      <c r="EP546" s="274">
        <v>10</v>
      </c>
      <c r="EQ546" s="274">
        <v>55</v>
      </c>
      <c r="ER546" s="103">
        <v>4962</v>
      </c>
      <c r="ES546" s="247"/>
      <c r="ET546" s="247"/>
      <c r="EU546" s="103">
        <v>3549</v>
      </c>
      <c r="EV546" s="141">
        <f t="shared" si="1163"/>
        <v>0.24760750099243056</v>
      </c>
      <c r="EW546" s="142">
        <f t="shared" si="1164"/>
        <v>1.2431362849369281</v>
      </c>
      <c r="EX546" s="142">
        <f t="shared" si="1165"/>
        <v>4.5845185762730036</v>
      </c>
      <c r="EY546" s="118">
        <f t="shared" si="1166"/>
        <v>0.76408642937883398</v>
      </c>
      <c r="EZ546" s="143">
        <f t="shared" si="1167"/>
        <v>23041.790364348115</v>
      </c>
      <c r="FA546" s="144">
        <f t="shared" si="1168"/>
        <v>0.62205098378663337</v>
      </c>
      <c r="FB546" s="145">
        <f t="shared" si="1169"/>
        <v>18406.343258529752</v>
      </c>
      <c r="FC546" s="146">
        <f t="shared" si="1170"/>
        <v>0.79837124403257509</v>
      </c>
      <c r="FD546" s="253">
        <v>4050</v>
      </c>
      <c r="FE546" s="247"/>
      <c r="FF546" s="246">
        <v>7.74</v>
      </c>
      <c r="FG546" s="103">
        <v>2183</v>
      </c>
      <c r="FH546" s="274">
        <v>9</v>
      </c>
      <c r="FI546" s="274">
        <v>54</v>
      </c>
      <c r="FJ546" s="103">
        <v>4036</v>
      </c>
      <c r="FK546" s="247"/>
      <c r="FL546" s="247"/>
      <c r="FM546" s="103">
        <v>3839</v>
      </c>
      <c r="FN546" s="141">
        <f t="shared" si="1171"/>
        <v>0.26958257527852908</v>
      </c>
      <c r="FO546" s="142">
        <f t="shared" si="1172"/>
        <v>1.2409876543209877</v>
      </c>
      <c r="FP546" s="142">
        <f t="shared" si="1173"/>
        <v>4.5924561548121847</v>
      </c>
      <c r="FQ546" s="118">
        <f t="shared" si="1174"/>
        <v>0.76540935913536412</v>
      </c>
      <c r="FR546" s="143">
        <f t="shared" si="1175"/>
        <v>23081.684634086039</v>
      </c>
      <c r="FS546" s="144">
        <f t="shared" si="1176"/>
        <v>0.61696253370762333</v>
      </c>
      <c r="FT546" s="145">
        <f t="shared" si="1177"/>
        <v>18438.211772704795</v>
      </c>
      <c r="FU546" s="146">
        <f t="shared" si="1178"/>
        <v>0.79565665075353365</v>
      </c>
      <c r="FV546" s="253">
        <v>4050</v>
      </c>
      <c r="FW546" s="283"/>
      <c r="FX546" s="246">
        <v>7.72</v>
      </c>
      <c r="FY546" s="103">
        <v>2133</v>
      </c>
      <c r="FZ546" s="274">
        <v>9</v>
      </c>
      <c r="GA546" s="274">
        <v>55</v>
      </c>
      <c r="GB546" s="103">
        <v>3924</v>
      </c>
      <c r="GC546" s="247"/>
      <c r="GD546" s="247"/>
      <c r="GE546" s="103">
        <v>4185</v>
      </c>
      <c r="GF546" s="141">
        <f t="shared" si="1179"/>
        <v>0.28975905036766036</v>
      </c>
      <c r="GG546" s="142">
        <f t="shared" si="1180"/>
        <v>1.2409876543209877</v>
      </c>
      <c r="GH546" s="142">
        <f t="shared" si="1181"/>
        <v>4.5924561548121847</v>
      </c>
      <c r="GI546" s="118">
        <f t="shared" si="1182"/>
        <v>0.76540935913536412</v>
      </c>
      <c r="GJ546" s="143">
        <f t="shared" si="1183"/>
        <v>23081.684634086039</v>
      </c>
      <c r="GK546" s="144">
        <f t="shared" si="1184"/>
        <v>0.62573572349901996</v>
      </c>
      <c r="GL546" s="145">
        <f t="shared" si="1185"/>
        <v>18438.211772704795</v>
      </c>
      <c r="GM546" s="146">
        <f t="shared" si="1186"/>
        <v>0.80033698399326036</v>
      </c>
      <c r="GN546" s="103">
        <v>1998</v>
      </c>
      <c r="GO546" s="97">
        <f t="shared" si="1187"/>
        <v>2240.2483105323881</v>
      </c>
      <c r="GP546" s="226">
        <f t="shared" si="1188"/>
        <v>605.05199999999991</v>
      </c>
      <c r="GQ546" s="103">
        <v>0</v>
      </c>
      <c r="GR546" s="102">
        <f t="shared" si="1133"/>
        <v>1</v>
      </c>
      <c r="GS546" s="103">
        <v>0</v>
      </c>
      <c r="GT546" s="102">
        <f t="shared" si="1134"/>
        <v>1</v>
      </c>
      <c r="GU546" s="129">
        <v>0</v>
      </c>
      <c r="GV546" s="102">
        <f t="shared" si="1135"/>
        <v>1</v>
      </c>
      <c r="GW546" s="170">
        <v>294</v>
      </c>
      <c r="GX546" s="102">
        <f t="shared" si="1136"/>
        <v>0.23636363636363633</v>
      </c>
      <c r="GY546" s="170">
        <v>0</v>
      </c>
      <c r="GZ546" s="102">
        <f t="shared" si="1137"/>
        <v>1</v>
      </c>
      <c r="HA546" s="323">
        <v>10.3</v>
      </c>
      <c r="HB546" s="323">
        <v>47.2</v>
      </c>
      <c r="HC546" s="323"/>
      <c r="HD546" s="102"/>
      <c r="HE546" s="324">
        <v>11</v>
      </c>
      <c r="HF546" s="227">
        <f t="shared" si="1189"/>
        <v>110483.586</v>
      </c>
      <c r="HG546" s="102">
        <f t="shared" si="1190"/>
        <v>0.73655724</v>
      </c>
      <c r="HH546" s="177">
        <f t="shared" si="1191"/>
        <v>0.81297388374052226</v>
      </c>
      <c r="HI546" s="103">
        <v>2518</v>
      </c>
      <c r="HJ546" s="103">
        <v>4354</v>
      </c>
      <c r="HK546" s="103">
        <v>2316</v>
      </c>
      <c r="HL546" s="77">
        <f t="shared" si="1192"/>
        <v>1680</v>
      </c>
      <c r="HM546" s="77">
        <f t="shared" si="1193"/>
        <v>24760.799999999999</v>
      </c>
      <c r="HN546" s="247"/>
      <c r="HO546" s="247"/>
      <c r="HP546" s="103">
        <v>3620</v>
      </c>
      <c r="HQ546" s="247"/>
      <c r="HR546" s="247"/>
      <c r="HS546" s="247"/>
      <c r="HT546" s="103">
        <v>4594</v>
      </c>
      <c r="HU546" s="103">
        <v>4494</v>
      </c>
      <c r="HV546" s="247"/>
      <c r="HW546" s="247"/>
      <c r="HX546" s="247"/>
      <c r="HY546" s="247"/>
      <c r="HZ546" s="298">
        <v>0.98</v>
      </c>
      <c r="IA546" s="298"/>
      <c r="IB546" s="299">
        <v>641</v>
      </c>
      <c r="IC546" s="300"/>
      <c r="ID546" s="300">
        <v>10</v>
      </c>
      <c r="IE546" s="301">
        <v>2.17</v>
      </c>
      <c r="IF546" s="301">
        <v>0.81</v>
      </c>
      <c r="IG546" s="301">
        <v>0.94</v>
      </c>
      <c r="IH546" s="97">
        <f t="shared" si="1194"/>
        <v>31872.755999999998</v>
      </c>
      <c r="II546" s="97">
        <f t="shared" si="1025"/>
        <v>3237.3282059331341</v>
      </c>
      <c r="IJ546" s="202">
        <f t="shared" si="1026"/>
        <v>1.5997440409534474</v>
      </c>
      <c r="IK546" s="202">
        <f t="shared" si="1030"/>
        <v>2.0236538615288024</v>
      </c>
      <c r="IL546" s="202">
        <f t="shared" si="1004"/>
        <v>0.3842834483366655</v>
      </c>
      <c r="IM546" s="203"/>
      <c r="IN546" s="204">
        <f t="shared" si="1005"/>
        <v>0.67917917917917925</v>
      </c>
      <c r="IO546" s="247"/>
      <c r="IP546" s="247"/>
      <c r="IQ546" s="103">
        <v>1244</v>
      </c>
      <c r="IR546" s="103">
        <v>1566</v>
      </c>
      <c r="IS546" s="247"/>
      <c r="IT546" s="247"/>
      <c r="IU546" s="247"/>
      <c r="IV546" s="247"/>
      <c r="IW546" s="304"/>
      <c r="IX546" s="304"/>
      <c r="IY546" s="246">
        <v>8.66</v>
      </c>
      <c r="IZ546" s="247">
        <v>212</v>
      </c>
      <c r="JA546" s="247">
        <v>1.47</v>
      </c>
      <c r="JB546" s="247">
        <v>0.39</v>
      </c>
      <c r="JC546" s="247">
        <v>182</v>
      </c>
      <c r="JD546" s="97">
        <f t="shared" si="1006"/>
        <v>7859.942</v>
      </c>
      <c r="JE546" s="210">
        <f t="shared" si="1110"/>
        <v>1.0829626764649003</v>
      </c>
      <c r="JF546" s="210">
        <f t="shared" si="1007"/>
        <v>0.59189482142857153</v>
      </c>
      <c r="JG546" s="210">
        <f t="shared" si="1008"/>
        <v>0.40887794968352442</v>
      </c>
      <c r="JH546" s="203"/>
      <c r="JI546" s="203">
        <f t="shared" si="1009"/>
        <v>0.66926677067082685</v>
      </c>
      <c r="JJ546" s="212">
        <f t="shared" si="1195"/>
        <v>2.469151880188833</v>
      </c>
      <c r="JK546" s="203">
        <f t="shared" si="1010"/>
        <v>0.98015538706355887</v>
      </c>
      <c r="JL546" s="103">
        <v>7204</v>
      </c>
      <c r="JM546" s="246">
        <v>8.75</v>
      </c>
      <c r="JN546" s="307">
        <v>10</v>
      </c>
      <c r="JO546" s="247">
        <v>0.32</v>
      </c>
      <c r="JP546" s="247">
        <v>2.17</v>
      </c>
      <c r="JQ546" s="246">
        <v>0.75</v>
      </c>
      <c r="JR546" s="170">
        <v>200</v>
      </c>
      <c r="JS546" s="247">
        <v>0.62</v>
      </c>
      <c r="JT546" s="308"/>
    </row>
    <row r="547" spans="1:280" ht="14.25">
      <c r="A547" s="244">
        <v>43964</v>
      </c>
      <c r="B547" s="245">
        <v>240</v>
      </c>
      <c r="C547" s="245">
        <v>240</v>
      </c>
      <c r="D547" s="129">
        <v>50234</v>
      </c>
      <c r="E547" s="254">
        <v>6.02</v>
      </c>
      <c r="F547" s="129">
        <v>1291</v>
      </c>
      <c r="G547" s="247">
        <v>39.6</v>
      </c>
      <c r="H547" s="247">
        <v>17.5</v>
      </c>
      <c r="I547" s="255">
        <v>88.3</v>
      </c>
      <c r="J547" s="253">
        <v>1363</v>
      </c>
      <c r="K547" s="129">
        <v>1672</v>
      </c>
      <c r="L547" s="254">
        <v>6.38</v>
      </c>
      <c r="M547" s="129">
        <v>6645</v>
      </c>
      <c r="N547" s="129">
        <v>4468</v>
      </c>
      <c r="O547" s="254">
        <v>2.23</v>
      </c>
      <c r="P547" s="254">
        <v>1.02</v>
      </c>
      <c r="Q547" s="258">
        <v>51.6</v>
      </c>
      <c r="R547" s="259">
        <v>44.3</v>
      </c>
      <c r="S547" s="260">
        <v>1554</v>
      </c>
      <c r="T547" s="103">
        <v>8169</v>
      </c>
      <c r="U547" s="247">
        <v>3.54</v>
      </c>
      <c r="V547" s="247">
        <v>22.8</v>
      </c>
      <c r="W547" s="247">
        <v>8.92</v>
      </c>
      <c r="X547" s="247">
        <v>8.15</v>
      </c>
      <c r="Y547" s="129">
        <v>1051</v>
      </c>
      <c r="Z547" s="103"/>
      <c r="AA547" s="56"/>
      <c r="AB547" s="247">
        <v>502</v>
      </c>
      <c r="AC547" s="77">
        <f t="shared" si="1138"/>
        <v>2605</v>
      </c>
      <c r="AD547" s="247"/>
      <c r="AE547" s="247"/>
      <c r="AF547" s="247"/>
      <c r="AG547" s="247"/>
      <c r="AH547" s="252"/>
      <c r="AI547" s="263"/>
      <c r="AJ547" s="247"/>
      <c r="AK547" s="247"/>
      <c r="AL547" s="246">
        <v>9.3699999999999992</v>
      </c>
      <c r="AM547" s="103">
        <v>67013</v>
      </c>
      <c r="AN547" s="264">
        <v>1.88</v>
      </c>
      <c r="AO547" s="264">
        <v>0.16</v>
      </c>
      <c r="AP547" s="103">
        <v>2826</v>
      </c>
      <c r="AQ547" s="252"/>
      <c r="AR547" s="86">
        <f t="shared" si="1119"/>
        <v>13561</v>
      </c>
      <c r="AS547" s="103">
        <v>1320</v>
      </c>
      <c r="AT547" s="268">
        <v>12241</v>
      </c>
      <c r="AU547" s="129">
        <f t="shared" si="1120"/>
        <v>9601</v>
      </c>
      <c r="AV547" s="103">
        <v>960</v>
      </c>
      <c r="AW547" s="103">
        <v>0</v>
      </c>
      <c r="AX547" s="129">
        <v>960</v>
      </c>
      <c r="AY547" s="271">
        <v>720</v>
      </c>
      <c r="AZ547" s="272">
        <v>5.17</v>
      </c>
      <c r="BA547" s="103">
        <v>3658</v>
      </c>
      <c r="BB547" s="247">
        <v>286</v>
      </c>
      <c r="BC547" s="103">
        <v>9760</v>
      </c>
      <c r="BD547" s="97">
        <f t="shared" si="1121"/>
        <v>6437.6101999999992</v>
      </c>
      <c r="BE547" s="102">
        <f t="shared" si="1122"/>
        <v>0.65959120901639334</v>
      </c>
      <c r="BF547" s="103">
        <v>3454</v>
      </c>
      <c r="BG547" s="97">
        <f t="shared" si="1123"/>
        <v>3685.4179999999997</v>
      </c>
      <c r="BH547" s="102">
        <f t="shared" si="1124"/>
        <v>0.37760430327868849</v>
      </c>
      <c r="BI547" s="103">
        <v>370</v>
      </c>
      <c r="BJ547" s="97">
        <f t="shared" si="1125"/>
        <v>727.79000000000008</v>
      </c>
      <c r="BK547" s="102">
        <f t="shared" si="1126"/>
        <v>7.4568647540983621E-2</v>
      </c>
      <c r="BL547" s="320">
        <v>429</v>
      </c>
      <c r="BM547" s="97">
        <f t="shared" si="1127"/>
        <v>619.90499999999997</v>
      </c>
      <c r="BN547" s="102">
        <f t="shared" si="1128"/>
        <v>6.3514856557377042E-2</v>
      </c>
      <c r="BO547" s="103">
        <v>643</v>
      </c>
      <c r="BP547" s="97">
        <f t="shared" si="1129"/>
        <v>1323.2939999999999</v>
      </c>
      <c r="BQ547" s="102">
        <f t="shared" si="1130"/>
        <v>0.13558340163934424</v>
      </c>
      <c r="BR547" s="103">
        <v>48.8</v>
      </c>
      <c r="BS547" s="105">
        <f t="shared" si="1131"/>
        <v>81.203199999999995</v>
      </c>
      <c r="BT547" s="102">
        <f t="shared" si="1132"/>
        <v>5.0000000000000001E-3</v>
      </c>
      <c r="BU547" s="321">
        <v>5.68</v>
      </c>
      <c r="BV547" s="321">
        <v>5.97</v>
      </c>
      <c r="BW547" s="322">
        <v>139</v>
      </c>
      <c r="BX547" s="117">
        <f t="shared" si="1139"/>
        <v>93705.76</v>
      </c>
      <c r="BY547" s="118">
        <f t="shared" si="1140"/>
        <v>0.62470506666666659</v>
      </c>
      <c r="BZ547" s="273">
        <v>47.4</v>
      </c>
      <c r="CA547" s="263">
        <v>39</v>
      </c>
      <c r="CB547" s="247">
        <v>6.94</v>
      </c>
      <c r="CC547" s="103">
        <v>4839</v>
      </c>
      <c r="CD547" s="77">
        <f t="shared" si="1141"/>
        <v>5016.4880422233218</v>
      </c>
      <c r="CE547" s="77">
        <f t="shared" si="1142"/>
        <v>24252</v>
      </c>
      <c r="CF547" s="77">
        <f t="shared" si="1143"/>
        <v>9601</v>
      </c>
      <c r="CG547" s="77">
        <f t="shared" si="1144"/>
        <v>400.04166666666669</v>
      </c>
      <c r="CH547" s="77">
        <f t="shared" si="1145"/>
        <v>14651</v>
      </c>
      <c r="CI547" s="130">
        <f t="shared" si="1146"/>
        <v>610.45833333333337</v>
      </c>
      <c r="CJ547" s="253">
        <v>4031</v>
      </c>
      <c r="CK547" s="247"/>
      <c r="CL547" s="246">
        <v>7.72</v>
      </c>
      <c r="CM547" s="103">
        <v>1979</v>
      </c>
      <c r="CN547" s="274">
        <v>10</v>
      </c>
      <c r="CO547" s="274">
        <v>50</v>
      </c>
      <c r="CP547" s="103">
        <v>3858</v>
      </c>
      <c r="CQ547" s="247"/>
      <c r="CR547" s="247"/>
      <c r="CS547" s="103">
        <v>3615</v>
      </c>
      <c r="CT547" s="141">
        <f t="shared" si="1111"/>
        <v>0.29524389530819606</v>
      </c>
      <c r="CU547" s="142">
        <f t="shared" si="1112"/>
        <v>1.2468370131481021</v>
      </c>
      <c r="CV547" s="142">
        <f t="shared" si="1113"/>
        <v>4.0233711297656605</v>
      </c>
      <c r="CW547" s="118">
        <f t="shared" si="1114"/>
        <v>0.67056185496094345</v>
      </c>
      <c r="CX547" s="143">
        <f t="shared" si="1115"/>
        <v>20221.463298202209</v>
      </c>
      <c r="CY547" s="144">
        <f t="shared" si="1116"/>
        <v>0.60550090355185993</v>
      </c>
      <c r="CZ547" s="145">
        <f t="shared" si="1117"/>
        <v>15575.124466435758</v>
      </c>
      <c r="DA547" s="146">
        <f t="shared" si="1118"/>
        <v>0.79723360655737707</v>
      </c>
      <c r="DB547" s="253">
        <v>4031</v>
      </c>
      <c r="DC547" s="247"/>
      <c r="DD547" s="246">
        <v>7.69</v>
      </c>
      <c r="DE547" s="103">
        <v>1946</v>
      </c>
      <c r="DF547" s="274">
        <v>9</v>
      </c>
      <c r="DG547" s="274">
        <v>48</v>
      </c>
      <c r="DH547" s="103">
        <v>3890</v>
      </c>
      <c r="DI547" s="247"/>
      <c r="DJ547" s="247"/>
      <c r="DK547" s="103">
        <v>3726</v>
      </c>
      <c r="DL547" s="141">
        <f t="shared" si="1147"/>
        <v>0.30103891636890906</v>
      </c>
      <c r="DM547" s="142">
        <f t="shared" si="1148"/>
        <v>1.2468370131481021</v>
      </c>
      <c r="DN547" s="142">
        <f t="shared" si="1149"/>
        <v>4.0233711297656605</v>
      </c>
      <c r="DO547" s="118">
        <f t="shared" si="1150"/>
        <v>0.67056185496094345</v>
      </c>
      <c r="DP547" s="143">
        <f t="shared" si="1151"/>
        <v>20221.463298202209</v>
      </c>
      <c r="DQ547" s="144">
        <f t="shared" si="1152"/>
        <v>0.61207921087009565</v>
      </c>
      <c r="DR547" s="145">
        <f t="shared" si="1153"/>
        <v>15575.124466435758</v>
      </c>
      <c r="DS547" s="146">
        <f t="shared" si="1154"/>
        <v>0.80061475409836069</v>
      </c>
      <c r="DT547" s="253">
        <v>4031</v>
      </c>
      <c r="DU547" s="247"/>
      <c r="DV547" s="246">
        <v>7.66</v>
      </c>
      <c r="DW547" s="103">
        <v>1816</v>
      </c>
      <c r="DX547" s="274">
        <v>9</v>
      </c>
      <c r="DY547" s="274">
        <v>47</v>
      </c>
      <c r="DZ547" s="103">
        <v>3894</v>
      </c>
      <c r="EA547" s="247"/>
      <c r="EB547" s="247"/>
      <c r="EC547" s="103">
        <v>4074</v>
      </c>
      <c r="ED547" s="141">
        <f t="shared" si="1155"/>
        <v>0.3157853786275383</v>
      </c>
      <c r="EE547" s="142">
        <f t="shared" si="1156"/>
        <v>1.2468370131481021</v>
      </c>
      <c r="EF547" s="142">
        <f t="shared" si="1157"/>
        <v>4.0233711297656605</v>
      </c>
      <c r="EG547" s="118">
        <f t="shared" si="1158"/>
        <v>0.67056185496094345</v>
      </c>
      <c r="EH547" s="143">
        <f t="shared" si="1159"/>
        <v>20221.463298202209</v>
      </c>
      <c r="EI547" s="144">
        <f t="shared" si="1160"/>
        <v>0.6379937548510245</v>
      </c>
      <c r="EJ547" s="145">
        <f t="shared" si="1161"/>
        <v>15575.124466435758</v>
      </c>
      <c r="EK547" s="146">
        <f t="shared" si="1162"/>
        <v>0.81393442622950818</v>
      </c>
      <c r="EL547" s="253">
        <v>4031</v>
      </c>
      <c r="EM547" s="247"/>
      <c r="EN547" s="246">
        <v>7.73</v>
      </c>
      <c r="EO547" s="103">
        <v>1792</v>
      </c>
      <c r="EP547" s="274">
        <v>10</v>
      </c>
      <c r="EQ547" s="274">
        <v>49</v>
      </c>
      <c r="ER547" s="103">
        <v>3850</v>
      </c>
      <c r="ES547" s="247"/>
      <c r="ET547" s="247"/>
      <c r="EU547" s="103">
        <v>3534</v>
      </c>
      <c r="EV547" s="141">
        <f t="shared" si="1163"/>
        <v>0.27188983821491391</v>
      </c>
      <c r="EW547" s="142">
        <f t="shared" si="1164"/>
        <v>1.2468370131481021</v>
      </c>
      <c r="EX547" s="142">
        <f t="shared" si="1165"/>
        <v>4.0233711297656605</v>
      </c>
      <c r="EY547" s="118">
        <f t="shared" si="1166"/>
        <v>0.67056185496094345</v>
      </c>
      <c r="EZ547" s="143">
        <f t="shared" si="1167"/>
        <v>20221.463298202209</v>
      </c>
      <c r="FA547" s="144">
        <f t="shared" si="1168"/>
        <v>0.6427779783551959</v>
      </c>
      <c r="FB547" s="145">
        <f t="shared" si="1169"/>
        <v>15575.124466435758</v>
      </c>
      <c r="FC547" s="146">
        <f t="shared" si="1170"/>
        <v>0.81639344262295088</v>
      </c>
      <c r="FD547" s="253">
        <v>4064</v>
      </c>
      <c r="FE547" s="247"/>
      <c r="FF547" s="246">
        <v>7.72</v>
      </c>
      <c r="FG547" s="103">
        <v>1756</v>
      </c>
      <c r="FH547" s="274">
        <v>9</v>
      </c>
      <c r="FI547" s="274">
        <v>48</v>
      </c>
      <c r="FJ547" s="103">
        <v>4620</v>
      </c>
      <c r="FK547" s="247"/>
      <c r="FL547" s="247"/>
      <c r="FM547" s="103">
        <v>3727</v>
      </c>
      <c r="FN547" s="141">
        <f t="shared" si="1171"/>
        <v>0.28126978531354774</v>
      </c>
      <c r="FO547" s="142">
        <f t="shared" si="1172"/>
        <v>1.2367125984251968</v>
      </c>
      <c r="FP547" s="142">
        <f t="shared" si="1173"/>
        <v>4.0563086756059654</v>
      </c>
      <c r="FQ547" s="118">
        <f t="shared" si="1174"/>
        <v>0.67605144593432753</v>
      </c>
      <c r="FR547" s="143">
        <f t="shared" si="1175"/>
        <v>20387.00740359558</v>
      </c>
      <c r="FS547" s="144">
        <f t="shared" si="1176"/>
        <v>0.64995431361145317</v>
      </c>
      <c r="FT547" s="145">
        <f t="shared" si="1177"/>
        <v>15702.631067128485</v>
      </c>
      <c r="FU547" s="146">
        <f t="shared" si="1178"/>
        <v>0.82008196721311477</v>
      </c>
      <c r="FV547" s="253">
        <v>4064</v>
      </c>
      <c r="FW547" s="283"/>
      <c r="FX547" s="246">
        <v>7.75</v>
      </c>
      <c r="FY547" s="103">
        <v>1815</v>
      </c>
      <c r="FZ547" s="274">
        <v>9</v>
      </c>
      <c r="GA547" s="274">
        <v>49</v>
      </c>
      <c r="GB547" s="103">
        <v>3868</v>
      </c>
      <c r="GC547" s="247"/>
      <c r="GD547" s="247"/>
      <c r="GE547" s="103">
        <v>4209</v>
      </c>
      <c r="GF547" s="141">
        <f t="shared" si="1179"/>
        <v>0.32349929788868576</v>
      </c>
      <c r="GG547" s="142">
        <f t="shared" si="1180"/>
        <v>1.2367125984251968</v>
      </c>
      <c r="GH547" s="142">
        <f t="shared" si="1181"/>
        <v>4.0563086756059654</v>
      </c>
      <c r="GI547" s="118">
        <f t="shared" si="1182"/>
        <v>0.67605144593432753</v>
      </c>
      <c r="GJ547" s="143">
        <f t="shared" si="1183"/>
        <v>20387.00740359558</v>
      </c>
      <c r="GK547" s="144">
        <f t="shared" si="1184"/>
        <v>0.63819309749703157</v>
      </c>
      <c r="GL547" s="145">
        <f t="shared" si="1185"/>
        <v>15702.631067128485</v>
      </c>
      <c r="GM547" s="146">
        <f t="shared" si="1186"/>
        <v>0.81403688524590168</v>
      </c>
      <c r="GN547" s="103">
        <v>1908</v>
      </c>
      <c r="GO547" s="97">
        <f t="shared" si="1187"/>
        <v>1850.4893204684149</v>
      </c>
      <c r="GP547" s="226">
        <f t="shared" si="1188"/>
        <v>447.51560000000001</v>
      </c>
      <c r="GQ547" s="103">
        <v>0</v>
      </c>
      <c r="GR547" s="102">
        <f t="shared" si="1133"/>
        <v>1</v>
      </c>
      <c r="GS547" s="103">
        <v>0</v>
      </c>
      <c r="GT547" s="102">
        <f t="shared" si="1134"/>
        <v>1</v>
      </c>
      <c r="GU547" s="129">
        <v>0</v>
      </c>
      <c r="GV547" s="102">
        <f t="shared" si="1135"/>
        <v>1</v>
      </c>
      <c r="GW547" s="170">
        <v>205</v>
      </c>
      <c r="GX547" s="102">
        <f t="shared" si="1136"/>
        <v>0.52214452214452223</v>
      </c>
      <c r="GY547" s="170">
        <v>15.4</v>
      </c>
      <c r="GZ547" s="102">
        <f t="shared" si="1137"/>
        <v>0</v>
      </c>
      <c r="HA547" s="323">
        <v>9.9</v>
      </c>
      <c r="HB547" s="323">
        <v>46.9</v>
      </c>
      <c r="HC547" s="323"/>
      <c r="HD547" s="102"/>
      <c r="HE547" s="324">
        <v>10</v>
      </c>
      <c r="HF547" s="227">
        <f t="shared" si="1189"/>
        <v>93705.76</v>
      </c>
      <c r="HG547" s="102">
        <f t="shared" si="1190"/>
        <v>0.62470506666666659</v>
      </c>
      <c r="HH547" s="177">
        <f t="shared" si="1191"/>
        <v>0.80450819672131146</v>
      </c>
      <c r="HI547" s="103">
        <v>3468</v>
      </c>
      <c r="HJ547" s="103">
        <v>4678</v>
      </c>
      <c r="HK547" s="103">
        <v>2842</v>
      </c>
      <c r="HL547" s="77">
        <f t="shared" si="1192"/>
        <v>2160</v>
      </c>
      <c r="HM547" s="77">
        <f t="shared" si="1193"/>
        <v>30795.360000000001</v>
      </c>
      <c r="HN547" s="247"/>
      <c r="HO547" s="247"/>
      <c r="HP547" s="103">
        <v>3908</v>
      </c>
      <c r="HQ547" s="247"/>
      <c r="HR547" s="247"/>
      <c r="HS547" s="247"/>
      <c r="HT547" s="103">
        <v>4958</v>
      </c>
      <c r="HU547" s="103">
        <v>5346</v>
      </c>
      <c r="HV547" s="247"/>
      <c r="HW547" s="247"/>
      <c r="HX547" s="247"/>
      <c r="HY547" s="247"/>
      <c r="HZ547" s="298">
        <v>0.98</v>
      </c>
      <c r="IA547" s="298"/>
      <c r="IB547" s="299">
        <v>605</v>
      </c>
      <c r="IC547" s="300"/>
      <c r="ID547" s="300">
        <v>239</v>
      </c>
      <c r="IE547" s="301">
        <v>1.41</v>
      </c>
      <c r="IF547" s="301">
        <v>0.7</v>
      </c>
      <c r="IG547" s="301">
        <v>0.87</v>
      </c>
      <c r="IH547" s="97">
        <f t="shared" si="1194"/>
        <v>33787.187999999995</v>
      </c>
      <c r="II547" s="97">
        <f t="shared" si="1025"/>
        <v>3603.753478500118</v>
      </c>
      <c r="IJ547" s="202">
        <f t="shared" si="1026"/>
        <v>1.6024357022674465</v>
      </c>
      <c r="IK547" s="202">
        <f t="shared" si="1030"/>
        <v>2.2489223582579987</v>
      </c>
      <c r="IL547" s="202">
        <f t="shared" si="1004"/>
        <v>0.38018473326668528</v>
      </c>
      <c r="IM547" s="203"/>
      <c r="IN547" s="204">
        <f t="shared" si="1005"/>
        <v>0.68291404612159323</v>
      </c>
      <c r="IO547" s="247"/>
      <c r="IP547" s="247"/>
      <c r="IQ547" s="103">
        <v>2092</v>
      </c>
      <c r="IR547" s="103">
        <v>3522</v>
      </c>
      <c r="IS547" s="247"/>
      <c r="IT547" s="247"/>
      <c r="IU547" s="247"/>
      <c r="IV547" s="247"/>
      <c r="IW547" s="304"/>
      <c r="IX547" s="304"/>
      <c r="IY547" s="246">
        <v>8.67</v>
      </c>
      <c r="IZ547" s="247">
        <v>181</v>
      </c>
      <c r="JA547" s="247">
        <v>1.3</v>
      </c>
      <c r="JB547" s="247">
        <v>0.13</v>
      </c>
      <c r="JC547" s="247">
        <v>176</v>
      </c>
      <c r="JD547" s="97">
        <f t="shared" si="1006"/>
        <v>7405.8050000000003</v>
      </c>
      <c r="JE547" s="210">
        <f t="shared" si="1110"/>
        <v>1.1665451515467138</v>
      </c>
      <c r="JF547" s="210">
        <f t="shared" si="1007"/>
        <v>0.51862544642857145</v>
      </c>
      <c r="JG547" s="210">
        <f t="shared" si="1008"/>
        <v>0.25840719666908496</v>
      </c>
      <c r="JH547" s="203"/>
      <c r="JI547" s="203">
        <f t="shared" si="1009"/>
        <v>0.70082644628099167</v>
      </c>
      <c r="JJ547" s="212">
        <f t="shared" si="1195"/>
        <v>2.469151880188833</v>
      </c>
      <c r="JK547" s="203">
        <f t="shared" si="1010"/>
        <v>0.98145491803278684</v>
      </c>
      <c r="JL547" s="103">
        <v>7150</v>
      </c>
      <c r="JM547" s="246">
        <v>8.8800000000000008</v>
      </c>
      <c r="JN547" s="307">
        <v>225</v>
      </c>
      <c r="JO547" s="247">
        <v>0.17</v>
      </c>
      <c r="JP547" s="247">
        <v>0.6</v>
      </c>
      <c r="JQ547" s="246">
        <v>0.63</v>
      </c>
      <c r="JR547" s="170">
        <v>190</v>
      </c>
      <c r="JS547" s="247">
        <v>0.6</v>
      </c>
      <c r="JT547" s="308"/>
    </row>
    <row r="548" spans="1:280" ht="14.25">
      <c r="A548" s="244">
        <v>43965</v>
      </c>
      <c r="B548" s="245">
        <v>240</v>
      </c>
      <c r="C548" s="245">
        <v>240</v>
      </c>
      <c r="D548" s="129">
        <v>45889</v>
      </c>
      <c r="E548" s="254">
        <v>6.02</v>
      </c>
      <c r="F548" s="129">
        <v>1325</v>
      </c>
      <c r="G548" s="247">
        <v>40.9</v>
      </c>
      <c r="H548" s="247">
        <v>19.7</v>
      </c>
      <c r="I548" s="255">
        <v>88.7</v>
      </c>
      <c r="J548" s="253">
        <v>1653</v>
      </c>
      <c r="K548" s="129">
        <v>1667</v>
      </c>
      <c r="L548" s="254">
        <v>5.91</v>
      </c>
      <c r="M548" s="129">
        <v>7625</v>
      </c>
      <c r="N548" s="129">
        <v>4053</v>
      </c>
      <c r="O548" s="254">
        <v>5.35</v>
      </c>
      <c r="P548" s="254">
        <v>5.26</v>
      </c>
      <c r="Q548" s="258">
        <v>53.4</v>
      </c>
      <c r="R548" s="259">
        <v>44.6</v>
      </c>
      <c r="S548" s="260">
        <v>1373</v>
      </c>
      <c r="T548" s="103">
        <v>7038</v>
      </c>
      <c r="U548" s="247">
        <v>3.51</v>
      </c>
      <c r="V548" s="247">
        <v>23</v>
      </c>
      <c r="W548" s="247">
        <v>10.4</v>
      </c>
      <c r="X548" s="247">
        <v>8.35</v>
      </c>
      <c r="Y548" s="129"/>
      <c r="Z548" s="103"/>
      <c r="AA548" s="56"/>
      <c r="AB548" s="247">
        <v>505</v>
      </c>
      <c r="AC548" s="77">
        <f t="shared" si="1138"/>
        <v>1373</v>
      </c>
      <c r="AD548" s="247"/>
      <c r="AE548" s="247"/>
      <c r="AF548" s="247"/>
      <c r="AG548" s="247"/>
      <c r="AH548" s="252"/>
      <c r="AI548" s="263"/>
      <c r="AJ548" s="247"/>
      <c r="AK548" s="247"/>
      <c r="AL548" s="246">
        <v>9.31</v>
      </c>
      <c r="AM548" s="103">
        <v>82001</v>
      </c>
      <c r="AN548" s="264">
        <v>3.65</v>
      </c>
      <c r="AO548" s="264">
        <v>0.2</v>
      </c>
      <c r="AP548" s="103">
        <v>3072</v>
      </c>
      <c r="AQ548" s="252"/>
      <c r="AR548" s="86">
        <f t="shared" si="1119"/>
        <v>13972</v>
      </c>
      <c r="AS548" s="103">
        <v>1320</v>
      </c>
      <c r="AT548" s="268">
        <v>12652</v>
      </c>
      <c r="AU548" s="129">
        <f t="shared" si="1120"/>
        <v>10252</v>
      </c>
      <c r="AV548" s="103">
        <v>960</v>
      </c>
      <c r="AW548" s="103">
        <v>0</v>
      </c>
      <c r="AX548" s="129">
        <v>960</v>
      </c>
      <c r="AY548" s="271">
        <v>480</v>
      </c>
      <c r="AZ548" s="272">
        <v>5.07</v>
      </c>
      <c r="BA548" s="103">
        <v>3161</v>
      </c>
      <c r="BB548" s="247">
        <v>241</v>
      </c>
      <c r="BC548" s="103">
        <v>9328</v>
      </c>
      <c r="BD548" s="97">
        <f t="shared" si="1121"/>
        <v>6828.6389999999992</v>
      </c>
      <c r="BE548" s="102">
        <f t="shared" si="1122"/>
        <v>0.73205821183533437</v>
      </c>
      <c r="BF548" s="103">
        <v>3569</v>
      </c>
      <c r="BG548" s="97">
        <f t="shared" si="1123"/>
        <v>3808.1229999999996</v>
      </c>
      <c r="BH548" s="102">
        <f t="shared" si="1124"/>
        <v>0.4082464622641509</v>
      </c>
      <c r="BI548" s="103">
        <v>405</v>
      </c>
      <c r="BJ548" s="97">
        <f t="shared" si="1125"/>
        <v>796.63499999999999</v>
      </c>
      <c r="BK548" s="102">
        <f t="shared" si="1126"/>
        <v>8.5402551457975984E-2</v>
      </c>
      <c r="BL548" s="320">
        <v>503</v>
      </c>
      <c r="BM548" s="97">
        <f t="shared" si="1127"/>
        <v>726.83500000000004</v>
      </c>
      <c r="BN548" s="102">
        <f t="shared" si="1128"/>
        <v>7.791970411663808E-2</v>
      </c>
      <c r="BO548" s="103">
        <v>687</v>
      </c>
      <c r="BP548" s="97">
        <f t="shared" si="1129"/>
        <v>1413.8459999999998</v>
      </c>
      <c r="BQ548" s="102">
        <f t="shared" si="1130"/>
        <v>0.15157011149228128</v>
      </c>
      <c r="BR548" s="103">
        <v>50</v>
      </c>
      <c r="BS548" s="105">
        <f t="shared" si="1131"/>
        <v>83.2</v>
      </c>
      <c r="BT548" s="102">
        <f t="shared" si="1132"/>
        <v>5.3602058319039449E-3</v>
      </c>
      <c r="BU548" s="321">
        <v>6.36</v>
      </c>
      <c r="BV548" s="321">
        <v>7.19</v>
      </c>
      <c r="BW548" s="322">
        <v>139</v>
      </c>
      <c r="BX548" s="117">
        <f t="shared" si="1139"/>
        <v>95630.656000000003</v>
      </c>
      <c r="BY548" s="118">
        <f t="shared" si="1140"/>
        <v>0.63753770666666665</v>
      </c>
      <c r="BZ548" s="273">
        <v>38.799999999999997</v>
      </c>
      <c r="CA548" s="263">
        <v>39</v>
      </c>
      <c r="CB548" s="247">
        <v>6.87</v>
      </c>
      <c r="CC548" s="103">
        <v>5084</v>
      </c>
      <c r="CD548" s="77">
        <f t="shared" si="1141"/>
        <v>5071.9258462302405</v>
      </c>
      <c r="CE548" s="77">
        <f t="shared" si="1142"/>
        <v>24166</v>
      </c>
      <c r="CF548" s="77">
        <f t="shared" si="1143"/>
        <v>10252</v>
      </c>
      <c r="CG548" s="77">
        <f t="shared" si="1144"/>
        <v>427.16666666666669</v>
      </c>
      <c r="CH548" s="77">
        <f t="shared" si="1145"/>
        <v>13914</v>
      </c>
      <c r="CI548" s="130">
        <f t="shared" si="1146"/>
        <v>579.75</v>
      </c>
      <c r="CJ548" s="253">
        <v>4016</v>
      </c>
      <c r="CK548" s="247"/>
      <c r="CL548" s="246">
        <v>7.74</v>
      </c>
      <c r="CM548" s="103">
        <v>1641</v>
      </c>
      <c r="CN548" s="274">
        <v>9</v>
      </c>
      <c r="CO548" s="274">
        <v>50</v>
      </c>
      <c r="CP548" s="103">
        <v>4700</v>
      </c>
      <c r="CQ548" s="247"/>
      <c r="CR548" s="247"/>
      <c r="CS548" s="103">
        <v>3310</v>
      </c>
      <c r="CT548" s="141">
        <f t="shared" si="1111"/>
        <v>0.24022763073022882</v>
      </c>
      <c r="CU548" s="142">
        <f t="shared" si="1112"/>
        <v>1.2514940239043826</v>
      </c>
      <c r="CV548" s="142">
        <f t="shared" si="1113"/>
        <v>4.0526968162476411</v>
      </c>
      <c r="CW548" s="118">
        <f t="shared" si="1114"/>
        <v>0.67544946937460681</v>
      </c>
      <c r="CX548" s="143">
        <f t="shared" si="1115"/>
        <v>20368.854198460645</v>
      </c>
      <c r="CY548" s="144">
        <f t="shared" si="1116"/>
        <v>0.67645426022549415</v>
      </c>
      <c r="CZ548" s="145">
        <f t="shared" si="1117"/>
        <v>15892.274869486055</v>
      </c>
      <c r="DA548" s="146">
        <f t="shared" si="1118"/>
        <v>0.82407804459691247</v>
      </c>
      <c r="DB548" s="253">
        <v>4016</v>
      </c>
      <c r="DC548" s="247"/>
      <c r="DD548" s="246">
        <v>7.66</v>
      </c>
      <c r="DE548" s="103">
        <v>1913</v>
      </c>
      <c r="DF548" s="274">
        <v>9</v>
      </c>
      <c r="DG548" s="274">
        <v>47</v>
      </c>
      <c r="DH548" s="103">
        <v>4124</v>
      </c>
      <c r="DI548" s="247"/>
      <c r="DJ548" s="247"/>
      <c r="DK548" s="103">
        <v>3511</v>
      </c>
      <c r="DL548" s="141">
        <f t="shared" si="1147"/>
        <v>0.27675641360531267</v>
      </c>
      <c r="DM548" s="142">
        <f t="shared" si="1148"/>
        <v>1.2514940239043826</v>
      </c>
      <c r="DN548" s="142">
        <f t="shared" si="1149"/>
        <v>4.0526968162476411</v>
      </c>
      <c r="DO548" s="118">
        <f t="shared" si="1150"/>
        <v>0.67544946937460681</v>
      </c>
      <c r="DP548" s="143">
        <f t="shared" si="1151"/>
        <v>20368.854198460645</v>
      </c>
      <c r="DQ548" s="144">
        <f t="shared" si="1152"/>
        <v>0.62282571591186486</v>
      </c>
      <c r="DR548" s="145">
        <f t="shared" si="1153"/>
        <v>15892.274869486055</v>
      </c>
      <c r="DS548" s="146">
        <f t="shared" si="1154"/>
        <v>0.79491852487135506</v>
      </c>
      <c r="DT548" s="253">
        <v>4031</v>
      </c>
      <c r="DU548" s="247"/>
      <c r="DV548" s="246">
        <v>7.68</v>
      </c>
      <c r="DW548" s="103">
        <v>1546</v>
      </c>
      <c r="DX548" s="274">
        <v>10</v>
      </c>
      <c r="DY548" s="274">
        <v>47</v>
      </c>
      <c r="DZ548" s="103">
        <v>4054</v>
      </c>
      <c r="EA548" s="247"/>
      <c r="EB548" s="247"/>
      <c r="EC548" s="103">
        <v>3909</v>
      </c>
      <c r="ED548" s="141">
        <f t="shared" si="1155"/>
        <v>0.27502976508103166</v>
      </c>
      <c r="EE548" s="142">
        <f t="shared" si="1156"/>
        <v>1.2468370131481021</v>
      </c>
      <c r="EF548" s="142">
        <f t="shared" si="1157"/>
        <v>4.0678338810493626</v>
      </c>
      <c r="EG548" s="118">
        <f t="shared" si="1158"/>
        <v>0.67797231350822706</v>
      </c>
      <c r="EH548" s="143">
        <f t="shared" si="1159"/>
        <v>20444.933086154098</v>
      </c>
      <c r="EI548" s="144">
        <f t="shared" si="1160"/>
        <v>0.69518481798209253</v>
      </c>
      <c r="EJ548" s="145">
        <f t="shared" si="1161"/>
        <v>15951.633465861129</v>
      </c>
      <c r="EK548" s="146">
        <f t="shared" si="1162"/>
        <v>0.83426243567753</v>
      </c>
      <c r="EL548" s="253">
        <v>4031</v>
      </c>
      <c r="EM548" s="247"/>
      <c r="EN548" s="246">
        <v>7.7</v>
      </c>
      <c r="EO548" s="103">
        <v>1869</v>
      </c>
      <c r="EP548" s="274">
        <v>9</v>
      </c>
      <c r="EQ548" s="274">
        <v>47</v>
      </c>
      <c r="ER548" s="103">
        <v>4310</v>
      </c>
      <c r="ES548" s="247"/>
      <c r="ET548" s="247"/>
      <c r="EU548" s="103">
        <v>3422</v>
      </c>
      <c r="EV548" s="141">
        <f t="shared" si="1163"/>
        <v>0.26504543160389116</v>
      </c>
      <c r="EW548" s="142">
        <f t="shared" si="1164"/>
        <v>1.2468370131481021</v>
      </c>
      <c r="EX548" s="142">
        <f t="shared" si="1165"/>
        <v>4.0678338810493626</v>
      </c>
      <c r="EY548" s="118">
        <f t="shared" si="1166"/>
        <v>0.67797231350822706</v>
      </c>
      <c r="EZ548" s="143">
        <f t="shared" si="1167"/>
        <v>20444.933086154098</v>
      </c>
      <c r="FA548" s="144">
        <f t="shared" si="1168"/>
        <v>0.63150092160965787</v>
      </c>
      <c r="FB548" s="145">
        <f t="shared" si="1169"/>
        <v>15951.633465861129</v>
      </c>
      <c r="FC548" s="146">
        <f t="shared" si="1170"/>
        <v>0.79963550600343059</v>
      </c>
      <c r="FD548" s="253">
        <v>4036</v>
      </c>
      <c r="FE548" s="247"/>
      <c r="FF548" s="246">
        <v>7.68</v>
      </c>
      <c r="FG548" s="103">
        <v>1776</v>
      </c>
      <c r="FH548" s="274">
        <v>9</v>
      </c>
      <c r="FI548" s="274">
        <v>48</v>
      </c>
      <c r="FJ548" s="103">
        <v>3594</v>
      </c>
      <c r="FK548" s="247"/>
      <c r="FL548" s="247"/>
      <c r="FM548" s="103">
        <v>3626</v>
      </c>
      <c r="FN548" s="141">
        <f t="shared" si="1171"/>
        <v>0.27258327810486677</v>
      </c>
      <c r="FO548" s="142">
        <f t="shared" si="1172"/>
        <v>1.2452923686818633</v>
      </c>
      <c r="FP548" s="142">
        <f t="shared" si="1173"/>
        <v>4.072879569316604</v>
      </c>
      <c r="FQ548" s="118">
        <f t="shared" si="1174"/>
        <v>0.67881326155276733</v>
      </c>
      <c r="FR548" s="143">
        <f t="shared" si="1175"/>
        <v>20470.292715385251</v>
      </c>
      <c r="FS548" s="144">
        <f t="shared" si="1176"/>
        <v>0.64983715183453838</v>
      </c>
      <c r="FT548" s="145">
        <f t="shared" si="1177"/>
        <v>15971.419664652816</v>
      </c>
      <c r="FU548" s="146">
        <f t="shared" si="1178"/>
        <v>0.80960548885077188</v>
      </c>
      <c r="FV548" s="253">
        <v>4036</v>
      </c>
      <c r="FW548" s="283"/>
      <c r="FX548" s="246">
        <v>7.76</v>
      </c>
      <c r="FY548" s="103">
        <v>1924</v>
      </c>
      <c r="FZ548" s="274">
        <v>9</v>
      </c>
      <c r="GA548" s="274">
        <v>47</v>
      </c>
      <c r="GB548" s="103">
        <v>3420</v>
      </c>
      <c r="GC548" s="247"/>
      <c r="GD548" s="247"/>
      <c r="GE548" s="103">
        <v>4030</v>
      </c>
      <c r="GF548" s="141">
        <f t="shared" si="1179"/>
        <v>0.31719723664377408</v>
      </c>
      <c r="GG548" s="142">
        <f t="shared" si="1180"/>
        <v>1.2452923686818633</v>
      </c>
      <c r="GH548" s="142">
        <f t="shared" si="1181"/>
        <v>4.072879569316604</v>
      </c>
      <c r="GI548" s="118">
        <f t="shared" si="1182"/>
        <v>0.67881326155276733</v>
      </c>
      <c r="GJ548" s="143">
        <f t="shared" si="1183"/>
        <v>20470.292715385251</v>
      </c>
      <c r="GK548" s="144">
        <f t="shared" si="1184"/>
        <v>0.62065691448741656</v>
      </c>
      <c r="GL548" s="145">
        <f t="shared" si="1185"/>
        <v>15971.419664652816</v>
      </c>
      <c r="GM548" s="146">
        <f t="shared" si="1186"/>
        <v>0.79373927958833623</v>
      </c>
      <c r="GN548" s="103">
        <v>1936</v>
      </c>
      <c r="GO548" s="97">
        <f t="shared" si="1187"/>
        <v>1778.1978399404122</v>
      </c>
      <c r="GP548" s="226">
        <f t="shared" si="1188"/>
        <v>484.20109999999994</v>
      </c>
      <c r="GQ548" s="103">
        <v>0</v>
      </c>
      <c r="GR548" s="102">
        <f t="shared" si="1133"/>
        <v>1</v>
      </c>
      <c r="GS548" s="103">
        <v>0</v>
      </c>
      <c r="GT548" s="102">
        <f t="shared" si="1134"/>
        <v>1</v>
      </c>
      <c r="GU548" s="129">
        <v>1.74</v>
      </c>
      <c r="GV548" s="102">
        <f t="shared" si="1135"/>
        <v>0.99781581276243203</v>
      </c>
      <c r="GW548" s="170">
        <v>225</v>
      </c>
      <c r="GX548" s="102">
        <f t="shared" si="1136"/>
        <v>0.55268389662027828</v>
      </c>
      <c r="GY548" s="170">
        <v>11.2</v>
      </c>
      <c r="GZ548" s="102">
        <f t="shared" si="1137"/>
        <v>0</v>
      </c>
      <c r="HA548" s="323">
        <v>10.8</v>
      </c>
      <c r="HB548" s="323">
        <v>49.3</v>
      </c>
      <c r="HC548" s="323"/>
      <c r="HD548" s="102"/>
      <c r="HE548" s="324">
        <v>11</v>
      </c>
      <c r="HF548" s="227">
        <f t="shared" si="1189"/>
        <v>95630.656000000003</v>
      </c>
      <c r="HG548" s="102">
        <f t="shared" si="1190"/>
        <v>0.63753770666666665</v>
      </c>
      <c r="HH548" s="177">
        <f t="shared" si="1191"/>
        <v>0.79245283018867929</v>
      </c>
      <c r="HI548" s="103">
        <v>3136</v>
      </c>
      <c r="HJ548" s="103">
        <v>5040</v>
      </c>
      <c r="HK548" s="103">
        <v>2640</v>
      </c>
      <c r="HL548" s="77">
        <f t="shared" si="1192"/>
        <v>2160</v>
      </c>
      <c r="HM548" s="77">
        <f t="shared" si="1193"/>
        <v>28923.119999999999</v>
      </c>
      <c r="HN548" s="247"/>
      <c r="HO548" s="247"/>
      <c r="HP548" s="103">
        <v>3495</v>
      </c>
      <c r="HQ548" s="247"/>
      <c r="HR548" s="247"/>
      <c r="HS548" s="247"/>
      <c r="HT548" s="103">
        <v>4504</v>
      </c>
      <c r="HU548" s="103">
        <v>4766</v>
      </c>
      <c r="HV548" s="247"/>
      <c r="HW548" s="247"/>
      <c r="HX548" s="247"/>
      <c r="HY548" s="247"/>
      <c r="HZ548" s="298" t="s">
        <v>127</v>
      </c>
      <c r="IA548" s="298"/>
      <c r="IB548" s="299">
        <v>559</v>
      </c>
      <c r="IC548" s="300"/>
      <c r="ID548" s="300">
        <v>207</v>
      </c>
      <c r="IE548" s="301">
        <v>1.22</v>
      </c>
      <c r="IF548" s="301">
        <v>0.7</v>
      </c>
      <c r="IG548" s="301">
        <v>0.92</v>
      </c>
      <c r="IH548" s="97">
        <f t="shared" si="1194"/>
        <v>31874.511999999999</v>
      </c>
      <c r="II548" s="97">
        <f t="shared" si="1025"/>
        <v>3265.9055741699667</v>
      </c>
      <c r="IJ548" s="202">
        <f t="shared" si="1026"/>
        <v>1.5513496742165684</v>
      </c>
      <c r="IK548" s="202">
        <f t="shared" si="1030"/>
        <v>2.1052027331099605</v>
      </c>
      <c r="IL548" s="202">
        <f t="shared" si="1004"/>
        <v>0.39784560669696556</v>
      </c>
      <c r="IM548" s="203"/>
      <c r="IN548" s="204">
        <f t="shared" si="1005"/>
        <v>0.71126033057851235</v>
      </c>
      <c r="IO548" s="247"/>
      <c r="IP548" s="247"/>
      <c r="IQ548" s="103">
        <v>1630</v>
      </c>
      <c r="IR548" s="103">
        <v>1752</v>
      </c>
      <c r="IS548" s="247"/>
      <c r="IT548" s="247"/>
      <c r="IU548" s="247"/>
      <c r="IV548" s="247"/>
      <c r="IW548" s="304"/>
      <c r="IX548" s="304"/>
      <c r="IY548" s="246">
        <v>8.1999999999999993</v>
      </c>
      <c r="IZ548" s="247">
        <v>166</v>
      </c>
      <c r="JA548" s="247">
        <v>1.19</v>
      </c>
      <c r="JB548" s="247">
        <v>0.2</v>
      </c>
      <c r="JC548" s="247">
        <v>186</v>
      </c>
      <c r="JD548" s="97">
        <f t="shared" si="1006"/>
        <v>7072.4679999999998</v>
      </c>
      <c r="JE548" s="210">
        <f t="shared" si="1110"/>
        <v>1.0924697619976589</v>
      </c>
      <c r="JF548" s="210">
        <f t="shared" si="1007"/>
        <v>0.51168464285714288</v>
      </c>
      <c r="JG548" s="210">
        <f t="shared" si="1008"/>
        <v>0.29754696973686418</v>
      </c>
      <c r="JH548" s="203"/>
      <c r="JI548" s="203">
        <f t="shared" si="1009"/>
        <v>0.70304114490161007</v>
      </c>
      <c r="JJ548" s="212">
        <f t="shared" si="1195"/>
        <v>2.469151880188833</v>
      </c>
      <c r="JK548" s="203">
        <f t="shared" si="1010"/>
        <v>0.98220411663807894</v>
      </c>
      <c r="JL548" s="103">
        <v>7830</v>
      </c>
      <c r="JM548" s="246">
        <v>8.83</v>
      </c>
      <c r="JN548" s="307">
        <v>167</v>
      </c>
      <c r="JO548" s="247">
        <v>1.1399999999999999</v>
      </c>
      <c r="JP548" s="247">
        <v>0.9</v>
      </c>
      <c r="JQ548" s="246">
        <v>0.52</v>
      </c>
      <c r="JR548" s="170">
        <v>252</v>
      </c>
      <c r="JS548" s="247">
        <v>0.39</v>
      </c>
      <c r="JT548" s="308"/>
    </row>
    <row r="549" spans="1:280" ht="14.25">
      <c r="A549" s="244">
        <v>43966</v>
      </c>
      <c r="B549" s="245">
        <v>240</v>
      </c>
      <c r="C549" s="245">
        <v>240</v>
      </c>
      <c r="D549" s="129">
        <v>36291</v>
      </c>
      <c r="E549" s="254">
        <v>5.36</v>
      </c>
      <c r="F549" s="129">
        <v>897</v>
      </c>
      <c r="G549" s="247">
        <v>31.9</v>
      </c>
      <c r="H549" s="247">
        <v>13.2</v>
      </c>
      <c r="I549" s="255">
        <v>87.7</v>
      </c>
      <c r="J549" s="253">
        <v>977</v>
      </c>
      <c r="K549" s="129">
        <v>1978</v>
      </c>
      <c r="L549" s="254">
        <v>5.64</v>
      </c>
      <c r="M549" s="129">
        <v>8789</v>
      </c>
      <c r="N549" s="129">
        <v>4245</v>
      </c>
      <c r="O549" s="254">
        <v>17.899999999999999</v>
      </c>
      <c r="P549" s="254">
        <v>13.9</v>
      </c>
      <c r="Q549" s="258"/>
      <c r="R549" s="259">
        <v>42.3</v>
      </c>
      <c r="S549" s="260">
        <v>3646</v>
      </c>
      <c r="T549" s="103">
        <v>8898</v>
      </c>
      <c r="U549" s="247">
        <v>3.61</v>
      </c>
      <c r="V549" s="247">
        <v>22.4</v>
      </c>
      <c r="W549" s="247">
        <v>7.91</v>
      </c>
      <c r="X549" s="247">
        <v>8.2799999999999994</v>
      </c>
      <c r="Y549" s="129">
        <v>0</v>
      </c>
      <c r="Z549" s="103"/>
      <c r="AA549" s="56"/>
      <c r="AB549" s="247">
        <v>506</v>
      </c>
      <c r="AC549" s="77">
        <f t="shared" si="1138"/>
        <v>3646</v>
      </c>
      <c r="AD549" s="247"/>
      <c r="AE549" s="247"/>
      <c r="AF549" s="247"/>
      <c r="AG549" s="247"/>
      <c r="AH549" s="252"/>
      <c r="AI549" s="263"/>
      <c r="AJ549" s="247"/>
      <c r="AK549" s="247"/>
      <c r="AL549" s="246">
        <v>9.09</v>
      </c>
      <c r="AM549" s="103">
        <v>80911</v>
      </c>
      <c r="AN549" s="264">
        <v>2.52</v>
      </c>
      <c r="AO549" s="264">
        <v>0.31</v>
      </c>
      <c r="AP549" s="103">
        <v>3094</v>
      </c>
      <c r="AQ549" s="252"/>
      <c r="AR549" s="86">
        <f t="shared" si="1119"/>
        <v>13991</v>
      </c>
      <c r="AS549" s="103">
        <v>1320</v>
      </c>
      <c r="AT549" s="268">
        <v>12671</v>
      </c>
      <c r="AU549" s="129">
        <f t="shared" si="1120"/>
        <v>10271</v>
      </c>
      <c r="AV549" s="103">
        <v>960</v>
      </c>
      <c r="AW549" s="103">
        <v>0</v>
      </c>
      <c r="AX549" s="129">
        <v>960</v>
      </c>
      <c r="AY549" s="271">
        <v>480</v>
      </c>
      <c r="AZ549" s="272">
        <v>5.44</v>
      </c>
      <c r="BA549" s="103">
        <v>4463</v>
      </c>
      <c r="BB549" s="247">
        <v>233</v>
      </c>
      <c r="BC549" s="103">
        <v>11842</v>
      </c>
      <c r="BD549" s="97">
        <f t="shared" si="1121"/>
        <v>6762.4181999999983</v>
      </c>
      <c r="BE549" s="102">
        <f t="shared" si="1122"/>
        <v>0.57105372403310239</v>
      </c>
      <c r="BF549" s="103">
        <v>3569</v>
      </c>
      <c r="BG549" s="97">
        <f t="shared" si="1123"/>
        <v>3808.1229999999996</v>
      </c>
      <c r="BH549" s="102">
        <f t="shared" si="1124"/>
        <v>0.32157768957946287</v>
      </c>
      <c r="BI549" s="103">
        <v>338</v>
      </c>
      <c r="BJ549" s="97">
        <f t="shared" si="1125"/>
        <v>664.846</v>
      </c>
      <c r="BK549" s="102">
        <f t="shared" si="1126"/>
        <v>5.6143050160445872E-2</v>
      </c>
      <c r="BL549" s="320">
        <v>564</v>
      </c>
      <c r="BM549" s="97">
        <f t="shared" si="1127"/>
        <v>814.98</v>
      </c>
      <c r="BN549" s="102">
        <f t="shared" si="1128"/>
        <v>6.8821145076845128E-2</v>
      </c>
      <c r="BO549" s="103">
        <v>677</v>
      </c>
      <c r="BP549" s="97">
        <f t="shared" si="1129"/>
        <v>1393.2659999999998</v>
      </c>
      <c r="BQ549" s="102">
        <f t="shared" si="1130"/>
        <v>0.11765461915217022</v>
      </c>
      <c r="BR549" s="103">
        <v>48.8</v>
      </c>
      <c r="BS549" s="105">
        <f t="shared" si="1131"/>
        <v>81.203199999999995</v>
      </c>
      <c r="BT549" s="102">
        <f t="shared" si="1132"/>
        <v>4.1209255193379495E-3</v>
      </c>
      <c r="BU549" s="321">
        <v>9.4499999999999993</v>
      </c>
      <c r="BV549" s="321">
        <v>7.42</v>
      </c>
      <c r="BW549" s="322">
        <v>154</v>
      </c>
      <c r="BX549" s="117">
        <f t="shared" si="1139"/>
        <v>121629.182</v>
      </c>
      <c r="BY549" s="118">
        <f t="shared" si="1140"/>
        <v>0.81086121333333339</v>
      </c>
      <c r="BZ549" s="273">
        <v>39.799999999999997</v>
      </c>
      <c r="CA549" s="263">
        <v>39</v>
      </c>
      <c r="CB549" s="247">
        <v>7.22</v>
      </c>
      <c r="CC549" s="103">
        <v>5204</v>
      </c>
      <c r="CD549" s="77">
        <f t="shared" si="1141"/>
        <v>6144.6518300761845</v>
      </c>
      <c r="CE549" s="77">
        <f t="shared" si="1142"/>
        <v>24152</v>
      </c>
      <c r="CF549" s="77">
        <f t="shared" si="1143"/>
        <v>10271</v>
      </c>
      <c r="CG549" s="77">
        <f t="shared" si="1144"/>
        <v>427.95833333333331</v>
      </c>
      <c r="CH549" s="77">
        <f t="shared" si="1145"/>
        <v>13881</v>
      </c>
      <c r="CI549" s="130">
        <f t="shared" si="1146"/>
        <v>578.375</v>
      </c>
      <c r="CJ549" s="253">
        <v>4020</v>
      </c>
      <c r="CK549" s="247"/>
      <c r="CL549" s="246">
        <v>7.82</v>
      </c>
      <c r="CM549" s="103">
        <v>1862</v>
      </c>
      <c r="CN549" s="274">
        <v>9</v>
      </c>
      <c r="CO549" s="274">
        <v>48</v>
      </c>
      <c r="CP549" s="103">
        <v>4768</v>
      </c>
      <c r="CQ549" s="247"/>
      <c r="CR549" s="247"/>
      <c r="CS549" s="103">
        <v>3468</v>
      </c>
      <c r="CT549" s="141">
        <f t="shared" si="1111"/>
        <v>0.20143747411491839</v>
      </c>
      <c r="CU549" s="142">
        <f t="shared" si="1112"/>
        <v>1.2502487562189055</v>
      </c>
      <c r="CV549" s="142">
        <f t="shared" si="1113"/>
        <v>4.9147434056717589</v>
      </c>
      <c r="CW549" s="118">
        <f t="shared" si="1114"/>
        <v>0.81912390094529319</v>
      </c>
      <c r="CX549" s="143">
        <f t="shared" si="1115"/>
        <v>24701.500356906261</v>
      </c>
      <c r="CY549" s="144">
        <f t="shared" si="1116"/>
        <v>0.6969722530272453</v>
      </c>
      <c r="CZ549" s="145">
        <f t="shared" si="1117"/>
        <v>20244.67173070553</v>
      </c>
      <c r="DA549" s="146">
        <f t="shared" si="1118"/>
        <v>0.84276304678263814</v>
      </c>
      <c r="DB549" s="253">
        <v>4020</v>
      </c>
      <c r="DC549" s="247"/>
      <c r="DD549" s="246">
        <v>7.76</v>
      </c>
      <c r="DE549" s="103">
        <v>1844</v>
      </c>
      <c r="DF549" s="274">
        <v>9</v>
      </c>
      <c r="DG549" s="274">
        <v>47</v>
      </c>
      <c r="DH549" s="103">
        <v>4124</v>
      </c>
      <c r="DI549" s="247"/>
      <c r="DJ549" s="247"/>
      <c r="DK549" s="103">
        <v>3758</v>
      </c>
      <c r="DL549" s="141">
        <f t="shared" si="1147"/>
        <v>0.21736841473870391</v>
      </c>
      <c r="DM549" s="142">
        <f t="shared" si="1148"/>
        <v>1.2502487562189055</v>
      </c>
      <c r="DN549" s="142">
        <f t="shared" si="1149"/>
        <v>4.9147434056717589</v>
      </c>
      <c r="DO549" s="118">
        <f t="shared" si="1150"/>
        <v>0.81912390094529319</v>
      </c>
      <c r="DP549" s="143">
        <f t="shared" si="1151"/>
        <v>24701.500356906261</v>
      </c>
      <c r="DQ549" s="144">
        <f t="shared" si="1152"/>
        <v>0.69990162974341597</v>
      </c>
      <c r="DR549" s="145">
        <f t="shared" si="1153"/>
        <v>20244.67173070553</v>
      </c>
      <c r="DS549" s="146">
        <f t="shared" si="1154"/>
        <v>0.84428306029386935</v>
      </c>
      <c r="DT549" s="253">
        <v>4025</v>
      </c>
      <c r="DU549" s="247"/>
      <c r="DV549" s="246">
        <v>7.79</v>
      </c>
      <c r="DW549" s="103">
        <v>2150</v>
      </c>
      <c r="DX549" s="274">
        <v>9</v>
      </c>
      <c r="DY549" s="274">
        <v>47</v>
      </c>
      <c r="DZ549" s="103">
        <v>4358</v>
      </c>
      <c r="EA549" s="247"/>
      <c r="EB549" s="247"/>
      <c r="EC549" s="103">
        <v>4287</v>
      </c>
      <c r="ED549" s="141">
        <f t="shared" si="1155"/>
        <v>0.26662978727774389</v>
      </c>
      <c r="EE549" s="142">
        <f t="shared" si="1156"/>
        <v>1.248695652173913</v>
      </c>
      <c r="EF549" s="142">
        <f t="shared" si="1157"/>
        <v>4.9208562706041867</v>
      </c>
      <c r="EG549" s="118">
        <f t="shared" si="1158"/>
        <v>0.82014271176736442</v>
      </c>
      <c r="EH549" s="143">
        <f t="shared" si="1159"/>
        <v>24732.223616056643</v>
      </c>
      <c r="EI549" s="144">
        <f t="shared" si="1160"/>
        <v>0.65010222556851638</v>
      </c>
      <c r="EJ549" s="145">
        <f t="shared" si="1161"/>
        <v>20269.851670669093</v>
      </c>
      <c r="EK549" s="146">
        <f t="shared" si="1162"/>
        <v>0.81844283060293865</v>
      </c>
      <c r="EL549" s="253">
        <v>4025</v>
      </c>
      <c r="EM549" s="247"/>
      <c r="EN549" s="246">
        <v>7.7</v>
      </c>
      <c r="EO549" s="103">
        <v>1869</v>
      </c>
      <c r="EP549" s="274">
        <v>9</v>
      </c>
      <c r="EQ549" s="274">
        <v>47</v>
      </c>
      <c r="ER549" s="103">
        <v>4310</v>
      </c>
      <c r="ES549" s="247"/>
      <c r="ET549" s="247"/>
      <c r="EU549" s="103">
        <v>3422</v>
      </c>
      <c r="EV549" s="141">
        <f t="shared" si="1163"/>
        <v>0.19884367792140314</v>
      </c>
      <c r="EW549" s="142">
        <f t="shared" si="1164"/>
        <v>1.248695652173913</v>
      </c>
      <c r="EX549" s="142">
        <f t="shared" si="1165"/>
        <v>4.9208562706041867</v>
      </c>
      <c r="EY549" s="118">
        <f t="shared" si="1166"/>
        <v>0.82014271176736442</v>
      </c>
      <c r="EZ549" s="143">
        <f t="shared" si="1167"/>
        <v>24732.223616056643</v>
      </c>
      <c r="FA549" s="144">
        <f t="shared" si="1168"/>
        <v>0.69583305097095671</v>
      </c>
      <c r="FB549" s="145">
        <f t="shared" si="1169"/>
        <v>20269.851670669093</v>
      </c>
      <c r="FC549" s="146">
        <f t="shared" si="1170"/>
        <v>0.84217193041715932</v>
      </c>
      <c r="FD549" s="253">
        <v>4031</v>
      </c>
      <c r="FE549" s="247"/>
      <c r="FF549" s="246">
        <v>7.74</v>
      </c>
      <c r="FG549" s="103">
        <v>2036</v>
      </c>
      <c r="FH549" s="274">
        <v>8</v>
      </c>
      <c r="FI549" s="274">
        <v>48</v>
      </c>
      <c r="FJ549" s="103">
        <v>4284</v>
      </c>
      <c r="FK549" s="247"/>
      <c r="FL549" s="247"/>
      <c r="FM549" s="103">
        <v>3590</v>
      </c>
      <c r="FN549" s="141">
        <f t="shared" si="1171"/>
        <v>0.21676158101667253</v>
      </c>
      <c r="FO549" s="142">
        <f t="shared" si="1172"/>
        <v>1.2468370131481021</v>
      </c>
      <c r="FP549" s="142">
        <f t="shared" si="1173"/>
        <v>4.9281917085230997</v>
      </c>
      <c r="FQ549" s="118">
        <f t="shared" si="1174"/>
        <v>0.82136528475384996</v>
      </c>
      <c r="FR549" s="143">
        <f t="shared" si="1175"/>
        <v>24769.091527037101</v>
      </c>
      <c r="FS549" s="144">
        <f t="shared" si="1176"/>
        <v>0.6686549447709299</v>
      </c>
      <c r="FT549" s="145">
        <f t="shared" si="1177"/>
        <v>20300.067598625374</v>
      </c>
      <c r="FU549" s="146">
        <f t="shared" si="1178"/>
        <v>0.8280695828407364</v>
      </c>
      <c r="FV549" s="253">
        <v>4031</v>
      </c>
      <c r="FW549" s="283"/>
      <c r="FX549" s="246">
        <v>7.77</v>
      </c>
      <c r="FY549" s="103">
        <v>1729</v>
      </c>
      <c r="FZ549" s="274">
        <v>8</v>
      </c>
      <c r="GA549" s="274">
        <v>48</v>
      </c>
      <c r="GB549" s="103">
        <v>4376</v>
      </c>
      <c r="GC549" s="247"/>
      <c r="GD549" s="247"/>
      <c r="GE549" s="103">
        <v>4122</v>
      </c>
      <c r="GF549" s="141">
        <f t="shared" si="1179"/>
        <v>0.23157963597775372</v>
      </c>
      <c r="GG549" s="142">
        <f t="shared" si="1180"/>
        <v>1.2468370131481021</v>
      </c>
      <c r="GH549" s="142">
        <f t="shared" si="1181"/>
        <v>4.9281917085230997</v>
      </c>
      <c r="GI549" s="118">
        <f t="shared" si="1182"/>
        <v>0.82136528475384996</v>
      </c>
      <c r="GJ549" s="143">
        <f t="shared" si="1183"/>
        <v>24769.091527037101</v>
      </c>
      <c r="GK549" s="144">
        <f t="shared" si="1184"/>
        <v>0.71861709209672786</v>
      </c>
      <c r="GL549" s="145">
        <f t="shared" si="1185"/>
        <v>20300.067598625374</v>
      </c>
      <c r="GM549" s="146">
        <f t="shared" si="1186"/>
        <v>0.85399425772673532</v>
      </c>
      <c r="GN549" s="103">
        <v>1929</v>
      </c>
      <c r="GO549" s="97">
        <f t="shared" si="1187"/>
        <v>1915.0095230208678</v>
      </c>
      <c r="GP549" s="226">
        <f t="shared" si="1188"/>
        <v>186.90699999999998</v>
      </c>
      <c r="GQ549" s="103">
        <v>0</v>
      </c>
      <c r="GR549" s="102">
        <f t="shared" si="1133"/>
        <v>1</v>
      </c>
      <c r="GS549" s="103">
        <v>0</v>
      </c>
      <c r="GT549" s="102">
        <f t="shared" si="1134"/>
        <v>1</v>
      </c>
      <c r="GU549" s="129">
        <v>0</v>
      </c>
      <c r="GV549" s="102">
        <f t="shared" si="1135"/>
        <v>1</v>
      </c>
      <c r="GW549" s="170">
        <v>79.5</v>
      </c>
      <c r="GX549" s="102">
        <f t="shared" si="1136"/>
        <v>0.85904255319148937</v>
      </c>
      <c r="GY549" s="170">
        <v>14</v>
      </c>
      <c r="GZ549" s="102">
        <f t="shared" si="1137"/>
        <v>0</v>
      </c>
      <c r="HA549" s="323">
        <v>11.8</v>
      </c>
      <c r="HB549" s="323">
        <v>42.3</v>
      </c>
      <c r="HC549" s="323"/>
      <c r="HD549" s="102"/>
      <c r="HE549" s="324">
        <v>5</v>
      </c>
      <c r="HF549" s="227">
        <f t="shared" si="1189"/>
        <v>121629.182</v>
      </c>
      <c r="HG549" s="102">
        <f t="shared" si="1190"/>
        <v>0.81086121333333339</v>
      </c>
      <c r="HH549" s="177">
        <f t="shared" si="1191"/>
        <v>0.83710521871305521</v>
      </c>
      <c r="HI549" s="103">
        <v>3798</v>
      </c>
      <c r="HJ549" s="103">
        <v>5160</v>
      </c>
      <c r="HK549" s="103">
        <v>2918</v>
      </c>
      <c r="HL549" s="77">
        <f t="shared" si="1192"/>
        <v>2160</v>
      </c>
      <c r="HM549" s="77">
        <f t="shared" si="1193"/>
        <v>31446.48</v>
      </c>
      <c r="HN549" s="247"/>
      <c r="HO549" s="247"/>
      <c r="HP549" s="103">
        <v>3714</v>
      </c>
      <c r="HQ549" s="247"/>
      <c r="HR549" s="247"/>
      <c r="HS549" s="247"/>
      <c r="HT549" s="103">
        <v>4844</v>
      </c>
      <c r="HU549" s="103">
        <v>4944</v>
      </c>
      <c r="HV549" s="247"/>
      <c r="HW549" s="247"/>
      <c r="HX549" s="247"/>
      <c r="HY549" s="247"/>
      <c r="HZ549" s="298">
        <v>0.98</v>
      </c>
      <c r="IA549" s="298"/>
      <c r="IB549" s="299">
        <v>594</v>
      </c>
      <c r="IC549" s="300"/>
      <c r="ID549" s="300">
        <v>278</v>
      </c>
      <c r="IE549" s="301">
        <v>1.19</v>
      </c>
      <c r="IF549" s="301">
        <v>1.07</v>
      </c>
      <c r="IG549" s="301">
        <v>1.23</v>
      </c>
      <c r="IH549" s="97">
        <f t="shared" si="1194"/>
        <v>33519.159</v>
      </c>
      <c r="II549" s="97">
        <f t="shared" si="1025"/>
        <v>3211.0865333434713</v>
      </c>
      <c r="IJ549" s="202">
        <f t="shared" si="1026"/>
        <v>1.5490666873208891</v>
      </c>
      <c r="IK549" s="202">
        <f t="shared" si="1030"/>
        <v>2.072916911599878</v>
      </c>
      <c r="IL549" s="202">
        <f t="shared" si="1004"/>
        <v>0.37794371378578206</v>
      </c>
      <c r="IM549" s="203"/>
      <c r="IN549" s="204">
        <f t="shared" si="1005"/>
        <v>0.69206842923794709</v>
      </c>
      <c r="IO549" s="247"/>
      <c r="IP549" s="247"/>
      <c r="IQ549" s="103">
        <v>1512</v>
      </c>
      <c r="IR549" s="103">
        <v>1730</v>
      </c>
      <c r="IS549" s="247"/>
      <c r="IT549" s="247"/>
      <c r="IU549" s="247"/>
      <c r="IV549" s="247"/>
      <c r="IW549" s="304"/>
      <c r="IX549" s="304"/>
      <c r="IY549" s="246">
        <v>8.8000000000000007</v>
      </c>
      <c r="IZ549" s="247">
        <v>189</v>
      </c>
      <c r="JA549" s="247">
        <v>1.1399999999999999</v>
      </c>
      <c r="JB549" s="247">
        <v>0.34</v>
      </c>
      <c r="JC549" s="247">
        <v>189</v>
      </c>
      <c r="JD549" s="97">
        <f t="shared" si="1006"/>
        <v>7526.5739999999996</v>
      </c>
      <c r="JE549" s="210">
        <f t="shared" si="1110"/>
        <v>1.090448836530036</v>
      </c>
      <c r="JF549" s="210">
        <f t="shared" si="1007"/>
        <v>0.5447298214285714</v>
      </c>
      <c r="JG549" s="210">
        <f t="shared" si="1008"/>
        <v>0.33044668066817806</v>
      </c>
      <c r="JH549" s="203"/>
      <c r="JI549" s="203">
        <f t="shared" si="1009"/>
        <v>0.68181818181818188</v>
      </c>
      <c r="JJ549" s="212">
        <f t="shared" si="1195"/>
        <v>2.469151880188833</v>
      </c>
      <c r="JK549" s="203">
        <f t="shared" si="1010"/>
        <v>0.98403985813207229</v>
      </c>
      <c r="JL549" s="103">
        <v>6335</v>
      </c>
      <c r="JM549" s="246">
        <v>8.8800000000000008</v>
      </c>
      <c r="JN549" s="307">
        <v>239</v>
      </c>
      <c r="JO549" s="247">
        <v>0.35</v>
      </c>
      <c r="JP549" s="247">
        <v>0.04</v>
      </c>
      <c r="JQ549" s="246">
        <v>0.81</v>
      </c>
      <c r="JR549" s="170">
        <v>220</v>
      </c>
      <c r="JS549" s="247">
        <v>0.67</v>
      </c>
      <c r="JT549" s="308"/>
    </row>
    <row r="550" spans="1:280" ht="14.25">
      <c r="A550" s="244">
        <v>43967</v>
      </c>
      <c r="B550" s="245">
        <v>240</v>
      </c>
      <c r="C550" s="245">
        <v>240</v>
      </c>
      <c r="D550" s="129">
        <v>36170</v>
      </c>
      <c r="E550" s="254">
        <v>5.35</v>
      </c>
      <c r="F550" s="129">
        <v>896</v>
      </c>
      <c r="G550" s="247">
        <v>23.4</v>
      </c>
      <c r="H550" s="247">
        <v>12.7</v>
      </c>
      <c r="I550" s="255">
        <v>87.2</v>
      </c>
      <c r="J550" s="253">
        <v>1268</v>
      </c>
      <c r="K550" s="129">
        <v>1583</v>
      </c>
      <c r="L550" s="254">
        <v>5.53</v>
      </c>
      <c r="M550" s="129">
        <v>8280</v>
      </c>
      <c r="N550" s="129">
        <v>7932</v>
      </c>
      <c r="O550" s="254">
        <v>14.5</v>
      </c>
      <c r="P550" s="254">
        <v>14.6</v>
      </c>
      <c r="Q550" s="258"/>
      <c r="R550" s="259">
        <v>38.200000000000003</v>
      </c>
      <c r="S550" s="260">
        <v>5082</v>
      </c>
      <c r="T550" s="103">
        <v>7919</v>
      </c>
      <c r="U550" s="247">
        <v>3.88</v>
      </c>
      <c r="V550" s="247">
        <v>30.1</v>
      </c>
      <c r="W550" s="247">
        <v>9.0500000000000007</v>
      </c>
      <c r="X550" s="247">
        <v>7.28</v>
      </c>
      <c r="Y550" s="129">
        <v>0</v>
      </c>
      <c r="Z550" s="103"/>
      <c r="AA550" s="56"/>
      <c r="AB550" s="247">
        <v>512</v>
      </c>
      <c r="AC550" s="77">
        <f t="shared" si="1138"/>
        <v>5082</v>
      </c>
      <c r="AD550" s="247"/>
      <c r="AE550" s="247"/>
      <c r="AF550" s="247"/>
      <c r="AG550" s="247"/>
      <c r="AH550" s="252"/>
      <c r="AI550" s="263"/>
      <c r="AJ550" s="247"/>
      <c r="AK550" s="247"/>
      <c r="AL550" s="246">
        <v>9.23</v>
      </c>
      <c r="AM550" s="103">
        <v>7768</v>
      </c>
      <c r="AN550" s="264">
        <v>1.31</v>
      </c>
      <c r="AO550" s="264">
        <v>0.01</v>
      </c>
      <c r="AP550" s="103">
        <v>3073</v>
      </c>
      <c r="AQ550" s="252"/>
      <c r="AR550" s="86">
        <f t="shared" si="1119"/>
        <v>13993</v>
      </c>
      <c r="AS550" s="103">
        <v>1320</v>
      </c>
      <c r="AT550" s="268">
        <v>12673</v>
      </c>
      <c r="AU550" s="129">
        <f t="shared" si="1120"/>
        <v>10033</v>
      </c>
      <c r="AV550" s="103">
        <v>960</v>
      </c>
      <c r="AW550" s="103">
        <v>0</v>
      </c>
      <c r="AX550" s="129">
        <v>960</v>
      </c>
      <c r="AY550" s="271">
        <v>720</v>
      </c>
      <c r="AZ550" s="272">
        <v>5.21</v>
      </c>
      <c r="BA550" s="103">
        <v>3955</v>
      </c>
      <c r="BB550" s="247">
        <v>427</v>
      </c>
      <c r="BC550" s="103">
        <v>10039</v>
      </c>
      <c r="BD550" s="97">
        <f t="shared" si="1121"/>
        <v>6636.018</v>
      </c>
      <c r="BE550" s="102">
        <f t="shared" si="1122"/>
        <v>0.66102380715210673</v>
      </c>
      <c r="BF550" s="103">
        <v>3515</v>
      </c>
      <c r="BG550" s="97">
        <f t="shared" si="1123"/>
        <v>3750.5049999999997</v>
      </c>
      <c r="BH550" s="102">
        <f t="shared" si="1124"/>
        <v>0.37359348540691301</v>
      </c>
      <c r="BI550" s="103">
        <v>368</v>
      </c>
      <c r="BJ550" s="97">
        <f t="shared" si="1125"/>
        <v>723.85599999999999</v>
      </c>
      <c r="BK550" s="102">
        <f t="shared" si="1126"/>
        <v>7.2104392867815517E-2</v>
      </c>
      <c r="BL550" s="320">
        <v>593</v>
      </c>
      <c r="BM550" s="97">
        <f t="shared" ref="BM550:BM558" si="1196">BL550*1.445</f>
        <v>856.88499999999999</v>
      </c>
      <c r="BN550" s="102">
        <f t="shared" ref="BN550:BN558" si="1197">BM550/BC550</f>
        <v>8.5355613108875392E-2</v>
      </c>
      <c r="BO550" s="103">
        <v>634</v>
      </c>
      <c r="BP550" s="97">
        <f t="shared" ref="BP550:BP558" si="1198">BO550*2.058</f>
        <v>1304.7719999999999</v>
      </c>
      <c r="BQ550" s="102">
        <f t="shared" ref="BQ550:BQ558" si="1199">BP550/BC550</f>
        <v>0.12997031576850282</v>
      </c>
      <c r="BR550" s="103">
        <v>0</v>
      </c>
      <c r="BS550" s="105">
        <f t="shared" ref="BS550:BS558" si="1200">BR550*1.664</f>
        <v>0</v>
      </c>
      <c r="BT550" s="102">
        <f t="shared" ref="BT550:BT558" si="1201">BR550/BC550</f>
        <v>0</v>
      </c>
      <c r="BU550" s="321">
        <v>8.32</v>
      </c>
      <c r="BV550" s="321">
        <v>8.49</v>
      </c>
      <c r="BW550" s="322">
        <v>136</v>
      </c>
      <c r="BX550" s="117">
        <f t="shared" ref="BX550:BX558" si="1202">AU550*BC550/1000</f>
        <v>100721.287</v>
      </c>
      <c r="BY550" s="118">
        <f t="shared" ref="BY550:BY558" si="1203">BX550/150000</f>
        <v>0.67147524666666669</v>
      </c>
      <c r="BZ550" s="273">
        <v>41.1</v>
      </c>
      <c r="CA550" s="263">
        <v>39</v>
      </c>
      <c r="CB550" s="247">
        <v>7.08</v>
      </c>
      <c r="CC550" s="103">
        <v>4839</v>
      </c>
      <c r="CD550" s="77">
        <f t="shared" ref="CD550:CD558" si="1204">(CF550*BC550+GN550*CH550)/CE550</f>
        <v>5327.092807424594</v>
      </c>
      <c r="CE550" s="77">
        <f t="shared" ref="CE550:CE558" si="1205">CJ550+DB550+DT550+EL550++FD550+FV550</f>
        <v>24136</v>
      </c>
      <c r="CF550" s="77">
        <f t="shared" ref="CF550:CF558" si="1206">CE550-CH550</f>
        <v>10033</v>
      </c>
      <c r="CG550" s="77">
        <f t="shared" ref="CG550:CG558" si="1207">CF550/24</f>
        <v>418.04166666666669</v>
      </c>
      <c r="CH550" s="77">
        <f t="shared" ref="CH550:CH558" si="1208">CE550-AU550</f>
        <v>14103</v>
      </c>
      <c r="CI550" s="130">
        <f t="shared" ref="CI550:CI558" si="1209">CH550/24</f>
        <v>587.625</v>
      </c>
      <c r="CJ550" s="253">
        <v>4025</v>
      </c>
      <c r="CK550" s="247"/>
      <c r="CL550" s="246">
        <v>7.75</v>
      </c>
      <c r="CM550" s="103">
        <v>1811</v>
      </c>
      <c r="CN550" s="274">
        <v>8</v>
      </c>
      <c r="CO550" s="274">
        <v>49</v>
      </c>
      <c r="CP550" s="103">
        <v>4876</v>
      </c>
      <c r="CQ550" s="247"/>
      <c r="CR550" s="247"/>
      <c r="CS550" s="103">
        <v>3502</v>
      </c>
      <c r="CT550" s="141">
        <f t="shared" si="1111"/>
        <v>0.24745140684683178</v>
      </c>
      <c r="CU550" s="142">
        <f t="shared" si="1112"/>
        <v>1.248695652173913</v>
      </c>
      <c r="CV550" s="142">
        <f t="shared" si="1113"/>
        <v>4.2661258555280526</v>
      </c>
      <c r="CW550" s="118">
        <f t="shared" si="1114"/>
        <v>0.71102097592134206</v>
      </c>
      <c r="CX550" s="143">
        <f t="shared" si="1115"/>
        <v>21441.548549883992</v>
      </c>
      <c r="CY550" s="144">
        <f t="shared" si="1116"/>
        <v>0.66003971294137531</v>
      </c>
      <c r="CZ550" s="145">
        <f t="shared" si="1117"/>
        <v>16796.61833671694</v>
      </c>
      <c r="DA550" s="146">
        <f t="shared" si="1118"/>
        <v>0.81960354616993725</v>
      </c>
      <c r="DB550" s="253">
        <v>4025</v>
      </c>
      <c r="DC550" s="247"/>
      <c r="DD550" s="246">
        <v>7.63</v>
      </c>
      <c r="DE550" s="103">
        <v>1803</v>
      </c>
      <c r="DF550" s="274">
        <v>9</v>
      </c>
      <c r="DG550" s="274">
        <v>48</v>
      </c>
      <c r="DH550" s="103">
        <v>4744</v>
      </c>
      <c r="DI550" s="247"/>
      <c r="DJ550" s="247"/>
      <c r="DK550" s="103">
        <v>3694</v>
      </c>
      <c r="DL550" s="141">
        <f t="shared" si="1147"/>
        <v>0.26042559753867012</v>
      </c>
      <c r="DM550" s="142">
        <f t="shared" si="1148"/>
        <v>1.248695652173913</v>
      </c>
      <c r="DN550" s="142">
        <f t="shared" si="1149"/>
        <v>4.2661258555280526</v>
      </c>
      <c r="DO550" s="118">
        <f t="shared" si="1150"/>
        <v>0.71102097592134206</v>
      </c>
      <c r="DP550" s="143">
        <f t="shared" si="1151"/>
        <v>21441.548549883992</v>
      </c>
      <c r="DQ550" s="144">
        <f t="shared" si="1152"/>
        <v>0.66154147014538911</v>
      </c>
      <c r="DR550" s="145">
        <f t="shared" si="1153"/>
        <v>16796.61833671694</v>
      </c>
      <c r="DS550" s="146">
        <f t="shared" si="1154"/>
        <v>0.82040043829066644</v>
      </c>
      <c r="DT550" s="253">
        <v>4019</v>
      </c>
      <c r="DU550" s="247"/>
      <c r="DV550" s="246">
        <v>7.65</v>
      </c>
      <c r="DW550" s="103">
        <v>2001</v>
      </c>
      <c r="DX550" s="274">
        <v>9</v>
      </c>
      <c r="DY550" s="274">
        <v>48</v>
      </c>
      <c r="DZ550" s="103">
        <v>4170</v>
      </c>
      <c r="EA550" s="247"/>
      <c r="EB550" s="247"/>
      <c r="EC550" s="103">
        <v>4097</v>
      </c>
      <c r="ED550" s="141">
        <f t="shared" si="1155"/>
        <v>0.30648808434125124</v>
      </c>
      <c r="EE550" s="142">
        <f t="shared" si="1156"/>
        <v>1.2505598407564071</v>
      </c>
      <c r="EF550" s="142">
        <f t="shared" si="1157"/>
        <v>4.2597664132589426</v>
      </c>
      <c r="EG550" s="118">
        <f t="shared" si="1158"/>
        <v>0.70996106887649046</v>
      </c>
      <c r="EH550" s="143">
        <f t="shared" si="1159"/>
        <v>21409.585993039444</v>
      </c>
      <c r="EI550" s="144">
        <f t="shared" si="1160"/>
        <v>0.62437297934604752</v>
      </c>
      <c r="EJ550" s="145">
        <f t="shared" si="1161"/>
        <v>16771.579899444812</v>
      </c>
      <c r="EK550" s="146">
        <f t="shared" si="1162"/>
        <v>0.80067735830261977</v>
      </c>
      <c r="EL550" s="253">
        <v>4019</v>
      </c>
      <c r="EM550" s="247"/>
      <c r="EN550" s="246">
        <v>7.71</v>
      </c>
      <c r="EO550" s="103">
        <v>1876</v>
      </c>
      <c r="EP550" s="274">
        <v>9</v>
      </c>
      <c r="EQ550" s="274">
        <v>48</v>
      </c>
      <c r="ER550" s="103">
        <v>6030</v>
      </c>
      <c r="ES550" s="247"/>
      <c r="ET550" s="247"/>
      <c r="EU550" s="103">
        <v>3619</v>
      </c>
      <c r="EV550" s="141">
        <f t="shared" si="1163"/>
        <v>0.26092394631615445</v>
      </c>
      <c r="EW550" s="142">
        <f t="shared" si="1164"/>
        <v>1.2505598407564071</v>
      </c>
      <c r="EX550" s="142">
        <f t="shared" si="1165"/>
        <v>4.2597664132589426</v>
      </c>
      <c r="EY550" s="118">
        <f t="shared" si="1166"/>
        <v>0.70996106887649046</v>
      </c>
      <c r="EZ550" s="143">
        <f t="shared" si="1167"/>
        <v>21409.585993039444</v>
      </c>
      <c r="FA550" s="144">
        <f t="shared" si="1168"/>
        <v>0.64783793565876313</v>
      </c>
      <c r="FB550" s="145">
        <f t="shared" si="1169"/>
        <v>16771.579899444812</v>
      </c>
      <c r="FC550" s="146">
        <f t="shared" si="1170"/>
        <v>0.81312879768901292</v>
      </c>
      <c r="FD550" s="253">
        <v>4024</v>
      </c>
      <c r="FE550" s="247"/>
      <c r="FF550" s="246">
        <v>7.72</v>
      </c>
      <c r="FG550" s="103">
        <v>1853</v>
      </c>
      <c r="FH550" s="274">
        <v>8</v>
      </c>
      <c r="FI550" s="274">
        <v>48</v>
      </c>
      <c r="FJ550" s="103">
        <v>4952</v>
      </c>
      <c r="FK550" s="247"/>
      <c r="FL550" s="247"/>
      <c r="FM550" s="103">
        <v>3739</v>
      </c>
      <c r="FN550" s="141">
        <f t="shared" si="1171"/>
        <v>0.2674582982678072</v>
      </c>
      <c r="FO550" s="142">
        <f t="shared" si="1172"/>
        <v>1.2490059642147118</v>
      </c>
      <c r="FP550" s="142">
        <f t="shared" si="1173"/>
        <v>4.2650659484832003</v>
      </c>
      <c r="FQ550" s="118">
        <f t="shared" si="1174"/>
        <v>0.71084432474720005</v>
      </c>
      <c r="FR550" s="143">
        <f t="shared" si="1175"/>
        <v>21436.221457076565</v>
      </c>
      <c r="FS550" s="144">
        <f t="shared" si="1176"/>
        <v>0.65215548762030284</v>
      </c>
      <c r="FT550" s="145">
        <f t="shared" si="1177"/>
        <v>16792.44526383825</v>
      </c>
      <c r="FU550" s="146">
        <f t="shared" si="1178"/>
        <v>0.81541986253610921</v>
      </c>
      <c r="FV550" s="253">
        <v>4024</v>
      </c>
      <c r="FW550" s="283"/>
      <c r="FX550" s="246">
        <v>7.68</v>
      </c>
      <c r="FY550" s="103">
        <v>1920</v>
      </c>
      <c r="FZ550" s="274">
        <v>8</v>
      </c>
      <c r="GA550" s="274">
        <v>48</v>
      </c>
      <c r="GB550" s="103">
        <v>4688</v>
      </c>
      <c r="GC550" s="247"/>
      <c r="GD550" s="247"/>
      <c r="GE550" s="103">
        <v>4210</v>
      </c>
      <c r="GF550" s="141">
        <f t="shared" si="1179"/>
        <v>0.30707195933612957</v>
      </c>
      <c r="GG550" s="142">
        <f t="shared" si="1180"/>
        <v>1.2490059642147118</v>
      </c>
      <c r="GH550" s="142">
        <f t="shared" si="1181"/>
        <v>4.2650659484832003</v>
      </c>
      <c r="GI550" s="118">
        <f t="shared" si="1182"/>
        <v>0.71084432474720005</v>
      </c>
      <c r="GJ550" s="143">
        <f t="shared" si="1183"/>
        <v>21436.221457076565</v>
      </c>
      <c r="GK550" s="144">
        <f t="shared" si="1184"/>
        <v>0.6395782710366873</v>
      </c>
      <c r="GL550" s="145">
        <f t="shared" si="1185"/>
        <v>16792.44526383825</v>
      </c>
      <c r="GM550" s="146">
        <f t="shared" si="1186"/>
        <v>0.80874589102500249</v>
      </c>
      <c r="GN550" s="103">
        <v>1975</v>
      </c>
      <c r="GO550" s="97">
        <f t="shared" si="1187"/>
        <v>1877.3021627444482</v>
      </c>
      <c r="GP550" s="226">
        <f t="shared" si="1188"/>
        <v>288.71600000000001</v>
      </c>
      <c r="GQ550" s="103">
        <v>0</v>
      </c>
      <c r="GR550" s="102">
        <f t="shared" si="1133"/>
        <v>1</v>
      </c>
      <c r="GS550" s="103">
        <v>0</v>
      </c>
      <c r="GT550" s="102">
        <f t="shared" si="1134"/>
        <v>1</v>
      </c>
      <c r="GU550" s="129">
        <v>23.2</v>
      </c>
      <c r="GV550" s="102">
        <f t="shared" ref="GV550:GV556" si="1210">IF(1-GU550/BJ550&gt;0,1-GU550/BJ550,0)</f>
        <v>0.96794942640525183</v>
      </c>
      <c r="GW550" s="170">
        <v>124</v>
      </c>
      <c r="GX550" s="102">
        <f t="shared" ref="GX550:GX556" si="1211">IF(1-GW550/BL550&gt;0,1-GW550/BL550,0)</f>
        <v>0.79089376053962901</v>
      </c>
      <c r="GY550" s="170">
        <v>0</v>
      </c>
      <c r="GZ550" s="102">
        <f t="shared" ref="GZ550:GZ556" si="1212">IF(1-GY550/BN550&gt;0,1-GY550/BN550,0)</f>
        <v>1</v>
      </c>
      <c r="HA550" s="323">
        <v>11</v>
      </c>
      <c r="HB550" s="323">
        <v>41.4</v>
      </c>
      <c r="HC550" s="323"/>
      <c r="HD550" s="102"/>
      <c r="HE550" s="324">
        <v>5</v>
      </c>
      <c r="HF550" s="227">
        <f t="shared" si="1189"/>
        <v>100721.287</v>
      </c>
      <c r="HG550" s="102">
        <f t="shared" si="1190"/>
        <v>0.67147524666666669</v>
      </c>
      <c r="HH550" s="177">
        <f t="shared" si="1191"/>
        <v>0.80326725769498952</v>
      </c>
      <c r="HI550" s="103">
        <v>3988</v>
      </c>
      <c r="HJ550" s="103">
        <v>6110</v>
      </c>
      <c r="HK550" s="103">
        <v>3080</v>
      </c>
      <c r="HL550" s="77">
        <f t="shared" si="1192"/>
        <v>2160</v>
      </c>
      <c r="HM550" s="77">
        <f t="shared" si="1193"/>
        <v>27955.68</v>
      </c>
      <c r="HN550" s="247"/>
      <c r="HO550" s="247"/>
      <c r="HP550" s="103">
        <v>3836</v>
      </c>
      <c r="HQ550" s="247"/>
      <c r="HR550" s="247"/>
      <c r="HS550" s="247"/>
      <c r="HT550" s="103">
        <v>6166</v>
      </c>
      <c r="HU550" s="103">
        <v>6104</v>
      </c>
      <c r="HV550" s="247"/>
      <c r="HW550" s="247"/>
      <c r="HX550" s="247"/>
      <c r="HY550" s="247"/>
      <c r="HZ550" s="298">
        <v>0.98</v>
      </c>
      <c r="IA550" s="298"/>
      <c r="IB550" s="299">
        <v>539</v>
      </c>
      <c r="IC550" s="300"/>
      <c r="ID550" s="300">
        <v>457</v>
      </c>
      <c r="IE550" s="301">
        <v>1.23</v>
      </c>
      <c r="IF550" s="301">
        <v>1.0900000000000001</v>
      </c>
      <c r="IG550" s="301">
        <v>0.75</v>
      </c>
      <c r="IH550" s="97">
        <f t="shared" si="1194"/>
        <v>35329.014999999999</v>
      </c>
      <c r="II550" s="97">
        <f t="shared" si="1025"/>
        <v>3345.99064852125</v>
      </c>
      <c r="IJ550" s="202">
        <f t="shared" si="1026"/>
        <v>1.5488267637264772</v>
      </c>
      <c r="IK550" s="202">
        <f t="shared" si="1030"/>
        <v>2.1603388622177451</v>
      </c>
      <c r="IL550" s="202">
        <f t="shared" si="1004"/>
        <v>0.32872740683856783</v>
      </c>
      <c r="IM550" s="203"/>
      <c r="IN550" s="204">
        <f t="shared" si="1005"/>
        <v>0.72708860759493676</v>
      </c>
      <c r="IO550" s="247"/>
      <c r="IP550" s="247"/>
      <c r="IQ550" s="103">
        <v>2456</v>
      </c>
      <c r="IR550" s="103">
        <v>2034</v>
      </c>
      <c r="IS550" s="247"/>
      <c r="IT550" s="247"/>
      <c r="IU550" s="247"/>
      <c r="IV550" s="247"/>
      <c r="IW550" s="304">
        <v>0.49</v>
      </c>
      <c r="IX550" s="304"/>
      <c r="IY550" s="246">
        <v>8.73</v>
      </c>
      <c r="IZ550" s="247">
        <v>225</v>
      </c>
      <c r="JA550" s="247">
        <v>1.32</v>
      </c>
      <c r="JB550" s="247">
        <v>0.28000000000000003</v>
      </c>
      <c r="JC550" s="247">
        <v>180</v>
      </c>
      <c r="JD550" s="97">
        <f t="shared" si="1006"/>
        <v>6830.7470000000003</v>
      </c>
      <c r="JE550" s="210">
        <f t="shared" si="1110"/>
        <v>1.1163161566829463</v>
      </c>
      <c r="JF550" s="210">
        <f t="shared" si="1007"/>
        <v>0.48283812500000001</v>
      </c>
      <c r="JG550" s="210">
        <f t="shared" si="1008"/>
        <v>0.16149158915643522</v>
      </c>
      <c r="JH550" s="203"/>
      <c r="JI550" s="203">
        <f t="shared" si="1009"/>
        <v>0.58256029684601107</v>
      </c>
      <c r="JJ550" s="212">
        <f t="shared" si="1195"/>
        <v>2.469151880188833</v>
      </c>
      <c r="JK550" s="203">
        <f t="shared" si="1010"/>
        <v>0.97758740910449249</v>
      </c>
      <c r="JL550" s="103">
        <v>6522</v>
      </c>
      <c r="JM550" s="246">
        <v>8.75</v>
      </c>
      <c r="JN550" s="307">
        <v>371</v>
      </c>
      <c r="JO550" s="247">
        <v>1.1599999999999999</v>
      </c>
      <c r="JP550" s="247">
        <v>1.76</v>
      </c>
      <c r="JQ550" s="246">
        <v>0.36</v>
      </c>
      <c r="JR550" s="170">
        <v>329</v>
      </c>
      <c r="JS550" s="247">
        <v>0.39</v>
      </c>
      <c r="JT550" s="308"/>
    </row>
    <row r="551" spans="1:280" ht="14.25">
      <c r="A551" s="244">
        <v>43968</v>
      </c>
      <c r="B551" s="245">
        <v>240</v>
      </c>
      <c r="C551" s="245">
        <v>240</v>
      </c>
      <c r="D551" s="129">
        <v>45566</v>
      </c>
      <c r="E551" s="254">
        <v>6.11</v>
      </c>
      <c r="F551" s="129">
        <v>1381</v>
      </c>
      <c r="G551" s="247">
        <v>42.7</v>
      </c>
      <c r="H551" s="247">
        <v>18.600000000000001</v>
      </c>
      <c r="I551" s="255">
        <v>86.8</v>
      </c>
      <c r="J551" s="253">
        <v>1184</v>
      </c>
      <c r="K551" s="129">
        <v>1693</v>
      </c>
      <c r="L551" s="254">
        <v>5.83</v>
      </c>
      <c r="M551" s="129">
        <v>7892</v>
      </c>
      <c r="N551" s="129">
        <v>4976</v>
      </c>
      <c r="O551" s="254">
        <v>9.74</v>
      </c>
      <c r="P551" s="254">
        <v>8.18</v>
      </c>
      <c r="Q551" s="258">
        <v>58.4</v>
      </c>
      <c r="R551" s="259">
        <v>30.8</v>
      </c>
      <c r="S551" s="260">
        <v>4577</v>
      </c>
      <c r="T551" s="103">
        <v>8616</v>
      </c>
      <c r="U551" s="247">
        <v>3.68</v>
      </c>
      <c r="V551" s="247">
        <v>39.5</v>
      </c>
      <c r="W551" s="247">
        <v>16.2</v>
      </c>
      <c r="X551" s="247">
        <v>13</v>
      </c>
      <c r="Y551" s="129">
        <v>0</v>
      </c>
      <c r="Z551" s="103"/>
      <c r="AA551" s="56"/>
      <c r="AB551" s="247">
        <v>501</v>
      </c>
      <c r="AC551" s="77">
        <f t="shared" ref="AC551:AC559" si="1213">S551+Y551</f>
        <v>4577</v>
      </c>
      <c r="AD551" s="247"/>
      <c r="AE551" s="247"/>
      <c r="AF551" s="247"/>
      <c r="AG551" s="247"/>
      <c r="AH551" s="252"/>
      <c r="AI551" s="263"/>
      <c r="AJ551" s="247"/>
      <c r="AK551" s="247"/>
      <c r="AL551" s="246">
        <v>9.23</v>
      </c>
      <c r="AM551" s="103">
        <v>7768</v>
      </c>
      <c r="AN551" s="264">
        <v>1.31</v>
      </c>
      <c r="AO551" s="264" t="s">
        <v>125</v>
      </c>
      <c r="AP551" s="103">
        <v>3073</v>
      </c>
      <c r="AQ551" s="252"/>
      <c r="AR551" s="86">
        <f t="shared" si="1119"/>
        <v>14227</v>
      </c>
      <c r="AS551" s="103">
        <v>1320</v>
      </c>
      <c r="AT551" s="268">
        <v>12907</v>
      </c>
      <c r="AU551" s="129">
        <f t="shared" si="1120"/>
        <v>10027</v>
      </c>
      <c r="AV551" s="103">
        <v>960</v>
      </c>
      <c r="AW551" s="103">
        <v>0</v>
      </c>
      <c r="AX551" s="129">
        <v>960</v>
      </c>
      <c r="AY551" s="271">
        <v>960</v>
      </c>
      <c r="AZ551" s="272">
        <v>5.24</v>
      </c>
      <c r="BA551" s="103">
        <v>3961</v>
      </c>
      <c r="BB551" s="247">
        <v>301</v>
      </c>
      <c r="BC551" s="103">
        <v>9967</v>
      </c>
      <c r="BD551" s="97">
        <f t="shared" si="1121"/>
        <v>7398.7167999999992</v>
      </c>
      <c r="BE551" s="102">
        <f t="shared" si="1122"/>
        <v>0.74232134042339715</v>
      </c>
      <c r="BF551" s="103">
        <v>3861</v>
      </c>
      <c r="BG551" s="97">
        <f t="shared" si="1123"/>
        <v>4119.6869999999999</v>
      </c>
      <c r="BH551" s="102">
        <f t="shared" si="1124"/>
        <v>0.41333269790308014</v>
      </c>
      <c r="BI551" s="103">
        <v>516</v>
      </c>
      <c r="BJ551" s="97">
        <f t="shared" si="1125"/>
        <v>1014.9720000000001</v>
      </c>
      <c r="BK551" s="102">
        <f t="shared" si="1126"/>
        <v>0.10183324972408951</v>
      </c>
      <c r="BL551" s="320">
        <v>545</v>
      </c>
      <c r="BM551" s="97">
        <f t="shared" si="1196"/>
        <v>787.52499999999998</v>
      </c>
      <c r="BN551" s="102">
        <f t="shared" si="1197"/>
        <v>7.901324370422394E-2</v>
      </c>
      <c r="BO551" s="103">
        <v>708</v>
      </c>
      <c r="BP551" s="97">
        <f t="shared" si="1198"/>
        <v>1457.0639999999999</v>
      </c>
      <c r="BQ551" s="102">
        <f t="shared" si="1199"/>
        <v>0.14618882311628373</v>
      </c>
      <c r="BR551" s="103">
        <v>11.7</v>
      </c>
      <c r="BS551" s="105">
        <f t="shared" si="1200"/>
        <v>19.468799999999998</v>
      </c>
      <c r="BT551" s="102">
        <f t="shared" si="1201"/>
        <v>1.1738737834855021E-3</v>
      </c>
      <c r="BU551" s="321">
        <v>7.75</v>
      </c>
      <c r="BV551" s="321">
        <v>8.2200000000000006</v>
      </c>
      <c r="BW551" s="322">
        <v>156</v>
      </c>
      <c r="BX551" s="117">
        <f t="shared" si="1202"/>
        <v>99939.108999999997</v>
      </c>
      <c r="BY551" s="118">
        <f t="shared" si="1203"/>
        <v>0.66626072666666669</v>
      </c>
      <c r="BZ551" s="273">
        <v>41.3</v>
      </c>
      <c r="CA551" s="263">
        <v>39</v>
      </c>
      <c r="CB551" s="247">
        <v>6.84</v>
      </c>
      <c r="CC551" s="103">
        <v>5180</v>
      </c>
      <c r="CD551" s="77">
        <f t="shared" si="1204"/>
        <v>5291.1203520079325</v>
      </c>
      <c r="CE551" s="77">
        <f t="shared" si="1205"/>
        <v>24204</v>
      </c>
      <c r="CF551" s="77">
        <f t="shared" si="1206"/>
        <v>10027</v>
      </c>
      <c r="CG551" s="77">
        <f t="shared" si="1207"/>
        <v>417.79166666666669</v>
      </c>
      <c r="CH551" s="77">
        <f t="shared" si="1208"/>
        <v>14177</v>
      </c>
      <c r="CI551" s="130">
        <f t="shared" si="1209"/>
        <v>590.70833333333337</v>
      </c>
      <c r="CJ551" s="253">
        <v>4029</v>
      </c>
      <c r="CK551" s="247"/>
      <c r="CL551" s="246">
        <v>7.89</v>
      </c>
      <c r="CM551" s="103">
        <v>1845</v>
      </c>
      <c r="CN551" s="274">
        <v>9</v>
      </c>
      <c r="CO551" s="274">
        <v>51</v>
      </c>
      <c r="CP551" s="103">
        <v>4866</v>
      </c>
      <c r="CQ551" s="247"/>
      <c r="CR551" s="247"/>
      <c r="CS551" s="103">
        <v>3554</v>
      </c>
      <c r="CT551" s="141">
        <f t="shared" si="1111"/>
        <v>0.2559703813351899</v>
      </c>
      <c r="CU551" s="142">
        <f t="shared" si="1112"/>
        <v>1.2474559444030777</v>
      </c>
      <c r="CV551" s="142">
        <f t="shared" si="1113"/>
        <v>4.2415288297333777</v>
      </c>
      <c r="CW551" s="118">
        <f t="shared" si="1114"/>
        <v>0.70692147162222962</v>
      </c>
      <c r="CX551" s="143">
        <f t="shared" si="1115"/>
        <v>21317.923898239958</v>
      </c>
      <c r="CY551" s="144">
        <f t="shared" si="1116"/>
        <v>0.65130258295866605</v>
      </c>
      <c r="CZ551" s="145">
        <f t="shared" si="1117"/>
        <v>16635.873002850767</v>
      </c>
      <c r="DA551" s="146">
        <f t="shared" si="1118"/>
        <v>0.81488913414267083</v>
      </c>
      <c r="DB551" s="253">
        <v>4029</v>
      </c>
      <c r="DC551" s="247"/>
      <c r="DD551" s="246">
        <v>7.84</v>
      </c>
      <c r="DE551" s="103">
        <v>2075</v>
      </c>
      <c r="DF551" s="274">
        <v>8</v>
      </c>
      <c r="DG551" s="274">
        <v>48</v>
      </c>
      <c r="DH551" s="103">
        <v>4442</v>
      </c>
      <c r="DI551" s="247"/>
      <c r="DJ551" s="247"/>
      <c r="DK551" s="103">
        <v>3748</v>
      </c>
      <c r="DL551" s="141">
        <f t="shared" si="1147"/>
        <v>0.28924777208092745</v>
      </c>
      <c r="DM551" s="142">
        <f t="shared" si="1148"/>
        <v>1.2474559444030777</v>
      </c>
      <c r="DN551" s="142">
        <f t="shared" si="1149"/>
        <v>4.2415288297333777</v>
      </c>
      <c r="DO551" s="118">
        <f t="shared" si="1150"/>
        <v>0.70692147162222962</v>
      </c>
      <c r="DP551" s="143">
        <f t="shared" si="1151"/>
        <v>21317.923898239958</v>
      </c>
      <c r="DQ551" s="144">
        <f t="shared" si="1152"/>
        <v>0.60783352825974624</v>
      </c>
      <c r="DR551" s="145">
        <f t="shared" si="1153"/>
        <v>16635.873002850767</v>
      </c>
      <c r="DS551" s="146">
        <f t="shared" si="1154"/>
        <v>0.7918129828433832</v>
      </c>
      <c r="DT551" s="253">
        <v>4031</v>
      </c>
      <c r="DU551" s="247"/>
      <c r="DV551" s="246">
        <v>7.9</v>
      </c>
      <c r="DW551" s="103">
        <v>1746</v>
      </c>
      <c r="DX551" s="274">
        <v>8</v>
      </c>
      <c r="DY551" s="274">
        <v>47</v>
      </c>
      <c r="DZ551" s="103">
        <v>5092</v>
      </c>
      <c r="EA551" s="247"/>
      <c r="EB551" s="247"/>
      <c r="EC551" s="103">
        <v>4162</v>
      </c>
      <c r="ED551" s="141">
        <f t="shared" si="1155"/>
        <v>0.29124487659063503</v>
      </c>
      <c r="EE551" s="142">
        <f t="shared" si="1156"/>
        <v>1.2468370131481021</v>
      </c>
      <c r="EF551" s="142">
        <f t="shared" si="1157"/>
        <v>4.2436343292765573</v>
      </c>
      <c r="EG551" s="118">
        <f t="shared" si="1158"/>
        <v>0.70727238821275951</v>
      </c>
      <c r="EH551" s="143">
        <f t="shared" si="1159"/>
        <v>21328.506138943976</v>
      </c>
      <c r="EI551" s="144">
        <f t="shared" si="1160"/>
        <v>0.67001317606820099</v>
      </c>
      <c r="EJ551" s="145">
        <f t="shared" si="1161"/>
        <v>16644.131068377126</v>
      </c>
      <c r="EK551" s="146">
        <f t="shared" si="1162"/>
        <v>0.82482191231062507</v>
      </c>
      <c r="EL551" s="253">
        <v>4031</v>
      </c>
      <c r="EM551" s="247"/>
      <c r="EN551" s="246">
        <v>7.81</v>
      </c>
      <c r="EO551" s="103">
        <v>1971</v>
      </c>
      <c r="EP551" s="274">
        <v>7</v>
      </c>
      <c r="EQ551" s="274">
        <v>39</v>
      </c>
      <c r="ER551" s="103">
        <v>5046</v>
      </c>
      <c r="ES551" s="247"/>
      <c r="ET551" s="247"/>
      <c r="EU551" s="103">
        <v>3651</v>
      </c>
      <c r="EV551" s="141">
        <f t="shared" si="1163"/>
        <v>0.27280052887109146</v>
      </c>
      <c r="EW551" s="142">
        <f t="shared" si="1164"/>
        <v>1.2468370131481021</v>
      </c>
      <c r="EX551" s="142">
        <f t="shared" si="1165"/>
        <v>4.2436343292765573</v>
      </c>
      <c r="EY551" s="118">
        <f t="shared" si="1166"/>
        <v>0.70727238821275951</v>
      </c>
      <c r="EZ551" s="143">
        <f t="shared" si="1167"/>
        <v>21328.506138943976</v>
      </c>
      <c r="FA551" s="144">
        <f t="shared" si="1168"/>
        <v>0.62748910081925779</v>
      </c>
      <c r="FB551" s="145">
        <f t="shared" si="1169"/>
        <v>16644.131068377126</v>
      </c>
      <c r="FC551" s="146">
        <f t="shared" si="1170"/>
        <v>0.80224741647436537</v>
      </c>
      <c r="FD551" s="253">
        <v>4042</v>
      </c>
      <c r="FE551" s="247"/>
      <c r="FF551" s="246">
        <v>7.85</v>
      </c>
      <c r="FG551" s="103">
        <v>2012</v>
      </c>
      <c r="FH551" s="274">
        <v>6</v>
      </c>
      <c r="FI551" s="274">
        <v>47</v>
      </c>
      <c r="FJ551" s="103">
        <v>4910</v>
      </c>
      <c r="FK551" s="247"/>
      <c r="FL551" s="247"/>
      <c r="FM551" s="103">
        <v>3765</v>
      </c>
      <c r="FN551" s="141">
        <f t="shared" si="1171"/>
        <v>0.28406080580411286</v>
      </c>
      <c r="FO551" s="142">
        <f t="shared" si="1172"/>
        <v>1.2434438396833252</v>
      </c>
      <c r="FP551" s="142">
        <f t="shared" si="1173"/>
        <v>4.2552145767640397</v>
      </c>
      <c r="FQ551" s="118">
        <f t="shared" si="1174"/>
        <v>0.70920242946067324</v>
      </c>
      <c r="FR551" s="143">
        <f t="shared" si="1175"/>
        <v>21386.708462816063</v>
      </c>
      <c r="FS551" s="144">
        <f t="shared" si="1176"/>
        <v>0.61974026932945048</v>
      </c>
      <c r="FT551" s="145">
        <f t="shared" si="1177"/>
        <v>16689.550428772101</v>
      </c>
      <c r="FU551" s="146">
        <f t="shared" si="1178"/>
        <v>0.79813384167753587</v>
      </c>
      <c r="FV551" s="253">
        <v>4042</v>
      </c>
      <c r="FW551" s="283"/>
      <c r="FX551" s="246">
        <v>7.83</v>
      </c>
      <c r="FY551" s="103">
        <v>1890</v>
      </c>
      <c r="FZ551" s="274">
        <v>6</v>
      </c>
      <c r="GA551" s="274">
        <v>48</v>
      </c>
      <c r="GB551" s="103">
        <v>4956</v>
      </c>
      <c r="GC551" s="247"/>
      <c r="GD551" s="247"/>
      <c r="GE551" s="103">
        <v>4165</v>
      </c>
      <c r="GF551" s="141">
        <f t="shared" si="1179"/>
        <v>0.30296795564793122</v>
      </c>
      <c r="GG551" s="142">
        <f t="shared" si="1180"/>
        <v>1.2434438396833252</v>
      </c>
      <c r="GH551" s="142">
        <f t="shared" si="1181"/>
        <v>4.2552145767640397</v>
      </c>
      <c r="GI551" s="118">
        <f t="shared" si="1182"/>
        <v>0.70920242946067324</v>
      </c>
      <c r="GJ551" s="143">
        <f t="shared" si="1183"/>
        <v>21386.708462816063</v>
      </c>
      <c r="GK551" s="144">
        <f t="shared" si="1184"/>
        <v>0.64279776790887744</v>
      </c>
      <c r="GL551" s="145">
        <f t="shared" si="1185"/>
        <v>16689.550428772101</v>
      </c>
      <c r="GM551" s="146">
        <f t="shared" si="1186"/>
        <v>0.81037423497541883</v>
      </c>
      <c r="GN551" s="103">
        <v>1984</v>
      </c>
      <c r="GO551" s="97">
        <f t="shared" si="1187"/>
        <v>1923.1858783672121</v>
      </c>
      <c r="GP551" s="226">
        <f t="shared" si="1188"/>
        <v>707.55084999999997</v>
      </c>
      <c r="GQ551" s="103">
        <v>0</v>
      </c>
      <c r="GR551" s="102">
        <f t="shared" si="1133"/>
        <v>1</v>
      </c>
      <c r="GS551" s="103">
        <v>0</v>
      </c>
      <c r="GT551" s="102">
        <f t="shared" ref="GT551:GT556" si="1214">IF(1-GS551/BI551&gt;0,1-GS551/BI551)</f>
        <v>1</v>
      </c>
      <c r="GU551" s="129">
        <v>6.41</v>
      </c>
      <c r="GV551" s="102">
        <f t="shared" si="1210"/>
        <v>0.99368455484486273</v>
      </c>
      <c r="GW551" s="170">
        <v>337</v>
      </c>
      <c r="GX551" s="102">
        <f t="shared" si="1211"/>
        <v>0.38165137614678901</v>
      </c>
      <c r="GY551" s="170">
        <v>2.85</v>
      </c>
      <c r="GZ551" s="102">
        <f t="shared" si="1212"/>
        <v>0</v>
      </c>
      <c r="HA551" s="323">
        <v>9.94</v>
      </c>
      <c r="HB551" s="323">
        <v>48.6</v>
      </c>
      <c r="HC551" s="323"/>
      <c r="HD551" s="102"/>
      <c r="HE551" s="324">
        <v>17</v>
      </c>
      <c r="HF551" s="227">
        <f t="shared" ref="HF551:HF555" si="1215">AU551*BC551/1000</f>
        <v>99939.108999999997</v>
      </c>
      <c r="HG551" s="102">
        <f t="shared" ref="HG551:HG555" si="1216">HF551/150000</f>
        <v>0.66626072666666669</v>
      </c>
      <c r="HH551" s="177">
        <f t="shared" ref="HH551:HH555" si="1217">1-GN551*CF551/1000/HF551</f>
        <v>0.80094311227049264</v>
      </c>
      <c r="HI551" s="103">
        <v>3744</v>
      </c>
      <c r="HJ551" s="103">
        <v>3954</v>
      </c>
      <c r="HK551" s="103">
        <v>1778</v>
      </c>
      <c r="HL551" s="77">
        <f t="shared" si="1192"/>
        <v>2160</v>
      </c>
      <c r="HM551" s="77">
        <f t="shared" si="1193"/>
        <v>30072.48</v>
      </c>
      <c r="HN551" s="247"/>
      <c r="HO551" s="247"/>
      <c r="HP551" s="103">
        <v>3851</v>
      </c>
      <c r="HQ551" s="247"/>
      <c r="HR551" s="247"/>
      <c r="HS551" s="247"/>
      <c r="HT551" s="103">
        <v>5632</v>
      </c>
      <c r="HU551" s="103">
        <v>5140</v>
      </c>
      <c r="HV551" s="247"/>
      <c r="HW551" s="247"/>
      <c r="HX551" s="247"/>
      <c r="HY551" s="247"/>
      <c r="HZ551" s="298">
        <v>0.98</v>
      </c>
      <c r="IA551" s="298"/>
      <c r="IB551" s="299">
        <v>587</v>
      </c>
      <c r="IC551" s="300"/>
      <c r="ID551" s="300">
        <v>140</v>
      </c>
      <c r="IE551" s="301">
        <v>1.79</v>
      </c>
      <c r="IF551" s="301">
        <v>1.1399999999999999</v>
      </c>
      <c r="IG551" s="301">
        <v>0.78</v>
      </c>
      <c r="IH551" s="97">
        <f t="shared" si="1194"/>
        <v>37780.047999999995</v>
      </c>
      <c r="II551" s="97">
        <f t="shared" si="1025"/>
        <v>3639.044446104429</v>
      </c>
      <c r="IJ551" s="202">
        <f t="shared" si="1026"/>
        <v>1.5212596029512437</v>
      </c>
      <c r="IK551" s="202">
        <f t="shared" si="1030"/>
        <v>2.392125866646746</v>
      </c>
      <c r="IL551" s="202">
        <f t="shared" si="1004"/>
        <v>0.36595635010157962</v>
      </c>
      <c r="IM551" s="203"/>
      <c r="IN551" s="204">
        <f t="shared" si="1005"/>
        <v>0.704133064516129</v>
      </c>
      <c r="IO551" s="247"/>
      <c r="IP551" s="247"/>
      <c r="IQ551" s="103">
        <v>2108</v>
      </c>
      <c r="IR551" s="103">
        <v>1936</v>
      </c>
      <c r="IS551" s="247"/>
      <c r="IT551" s="247"/>
      <c r="IU551" s="247"/>
      <c r="IV551" s="247"/>
      <c r="IW551" s="304"/>
      <c r="IX551" s="304"/>
      <c r="IY551" s="246">
        <v>8.73</v>
      </c>
      <c r="IZ551" s="247">
        <v>213</v>
      </c>
      <c r="JA551" s="247">
        <v>1</v>
      </c>
      <c r="JB551" s="247">
        <v>0.35</v>
      </c>
      <c r="JC551" s="247">
        <v>201</v>
      </c>
      <c r="JD551" s="97">
        <f t="shared" si="1006"/>
        <v>7576.4089999999997</v>
      </c>
      <c r="JE551" s="210">
        <f t="shared" si="1110"/>
        <v>1.1169841428144012</v>
      </c>
      <c r="JF551" s="210">
        <f t="shared" si="1007"/>
        <v>0.52552223214285709</v>
      </c>
      <c r="JG551" s="210">
        <f t="shared" si="1008"/>
        <v>0.22837853923438972</v>
      </c>
      <c r="JH551" s="203"/>
      <c r="JI551" s="203">
        <f t="shared" si="1009"/>
        <v>0.63713798977853497</v>
      </c>
      <c r="JJ551" s="212">
        <f t="shared" si="1195"/>
        <v>2.469151880188833</v>
      </c>
      <c r="JK551" s="203">
        <f t="shared" si="1010"/>
        <v>0.97862947727500749</v>
      </c>
      <c r="JL551" s="103">
        <v>7329</v>
      </c>
      <c r="JM551" s="246">
        <v>8.8000000000000007</v>
      </c>
      <c r="JN551" s="307">
        <v>180</v>
      </c>
      <c r="JO551" s="247">
        <v>0.36</v>
      </c>
      <c r="JP551" s="247">
        <v>1.02</v>
      </c>
      <c r="JQ551" s="246">
        <v>0.49</v>
      </c>
      <c r="JR551" s="170">
        <v>215</v>
      </c>
      <c r="JS551" s="247">
        <v>0.56999999999999995</v>
      </c>
      <c r="JT551" s="308"/>
    </row>
    <row r="552" spans="1:280" ht="14.25">
      <c r="A552" s="244">
        <v>43969</v>
      </c>
      <c r="B552" s="245">
        <v>240</v>
      </c>
      <c r="C552" s="245">
        <v>240</v>
      </c>
      <c r="D552" s="129">
        <v>55940</v>
      </c>
      <c r="E552" s="254">
        <v>5.99</v>
      </c>
      <c r="F552" s="129">
        <v>1354</v>
      </c>
      <c r="G552" s="247">
        <v>40.799999999999997</v>
      </c>
      <c r="H552" s="247">
        <v>19.8</v>
      </c>
      <c r="I552" s="255">
        <v>86.4</v>
      </c>
      <c r="J552" s="253">
        <v>1267</v>
      </c>
      <c r="K552" s="129">
        <v>1478</v>
      </c>
      <c r="L552" s="254">
        <v>5.67</v>
      </c>
      <c r="M552" s="129">
        <v>8307</v>
      </c>
      <c r="N552" s="129">
        <v>4458</v>
      </c>
      <c r="O552" s="254">
        <v>9.08</v>
      </c>
      <c r="P552" s="254">
        <v>8.2100000000000009</v>
      </c>
      <c r="Q552" s="258"/>
      <c r="R552" s="259">
        <v>35.4</v>
      </c>
      <c r="S552" s="260">
        <v>3593</v>
      </c>
      <c r="T552" s="103">
        <v>7099</v>
      </c>
      <c r="U552" s="247">
        <v>3.35</v>
      </c>
      <c r="V552" s="247">
        <v>22.7</v>
      </c>
      <c r="W552" s="247">
        <v>8.32</v>
      </c>
      <c r="X552" s="247">
        <v>6.59</v>
      </c>
      <c r="Y552" s="129">
        <v>0</v>
      </c>
      <c r="Z552" s="103"/>
      <c r="AA552" s="56"/>
      <c r="AB552" s="247">
        <v>505</v>
      </c>
      <c r="AC552" s="77">
        <f t="shared" si="1213"/>
        <v>3593</v>
      </c>
      <c r="AD552" s="247"/>
      <c r="AE552" s="247"/>
      <c r="AF552" s="247"/>
      <c r="AG552" s="247"/>
      <c r="AH552" s="252"/>
      <c r="AI552" s="263"/>
      <c r="AJ552" s="247"/>
      <c r="AK552" s="247"/>
      <c r="AL552" s="246">
        <v>9.0500000000000007</v>
      </c>
      <c r="AM552" s="103">
        <v>80529</v>
      </c>
      <c r="AN552" s="264">
        <v>2.7</v>
      </c>
      <c r="AO552" s="264">
        <v>0.46</v>
      </c>
      <c r="AP552" s="103">
        <v>3038</v>
      </c>
      <c r="AQ552" s="252"/>
      <c r="AR552" s="86">
        <v>14227</v>
      </c>
      <c r="AS552" s="103">
        <v>1320</v>
      </c>
      <c r="AT552" s="268">
        <v>12907</v>
      </c>
      <c r="AU552" s="129">
        <v>10027</v>
      </c>
      <c r="AV552" s="103">
        <v>960</v>
      </c>
      <c r="AW552" s="103">
        <v>0</v>
      </c>
      <c r="AX552" s="129">
        <v>960</v>
      </c>
      <c r="AY552" s="271">
        <v>960</v>
      </c>
      <c r="AZ552" s="272">
        <v>5.29</v>
      </c>
      <c r="BA552" s="103">
        <v>4225</v>
      </c>
      <c r="BB552" s="247">
        <v>164</v>
      </c>
      <c r="BC552" s="103">
        <v>10507</v>
      </c>
      <c r="BD552" s="97">
        <f t="shared" ref="BD552:BD558" si="1218">BG552+BJ552+BM552+BP552+BS552</f>
        <v>7385.0343999999986</v>
      </c>
      <c r="BE552" s="102">
        <f t="shared" ref="BE552:BE558" si="1219">BD552/BC552</f>
        <v>0.702868030836585</v>
      </c>
      <c r="BF552" s="103">
        <v>4223</v>
      </c>
      <c r="BG552" s="97">
        <f t="shared" ref="BG552:BG558" si="1220">BF552*1.067</f>
        <v>4505.9409999999998</v>
      </c>
      <c r="BH552" s="102">
        <f t="shared" ref="BH552:BH558" si="1221">BG552/BC552</f>
        <v>0.42885133720376889</v>
      </c>
      <c r="BI552" s="103">
        <v>399</v>
      </c>
      <c r="BJ552" s="97">
        <f t="shared" ref="BJ552:BJ558" si="1222">BI552*1.967</f>
        <v>784.83300000000008</v>
      </c>
      <c r="BK552" s="102">
        <f t="shared" ref="BK552:BK558" si="1223">BJ552/BC552</f>
        <v>7.4696202531645578E-2</v>
      </c>
      <c r="BL552" s="320">
        <v>432</v>
      </c>
      <c r="BM552" s="97">
        <f t="shared" si="1196"/>
        <v>624.24</v>
      </c>
      <c r="BN552" s="102">
        <f t="shared" si="1197"/>
        <v>5.9411820690967926E-2</v>
      </c>
      <c r="BO552" s="103">
        <v>675</v>
      </c>
      <c r="BP552" s="97">
        <f t="shared" si="1198"/>
        <v>1389.1499999999999</v>
      </c>
      <c r="BQ552" s="102">
        <f t="shared" si="1199"/>
        <v>0.13221185876082611</v>
      </c>
      <c r="BR552" s="103">
        <v>48.6</v>
      </c>
      <c r="BS552" s="105">
        <f t="shared" si="1200"/>
        <v>80.870400000000004</v>
      </c>
      <c r="BT552" s="102">
        <f t="shared" si="1201"/>
        <v>4.6254877700580566E-3</v>
      </c>
      <c r="BU552" s="321">
        <v>6.52</v>
      </c>
      <c r="BV552" s="321">
        <v>6.8</v>
      </c>
      <c r="BW552" s="322">
        <v>139</v>
      </c>
      <c r="BX552" s="117">
        <f t="shared" si="1202"/>
        <v>105353.689</v>
      </c>
      <c r="BY552" s="118">
        <f t="shared" si="1203"/>
        <v>0.70235792666666663</v>
      </c>
      <c r="BZ552" s="273">
        <v>47.6</v>
      </c>
      <c r="CA552" s="263">
        <v>39</v>
      </c>
      <c r="CB552" s="247">
        <v>7.17</v>
      </c>
      <c r="CC552" s="103">
        <v>4921</v>
      </c>
      <c r="CD552" s="77">
        <f t="shared" si="1204"/>
        <v>5272.2827110523704</v>
      </c>
      <c r="CE552" s="77">
        <f t="shared" si="1205"/>
        <v>24212</v>
      </c>
      <c r="CF552" s="77">
        <f t="shared" si="1206"/>
        <v>10027</v>
      </c>
      <c r="CG552" s="77">
        <f t="shared" si="1207"/>
        <v>417.79166666666669</v>
      </c>
      <c r="CH552" s="77">
        <f t="shared" si="1208"/>
        <v>14185</v>
      </c>
      <c r="CI552" s="130">
        <f t="shared" si="1209"/>
        <v>591.04166666666663</v>
      </c>
      <c r="CJ552" s="253">
        <v>4031</v>
      </c>
      <c r="CK552" s="247"/>
      <c r="CL552" s="246">
        <v>7.73</v>
      </c>
      <c r="CM552" s="103">
        <v>2062</v>
      </c>
      <c r="CN552" s="274">
        <v>10</v>
      </c>
      <c r="CO552" s="274">
        <v>51</v>
      </c>
      <c r="CP552" s="103">
        <v>2982</v>
      </c>
      <c r="CQ552" s="247"/>
      <c r="CR552" s="247"/>
      <c r="CS552" s="103">
        <v>3648</v>
      </c>
      <c r="CT552" s="141">
        <f t="shared" ref="CT552:CT558" si="1224">CS552/(CX552*CY552)</f>
        <v>0.28190238592610628</v>
      </c>
      <c r="CU552" s="142">
        <f t="shared" ref="CU552:CU558" si="1225">5026/CJ552</f>
        <v>1.2468370131481021</v>
      </c>
      <c r="CV552" s="142">
        <f t="shared" ref="CV552:CV558" si="1226">CX552/5026</f>
        <v>4.2285259865205136</v>
      </c>
      <c r="CW552" s="118">
        <f t="shared" ref="CW552:CW558" si="1227">CV552/6</f>
        <v>0.70475433108675223</v>
      </c>
      <c r="CX552" s="143">
        <f t="shared" ref="CX552:CX558" si="1228">CJ552*CD552/1000</f>
        <v>21252.571608252103</v>
      </c>
      <c r="CY552" s="144">
        <f t="shared" ref="CY552:CY558" si="1229">1-CM552/CD552</f>
        <v>0.60889805934014185</v>
      </c>
      <c r="CZ552" s="145">
        <f t="shared" ref="CZ552:CZ558" si="1230">CJ552*(CF552/CE552)*BC552/1000</f>
        <v>17540.092530935071</v>
      </c>
      <c r="DA552" s="146">
        <f t="shared" ref="DA552:DA558" si="1231">1-CM552/BC552</f>
        <v>0.8037498810316932</v>
      </c>
      <c r="DB552" s="253">
        <v>4031</v>
      </c>
      <c r="DC552" s="247"/>
      <c r="DD552" s="246">
        <v>7.78</v>
      </c>
      <c r="DE552" s="103">
        <v>1860</v>
      </c>
      <c r="DF552" s="274">
        <v>8</v>
      </c>
      <c r="DG552" s="274">
        <v>49</v>
      </c>
      <c r="DH552" s="103">
        <v>4710</v>
      </c>
      <c r="DI552" s="247"/>
      <c r="DJ552" s="247"/>
      <c r="DK552" s="103">
        <v>3831</v>
      </c>
      <c r="DL552" s="141">
        <f t="shared" ref="DL552:DL558" si="1232">DK552/(DP552*DQ552)</f>
        <v>0.27851869274838775</v>
      </c>
      <c r="DM552" s="142">
        <f t="shared" ref="DM552:DM558" si="1233">5026/DB552</f>
        <v>1.2468370131481021</v>
      </c>
      <c r="DN552" s="142">
        <f t="shared" ref="DN552:DN558" si="1234">DP552/5026</f>
        <v>4.2285259865205136</v>
      </c>
      <c r="DO552" s="118">
        <f t="shared" ref="DO552:DO558" si="1235">DN552/6</f>
        <v>0.70475433108675223</v>
      </c>
      <c r="DP552" s="143">
        <f t="shared" ref="DP552:DP558" si="1236">DB552*CD552/1000</f>
        <v>21252.571608252103</v>
      </c>
      <c r="DQ552" s="144">
        <f t="shared" ref="DQ552:DQ558" si="1237">1-DE552/CD552</f>
        <v>0.64721163451632591</v>
      </c>
      <c r="DR552" s="145">
        <f t="shared" ref="DR552:DR558" si="1238">DB552*(CF552/CE552)*BC552/1000</f>
        <v>17540.092530935071</v>
      </c>
      <c r="DS552" s="146">
        <f t="shared" ref="DS552:DS558" si="1239">1-(DE552/BC552)</f>
        <v>0.82297515941753119</v>
      </c>
      <c r="DT552" s="253">
        <v>4031</v>
      </c>
      <c r="DU552" s="247"/>
      <c r="DV552" s="246">
        <v>7.77</v>
      </c>
      <c r="DW552" s="103">
        <v>1886</v>
      </c>
      <c r="DX552" s="274">
        <v>9</v>
      </c>
      <c r="DY552" s="274">
        <v>49</v>
      </c>
      <c r="DZ552" s="103">
        <v>4812</v>
      </c>
      <c r="EA552" s="247"/>
      <c r="EB552" s="247"/>
      <c r="EC552" s="103">
        <v>4255</v>
      </c>
      <c r="ED552" s="141">
        <f t="shared" ref="ED552:ED557" si="1240">EC552/(EH552*EI552)</f>
        <v>0.31171919999121916</v>
      </c>
      <c r="EE552" s="142">
        <f t="shared" ref="EE552:EE557" si="1241">5026/DT552</f>
        <v>1.2468370131481021</v>
      </c>
      <c r="EF552" s="142">
        <f t="shared" ref="EF552:EF557" si="1242">EH552/5026</f>
        <v>4.2285259865205136</v>
      </c>
      <c r="EG552" s="118">
        <f t="shared" ref="EG552:EG557" si="1243">EF552/6</f>
        <v>0.70475433108675223</v>
      </c>
      <c r="EH552" s="143">
        <f t="shared" ref="EH552:EH557" si="1244">DT552*CD552/1000</f>
        <v>21252.571608252103</v>
      </c>
      <c r="EI552" s="144">
        <f t="shared" ref="EI552:EI557" si="1245">1-DW552/CD552</f>
        <v>0.64228018424612399</v>
      </c>
      <c r="EJ552" s="145">
        <f t="shared" ref="EJ552:EJ557" si="1246">DT552*(CF552/CE552)*BC552/1000</f>
        <v>17540.092530935071</v>
      </c>
      <c r="EK552" s="146">
        <f t="shared" ref="EK552:EK557" si="1247">1-DW552/BC552</f>
        <v>0.82050061863519552</v>
      </c>
      <c r="EL552" s="253">
        <v>4031</v>
      </c>
      <c r="EM552" s="247"/>
      <c r="EN552" s="246">
        <v>7.66</v>
      </c>
      <c r="EO552" s="103">
        <v>1851</v>
      </c>
      <c r="EP552" s="274">
        <v>9</v>
      </c>
      <c r="EQ552" s="274">
        <v>49</v>
      </c>
      <c r="ER552" s="103">
        <v>4416</v>
      </c>
      <c r="ES552" s="247"/>
      <c r="ET552" s="247"/>
      <c r="EU552" s="103">
        <v>3740</v>
      </c>
      <c r="EV552" s="141">
        <f t="shared" ref="EV552:EV558" si="1248">EU552/(EZ552*FA552)</f>
        <v>0.27118760854208857</v>
      </c>
      <c r="EW552" s="142">
        <f t="shared" ref="EW552:EW558" si="1249">5026/EL552</f>
        <v>1.2468370131481021</v>
      </c>
      <c r="EX552" s="142">
        <f t="shared" ref="EX552:EX558" si="1250">EZ552/5026</f>
        <v>4.2285259865205136</v>
      </c>
      <c r="EY552" s="118">
        <f t="shared" ref="EY552:EY558" si="1251">EX552/6</f>
        <v>0.70475433108675223</v>
      </c>
      <c r="EZ552" s="143">
        <f t="shared" ref="EZ552:EZ558" si="1252">EL552*CD552/1000</f>
        <v>21252.571608252103</v>
      </c>
      <c r="FA552" s="144">
        <f t="shared" ref="FA552:FA558" si="1253">1-EO552/CD552</f>
        <v>0.64891867499447264</v>
      </c>
      <c r="FB552" s="145">
        <f t="shared" ref="FB552:FB558" si="1254">EL552*(CF552/CE552)*BC552/1000</f>
        <v>17540.092530935071</v>
      </c>
      <c r="FC552" s="146">
        <f t="shared" ref="FC552:FC558" si="1255">1-EO552/BC552</f>
        <v>0.8238317312268012</v>
      </c>
      <c r="FD552" s="253">
        <v>4044</v>
      </c>
      <c r="FE552" s="247"/>
      <c r="FF552" s="246">
        <v>7.72</v>
      </c>
      <c r="FG552" s="103">
        <v>1864</v>
      </c>
      <c r="FH552" s="274">
        <v>9</v>
      </c>
      <c r="FI552" s="274">
        <v>46</v>
      </c>
      <c r="FJ552" s="103">
        <v>4326</v>
      </c>
      <c r="FK552" s="247"/>
      <c r="FL552" s="247"/>
      <c r="FM552" s="103">
        <v>3876</v>
      </c>
      <c r="FN552" s="141">
        <f t="shared" ref="FN552:FN557" si="1256">FM552/(FR552*FS552)</f>
        <v>0.28121404664750571</v>
      </c>
      <c r="FO552" s="142">
        <f t="shared" ref="FO552:FO557" si="1257">5026/FD552</f>
        <v>1.2428288822947577</v>
      </c>
      <c r="FP552" s="142">
        <f t="shared" ref="FP552:FP557" si="1258">FR552/5026</f>
        <v>4.2421630090520859</v>
      </c>
      <c r="FQ552" s="118">
        <f t="shared" ref="FQ552:FQ557" si="1259">FP552/6</f>
        <v>0.70702716817534761</v>
      </c>
      <c r="FR552" s="143">
        <f t="shared" ref="FR552:FR557" si="1260">FD552*CD552/1000</f>
        <v>21321.111283495786</v>
      </c>
      <c r="FS552" s="144">
        <f t="shared" ref="FS552:FS557" si="1261">1-FG552/CD552</f>
        <v>0.64645294985937174</v>
      </c>
      <c r="FT552" s="145">
        <f t="shared" ref="FT552:FT557" si="1262">FD552*(CF552/CE552)*BC552/1000</f>
        <v>17596.659438129853</v>
      </c>
      <c r="FU552" s="146">
        <f t="shared" ref="FU552:FU557" si="1263">1-FG552/BC552</f>
        <v>0.82259446083563337</v>
      </c>
      <c r="FV552" s="253">
        <v>4044</v>
      </c>
      <c r="FW552" s="283"/>
      <c r="FX552" s="246">
        <v>7.75</v>
      </c>
      <c r="FY552" s="103">
        <v>1679</v>
      </c>
      <c r="FZ552" s="274">
        <v>9</v>
      </c>
      <c r="GA552" s="274">
        <v>49</v>
      </c>
      <c r="GB552" s="103">
        <v>2850</v>
      </c>
      <c r="GC552" s="247"/>
      <c r="GD552" s="247"/>
      <c r="GE552" s="103">
        <v>4308</v>
      </c>
      <c r="GF552" s="141">
        <f t="shared" ref="GF552:GF557" si="1264">GE552/(GJ552*GK552)</f>
        <v>0.29646481637338284</v>
      </c>
      <c r="GG552" s="142">
        <f t="shared" ref="GG552:GG557" si="1265">5026/FV552</f>
        <v>1.2428288822947577</v>
      </c>
      <c r="GH552" s="142">
        <f t="shared" ref="GH552:GH557" si="1266">GJ552/5026</f>
        <v>4.2421630090520859</v>
      </c>
      <c r="GI552" s="118">
        <f t="shared" ref="GI552:GI557" si="1267">GH552/6</f>
        <v>0.70702716817534761</v>
      </c>
      <c r="GJ552" s="143">
        <f t="shared" ref="GJ552:GJ557" si="1268">FV552*CD552/1000</f>
        <v>21321.111283495786</v>
      </c>
      <c r="GK552" s="144">
        <f t="shared" ref="GK552:GK557" si="1269">1-FY552/CD552</f>
        <v>0.68154211524350061</v>
      </c>
      <c r="GL552" s="145">
        <f t="shared" ref="GL552:GL557" si="1270">FV552*(CF552/CE552)*BC552/1000</f>
        <v>17596.659438129853</v>
      </c>
      <c r="GM552" s="146">
        <f t="shared" ref="GM552:GM557" si="1271">1-FY552/BC552</f>
        <v>0.84020177024840581</v>
      </c>
      <c r="GN552" s="103">
        <v>1572</v>
      </c>
      <c r="GO552" s="97">
        <f t="shared" ref="GO552:GO557" si="1272">(CJ552*CM552+DB552*DE552+DT552*DW552+EL552*EO552+FD552*FG552+FV552*FY552)/CE552</f>
        <v>1866.8974475466712</v>
      </c>
      <c r="GP552" s="226">
        <f t="shared" ref="GP552:GP557" si="1273">GQ552*1.067+GS552*1.967+GU552*1.445+GW552*2.058+GY552*1.664</f>
        <v>352.32424999999995</v>
      </c>
      <c r="GQ552" s="103">
        <v>0</v>
      </c>
      <c r="GR552" s="102">
        <f t="shared" ref="GR552:GR556" si="1274">IF(1-GQ552/BF552&gt;0,1-GQ552/BF552)</f>
        <v>1</v>
      </c>
      <c r="GS552" s="103">
        <v>0</v>
      </c>
      <c r="GT552" s="102">
        <f t="shared" si="1214"/>
        <v>1</v>
      </c>
      <c r="GU552" s="129">
        <v>9.25</v>
      </c>
      <c r="GV552" s="102">
        <f t="shared" si="1210"/>
        <v>0.9882140531807404</v>
      </c>
      <c r="GW552" s="170">
        <v>155</v>
      </c>
      <c r="GX552" s="102">
        <f t="shared" si="1211"/>
        <v>0.64120370370370372</v>
      </c>
      <c r="GY552" s="170">
        <v>12</v>
      </c>
      <c r="GZ552" s="102">
        <f t="shared" si="1212"/>
        <v>0</v>
      </c>
      <c r="HA552" s="323">
        <v>8.9499999999999993</v>
      </c>
      <c r="HB552" s="323">
        <v>47.9</v>
      </c>
      <c r="HC552" s="323"/>
      <c r="HD552" s="102"/>
      <c r="HE552" s="324">
        <v>2</v>
      </c>
      <c r="HF552" s="227">
        <f t="shared" si="1215"/>
        <v>105353.689</v>
      </c>
      <c r="HG552" s="102">
        <f t="shared" si="1216"/>
        <v>0.70235792666666663</v>
      </c>
      <c r="HH552" s="177">
        <f t="shared" si="1217"/>
        <v>0.85038545731417148</v>
      </c>
      <c r="HI552" s="103">
        <v>3304</v>
      </c>
      <c r="HJ552" s="103">
        <v>5064</v>
      </c>
      <c r="HK552" s="103">
        <v>1640</v>
      </c>
      <c r="HL552" s="77">
        <f t="shared" ref="HL552:HL558" si="1275">AV552+C552+AX552+AW552</f>
        <v>2160</v>
      </c>
      <c r="HM552" s="77">
        <f t="shared" ref="HM552:HM558" si="1276">(C552*D552+AV552*BC552+AX552*BC552+AW552*BC552)/1000</f>
        <v>33599.040000000001</v>
      </c>
      <c r="HN552" s="247"/>
      <c r="HO552" s="247"/>
      <c r="HP552" s="103">
        <v>4290</v>
      </c>
      <c r="HQ552" s="247"/>
      <c r="HR552" s="247"/>
      <c r="HS552" s="247"/>
      <c r="HT552" s="103">
        <v>5102</v>
      </c>
      <c r="HU552" s="103">
        <v>5418</v>
      </c>
      <c r="HV552" s="247"/>
      <c r="HW552" s="247"/>
      <c r="HX552" s="247"/>
      <c r="HY552" s="247"/>
      <c r="HZ552" s="298" t="s">
        <v>127</v>
      </c>
      <c r="IA552" s="298"/>
      <c r="IB552" s="299">
        <v>559</v>
      </c>
      <c r="IC552" s="300"/>
      <c r="ID552" s="300">
        <v>157</v>
      </c>
      <c r="IE552" s="301">
        <v>1.57</v>
      </c>
      <c r="IF552" s="301">
        <v>1.18</v>
      </c>
      <c r="IG552" s="301">
        <v>0.74</v>
      </c>
      <c r="IH552" s="97">
        <f t="shared" ref="IH552:IH558" si="1277">GN552*AU552/1000+HP552*HL552/1000+AY552*BC552/1000</f>
        <v>35115.563999999998</v>
      </c>
      <c r="II552" s="97">
        <f t="shared" si="1025"/>
        <v>3625.9926794651528</v>
      </c>
      <c r="IJ552" s="202">
        <f t="shared" si="1026"/>
        <v>1.5212596029512437</v>
      </c>
      <c r="IK552" s="202">
        <f t="shared" si="1030"/>
        <v>2.3835462878464182</v>
      </c>
      <c r="IL552" s="202">
        <f>IH552*IN552/(HT552*AT552/1000)</f>
        <v>0.34362977476363143</v>
      </c>
      <c r="IM552" s="203"/>
      <c r="IN552" s="204">
        <f t="shared" si="1005"/>
        <v>0.6444020356234097</v>
      </c>
      <c r="IO552" s="247"/>
      <c r="IP552" s="247"/>
      <c r="IQ552" s="103">
        <v>2262</v>
      </c>
      <c r="IR552" s="103">
        <v>2250</v>
      </c>
      <c r="IS552" s="247"/>
      <c r="IT552" s="247"/>
      <c r="IU552" s="247"/>
      <c r="IV552" s="247"/>
      <c r="IW552" s="304"/>
      <c r="IX552" s="304"/>
      <c r="IY552" s="246"/>
      <c r="IZ552" s="247">
        <v>215</v>
      </c>
      <c r="JA552" s="247">
        <v>1.02</v>
      </c>
      <c r="JB552" s="247">
        <v>0.28000000000000003</v>
      </c>
      <c r="JC552" s="247">
        <v>197</v>
      </c>
      <c r="JD552" s="97">
        <f t="shared" si="1006"/>
        <v>7215.0129999999999</v>
      </c>
      <c r="JE552" s="210">
        <f t="shared" si="1110"/>
        <v>1.1169841428144012</v>
      </c>
      <c r="JF552" s="210">
        <f t="shared" si="1007"/>
        <v>0.50045473214285707</v>
      </c>
      <c r="JG552" s="210">
        <f t="shared" si="1008"/>
        <v>0.19575827846600208</v>
      </c>
      <c r="JH552" s="203"/>
      <c r="JI552" s="203">
        <f t="shared" si="1009"/>
        <v>0.61538461538461542</v>
      </c>
      <c r="JJ552" s="212">
        <f t="shared" ref="JJ552:JJ559" si="1278">30336/$AU$7</f>
        <v>2.469151880188833</v>
      </c>
      <c r="JK552" s="203">
        <f t="shared" si="1010"/>
        <v>0.97953745122299418</v>
      </c>
      <c r="JL552" s="103">
        <v>7632</v>
      </c>
      <c r="JM552" s="246">
        <v>8.69</v>
      </c>
      <c r="JN552" s="307">
        <v>197</v>
      </c>
      <c r="JO552" s="247">
        <v>0.28000000000000003</v>
      </c>
      <c r="JP552" s="247">
        <v>0.71</v>
      </c>
      <c r="JQ552" s="246">
        <v>0.51</v>
      </c>
      <c r="JR552" s="170">
        <v>228</v>
      </c>
      <c r="JS552" s="247">
        <v>0.54</v>
      </c>
      <c r="JT552" s="308"/>
    </row>
    <row r="553" spans="1:280" ht="14.25">
      <c r="A553" s="244">
        <v>43970</v>
      </c>
      <c r="B553" s="245">
        <v>240</v>
      </c>
      <c r="C553" s="245">
        <v>240</v>
      </c>
      <c r="D553" s="129">
        <v>37480</v>
      </c>
      <c r="E553" s="254">
        <v>5.29</v>
      </c>
      <c r="F553" s="129">
        <v>870</v>
      </c>
      <c r="G553" s="247">
        <v>23.1</v>
      </c>
      <c r="H553" s="247">
        <v>12.5</v>
      </c>
      <c r="I553" s="255">
        <v>86.4</v>
      </c>
      <c r="J553" s="253">
        <v>1117</v>
      </c>
      <c r="K553" s="129">
        <v>1303</v>
      </c>
      <c r="L553" s="254">
        <v>6.14</v>
      </c>
      <c r="M553" s="129">
        <v>9186</v>
      </c>
      <c r="N553" s="129">
        <v>5070</v>
      </c>
      <c r="O553" s="254">
        <v>18</v>
      </c>
      <c r="P553" s="254">
        <v>10.7</v>
      </c>
      <c r="Q553" s="258"/>
      <c r="R553" s="259">
        <v>40.4</v>
      </c>
      <c r="S553" s="260">
        <v>4919</v>
      </c>
      <c r="T553" s="103">
        <v>7974</v>
      </c>
      <c r="U553" s="247">
        <v>4.18</v>
      </c>
      <c r="V553" s="247">
        <v>19.899999999999999</v>
      </c>
      <c r="W553" s="247">
        <v>6.62</v>
      </c>
      <c r="X553" s="247">
        <v>5.56</v>
      </c>
      <c r="Y553" s="129">
        <v>0</v>
      </c>
      <c r="Z553" s="103"/>
      <c r="AA553" s="56"/>
      <c r="AB553" s="247">
        <v>504</v>
      </c>
      <c r="AC553" s="77">
        <f t="shared" si="1213"/>
        <v>4919</v>
      </c>
      <c r="AD553" s="247"/>
      <c r="AE553" s="247"/>
      <c r="AF553" s="247"/>
      <c r="AG553" s="247"/>
      <c r="AH553" s="252"/>
      <c r="AI553" s="263"/>
      <c r="AJ553" s="247"/>
      <c r="AK553" s="247"/>
      <c r="AL553" s="246">
        <v>9.0500000000000007</v>
      </c>
      <c r="AM553" s="103">
        <v>78458</v>
      </c>
      <c r="AN553" s="264">
        <v>1.52</v>
      </c>
      <c r="AO553" s="264">
        <v>0.17</v>
      </c>
      <c r="AP553" s="103">
        <v>2953</v>
      </c>
      <c r="AQ553" s="252"/>
      <c r="AR553" s="86">
        <v>14221</v>
      </c>
      <c r="AS553" s="103">
        <v>1320</v>
      </c>
      <c r="AT553" s="268">
        <v>12901</v>
      </c>
      <c r="AU553" s="129">
        <v>10021</v>
      </c>
      <c r="AV553" s="103">
        <v>960</v>
      </c>
      <c r="AW553" s="103">
        <v>0</v>
      </c>
      <c r="AX553" s="129">
        <v>960</v>
      </c>
      <c r="AY553" s="271">
        <v>960</v>
      </c>
      <c r="AZ553" s="272">
        <v>5.3</v>
      </c>
      <c r="BA553" s="103">
        <v>4049</v>
      </c>
      <c r="BB553" s="247">
        <v>89</v>
      </c>
      <c r="BC553" s="103">
        <v>11051</v>
      </c>
      <c r="BD553" s="97">
        <f t="shared" si="1218"/>
        <v>7413.0480000000007</v>
      </c>
      <c r="BE553" s="102">
        <f t="shared" si="1219"/>
        <v>0.67080336621120262</v>
      </c>
      <c r="BF553" s="103">
        <v>4223</v>
      </c>
      <c r="BG553" s="97">
        <f t="shared" si="1220"/>
        <v>4505.9409999999998</v>
      </c>
      <c r="BH553" s="102">
        <f t="shared" si="1221"/>
        <v>0.40774056646457335</v>
      </c>
      <c r="BI553" s="103">
        <v>405</v>
      </c>
      <c r="BJ553" s="97">
        <f t="shared" si="1222"/>
        <v>796.63499999999999</v>
      </c>
      <c r="BK553" s="102">
        <f t="shared" si="1223"/>
        <v>7.2087141435164231E-2</v>
      </c>
      <c r="BL553" s="320">
        <v>508</v>
      </c>
      <c r="BM553" s="97">
        <f t="shared" si="1196"/>
        <v>734.06000000000006</v>
      </c>
      <c r="BN553" s="102">
        <f t="shared" si="1197"/>
        <v>6.6424757940457879E-2</v>
      </c>
      <c r="BO553" s="103">
        <v>630</v>
      </c>
      <c r="BP553" s="97">
        <f t="shared" si="1198"/>
        <v>1296.54</v>
      </c>
      <c r="BQ553" s="102">
        <f t="shared" si="1199"/>
        <v>0.11732331915663741</v>
      </c>
      <c r="BR553" s="103">
        <v>48</v>
      </c>
      <c r="BS553" s="105">
        <f t="shared" si="1200"/>
        <v>79.872</v>
      </c>
      <c r="BT553" s="102">
        <f t="shared" si="1201"/>
        <v>4.3434983259433534E-3</v>
      </c>
      <c r="BU553" s="321">
        <v>9.69</v>
      </c>
      <c r="BV553" s="321">
        <v>9.19</v>
      </c>
      <c r="BW553" s="322">
        <v>153</v>
      </c>
      <c r="BX553" s="117">
        <f t="shared" si="1202"/>
        <v>110742.071</v>
      </c>
      <c r="BY553" s="118">
        <f t="shared" si="1203"/>
        <v>0.73828047333333335</v>
      </c>
      <c r="BZ553" s="273">
        <v>41.5</v>
      </c>
      <c r="CA553" s="263">
        <v>39</v>
      </c>
      <c r="CB553" s="247">
        <v>7.05</v>
      </c>
      <c r="CC553" s="103">
        <v>5496</v>
      </c>
      <c r="CD553" s="77">
        <f t="shared" si="1204"/>
        <v>5832.9583899806366</v>
      </c>
      <c r="CE553" s="77">
        <f t="shared" si="1205"/>
        <v>24273</v>
      </c>
      <c r="CF553" s="77">
        <f t="shared" si="1206"/>
        <v>10021</v>
      </c>
      <c r="CG553" s="77">
        <f t="shared" si="1207"/>
        <v>417.54166666666669</v>
      </c>
      <c r="CH553" s="77">
        <f t="shared" si="1208"/>
        <v>14252</v>
      </c>
      <c r="CI553" s="130">
        <f t="shared" si="1209"/>
        <v>593.83333333333337</v>
      </c>
      <c r="CJ553" s="253">
        <v>4031</v>
      </c>
      <c r="CK553" s="247"/>
      <c r="CL553" s="246">
        <v>7.72</v>
      </c>
      <c r="CM553" s="103">
        <v>2172</v>
      </c>
      <c r="CN553" s="274">
        <v>11</v>
      </c>
      <c r="CO553" s="274">
        <v>51</v>
      </c>
      <c r="CP553" s="103">
        <v>4082</v>
      </c>
      <c r="CQ553" s="247"/>
      <c r="CR553" s="247"/>
      <c r="CS553" s="103">
        <v>3634</v>
      </c>
      <c r="CT553" s="141">
        <f t="shared" si="1224"/>
        <v>0.24625061967603412</v>
      </c>
      <c r="CU553" s="142">
        <f t="shared" si="1225"/>
        <v>1.2468370131481021</v>
      </c>
      <c r="CV553" s="142">
        <f t="shared" si="1226"/>
        <v>4.6782043911683138</v>
      </c>
      <c r="CW553" s="118">
        <f t="shared" si="1227"/>
        <v>0.77970073186138567</v>
      </c>
      <c r="CX553" s="143">
        <f t="shared" si="1228"/>
        <v>23512.655270011946</v>
      </c>
      <c r="CY553" s="144">
        <f t="shared" si="1229"/>
        <v>0.6276332086080233</v>
      </c>
      <c r="CZ553" s="145">
        <f t="shared" si="1230"/>
        <v>18390.857669056153</v>
      </c>
      <c r="DA553" s="146">
        <f t="shared" si="1231"/>
        <v>0.80345670075106324</v>
      </c>
      <c r="DB553" s="253">
        <v>4031</v>
      </c>
      <c r="DC553" s="247"/>
      <c r="DD553" s="246">
        <v>7.7</v>
      </c>
      <c r="DE553" s="103">
        <v>1733</v>
      </c>
      <c r="DF553" s="274">
        <v>9</v>
      </c>
      <c r="DG553" s="274">
        <v>51</v>
      </c>
      <c r="DH553" s="103">
        <v>4214</v>
      </c>
      <c r="DI553" s="247"/>
      <c r="DJ553" s="247"/>
      <c r="DK553" s="103">
        <v>3797</v>
      </c>
      <c r="DL553" s="141">
        <f t="shared" si="1232"/>
        <v>0.2297462068559234</v>
      </c>
      <c r="DM553" s="142">
        <f t="shared" si="1233"/>
        <v>1.2468370131481021</v>
      </c>
      <c r="DN553" s="142">
        <f t="shared" si="1234"/>
        <v>4.6782043911683138</v>
      </c>
      <c r="DO553" s="118">
        <f t="shared" si="1235"/>
        <v>0.77970073186138567</v>
      </c>
      <c r="DP553" s="143">
        <f t="shared" si="1236"/>
        <v>23512.655270011946</v>
      </c>
      <c r="DQ553" s="144">
        <f t="shared" si="1237"/>
        <v>0.7028951890044679</v>
      </c>
      <c r="DR553" s="145">
        <f t="shared" si="1238"/>
        <v>18390.857669056153</v>
      </c>
      <c r="DS553" s="146">
        <f t="shared" si="1239"/>
        <v>0.84318161252375345</v>
      </c>
      <c r="DT553" s="253">
        <v>4040</v>
      </c>
      <c r="DU553" s="247"/>
      <c r="DV553" s="246">
        <v>7.67</v>
      </c>
      <c r="DW553" s="103">
        <v>1851</v>
      </c>
      <c r="DX553" s="274">
        <v>9</v>
      </c>
      <c r="DY553" s="274">
        <v>50</v>
      </c>
      <c r="DZ553" s="103">
        <v>3824</v>
      </c>
      <c r="EA553" s="247"/>
      <c r="EB553" s="247"/>
      <c r="EC553" s="103">
        <v>4246</v>
      </c>
      <c r="ED553" s="141">
        <f t="shared" si="1240"/>
        <v>0.26393799132969137</v>
      </c>
      <c r="EE553" s="142">
        <f t="shared" si="1241"/>
        <v>1.2440594059405941</v>
      </c>
      <c r="EF553" s="142">
        <f t="shared" si="1242"/>
        <v>4.6886494022128478</v>
      </c>
      <c r="EG553" s="118">
        <f t="shared" si="1243"/>
        <v>0.78144156703547463</v>
      </c>
      <c r="EH553" s="143">
        <f t="shared" si="1244"/>
        <v>23565.151895521773</v>
      </c>
      <c r="EI553" s="144">
        <f t="shared" si="1245"/>
        <v>0.68266531728059443</v>
      </c>
      <c r="EJ553" s="145">
        <f t="shared" si="1246"/>
        <v>18431.918874469575</v>
      </c>
      <c r="EK553" s="146">
        <f t="shared" si="1247"/>
        <v>0.83250384580580938</v>
      </c>
      <c r="EL553" s="253">
        <v>4040</v>
      </c>
      <c r="EM553" s="247"/>
      <c r="EN553" s="246">
        <v>7.69</v>
      </c>
      <c r="EO553" s="103">
        <v>1735</v>
      </c>
      <c r="EP553" s="274">
        <v>9</v>
      </c>
      <c r="EQ553" s="274">
        <v>50</v>
      </c>
      <c r="ER553" s="103">
        <v>4080</v>
      </c>
      <c r="ES553" s="247"/>
      <c r="ET553" s="247"/>
      <c r="EU553" s="103">
        <v>3671</v>
      </c>
      <c r="EV553" s="141">
        <f t="shared" si="1248"/>
        <v>0.22173562536854535</v>
      </c>
      <c r="EW553" s="142">
        <f t="shared" si="1249"/>
        <v>1.2440594059405941</v>
      </c>
      <c r="EX553" s="142">
        <f t="shared" si="1250"/>
        <v>4.6886494022128478</v>
      </c>
      <c r="EY553" s="118">
        <f t="shared" si="1251"/>
        <v>0.78144156703547463</v>
      </c>
      <c r="EZ553" s="143">
        <f t="shared" si="1252"/>
        <v>23565.151895521773</v>
      </c>
      <c r="FA553" s="144">
        <f t="shared" si="1253"/>
        <v>0.70255230982270733</v>
      </c>
      <c r="FB553" s="145">
        <f t="shared" si="1254"/>
        <v>18431.918874469575</v>
      </c>
      <c r="FC553" s="146">
        <f t="shared" si="1255"/>
        <v>0.84300063342683917</v>
      </c>
      <c r="FD553" s="253">
        <v>4066</v>
      </c>
      <c r="FE553" s="247"/>
      <c r="FF553" s="246">
        <v>7.68</v>
      </c>
      <c r="FG553" s="103">
        <v>1929</v>
      </c>
      <c r="FH553" s="274">
        <v>9</v>
      </c>
      <c r="FI553" s="274">
        <v>50</v>
      </c>
      <c r="FJ553" s="103">
        <v>4170</v>
      </c>
      <c r="FK553" s="247"/>
      <c r="FL553" s="247"/>
      <c r="FM553" s="103">
        <v>3891</v>
      </c>
      <c r="FN553" s="141">
        <f t="shared" si="1256"/>
        <v>0.24512560376126324</v>
      </c>
      <c r="FO553" s="142">
        <f t="shared" si="1257"/>
        <v>1.2361042793900638</v>
      </c>
      <c r="FP553" s="142">
        <f t="shared" si="1258"/>
        <v>4.7188238785637227</v>
      </c>
      <c r="FQ553" s="118">
        <f t="shared" si="1259"/>
        <v>0.78647064642728715</v>
      </c>
      <c r="FR553" s="143">
        <f t="shared" si="1260"/>
        <v>23716.808813661271</v>
      </c>
      <c r="FS553" s="144">
        <f t="shared" si="1261"/>
        <v>0.66929302919193234</v>
      </c>
      <c r="FT553" s="145">
        <f t="shared" si="1262"/>
        <v>18550.540134552797</v>
      </c>
      <c r="FU553" s="146">
        <f t="shared" si="1263"/>
        <v>0.82544566102615147</v>
      </c>
      <c r="FV553" s="253">
        <v>4065</v>
      </c>
      <c r="FW553" s="283"/>
      <c r="FX553" s="246">
        <v>7.67</v>
      </c>
      <c r="FY553" s="103">
        <v>1975</v>
      </c>
      <c r="FZ553" s="274">
        <v>9</v>
      </c>
      <c r="GA553" s="274">
        <v>50</v>
      </c>
      <c r="GB553" s="103">
        <v>4036</v>
      </c>
      <c r="GC553" s="247"/>
      <c r="GD553" s="247"/>
      <c r="GE553" s="103">
        <v>4349</v>
      </c>
      <c r="GF553" s="141">
        <f t="shared" si="1264"/>
        <v>0.27731369561307168</v>
      </c>
      <c r="GG553" s="142">
        <f t="shared" si="1265"/>
        <v>1.2364083640836407</v>
      </c>
      <c r="GH553" s="142">
        <f t="shared" si="1266"/>
        <v>4.7176633217809965</v>
      </c>
      <c r="GI553" s="118">
        <f t="shared" si="1267"/>
        <v>0.78627722029683278</v>
      </c>
      <c r="GJ553" s="143">
        <f t="shared" si="1268"/>
        <v>23710.975855271288</v>
      </c>
      <c r="GK553" s="144">
        <f t="shared" si="1269"/>
        <v>0.66140680801143925</v>
      </c>
      <c r="GL553" s="145">
        <f t="shared" si="1270"/>
        <v>18545.977778395751</v>
      </c>
      <c r="GM553" s="146">
        <f t="shared" si="1271"/>
        <v>0.82128314179712247</v>
      </c>
      <c r="GN553" s="103">
        <v>2164</v>
      </c>
      <c r="GO553" s="97">
        <f t="shared" si="1272"/>
        <v>1899.2371771103697</v>
      </c>
      <c r="GP553" s="226">
        <f t="shared" si="1273"/>
        <v>44.174400000000006</v>
      </c>
      <c r="GQ553" s="103">
        <v>0</v>
      </c>
      <c r="GR553" s="102">
        <f t="shared" si="1274"/>
        <v>1</v>
      </c>
      <c r="GS553" s="103">
        <v>0</v>
      </c>
      <c r="GT553" s="102">
        <f t="shared" si="1214"/>
        <v>1</v>
      </c>
      <c r="GU553" s="129">
        <v>8</v>
      </c>
      <c r="GV553" s="102">
        <f t="shared" si="1210"/>
        <v>0.98995775982727352</v>
      </c>
      <c r="GW553" s="170">
        <v>0</v>
      </c>
      <c r="GX553" s="102">
        <f t="shared" si="1211"/>
        <v>1</v>
      </c>
      <c r="GY553" s="170">
        <v>19.600000000000001</v>
      </c>
      <c r="GZ553" s="102">
        <f t="shared" si="1212"/>
        <v>0</v>
      </c>
      <c r="HA553" s="323">
        <v>11.6</v>
      </c>
      <c r="HB553" s="323">
        <v>49</v>
      </c>
      <c r="HC553" s="323"/>
      <c r="HD553" s="105">
        <v>144</v>
      </c>
      <c r="HE553" s="324">
        <v>19</v>
      </c>
      <c r="HF553" s="227">
        <f t="shared" si="1215"/>
        <v>110742.071</v>
      </c>
      <c r="HG553" s="102">
        <f t="shared" si="1216"/>
        <v>0.73828047333333335</v>
      </c>
      <c r="HH553" s="177">
        <f t="shared" si="1217"/>
        <v>0.80418061713872047</v>
      </c>
      <c r="HI553" s="103">
        <v>3242</v>
      </c>
      <c r="HJ553" s="103">
        <v>4620</v>
      </c>
      <c r="HK553" s="103">
        <v>1780</v>
      </c>
      <c r="HL553" s="77">
        <f t="shared" si="1275"/>
        <v>2160</v>
      </c>
      <c r="HM553" s="77">
        <f t="shared" si="1276"/>
        <v>30213.119999999999</v>
      </c>
      <c r="HN553" s="247"/>
      <c r="HO553" s="247"/>
      <c r="HP553" s="103">
        <v>4272</v>
      </c>
      <c r="HQ553" s="247"/>
      <c r="HR553" s="247"/>
      <c r="HS553" s="247"/>
      <c r="HT553" s="103">
        <v>4816</v>
      </c>
      <c r="HU553" s="103">
        <v>5098</v>
      </c>
      <c r="HV553" s="247"/>
      <c r="HW553" s="247"/>
      <c r="HX553" s="247"/>
      <c r="HY553" s="247"/>
      <c r="HZ553" s="298">
        <v>0.97</v>
      </c>
      <c r="IA553" s="298"/>
      <c r="IB553" s="299">
        <v>601</v>
      </c>
      <c r="IC553" s="300"/>
      <c r="ID553" s="300">
        <v>147</v>
      </c>
      <c r="IE553" s="301">
        <v>2.16</v>
      </c>
      <c r="IF553" s="301">
        <v>1.1200000000000001</v>
      </c>
      <c r="IG553" s="301">
        <v>0.82</v>
      </c>
      <c r="IH553" s="97">
        <f t="shared" si="1277"/>
        <v>41521.923999999999</v>
      </c>
      <c r="II553" s="97">
        <f t="shared" si="1025"/>
        <v>3775.2876466631792</v>
      </c>
      <c r="IJ553" s="202">
        <f t="shared" si="1026"/>
        <v>1.5219541891789057</v>
      </c>
      <c r="IK553" s="202">
        <f t="shared" si="1030"/>
        <v>2.4805527482400422</v>
      </c>
      <c r="IL553" s="202">
        <f t="shared" si="1004"/>
        <v>0.48269115118559308</v>
      </c>
      <c r="IM553" s="203"/>
      <c r="IN553" s="204">
        <f t="shared" si="1005"/>
        <v>0.72227356746765248</v>
      </c>
      <c r="IO553" s="247"/>
      <c r="IP553" s="247"/>
      <c r="IQ553" s="103">
        <v>1836</v>
      </c>
      <c r="IR553" s="103">
        <v>1928</v>
      </c>
      <c r="IS553" s="247"/>
      <c r="IT553" s="247"/>
      <c r="IU553" s="247"/>
      <c r="IV553" s="247"/>
      <c r="IW553" s="304">
        <v>0.71</v>
      </c>
      <c r="IX553" s="304"/>
      <c r="IY553" s="246">
        <v>8.66</v>
      </c>
      <c r="IZ553" s="247">
        <v>240</v>
      </c>
      <c r="JA553" s="247">
        <v>1.76</v>
      </c>
      <c r="JB553" s="247">
        <v>0.24</v>
      </c>
      <c r="JC553" s="247">
        <v>188</v>
      </c>
      <c r="JD553" s="97">
        <f t="shared" si="1006"/>
        <v>7753.5010000000002</v>
      </c>
      <c r="JE553" s="210">
        <f t="shared" si="1110"/>
        <v>1.1176529288494161</v>
      </c>
      <c r="JF553" s="210">
        <f t="shared" si="1007"/>
        <v>0.53773401785714292</v>
      </c>
      <c r="JG553" s="210">
        <f t="shared" si="1008"/>
        <v>0.25313187621898153</v>
      </c>
      <c r="JH553" s="203"/>
      <c r="JI553" s="203">
        <f t="shared" si="1009"/>
        <v>0.60066555740432614</v>
      </c>
      <c r="JJ553" s="212">
        <f t="shared" si="1278"/>
        <v>2.469151880188833</v>
      </c>
      <c r="JK553" s="203">
        <f t="shared" si="1010"/>
        <v>0.97828250837028319</v>
      </c>
      <c r="JL553" s="103">
        <v>7430</v>
      </c>
      <c r="JM553" s="246">
        <v>8.43</v>
      </c>
      <c r="JN553" s="307">
        <v>141</v>
      </c>
      <c r="JO553" s="247">
        <v>0.15</v>
      </c>
      <c r="JP553" s="247">
        <v>1.76</v>
      </c>
      <c r="JQ553" s="246">
        <v>0.56000000000000005</v>
      </c>
      <c r="JR553" s="170">
        <v>216</v>
      </c>
      <c r="JS553" s="247">
        <v>0.57999999999999996</v>
      </c>
      <c r="JT553" s="308"/>
    </row>
    <row r="554" spans="1:280" ht="14.25">
      <c r="A554" s="244">
        <v>43971</v>
      </c>
      <c r="B554" s="245">
        <v>240</v>
      </c>
      <c r="C554" s="245">
        <v>240</v>
      </c>
      <c r="D554" s="129">
        <v>35533</v>
      </c>
      <c r="E554" s="254">
        <v>5.33</v>
      </c>
      <c r="F554" s="129">
        <v>673</v>
      </c>
      <c r="G554" s="247">
        <v>13.7</v>
      </c>
      <c r="H554" s="247">
        <v>13.7</v>
      </c>
      <c r="I554" s="255">
        <v>85.8</v>
      </c>
      <c r="J554" s="253">
        <v>1367</v>
      </c>
      <c r="K554" s="129">
        <v>1264</v>
      </c>
      <c r="L554" s="254">
        <v>6.57</v>
      </c>
      <c r="M554" s="129">
        <v>7310</v>
      </c>
      <c r="N554" s="129">
        <v>4746</v>
      </c>
      <c r="O554" s="254">
        <v>3.8</v>
      </c>
      <c r="P554" s="254">
        <v>2.4</v>
      </c>
      <c r="Q554" s="258"/>
      <c r="R554" s="259">
        <v>53.9</v>
      </c>
      <c r="S554" s="260">
        <v>4899</v>
      </c>
      <c r="T554" s="103">
        <v>6952</v>
      </c>
      <c r="U554" s="247">
        <v>3.76</v>
      </c>
      <c r="V554" s="247">
        <v>31.5</v>
      </c>
      <c r="W554" s="247">
        <v>8.07</v>
      </c>
      <c r="X554" s="247">
        <v>6.51</v>
      </c>
      <c r="Y554" s="129">
        <v>0</v>
      </c>
      <c r="Z554" s="103"/>
      <c r="AA554" s="56"/>
      <c r="AB554" s="247">
        <v>506</v>
      </c>
      <c r="AC554" s="77">
        <f t="shared" si="1213"/>
        <v>4899</v>
      </c>
      <c r="AD554" s="247"/>
      <c r="AE554" s="247"/>
      <c r="AF554" s="247"/>
      <c r="AG554" s="247"/>
      <c r="AH554" s="252"/>
      <c r="AI554" s="263"/>
      <c r="AJ554" s="247"/>
      <c r="AK554" s="247"/>
      <c r="AL554" s="246">
        <v>9.1</v>
      </c>
      <c r="AM554" s="103">
        <v>69108</v>
      </c>
      <c r="AN554" s="264">
        <v>1.7</v>
      </c>
      <c r="AO554" s="264">
        <v>0.15</v>
      </c>
      <c r="AP554" s="103">
        <v>2750</v>
      </c>
      <c r="AQ554" s="252"/>
      <c r="AR554" s="86">
        <v>12870</v>
      </c>
      <c r="AS554" s="103">
        <v>0</v>
      </c>
      <c r="AT554" s="268">
        <v>12870</v>
      </c>
      <c r="AU554" s="129">
        <v>9990</v>
      </c>
      <c r="AV554" s="103">
        <v>960</v>
      </c>
      <c r="AW554" s="103">
        <v>0</v>
      </c>
      <c r="AX554" s="129">
        <v>960</v>
      </c>
      <c r="AY554" s="271">
        <v>960</v>
      </c>
      <c r="AZ554" s="272">
        <v>5.19</v>
      </c>
      <c r="BA554" s="103">
        <v>4746</v>
      </c>
      <c r="BB554" s="247">
        <v>10</v>
      </c>
      <c r="BC554" s="103">
        <v>10247</v>
      </c>
      <c r="BD554" s="97">
        <f t="shared" si="1218"/>
        <v>6488.5649999999996</v>
      </c>
      <c r="BE554" s="102">
        <f t="shared" si="1219"/>
        <v>0.63321606323802082</v>
      </c>
      <c r="BF554" s="103">
        <v>3610</v>
      </c>
      <c r="BG554" s="97">
        <f t="shared" si="1220"/>
        <v>3851.87</v>
      </c>
      <c r="BH554" s="102">
        <f t="shared" si="1221"/>
        <v>0.37590221528252171</v>
      </c>
      <c r="BI554" s="103">
        <v>423</v>
      </c>
      <c r="BJ554" s="97">
        <f t="shared" si="1222"/>
        <v>832.04100000000005</v>
      </c>
      <c r="BK554" s="102">
        <f t="shared" si="1223"/>
        <v>8.1198497121108618E-2</v>
      </c>
      <c r="BL554" s="320">
        <v>326</v>
      </c>
      <c r="BM554" s="97">
        <f t="shared" si="1196"/>
        <v>471.07</v>
      </c>
      <c r="BN554" s="102">
        <f t="shared" si="1197"/>
        <v>4.5971503854786766E-2</v>
      </c>
      <c r="BO554" s="103">
        <v>648</v>
      </c>
      <c r="BP554" s="97">
        <f t="shared" si="1198"/>
        <v>1333.5839999999998</v>
      </c>
      <c r="BQ554" s="102">
        <f t="shared" si="1199"/>
        <v>0.13014384697960377</v>
      </c>
      <c r="BR554" s="103">
        <v>0</v>
      </c>
      <c r="BS554" s="105">
        <f t="shared" si="1200"/>
        <v>0</v>
      </c>
      <c r="BT554" s="102">
        <f t="shared" si="1201"/>
        <v>0</v>
      </c>
      <c r="BU554" s="321">
        <v>5.56</v>
      </c>
      <c r="BV554" s="321">
        <v>5.93</v>
      </c>
      <c r="BW554" s="322">
        <v>154</v>
      </c>
      <c r="BX554" s="117">
        <f t="shared" si="1202"/>
        <v>102367.53</v>
      </c>
      <c r="BY554" s="118">
        <f t="shared" si="1203"/>
        <v>0.68245020000000001</v>
      </c>
      <c r="BZ554" s="273">
        <v>41.9</v>
      </c>
      <c r="CA554" s="263">
        <v>39</v>
      </c>
      <c r="CB554" s="247">
        <v>7.11</v>
      </c>
      <c r="CC554" s="103">
        <v>4695</v>
      </c>
      <c r="CD554" s="77">
        <f t="shared" si="1204"/>
        <v>5352.553669919389</v>
      </c>
      <c r="CE554" s="77">
        <f t="shared" si="1205"/>
        <v>23570</v>
      </c>
      <c r="CF554" s="77">
        <f t="shared" si="1206"/>
        <v>9990</v>
      </c>
      <c r="CG554" s="77">
        <f t="shared" si="1207"/>
        <v>416.25</v>
      </c>
      <c r="CH554" s="77">
        <f t="shared" si="1208"/>
        <v>13580</v>
      </c>
      <c r="CI554" s="130">
        <f t="shared" si="1209"/>
        <v>565.83333333333337</v>
      </c>
      <c r="CJ554" s="253">
        <v>3924</v>
      </c>
      <c r="CK554" s="247"/>
      <c r="CL554" s="246">
        <v>7.76</v>
      </c>
      <c r="CM554" s="103">
        <v>1839</v>
      </c>
      <c r="CN554" s="274">
        <v>12</v>
      </c>
      <c r="CO554" s="274">
        <v>50</v>
      </c>
      <c r="CP554" s="103">
        <v>4380</v>
      </c>
      <c r="CQ554" s="247"/>
      <c r="CR554" s="247"/>
      <c r="CS554" s="103">
        <v>3363</v>
      </c>
      <c r="CT554" s="141">
        <f t="shared" si="1224"/>
        <v>0.24392217101479302</v>
      </c>
      <c r="CU554" s="142">
        <f t="shared" si="1225"/>
        <v>1.280835881753313</v>
      </c>
      <c r="CV554" s="142">
        <f t="shared" si="1226"/>
        <v>4.1789535616322491</v>
      </c>
      <c r="CW554" s="118">
        <f t="shared" si="1227"/>
        <v>0.69649226027204147</v>
      </c>
      <c r="CX554" s="143">
        <f t="shared" si="1228"/>
        <v>21003.420600763682</v>
      </c>
      <c r="CY554" s="144">
        <f t="shared" si="1229"/>
        <v>0.65642567764711535</v>
      </c>
      <c r="CZ554" s="145">
        <f t="shared" si="1230"/>
        <v>17042.434778107767</v>
      </c>
      <c r="DA554" s="146">
        <f t="shared" si="1231"/>
        <v>0.8205328388796721</v>
      </c>
      <c r="DB554" s="253">
        <v>3924</v>
      </c>
      <c r="DC554" s="247"/>
      <c r="DD554" s="246">
        <v>7.71</v>
      </c>
      <c r="DE554" s="103">
        <v>2125</v>
      </c>
      <c r="DF554" s="274">
        <v>11</v>
      </c>
      <c r="DG554" s="274">
        <v>50</v>
      </c>
      <c r="DH554" s="103">
        <v>5050</v>
      </c>
      <c r="DI554" s="247"/>
      <c r="DJ554" s="247"/>
      <c r="DK554" s="103">
        <v>3586</v>
      </c>
      <c r="DL554" s="141">
        <f t="shared" si="1232"/>
        <v>0.2831442938366126</v>
      </c>
      <c r="DM554" s="142">
        <f t="shared" si="1233"/>
        <v>1.280835881753313</v>
      </c>
      <c r="DN554" s="142">
        <f t="shared" si="1234"/>
        <v>4.1789535616322491</v>
      </c>
      <c r="DO554" s="118">
        <f t="shared" si="1235"/>
        <v>0.69649226027204147</v>
      </c>
      <c r="DP554" s="143">
        <f t="shared" si="1236"/>
        <v>21003.420600763682</v>
      </c>
      <c r="DQ554" s="144">
        <f t="shared" si="1237"/>
        <v>0.60299323817298534</v>
      </c>
      <c r="DR554" s="145">
        <f t="shared" si="1238"/>
        <v>17042.434778107767</v>
      </c>
      <c r="DS554" s="146">
        <f t="shared" si="1239"/>
        <v>0.7926222308968478</v>
      </c>
      <c r="DT554" s="253">
        <v>3925</v>
      </c>
      <c r="DU554" s="247"/>
      <c r="DV554" s="246">
        <v>7.72</v>
      </c>
      <c r="DW554" s="103">
        <v>2004</v>
      </c>
      <c r="DX554" s="274">
        <v>10</v>
      </c>
      <c r="DY554" s="274">
        <v>50</v>
      </c>
      <c r="DZ554" s="103">
        <v>4438</v>
      </c>
      <c r="EA554" s="247"/>
      <c r="EB554" s="247"/>
      <c r="EC554" s="103">
        <v>3930</v>
      </c>
      <c r="ED554" s="141">
        <f t="shared" si="1240"/>
        <v>0.29901682459054707</v>
      </c>
      <c r="EE554" s="142">
        <f t="shared" si="1241"/>
        <v>1.2805095541401275</v>
      </c>
      <c r="EF554" s="142">
        <f t="shared" si="1242"/>
        <v>4.1800185345072824</v>
      </c>
      <c r="EG554" s="118">
        <f t="shared" si="1243"/>
        <v>0.6966697557512137</v>
      </c>
      <c r="EH554" s="143">
        <f t="shared" si="1244"/>
        <v>21008.773154433602</v>
      </c>
      <c r="EI554" s="144">
        <f t="shared" si="1245"/>
        <v>0.62559927025819417</v>
      </c>
      <c r="EJ554" s="145">
        <f t="shared" si="1246"/>
        <v>17046.777906236741</v>
      </c>
      <c r="EK554" s="146">
        <f t="shared" si="1247"/>
        <v>0.80443056504342736</v>
      </c>
      <c r="EL554" s="253">
        <v>3925</v>
      </c>
      <c r="EM554" s="247"/>
      <c r="EN554" s="246">
        <v>7.74</v>
      </c>
      <c r="EO554" s="103">
        <v>1752</v>
      </c>
      <c r="EP554" s="274">
        <v>10</v>
      </c>
      <c r="EQ554" s="274">
        <v>50</v>
      </c>
      <c r="ER554" s="103">
        <v>4430</v>
      </c>
      <c r="ES554" s="247"/>
      <c r="ET554" s="247"/>
      <c r="EU554" s="103">
        <v>3493</v>
      </c>
      <c r="EV554" s="141">
        <f t="shared" si="1248"/>
        <v>0.24716651585210461</v>
      </c>
      <c r="EW554" s="142">
        <f t="shared" si="1249"/>
        <v>1.2805095541401275</v>
      </c>
      <c r="EX554" s="142">
        <f t="shared" si="1250"/>
        <v>4.1800185345072824</v>
      </c>
      <c r="EY554" s="118">
        <f t="shared" si="1251"/>
        <v>0.6966697557512137</v>
      </c>
      <c r="EZ554" s="143">
        <f t="shared" si="1252"/>
        <v>21008.773154433602</v>
      </c>
      <c r="FA554" s="144">
        <f t="shared" si="1253"/>
        <v>0.67267960154309192</v>
      </c>
      <c r="FB554" s="145">
        <f t="shared" si="1254"/>
        <v>17046.777906236741</v>
      </c>
      <c r="FC554" s="146">
        <f t="shared" si="1255"/>
        <v>0.82902312872060113</v>
      </c>
      <c r="FD554" s="253">
        <v>3936</v>
      </c>
      <c r="FE554" s="247"/>
      <c r="FF554" s="246">
        <v>7.77</v>
      </c>
      <c r="FG554" s="103">
        <v>1692</v>
      </c>
      <c r="FH554" s="274">
        <v>9</v>
      </c>
      <c r="FI554" s="274">
        <v>50</v>
      </c>
      <c r="FJ554" s="103">
        <v>4888</v>
      </c>
      <c r="FK554" s="247"/>
      <c r="FL554" s="247"/>
      <c r="FM554" s="103">
        <v>3723</v>
      </c>
      <c r="FN554" s="141">
        <f t="shared" si="1256"/>
        <v>0.25839920176946712</v>
      </c>
      <c r="FO554" s="142">
        <f t="shared" si="1257"/>
        <v>1.276930894308943</v>
      </c>
      <c r="FP554" s="142">
        <f t="shared" si="1258"/>
        <v>4.1917332361326531</v>
      </c>
      <c r="FQ554" s="118">
        <f t="shared" si="1259"/>
        <v>0.69862220602210889</v>
      </c>
      <c r="FR554" s="143">
        <f t="shared" si="1260"/>
        <v>21067.651244802713</v>
      </c>
      <c r="FS554" s="144">
        <f t="shared" si="1261"/>
        <v>0.68388920422997235</v>
      </c>
      <c r="FT554" s="145">
        <f t="shared" si="1262"/>
        <v>17094.552315655495</v>
      </c>
      <c r="FU554" s="146">
        <f t="shared" si="1263"/>
        <v>0.83487850102469019</v>
      </c>
      <c r="FV554" s="253">
        <v>3936</v>
      </c>
      <c r="FW554" s="283"/>
      <c r="FX554" s="246">
        <v>7.78</v>
      </c>
      <c r="FY554" s="103">
        <v>1656</v>
      </c>
      <c r="FZ554" s="274">
        <v>9</v>
      </c>
      <c r="GA554" s="274">
        <v>51</v>
      </c>
      <c r="GB554" s="103">
        <v>4654</v>
      </c>
      <c r="GC554" s="247"/>
      <c r="GD554" s="247"/>
      <c r="GE554" s="103">
        <v>4151</v>
      </c>
      <c r="GF554" s="141">
        <f t="shared" si="1264"/>
        <v>0.28529924841124671</v>
      </c>
      <c r="GG554" s="142">
        <f t="shared" si="1265"/>
        <v>1.276930894308943</v>
      </c>
      <c r="GH554" s="142">
        <f t="shared" si="1266"/>
        <v>4.1917332361326531</v>
      </c>
      <c r="GI554" s="118">
        <f t="shared" si="1267"/>
        <v>0.69862220602210889</v>
      </c>
      <c r="GJ554" s="143">
        <f t="shared" si="1268"/>
        <v>21067.651244802713</v>
      </c>
      <c r="GK554" s="144">
        <f t="shared" si="1269"/>
        <v>0.69061496584210058</v>
      </c>
      <c r="GL554" s="145">
        <f t="shared" si="1270"/>
        <v>17094.552315655495</v>
      </c>
      <c r="GM554" s="146">
        <f t="shared" si="1271"/>
        <v>0.83839172440714349</v>
      </c>
      <c r="GN554" s="103">
        <v>1752</v>
      </c>
      <c r="GO554" s="97">
        <f t="shared" si="1272"/>
        <v>1844.4957148918115</v>
      </c>
      <c r="GP554" s="226">
        <f t="shared" si="1273"/>
        <v>353.976</v>
      </c>
      <c r="GQ554" s="103">
        <v>0</v>
      </c>
      <c r="GR554" s="102">
        <f t="shared" si="1274"/>
        <v>1</v>
      </c>
      <c r="GS554" s="103">
        <v>0</v>
      </c>
      <c r="GT554" s="102">
        <f t="shared" si="1214"/>
        <v>1</v>
      </c>
      <c r="GU554" s="129">
        <v>0</v>
      </c>
      <c r="GV554" s="102">
        <f t="shared" si="1210"/>
        <v>1</v>
      </c>
      <c r="GW554" s="170">
        <v>172</v>
      </c>
      <c r="GX554" s="102">
        <f t="shared" si="1211"/>
        <v>0.47239263803680986</v>
      </c>
      <c r="GY554" s="170">
        <v>0</v>
      </c>
      <c r="GZ554" s="102">
        <f t="shared" si="1212"/>
        <v>1</v>
      </c>
      <c r="HA554" s="323">
        <v>9.4600000000000009</v>
      </c>
      <c r="HB554" s="323">
        <v>40</v>
      </c>
      <c r="HC554" s="323"/>
      <c r="HD554" s="102"/>
      <c r="HE554" s="324">
        <v>10</v>
      </c>
      <c r="HF554" s="227">
        <f t="shared" si="1215"/>
        <v>102367.53</v>
      </c>
      <c r="HG554" s="102">
        <f t="shared" si="1216"/>
        <v>0.68245020000000001</v>
      </c>
      <c r="HH554" s="177">
        <f t="shared" si="1217"/>
        <v>0.82902312872060113</v>
      </c>
      <c r="HI554" s="103">
        <v>4380</v>
      </c>
      <c r="HJ554" s="103">
        <v>4802</v>
      </c>
      <c r="HK554" s="103">
        <v>2662</v>
      </c>
      <c r="HL554" s="77">
        <f t="shared" si="1275"/>
        <v>2160</v>
      </c>
      <c r="HM554" s="77">
        <f t="shared" si="1276"/>
        <v>28202.16</v>
      </c>
      <c r="HN554" s="247"/>
      <c r="HO554" s="247"/>
      <c r="HP554" s="103">
        <v>2750</v>
      </c>
      <c r="HQ554" s="247"/>
      <c r="HR554" s="247"/>
      <c r="HS554" s="247"/>
      <c r="HT554" s="103">
        <v>5284</v>
      </c>
      <c r="HU554" s="103">
        <v>5014</v>
      </c>
      <c r="HV554" s="247"/>
      <c r="HW554" s="247"/>
      <c r="HX554" s="247"/>
      <c r="HY554" s="247"/>
      <c r="HZ554" s="298">
        <v>0.98</v>
      </c>
      <c r="IA554" s="298"/>
      <c r="IB554" s="299">
        <v>608</v>
      </c>
      <c r="IC554" s="300"/>
      <c r="ID554" s="300"/>
      <c r="IE554" s="301">
        <v>1.26</v>
      </c>
      <c r="IF554" s="301">
        <v>0.98</v>
      </c>
      <c r="IG554" s="301">
        <v>0.89</v>
      </c>
      <c r="IH554" s="97">
        <f t="shared" si="1277"/>
        <v>33279.599999999999</v>
      </c>
      <c r="II554" s="97">
        <f t="shared" si="1025"/>
        <v>3131.649438202247</v>
      </c>
      <c r="IJ554" s="202">
        <f t="shared" si="1026"/>
        <v>1.5255530129672006</v>
      </c>
      <c r="IK554" s="202">
        <f t="shared" si="1030"/>
        <v>2.052796206741573</v>
      </c>
      <c r="IL554" s="202">
        <f t="shared" si="1004"/>
        <v>0.31954252635969477</v>
      </c>
      <c r="IM554" s="203"/>
      <c r="IN554" s="204">
        <f t="shared" si="1005"/>
        <v>0.65296803652968038</v>
      </c>
      <c r="IO554" s="247"/>
      <c r="IP554" s="247"/>
      <c r="IQ554" s="103">
        <v>1538</v>
      </c>
      <c r="IR554" s="103">
        <v>1598</v>
      </c>
      <c r="IS554" s="247"/>
      <c r="IT554" s="247"/>
      <c r="IU554" s="247"/>
      <c r="IV554" s="247"/>
      <c r="IW554" s="304">
        <v>0.4</v>
      </c>
      <c r="IX554" s="304"/>
      <c r="IY554" s="246">
        <v>8.69</v>
      </c>
      <c r="IZ554" s="247">
        <v>212</v>
      </c>
      <c r="JA554" s="247">
        <v>1.06</v>
      </c>
      <c r="JB554" s="247">
        <v>0.26</v>
      </c>
      <c r="JC554" s="247">
        <v>174</v>
      </c>
      <c r="JD554" s="97">
        <f t="shared" si="1006"/>
        <v>7824.96</v>
      </c>
      <c r="JE554" s="210">
        <f t="shared" si="1110"/>
        <v>1.1211211211211212</v>
      </c>
      <c r="JF554" s="210">
        <f t="shared" si="1007"/>
        <v>0.54231428571428564</v>
      </c>
      <c r="JG554" s="210">
        <f t="shared" si="1008"/>
        <v>0.33170491688046955</v>
      </c>
      <c r="JH554" s="203"/>
      <c r="JI554" s="203">
        <f t="shared" si="1009"/>
        <v>0.65131578947368429</v>
      </c>
      <c r="JJ554" s="212">
        <f t="shared" si="1278"/>
        <v>2.469151880188833</v>
      </c>
      <c r="JK554" s="203">
        <f t="shared" si="1010"/>
        <v>0.97931101785888552</v>
      </c>
      <c r="JL554" s="103">
        <v>8823</v>
      </c>
      <c r="JM554" s="246">
        <v>8.58</v>
      </c>
      <c r="JN554" s="307" t="s">
        <v>220</v>
      </c>
      <c r="JO554" s="247">
        <v>0.73</v>
      </c>
      <c r="JP554" s="247">
        <v>1.45</v>
      </c>
      <c r="JQ554" s="246">
        <v>0.34</v>
      </c>
      <c r="JR554" s="170">
        <v>411</v>
      </c>
      <c r="JS554" s="247">
        <v>0.28000000000000003</v>
      </c>
      <c r="JT554" s="308"/>
    </row>
    <row r="555" spans="1:280" ht="14.25">
      <c r="A555" s="244">
        <v>43972</v>
      </c>
      <c r="B555" s="245">
        <v>240</v>
      </c>
      <c r="C555" s="245">
        <v>240</v>
      </c>
      <c r="D555" s="129">
        <v>50512</v>
      </c>
      <c r="E555" s="254">
        <v>5.99</v>
      </c>
      <c r="F555" s="129">
        <v>1388</v>
      </c>
      <c r="G555" s="247">
        <v>6.97</v>
      </c>
      <c r="H555" s="247">
        <v>22.8</v>
      </c>
      <c r="I555" s="255">
        <v>85.7</v>
      </c>
      <c r="J555" s="253">
        <v>1334</v>
      </c>
      <c r="K555" s="129">
        <v>1638</v>
      </c>
      <c r="L555" s="254">
        <v>6.02</v>
      </c>
      <c r="M555" s="129">
        <v>9184</v>
      </c>
      <c r="N555" s="129">
        <v>5313</v>
      </c>
      <c r="O555" s="254">
        <v>3.21</v>
      </c>
      <c r="P555" s="254">
        <v>5.89</v>
      </c>
      <c r="Q555" s="258"/>
      <c r="R555" s="259">
        <v>57.3</v>
      </c>
      <c r="S555" s="260">
        <v>4631</v>
      </c>
      <c r="T555" s="103">
        <v>7264</v>
      </c>
      <c r="U555" s="247">
        <v>3.62</v>
      </c>
      <c r="V555" s="247">
        <v>21</v>
      </c>
      <c r="W555" s="247">
        <v>8.1</v>
      </c>
      <c r="X555" s="247">
        <v>5.24</v>
      </c>
      <c r="Y555" s="129">
        <v>0</v>
      </c>
      <c r="Z555" s="103"/>
      <c r="AA555" s="56"/>
      <c r="AB555" s="247">
        <v>609</v>
      </c>
      <c r="AC555" s="77">
        <f t="shared" si="1213"/>
        <v>4631</v>
      </c>
      <c r="AD555" s="247"/>
      <c r="AE555" s="247"/>
      <c r="AF555" s="247"/>
      <c r="AG555" s="247"/>
      <c r="AH555" s="252"/>
      <c r="AI555" s="263"/>
      <c r="AJ555" s="247"/>
      <c r="AK555" s="247"/>
      <c r="AL555" s="246"/>
      <c r="AM555" s="103"/>
      <c r="AN555" s="264"/>
      <c r="AO555" s="264"/>
      <c r="AP555" s="103"/>
      <c r="AQ555" s="252"/>
      <c r="AR555" s="86">
        <v>12194</v>
      </c>
      <c r="AS555" s="103">
        <v>0</v>
      </c>
      <c r="AT555" s="268">
        <v>12194</v>
      </c>
      <c r="AU555" s="129">
        <v>9554</v>
      </c>
      <c r="AV555" s="103">
        <v>960</v>
      </c>
      <c r="AW555" s="103">
        <v>0</v>
      </c>
      <c r="AX555" s="129">
        <v>960</v>
      </c>
      <c r="AY555" s="271">
        <v>720</v>
      </c>
      <c r="AZ555" s="272">
        <v>5.0999999999999996</v>
      </c>
      <c r="BA555" s="103">
        <v>3694</v>
      </c>
      <c r="BB555" s="247">
        <v>42</v>
      </c>
      <c r="BC555" s="103">
        <v>10770</v>
      </c>
      <c r="BD555" s="97">
        <f t="shared" si="1218"/>
        <v>6745.2989999999991</v>
      </c>
      <c r="BE555" s="102">
        <f t="shared" si="1219"/>
        <v>0.62630445682451241</v>
      </c>
      <c r="BF555" s="103">
        <v>3981</v>
      </c>
      <c r="BG555" s="97">
        <f t="shared" si="1220"/>
        <v>4247.7269999999999</v>
      </c>
      <c r="BH555" s="102">
        <f t="shared" si="1221"/>
        <v>0.3944036211699164</v>
      </c>
      <c r="BI555" s="103">
        <v>363</v>
      </c>
      <c r="BJ555" s="97">
        <f t="shared" si="1222"/>
        <v>714.02100000000007</v>
      </c>
      <c r="BK555" s="102">
        <f t="shared" si="1223"/>
        <v>6.6297214484679678E-2</v>
      </c>
      <c r="BL555" s="320">
        <v>237</v>
      </c>
      <c r="BM555" s="97">
        <f t="shared" si="1196"/>
        <v>342.46500000000003</v>
      </c>
      <c r="BN555" s="102">
        <f t="shared" si="1197"/>
        <v>3.1798050139275766E-2</v>
      </c>
      <c r="BO555" s="103">
        <v>659</v>
      </c>
      <c r="BP555" s="97">
        <f t="shared" si="1198"/>
        <v>1356.222</v>
      </c>
      <c r="BQ555" s="102">
        <f t="shared" si="1199"/>
        <v>0.1259259052924791</v>
      </c>
      <c r="BR555" s="103">
        <v>51</v>
      </c>
      <c r="BS555" s="105">
        <f t="shared" si="1200"/>
        <v>84.86399999999999</v>
      </c>
      <c r="BT555" s="102">
        <f t="shared" si="1201"/>
        <v>4.7353760445682453E-3</v>
      </c>
      <c r="BU555" s="321">
        <v>4.5599999999999996</v>
      </c>
      <c r="BV555" s="321">
        <v>6.03</v>
      </c>
      <c r="BW555" s="322">
        <v>164</v>
      </c>
      <c r="BX555" s="117">
        <f t="shared" si="1202"/>
        <v>102896.58</v>
      </c>
      <c r="BY555" s="118">
        <f t="shared" si="1203"/>
        <v>0.68597720000000006</v>
      </c>
      <c r="BZ555" s="273">
        <v>42.1</v>
      </c>
      <c r="CA555" s="263">
        <v>39</v>
      </c>
      <c r="CB555" s="247">
        <v>7.22</v>
      </c>
      <c r="CC555" s="103">
        <v>5161</v>
      </c>
      <c r="CD555" s="77">
        <f t="shared" si="1204"/>
        <v>5667.8580557212235</v>
      </c>
      <c r="CE555" s="77">
        <f t="shared" si="1205"/>
        <v>23474</v>
      </c>
      <c r="CF555" s="77">
        <f t="shared" si="1206"/>
        <v>9554</v>
      </c>
      <c r="CG555" s="77">
        <f t="shared" si="1207"/>
        <v>398.08333333333331</v>
      </c>
      <c r="CH555" s="77">
        <f t="shared" si="1208"/>
        <v>13920</v>
      </c>
      <c r="CI555" s="130">
        <f t="shared" si="1209"/>
        <v>580</v>
      </c>
      <c r="CJ555" s="253">
        <v>3907</v>
      </c>
      <c r="CK555" s="247"/>
      <c r="CL555" s="246">
        <v>7.82</v>
      </c>
      <c r="CM555" s="103">
        <v>2029</v>
      </c>
      <c r="CN555" s="274">
        <v>10</v>
      </c>
      <c r="CO555" s="274">
        <v>52</v>
      </c>
      <c r="CP555" s="103">
        <v>4554</v>
      </c>
      <c r="CQ555" s="247"/>
      <c r="CR555" s="247"/>
      <c r="CS555" s="103">
        <v>3226</v>
      </c>
      <c r="CT555" s="141">
        <f t="shared" si="1224"/>
        <v>0.22691114999341674</v>
      </c>
      <c r="CU555" s="142">
        <f t="shared" si="1225"/>
        <v>1.2864090094701817</v>
      </c>
      <c r="CV555" s="142">
        <f t="shared" si="1226"/>
        <v>4.4059533274378877</v>
      </c>
      <c r="CW555" s="118">
        <f t="shared" si="1227"/>
        <v>0.73432555457298132</v>
      </c>
      <c r="CX555" s="143">
        <f t="shared" si="1228"/>
        <v>22144.321423702822</v>
      </c>
      <c r="CY555" s="144">
        <f t="shared" si="1229"/>
        <v>0.64201644076956088</v>
      </c>
      <c r="CZ555" s="145">
        <f t="shared" si="1230"/>
        <v>17126.051719349063</v>
      </c>
      <c r="DA555" s="146">
        <f t="shared" si="1231"/>
        <v>0.81160631383472603</v>
      </c>
      <c r="DB555" s="253">
        <v>3907</v>
      </c>
      <c r="DC555" s="247"/>
      <c r="DD555" s="246">
        <v>7.83</v>
      </c>
      <c r="DE555" s="103">
        <v>2162</v>
      </c>
      <c r="DF555" s="274">
        <v>10</v>
      </c>
      <c r="DG555" s="274">
        <v>49</v>
      </c>
      <c r="DH555" s="103">
        <v>3744</v>
      </c>
      <c r="DI555" s="247"/>
      <c r="DJ555" s="247"/>
      <c r="DK555" s="103">
        <v>3453</v>
      </c>
      <c r="DL555" s="141">
        <f t="shared" si="1232"/>
        <v>0.25209186928776733</v>
      </c>
      <c r="DM555" s="142">
        <f t="shared" si="1233"/>
        <v>1.2864090094701817</v>
      </c>
      <c r="DN555" s="142">
        <f t="shared" si="1234"/>
        <v>4.4059533274378877</v>
      </c>
      <c r="DO555" s="118">
        <f t="shared" si="1235"/>
        <v>0.73432555457298132</v>
      </c>
      <c r="DP555" s="143">
        <f t="shared" si="1236"/>
        <v>22144.321423702822</v>
      </c>
      <c r="DQ555" s="144">
        <f t="shared" si="1237"/>
        <v>0.61855078607382485</v>
      </c>
      <c r="DR555" s="145">
        <f t="shared" si="1238"/>
        <v>17126.051719349063</v>
      </c>
      <c r="DS555" s="146">
        <f t="shared" si="1239"/>
        <v>0.79925719591457756</v>
      </c>
      <c r="DT555" s="253">
        <v>3910</v>
      </c>
      <c r="DU555" s="247"/>
      <c r="DV555" s="246">
        <v>7.78</v>
      </c>
      <c r="DW555" s="103">
        <v>2098</v>
      </c>
      <c r="DX555" s="274">
        <v>10</v>
      </c>
      <c r="DY555" s="274">
        <v>46</v>
      </c>
      <c r="DZ555" s="103">
        <v>4146</v>
      </c>
      <c r="EA555" s="247"/>
      <c r="EB555" s="247"/>
      <c r="EC555" s="103">
        <v>3773</v>
      </c>
      <c r="ED555" s="141">
        <f t="shared" si="1240"/>
        <v>0.27030812479564875</v>
      </c>
      <c r="EE555" s="142">
        <f t="shared" si="1241"/>
        <v>1.2854219948849104</v>
      </c>
      <c r="EF555" s="142">
        <f t="shared" si="1242"/>
        <v>4.4093364500338206</v>
      </c>
      <c r="EG555" s="118">
        <f t="shared" si="1243"/>
        <v>0.7348894083389701</v>
      </c>
      <c r="EH555" s="143">
        <f t="shared" si="1244"/>
        <v>22161.324997869982</v>
      </c>
      <c r="EI555" s="144">
        <f t="shared" si="1245"/>
        <v>0.62984252968681065</v>
      </c>
      <c r="EJ555" s="145">
        <f t="shared" si="1246"/>
        <v>17139.202002215217</v>
      </c>
      <c r="EK555" s="146">
        <f t="shared" si="1247"/>
        <v>0.80519962859795724</v>
      </c>
      <c r="EL555" s="253">
        <v>3910</v>
      </c>
      <c r="EM555" s="247"/>
      <c r="EN555" s="246">
        <v>7.82</v>
      </c>
      <c r="EO555" s="103">
        <v>1887</v>
      </c>
      <c r="EP555" s="274">
        <v>9</v>
      </c>
      <c r="EQ555" s="274">
        <v>46</v>
      </c>
      <c r="ER555" s="103">
        <v>3458</v>
      </c>
      <c r="ES555" s="247"/>
      <c r="ET555" s="247"/>
      <c r="EU555" s="103">
        <v>3289</v>
      </c>
      <c r="EV555" s="141">
        <f t="shared" si="1248"/>
        <v>0.22248295444875552</v>
      </c>
      <c r="EW555" s="142">
        <f t="shared" si="1249"/>
        <v>1.2854219948849104</v>
      </c>
      <c r="EX555" s="142">
        <f t="shared" si="1250"/>
        <v>4.4093364500338206</v>
      </c>
      <c r="EY555" s="118">
        <f t="shared" si="1251"/>
        <v>0.7348894083389701</v>
      </c>
      <c r="EZ555" s="143">
        <f t="shared" si="1252"/>
        <v>22161.324997869982</v>
      </c>
      <c r="FA555" s="144">
        <f t="shared" si="1253"/>
        <v>0.6670699969108731</v>
      </c>
      <c r="FB555" s="145">
        <f t="shared" si="1254"/>
        <v>17139.202002215217</v>
      </c>
      <c r="FC555" s="146">
        <f t="shared" si="1255"/>
        <v>0.82479108635097487</v>
      </c>
      <c r="FD555" s="253">
        <v>3920</v>
      </c>
      <c r="FE555" s="247"/>
      <c r="FF555" s="246">
        <v>7.88</v>
      </c>
      <c r="FG555" s="103">
        <v>2056</v>
      </c>
      <c r="FH555" s="274">
        <v>9</v>
      </c>
      <c r="FI555" s="274">
        <v>47</v>
      </c>
      <c r="FJ555" s="103">
        <v>3980</v>
      </c>
      <c r="FK555" s="247"/>
      <c r="FL555" s="247"/>
      <c r="FM555" s="103">
        <v>3455</v>
      </c>
      <c r="FN555" s="141">
        <f t="shared" si="1256"/>
        <v>0.24402330806558034</v>
      </c>
      <c r="FO555" s="142">
        <f t="shared" si="1257"/>
        <v>1.2821428571428573</v>
      </c>
      <c r="FP555" s="142">
        <f t="shared" si="1258"/>
        <v>4.420613525353601</v>
      </c>
      <c r="FQ555" s="118">
        <f t="shared" si="1259"/>
        <v>0.73676892089226687</v>
      </c>
      <c r="FR555" s="143">
        <f t="shared" si="1260"/>
        <v>22218.003578427197</v>
      </c>
      <c r="FS555" s="144">
        <f t="shared" si="1261"/>
        <v>0.63725273643283253</v>
      </c>
      <c r="FT555" s="145">
        <f t="shared" si="1262"/>
        <v>17183.036278435713</v>
      </c>
      <c r="FU555" s="146">
        <f t="shared" si="1263"/>
        <v>0.80909935004642519</v>
      </c>
      <c r="FV555" s="253">
        <v>3920</v>
      </c>
      <c r="FW555" s="283"/>
      <c r="FX555" s="246">
        <v>7.86</v>
      </c>
      <c r="FY555" s="103">
        <v>1949</v>
      </c>
      <c r="FZ555" s="274">
        <v>9</v>
      </c>
      <c r="GA555" s="274">
        <v>46</v>
      </c>
      <c r="GB555" s="103">
        <v>4180</v>
      </c>
      <c r="GC555" s="247"/>
      <c r="GD555" s="247"/>
      <c r="GE555" s="103">
        <v>3982</v>
      </c>
      <c r="GF555" s="141">
        <f t="shared" si="1264"/>
        <v>0.27315275584875959</v>
      </c>
      <c r="GG555" s="142">
        <f t="shared" si="1265"/>
        <v>1.2821428571428573</v>
      </c>
      <c r="GH555" s="142">
        <f t="shared" si="1266"/>
        <v>4.420613525353601</v>
      </c>
      <c r="GI555" s="118">
        <f t="shared" si="1267"/>
        <v>0.73676892089226687</v>
      </c>
      <c r="GJ555" s="143">
        <f t="shared" si="1268"/>
        <v>22218.003578427197</v>
      </c>
      <c r="GK555" s="144">
        <f t="shared" si="1269"/>
        <v>0.65613112028579312</v>
      </c>
      <c r="GL555" s="145">
        <f t="shared" si="1270"/>
        <v>17183.036278435713</v>
      </c>
      <c r="GM555" s="146">
        <f t="shared" si="1271"/>
        <v>0.81903435468895081</v>
      </c>
      <c r="GN555" s="103">
        <v>2166</v>
      </c>
      <c r="GO555" s="97">
        <f t="shared" si="1272"/>
        <v>2030.1263951606031</v>
      </c>
      <c r="GP555" s="226">
        <f t="shared" si="1273"/>
        <v>254.2544</v>
      </c>
      <c r="GQ555" s="103">
        <v>0</v>
      </c>
      <c r="GR555" s="102">
        <f t="shared" si="1274"/>
        <v>1</v>
      </c>
      <c r="GS555" s="103">
        <v>0</v>
      </c>
      <c r="GT555" s="102">
        <f t="shared" si="1214"/>
        <v>1</v>
      </c>
      <c r="GU555" s="129">
        <v>4.32</v>
      </c>
      <c r="GV555" s="102">
        <f t="shared" si="1210"/>
        <v>0.99394975778023331</v>
      </c>
      <c r="GW555" s="170">
        <v>110</v>
      </c>
      <c r="GX555" s="102">
        <f t="shared" si="1211"/>
        <v>0.53586497890295359</v>
      </c>
      <c r="GY555" s="170">
        <v>13</v>
      </c>
      <c r="GZ555" s="102">
        <f t="shared" si="1212"/>
        <v>0</v>
      </c>
      <c r="HA555" s="323">
        <v>9.14</v>
      </c>
      <c r="HB555" s="323">
        <v>54</v>
      </c>
      <c r="HC555" s="323"/>
      <c r="HD555" s="102"/>
      <c r="HE555" s="324">
        <v>6</v>
      </c>
      <c r="HF555" s="227">
        <f t="shared" si="1215"/>
        <v>102896.58</v>
      </c>
      <c r="HG555" s="102">
        <f t="shared" si="1216"/>
        <v>0.68597720000000006</v>
      </c>
      <c r="HH555" s="177">
        <f t="shared" si="1217"/>
        <v>0.79888579387186631</v>
      </c>
      <c r="HI555" s="103">
        <v>3530</v>
      </c>
      <c r="HJ555" s="103">
        <v>4480</v>
      </c>
      <c r="HK555" s="103">
        <v>2504</v>
      </c>
      <c r="HL555" s="77">
        <f t="shared" si="1275"/>
        <v>2160</v>
      </c>
      <c r="HM555" s="77">
        <f t="shared" si="1276"/>
        <v>32801.279999999999</v>
      </c>
      <c r="HN555" s="247"/>
      <c r="HO555" s="247"/>
      <c r="HP555" s="103">
        <v>4290</v>
      </c>
      <c r="HQ555" s="247"/>
      <c r="HR555" s="247"/>
      <c r="HS555" s="247"/>
      <c r="HT555" s="103">
        <v>5644</v>
      </c>
      <c r="HU555" s="103">
        <v>5732</v>
      </c>
      <c r="HV555" s="247"/>
      <c r="HW555" s="247"/>
      <c r="HX555" s="247"/>
      <c r="HY555" s="247"/>
      <c r="HZ555" s="298">
        <v>0.98</v>
      </c>
      <c r="IA555" s="298"/>
      <c r="IB555" s="299">
        <v>625</v>
      </c>
      <c r="IC555" s="300"/>
      <c r="ID555" s="300"/>
      <c r="IE555" s="301">
        <v>1.1499999999999999</v>
      </c>
      <c r="IF555" s="301">
        <v>1.01</v>
      </c>
      <c r="IG555" s="301">
        <v>0.85</v>
      </c>
      <c r="IH555" s="97">
        <f t="shared" si="1277"/>
        <v>37714.764000000003</v>
      </c>
      <c r="II555" s="97">
        <f t="shared" si="1025"/>
        <v>3932.2742622692126</v>
      </c>
      <c r="IJ555" s="202">
        <f t="shared" si="1026"/>
        <v>1.6084928422068521</v>
      </c>
      <c r="IK555" s="202">
        <f t="shared" si="1030"/>
        <v>2.4446949088527696</v>
      </c>
      <c r="IL555" s="202">
        <f t="shared" si="1004"/>
        <v>0.38987230447825966</v>
      </c>
      <c r="IM555" s="203"/>
      <c r="IN555" s="204">
        <f t="shared" si="1005"/>
        <v>0.71144967682363802</v>
      </c>
      <c r="IO555" s="247"/>
      <c r="IP555" s="247"/>
      <c r="IQ555" s="103">
        <v>1366</v>
      </c>
      <c r="IR555" s="103">
        <v>1342</v>
      </c>
      <c r="IS555" s="247"/>
      <c r="IT555" s="247"/>
      <c r="IU555" s="247"/>
      <c r="IV555" s="247"/>
      <c r="IW555" s="304">
        <v>0.55000000000000004</v>
      </c>
      <c r="IX555" s="304"/>
      <c r="IY555" s="246">
        <v>8.66</v>
      </c>
      <c r="IZ555" s="247">
        <v>219</v>
      </c>
      <c r="JA555" s="247">
        <v>0.82</v>
      </c>
      <c r="JB555" s="247">
        <v>0.21</v>
      </c>
      <c r="JC555" s="247">
        <v>184</v>
      </c>
      <c r="JD555" s="97">
        <f t="shared" si="1006"/>
        <v>7621.25</v>
      </c>
      <c r="JE555" s="210">
        <f t="shared" si="1110"/>
        <v>1.1722838601632823</v>
      </c>
      <c r="JF555" s="210">
        <f t="shared" si="1007"/>
        <v>0.53314732142857146</v>
      </c>
      <c r="JG555" s="210">
        <f t="shared" si="1008"/>
        <v>0.37934668039357694</v>
      </c>
      <c r="JH555" s="203"/>
      <c r="JI555" s="203">
        <f t="shared" si="1009"/>
        <v>0.64959999999999996</v>
      </c>
      <c r="JJ555" s="212">
        <f t="shared" si="1278"/>
        <v>2.469151880188833</v>
      </c>
      <c r="JK555" s="203">
        <f t="shared" si="1010"/>
        <v>0.97966573816155988</v>
      </c>
      <c r="JL555" s="103">
        <v>7658</v>
      </c>
      <c r="JM555" s="246">
        <v>8.85</v>
      </c>
      <c r="JN555" s="307">
        <v>104</v>
      </c>
      <c r="JO555" s="247">
        <v>0.26</v>
      </c>
      <c r="JP555" s="247">
        <v>0.87</v>
      </c>
      <c r="JQ555" s="246">
        <v>0.16</v>
      </c>
      <c r="JR555" s="170">
        <v>198</v>
      </c>
      <c r="JS555" s="247">
        <v>0.55000000000000004</v>
      </c>
      <c r="JT555" s="308"/>
    </row>
    <row r="556" spans="1:280" ht="14.25">
      <c r="A556" s="244">
        <v>43973</v>
      </c>
      <c r="B556" s="245">
        <v>240</v>
      </c>
      <c r="C556" s="245">
        <v>240</v>
      </c>
      <c r="D556" s="129">
        <v>48011</v>
      </c>
      <c r="E556" s="254">
        <v>6.03</v>
      </c>
      <c r="F556" s="129">
        <v>1385</v>
      </c>
      <c r="G556" s="247">
        <v>39.299999999999997</v>
      </c>
      <c r="H556" s="247">
        <v>18.399999999999999</v>
      </c>
      <c r="I556" s="255">
        <v>85.7</v>
      </c>
      <c r="J556" s="253">
        <v>1311</v>
      </c>
      <c r="K556" s="129">
        <v>1373</v>
      </c>
      <c r="L556" s="254">
        <v>5.96</v>
      </c>
      <c r="M556" s="129">
        <v>8516</v>
      </c>
      <c r="N556" s="129">
        <v>4438</v>
      </c>
      <c r="O556" s="254">
        <v>6.99</v>
      </c>
      <c r="P556" s="254">
        <v>5.86</v>
      </c>
      <c r="Q556" s="258">
        <v>74.3</v>
      </c>
      <c r="R556" s="259">
        <v>57.4</v>
      </c>
      <c r="S556" s="260">
        <v>2556</v>
      </c>
      <c r="T556" s="103">
        <v>6772</v>
      </c>
      <c r="U556" s="247">
        <v>3.74</v>
      </c>
      <c r="V556" s="247">
        <v>21.5</v>
      </c>
      <c r="W556" s="247">
        <v>7.1</v>
      </c>
      <c r="X556" s="247">
        <v>5.97</v>
      </c>
      <c r="Y556" s="129">
        <v>0</v>
      </c>
      <c r="Z556" s="103"/>
      <c r="AA556" s="56"/>
      <c r="AB556" s="247">
        <v>486</v>
      </c>
      <c r="AC556" s="77">
        <f t="shared" si="1213"/>
        <v>2556</v>
      </c>
      <c r="AD556" s="247"/>
      <c r="AE556" s="247"/>
      <c r="AF556" s="247"/>
      <c r="AG556" s="247"/>
      <c r="AH556" s="252"/>
      <c r="AI556" s="263"/>
      <c r="AJ556" s="247"/>
      <c r="AK556" s="247"/>
      <c r="AL556" s="246">
        <v>8.82</v>
      </c>
      <c r="AM556" s="103">
        <v>64874</v>
      </c>
      <c r="AN556" s="264">
        <v>2.4500000000000002</v>
      </c>
      <c r="AO556" s="264">
        <v>0.3</v>
      </c>
      <c r="AP556" s="103">
        <v>3198</v>
      </c>
      <c r="AQ556" s="252"/>
      <c r="AR556" s="86">
        <v>13041</v>
      </c>
      <c r="AS556" s="103">
        <v>1000</v>
      </c>
      <c r="AT556" s="268">
        <v>12041</v>
      </c>
      <c r="AU556" s="129">
        <v>9401</v>
      </c>
      <c r="AV556" s="103">
        <v>960</v>
      </c>
      <c r="AW556" s="103">
        <v>0</v>
      </c>
      <c r="AX556" s="129">
        <v>960</v>
      </c>
      <c r="AY556" s="271">
        <v>720</v>
      </c>
      <c r="AZ556" s="272">
        <v>5.0599999999999996</v>
      </c>
      <c r="BA556" s="103">
        <v>3181</v>
      </c>
      <c r="BB556" s="247">
        <v>322</v>
      </c>
      <c r="BC556" s="103">
        <v>9896</v>
      </c>
      <c r="BD556" s="97">
        <f t="shared" si="1218"/>
        <v>6820.7806</v>
      </c>
      <c r="BE556" s="102">
        <f t="shared" si="1219"/>
        <v>0.68924622069523045</v>
      </c>
      <c r="BF556" s="103">
        <v>3621</v>
      </c>
      <c r="BG556" s="97">
        <f t="shared" si="1220"/>
        <v>3863.607</v>
      </c>
      <c r="BH556" s="102">
        <f t="shared" si="1221"/>
        <v>0.39042107922392888</v>
      </c>
      <c r="BI556" s="103">
        <v>440</v>
      </c>
      <c r="BJ556" s="97">
        <f t="shared" si="1222"/>
        <v>865.48</v>
      </c>
      <c r="BK556" s="102">
        <f t="shared" si="1223"/>
        <v>8.7457558609539215E-2</v>
      </c>
      <c r="BL556" s="320">
        <v>388</v>
      </c>
      <c r="BM556" s="97">
        <f t="shared" si="1196"/>
        <v>560.66</v>
      </c>
      <c r="BN556" s="102">
        <f t="shared" si="1197"/>
        <v>5.6655214227970895E-2</v>
      </c>
      <c r="BO556" s="103">
        <v>704</v>
      </c>
      <c r="BP556" s="97">
        <f t="shared" si="1198"/>
        <v>1448.8319999999999</v>
      </c>
      <c r="BQ556" s="102">
        <f t="shared" si="1199"/>
        <v>0.14640582053354889</v>
      </c>
      <c r="BR556" s="103">
        <v>49.4</v>
      </c>
      <c r="BS556" s="105">
        <f t="shared" si="1200"/>
        <v>82.201599999999999</v>
      </c>
      <c r="BT556" s="102">
        <f t="shared" si="1201"/>
        <v>4.991915925626516E-3</v>
      </c>
      <c r="BU556" s="321">
        <v>6.49</v>
      </c>
      <c r="BV556" s="321">
        <v>6.46</v>
      </c>
      <c r="BW556" s="322">
        <v>164</v>
      </c>
      <c r="BX556" s="117">
        <f t="shared" si="1202"/>
        <v>93032.296000000002</v>
      </c>
      <c r="BY556" s="118">
        <f t="shared" si="1203"/>
        <v>0.62021530666666669</v>
      </c>
      <c r="BZ556" s="273">
        <v>43.6</v>
      </c>
      <c r="CA556" s="263">
        <v>39</v>
      </c>
      <c r="CB556" s="247">
        <v>7.23</v>
      </c>
      <c r="CC556" s="103">
        <v>4341</v>
      </c>
      <c r="CD556" s="77">
        <f t="shared" si="1204"/>
        <v>5062.7961289222376</v>
      </c>
      <c r="CE556" s="77">
        <f t="shared" si="1205"/>
        <v>23456</v>
      </c>
      <c r="CF556" s="77">
        <f t="shared" si="1206"/>
        <v>9401</v>
      </c>
      <c r="CG556" s="77">
        <f t="shared" si="1207"/>
        <v>391.70833333333331</v>
      </c>
      <c r="CH556" s="77">
        <f t="shared" si="1208"/>
        <v>14055</v>
      </c>
      <c r="CI556" s="130">
        <f t="shared" si="1209"/>
        <v>585.625</v>
      </c>
      <c r="CJ556" s="253">
        <v>3911</v>
      </c>
      <c r="CK556" s="247"/>
      <c r="CL556" s="246">
        <v>7.75</v>
      </c>
      <c r="CM556" s="103">
        <v>2121</v>
      </c>
      <c r="CN556" s="274">
        <v>11.12</v>
      </c>
      <c r="CO556" s="274">
        <v>51.42</v>
      </c>
      <c r="CP556" s="103">
        <v>5894</v>
      </c>
      <c r="CQ556" s="247"/>
      <c r="CR556" s="247"/>
      <c r="CS556" s="103">
        <v>3032</v>
      </c>
      <c r="CT556" s="141">
        <f t="shared" si="1224"/>
        <v>0.26352923958025809</v>
      </c>
      <c r="CU556" s="142">
        <f t="shared" si="1225"/>
        <v>1.2850933265149578</v>
      </c>
      <c r="CV556" s="142">
        <f t="shared" si="1226"/>
        <v>3.9396330402337592</v>
      </c>
      <c r="CW556" s="118">
        <f t="shared" si="1227"/>
        <v>0.65660550670562656</v>
      </c>
      <c r="CX556" s="143">
        <f t="shared" si="1228"/>
        <v>19800.595660214873</v>
      </c>
      <c r="CY556" s="144">
        <f t="shared" si="1229"/>
        <v>0.58106154267532872</v>
      </c>
      <c r="CZ556" s="145">
        <f t="shared" si="1230"/>
        <v>15511.993078785814</v>
      </c>
      <c r="DA556" s="146">
        <f t="shared" si="1231"/>
        <v>0.78567097817299913</v>
      </c>
      <c r="DB556" s="253">
        <v>3912</v>
      </c>
      <c r="DC556" s="247"/>
      <c r="DD556" s="246">
        <v>7.71</v>
      </c>
      <c r="DE556" s="103">
        <v>1742</v>
      </c>
      <c r="DF556" s="274">
        <v>9.74</v>
      </c>
      <c r="DG556" s="274">
        <v>50.24</v>
      </c>
      <c r="DH556" s="103">
        <v>3366</v>
      </c>
      <c r="DI556" s="247"/>
      <c r="DJ556" s="247"/>
      <c r="DK556" s="103">
        <v>3382</v>
      </c>
      <c r="DL556" s="141">
        <f t="shared" si="1232"/>
        <v>0.26033499011679534</v>
      </c>
      <c r="DM556" s="142">
        <f t="shared" si="1233"/>
        <v>1.2847648261758691</v>
      </c>
      <c r="DN556" s="142">
        <f t="shared" si="1234"/>
        <v>3.9406403613895331</v>
      </c>
      <c r="DO556" s="118">
        <f t="shared" si="1235"/>
        <v>0.65677339356492215</v>
      </c>
      <c r="DP556" s="143">
        <f t="shared" si="1236"/>
        <v>19805.658456343794</v>
      </c>
      <c r="DQ556" s="144">
        <f t="shared" si="1237"/>
        <v>0.65592136131090173</v>
      </c>
      <c r="DR556" s="145">
        <f t="shared" si="1238"/>
        <v>15515.9593260573</v>
      </c>
      <c r="DS556" s="146">
        <f t="shared" si="1239"/>
        <v>0.82396928051738072</v>
      </c>
      <c r="DT556" s="253">
        <v>3911</v>
      </c>
      <c r="DU556" s="247"/>
      <c r="DV556" s="246">
        <v>7.74</v>
      </c>
      <c r="DW556" s="103">
        <v>1845</v>
      </c>
      <c r="DX556" s="274">
        <v>9.74</v>
      </c>
      <c r="DY556" s="274">
        <v>50.24</v>
      </c>
      <c r="DZ556" s="103">
        <v>4186</v>
      </c>
      <c r="EA556" s="247"/>
      <c r="EB556" s="247"/>
      <c r="EC556" s="103">
        <v>3696</v>
      </c>
      <c r="ED556" s="141">
        <f t="shared" si="1240"/>
        <v>0.29368760775722091</v>
      </c>
      <c r="EE556" s="142">
        <f t="shared" si="1241"/>
        <v>1.2850933265149578</v>
      </c>
      <c r="EF556" s="142">
        <f t="shared" si="1242"/>
        <v>3.9396330402337592</v>
      </c>
      <c r="EG556" s="118">
        <f t="shared" si="1243"/>
        <v>0.65660550670562656</v>
      </c>
      <c r="EH556" s="143">
        <f t="shared" si="1244"/>
        <v>19800.595660214873</v>
      </c>
      <c r="EI556" s="144">
        <f t="shared" si="1245"/>
        <v>0.63557687234133964</v>
      </c>
      <c r="EJ556" s="145">
        <f t="shared" si="1246"/>
        <v>15511.993078785814</v>
      </c>
      <c r="EK556" s="146">
        <f t="shared" si="1247"/>
        <v>0.81356103476151986</v>
      </c>
      <c r="EL556" s="253">
        <v>3912</v>
      </c>
      <c r="EM556" s="247"/>
      <c r="EN556" s="246">
        <v>7.76</v>
      </c>
      <c r="EO556" s="103">
        <v>1729</v>
      </c>
      <c r="EP556" s="274">
        <v>9.48</v>
      </c>
      <c r="EQ556" s="274">
        <v>48.96</v>
      </c>
      <c r="ER556" s="103">
        <v>3084</v>
      </c>
      <c r="ES556" s="247"/>
      <c r="ET556" s="247"/>
      <c r="EU556" s="103">
        <v>3207</v>
      </c>
      <c r="EV556" s="141">
        <f t="shared" si="1248"/>
        <v>0.24590144219126051</v>
      </c>
      <c r="EW556" s="142">
        <f t="shared" si="1249"/>
        <v>1.2847648261758691</v>
      </c>
      <c r="EX556" s="142">
        <f t="shared" si="1250"/>
        <v>3.9406403613895331</v>
      </c>
      <c r="EY556" s="118">
        <f t="shared" si="1251"/>
        <v>0.65677339356492215</v>
      </c>
      <c r="EZ556" s="143">
        <f t="shared" si="1252"/>
        <v>19805.658456343794</v>
      </c>
      <c r="FA556" s="144">
        <f t="shared" si="1253"/>
        <v>0.65848911234589502</v>
      </c>
      <c r="FB556" s="145">
        <f t="shared" si="1254"/>
        <v>15515.9593260573</v>
      </c>
      <c r="FC556" s="146">
        <f t="shared" si="1255"/>
        <v>0.82528294260307189</v>
      </c>
      <c r="FD556" s="253">
        <v>3905</v>
      </c>
      <c r="FE556" s="247"/>
      <c r="FF556" s="246">
        <v>7.72</v>
      </c>
      <c r="FG556" s="103">
        <v>1832</v>
      </c>
      <c r="FH556" s="274">
        <v>9.9600000000000009</v>
      </c>
      <c r="FI556" s="274">
        <v>48.42</v>
      </c>
      <c r="FJ556" s="103">
        <v>3042</v>
      </c>
      <c r="FK556" s="247"/>
      <c r="FL556" s="247"/>
      <c r="FM556" s="103">
        <v>3360</v>
      </c>
      <c r="FN556" s="141">
        <f t="shared" si="1256"/>
        <v>0.26632300676787418</v>
      </c>
      <c r="FO556" s="142">
        <f t="shared" si="1257"/>
        <v>1.2870678617157489</v>
      </c>
      <c r="FP556" s="142">
        <f t="shared" si="1258"/>
        <v>3.9335891132991119</v>
      </c>
      <c r="FQ556" s="118">
        <f t="shared" si="1259"/>
        <v>0.65559818554985194</v>
      </c>
      <c r="FR556" s="143">
        <f t="shared" si="1260"/>
        <v>19770.218883441335</v>
      </c>
      <c r="FS556" s="144">
        <f t="shared" si="1261"/>
        <v>0.63814462337633293</v>
      </c>
      <c r="FT556" s="145">
        <f t="shared" si="1262"/>
        <v>15488.195595156889</v>
      </c>
      <c r="FU556" s="146">
        <f t="shared" si="1263"/>
        <v>0.81487469684721103</v>
      </c>
      <c r="FV556" s="253">
        <v>3905</v>
      </c>
      <c r="FW556" s="283"/>
      <c r="FX556" s="246">
        <v>7.7</v>
      </c>
      <c r="FY556" s="103">
        <v>1755</v>
      </c>
      <c r="FZ556" s="274">
        <v>10.76</v>
      </c>
      <c r="GA556" s="274">
        <v>48.4</v>
      </c>
      <c r="GB556" s="103">
        <v>4010</v>
      </c>
      <c r="GC556" s="247"/>
      <c r="GD556" s="247"/>
      <c r="GE556" s="103">
        <v>3704</v>
      </c>
      <c r="GF556" s="141">
        <f t="shared" si="1264"/>
        <v>0.28675513599995445</v>
      </c>
      <c r="GG556" s="142">
        <f t="shared" si="1265"/>
        <v>1.2870678617157489</v>
      </c>
      <c r="GH556" s="142">
        <f t="shared" si="1266"/>
        <v>3.9335891132991119</v>
      </c>
      <c r="GI556" s="118">
        <f t="shared" si="1267"/>
        <v>0.65559818554985194</v>
      </c>
      <c r="GJ556" s="143">
        <f t="shared" si="1268"/>
        <v>19770.218883441335</v>
      </c>
      <c r="GK556" s="144">
        <f t="shared" si="1269"/>
        <v>0.65335361027590844</v>
      </c>
      <c r="GL556" s="145">
        <f t="shared" si="1270"/>
        <v>15488.195595156889</v>
      </c>
      <c r="GM556" s="146">
        <f t="shared" si="1271"/>
        <v>0.82265561843168955</v>
      </c>
      <c r="GN556" s="103">
        <v>1830</v>
      </c>
      <c r="GO556" s="97">
        <f t="shared" si="1272"/>
        <v>1837.3470753751706</v>
      </c>
      <c r="GP556" s="226">
        <f t="shared" si="1273"/>
        <v>537.73594999999989</v>
      </c>
      <c r="GQ556" s="103">
        <v>0</v>
      </c>
      <c r="GR556" s="102">
        <f t="shared" si="1274"/>
        <v>1</v>
      </c>
      <c r="GS556" s="103">
        <v>0</v>
      </c>
      <c r="GT556" s="102">
        <f t="shared" si="1214"/>
        <v>1</v>
      </c>
      <c r="GU556" s="129">
        <v>9.11</v>
      </c>
      <c r="GV556" s="102">
        <f t="shared" si="1210"/>
        <v>0.98947404908258996</v>
      </c>
      <c r="GW556" s="170">
        <v>246</v>
      </c>
      <c r="GX556" s="102">
        <f t="shared" si="1211"/>
        <v>0.365979381443299</v>
      </c>
      <c r="GY556" s="170">
        <v>11</v>
      </c>
      <c r="GZ556" s="102">
        <f t="shared" si="1212"/>
        <v>0</v>
      </c>
      <c r="HA556" s="323">
        <v>7.9</v>
      </c>
      <c r="HB556" s="323">
        <v>49.3</v>
      </c>
      <c r="HC556" s="323"/>
      <c r="HD556" s="102"/>
      <c r="HE556" s="324">
        <v>12</v>
      </c>
      <c r="HF556" s="227">
        <f>AU556*BC556/1000</f>
        <v>93032.296000000002</v>
      </c>
      <c r="HG556" s="102">
        <f>HF556/150000</f>
        <v>0.62021530666666669</v>
      </c>
      <c r="HH556" s="177">
        <f>1-GN556*CF556/1000/HF556</f>
        <v>0.81507679870654814</v>
      </c>
      <c r="HI556" s="103">
        <v>3811</v>
      </c>
      <c r="HJ556" s="103">
        <v>5534</v>
      </c>
      <c r="HK556" s="103">
        <v>2654</v>
      </c>
      <c r="HL556" s="77">
        <f t="shared" si="1275"/>
        <v>2160</v>
      </c>
      <c r="HM556" s="77">
        <f t="shared" si="1276"/>
        <v>30522.959999999999</v>
      </c>
      <c r="HN556" s="247"/>
      <c r="HO556" s="247"/>
      <c r="HP556" s="103">
        <v>3987</v>
      </c>
      <c r="HQ556" s="247"/>
      <c r="HR556" s="247"/>
      <c r="HS556" s="247"/>
      <c r="HT556" s="103">
        <v>6284</v>
      </c>
      <c r="HU556" s="103">
        <v>6562</v>
      </c>
      <c r="HV556" s="247"/>
      <c r="HW556" s="247"/>
      <c r="HX556" s="247"/>
      <c r="HY556" s="247"/>
      <c r="HZ556" s="298" t="s">
        <v>127</v>
      </c>
      <c r="IA556" s="298"/>
      <c r="IB556" s="299">
        <v>601</v>
      </c>
      <c r="IC556" s="300"/>
      <c r="ID556" s="300">
        <v>261</v>
      </c>
      <c r="IE556" s="301">
        <v>1.22</v>
      </c>
      <c r="IF556" s="301">
        <v>0.69</v>
      </c>
      <c r="IG556" s="301">
        <v>1.03</v>
      </c>
      <c r="IH556" s="97">
        <f t="shared" si="1277"/>
        <v>32940.870000000003</v>
      </c>
      <c r="II556" s="97">
        <f t="shared" si="1025"/>
        <v>3551.1149269227699</v>
      </c>
      <c r="IJ556" s="202">
        <f t="shared" si="1026"/>
        <v>1.6285318785115219</v>
      </c>
      <c r="IK556" s="202">
        <f t="shared" si="1030"/>
        <v>2.1805621208769268</v>
      </c>
      <c r="IL556" s="202">
        <f t="shared" si="1004"/>
        <v>0.29237290676715216</v>
      </c>
      <c r="IM556" s="203"/>
      <c r="IN556" s="204">
        <f t="shared" si="1005"/>
        <v>0.67158469945355193</v>
      </c>
      <c r="IO556" s="247"/>
      <c r="IP556" s="247"/>
      <c r="IQ556" s="103">
        <v>2730</v>
      </c>
      <c r="IR556" s="103">
        <v>2642</v>
      </c>
      <c r="IS556" s="247"/>
      <c r="IT556" s="247"/>
      <c r="IU556" s="247"/>
      <c r="IV556" s="247"/>
      <c r="IW556" s="304"/>
      <c r="IX556" s="304"/>
      <c r="IY556" s="246"/>
      <c r="IZ556" s="247">
        <v>234</v>
      </c>
      <c r="JA556" s="247">
        <v>1.1100000000000001</v>
      </c>
      <c r="JB556" s="247">
        <v>0.24</v>
      </c>
      <c r="JC556" s="247">
        <v>187</v>
      </c>
      <c r="JD556" s="97">
        <f t="shared" si="1006"/>
        <v>7236.6409999999996</v>
      </c>
      <c r="JE556" s="210">
        <f t="shared" si="1110"/>
        <v>1.1913626209977661</v>
      </c>
      <c r="JF556" s="210">
        <f t="shared" si="1007"/>
        <v>0.50446437499999996</v>
      </c>
      <c r="JG556" s="210">
        <f t="shared" si="1008"/>
        <v>0.17218365437703806</v>
      </c>
      <c r="JH556" s="203"/>
      <c r="JI556" s="203">
        <f t="shared" si="1009"/>
        <v>0.61064891846921798</v>
      </c>
      <c r="JJ556" s="212">
        <f t="shared" si="1278"/>
        <v>2.469151880188833</v>
      </c>
      <c r="JK556" s="203">
        <f t="shared" si="1010"/>
        <v>0.97635408245755861</v>
      </c>
      <c r="JL556" s="103">
        <v>9700</v>
      </c>
      <c r="JM556" s="246">
        <v>8.85</v>
      </c>
      <c r="JN556" s="307">
        <v>244</v>
      </c>
      <c r="JO556" s="247">
        <v>0.21</v>
      </c>
      <c r="JP556" s="247">
        <v>0.99</v>
      </c>
      <c r="JQ556" s="246">
        <v>0.55000000000000004</v>
      </c>
      <c r="JR556" s="170">
        <v>202</v>
      </c>
      <c r="JS556" s="247">
        <v>0.52</v>
      </c>
      <c r="JT556" s="308"/>
    </row>
    <row r="557" spans="1:280" ht="14.25">
      <c r="A557" s="244">
        <v>43974</v>
      </c>
      <c r="B557" s="245">
        <v>0</v>
      </c>
      <c r="C557" s="245">
        <v>0</v>
      </c>
      <c r="D557" s="129">
        <v>38480</v>
      </c>
      <c r="E557" s="254">
        <v>5.27</v>
      </c>
      <c r="F557" s="129">
        <v>948</v>
      </c>
      <c r="G557" s="247">
        <v>23.2</v>
      </c>
      <c r="H557" s="247">
        <v>13.7</v>
      </c>
      <c r="I557" s="255">
        <v>86.1</v>
      </c>
      <c r="J557" s="253">
        <v>1128</v>
      </c>
      <c r="K557" s="129">
        <v>1532</v>
      </c>
      <c r="L557" s="254">
        <v>6.27</v>
      </c>
      <c r="M557" s="129">
        <v>8630</v>
      </c>
      <c r="N557" s="129">
        <v>4712</v>
      </c>
      <c r="O557" s="254">
        <v>6.51</v>
      </c>
      <c r="P557" s="254">
        <v>5.72</v>
      </c>
      <c r="Q557" s="258"/>
      <c r="R557" s="259">
        <v>53.5</v>
      </c>
      <c r="S557" s="260">
        <v>1699</v>
      </c>
      <c r="T557" s="103">
        <v>7792</v>
      </c>
      <c r="U557" s="247">
        <v>3.76</v>
      </c>
      <c r="V557" s="247">
        <v>24.5</v>
      </c>
      <c r="W557" s="247">
        <v>6.49</v>
      </c>
      <c r="X557" s="247">
        <v>5.22</v>
      </c>
      <c r="Y557" s="129">
        <v>0</v>
      </c>
      <c r="Z557" s="103"/>
      <c r="AA557" s="56"/>
      <c r="AB557" s="247">
        <v>504</v>
      </c>
      <c r="AC557" s="77">
        <f t="shared" si="1213"/>
        <v>1699</v>
      </c>
      <c r="AD557" s="247"/>
      <c r="AE557" s="247"/>
      <c r="AF557" s="247"/>
      <c r="AG557" s="247"/>
      <c r="AH557" s="252"/>
      <c r="AI557" s="263"/>
      <c r="AJ557" s="247"/>
      <c r="AK557" s="247"/>
      <c r="AL557" s="246">
        <v>8.7899999999999991</v>
      </c>
      <c r="AM557" s="103">
        <v>66727</v>
      </c>
      <c r="AN557" s="264">
        <v>4.32</v>
      </c>
      <c r="AO557" s="264">
        <v>0.63</v>
      </c>
      <c r="AP557" s="103">
        <v>3413</v>
      </c>
      <c r="AQ557" s="252"/>
      <c r="AR557" s="86">
        <v>13419</v>
      </c>
      <c r="AS557" s="103">
        <v>1200</v>
      </c>
      <c r="AT557" s="268">
        <v>12219</v>
      </c>
      <c r="AU557" s="129">
        <v>9339</v>
      </c>
      <c r="AV557" s="103">
        <v>960</v>
      </c>
      <c r="AW557" s="103">
        <v>0</v>
      </c>
      <c r="AX557" s="129">
        <v>960</v>
      </c>
      <c r="AY557" s="271">
        <v>960</v>
      </c>
      <c r="AZ557" s="272">
        <v>5.22</v>
      </c>
      <c r="BA557" s="103">
        <v>3176</v>
      </c>
      <c r="BB557" s="247">
        <v>43</v>
      </c>
      <c r="BC557" s="103">
        <v>9586</v>
      </c>
      <c r="BD557" s="97">
        <f t="shared" si="1218"/>
        <v>6623.4208000000008</v>
      </c>
      <c r="BE557" s="102">
        <f t="shared" si="1219"/>
        <v>0.6909472981431255</v>
      </c>
      <c r="BF557" s="103">
        <v>3430</v>
      </c>
      <c r="BG557" s="97">
        <f t="shared" si="1220"/>
        <v>3659.81</v>
      </c>
      <c r="BH557" s="102">
        <f t="shared" si="1221"/>
        <v>0.38178698101397873</v>
      </c>
      <c r="BI557" s="103">
        <v>357</v>
      </c>
      <c r="BJ557" s="97">
        <f t="shared" si="1222"/>
        <v>702.21900000000005</v>
      </c>
      <c r="BK557" s="102">
        <f t="shared" si="1223"/>
        <v>7.3254642186522015E-2</v>
      </c>
      <c r="BL557" s="320">
        <v>641</v>
      </c>
      <c r="BM557" s="97">
        <f t="shared" si="1196"/>
        <v>926.245</v>
      </c>
      <c r="BN557" s="102">
        <f t="shared" si="1197"/>
        <v>9.6624765282703945E-2</v>
      </c>
      <c r="BO557" s="103">
        <v>611</v>
      </c>
      <c r="BP557" s="97">
        <f t="shared" si="1198"/>
        <v>1257.4379999999999</v>
      </c>
      <c r="BQ557" s="102">
        <f t="shared" si="1199"/>
        <v>0.1311744210306697</v>
      </c>
      <c r="BR557" s="103">
        <v>46.7</v>
      </c>
      <c r="BS557" s="105">
        <f t="shared" si="1200"/>
        <v>77.708799999999997</v>
      </c>
      <c r="BT557" s="102">
        <f t="shared" si="1201"/>
        <v>4.8716878781556441E-3</v>
      </c>
      <c r="BU557" s="321">
        <v>5.58</v>
      </c>
      <c r="BV557" s="321">
        <v>6.08</v>
      </c>
      <c r="BW557" s="322">
        <v>160</v>
      </c>
      <c r="BX557" s="117">
        <f t="shared" si="1202"/>
        <v>89523.653999999995</v>
      </c>
      <c r="BY557" s="118">
        <f t="shared" si="1203"/>
        <v>0.59682435999999994</v>
      </c>
      <c r="BZ557" s="273">
        <v>46.3</v>
      </c>
      <c r="CA557" s="263">
        <v>39</v>
      </c>
      <c r="CB557" s="247">
        <v>7.13</v>
      </c>
      <c r="CC557" s="103">
        <v>4693</v>
      </c>
      <c r="CD557" s="77">
        <f t="shared" si="1204"/>
        <v>4971.1034834758202</v>
      </c>
      <c r="CE557" s="77">
        <f t="shared" si="1205"/>
        <v>23511</v>
      </c>
      <c r="CF557" s="77">
        <f t="shared" si="1206"/>
        <v>9339</v>
      </c>
      <c r="CG557" s="77">
        <f t="shared" si="1207"/>
        <v>389.125</v>
      </c>
      <c r="CH557" s="77">
        <f t="shared" si="1208"/>
        <v>14172</v>
      </c>
      <c r="CI557" s="130">
        <f t="shared" si="1209"/>
        <v>590.5</v>
      </c>
      <c r="CJ557" s="253">
        <v>3911</v>
      </c>
      <c r="CK557" s="247"/>
      <c r="CL557" s="246">
        <v>7.65</v>
      </c>
      <c r="CM557" s="103">
        <v>2305</v>
      </c>
      <c r="CN557" s="274">
        <v>12.26</v>
      </c>
      <c r="CO557" s="274">
        <v>47</v>
      </c>
      <c r="CP557" s="103">
        <v>4272</v>
      </c>
      <c r="CQ557" s="247"/>
      <c r="CR557" s="247"/>
      <c r="CS557" s="103">
        <v>3155</v>
      </c>
      <c r="CT557" s="141">
        <f t="shared" si="1224"/>
        <v>0.30257604738533872</v>
      </c>
      <c r="CU557" s="142">
        <f t="shared" si="1225"/>
        <v>1.2850933265149578</v>
      </c>
      <c r="CV557" s="142">
        <f t="shared" si="1226"/>
        <v>3.8682820779693459</v>
      </c>
      <c r="CW557" s="118">
        <f t="shared" si="1227"/>
        <v>0.64471367966155768</v>
      </c>
      <c r="CX557" s="143">
        <f t="shared" si="1228"/>
        <v>19441.985723873931</v>
      </c>
      <c r="CY557" s="144">
        <f t="shared" si="1229"/>
        <v>0.53632025411220519</v>
      </c>
      <c r="CZ557" s="145">
        <f t="shared" si="1230"/>
        <v>14892.050988643612</v>
      </c>
      <c r="DA557" s="146">
        <f t="shared" si="1231"/>
        <v>0.75954517003964117</v>
      </c>
      <c r="DB557" s="253">
        <v>3912</v>
      </c>
      <c r="DC557" s="247"/>
      <c r="DD557" s="246">
        <v>7.67</v>
      </c>
      <c r="DE557" s="103">
        <v>1922</v>
      </c>
      <c r="DF557" s="274">
        <v>11.18</v>
      </c>
      <c r="DG557" s="274">
        <v>46.96</v>
      </c>
      <c r="DH557" s="103">
        <v>4468</v>
      </c>
      <c r="DI557" s="247"/>
      <c r="DJ557" s="247"/>
      <c r="DK557" s="103">
        <v>3379</v>
      </c>
      <c r="DL557" s="141">
        <f t="shared" si="1232"/>
        <v>0.28328082694411721</v>
      </c>
      <c r="DM557" s="142">
        <f t="shared" si="1233"/>
        <v>1.2847648261758691</v>
      </c>
      <c r="DN557" s="142">
        <f t="shared" si="1234"/>
        <v>3.8692711554630734</v>
      </c>
      <c r="DO557" s="118">
        <f t="shared" si="1235"/>
        <v>0.6448785259105122</v>
      </c>
      <c r="DP557" s="143">
        <f t="shared" si="1236"/>
        <v>19446.956827357408</v>
      </c>
      <c r="DQ557" s="144">
        <f t="shared" si="1237"/>
        <v>0.61336552208401662</v>
      </c>
      <c r="DR557" s="145">
        <f t="shared" si="1238"/>
        <v>14895.85872349113</v>
      </c>
      <c r="DS557" s="146">
        <f t="shared" si="1239"/>
        <v>0.79949926976841224</v>
      </c>
      <c r="DT557" s="253">
        <v>3912</v>
      </c>
      <c r="DU557" s="247"/>
      <c r="DV557" s="246">
        <v>7.59</v>
      </c>
      <c r="DW557" s="103">
        <v>1836</v>
      </c>
      <c r="DX557" s="274">
        <v>11.1</v>
      </c>
      <c r="DY557" s="274">
        <v>46.68</v>
      </c>
      <c r="DZ557" s="103">
        <v>4678</v>
      </c>
      <c r="EA557" s="247"/>
      <c r="EB557" s="247"/>
      <c r="EC557" s="103">
        <v>3710</v>
      </c>
      <c r="ED557" s="141">
        <f t="shared" si="1240"/>
        <v>0.30249847036262068</v>
      </c>
      <c r="EE557" s="142">
        <f t="shared" si="1241"/>
        <v>1.2847648261758691</v>
      </c>
      <c r="EF557" s="142">
        <f t="shared" si="1242"/>
        <v>3.8692711554630734</v>
      </c>
      <c r="EG557" s="118">
        <f t="shared" si="1243"/>
        <v>0.6448785259105122</v>
      </c>
      <c r="EH557" s="143">
        <f t="shared" si="1244"/>
        <v>19446.956827357408</v>
      </c>
      <c r="EI557" s="144">
        <f t="shared" si="1245"/>
        <v>0.63066550392625098</v>
      </c>
      <c r="EJ557" s="145">
        <f t="shared" si="1246"/>
        <v>14895.85872349113</v>
      </c>
      <c r="EK557" s="146">
        <f t="shared" si="1247"/>
        <v>0.80847068641769249</v>
      </c>
      <c r="EL557" s="253">
        <v>3912</v>
      </c>
      <c r="EM557" s="247"/>
      <c r="EN557" s="246">
        <v>7.64</v>
      </c>
      <c r="EO557" s="103">
        <v>2007</v>
      </c>
      <c r="EP557" s="274">
        <v>11.32</v>
      </c>
      <c r="EQ557" s="274">
        <v>40.14</v>
      </c>
      <c r="ER557" s="103">
        <v>4362</v>
      </c>
      <c r="ES557" s="247"/>
      <c r="ET557" s="247"/>
      <c r="EU557" s="103">
        <v>3231</v>
      </c>
      <c r="EV557" s="141">
        <f t="shared" si="1248"/>
        <v>0.27864082681427427</v>
      </c>
      <c r="EW557" s="142">
        <f t="shared" si="1249"/>
        <v>1.2847648261758691</v>
      </c>
      <c r="EX557" s="142">
        <f t="shared" si="1250"/>
        <v>3.8692711554630734</v>
      </c>
      <c r="EY557" s="118">
        <f t="shared" si="1251"/>
        <v>0.6448785259105122</v>
      </c>
      <c r="EZ557" s="143">
        <f t="shared" si="1252"/>
        <v>19446.956827357408</v>
      </c>
      <c r="FA557" s="144">
        <f t="shared" si="1253"/>
        <v>0.59626670282134309</v>
      </c>
      <c r="FB557" s="145">
        <f t="shared" si="1254"/>
        <v>14895.85872349113</v>
      </c>
      <c r="FC557" s="146">
        <f t="shared" si="1255"/>
        <v>0.79063217191737944</v>
      </c>
      <c r="FD557" s="253">
        <v>3932</v>
      </c>
      <c r="FE557" s="247"/>
      <c r="FF557" s="246">
        <v>7.68</v>
      </c>
      <c r="FG557" s="103">
        <v>2026</v>
      </c>
      <c r="FH557" s="274">
        <v>10.62</v>
      </c>
      <c r="FI557" s="274">
        <v>47.52</v>
      </c>
      <c r="FJ557" s="103">
        <v>4350</v>
      </c>
      <c r="FK557" s="247"/>
      <c r="FL557" s="247"/>
      <c r="FM557" s="103">
        <v>3412</v>
      </c>
      <c r="FN557" s="141">
        <f t="shared" si="1256"/>
        <v>0.2946422036214405</v>
      </c>
      <c r="FO557" s="142">
        <f t="shared" si="1257"/>
        <v>1.2782299084435402</v>
      </c>
      <c r="FP557" s="142">
        <f t="shared" si="1258"/>
        <v>3.8890527053376296</v>
      </c>
      <c r="FQ557" s="118">
        <f t="shared" si="1259"/>
        <v>0.64817545088960493</v>
      </c>
      <c r="FR557" s="143">
        <f t="shared" si="1260"/>
        <v>19546.378897026927</v>
      </c>
      <c r="FS557" s="144">
        <f t="shared" si="1261"/>
        <v>0.5924446138096866</v>
      </c>
      <c r="FT557" s="145">
        <f t="shared" si="1262"/>
        <v>14972.013420441495</v>
      </c>
      <c r="FU557" s="146">
        <f t="shared" si="1263"/>
        <v>0.78865011475067803</v>
      </c>
      <c r="FV557" s="253">
        <v>3932</v>
      </c>
      <c r="FW557" s="283"/>
      <c r="FX557" s="246">
        <v>7.7</v>
      </c>
      <c r="FY557" s="103">
        <v>2050</v>
      </c>
      <c r="FZ557" s="274">
        <v>11.46</v>
      </c>
      <c r="GA557" s="274">
        <v>47.24</v>
      </c>
      <c r="GB557" s="103">
        <v>4414</v>
      </c>
      <c r="GC557" s="247"/>
      <c r="GD557" s="247"/>
      <c r="GE557" s="103">
        <v>3818</v>
      </c>
      <c r="GF557" s="141">
        <f t="shared" si="1264"/>
        <v>0.3324110653904615</v>
      </c>
      <c r="GG557" s="142">
        <f t="shared" si="1265"/>
        <v>1.2782299084435402</v>
      </c>
      <c r="GH557" s="142">
        <f t="shared" si="1266"/>
        <v>3.8890527053376296</v>
      </c>
      <c r="GI557" s="118">
        <f t="shared" si="1267"/>
        <v>0.64817545088960493</v>
      </c>
      <c r="GJ557" s="143">
        <f t="shared" si="1268"/>
        <v>19546.378897026927</v>
      </c>
      <c r="GK557" s="144">
        <f t="shared" si="1269"/>
        <v>0.5876167119002258</v>
      </c>
      <c r="GL557" s="145">
        <f t="shared" si="1270"/>
        <v>14972.013420441495</v>
      </c>
      <c r="GM557" s="146">
        <f t="shared" si="1271"/>
        <v>0.78614646359273943</v>
      </c>
      <c r="GN557" s="103">
        <v>1930</v>
      </c>
      <c r="GO557" s="97">
        <f t="shared" si="1272"/>
        <v>2024.3446471864233</v>
      </c>
      <c r="GP557" s="226">
        <f t="shared" si="1273"/>
        <v>268.09279999999995</v>
      </c>
      <c r="GQ557" s="103">
        <v>0</v>
      </c>
      <c r="GR557" s="102">
        <f>IF(1-GQ557/BF557&gt;0,1-GQ557/BF557)</f>
        <v>1</v>
      </c>
      <c r="GS557" s="103">
        <v>0</v>
      </c>
      <c r="GT557" s="102">
        <f>IF(1-GS557/BI557&gt;0,1-GS557/BI557)</f>
        <v>1</v>
      </c>
      <c r="GU557" s="129">
        <v>0</v>
      </c>
      <c r="GV557" s="102">
        <f>IF(1-GU557/BJ557&gt;0,1-GU557/BJ557,0)</f>
        <v>1</v>
      </c>
      <c r="GW557" s="170">
        <v>120</v>
      </c>
      <c r="GX557" s="102">
        <f>IF(1-GW557/BL557&gt;0,1-GW557/BL557,0)</f>
        <v>0.81279251170046796</v>
      </c>
      <c r="GY557" s="170">
        <v>12.7</v>
      </c>
      <c r="GZ557" s="102">
        <f>IF(1-GY557/BN557&gt;0,1-GY557/BN557,0)</f>
        <v>0</v>
      </c>
      <c r="HA557" s="323">
        <v>8.61</v>
      </c>
      <c r="HB557" s="323">
        <v>42.3</v>
      </c>
      <c r="HC557" s="323">
        <v>10</v>
      </c>
      <c r="HD557" s="105">
        <v>187</v>
      </c>
      <c r="HE557" s="324">
        <v>16</v>
      </c>
      <c r="HF557" s="227">
        <f>AU557*BC557/1000</f>
        <v>89523.653999999995</v>
      </c>
      <c r="HG557" s="102">
        <f>HF557/150000</f>
        <v>0.59682435999999994</v>
      </c>
      <c r="HH557" s="177">
        <f>1-GN557*CF557/1000/HF557</f>
        <v>0.79866471938243266</v>
      </c>
      <c r="HI557" s="103">
        <v>2664</v>
      </c>
      <c r="HJ557" s="103">
        <v>5026</v>
      </c>
      <c r="HK557" s="103">
        <v>1902</v>
      </c>
      <c r="HL557" s="77">
        <f t="shared" si="1275"/>
        <v>1920</v>
      </c>
      <c r="HM557" s="77">
        <f t="shared" si="1276"/>
        <v>18405.12</v>
      </c>
      <c r="HN557" s="247"/>
      <c r="HO557" s="247"/>
      <c r="HP557" s="103">
        <v>4005</v>
      </c>
      <c r="HQ557" s="247"/>
      <c r="HR557" s="247"/>
      <c r="HS557" s="247"/>
      <c r="HT557" s="103">
        <v>6024</v>
      </c>
      <c r="HU557" s="103">
        <v>5785</v>
      </c>
      <c r="HV557" s="247"/>
      <c r="HW557" s="247"/>
      <c r="HX557" s="247"/>
      <c r="HY557" s="247"/>
      <c r="HZ557" s="298">
        <v>0.98</v>
      </c>
      <c r="IA557" s="298"/>
      <c r="IB557" s="299">
        <v>624</v>
      </c>
      <c r="IC557" s="300"/>
      <c r="ID557" s="300">
        <v>73</v>
      </c>
      <c r="IE557" s="301">
        <v>1.52</v>
      </c>
      <c r="IF557" s="301">
        <v>0.83</v>
      </c>
      <c r="IG557" s="301">
        <v>0.94</v>
      </c>
      <c r="IH557" s="97">
        <f t="shared" si="1277"/>
        <v>34916.43</v>
      </c>
      <c r="II557" s="97">
        <f t="shared" si="1025"/>
        <v>2857.5521728455687</v>
      </c>
      <c r="IJ557" s="202">
        <f t="shared" si="1026"/>
        <v>1.6367951550863409</v>
      </c>
      <c r="IK557" s="202">
        <f t="shared" si="1030"/>
        <v>1.7458215000000001</v>
      </c>
      <c r="IL557" s="202">
        <f t="shared" si="1004"/>
        <v>0.3209926389206828</v>
      </c>
      <c r="IM557" s="203"/>
      <c r="IN557" s="204">
        <f t="shared" si="1005"/>
        <v>0.67668393782383418</v>
      </c>
      <c r="IO557" s="247"/>
      <c r="IP557" s="247"/>
      <c r="IQ557" s="103">
        <v>1420</v>
      </c>
      <c r="IR557" s="103">
        <v>1458</v>
      </c>
      <c r="IS557" s="247"/>
      <c r="IT557" s="247"/>
      <c r="IU557" s="247"/>
      <c r="IV557" s="247"/>
      <c r="IW557" s="304">
        <v>0.28000000000000003</v>
      </c>
      <c r="IX557" s="304"/>
      <c r="IY557" s="246">
        <v>8.61</v>
      </c>
      <c r="IZ557" s="247">
        <v>212</v>
      </c>
      <c r="JA557" s="247">
        <v>1.1499999999999999</v>
      </c>
      <c r="JB557" s="247">
        <v>0.18</v>
      </c>
      <c r="JC557" s="247">
        <v>191</v>
      </c>
      <c r="JD557" s="97">
        <f t="shared" si="1006"/>
        <v>7624.6559999999999</v>
      </c>
      <c r="JE557" s="210">
        <f t="shared" si="1110"/>
        <v>1.1992718706499625</v>
      </c>
      <c r="JF557" s="210">
        <f t="shared" si="1007"/>
        <v>0.52031571428571433</v>
      </c>
      <c r="JG557" s="210">
        <f t="shared" si="1008"/>
        <v>0.3796156961040254</v>
      </c>
      <c r="JH557" s="203"/>
      <c r="JI557" s="203">
        <f t="shared" si="1009"/>
        <v>0.66025641025641024</v>
      </c>
      <c r="JJ557" s="212">
        <f t="shared" si="1278"/>
        <v>2.469151880188833</v>
      </c>
      <c r="JK557" s="203">
        <f t="shared" si="1010"/>
        <v>0.97788441477154187</v>
      </c>
      <c r="JL557" s="103">
        <v>6816</v>
      </c>
      <c r="JM557" s="246">
        <v>8.8699999999999992</v>
      </c>
      <c r="JN557" s="307">
        <v>34</v>
      </c>
      <c r="JO557" s="247">
        <v>0.21</v>
      </c>
      <c r="JP557" s="247">
        <v>0.52</v>
      </c>
      <c r="JQ557" s="246">
        <v>0.49</v>
      </c>
      <c r="JR557" s="170">
        <v>201</v>
      </c>
      <c r="JS557" s="247">
        <v>0.56000000000000005</v>
      </c>
      <c r="JT557" s="308"/>
    </row>
    <row r="558" spans="1:280" ht="14.25">
      <c r="A558" s="244">
        <v>43975</v>
      </c>
      <c r="B558" s="245">
        <v>0</v>
      </c>
      <c r="C558" s="245">
        <v>0</v>
      </c>
      <c r="D558" s="129">
        <v>36830</v>
      </c>
      <c r="E558" s="254">
        <v>5.12</v>
      </c>
      <c r="F558" s="129">
        <v>925</v>
      </c>
      <c r="G558" s="247">
        <v>23.7</v>
      </c>
      <c r="H558" s="247">
        <v>12.9</v>
      </c>
      <c r="I558" s="255">
        <v>86.8</v>
      </c>
      <c r="J558" s="253">
        <v>1384</v>
      </c>
      <c r="K558" s="129">
        <v>1513</v>
      </c>
      <c r="L558" s="254">
        <v>6.36</v>
      </c>
      <c r="M558" s="129">
        <v>8046</v>
      </c>
      <c r="N558" s="129"/>
      <c r="O558" s="254"/>
      <c r="P558" s="254"/>
      <c r="Q558" s="258"/>
      <c r="R558" s="259">
        <v>54.2</v>
      </c>
      <c r="S558" s="260">
        <v>1711</v>
      </c>
      <c r="T558" s="103">
        <v>7522</v>
      </c>
      <c r="U558" s="247">
        <v>3.45</v>
      </c>
      <c r="V558" s="247">
        <v>23.5</v>
      </c>
      <c r="W558" s="247">
        <v>7.46</v>
      </c>
      <c r="X558" s="247">
        <v>6.3</v>
      </c>
      <c r="Y558" s="129">
        <v>0</v>
      </c>
      <c r="Z558" s="103"/>
      <c r="AA558" s="56"/>
      <c r="AB558" s="247">
        <v>493</v>
      </c>
      <c r="AC558" s="77">
        <f t="shared" si="1213"/>
        <v>1711</v>
      </c>
      <c r="AD558" s="247"/>
      <c r="AE558" s="247"/>
      <c r="AF558" s="247"/>
      <c r="AG558" s="247"/>
      <c r="AH558" s="252"/>
      <c r="AI558" s="263"/>
      <c r="AJ558" s="247"/>
      <c r="AK558" s="247"/>
      <c r="AL558" s="246">
        <v>8.7899999999999991</v>
      </c>
      <c r="AM558" s="103">
        <v>68593</v>
      </c>
      <c r="AN558" s="264">
        <v>3.34</v>
      </c>
      <c r="AO558" s="264">
        <v>0.49</v>
      </c>
      <c r="AP558" s="103">
        <v>3458</v>
      </c>
      <c r="AQ558" s="252"/>
      <c r="AR558" s="86">
        <v>13458</v>
      </c>
      <c r="AS558" s="103">
        <v>1200</v>
      </c>
      <c r="AT558" s="268">
        <v>12258</v>
      </c>
      <c r="AU558" s="129">
        <v>9378</v>
      </c>
      <c r="AV558" s="103">
        <v>960</v>
      </c>
      <c r="AW558" s="103">
        <v>0</v>
      </c>
      <c r="AX558" s="129">
        <v>960</v>
      </c>
      <c r="AY558" s="271">
        <v>960</v>
      </c>
      <c r="AZ558" s="272">
        <v>5.27</v>
      </c>
      <c r="BA558" s="103">
        <v>4296</v>
      </c>
      <c r="BB558" s="247">
        <v>227</v>
      </c>
      <c r="BC558" s="103">
        <v>9507</v>
      </c>
      <c r="BD558" s="97">
        <f t="shared" si="1218"/>
        <v>5977.0249999999996</v>
      </c>
      <c r="BE558" s="102">
        <f t="shared" si="1219"/>
        <v>0.62869727569159561</v>
      </c>
      <c r="BF558" s="103">
        <v>3303</v>
      </c>
      <c r="BG558" s="97">
        <f t="shared" si="1220"/>
        <v>3524.3009999999999</v>
      </c>
      <c r="BH558" s="102">
        <f t="shared" si="1221"/>
        <v>0.37070590091511518</v>
      </c>
      <c r="BI558" s="103">
        <v>302</v>
      </c>
      <c r="BJ558" s="97">
        <f t="shared" si="1222"/>
        <v>594.03399999999999</v>
      </c>
      <c r="BK558" s="102">
        <f t="shared" si="1223"/>
        <v>6.2483854002314085E-2</v>
      </c>
      <c r="BL558" s="320">
        <v>446</v>
      </c>
      <c r="BM558" s="97">
        <f t="shared" si="1196"/>
        <v>644.47</v>
      </c>
      <c r="BN558" s="102">
        <f t="shared" si="1197"/>
        <v>6.7788997580729995E-2</v>
      </c>
      <c r="BO558" s="103">
        <v>590</v>
      </c>
      <c r="BP558" s="97">
        <f t="shared" si="1198"/>
        <v>1214.2199999999998</v>
      </c>
      <c r="BQ558" s="102">
        <f t="shared" si="1199"/>
        <v>0.12771852319343641</v>
      </c>
      <c r="BR558" s="103">
        <v>0</v>
      </c>
      <c r="BS558" s="105">
        <f t="shared" si="1200"/>
        <v>0</v>
      </c>
      <c r="BT558" s="102">
        <f t="shared" si="1201"/>
        <v>0</v>
      </c>
      <c r="BU558" s="321">
        <v>6.16</v>
      </c>
      <c r="BV558" s="321">
        <v>7.46</v>
      </c>
      <c r="BW558" s="322">
        <v>167</v>
      </c>
      <c r="BX558" s="117">
        <f t="shared" si="1202"/>
        <v>89156.645999999993</v>
      </c>
      <c r="BY558" s="118">
        <f t="shared" si="1203"/>
        <v>0.59437763999999993</v>
      </c>
      <c r="BZ558" s="273">
        <v>49</v>
      </c>
      <c r="CA558" s="263">
        <v>39</v>
      </c>
      <c r="CB558" s="247">
        <v>7.38</v>
      </c>
      <c r="CC558" s="103">
        <v>4124</v>
      </c>
      <c r="CD558" s="77">
        <f t="shared" si="1204"/>
        <v>4948.1543929007021</v>
      </c>
      <c r="CE558" s="77">
        <f t="shared" si="1205"/>
        <v>23777</v>
      </c>
      <c r="CF558" s="77">
        <f t="shared" si="1206"/>
        <v>9378</v>
      </c>
      <c r="CG558" s="77">
        <f t="shared" si="1207"/>
        <v>390.75</v>
      </c>
      <c r="CH558" s="77">
        <f t="shared" si="1208"/>
        <v>14399</v>
      </c>
      <c r="CI558" s="130">
        <f t="shared" si="1209"/>
        <v>599.95833333333337</v>
      </c>
      <c r="CJ558" s="253">
        <v>3959</v>
      </c>
      <c r="CK558" s="247"/>
      <c r="CL558" s="246">
        <v>7.67</v>
      </c>
      <c r="CM558" s="103">
        <v>1688</v>
      </c>
      <c r="CN558" s="274">
        <v>10.64</v>
      </c>
      <c r="CO558" s="274">
        <v>60.42</v>
      </c>
      <c r="CP558" s="103">
        <v>4270</v>
      </c>
      <c r="CQ558" s="247"/>
      <c r="CR558" s="247"/>
      <c r="CS558" s="103">
        <v>3160</v>
      </c>
      <c r="CT558" s="141">
        <f t="shared" si="1224"/>
        <v>0.24482931258321344</v>
      </c>
      <c r="CU558" s="142">
        <f t="shared" si="1225"/>
        <v>1.2695125031573631</v>
      </c>
      <c r="CV558" s="142">
        <f t="shared" si="1226"/>
        <v>3.8976807086139837</v>
      </c>
      <c r="CW558" s="118">
        <f t="shared" si="1227"/>
        <v>0.64961345143566396</v>
      </c>
      <c r="CX558" s="143">
        <f t="shared" si="1228"/>
        <v>19589.743241493881</v>
      </c>
      <c r="CY558" s="144">
        <f t="shared" si="1229"/>
        <v>0.65886270597743768</v>
      </c>
      <c r="CZ558" s="145">
        <f t="shared" si="1230"/>
        <v>14845.067145308489</v>
      </c>
      <c r="DA558" s="146">
        <f t="shared" si="1231"/>
        <v>0.82244661828126642</v>
      </c>
      <c r="DB558" s="253">
        <v>3958</v>
      </c>
      <c r="DC558" s="247"/>
      <c r="DD558" s="246">
        <v>7.7</v>
      </c>
      <c r="DE558" s="103">
        <v>1769</v>
      </c>
      <c r="DF558" s="274">
        <v>9.1999999999999993</v>
      </c>
      <c r="DG558" s="274">
        <v>61.38</v>
      </c>
      <c r="DH558" s="103">
        <v>3102</v>
      </c>
      <c r="DI558" s="247"/>
      <c r="DJ558" s="247"/>
      <c r="DK558" s="103">
        <v>3430</v>
      </c>
      <c r="DL558" s="141">
        <f t="shared" si="1232"/>
        <v>0.2725879858201255</v>
      </c>
      <c r="DM558" s="142">
        <f t="shared" si="1233"/>
        <v>1.2698332491157149</v>
      </c>
      <c r="DN558" s="142">
        <f t="shared" si="1234"/>
        <v>3.8966961971947827</v>
      </c>
      <c r="DO558" s="118">
        <f t="shared" si="1235"/>
        <v>0.64944936619913041</v>
      </c>
      <c r="DP558" s="143">
        <f t="shared" si="1236"/>
        <v>19584.795087100978</v>
      </c>
      <c r="DQ558" s="144">
        <f t="shared" si="1237"/>
        <v>0.64249296615763463</v>
      </c>
      <c r="DR558" s="145">
        <f t="shared" si="1238"/>
        <v>14841.317444084618</v>
      </c>
      <c r="DS558" s="146">
        <f t="shared" si="1239"/>
        <v>0.81392658041443144</v>
      </c>
      <c r="DT558" s="253">
        <v>3963</v>
      </c>
      <c r="DU558" s="247"/>
      <c r="DV558" s="246">
        <v>7.76</v>
      </c>
      <c r="DW558" s="103">
        <v>1868</v>
      </c>
      <c r="DX558" s="274">
        <v>11.16</v>
      </c>
      <c r="DY558" s="274">
        <v>60.42</v>
      </c>
      <c r="DZ558" s="103">
        <v>4070</v>
      </c>
      <c r="EA558" s="247"/>
      <c r="EB558" s="247"/>
      <c r="EC558" s="103">
        <v>3666</v>
      </c>
      <c r="ED558" s="141">
        <f>EC558/(EH558*EI558)</f>
        <v>0.3003280541074318</v>
      </c>
      <c r="EE558" s="142">
        <f>5026/DT558</f>
        <v>1.2682311380267475</v>
      </c>
      <c r="EF558" s="142">
        <f>EH558/5026</f>
        <v>3.9016187542907836</v>
      </c>
      <c r="EG558" s="118">
        <f>EF558/6</f>
        <v>0.65026979238179727</v>
      </c>
      <c r="EH558" s="143">
        <f>DT558*CD558/1000</f>
        <v>19609.53585906548</v>
      </c>
      <c r="EI558" s="144">
        <f>1-DW558/CD558</f>
        <v>0.62248550637787536</v>
      </c>
      <c r="EJ558" s="145">
        <f>DT558*(CF558/CE558)*BC558/1000</f>
        <v>14860.06595020398</v>
      </c>
      <c r="EK558" s="146">
        <f>1-DW558/BC558</f>
        <v>0.80351320079941102</v>
      </c>
      <c r="EL558" s="253">
        <v>3963</v>
      </c>
      <c r="EM558" s="247"/>
      <c r="EN558" s="246">
        <v>7.69</v>
      </c>
      <c r="EO558" s="103">
        <v>1822</v>
      </c>
      <c r="EP558" s="274">
        <v>10.28</v>
      </c>
      <c r="EQ558" s="274">
        <v>60.04</v>
      </c>
      <c r="ER558" s="103">
        <v>4904</v>
      </c>
      <c r="ES558" s="247"/>
      <c r="ET558" s="247"/>
      <c r="EU558" s="103">
        <v>3222</v>
      </c>
      <c r="EV558" s="141">
        <f t="shared" si="1248"/>
        <v>0.26007046897863878</v>
      </c>
      <c r="EW558" s="142">
        <f t="shared" si="1249"/>
        <v>1.2682311380267475</v>
      </c>
      <c r="EX558" s="142">
        <f t="shared" si="1250"/>
        <v>3.9016187542907836</v>
      </c>
      <c r="EY558" s="118">
        <f t="shared" si="1251"/>
        <v>0.65026979238179727</v>
      </c>
      <c r="EZ558" s="143">
        <f t="shared" si="1252"/>
        <v>19609.53585906548</v>
      </c>
      <c r="FA558" s="144">
        <f t="shared" si="1253"/>
        <v>0.63178190183109684</v>
      </c>
      <c r="FB558" s="145">
        <f t="shared" si="1254"/>
        <v>14860.06595020398</v>
      </c>
      <c r="FC558" s="146">
        <f t="shared" si="1255"/>
        <v>0.80835174082255179</v>
      </c>
      <c r="FD558" s="253">
        <v>3967</v>
      </c>
      <c r="FE558" s="247"/>
      <c r="FF558" s="246">
        <v>7.65</v>
      </c>
      <c r="FG558" s="103">
        <v>1726</v>
      </c>
      <c r="FH558" s="274">
        <v>10.96</v>
      </c>
      <c r="FI558" s="274">
        <v>60.94</v>
      </c>
      <c r="FJ558" s="103">
        <v>4314</v>
      </c>
      <c r="FK558" s="247"/>
      <c r="FL558" s="247"/>
      <c r="FM558" s="103">
        <v>3493</v>
      </c>
      <c r="FN558" s="141">
        <f>FM558/(FR558*FS558)</f>
        <v>0.27326879321507586</v>
      </c>
      <c r="FO558" s="142">
        <f>5026/FD558</f>
        <v>1.2669523569447945</v>
      </c>
      <c r="FP558" s="142">
        <f>FR558/5026</f>
        <v>3.9055567999675858</v>
      </c>
      <c r="FQ558" s="118">
        <f>FP558/6</f>
        <v>0.65092613332793092</v>
      </c>
      <c r="FR558" s="143">
        <f>FD558*CD558/1000</f>
        <v>19629.328476637085</v>
      </c>
      <c r="FS558" s="144">
        <f>1-FG558/CD558</f>
        <v>0.65118307495086336</v>
      </c>
      <c r="FT558" s="145">
        <f>FD558*(CF558/CE558)*BC558/1000</f>
        <v>14875.064755099464</v>
      </c>
      <c r="FU558" s="146">
        <f>1-FG558/BC558</f>
        <v>0.81844956347954145</v>
      </c>
      <c r="FV558" s="253">
        <v>3967</v>
      </c>
      <c r="FW558" s="283"/>
      <c r="FX558" s="246">
        <v>7.71</v>
      </c>
      <c r="FY558" s="103">
        <v>1979</v>
      </c>
      <c r="FZ558" s="274">
        <v>11.32</v>
      </c>
      <c r="GA558" s="274">
        <v>60.72</v>
      </c>
      <c r="GB558" s="103">
        <v>4256</v>
      </c>
      <c r="GC558" s="247"/>
      <c r="GD558" s="247"/>
      <c r="GE558" s="103">
        <v>3956</v>
      </c>
      <c r="GF558" s="141">
        <f>GE558/(GJ558*GK558)</f>
        <v>0.3358623337861778</v>
      </c>
      <c r="GG558" s="142">
        <f>5026/FV558</f>
        <v>1.2669523569447945</v>
      </c>
      <c r="GH558" s="142">
        <f>GJ558/5026</f>
        <v>3.9055567999675858</v>
      </c>
      <c r="GI558" s="118">
        <f>GH558/6</f>
        <v>0.65092613332793092</v>
      </c>
      <c r="GJ558" s="143">
        <f>FV558*CD558/1000</f>
        <v>19629.328476637085</v>
      </c>
      <c r="GK558" s="144">
        <f>1-FY558/CD558</f>
        <v>0.60005289995814526</v>
      </c>
      <c r="GL558" s="145">
        <f>FV558*(CF558/CE558)*BC558/1000</f>
        <v>14875.064755099464</v>
      </c>
      <c r="GM558" s="146">
        <f>1-FY558/BC558</f>
        <v>0.79183759335226678</v>
      </c>
      <c r="GN558" s="103">
        <v>1979</v>
      </c>
      <c r="GO558" s="97">
        <f>(CJ558*CM558+DB558*DE558+DT558*DW558+EL558*EO558+FD558*FG558+FV558*FY558)/CE558</f>
        <v>1808.7100559364092</v>
      </c>
      <c r="GP558" s="226">
        <f>GQ558*1.067+GS558*1.967+GU558*1.445+GW558*2.058+GY558*1.664</f>
        <v>160.524</v>
      </c>
      <c r="GQ558" s="103">
        <v>0</v>
      </c>
      <c r="GR558" s="102">
        <f>IF(1-GQ558/BF558&gt;0,1-GQ558/BF558)</f>
        <v>1</v>
      </c>
      <c r="GS558" s="103">
        <v>0</v>
      </c>
      <c r="GT558" s="102">
        <f>IF(1-GS558/BI558&gt;0,1-GS558/BI558)</f>
        <v>1</v>
      </c>
      <c r="GU558" s="129">
        <v>0</v>
      </c>
      <c r="GV558" s="102">
        <f>IF(1-GU558/BJ558&gt;0,1-GU558/BJ558,0)</f>
        <v>1</v>
      </c>
      <c r="GW558" s="170">
        <v>78</v>
      </c>
      <c r="GX558" s="102">
        <f>IF(1-GW558/BL558&gt;0,1-GW558/BL558,0)</f>
        <v>0.82511210762331832</v>
      </c>
      <c r="GY558" s="170">
        <v>0</v>
      </c>
      <c r="GZ558" s="102">
        <f>IF(1-GY558/BN558&gt;0,1-GY558/BN558,0)</f>
        <v>1</v>
      </c>
      <c r="HA558" s="323">
        <v>12.5</v>
      </c>
      <c r="HB558" s="323">
        <v>46.6</v>
      </c>
      <c r="HC558" s="323">
        <v>9</v>
      </c>
      <c r="HD558" s="105">
        <v>598</v>
      </c>
      <c r="HE558" s="324">
        <v>11</v>
      </c>
      <c r="HF558" s="227">
        <f>AU558*BC558/1000</f>
        <v>89156.645999999993</v>
      </c>
      <c r="HG558" s="102">
        <f>HF558/150000</f>
        <v>0.59437763999999993</v>
      </c>
      <c r="HH558" s="177">
        <f>1-GN558*CF558/1000/HF558</f>
        <v>0.79183759335226678</v>
      </c>
      <c r="HI558" s="103">
        <v>3324</v>
      </c>
      <c r="HJ558" s="103">
        <v>5044</v>
      </c>
      <c r="HK558" s="103">
        <v>2322</v>
      </c>
      <c r="HL558" s="77">
        <f t="shared" si="1275"/>
        <v>1920</v>
      </c>
      <c r="HM558" s="77">
        <f t="shared" si="1276"/>
        <v>18253.439999999999</v>
      </c>
      <c r="HN558" s="247"/>
      <c r="HO558" s="247"/>
      <c r="HP558" s="103">
        <v>3678</v>
      </c>
      <c r="HQ558" s="247"/>
      <c r="HR558" s="247"/>
      <c r="HS558" s="247"/>
      <c r="HT558" s="103">
        <v>6014</v>
      </c>
      <c r="HU558" s="103">
        <v>6470</v>
      </c>
      <c r="HV558" s="247"/>
      <c r="HW558" s="247"/>
      <c r="HX558" s="247"/>
      <c r="HY558" s="247"/>
      <c r="HZ558" s="298">
        <v>0.97</v>
      </c>
      <c r="IA558" s="298"/>
      <c r="IB558" s="299">
        <v>603</v>
      </c>
      <c r="IC558" s="300"/>
      <c r="ID558" s="300">
        <v>199</v>
      </c>
      <c r="IE558" s="301">
        <v>1.1599999999999999</v>
      </c>
      <c r="IF558" s="301">
        <v>1.03</v>
      </c>
      <c r="IG558" s="301">
        <v>1.02</v>
      </c>
      <c r="IH558" s="97">
        <f t="shared" si="1277"/>
        <v>34747.542000000001</v>
      </c>
      <c r="II558" s="97">
        <f t="shared" si="1025"/>
        <v>2834.6828193832598</v>
      </c>
      <c r="IJ558" s="202">
        <f t="shared" si="1026"/>
        <v>1.6315875346712352</v>
      </c>
      <c r="IK558" s="202">
        <f t="shared" si="1030"/>
        <v>1.7373771</v>
      </c>
      <c r="IL558" s="202">
        <f t="shared" si="1004"/>
        <v>0.32772810548936143</v>
      </c>
      <c r="IM558" s="203"/>
      <c r="IN558" s="204">
        <f t="shared" si="1005"/>
        <v>0.69530065689742293</v>
      </c>
      <c r="IO558" s="247"/>
      <c r="IP558" s="247"/>
      <c r="IQ558" s="103">
        <v>1491</v>
      </c>
      <c r="IR558" s="103">
        <v>1604</v>
      </c>
      <c r="IS558" s="247"/>
      <c r="IT558" s="247"/>
      <c r="IU558" s="247"/>
      <c r="IV558" s="247"/>
      <c r="IW558" s="304">
        <v>0.28999999999999998</v>
      </c>
      <c r="IX558" s="304"/>
      <c r="IY558" s="246">
        <v>8.7200000000000006</v>
      </c>
      <c r="IZ558" s="247">
        <v>248</v>
      </c>
      <c r="JA558" s="247"/>
      <c r="JB558" s="247"/>
      <c r="JC558" s="247"/>
      <c r="JD558" s="97">
        <f t="shared" si="1006"/>
        <v>7391.5739999999996</v>
      </c>
      <c r="JE558" s="210">
        <f t="shared" si="1110"/>
        <v>1.1942844956280656</v>
      </c>
      <c r="JF558" s="210">
        <f t="shared" si="1007"/>
        <v>0.5049048214285714</v>
      </c>
      <c r="JG558" s="210">
        <f t="shared" si="1008"/>
        <v>0.31121469701124205</v>
      </c>
      <c r="JH558" s="203"/>
      <c r="JI558" s="203">
        <f t="shared" si="1009"/>
        <v>0.58872305140961856</v>
      </c>
      <c r="JJ558" s="212">
        <f t="shared" si="1278"/>
        <v>2.469151880188833</v>
      </c>
      <c r="JK558" s="203">
        <f t="shared" si="1010"/>
        <v>0.97391395813611026</v>
      </c>
      <c r="JL558" s="103">
        <v>5304</v>
      </c>
      <c r="JM558" s="246">
        <v>8.9499999999999993</v>
      </c>
      <c r="JN558" s="307">
        <v>169</v>
      </c>
      <c r="JO558" s="247">
        <v>4.5</v>
      </c>
      <c r="JP558" s="247">
        <v>0.81</v>
      </c>
      <c r="JQ558" s="246">
        <v>0.56999999999999995</v>
      </c>
      <c r="JR558" s="170">
        <v>339</v>
      </c>
      <c r="JS558" s="247">
        <v>0.44</v>
      </c>
      <c r="JT558" s="308"/>
    </row>
    <row r="559" spans="1:280" ht="14.25">
      <c r="A559" s="244">
        <v>43976</v>
      </c>
      <c r="B559" s="245">
        <v>0</v>
      </c>
      <c r="C559" s="245">
        <v>0</v>
      </c>
      <c r="D559" s="129">
        <v>48730</v>
      </c>
      <c r="E559" s="254">
        <v>6.09</v>
      </c>
      <c r="F559" s="129">
        <v>1375</v>
      </c>
      <c r="G559" s="247">
        <v>41</v>
      </c>
      <c r="H559" s="247">
        <v>20</v>
      </c>
      <c r="I559" s="255">
        <v>87.7</v>
      </c>
      <c r="J559" s="253">
        <v>1787</v>
      </c>
      <c r="K559" s="129">
        <v>1787</v>
      </c>
      <c r="L559" s="254">
        <v>7.2</v>
      </c>
      <c r="M559" s="129">
        <v>8539</v>
      </c>
      <c r="N559" s="129">
        <v>5803</v>
      </c>
      <c r="O559" s="254">
        <v>7.27</v>
      </c>
      <c r="P559" s="254">
        <v>3.57</v>
      </c>
      <c r="Q559" s="258">
        <v>83.3</v>
      </c>
      <c r="R559" s="259">
        <v>62.7</v>
      </c>
      <c r="S559" s="260">
        <v>1899</v>
      </c>
      <c r="T559" s="103">
        <v>8297</v>
      </c>
      <c r="U559" s="247">
        <v>3.52</v>
      </c>
      <c r="V559" s="247">
        <v>20.9</v>
      </c>
      <c r="W559" s="247">
        <v>8.08</v>
      </c>
      <c r="X559" s="247">
        <v>7.5</v>
      </c>
      <c r="Y559" s="129">
        <v>0</v>
      </c>
      <c r="Z559" s="103"/>
      <c r="AA559" s="56"/>
      <c r="AB559" s="247">
        <v>503</v>
      </c>
      <c r="AC559" s="77">
        <f t="shared" si="1213"/>
        <v>1899</v>
      </c>
      <c r="AD559" s="247"/>
      <c r="AE559" s="247"/>
      <c r="AF559" s="247"/>
      <c r="AG559" s="247"/>
      <c r="AH559" s="252"/>
      <c r="AI559" s="263"/>
      <c r="AJ559" s="247"/>
      <c r="AK559" s="247"/>
      <c r="AL559" s="246">
        <v>8.8000000000000007</v>
      </c>
      <c r="AM559" s="103">
        <v>71953</v>
      </c>
      <c r="AN559" s="264">
        <v>2.99</v>
      </c>
      <c r="AO559" s="264">
        <v>0.55000000000000004</v>
      </c>
      <c r="AP559" s="103">
        <v>3145</v>
      </c>
      <c r="AQ559" s="252"/>
      <c r="AR559" s="86">
        <v>13657</v>
      </c>
      <c r="AS559" s="103">
        <v>1200</v>
      </c>
      <c r="AT559" s="268">
        <v>12457</v>
      </c>
      <c r="AU559" s="129">
        <v>10297</v>
      </c>
      <c r="AV559" s="103">
        <v>720</v>
      </c>
      <c r="AW559" s="103">
        <v>0</v>
      </c>
      <c r="AX559" s="129">
        <v>720</v>
      </c>
      <c r="AY559" s="271">
        <v>720</v>
      </c>
      <c r="AZ559" s="272">
        <v>5.24</v>
      </c>
      <c r="BA559" s="103">
        <v>4129</v>
      </c>
      <c r="BB559" s="247">
        <v>129</v>
      </c>
      <c r="BC559" s="103">
        <v>9366</v>
      </c>
      <c r="BD559" s="97">
        <f>BG559+BJ559+BM559+BP559+BS559</f>
        <v>7078.6661999999988</v>
      </c>
      <c r="BE559" s="102">
        <f>BD559/BC559</f>
        <v>0.75578327994875072</v>
      </c>
      <c r="BF559" s="103">
        <v>3696</v>
      </c>
      <c r="BG559" s="97">
        <f>BF559*1.067</f>
        <v>3943.6319999999996</v>
      </c>
      <c r="BH559" s="102">
        <f>BG559/BC559</f>
        <v>0.42105829596412553</v>
      </c>
      <c r="BI559" s="103">
        <v>394</v>
      </c>
      <c r="BJ559" s="97">
        <f>BI559*1.967</f>
        <v>774.99800000000005</v>
      </c>
      <c r="BK559" s="102">
        <f>BJ559/BC559</f>
        <v>8.2745889387145E-2</v>
      </c>
      <c r="BL559" s="320">
        <v>659</v>
      </c>
      <c r="BM559" s="97">
        <f>BL559*1.445</f>
        <v>952.255</v>
      </c>
      <c r="BN559" s="102">
        <f>BM559/BC559</f>
        <v>0.10167147127909459</v>
      </c>
      <c r="BO559" s="103">
        <v>645</v>
      </c>
      <c r="BP559" s="97">
        <f>BO559*2.058</f>
        <v>1327.4099999999999</v>
      </c>
      <c r="BQ559" s="102">
        <f>BP559/BC559</f>
        <v>0.14172645739910311</v>
      </c>
      <c r="BR559" s="103">
        <v>48.3</v>
      </c>
      <c r="BS559" s="105">
        <f>BR559*1.664</f>
        <v>80.371199999999988</v>
      </c>
      <c r="BT559" s="102">
        <f>BR559/BC559</f>
        <v>5.1569506726457399E-3</v>
      </c>
      <c r="BU559" s="321">
        <v>5.94</v>
      </c>
      <c r="BV559" s="321">
        <v>6.05</v>
      </c>
      <c r="BW559" s="322">
        <v>159</v>
      </c>
      <c r="BX559" s="117">
        <f>AU559*BC559/1000</f>
        <v>96441.702000000005</v>
      </c>
      <c r="BY559" s="118">
        <f>BX559/150000</f>
        <v>0.64294468000000005</v>
      </c>
      <c r="BZ559" s="273">
        <v>47.8</v>
      </c>
      <c r="CA559" s="263">
        <v>39</v>
      </c>
      <c r="CB559" s="247">
        <v>7.25</v>
      </c>
      <c r="CC559" s="103">
        <v>4629</v>
      </c>
      <c r="CD559" s="77">
        <f>(CF559*BC559+GN559*CH559)/CE559</f>
        <v>5013.0276689829434</v>
      </c>
      <c r="CE559" s="77">
        <f>CJ559+DB559+DT559+EL559++FD559+FV559</f>
        <v>23745</v>
      </c>
      <c r="CF559" s="77">
        <f>CE559-CH559</f>
        <v>10297</v>
      </c>
      <c r="CG559" s="77">
        <f>CF559/24</f>
        <v>429.04166666666669</v>
      </c>
      <c r="CH559" s="77">
        <f>CE559-AU559</f>
        <v>13448</v>
      </c>
      <c r="CI559" s="130">
        <f>CH559/24</f>
        <v>560.33333333333337</v>
      </c>
      <c r="CJ559" s="253">
        <v>3941</v>
      </c>
      <c r="CK559" s="247"/>
      <c r="CL559" s="246">
        <v>7.73</v>
      </c>
      <c r="CM559" s="103">
        <v>2125</v>
      </c>
      <c r="CN559" s="274">
        <v>7.7</v>
      </c>
      <c r="CO559" s="274">
        <v>52.02</v>
      </c>
      <c r="CP559" s="103">
        <v>4304</v>
      </c>
      <c r="CQ559" s="247"/>
      <c r="CR559" s="247"/>
      <c r="CS559" s="103">
        <v>3355</v>
      </c>
      <c r="CT559" s="141">
        <f>CS559/(CX559*CY559)</f>
        <v>0.29477098992961509</v>
      </c>
      <c r="CU559" s="142">
        <f>5026/CJ559</f>
        <v>1.2753108348134992</v>
      </c>
      <c r="CV559" s="142">
        <f>CX559/5026</f>
        <v>3.9308281025590488</v>
      </c>
      <c r="CW559" s="118">
        <f>CV559/6</f>
        <v>0.65513801709317476</v>
      </c>
      <c r="CX559" s="143">
        <f>CJ559*CD559/1000</f>
        <v>19756.34204346178</v>
      </c>
      <c r="CY559" s="144">
        <f>1-CM559/CD559</f>
        <v>0.57610447411890586</v>
      </c>
      <c r="CZ559" s="145">
        <f>CJ559*(CF559/CE559)*BC559/1000</f>
        <v>16006.601287934302</v>
      </c>
      <c r="DA559" s="146">
        <f>1-CM559/BC559</f>
        <v>0.77311552423660046</v>
      </c>
      <c r="DB559" s="253">
        <v>3941</v>
      </c>
      <c r="DC559" s="247"/>
      <c r="DD559" s="246">
        <v>7.72</v>
      </c>
      <c r="DE559" s="103">
        <v>1849</v>
      </c>
      <c r="DF559" s="274">
        <v>6.92</v>
      </c>
      <c r="DG559" s="274">
        <v>47.72</v>
      </c>
      <c r="DH559" s="103">
        <v>4090</v>
      </c>
      <c r="DI559" s="247"/>
      <c r="DJ559" s="247"/>
      <c r="DK559" s="103">
        <v>3567</v>
      </c>
      <c r="DL559" s="141">
        <f>DK559/(DP559*DQ559)</f>
        <v>0.28605951750711872</v>
      </c>
      <c r="DM559" s="142">
        <f>5026/DB559</f>
        <v>1.2753108348134992</v>
      </c>
      <c r="DN559" s="142">
        <f>DP559/5026</f>
        <v>3.9308281025590488</v>
      </c>
      <c r="DO559" s="118">
        <f>DN559/6</f>
        <v>0.65513801709317476</v>
      </c>
      <c r="DP559" s="143">
        <f>DB559*CD559/1000</f>
        <v>19756.34204346178</v>
      </c>
      <c r="DQ559" s="144">
        <f>1-DE559/CD559</f>
        <v>0.63116102242157979</v>
      </c>
      <c r="DR559" s="145">
        <f>DB559*(CF559/CE559)*BC559/1000</f>
        <v>16006.601287934302</v>
      </c>
      <c r="DS559" s="146">
        <f>1-(DE559/BC559)</f>
        <v>0.80258381379457611</v>
      </c>
      <c r="DT559" s="253">
        <v>3959</v>
      </c>
      <c r="DU559" s="247"/>
      <c r="DV559" s="246">
        <v>7.75</v>
      </c>
      <c r="DW559" s="103">
        <v>2114</v>
      </c>
      <c r="DX559" s="274">
        <v>6.2</v>
      </c>
      <c r="DY559" s="274">
        <v>43.88</v>
      </c>
      <c r="DZ559" s="103">
        <v>4792</v>
      </c>
      <c r="EA559" s="247"/>
      <c r="EB559" s="247"/>
      <c r="EC559" s="103">
        <v>3829</v>
      </c>
      <c r="ED559" s="141">
        <f>EC559/(EH559*EI559)</f>
        <v>0.33361648647067144</v>
      </c>
      <c r="EE559" s="142">
        <f>5026/DT559</f>
        <v>1.2695125031573631</v>
      </c>
      <c r="EF559" s="142">
        <f>EH559/5026</f>
        <v>3.9487816437531782</v>
      </c>
      <c r="EG559" s="118">
        <f>EF559/6</f>
        <v>0.65813027395886303</v>
      </c>
      <c r="EH559" s="143">
        <f>DT559*CD559/1000</f>
        <v>19846.576541503473</v>
      </c>
      <c r="EI559" s="144">
        <f>1-DW559/CD559</f>
        <v>0.57829875684111398</v>
      </c>
      <c r="EJ559" s="145">
        <f>DT559*(CF559/CE559)*BC559/1000</f>
        <v>16079.709337460517</v>
      </c>
      <c r="EK559" s="146">
        <f>1-DW559/BC559</f>
        <v>0.77428998505231683</v>
      </c>
      <c r="EL559" s="253">
        <v>3959</v>
      </c>
      <c r="EM559" s="247"/>
      <c r="EN559" s="246">
        <v>7.77</v>
      </c>
      <c r="EO559" s="103">
        <v>1655</v>
      </c>
      <c r="EP559" s="274">
        <v>7.04</v>
      </c>
      <c r="EQ559" s="274">
        <v>45.7</v>
      </c>
      <c r="ER559" s="103">
        <v>4308</v>
      </c>
      <c r="ES559" s="247"/>
      <c r="ET559" s="247"/>
      <c r="EU559" s="103">
        <v>3393</v>
      </c>
      <c r="EV559" s="141">
        <f>EU559/(EZ559*FA559)</f>
        <v>0.25521963759093408</v>
      </c>
      <c r="EW559" s="142">
        <f>5026/EL559</f>
        <v>1.2695125031573631</v>
      </c>
      <c r="EX559" s="142">
        <f>EZ559/5026</f>
        <v>3.9487816437531782</v>
      </c>
      <c r="EY559" s="118">
        <f>EX559/6</f>
        <v>0.65813027395886303</v>
      </c>
      <c r="EZ559" s="143">
        <f>EL559*CD559/1000</f>
        <v>19846.576541503473</v>
      </c>
      <c r="FA559" s="144">
        <f>1-EO559/CD559</f>
        <v>0.6698601904314303</v>
      </c>
      <c r="FB559" s="145">
        <f>EL559*(CF559/CE559)*BC559/1000</f>
        <v>16079.709337460517</v>
      </c>
      <c r="FC559" s="146">
        <f>1-EO559/BC559</f>
        <v>0.82329703181721126</v>
      </c>
      <c r="FD559" s="253">
        <v>3973</v>
      </c>
      <c r="FE559" s="247"/>
      <c r="FF559" s="246">
        <v>7.76</v>
      </c>
      <c r="FG559" s="103">
        <v>1842</v>
      </c>
      <c r="FH559" s="274">
        <v>5.6</v>
      </c>
      <c r="FI559" s="274">
        <v>46.26</v>
      </c>
      <c r="FJ559" s="103">
        <v>4632</v>
      </c>
      <c r="FK559" s="247"/>
      <c r="FL559" s="247"/>
      <c r="FM559" s="103">
        <v>3657</v>
      </c>
      <c r="FN559" s="141">
        <f>FM559/(FR559*FS559)</f>
        <v>0.29027281442687852</v>
      </c>
      <c r="FO559" s="142">
        <f>5026/FD559</f>
        <v>1.2650390133400453</v>
      </c>
      <c r="FP559" s="142">
        <f>FR559/5026</f>
        <v>3.9627455091263895</v>
      </c>
      <c r="FQ559" s="118">
        <f>FP559/6</f>
        <v>0.66045758485439821</v>
      </c>
      <c r="FR559" s="143">
        <f>FD559*CD559/1000</f>
        <v>19916.758928869232</v>
      </c>
      <c r="FS559" s="144">
        <f>1-FG559/CD559</f>
        <v>0.63255738415389395</v>
      </c>
      <c r="FT559" s="145">
        <f>FD559*(CF559/CE559)*BC559/1000</f>
        <v>16136.571153758687</v>
      </c>
      <c r="FU559" s="146">
        <f>1-FG559/BC559</f>
        <v>0.80333119795003205</v>
      </c>
      <c r="FV559" s="253">
        <v>3972</v>
      </c>
      <c r="FW559" s="283"/>
      <c r="FX559" s="246">
        <v>7.8</v>
      </c>
      <c r="FY559" s="103">
        <v>1757</v>
      </c>
      <c r="FZ559" s="274">
        <v>5.6</v>
      </c>
      <c r="GA559" s="274">
        <v>45.88</v>
      </c>
      <c r="GB559" s="103">
        <v>4416</v>
      </c>
      <c r="GC559" s="247"/>
      <c r="GD559" s="247"/>
      <c r="GE559" s="103">
        <v>4178</v>
      </c>
      <c r="GF559" s="141">
        <f>GE559/(GJ559*GK559)</f>
        <v>0.32305101437224104</v>
      </c>
      <c r="GG559" s="142">
        <f>5026/FV559</f>
        <v>1.2653575025176234</v>
      </c>
      <c r="GH559" s="142">
        <f>GJ559/5026</f>
        <v>3.9617480901711604</v>
      </c>
      <c r="GI559" s="118">
        <f>GH559/6</f>
        <v>0.6602913483618601</v>
      </c>
      <c r="GJ559" s="143">
        <f>FV559*CD559/1000</f>
        <v>19911.745901200251</v>
      </c>
      <c r="GK559" s="144">
        <f>1-FY559/CD559</f>
        <v>0.64951320518913769</v>
      </c>
      <c r="GL559" s="145">
        <f>FV559*(CF559/CE559)*BC559/1000</f>
        <v>16132.509595451673</v>
      </c>
      <c r="GM559" s="146">
        <f>1-FY559/BC559</f>
        <v>0.81240657698056795</v>
      </c>
      <c r="GN559" s="103">
        <v>1680</v>
      </c>
      <c r="GO559" s="97">
        <f>(CJ559*CM559+DB559*DE559+DT559*DW559+EL559*EO559+FD559*FG559+FV559*FY559)/CE559</f>
        <v>1890.0852811118129</v>
      </c>
      <c r="GP559" s="226">
        <f>GQ559*1.067+GS559*1.967+GU559*1.445+GW559*2.058+GY559*1.664</f>
        <v>486.03151999999994</v>
      </c>
      <c r="GQ559" s="103">
        <v>0</v>
      </c>
      <c r="GR559" s="102">
        <f>IF(1-GQ559/BF559&gt;0,1-GQ559/BF559)</f>
        <v>1</v>
      </c>
      <c r="GS559" s="103">
        <v>0</v>
      </c>
      <c r="GT559" s="102">
        <f>IF(1-GS559/BI559&gt;0,1-GS559/BI559)</f>
        <v>1</v>
      </c>
      <c r="GU559" s="129">
        <v>0</v>
      </c>
      <c r="GV559" s="102">
        <f>IF(1-GU559/BJ559&gt;0,1-GU559/BJ559,0)</f>
        <v>1</v>
      </c>
      <c r="GW559" s="170">
        <v>234</v>
      </c>
      <c r="GX559" s="102">
        <f>IF(1-GW559/BL559&gt;0,1-GW559/BL559,0)</f>
        <v>0.64491654021244305</v>
      </c>
      <c r="GY559" s="170">
        <v>2.68</v>
      </c>
      <c r="GZ559" s="102">
        <f>IF(1-GY559/BN559&gt;0,1-GY559/BN559,0)</f>
        <v>0</v>
      </c>
      <c r="HA559" s="323">
        <v>9.94</v>
      </c>
      <c r="HB559" s="323">
        <v>58.5</v>
      </c>
      <c r="HC559" s="323">
        <v>5</v>
      </c>
      <c r="HD559" s="105">
        <v>160</v>
      </c>
      <c r="HE559" s="324">
        <v>18</v>
      </c>
      <c r="HF559" s="227">
        <f>AU559*BC559/1000</f>
        <v>96441.702000000005</v>
      </c>
      <c r="HG559" s="102">
        <f>HF559/150000</f>
        <v>0.64294468000000005</v>
      </c>
      <c r="HH559" s="177">
        <f>1-GN559*CF559/1000/HF559</f>
        <v>0.820627802690583</v>
      </c>
      <c r="HI559" s="103">
        <v>3216</v>
      </c>
      <c r="HJ559" s="103">
        <v>4012</v>
      </c>
      <c r="HK559" s="103">
        <v>1362</v>
      </c>
      <c r="HL559" s="77">
        <f>AV559+C559+AX559+AW559</f>
        <v>1440</v>
      </c>
      <c r="HM559" s="77">
        <f>(C559*D559+AV559*BC559+AX559*BC559+AW559*BC559)/1000</f>
        <v>13487.04</v>
      </c>
      <c r="HN559" s="247"/>
      <c r="HO559" s="247"/>
      <c r="HP559" s="103">
        <v>3771</v>
      </c>
      <c r="HQ559" s="247"/>
      <c r="HR559" s="247"/>
      <c r="HS559" s="247"/>
      <c r="HT559" s="103">
        <v>6086</v>
      </c>
      <c r="HU559" s="103">
        <v>5472</v>
      </c>
      <c r="HV559" s="247"/>
      <c r="HW559" s="247"/>
      <c r="HX559" s="247"/>
      <c r="HY559" s="247"/>
      <c r="HZ559" s="298">
        <v>0.98</v>
      </c>
      <c r="IA559" s="298"/>
      <c r="IB559" s="299">
        <v>603</v>
      </c>
      <c r="IC559" s="300"/>
      <c r="ID559" s="300">
        <v>138</v>
      </c>
      <c r="IE559" s="301">
        <v>1.08</v>
      </c>
      <c r="IF559" s="301">
        <v>0.7</v>
      </c>
      <c r="IG559" s="301">
        <v>0.99</v>
      </c>
      <c r="IH559" s="97">
        <f>GN559*AU559/1000+HP559*HL559/1000+AY559*BC559/1000</f>
        <v>29472.719999999998</v>
      </c>
      <c r="II559" s="97">
        <f t="shared" si="1025"/>
        <v>2365.9564903267237</v>
      </c>
      <c r="IJ559" s="202">
        <f t="shared" si="1026"/>
        <v>1.6055229991169624</v>
      </c>
      <c r="IK559" s="202">
        <f t="shared" si="1030"/>
        <v>1.4736359999999997</v>
      </c>
      <c r="IL559" s="202">
        <f t="shared" si="1004"/>
        <v>0.24921904488853042</v>
      </c>
      <c r="IM559" s="203"/>
      <c r="IN559" s="204">
        <f t="shared" si="1005"/>
        <v>0.64107142857142851</v>
      </c>
      <c r="IO559" s="247"/>
      <c r="IP559" s="247"/>
      <c r="IQ559" s="103">
        <v>1584</v>
      </c>
      <c r="IR559" s="103">
        <v>1936</v>
      </c>
      <c r="IS559" s="247"/>
      <c r="IT559" s="247"/>
      <c r="IU559" s="247"/>
      <c r="IV559" s="247"/>
      <c r="IW559" s="304">
        <v>0.27</v>
      </c>
      <c r="IX559" s="304"/>
      <c r="IY559" s="246">
        <v>8.51</v>
      </c>
      <c r="IZ559" s="247">
        <v>224</v>
      </c>
      <c r="JA559" s="247">
        <v>0.77</v>
      </c>
      <c r="JB559" s="247">
        <v>0.13</v>
      </c>
      <c r="JC559" s="247">
        <v>172</v>
      </c>
      <c r="JD559" s="97">
        <f t="shared" si="1006"/>
        <v>7511.5709999999999</v>
      </c>
      <c r="JE559" s="210">
        <f t="shared" si="1110"/>
        <v>1.0876954452753229</v>
      </c>
      <c r="JF559" s="210">
        <f t="shared" si="1007"/>
        <v>0.55438312499999998</v>
      </c>
      <c r="JG559" s="210">
        <f t="shared" si="1008"/>
        <v>0.28945881805331164</v>
      </c>
      <c r="JH559" s="203"/>
      <c r="JI559" s="203">
        <f t="shared" si="1009"/>
        <v>0.62852404643449422</v>
      </c>
      <c r="JJ559" s="212">
        <f t="shared" si="1278"/>
        <v>2.469151880188833</v>
      </c>
      <c r="JK559" s="203">
        <f t="shared" si="1010"/>
        <v>0.97608370702541103</v>
      </c>
      <c r="JL559" s="103">
        <v>7163</v>
      </c>
      <c r="JM559" s="246">
        <v>8.66</v>
      </c>
      <c r="JN559" s="307">
        <v>65</v>
      </c>
      <c r="JO559" s="247">
        <v>0.76</v>
      </c>
      <c r="JP559" s="247">
        <v>0.96</v>
      </c>
      <c r="JQ559" s="246">
        <v>0.76</v>
      </c>
      <c r="JR559" s="170">
        <v>209</v>
      </c>
      <c r="JS559" s="247">
        <v>0.44</v>
      </c>
      <c r="JT559" s="308"/>
    </row>
    <row r="560" spans="1:280" ht="14.25">
      <c r="A560" s="244">
        <v>43977</v>
      </c>
      <c r="B560" s="245"/>
      <c r="C560" s="245"/>
      <c r="D560" s="129"/>
      <c r="E560" s="254"/>
      <c r="F560" s="129"/>
      <c r="G560" s="247"/>
      <c r="H560" s="247"/>
      <c r="I560" s="255"/>
      <c r="J560" s="253"/>
      <c r="K560" s="129"/>
      <c r="L560" s="254"/>
      <c r="M560" s="129"/>
      <c r="N560" s="129"/>
      <c r="O560" s="254"/>
      <c r="P560" s="254"/>
      <c r="Q560" s="258"/>
      <c r="R560" s="259"/>
      <c r="S560" s="260"/>
      <c r="T560" s="103"/>
      <c r="U560" s="247"/>
      <c r="V560" s="247"/>
      <c r="W560" s="247"/>
      <c r="X560" s="247"/>
      <c r="Y560" s="129"/>
      <c r="Z560" s="103"/>
      <c r="AA560" s="56"/>
      <c r="AB560" s="247"/>
      <c r="AC560" s="77"/>
      <c r="AD560" s="247"/>
      <c r="AE560" s="247"/>
      <c r="AF560" s="247"/>
      <c r="AG560" s="247"/>
      <c r="AH560" s="252"/>
      <c r="AI560" s="263"/>
      <c r="AJ560" s="247"/>
      <c r="AK560" s="247"/>
      <c r="AL560" s="246"/>
      <c r="AM560" s="103"/>
      <c r="AN560" s="264"/>
      <c r="AO560" s="264"/>
      <c r="AP560" s="103"/>
      <c r="AQ560" s="252"/>
      <c r="AR560" s="86"/>
      <c r="AS560" s="103"/>
      <c r="AT560" s="268"/>
      <c r="AU560" s="129"/>
      <c r="AV560" s="103"/>
      <c r="AW560" s="103"/>
      <c r="AX560" s="129"/>
      <c r="AY560" s="271"/>
      <c r="AZ560" s="272"/>
      <c r="BA560" s="103"/>
      <c r="BB560" s="247"/>
      <c r="BC560" s="103"/>
      <c r="BD560" s="97"/>
      <c r="BE560" s="102"/>
      <c r="BF560" s="103"/>
      <c r="BG560" s="97"/>
      <c r="BH560" s="102"/>
      <c r="BI560" s="103"/>
      <c r="BJ560" s="97"/>
      <c r="BK560" s="102"/>
      <c r="BL560" s="320"/>
      <c r="BM560" s="97"/>
      <c r="BN560" s="102"/>
      <c r="BO560" s="103"/>
      <c r="BP560" s="97"/>
      <c r="BQ560" s="102"/>
      <c r="BR560" s="103"/>
      <c r="BS560" s="105"/>
      <c r="BT560" s="102"/>
      <c r="BU560" s="321"/>
      <c r="BV560" s="321"/>
      <c r="BW560" s="322"/>
      <c r="BX560" s="117"/>
      <c r="BY560" s="118"/>
      <c r="BZ560" s="273"/>
      <c r="CA560" s="263"/>
      <c r="CB560" s="247"/>
      <c r="CC560" s="103"/>
      <c r="CD560" s="77"/>
      <c r="CE560" s="77"/>
      <c r="CF560" s="77"/>
      <c r="CG560" s="77"/>
      <c r="CH560" s="77"/>
      <c r="CI560" s="130"/>
      <c r="CJ560" s="253"/>
      <c r="CK560" s="247"/>
      <c r="CL560" s="246"/>
      <c r="CM560" s="103"/>
      <c r="CN560" s="274"/>
      <c r="CO560" s="274"/>
      <c r="CP560" s="103"/>
      <c r="CQ560" s="247"/>
      <c r="CR560" s="247"/>
      <c r="CS560" s="103"/>
      <c r="CT560" s="141"/>
      <c r="CU560" s="142"/>
      <c r="CV560" s="142"/>
      <c r="CW560" s="118"/>
      <c r="CX560" s="143"/>
      <c r="CY560" s="144"/>
      <c r="CZ560" s="145"/>
      <c r="DA560" s="146"/>
      <c r="DB560" s="253"/>
      <c r="DC560" s="247"/>
      <c r="DD560" s="246"/>
      <c r="DE560" s="103"/>
      <c r="DF560" s="274"/>
      <c r="DG560" s="274"/>
      <c r="DH560" s="103"/>
      <c r="DI560" s="247"/>
      <c r="DJ560" s="247"/>
      <c r="DK560" s="103"/>
      <c r="DL560" s="141"/>
      <c r="DM560" s="142"/>
      <c r="DN560" s="142"/>
      <c r="DO560" s="118"/>
      <c r="DP560" s="143"/>
      <c r="DQ560" s="144"/>
      <c r="DR560" s="145"/>
      <c r="DS560" s="146"/>
      <c r="DT560" s="253"/>
      <c r="DU560" s="247"/>
      <c r="DV560" s="246"/>
      <c r="DW560" s="103"/>
      <c r="DX560" s="274"/>
      <c r="DY560" s="274"/>
      <c r="DZ560" s="103"/>
      <c r="EA560" s="247"/>
      <c r="EB560" s="247"/>
      <c r="EC560" s="103"/>
      <c r="ED560" s="141"/>
      <c r="EE560" s="142"/>
      <c r="EF560" s="142"/>
      <c r="EG560" s="118"/>
      <c r="EH560" s="143"/>
      <c r="EI560" s="144"/>
      <c r="EJ560" s="145"/>
      <c r="EK560" s="146"/>
      <c r="EL560" s="253"/>
      <c r="EM560" s="247"/>
      <c r="EN560" s="246"/>
      <c r="EO560" s="103"/>
      <c r="EP560" s="274"/>
      <c r="EQ560" s="274"/>
      <c r="ER560" s="103"/>
      <c r="ES560" s="247"/>
      <c r="ET560" s="247"/>
      <c r="EU560" s="103"/>
      <c r="EV560" s="141"/>
      <c r="EW560" s="142"/>
      <c r="EX560" s="142"/>
      <c r="EY560" s="118"/>
      <c r="EZ560" s="143"/>
      <c r="FA560" s="144"/>
      <c r="FB560" s="145"/>
      <c r="FC560" s="146"/>
      <c r="FD560" s="253"/>
      <c r="FE560" s="247"/>
      <c r="FF560" s="246"/>
      <c r="FG560" s="103"/>
      <c r="FH560" s="274"/>
      <c r="FI560" s="274"/>
      <c r="FJ560" s="103"/>
      <c r="FK560" s="247"/>
      <c r="FL560" s="247"/>
      <c r="FM560" s="103"/>
      <c r="FN560" s="141"/>
      <c r="FO560" s="142"/>
      <c r="FP560" s="142"/>
      <c r="FQ560" s="118"/>
      <c r="FR560" s="143"/>
      <c r="FS560" s="144"/>
      <c r="FT560" s="145"/>
      <c r="FU560" s="146"/>
      <c r="FV560" s="253"/>
      <c r="FW560" s="283"/>
      <c r="FX560" s="246"/>
      <c r="FY560" s="103"/>
      <c r="FZ560" s="274"/>
      <c r="GA560" s="274"/>
      <c r="GB560" s="103"/>
      <c r="GC560" s="247"/>
      <c r="GD560" s="247"/>
      <c r="GE560" s="103"/>
      <c r="GF560" s="141"/>
      <c r="GG560" s="142"/>
      <c r="GH560" s="142"/>
      <c r="GI560" s="118"/>
      <c r="GJ560" s="143"/>
      <c r="GK560" s="144"/>
      <c r="GL560" s="145"/>
      <c r="GM560" s="146"/>
      <c r="GN560" s="103"/>
      <c r="GO560" s="97"/>
      <c r="GP560" s="226"/>
      <c r="GQ560" s="103"/>
      <c r="GR560" s="102"/>
      <c r="GS560" s="103"/>
      <c r="GT560" s="102"/>
      <c r="GU560" s="129"/>
      <c r="GV560" s="102"/>
      <c r="GW560" s="170"/>
      <c r="GX560" s="102"/>
      <c r="GY560" s="170"/>
      <c r="GZ560" s="102"/>
      <c r="HA560" s="323"/>
      <c r="HB560" s="323"/>
      <c r="HC560" s="323"/>
      <c r="HD560" s="102"/>
      <c r="HE560" s="324"/>
      <c r="HF560" s="227"/>
      <c r="HG560" s="102"/>
      <c r="HH560" s="177"/>
      <c r="HI560" s="103"/>
      <c r="HJ560" s="103"/>
      <c r="HK560" s="103"/>
      <c r="HL560" s="77"/>
      <c r="HM560" s="77"/>
      <c r="HN560" s="247"/>
      <c r="HO560" s="247"/>
      <c r="HP560" s="103"/>
      <c r="HQ560" s="247"/>
      <c r="HR560" s="247"/>
      <c r="HS560" s="247"/>
      <c r="HT560" s="103"/>
      <c r="HU560" s="103"/>
      <c r="HV560" s="247"/>
      <c r="HW560" s="247"/>
      <c r="HX560" s="247"/>
      <c r="HY560" s="247"/>
      <c r="HZ560" s="298"/>
      <c r="IA560" s="298"/>
      <c r="IB560" s="299"/>
      <c r="IC560" s="300"/>
      <c r="ID560" s="300"/>
      <c r="IE560" s="301"/>
      <c r="IF560" s="301"/>
      <c r="IG560" s="301"/>
      <c r="IH560" s="97"/>
      <c r="II560" s="97"/>
      <c r="IJ560" s="202"/>
      <c r="IK560" s="202"/>
      <c r="IL560" s="202"/>
      <c r="IM560" s="203"/>
      <c r="IN560" s="204"/>
      <c r="IO560" s="247"/>
      <c r="IP560" s="247"/>
      <c r="IQ560" s="103"/>
      <c r="IR560" s="103"/>
      <c r="IS560" s="247"/>
      <c r="IT560" s="247"/>
      <c r="IU560" s="247"/>
      <c r="IV560" s="247"/>
      <c r="IW560" s="304"/>
      <c r="IX560" s="304"/>
      <c r="IY560" s="246"/>
      <c r="IZ560" s="247"/>
      <c r="JA560" s="247"/>
      <c r="JB560" s="247"/>
      <c r="JC560" s="247"/>
      <c r="JD560" s="97"/>
      <c r="JE560" s="210"/>
      <c r="JF560" s="210"/>
      <c r="JG560" s="210"/>
      <c r="JH560" s="203"/>
      <c r="JI560" s="203"/>
      <c r="JJ560" s="212"/>
      <c r="JK560" s="203"/>
      <c r="JL560" s="103"/>
      <c r="JM560" s="246"/>
      <c r="JN560" s="307"/>
      <c r="JO560" s="247"/>
      <c r="JP560" s="247"/>
      <c r="JQ560" s="246"/>
      <c r="JR560" s="170"/>
      <c r="JS560" s="247"/>
      <c r="JT560" s="308"/>
    </row>
    <row r="561" spans="44:208">
      <c r="AR561" s="325"/>
      <c r="AS561" s="325"/>
      <c r="GV561" s="27"/>
      <c r="GW561" s="326"/>
      <c r="GX561" s="27"/>
      <c r="GY561" s="326"/>
      <c r="GZ561" s="27"/>
    </row>
    <row r="562" spans="44:208">
      <c r="AR562" s="325"/>
      <c r="AS562" s="325"/>
      <c r="GV562" s="27"/>
      <c r="GW562" s="326"/>
      <c r="GX562" s="27"/>
      <c r="GY562" s="326"/>
      <c r="GZ562" s="27"/>
    </row>
    <row r="563" spans="44:208">
      <c r="AR563" s="325"/>
      <c r="AS563" s="325"/>
      <c r="GV563" s="27"/>
      <c r="GW563" s="326"/>
      <c r="GX563" s="27"/>
      <c r="GY563" s="326"/>
      <c r="GZ563" s="27"/>
    </row>
    <row r="564" spans="44:208">
      <c r="AR564" s="325"/>
      <c r="AS564" s="325"/>
      <c r="GV564" s="27"/>
      <c r="GW564" s="326"/>
      <c r="GX564" s="27"/>
      <c r="GY564" s="326"/>
      <c r="GZ564" s="27"/>
    </row>
    <row r="565" spans="44:208">
      <c r="AR565" s="325"/>
      <c r="AS565" s="325"/>
      <c r="GV565" s="27"/>
      <c r="GW565" s="326"/>
      <c r="GX565" s="27"/>
      <c r="GY565" s="326"/>
      <c r="GZ565" s="27"/>
    </row>
    <row r="566" spans="44:208">
      <c r="AR566" s="325"/>
      <c r="AS566" s="325"/>
      <c r="GV566" s="27"/>
      <c r="GW566" s="326"/>
      <c r="GX566" s="27"/>
      <c r="GY566" s="326"/>
      <c r="GZ566" s="27"/>
    </row>
    <row r="567" spans="44:208">
      <c r="AR567" s="325"/>
      <c r="AS567" s="325"/>
      <c r="GV567" s="27"/>
      <c r="GW567" s="326"/>
      <c r="GX567" s="27"/>
      <c r="GY567" s="326"/>
      <c r="GZ567" s="27"/>
    </row>
    <row r="568" spans="44:208">
      <c r="AR568" s="325"/>
      <c r="AS568" s="325"/>
      <c r="GV568" s="27"/>
      <c r="GW568" s="326"/>
      <c r="GX568" s="27"/>
      <c r="GY568" s="326"/>
      <c r="GZ568" s="27"/>
    </row>
    <row r="569" spans="44:208">
      <c r="AR569" s="325"/>
      <c r="AS569" s="325"/>
      <c r="GV569" s="27"/>
      <c r="GW569" s="326"/>
      <c r="GX569" s="27"/>
      <c r="GY569" s="326"/>
      <c r="GZ569" s="27"/>
    </row>
    <row r="570" spans="44:208">
      <c r="AR570" s="325"/>
      <c r="AS570" s="325"/>
      <c r="GV570" s="27"/>
      <c r="GW570" s="326"/>
      <c r="GX570" s="27"/>
      <c r="GY570" s="326"/>
      <c r="GZ570" s="27"/>
    </row>
    <row r="571" spans="44:208">
      <c r="AR571" s="325"/>
      <c r="AS571" s="325"/>
      <c r="GV571" s="27"/>
      <c r="GW571" s="326"/>
      <c r="GX571" s="27"/>
      <c r="GY571" s="326"/>
      <c r="GZ571" s="27"/>
    </row>
    <row r="572" spans="44:208">
      <c r="AR572" s="325"/>
      <c r="AS572" s="325"/>
      <c r="GV572" s="27"/>
      <c r="GW572" s="326"/>
      <c r="GX572" s="27"/>
      <c r="GY572" s="326"/>
      <c r="GZ572" s="27"/>
    </row>
    <row r="573" spans="44:208">
      <c r="AR573" s="325"/>
      <c r="AS573" s="325"/>
      <c r="GV573" s="27"/>
      <c r="GW573" s="326"/>
      <c r="GX573" s="27"/>
      <c r="GY573" s="326"/>
      <c r="GZ573" s="27"/>
    </row>
    <row r="574" spans="44:208">
      <c r="AR574" s="325"/>
      <c r="AS574" s="325"/>
      <c r="GV574" s="27"/>
      <c r="GW574" s="326"/>
      <c r="GX574" s="27"/>
      <c r="GY574" s="326"/>
      <c r="GZ574" s="27"/>
    </row>
    <row r="575" spans="44:208">
      <c r="AR575" s="325"/>
      <c r="AS575" s="325"/>
      <c r="GV575" s="27"/>
      <c r="GW575" s="326"/>
      <c r="GX575" s="27"/>
      <c r="GY575" s="326"/>
      <c r="GZ575" s="27"/>
    </row>
    <row r="576" spans="44:208">
      <c r="AR576" s="325"/>
      <c r="AS576" s="325"/>
      <c r="GV576" s="27"/>
      <c r="GW576" s="326"/>
      <c r="GX576" s="27"/>
      <c r="GY576" s="326"/>
      <c r="GZ576" s="27"/>
    </row>
    <row r="577" spans="44:208">
      <c r="AR577" s="325"/>
      <c r="AS577" s="325"/>
      <c r="GV577" s="27"/>
      <c r="GW577" s="326"/>
      <c r="GX577" s="27"/>
      <c r="GY577" s="326"/>
      <c r="GZ577" s="27"/>
    </row>
    <row r="578" spans="44:208">
      <c r="AR578" s="325"/>
      <c r="AS578" s="325"/>
      <c r="GV578" s="27"/>
      <c r="GW578" s="326"/>
      <c r="GX578" s="27"/>
      <c r="GY578" s="326"/>
      <c r="GZ578" s="27"/>
    </row>
    <row r="579" spans="44:208">
      <c r="AR579" s="325"/>
      <c r="AS579" s="325"/>
      <c r="GV579" s="27"/>
      <c r="GW579" s="326"/>
      <c r="GX579" s="27"/>
      <c r="GY579" s="326"/>
      <c r="GZ579" s="27"/>
    </row>
    <row r="580" spans="44:208">
      <c r="AR580" s="325"/>
      <c r="AS580" s="325"/>
      <c r="GV580" s="27"/>
      <c r="GW580" s="326"/>
      <c r="GX580" s="27"/>
      <c r="GY580" s="326"/>
      <c r="GZ580" s="27"/>
    </row>
    <row r="581" spans="44:208">
      <c r="AR581" s="325"/>
      <c r="AS581" s="325"/>
      <c r="GV581" s="27"/>
      <c r="GW581" s="326"/>
      <c r="GX581" s="27"/>
      <c r="GY581" s="326"/>
      <c r="GZ581" s="27"/>
    </row>
    <row r="582" spans="44:208">
      <c r="AR582" s="325"/>
      <c r="AS582" s="325"/>
      <c r="GV582" s="27"/>
      <c r="GW582" s="326"/>
      <c r="GX582" s="27"/>
      <c r="GY582" s="326"/>
      <c r="GZ582" s="27"/>
    </row>
    <row r="583" spans="44:208">
      <c r="AR583" s="325"/>
      <c r="AS583" s="325"/>
      <c r="GV583" s="27"/>
      <c r="GW583" s="326"/>
      <c r="GX583" s="27"/>
      <c r="GY583" s="326"/>
      <c r="GZ583" s="27"/>
    </row>
    <row r="584" spans="44:208">
      <c r="AR584" s="325"/>
      <c r="AS584" s="325"/>
      <c r="GV584" s="27"/>
      <c r="GW584" s="326"/>
      <c r="GX584" s="27"/>
      <c r="GY584" s="326"/>
      <c r="GZ584" s="27"/>
    </row>
    <row r="585" spans="44:208">
      <c r="AR585" s="325"/>
      <c r="AS585" s="325"/>
      <c r="GV585" s="27"/>
      <c r="GW585" s="326"/>
      <c r="GX585" s="27"/>
      <c r="GY585" s="326"/>
      <c r="GZ585" s="27"/>
    </row>
    <row r="586" spans="44:208">
      <c r="AR586" s="325"/>
      <c r="AS586" s="325"/>
      <c r="GV586" s="27"/>
      <c r="GW586" s="326"/>
      <c r="GX586" s="27"/>
      <c r="GY586" s="326"/>
      <c r="GZ586" s="27"/>
    </row>
    <row r="587" spans="44:208">
      <c r="AR587" s="325"/>
      <c r="AS587" s="325"/>
      <c r="GV587" s="27"/>
      <c r="GW587" s="326"/>
      <c r="GX587" s="27"/>
      <c r="GY587" s="326"/>
      <c r="GZ587" s="27"/>
    </row>
    <row r="588" spans="44:208">
      <c r="AR588" s="325"/>
      <c r="AS588" s="325"/>
      <c r="GV588" s="27"/>
      <c r="GW588" s="326"/>
      <c r="GX588" s="27"/>
      <c r="GY588" s="326"/>
      <c r="GZ588" s="27"/>
    </row>
    <row r="589" spans="44:208">
      <c r="AR589" s="325"/>
      <c r="AS589" s="325"/>
      <c r="GV589" s="27"/>
      <c r="GW589" s="326"/>
      <c r="GX589" s="27"/>
      <c r="GY589" s="326"/>
      <c r="GZ589" s="27"/>
    </row>
    <row r="590" spans="44:208">
      <c r="AR590" s="325"/>
      <c r="AS590" s="325"/>
      <c r="GV590" s="27"/>
      <c r="GW590" s="326"/>
      <c r="GX590" s="27"/>
      <c r="GY590" s="326"/>
      <c r="GZ590" s="27"/>
    </row>
    <row r="591" spans="44:208">
      <c r="AR591" s="325"/>
      <c r="AS591" s="325"/>
      <c r="GV591" s="27"/>
      <c r="GW591" s="326"/>
      <c r="GX591" s="27"/>
      <c r="GY591" s="326"/>
      <c r="GZ591" s="27"/>
    </row>
    <row r="592" spans="44:208">
      <c r="AR592" s="325"/>
      <c r="AS592" s="325"/>
      <c r="GV592" s="27"/>
      <c r="GW592" s="326"/>
      <c r="GX592" s="27"/>
      <c r="GY592" s="326"/>
      <c r="GZ592" s="27"/>
    </row>
    <row r="593" spans="44:208">
      <c r="AR593" s="325"/>
      <c r="AS593" s="325"/>
      <c r="GV593" s="27"/>
      <c r="GW593" s="326"/>
      <c r="GX593" s="27"/>
      <c r="GY593" s="326"/>
      <c r="GZ593" s="27"/>
    </row>
    <row r="594" spans="44:208">
      <c r="AR594" s="325"/>
      <c r="AS594" s="325"/>
      <c r="GV594" s="27"/>
      <c r="GW594" s="326"/>
      <c r="GX594" s="27"/>
      <c r="GY594" s="326"/>
      <c r="GZ594" s="27"/>
    </row>
    <row r="595" spans="44:208">
      <c r="AR595" s="325"/>
      <c r="AS595" s="325"/>
      <c r="GV595" s="27"/>
      <c r="GW595" s="326"/>
      <c r="GX595" s="27"/>
      <c r="GY595" s="326"/>
      <c r="GZ595" s="27"/>
    </row>
    <row r="596" spans="44:208">
      <c r="AR596" s="325"/>
      <c r="AS596" s="325"/>
      <c r="GV596" s="27"/>
      <c r="GW596" s="326"/>
      <c r="GX596" s="27"/>
      <c r="GY596" s="326"/>
      <c r="GZ596" s="27"/>
    </row>
    <row r="597" spans="44:208">
      <c r="AR597" s="325"/>
      <c r="AS597" s="325"/>
      <c r="GV597" s="27"/>
      <c r="GW597" s="326"/>
      <c r="GX597" s="27"/>
      <c r="GY597" s="326"/>
      <c r="GZ597" s="27"/>
    </row>
    <row r="598" spans="44:208">
      <c r="AR598" s="325"/>
      <c r="AS598" s="325"/>
      <c r="GV598" s="27"/>
      <c r="GW598" s="326"/>
      <c r="GX598" s="27"/>
      <c r="GY598" s="326"/>
      <c r="GZ598" s="27"/>
    </row>
    <row r="599" spans="44:208">
      <c r="AR599" s="325"/>
      <c r="AS599" s="325"/>
      <c r="GV599" s="27"/>
      <c r="GW599" s="326"/>
      <c r="GX599" s="27"/>
      <c r="GY599" s="326"/>
      <c r="GZ599" s="27"/>
    </row>
    <row r="600" spans="44:208">
      <c r="AR600" s="325"/>
      <c r="AS600" s="325"/>
      <c r="GV600" s="27"/>
      <c r="GW600" s="326"/>
      <c r="GX600" s="27"/>
      <c r="GY600" s="326"/>
      <c r="GZ600" s="27"/>
    </row>
    <row r="601" spans="44:208">
      <c r="AR601" s="325"/>
      <c r="AS601" s="325"/>
      <c r="GV601" s="27"/>
      <c r="GW601" s="326"/>
      <c r="GX601" s="27"/>
      <c r="GY601" s="326"/>
      <c r="GZ601" s="27"/>
    </row>
    <row r="602" spans="44:208">
      <c r="AR602" s="325"/>
      <c r="AS602" s="325"/>
      <c r="GV602" s="27"/>
      <c r="GW602" s="326"/>
      <c r="GX602" s="27"/>
      <c r="GY602" s="326"/>
      <c r="GZ602" s="27"/>
    </row>
    <row r="603" spans="44:208">
      <c r="AR603" s="325"/>
      <c r="AS603" s="325"/>
      <c r="GV603" s="27"/>
      <c r="GW603" s="326"/>
      <c r="GX603" s="27"/>
      <c r="GY603" s="326"/>
      <c r="GZ603" s="27"/>
    </row>
    <row r="604" spans="44:208">
      <c r="AR604" s="325"/>
      <c r="AS604" s="325"/>
      <c r="GV604" s="27"/>
      <c r="GW604" s="326"/>
      <c r="GX604" s="27"/>
      <c r="GY604" s="326"/>
      <c r="GZ604" s="27"/>
    </row>
    <row r="605" spans="44:208">
      <c r="AR605" s="325"/>
      <c r="AS605" s="325"/>
      <c r="GV605" s="27"/>
      <c r="GW605" s="326"/>
      <c r="GX605" s="27"/>
      <c r="GY605" s="326"/>
      <c r="GZ605" s="27"/>
    </row>
    <row r="606" spans="44:208">
      <c r="AR606" s="325"/>
      <c r="AS606" s="325"/>
      <c r="GV606" s="27"/>
      <c r="GW606" s="326"/>
      <c r="GX606" s="27"/>
      <c r="GY606" s="326"/>
      <c r="GZ606" s="27"/>
    </row>
    <row r="607" spans="44:208">
      <c r="AR607" s="325"/>
      <c r="AS607" s="325"/>
      <c r="GV607" s="27"/>
      <c r="GW607" s="326"/>
      <c r="GX607" s="27"/>
      <c r="GY607" s="326"/>
      <c r="GZ607" s="27"/>
    </row>
    <row r="608" spans="44:208">
      <c r="AR608" s="325"/>
      <c r="AS608" s="325"/>
      <c r="GV608" s="27"/>
      <c r="GW608" s="326"/>
      <c r="GX608" s="27"/>
      <c r="GY608" s="326"/>
      <c r="GZ608" s="27"/>
    </row>
    <row r="609" spans="44:208">
      <c r="AR609" s="325"/>
      <c r="AS609" s="325"/>
      <c r="GV609" s="27"/>
      <c r="GW609" s="326"/>
      <c r="GX609" s="27"/>
      <c r="GY609" s="326"/>
      <c r="GZ609" s="27"/>
    </row>
    <row r="610" spans="44:208">
      <c r="AR610" s="325"/>
      <c r="AS610" s="325"/>
      <c r="GV610" s="27"/>
      <c r="GW610" s="326"/>
      <c r="GX610" s="27"/>
      <c r="GY610" s="326"/>
      <c r="GZ610" s="27"/>
    </row>
    <row r="611" spans="44:208">
      <c r="AR611" s="325"/>
      <c r="AS611" s="325"/>
      <c r="GV611" s="27"/>
      <c r="GW611" s="326"/>
      <c r="GX611" s="27"/>
      <c r="GY611" s="326"/>
      <c r="GZ611" s="27"/>
    </row>
    <row r="612" spans="44:208">
      <c r="AR612" s="325"/>
      <c r="AS612" s="325"/>
      <c r="GV612" s="27"/>
      <c r="GW612" s="326"/>
      <c r="GX612" s="27"/>
      <c r="GY612" s="326"/>
      <c r="GZ612" s="27"/>
    </row>
    <row r="613" spans="44:208">
      <c r="AR613" s="327"/>
      <c r="AS613" s="327"/>
    </row>
  </sheetData>
  <mergeCells count="198">
    <mergeCell ref="J3:R3"/>
    <mergeCell ref="S3:AB3"/>
    <mergeCell ref="AC3:AH3"/>
    <mergeCell ref="AI3:AQ3"/>
    <mergeCell ref="AR3:AY3"/>
    <mergeCell ref="AZ3:BW3"/>
    <mergeCell ref="BX3:BZ3"/>
    <mergeCell ref="CA3:CI3"/>
    <mergeCell ref="CJ3:DA3"/>
    <mergeCell ref="FV3:GM3"/>
    <mergeCell ref="GN3:GZ3"/>
    <mergeCell ref="HA3:HE3"/>
    <mergeCell ref="HF3:HH3"/>
    <mergeCell ref="DX4:DX5"/>
    <mergeCell ref="DY4:DY5"/>
    <mergeCell ref="DZ4:DZ5"/>
    <mergeCell ref="EA4:EA5"/>
    <mergeCell ref="EB4:EB5"/>
    <mergeCell ref="EE4:EE5"/>
    <mergeCell ref="FE4:FE5"/>
    <mergeCell ref="FF4:FF5"/>
    <mergeCell ref="FG4:FG5"/>
    <mergeCell ref="FH4:FH5"/>
    <mergeCell ref="FI4:FI5"/>
    <mergeCell ref="FJ4:FJ5"/>
    <mergeCell ref="DB3:DS3"/>
    <mergeCell ref="DT3:EK3"/>
    <mergeCell ref="EL3:FC3"/>
    <mergeCell ref="FD3:FU3"/>
    <mergeCell ref="DG4:DG5"/>
    <mergeCell ref="DH4:DH5"/>
    <mergeCell ref="DI4:DI5"/>
    <mergeCell ref="DJ4:DJ5"/>
    <mergeCell ref="DM4:DM5"/>
    <mergeCell ref="DT4:DT5"/>
    <mergeCell ref="DU4:DU5"/>
    <mergeCell ref="DV4:DV5"/>
    <mergeCell ref="DW4:DW5"/>
    <mergeCell ref="DK4:DL5"/>
    <mergeCell ref="CP4:CP5"/>
    <mergeCell ref="CQ4:CQ5"/>
    <mergeCell ref="CR4:CR5"/>
    <mergeCell ref="CU4:CU5"/>
    <mergeCell ref="DB4:DB5"/>
    <mergeCell ref="CS4:CT5"/>
    <mergeCell ref="HL3:HO3"/>
    <mergeCell ref="HQ3:HZ3"/>
    <mergeCell ref="IB3:IG3"/>
    <mergeCell ref="EL4:EL5"/>
    <mergeCell ref="EM4:EM5"/>
    <mergeCell ref="EN4:EN5"/>
    <mergeCell ref="EO4:EO5"/>
    <mergeCell ref="EP4:EP5"/>
    <mergeCell ref="EQ4:EQ5"/>
    <mergeCell ref="ER4:ER5"/>
    <mergeCell ref="ES4:ES5"/>
    <mergeCell ref="ET4:ET5"/>
    <mergeCell ref="FY4:FY5"/>
    <mergeCell ref="FZ4:FZ5"/>
    <mergeCell ref="GA4:GA5"/>
    <mergeCell ref="GB4:GB5"/>
    <mergeCell ref="FR4:FS5"/>
    <mergeCell ref="FT4:FU5"/>
    <mergeCell ref="J4:J5"/>
    <mergeCell ref="K4:K5"/>
    <mergeCell ref="L4:L5"/>
    <mergeCell ref="M4:M5"/>
    <mergeCell ref="N4:N5"/>
    <mergeCell ref="O4:O5"/>
    <mergeCell ref="P4:P5"/>
    <mergeCell ref="Q4:Q5"/>
    <mergeCell ref="R4:R5"/>
    <mergeCell ref="A3:A6"/>
    <mergeCell ref="B4:B5"/>
    <mergeCell ref="C4:C5"/>
    <mergeCell ref="D4:D5"/>
    <mergeCell ref="E4:E5"/>
    <mergeCell ref="F4:F5"/>
    <mergeCell ref="G4:G5"/>
    <mergeCell ref="H4:H5"/>
    <mergeCell ref="I4:I5"/>
    <mergeCell ref="B3:I3"/>
    <mergeCell ref="S4:S5"/>
    <mergeCell ref="T4:T5"/>
    <mergeCell ref="U4:U5"/>
    <mergeCell ref="V4:V5"/>
    <mergeCell ref="W4:W5"/>
    <mergeCell ref="X4:X5"/>
    <mergeCell ref="Y4:Y5"/>
    <mergeCell ref="Z4:Z5"/>
    <mergeCell ref="AA4:AA5"/>
    <mergeCell ref="AB4:AB5"/>
    <mergeCell ref="AC4:AC5"/>
    <mergeCell ref="AD4:AD5"/>
    <mergeCell ref="AE4:AE5"/>
    <mergeCell ref="AF4:AF5"/>
    <mergeCell ref="AG4:AG5"/>
    <mergeCell ref="AH4:AH5"/>
    <mergeCell ref="AI4:AI5"/>
    <mergeCell ref="AJ4:AJ5"/>
    <mergeCell ref="AK4:AK5"/>
    <mergeCell ref="AL4:AL5"/>
    <mergeCell ref="AM4:AM5"/>
    <mergeCell ref="AN4:AN5"/>
    <mergeCell ref="AO4:AO5"/>
    <mergeCell ref="AP4:AP5"/>
    <mergeCell ref="AQ4:AQ5"/>
    <mergeCell ref="AR4:AR5"/>
    <mergeCell ref="AS4:AS5"/>
    <mergeCell ref="EU4:EV5"/>
    <mergeCell ref="AT4:AT5"/>
    <mergeCell ref="AU4:AU5"/>
    <mergeCell ref="AV4:AV5"/>
    <mergeCell ref="AW4:AW5"/>
    <mergeCell ref="AX4:AX5"/>
    <mergeCell ref="AY4:AY5"/>
    <mergeCell ref="AZ4:AZ5"/>
    <mergeCell ref="BA4:BA5"/>
    <mergeCell ref="BB4:BB5"/>
    <mergeCell ref="DC4:DC5"/>
    <mergeCell ref="DD4:DD5"/>
    <mergeCell ref="DE4:DE5"/>
    <mergeCell ref="DF4:DF5"/>
    <mergeCell ref="BF4:BH4"/>
    <mergeCell ref="BI4:BK4"/>
    <mergeCell ref="BL4:BN4"/>
    <mergeCell ref="BO4:BQ4"/>
    <mergeCell ref="BR4:BT4"/>
    <mergeCell ref="CC4:CD4"/>
    <mergeCell ref="CL4:CL5"/>
    <mergeCell ref="CM4:CM5"/>
    <mergeCell ref="CN4:CN5"/>
    <mergeCell ref="CO4:CO5"/>
    <mergeCell ref="BC4:BC5"/>
    <mergeCell ref="BD4:BD5"/>
    <mergeCell ref="BE4:BE5"/>
    <mergeCell ref="BZ4:BZ5"/>
    <mergeCell ref="CA4:CA5"/>
    <mergeCell ref="CB4:CB5"/>
    <mergeCell ref="CE4:CE5"/>
    <mergeCell ref="CJ4:CJ5"/>
    <mergeCell ref="CK4:CK5"/>
    <mergeCell ref="BX4:BY5"/>
    <mergeCell ref="CF4:CG5"/>
    <mergeCell ref="CH4:CI5"/>
    <mergeCell ref="BG5:BH5"/>
    <mergeCell ref="BJ5:BK5"/>
    <mergeCell ref="BM5:BN5"/>
    <mergeCell ref="BP5:BQ5"/>
    <mergeCell ref="BS5:BT5"/>
    <mergeCell ref="FM4:FN5"/>
    <mergeCell ref="GE4:GF5"/>
    <mergeCell ref="CV4:CW5"/>
    <mergeCell ref="CX4:CY5"/>
    <mergeCell ref="CZ4:DA5"/>
    <mergeCell ref="DN4:DO5"/>
    <mergeCell ref="DP4:DQ5"/>
    <mergeCell ref="DR4:DS5"/>
    <mergeCell ref="EF4:EG5"/>
    <mergeCell ref="EH4:EI5"/>
    <mergeCell ref="EJ4:EK5"/>
    <mergeCell ref="EX4:EY5"/>
    <mergeCell ref="EZ4:FA5"/>
    <mergeCell ref="FB4:FC5"/>
    <mergeCell ref="FP4:FQ5"/>
    <mergeCell ref="FL4:FL5"/>
    <mergeCell ref="FO4:FO5"/>
    <mergeCell ref="FV4:FV5"/>
    <mergeCell ref="FW4:FW5"/>
    <mergeCell ref="FX4:FX5"/>
    <mergeCell ref="EW4:EW5"/>
    <mergeCell ref="FD4:FD5"/>
    <mergeCell ref="FK4:FK5"/>
    <mergeCell ref="EC4:ED5"/>
    <mergeCell ref="GH4:GI5"/>
    <mergeCell ref="GJ4:GK5"/>
    <mergeCell ref="GL4:GM5"/>
    <mergeCell ref="HF4:HG5"/>
    <mergeCell ref="GC4:GC5"/>
    <mergeCell ref="GD4:GD5"/>
    <mergeCell ref="GG4:GG5"/>
    <mergeCell ref="HH4:HH5"/>
    <mergeCell ref="JT3:JT6"/>
    <mergeCell ref="GU4:GV4"/>
    <mergeCell ref="GW4:GX4"/>
    <mergeCell ref="GY4:GZ4"/>
    <mergeCell ref="IL4:IM4"/>
    <mergeCell ref="JG4:JH4"/>
    <mergeCell ref="JG5:JH5"/>
    <mergeCell ref="GN4:GP4"/>
    <mergeCell ref="GQ4:GR4"/>
    <mergeCell ref="GS4:GT4"/>
    <mergeCell ref="IH3:IN3"/>
    <mergeCell ref="IO3:IX3"/>
    <mergeCell ref="IY3:JC3"/>
    <mergeCell ref="JD3:JI3"/>
    <mergeCell ref="JJ3:JK3"/>
    <mergeCell ref="JL3:JS3"/>
  </mergeCells>
  <phoneticPr fontId="39" type="noConversion"/>
  <pageMargins left="0.7" right="0.7" top="0.75" bottom="0.75" header="0.3" footer="0.3"/>
  <pageSetup paperSize="9" orientation="portrait" r:id="rId1"/>
  <ignoredErrors>
    <ignoredError sqref="JL334:JS334 JL339 JI337:JI338 JL336:JS338 JM335:JS335" evalError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4:O16"/>
  <sheetViews>
    <sheetView showGridLines="0" workbookViewId="0">
      <selection activeCell="M19" sqref="M19"/>
    </sheetView>
  </sheetViews>
  <sheetFormatPr defaultColWidth="9" defaultRowHeight="14.25"/>
  <cols>
    <col min="2" max="2" width="10.5" customWidth="1"/>
    <col min="5" max="7" width="11.625" customWidth="1"/>
    <col min="13" max="13" width="9.375"/>
  </cols>
  <sheetData>
    <row r="4" spans="2:15" ht="15.75">
      <c r="B4" s="440" t="s">
        <v>192</v>
      </c>
      <c r="C4" s="440"/>
      <c r="D4" s="440"/>
      <c r="E4" s="440"/>
      <c r="F4" s="440"/>
      <c r="G4" s="440"/>
      <c r="H4" s="440"/>
      <c r="I4" s="440"/>
      <c r="J4" s="440"/>
      <c r="K4" s="440"/>
      <c r="L4" s="440"/>
      <c r="M4" s="440"/>
      <c r="N4" s="440"/>
      <c r="O4" s="440"/>
    </row>
    <row r="5" spans="2:15" ht="16.5">
      <c r="B5" s="3" t="s">
        <v>193</v>
      </c>
      <c r="C5" s="3" t="s">
        <v>194</v>
      </c>
      <c r="D5" s="3" t="s">
        <v>195</v>
      </c>
      <c r="E5" s="4" t="s">
        <v>196</v>
      </c>
      <c r="F5" s="4" t="s">
        <v>197</v>
      </c>
      <c r="G5" s="5" t="s">
        <v>198</v>
      </c>
      <c r="H5" s="4" t="s">
        <v>199</v>
      </c>
      <c r="I5" s="3" t="s">
        <v>200</v>
      </c>
      <c r="J5" s="3" t="s">
        <v>201</v>
      </c>
      <c r="K5" s="3" t="s">
        <v>202</v>
      </c>
      <c r="L5" s="3" t="s">
        <v>203</v>
      </c>
      <c r="M5" s="3" t="s">
        <v>204</v>
      </c>
      <c r="N5" s="3" t="s">
        <v>205</v>
      </c>
      <c r="O5" s="3" t="s">
        <v>206</v>
      </c>
    </row>
    <row r="6" spans="2:15" ht="18">
      <c r="B6" s="6" t="s">
        <v>45</v>
      </c>
      <c r="C6" s="6" t="s">
        <v>207</v>
      </c>
      <c r="D6" s="7">
        <f>运行数据!AR468</f>
        <v>11656</v>
      </c>
      <c r="E6" s="7">
        <f>运行数据!AS468</f>
        <v>1440</v>
      </c>
      <c r="F6" s="7">
        <f>D6-E6-G6</f>
        <v>2640</v>
      </c>
      <c r="G6" s="7">
        <f>运行数据!CF468</f>
        <v>7576</v>
      </c>
      <c r="H6" s="7">
        <f>运行数据!CE468</f>
        <v>23050</v>
      </c>
      <c r="I6" s="7">
        <f>运行数据!CJ468</f>
        <v>3832</v>
      </c>
      <c r="J6" s="7">
        <f>运行数据!DB468</f>
        <v>3832</v>
      </c>
      <c r="K6" s="7">
        <f>运行数据!DT468</f>
        <v>3831</v>
      </c>
      <c r="L6" s="7">
        <f>运行数据!EL468</f>
        <v>3831</v>
      </c>
      <c r="M6" s="7">
        <f>运行数据!FD468</f>
        <v>3863</v>
      </c>
      <c r="N6" s="7">
        <f>运行数据!FV468</f>
        <v>3861</v>
      </c>
      <c r="O6" s="7"/>
    </row>
    <row r="7" spans="2:15" ht="15">
      <c r="B7" s="6" t="s">
        <v>33</v>
      </c>
      <c r="C7" s="6" t="s">
        <v>208</v>
      </c>
      <c r="D7" s="441">
        <f>运行数据!BC468</f>
        <v>9999</v>
      </c>
      <c r="E7" s="442"/>
      <c r="F7" s="442"/>
      <c r="G7" s="443"/>
      <c r="H7" s="7">
        <f>运行数据!CC468</f>
        <v>4301</v>
      </c>
      <c r="I7" s="7">
        <f>运行数据!CM468</f>
        <v>2350</v>
      </c>
      <c r="J7" s="7">
        <f>运行数据!DE468</f>
        <v>2224</v>
      </c>
      <c r="K7" s="7">
        <f>运行数据!DW468</f>
        <v>2309</v>
      </c>
      <c r="L7" s="7">
        <f>运行数据!EO468</f>
        <v>2420</v>
      </c>
      <c r="M7" s="7">
        <f>运行数据!FG468</f>
        <v>2094</v>
      </c>
      <c r="N7" s="7">
        <f>运行数据!FY468</f>
        <v>2155</v>
      </c>
      <c r="O7" s="7">
        <f>运行数据!GN468</f>
        <v>2200</v>
      </c>
    </row>
    <row r="8" spans="2:15" ht="15">
      <c r="B8" s="6" t="s">
        <v>209</v>
      </c>
      <c r="C8" s="6" t="s">
        <v>208</v>
      </c>
      <c r="D8" s="7"/>
      <c r="E8" s="7"/>
      <c r="F8" s="7"/>
      <c r="G8" s="7"/>
      <c r="H8" s="7"/>
      <c r="I8" s="7">
        <f>运行数据!CP468</f>
        <v>4884</v>
      </c>
      <c r="J8" s="7">
        <f>运行数据!DH468</f>
        <v>4914</v>
      </c>
      <c r="K8" s="7">
        <f>运行数据!DZ468</f>
        <v>4760</v>
      </c>
      <c r="L8" s="7">
        <f>运行数据!ER468</f>
        <v>4856</v>
      </c>
      <c r="M8" s="7">
        <f>运行数据!FJ468</f>
        <v>5022</v>
      </c>
      <c r="N8" s="7">
        <f>运行数据!GB468</f>
        <v>4990</v>
      </c>
      <c r="O8" s="7">
        <f>运行数据!HE468</f>
        <v>5</v>
      </c>
    </row>
    <row r="9" spans="2:15" ht="15">
      <c r="B9" s="8" t="s">
        <v>86</v>
      </c>
      <c r="C9" s="8" t="s">
        <v>210</v>
      </c>
      <c r="D9" s="7"/>
      <c r="E9" s="7"/>
      <c r="F9" s="7"/>
      <c r="G9" s="7"/>
      <c r="H9" s="7"/>
      <c r="I9" s="7">
        <f>运行数据!CN468</f>
        <v>8</v>
      </c>
      <c r="J9" s="7">
        <f>运行数据!DF468</f>
        <v>8</v>
      </c>
      <c r="K9" s="7">
        <f>运行数据!DX468</f>
        <v>8</v>
      </c>
      <c r="L9" s="7">
        <f>运行数据!EP468</f>
        <v>9</v>
      </c>
      <c r="M9" s="7">
        <f>运行数据!FH468</f>
        <v>7</v>
      </c>
      <c r="N9" s="7">
        <f>运行数据!FZ468</f>
        <v>7</v>
      </c>
      <c r="O9" s="15"/>
    </row>
    <row r="10" spans="2:15" ht="15">
      <c r="B10" s="8" t="s">
        <v>73</v>
      </c>
      <c r="C10" s="8" t="s">
        <v>210</v>
      </c>
      <c r="D10" s="7"/>
      <c r="E10" s="7"/>
      <c r="F10" s="7"/>
      <c r="G10" s="7"/>
      <c r="H10" s="7"/>
      <c r="I10" s="7">
        <f>运行数据!CO468</f>
        <v>60</v>
      </c>
      <c r="J10" s="7">
        <f>运行数据!DG468</f>
        <v>60</v>
      </c>
      <c r="K10" s="7">
        <f>运行数据!DY468</f>
        <v>60</v>
      </c>
      <c r="L10" s="7">
        <f>运行数据!EQ468</f>
        <v>59</v>
      </c>
      <c r="M10" s="7">
        <f>运行数据!FI468</f>
        <v>60</v>
      </c>
      <c r="N10" s="7">
        <f>运行数据!GA468</f>
        <v>60</v>
      </c>
      <c r="O10" s="15"/>
    </row>
    <row r="11" spans="2:15" ht="18">
      <c r="B11" s="8" t="s">
        <v>211</v>
      </c>
      <c r="C11" s="8" t="s">
        <v>212</v>
      </c>
      <c r="D11" s="7"/>
      <c r="E11" s="7"/>
      <c r="F11" s="7"/>
      <c r="G11" s="7"/>
      <c r="H11" s="7"/>
      <c r="I11" s="7">
        <f>运行数据!CS468</f>
        <v>2187</v>
      </c>
      <c r="J11" s="7">
        <f>运行数据!DK468</f>
        <v>2817</v>
      </c>
      <c r="K11" s="7">
        <f>运行数据!EC468</f>
        <v>2821</v>
      </c>
      <c r="L11" s="7">
        <f>运行数据!EU468</f>
        <v>2359</v>
      </c>
      <c r="M11" s="7">
        <f>运行数据!FM468</f>
        <v>2630</v>
      </c>
      <c r="N11" s="7">
        <f>运行数据!GE468</f>
        <v>2786</v>
      </c>
      <c r="O11" s="15"/>
    </row>
    <row r="12" spans="2:15" ht="18">
      <c r="B12" s="9" t="s">
        <v>78</v>
      </c>
      <c r="C12" s="9" t="s">
        <v>213</v>
      </c>
      <c r="D12" s="10"/>
      <c r="E12" s="10"/>
      <c r="F12" s="10"/>
      <c r="G12" s="10"/>
      <c r="H12" s="10"/>
      <c r="I12" s="16">
        <f>运行数据!CV468</f>
        <v>3.6317465739370025</v>
      </c>
      <c r="J12" s="16">
        <f>运行数据!DN468</f>
        <v>3.6317465739370025</v>
      </c>
      <c r="K12" s="16">
        <f>运行数据!EF468</f>
        <v>3.6307988321379594</v>
      </c>
      <c r="L12" s="16">
        <f>运行数据!EX468</f>
        <v>3.6307988321379594</v>
      </c>
      <c r="M12" s="16">
        <f>运行数据!FP468</f>
        <v>3.66112656970737</v>
      </c>
      <c r="N12" s="16">
        <f>运行数据!GH468</f>
        <v>3.659231086109282</v>
      </c>
      <c r="O12" s="17"/>
    </row>
    <row r="13" spans="2:15" ht="18">
      <c r="B13" s="8" t="s">
        <v>214</v>
      </c>
      <c r="C13" s="8" t="s">
        <v>215</v>
      </c>
      <c r="D13" s="11">
        <f>D6*D7/1000</f>
        <v>116548.344</v>
      </c>
      <c r="E13" s="11"/>
      <c r="F13" s="11"/>
      <c r="G13" s="11"/>
      <c r="H13" s="11">
        <f>H6*H7/1000</f>
        <v>99138.05</v>
      </c>
      <c r="I13" s="7">
        <f>运行数据!CX468</f>
        <v>18253.158280607375</v>
      </c>
      <c r="J13" s="7">
        <f>运行数据!DP468</f>
        <v>18253.158280607375</v>
      </c>
      <c r="K13" s="7">
        <f>运行数据!EH468</f>
        <v>18248.394930325383</v>
      </c>
      <c r="L13" s="7">
        <f>运行数据!EZ468</f>
        <v>18248.394930325383</v>
      </c>
      <c r="M13" s="7">
        <f>运行数据!FR468</f>
        <v>18400.822139349242</v>
      </c>
      <c r="N13" s="7">
        <f>运行数据!GJ468</f>
        <v>18391.295438785251</v>
      </c>
      <c r="O13" s="18"/>
    </row>
    <row r="14" spans="2:15" ht="18">
      <c r="B14" s="12" t="s">
        <v>216</v>
      </c>
      <c r="C14" s="12" t="s">
        <v>110</v>
      </c>
      <c r="D14" s="13">
        <f>D13/150000</f>
        <v>0.77698895999999995</v>
      </c>
      <c r="E14" s="13"/>
      <c r="F14" s="13"/>
      <c r="G14" s="13"/>
      <c r="H14" s="13">
        <f>H13/150000</f>
        <v>0.66092033333333333</v>
      </c>
      <c r="I14" s="19">
        <f>运行数据!CZ468/150000*6</f>
        <v>0.50374540350195229</v>
      </c>
      <c r="J14" s="19">
        <f>运行数据!DR468/150000*6</f>
        <v>0.50374540350195229</v>
      </c>
      <c r="K14" s="19">
        <f>运行数据!EJ468/150000*6</f>
        <v>0.50361394593318887</v>
      </c>
      <c r="L14" s="19">
        <f>运行数据!FB468/150000*6</f>
        <v>0.50361394593318887</v>
      </c>
      <c r="M14" s="19">
        <f>运行数据!FT468/150000*6</f>
        <v>0.50782058813362263</v>
      </c>
      <c r="N14" s="19">
        <f>运行数据!GL468/150000*6</f>
        <v>0.50755767299609533</v>
      </c>
      <c r="O14" s="18"/>
    </row>
    <row r="15" spans="2:15" ht="15">
      <c r="B15" s="9" t="s">
        <v>89</v>
      </c>
      <c r="C15" s="9" t="s">
        <v>110</v>
      </c>
      <c r="D15" s="14"/>
      <c r="E15" s="14"/>
      <c r="F15" s="14"/>
      <c r="G15" s="14"/>
      <c r="H15" s="14"/>
      <c r="I15" s="20">
        <f>运行数据!DA468</f>
        <v>0.76497649764976494</v>
      </c>
      <c r="J15" s="20">
        <f>运行数据!DS468</f>
        <v>0.77757775777577764</v>
      </c>
      <c r="K15" s="20">
        <f>运行数据!EK468</f>
        <v>0.76907690769076908</v>
      </c>
      <c r="L15" s="20">
        <f>运行数据!FC468</f>
        <v>0.75797579757975797</v>
      </c>
      <c r="M15" s="20">
        <f>运行数据!FU468</f>
        <v>0.79057905790579053</v>
      </c>
      <c r="N15" s="20">
        <f>运行数据!GM468</f>
        <v>0.78447844784478449</v>
      </c>
      <c r="O15" s="21"/>
    </row>
    <row r="16" spans="2:15" ht="15">
      <c r="B16" s="444" t="s">
        <v>217</v>
      </c>
      <c r="C16" s="445"/>
      <c r="D16" s="445"/>
      <c r="E16" s="445"/>
      <c r="F16" s="445"/>
      <c r="G16" s="445"/>
      <c r="H16" s="445"/>
      <c r="I16" s="445"/>
      <c r="J16" s="445"/>
      <c r="K16" s="445"/>
      <c r="L16" s="445"/>
      <c r="M16" s="445"/>
      <c r="N16" s="445"/>
      <c r="O16" s="446"/>
    </row>
  </sheetData>
  <mergeCells count="3">
    <mergeCell ref="B4:O4"/>
    <mergeCell ref="D7:G7"/>
    <mergeCell ref="B16:O16"/>
  </mergeCells>
  <phoneticPr fontId="39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32"/>
  <sheetViews>
    <sheetView showGridLines="0" zoomScale="90" zoomScaleNormal="90" workbookViewId="0">
      <selection sqref="A1:N1048576"/>
    </sheetView>
  </sheetViews>
  <sheetFormatPr defaultColWidth="9" defaultRowHeight="14.25"/>
  <cols>
    <col min="1" max="14" width="8.875" customWidth="1"/>
  </cols>
  <sheetData>
    <row r="1" ht="13.9" customHeight="1"/>
    <row r="2" ht="13.9" customHeight="1"/>
    <row r="3" ht="13.9" customHeight="1"/>
    <row r="4" ht="13.9" customHeight="1"/>
    <row r="5" ht="13.9" customHeight="1"/>
    <row r="6" ht="13.9" customHeight="1"/>
    <row r="7" ht="13.9" customHeight="1"/>
    <row r="8" ht="13.9" customHeight="1"/>
    <row r="9" ht="13.9" customHeight="1"/>
    <row r="10" ht="13.9" customHeight="1"/>
    <row r="11" ht="13.9" customHeight="1"/>
    <row r="12" ht="13.9" customHeight="1"/>
    <row r="13" ht="13.9" customHeight="1"/>
    <row r="14" ht="13.9" customHeight="1"/>
    <row r="15" ht="13.9" customHeight="1"/>
    <row r="16" ht="13.9" customHeight="1"/>
    <row r="17" ht="13.9" customHeight="1"/>
    <row r="18" ht="13.9" customHeight="1"/>
    <row r="19" ht="13.9" customHeight="1"/>
    <row r="20" ht="13.9" customHeight="1"/>
    <row r="21" ht="13.9" customHeight="1"/>
    <row r="22" ht="13.9" customHeight="1"/>
    <row r="23" ht="13.9" customHeight="1"/>
    <row r="24" ht="13.9" customHeight="1"/>
    <row r="25" ht="13.9" customHeight="1"/>
    <row r="26" ht="13.9" customHeight="1"/>
    <row r="27" ht="13.9" customHeight="1"/>
    <row r="28" ht="13.9" customHeight="1"/>
    <row r="29" ht="13.9" customHeight="1"/>
    <row r="30" ht="13.9" customHeight="1"/>
    <row r="31" ht="13.9" customHeight="1"/>
    <row r="32" ht="13.9" customHeight="1"/>
  </sheetData>
  <phoneticPr fontId="39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A32"/>
  <sheetViews>
    <sheetView showGridLines="0" topLeftCell="A7" zoomScale="90" zoomScaleNormal="90" workbookViewId="0">
      <selection activeCell="O13" sqref="O13"/>
    </sheetView>
  </sheetViews>
  <sheetFormatPr defaultColWidth="9" defaultRowHeight="14.25"/>
  <cols>
    <col min="1" max="14" width="8.875" customWidth="1"/>
  </cols>
  <sheetData>
    <row r="2" ht="13.9" customHeight="1"/>
    <row r="3" ht="13.9" customHeight="1"/>
    <row r="4" ht="13.9" customHeight="1"/>
    <row r="5" ht="13.9" customHeight="1"/>
    <row r="6" ht="13.9" customHeight="1"/>
    <row r="7" ht="13.9" customHeight="1"/>
    <row r="8" ht="13.9" customHeight="1"/>
    <row r="9" ht="13.9" customHeight="1"/>
    <row r="10" ht="13.9" customHeight="1"/>
    <row r="11" ht="13.9" customHeight="1"/>
    <row r="12" ht="13.9" customHeight="1"/>
    <row r="13" ht="13.9" customHeight="1"/>
    <row r="14" ht="13.9" customHeight="1"/>
    <row r="15" ht="13.9" customHeight="1"/>
    <row r="16" ht="13.9" customHeight="1"/>
    <row r="17" ht="13.9" customHeight="1"/>
    <row r="18" ht="13.9" customHeight="1"/>
    <row r="19" ht="13.9" customHeight="1"/>
    <row r="20" ht="13.9" customHeight="1"/>
    <row r="21" ht="13.9" customHeight="1"/>
    <row r="22" ht="13.9" customHeight="1"/>
    <row r="23" ht="13.9" customHeight="1"/>
    <row r="24" ht="13.9" customHeight="1"/>
    <row r="25" ht="13.9" customHeight="1"/>
    <row r="26" ht="13.9" customHeight="1"/>
    <row r="27" ht="13.9" customHeight="1"/>
    <row r="28" ht="13.9" customHeight="1"/>
    <row r="29" ht="13.9" customHeight="1"/>
    <row r="30" ht="13.9" customHeight="1"/>
    <row r="31" ht="13.9" customHeight="1"/>
    <row r="32" ht="13.9" customHeight="1"/>
  </sheetData>
  <phoneticPr fontId="39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32"/>
  <sheetViews>
    <sheetView showGridLines="0" zoomScale="90" zoomScaleNormal="90" workbookViewId="0">
      <selection activeCell="Q25" sqref="Q25"/>
    </sheetView>
  </sheetViews>
  <sheetFormatPr defaultColWidth="9" defaultRowHeight="14.25"/>
  <cols>
    <col min="1" max="14" width="8.875" customWidth="1"/>
  </cols>
  <sheetData>
    <row r="1" ht="13.9" customHeight="1"/>
    <row r="2" ht="13.9" customHeight="1"/>
    <row r="3" ht="13.9" customHeight="1"/>
    <row r="4" ht="13.9" customHeight="1"/>
    <row r="5" ht="13.9" customHeight="1"/>
    <row r="6" ht="13.9" customHeight="1"/>
    <row r="7" ht="13.9" customHeight="1"/>
    <row r="8" ht="13.9" customHeight="1"/>
    <row r="9" ht="13.9" customHeight="1"/>
    <row r="10" ht="13.9" customHeight="1"/>
    <row r="11" ht="13.9" customHeight="1"/>
    <row r="12" ht="13.9" customHeight="1"/>
    <row r="13" ht="13.9" customHeight="1"/>
    <row r="14" ht="13.9" customHeight="1"/>
    <row r="15" ht="13.9" customHeight="1"/>
    <row r="16" ht="13.9" customHeight="1"/>
    <row r="17" ht="13.9" customHeight="1"/>
    <row r="18" ht="13.9" customHeight="1"/>
    <row r="19" ht="13.9" customHeight="1"/>
    <row r="20" ht="13.9" customHeight="1"/>
    <row r="21" ht="13.9" customHeight="1"/>
    <row r="22" ht="13.9" customHeight="1"/>
    <row r="23" ht="13.9" customHeight="1"/>
    <row r="24" ht="13.9" customHeight="1"/>
    <row r="25" ht="13.9" customHeight="1"/>
    <row r="26" ht="13.9" customHeight="1"/>
    <row r="27" ht="13.9" customHeight="1"/>
    <row r="28" ht="13.9" customHeight="1"/>
    <row r="29" ht="13.9" customHeight="1"/>
    <row r="30" ht="13.9" customHeight="1"/>
    <row r="31" ht="13.9" customHeight="1"/>
    <row r="32" ht="13.9" customHeight="1"/>
  </sheetData>
  <phoneticPr fontId="39" type="noConversion"/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showGridLines="0" topLeftCell="A7" zoomScale="90" zoomScaleNormal="90" workbookViewId="0">
      <selection activeCell="P23" sqref="P23"/>
    </sheetView>
  </sheetViews>
  <sheetFormatPr defaultColWidth="9" defaultRowHeight="14.25"/>
  <cols>
    <col min="1" max="14" width="8.875" customWidth="1"/>
  </cols>
  <sheetData/>
  <phoneticPr fontId="39" type="noConversion"/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32"/>
  <sheetViews>
    <sheetView showGridLines="0" zoomScale="90" zoomScaleNormal="90" workbookViewId="0">
      <selection activeCell="O15" sqref="O15"/>
    </sheetView>
  </sheetViews>
  <sheetFormatPr defaultColWidth="9" defaultRowHeight="14.25"/>
  <cols>
    <col min="1" max="14" width="8.875" customWidth="1"/>
  </cols>
  <sheetData>
    <row r="1" ht="13.9" customHeight="1"/>
    <row r="2" ht="13.9" customHeight="1"/>
    <row r="3" ht="13.9" customHeight="1"/>
    <row r="4" ht="13.9" customHeight="1"/>
    <row r="5" ht="13.9" customHeight="1"/>
    <row r="6" ht="13.9" customHeight="1"/>
    <row r="7" ht="13.9" customHeight="1"/>
    <row r="8" ht="13.9" customHeight="1"/>
    <row r="9" ht="13.9" customHeight="1"/>
    <row r="10" ht="13.9" customHeight="1"/>
    <row r="11" ht="13.9" customHeight="1"/>
    <row r="12" ht="13.9" customHeight="1"/>
    <row r="13" ht="13.9" customHeight="1"/>
    <row r="14" ht="13.9" customHeight="1"/>
    <row r="15" ht="13.9" customHeight="1"/>
    <row r="16" ht="13.9" customHeight="1"/>
    <row r="17" ht="13.9" customHeight="1"/>
    <row r="18" ht="13.9" customHeight="1"/>
    <row r="19" ht="13.9" customHeight="1"/>
    <row r="20" ht="13.9" customHeight="1"/>
    <row r="21" ht="13.9" customHeight="1"/>
    <row r="22" ht="13.9" customHeight="1"/>
    <row r="23" ht="13.9" customHeight="1"/>
    <row r="24" ht="13.9" customHeight="1"/>
    <row r="25" ht="13.9" customHeight="1"/>
    <row r="26" ht="13.9" customHeight="1"/>
    <row r="27" ht="13.9" customHeight="1"/>
    <row r="28" ht="13.9" customHeight="1"/>
    <row r="29" ht="13.9" customHeight="1"/>
    <row r="30" ht="13.9" customHeight="1"/>
    <row r="31" ht="13.9" customHeight="1"/>
    <row r="32" ht="13.9" customHeight="1"/>
  </sheetData>
  <phoneticPr fontId="39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showGridLines="0" zoomScale="90" zoomScaleNormal="90" workbookViewId="0">
      <selection activeCell="O18" sqref="O18"/>
    </sheetView>
  </sheetViews>
  <sheetFormatPr defaultColWidth="9" defaultRowHeight="14.25"/>
  <cols>
    <col min="1" max="13" width="8.875" customWidth="1"/>
  </cols>
  <sheetData/>
  <phoneticPr fontId="39" type="noConversion"/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31"/>
  <sheetViews>
    <sheetView showGridLines="0" zoomScale="90" zoomScaleNormal="90" workbookViewId="0">
      <selection activeCell="O19" sqref="O19"/>
    </sheetView>
  </sheetViews>
  <sheetFormatPr defaultColWidth="9" defaultRowHeight="14.25"/>
  <sheetData>
    <row r="1" ht="13.9" customHeight="1"/>
    <row r="2" ht="13.9" customHeight="1"/>
    <row r="3" ht="13.9" customHeight="1"/>
    <row r="4" ht="13.9" customHeight="1"/>
    <row r="5" ht="13.9" customHeight="1"/>
    <row r="6" ht="13.9" customHeight="1"/>
    <row r="7" ht="13.9" customHeight="1"/>
    <row r="8" ht="13.9" customHeight="1"/>
    <row r="9" ht="13.9" customHeight="1"/>
    <row r="10" ht="13.9" customHeight="1"/>
    <row r="11" ht="13.9" customHeight="1"/>
    <row r="12" ht="13.9" customHeight="1"/>
    <row r="13" ht="13.9" customHeight="1"/>
    <row r="14" ht="13.9" customHeight="1"/>
    <row r="15" ht="13.9" customHeight="1"/>
    <row r="16" ht="13.9" customHeight="1"/>
    <row r="17" ht="13.9" customHeight="1"/>
    <row r="18" ht="13.9" customHeight="1"/>
    <row r="19" ht="13.9" customHeight="1"/>
    <row r="20" ht="13.9" customHeight="1"/>
    <row r="21" ht="13.9" customHeight="1"/>
    <row r="22" ht="13.9" customHeight="1"/>
    <row r="23" ht="13.9" customHeight="1"/>
    <row r="24" ht="13.9" customHeight="1"/>
    <row r="25" ht="13.9" customHeight="1"/>
    <row r="26" ht="13.9" customHeight="1"/>
    <row r="27" ht="13.9" customHeight="1"/>
    <row r="28" ht="13.9" customHeight="1"/>
    <row r="29" ht="13.9" customHeight="1"/>
    <row r="30" ht="13.9" customHeight="1"/>
    <row r="31" ht="13.9" customHeight="1"/>
  </sheetData>
  <phoneticPr fontId="39" type="noConversion"/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4:A32"/>
  <sheetViews>
    <sheetView showGridLines="0" zoomScale="90" zoomScaleNormal="90" workbookViewId="0">
      <selection activeCell="P19" sqref="P19"/>
    </sheetView>
  </sheetViews>
  <sheetFormatPr defaultColWidth="9" defaultRowHeight="14.25"/>
  <cols>
    <col min="1" max="14" width="8.875" customWidth="1"/>
  </cols>
  <sheetData>
    <row r="4" ht="13.9" customHeight="1"/>
    <row r="5" ht="13.9" customHeight="1"/>
    <row r="6" ht="13.9" customHeight="1"/>
    <row r="7" ht="13.9" customHeight="1"/>
    <row r="8" ht="13.9" customHeight="1"/>
    <row r="9" ht="13.9" customHeight="1"/>
    <row r="10" ht="13.9" customHeight="1"/>
    <row r="11" ht="13.9" customHeight="1"/>
    <row r="12" ht="13.9" customHeight="1"/>
    <row r="13" ht="13.9" customHeight="1"/>
    <row r="14" ht="13.9" customHeight="1"/>
    <row r="15" ht="13.9" customHeight="1"/>
    <row r="16" ht="13.9" customHeight="1"/>
    <row r="17" ht="13.9" customHeight="1"/>
    <row r="18" ht="13.9" customHeight="1"/>
    <row r="19" ht="13.9" customHeight="1"/>
    <row r="20" ht="13.9" customHeight="1"/>
    <row r="21" ht="13.9" customHeight="1"/>
    <row r="22" ht="13.9" customHeight="1"/>
    <row r="23" ht="13.9" customHeight="1"/>
    <row r="24" ht="13.9" customHeight="1"/>
    <row r="25" ht="13.9" customHeight="1"/>
    <row r="26" ht="13.9" customHeight="1"/>
    <row r="27" ht="13.9" customHeight="1"/>
    <row r="28" ht="13.9" customHeight="1"/>
    <row r="29" ht="13.9" customHeight="1"/>
    <row r="30" ht="13.9" customHeight="1"/>
    <row r="31" ht="13.9" customHeight="1"/>
    <row r="32" ht="13.9" customHeight="1"/>
  </sheetData>
  <phoneticPr fontId="39" type="noConversion"/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32"/>
  <sheetViews>
    <sheetView showGridLines="0" workbookViewId="0">
      <selection activeCell="N17" sqref="N17"/>
    </sheetView>
  </sheetViews>
  <sheetFormatPr defaultColWidth="9" defaultRowHeight="14.25"/>
  <cols>
    <col min="1" max="14" width="8.875" customWidth="1"/>
  </cols>
  <sheetData>
    <row r="1" ht="13.9" customHeight="1"/>
    <row r="2" ht="13.9" customHeight="1"/>
    <row r="3" ht="13.9" customHeight="1"/>
    <row r="4" ht="13.9" customHeight="1"/>
    <row r="5" ht="13.9" customHeight="1"/>
    <row r="6" ht="13.9" customHeight="1"/>
    <row r="7" ht="13.9" customHeight="1"/>
    <row r="8" ht="13.9" customHeight="1"/>
    <row r="9" ht="13.9" customHeight="1"/>
    <row r="10" ht="13.9" customHeight="1"/>
    <row r="11" ht="13.9" customHeight="1"/>
    <row r="12" ht="13.9" customHeight="1"/>
    <row r="13" ht="13.9" customHeight="1"/>
    <row r="14" ht="13.9" customHeight="1"/>
    <row r="15" ht="13.9" customHeight="1"/>
    <row r="16" ht="13.9" customHeight="1"/>
    <row r="17" ht="13.9" customHeight="1"/>
    <row r="18" ht="13.9" customHeight="1"/>
    <row r="19" ht="13.9" customHeight="1"/>
    <row r="20" ht="13.9" customHeight="1"/>
    <row r="21" ht="13.9" customHeight="1"/>
    <row r="22" ht="13.9" customHeight="1"/>
    <row r="23" ht="13.9" customHeight="1"/>
    <row r="24" ht="13.9" customHeight="1"/>
    <row r="25" ht="13.9" customHeight="1"/>
    <row r="26" ht="13.9" customHeight="1"/>
    <row r="27" ht="13.9" customHeight="1"/>
    <row r="28" ht="13.9" customHeight="1"/>
    <row r="29" ht="13.9" customHeight="1"/>
    <row r="30" ht="13.9" customHeight="1"/>
    <row r="31" ht="13.9" customHeight="1"/>
    <row r="32" ht="13.9" customHeight="1"/>
  </sheetData>
  <phoneticPr fontId="39" type="noConversion"/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P1:R32"/>
  <sheetViews>
    <sheetView zoomScale="90" zoomScaleNormal="90" workbookViewId="0">
      <selection activeCell="R21" sqref="R21"/>
    </sheetView>
  </sheetViews>
  <sheetFormatPr defaultColWidth="9" defaultRowHeight="14.25"/>
  <cols>
    <col min="1" max="14" width="8.875" customWidth="1"/>
  </cols>
  <sheetData>
    <row r="1" spans="18:18" ht="13.9" customHeight="1"/>
    <row r="2" spans="18:18" ht="13.9" customHeight="1"/>
    <row r="3" spans="18:18" ht="13.9" customHeight="1"/>
    <row r="4" spans="18:18" ht="13.9" customHeight="1"/>
    <row r="5" spans="18:18" ht="13.9" customHeight="1"/>
    <row r="6" spans="18:18" ht="13.9" customHeight="1"/>
    <row r="7" spans="18:18" ht="13.9" customHeight="1"/>
    <row r="8" spans="18:18" ht="13.9" customHeight="1"/>
    <row r="9" spans="18:18" ht="13.9" customHeight="1"/>
    <row r="10" spans="18:18" ht="13.9" customHeight="1"/>
    <row r="11" spans="18:18" ht="13.9" customHeight="1"/>
    <row r="12" spans="18:18" ht="13.9" customHeight="1">
      <c r="R12" s="2"/>
    </row>
    <row r="13" spans="18:18" ht="13.9" customHeight="1"/>
    <row r="14" spans="18:18" ht="13.9" customHeight="1"/>
    <row r="15" spans="18:18" ht="13.9" customHeight="1"/>
    <row r="16" spans="18:18" ht="13.9" customHeight="1"/>
    <row r="17" spans="16:16" ht="13.9" customHeight="1"/>
    <row r="18" spans="16:16" ht="13.9" customHeight="1"/>
    <row r="19" spans="16:16" ht="13.9" customHeight="1">
      <c r="P19" s="1"/>
    </row>
    <row r="20" spans="16:16" ht="13.9" customHeight="1"/>
    <row r="21" spans="16:16" ht="13.9" customHeight="1"/>
    <row r="22" spans="16:16" ht="13.9" customHeight="1"/>
    <row r="23" spans="16:16" ht="13.9" customHeight="1"/>
    <row r="24" spans="16:16" ht="13.9" customHeight="1"/>
    <row r="25" spans="16:16" ht="13.9" customHeight="1"/>
    <row r="26" spans="16:16" ht="13.9" customHeight="1"/>
    <row r="27" spans="16:16" ht="13.9" customHeight="1"/>
    <row r="28" spans="16:16" ht="13.9" customHeight="1"/>
    <row r="29" spans="16:16" ht="13.9" customHeight="1"/>
    <row r="30" spans="16:16" ht="13.9" customHeight="1"/>
    <row r="31" spans="16:16" ht="13.9" customHeight="1"/>
    <row r="32" spans="16:16" ht="13.9" customHeight="1"/>
  </sheetData>
  <phoneticPr fontId="39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32"/>
  <sheetViews>
    <sheetView topLeftCell="A8" zoomScale="90" zoomScaleNormal="90" workbookViewId="0">
      <selection sqref="A1:XFD32"/>
    </sheetView>
  </sheetViews>
  <sheetFormatPr defaultColWidth="9" defaultRowHeight="14.25"/>
  <cols>
    <col min="1" max="14" width="8.875" customWidth="1"/>
  </cols>
  <sheetData>
    <row r="1" ht="13.9" customHeight="1"/>
    <row r="2" ht="13.9" customHeight="1"/>
    <row r="3" ht="13.9" customHeight="1"/>
    <row r="4" ht="13.9" customHeight="1"/>
    <row r="5" ht="13.9" customHeight="1"/>
    <row r="6" ht="13.9" customHeight="1"/>
    <row r="7" ht="13.9" customHeight="1"/>
    <row r="8" ht="13.9" customHeight="1"/>
    <row r="9" ht="13.9" customHeight="1"/>
    <row r="10" ht="13.9" customHeight="1"/>
    <row r="11" ht="13.9" customHeight="1"/>
    <row r="12" ht="13.9" customHeight="1"/>
    <row r="13" ht="13.9" customHeight="1"/>
    <row r="14" ht="13.9" customHeight="1"/>
    <row r="15" ht="13.9" customHeight="1"/>
    <row r="16" ht="13.9" customHeight="1"/>
    <row r="17" ht="13.9" customHeight="1"/>
    <row r="18" ht="13.9" customHeight="1"/>
    <row r="19" ht="13.9" customHeight="1"/>
    <row r="20" ht="13.9" customHeight="1"/>
    <row r="21" ht="13.9" customHeight="1"/>
    <row r="22" ht="13.9" customHeight="1"/>
    <row r="23" ht="13.9" customHeight="1"/>
    <row r="24" ht="13.9" customHeight="1"/>
    <row r="25" ht="13.9" customHeight="1"/>
    <row r="26" ht="13.9" customHeight="1"/>
    <row r="27" ht="13.9" customHeight="1"/>
    <row r="28" ht="13.9" customHeight="1"/>
    <row r="29" ht="13.9" customHeight="1"/>
    <row r="30" ht="13.9" customHeight="1"/>
    <row r="31" ht="13.9" customHeight="1"/>
    <row r="32" ht="13.9" customHeight="1"/>
  </sheetData>
  <phoneticPr fontId="39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32"/>
  <sheetViews>
    <sheetView topLeftCell="A8" zoomScale="90" zoomScaleNormal="90" workbookViewId="0">
      <selection sqref="A1:XFD32"/>
    </sheetView>
  </sheetViews>
  <sheetFormatPr defaultColWidth="9" defaultRowHeight="14.25"/>
  <cols>
    <col min="1" max="14" width="8.875" customWidth="1"/>
  </cols>
  <sheetData>
    <row r="1" ht="13.9" customHeight="1"/>
    <row r="2" ht="13.9" customHeight="1"/>
    <row r="3" ht="13.9" customHeight="1"/>
    <row r="4" ht="13.9" customHeight="1"/>
    <row r="5" ht="13.9" customHeight="1"/>
    <row r="6" ht="13.9" customHeight="1"/>
    <row r="7" ht="13.9" customHeight="1"/>
    <row r="8" ht="13.9" customHeight="1"/>
    <row r="9" ht="13.9" customHeight="1"/>
    <row r="10" ht="13.9" customHeight="1"/>
    <row r="11" ht="13.9" customHeight="1"/>
    <row r="12" ht="13.9" customHeight="1"/>
    <row r="13" ht="13.9" customHeight="1"/>
    <row r="14" ht="13.9" customHeight="1"/>
    <row r="15" ht="13.9" customHeight="1"/>
    <row r="16" ht="13.9" customHeight="1"/>
    <row r="17" ht="13.9" customHeight="1"/>
    <row r="18" ht="13.9" customHeight="1"/>
    <row r="19" ht="13.9" customHeight="1"/>
    <row r="20" ht="13.9" customHeight="1"/>
    <row r="21" ht="13.9" customHeight="1"/>
    <row r="22" ht="13.9" customHeight="1"/>
    <row r="23" ht="13.9" customHeight="1"/>
    <row r="24" ht="13.9" customHeight="1"/>
    <row r="25" ht="13.9" customHeight="1"/>
    <row r="26" ht="13.9" customHeight="1"/>
    <row r="27" ht="13.9" customHeight="1"/>
    <row r="28" ht="13.9" customHeight="1"/>
    <row r="29" ht="13.9" customHeight="1"/>
    <row r="30" ht="13.9" customHeight="1"/>
    <row r="31" ht="13.9" customHeight="1"/>
    <row r="32" ht="13.9" customHeight="1"/>
  </sheetData>
  <phoneticPr fontId="39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32"/>
  <sheetViews>
    <sheetView zoomScale="90" zoomScaleNormal="90" workbookViewId="0">
      <selection sqref="A1:XFD32"/>
    </sheetView>
  </sheetViews>
  <sheetFormatPr defaultColWidth="9" defaultRowHeight="14.25"/>
  <cols>
    <col min="1" max="14" width="8.875" customWidth="1"/>
  </cols>
  <sheetData>
    <row r="1" ht="13.9" customHeight="1"/>
    <row r="2" ht="13.9" customHeight="1"/>
    <row r="3" ht="13.9" customHeight="1"/>
    <row r="4" ht="13.9" customHeight="1"/>
    <row r="5" ht="13.9" customHeight="1"/>
    <row r="6" ht="13.9" customHeight="1"/>
    <row r="7" ht="13.9" customHeight="1"/>
    <row r="8" ht="13.9" customHeight="1"/>
    <row r="9" ht="13.9" customHeight="1"/>
    <row r="10" ht="13.9" customHeight="1"/>
    <row r="11" ht="13.9" customHeight="1"/>
    <row r="12" ht="13.9" customHeight="1"/>
    <row r="13" ht="13.9" customHeight="1"/>
    <row r="14" ht="13.9" customHeight="1"/>
    <row r="15" ht="13.9" customHeight="1"/>
    <row r="16" ht="13.9" customHeight="1"/>
    <row r="17" ht="13.9" customHeight="1"/>
    <row r="18" ht="13.9" customHeight="1"/>
    <row r="19" ht="13.9" customHeight="1"/>
    <row r="20" ht="13.9" customHeight="1"/>
    <row r="21" ht="13.9" customHeight="1"/>
    <row r="22" ht="13.9" customHeight="1"/>
    <row r="23" ht="13.9" customHeight="1"/>
    <row r="24" ht="13.9" customHeight="1"/>
    <row r="25" ht="13.9" customHeight="1"/>
    <row r="26" ht="13.9" customHeight="1"/>
    <row r="27" ht="13.9" customHeight="1"/>
    <row r="28" ht="13.9" customHeight="1"/>
    <row r="29" ht="13.9" customHeight="1"/>
    <row r="30" ht="13.9" customHeight="1"/>
    <row r="31" ht="13.9" customHeight="1"/>
    <row r="32" ht="13.9" customHeight="1"/>
  </sheetData>
  <phoneticPr fontId="39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32"/>
  <sheetViews>
    <sheetView topLeftCell="A10" zoomScale="90" zoomScaleNormal="90" workbookViewId="0">
      <selection activeCell="P18" sqref="P18"/>
    </sheetView>
  </sheetViews>
  <sheetFormatPr defaultColWidth="9" defaultRowHeight="14.25"/>
  <cols>
    <col min="1" max="14" width="8.875" customWidth="1"/>
  </cols>
  <sheetData>
    <row r="1" ht="13.9" customHeight="1"/>
    <row r="2" ht="13.9" customHeight="1"/>
    <row r="3" ht="13.9" customHeight="1"/>
    <row r="4" ht="13.9" customHeight="1"/>
    <row r="5" ht="13.9" customHeight="1"/>
    <row r="6" ht="13.9" customHeight="1"/>
    <row r="7" ht="13.9" customHeight="1"/>
    <row r="8" ht="13.9" customHeight="1"/>
    <row r="9" ht="13.9" customHeight="1"/>
    <row r="10" ht="13.9" customHeight="1"/>
    <row r="11" ht="13.9" customHeight="1"/>
    <row r="12" ht="13.9" customHeight="1"/>
    <row r="13" ht="13.9" customHeight="1"/>
    <row r="14" ht="13.9" customHeight="1"/>
    <row r="15" ht="13.9" customHeight="1"/>
    <row r="16" ht="13.9" customHeight="1"/>
    <row r="17" ht="13.9" customHeight="1"/>
    <row r="18" ht="13.9" customHeight="1"/>
    <row r="19" ht="13.9" customHeight="1"/>
    <row r="20" ht="13.9" customHeight="1"/>
    <row r="21" ht="13.9" customHeight="1"/>
    <row r="22" ht="13.9" customHeight="1"/>
    <row r="23" ht="13.9" customHeight="1"/>
    <row r="24" ht="13.9" customHeight="1"/>
    <row r="25" ht="13.9" customHeight="1"/>
    <row r="26" ht="13.9" customHeight="1"/>
    <row r="27" ht="13.9" customHeight="1"/>
    <row r="28" ht="13.9" customHeight="1"/>
    <row r="29" ht="13.9" customHeight="1"/>
    <row r="30" ht="13.9" customHeight="1"/>
    <row r="31" ht="13.9" customHeight="1"/>
    <row r="32" ht="13.9" customHeight="1"/>
  </sheetData>
  <phoneticPr fontId="39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32"/>
  <sheetViews>
    <sheetView topLeftCell="A4" zoomScale="90" zoomScaleNormal="90" workbookViewId="0">
      <selection activeCell="P14" sqref="P14"/>
    </sheetView>
  </sheetViews>
  <sheetFormatPr defaultColWidth="9" defaultRowHeight="14.25"/>
  <cols>
    <col min="1" max="14" width="8.875" customWidth="1"/>
  </cols>
  <sheetData>
    <row r="1" ht="13.9" customHeight="1"/>
    <row r="2" ht="13.9" customHeight="1"/>
    <row r="3" ht="13.9" customHeight="1"/>
    <row r="4" ht="13.9" customHeight="1"/>
    <row r="5" ht="13.9" customHeight="1"/>
    <row r="6" ht="13.9" customHeight="1"/>
    <row r="7" ht="13.9" customHeight="1"/>
    <row r="8" ht="13.9" customHeight="1"/>
    <row r="9" ht="13.9" customHeight="1"/>
    <row r="10" ht="13.9" customHeight="1"/>
    <row r="11" ht="13.9" customHeight="1"/>
    <row r="12" ht="13.9" customHeight="1"/>
    <row r="13" ht="13.9" customHeight="1"/>
    <row r="14" ht="13.9" customHeight="1"/>
    <row r="15" ht="13.9" customHeight="1"/>
    <row r="16" ht="13.9" customHeight="1"/>
    <row r="17" ht="13.9" customHeight="1"/>
    <row r="18" ht="13.9" customHeight="1"/>
    <row r="19" ht="13.9" customHeight="1"/>
    <row r="20" ht="13.9" customHeight="1"/>
    <row r="21" ht="13.9" customHeight="1"/>
    <row r="22" ht="13.9" customHeight="1"/>
    <row r="23" ht="13.9" customHeight="1"/>
    <row r="24" ht="13.9" customHeight="1"/>
    <row r="25" ht="13.9" customHeight="1"/>
    <row r="26" ht="13.9" customHeight="1"/>
    <row r="27" ht="13.9" customHeight="1"/>
    <row r="28" ht="13.9" customHeight="1"/>
    <row r="29" ht="13.9" customHeight="1"/>
    <row r="30" ht="13.9" customHeight="1"/>
    <row r="31" ht="13.9" customHeight="1"/>
    <row r="32" ht="13.9" customHeight="1"/>
  </sheetData>
  <phoneticPr fontId="39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32"/>
  <sheetViews>
    <sheetView zoomScale="90" zoomScaleNormal="90" workbookViewId="0">
      <selection sqref="A1:XFD32"/>
    </sheetView>
  </sheetViews>
  <sheetFormatPr defaultColWidth="9" defaultRowHeight="14.25"/>
  <cols>
    <col min="1" max="14" width="8.875" customWidth="1"/>
  </cols>
  <sheetData>
    <row r="1" ht="13.9" customHeight="1"/>
    <row r="2" ht="13.9" customHeight="1"/>
    <row r="3" ht="13.9" customHeight="1"/>
    <row r="4" ht="13.9" customHeight="1"/>
    <row r="5" ht="13.9" customHeight="1"/>
    <row r="6" ht="13.9" customHeight="1"/>
    <row r="7" ht="13.9" customHeight="1"/>
    <row r="8" ht="13.9" customHeight="1"/>
    <row r="9" ht="13.9" customHeight="1"/>
    <row r="10" ht="13.9" customHeight="1"/>
    <row r="11" ht="13.9" customHeight="1"/>
    <row r="12" ht="13.9" customHeight="1"/>
    <row r="13" ht="13.9" customHeight="1"/>
    <row r="14" ht="13.9" customHeight="1"/>
    <row r="15" ht="13.9" customHeight="1"/>
    <row r="16" ht="13.9" customHeight="1"/>
    <row r="17" ht="13.9" customHeight="1"/>
    <row r="18" ht="13.9" customHeight="1"/>
    <row r="19" ht="13.9" customHeight="1"/>
    <row r="20" ht="13.9" customHeight="1"/>
    <row r="21" ht="13.9" customHeight="1"/>
    <row r="22" ht="13.9" customHeight="1"/>
    <row r="23" ht="13.9" customHeight="1"/>
    <row r="24" ht="13.9" customHeight="1"/>
    <row r="25" ht="13.9" customHeight="1"/>
    <row r="26" ht="13.9" customHeight="1"/>
    <row r="27" ht="13.9" customHeight="1"/>
    <row r="28" ht="13.9" customHeight="1"/>
    <row r="29" ht="13.9" customHeight="1"/>
    <row r="30" ht="13.9" customHeight="1"/>
    <row r="31" ht="13.9" customHeight="1"/>
    <row r="32" ht="13.9" customHeight="1"/>
  </sheetData>
  <phoneticPr fontId="39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32"/>
  <sheetViews>
    <sheetView topLeftCell="A3" zoomScale="90" zoomScaleNormal="90" workbookViewId="0">
      <selection sqref="A1:XFD32"/>
    </sheetView>
  </sheetViews>
  <sheetFormatPr defaultColWidth="9" defaultRowHeight="14.25"/>
  <cols>
    <col min="1" max="14" width="8.875" customWidth="1"/>
  </cols>
  <sheetData>
    <row r="1" ht="13.9" customHeight="1"/>
    <row r="2" ht="13.9" customHeight="1"/>
    <row r="3" ht="13.9" customHeight="1"/>
    <row r="4" ht="13.9" customHeight="1"/>
    <row r="5" ht="13.9" customHeight="1"/>
    <row r="6" ht="13.9" customHeight="1"/>
    <row r="7" ht="13.9" customHeight="1"/>
    <row r="8" ht="13.9" customHeight="1"/>
    <row r="9" ht="13.9" customHeight="1"/>
    <row r="10" ht="13.9" customHeight="1"/>
    <row r="11" ht="13.9" customHeight="1"/>
    <row r="12" ht="13.9" customHeight="1"/>
    <row r="13" ht="13.9" customHeight="1"/>
    <row r="14" ht="13.9" customHeight="1"/>
    <row r="15" ht="13.9" customHeight="1"/>
    <row r="16" ht="13.9" customHeight="1"/>
    <row r="17" ht="13.9" customHeight="1"/>
    <row r="18" ht="13.9" customHeight="1"/>
    <row r="19" ht="13.9" customHeight="1"/>
    <row r="20" ht="13.9" customHeight="1"/>
    <row r="21" ht="13.9" customHeight="1"/>
    <row r="22" ht="13.9" customHeight="1"/>
    <row r="23" ht="13.9" customHeight="1"/>
    <row r="24" ht="13.9" customHeight="1"/>
    <row r="25" ht="13.9" customHeight="1"/>
    <row r="26" ht="13.9" customHeight="1"/>
    <row r="27" ht="13.9" customHeight="1"/>
    <row r="28" ht="13.9" customHeight="1"/>
    <row r="29" ht="13.9" customHeight="1"/>
    <row r="30" ht="13.9" customHeight="1"/>
    <row r="31" ht="13.9" customHeight="1"/>
    <row r="32" ht="13.9" customHeight="1"/>
  </sheetData>
  <phoneticPr fontId="39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32"/>
  <sheetViews>
    <sheetView zoomScale="90" zoomScaleNormal="90" workbookViewId="0">
      <selection sqref="A1:XFD32"/>
    </sheetView>
  </sheetViews>
  <sheetFormatPr defaultColWidth="9" defaultRowHeight="14.25"/>
  <cols>
    <col min="1" max="14" width="8.875" customWidth="1"/>
  </cols>
  <sheetData>
    <row r="1" ht="13.9" customHeight="1"/>
    <row r="2" ht="13.9" customHeight="1"/>
    <row r="3" ht="13.9" customHeight="1"/>
    <row r="4" ht="13.9" customHeight="1"/>
    <row r="5" ht="13.9" customHeight="1"/>
    <row r="6" ht="13.9" customHeight="1"/>
    <row r="7" ht="13.9" customHeight="1"/>
    <row r="8" ht="13.9" customHeight="1"/>
    <row r="9" ht="13.9" customHeight="1"/>
    <row r="10" ht="13.9" customHeight="1"/>
    <row r="11" ht="13.9" customHeight="1"/>
    <row r="12" ht="13.9" customHeight="1"/>
    <row r="13" ht="13.9" customHeight="1"/>
    <row r="14" ht="13.9" customHeight="1"/>
    <row r="15" ht="13.9" customHeight="1"/>
    <row r="16" ht="13.9" customHeight="1"/>
    <row r="17" ht="13.9" customHeight="1"/>
    <row r="18" ht="13.9" customHeight="1"/>
    <row r="19" ht="13.9" customHeight="1"/>
    <row r="20" ht="13.9" customHeight="1"/>
    <row r="21" ht="13.9" customHeight="1"/>
    <row r="22" ht="13.9" customHeight="1"/>
    <row r="23" ht="13.9" customHeight="1"/>
    <row r="24" ht="13.9" customHeight="1"/>
    <row r="25" ht="13.9" customHeight="1"/>
    <row r="26" ht="13.9" customHeight="1"/>
    <row r="27" ht="13.9" customHeight="1"/>
    <row r="28" ht="13.9" customHeight="1"/>
    <row r="29" ht="13.9" customHeight="1"/>
    <row r="30" ht="13.9" customHeight="1"/>
    <row r="31" ht="13.9" customHeight="1"/>
    <row r="32" ht="13.9" customHeight="1"/>
  </sheetData>
  <phoneticPr fontId="39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20</vt:i4>
      </vt:variant>
    </vt:vector>
  </HeadingPairs>
  <TitlesOfParts>
    <vt:vector size="20" baseType="lpstr">
      <vt:lpstr>运行数据</vt:lpstr>
      <vt:lpstr>汇总</vt:lpstr>
      <vt:lpstr>EqWW</vt:lpstr>
      <vt:lpstr> COD</vt:lpstr>
      <vt:lpstr>TA</vt:lpstr>
      <vt:lpstr>P-TOL</vt:lpstr>
      <vt:lpstr>AnR-R</vt:lpstr>
      <vt:lpstr>AnR(A-F)-R</vt:lpstr>
      <vt:lpstr>AnR(A-F)-VFAs</vt:lpstr>
      <vt:lpstr>AnR(A-F)-SS</vt:lpstr>
      <vt:lpstr>AnR-Gas</vt:lpstr>
      <vt:lpstr>AnR A-R</vt:lpstr>
      <vt:lpstr>AnR B-R </vt:lpstr>
      <vt:lpstr>AnR C-R</vt:lpstr>
      <vt:lpstr>AnR D-R</vt:lpstr>
      <vt:lpstr>AnR E-R</vt:lpstr>
      <vt:lpstr>AnR F-R</vt:lpstr>
      <vt:lpstr>Ar1</vt:lpstr>
      <vt:lpstr>Ar2</vt:lpstr>
      <vt:lpstr>EQ Br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</dc:creator>
  <cp:lastModifiedBy>yuhui wang</cp:lastModifiedBy>
  <dcterms:created xsi:type="dcterms:W3CDTF">2015-06-05T18:19:00Z</dcterms:created>
  <dcterms:modified xsi:type="dcterms:W3CDTF">2021-04-06T10:04:04Z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2052-11.1.0.9584</vt:lpwstr>
  </property>
</Properties>
</file>